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hidePivotFieldList="1"/>
  <xr:revisionPtr revIDLastSave="1" documentId="8_{F334DB9C-992C-4F99-8B55-A3FA1BD60298}" xr6:coauthVersionLast="47" xr6:coauthVersionMax="47" xr10:uidLastSave="{6AA7362D-1ACC-4724-9831-92A517DFD8A5}"/>
  <bookViews>
    <workbookView xWindow="-28920" yWindow="2595" windowWidth="29040" windowHeight="15720" tabRatio="895" firstSheet="2" activeTab="2" xr2:uid="{00000000-000D-0000-FFFF-FFFF00000000}"/>
  </bookViews>
  <sheets>
    <sheet name="Cognos_Office_Connection_Cache" sheetId="171" state="veryHidden" r:id="rId1"/>
    <sheet name="List" sheetId="172" state="hidden" r:id="rId2"/>
    <sheet name="CoverSheet" sheetId="1" r:id="rId3"/>
    <sheet name="Directors' certificate" sheetId="161" r:id="rId4"/>
    <sheet name="Table of Contents  " sheetId="4" r:id="rId5"/>
    <sheet name=" Assurance report" sheetId="162" r:id="rId6"/>
    <sheet name="F1. RAB" sheetId="63" r:id="rId7"/>
    <sheet name="F2.Opex" sheetId="77" r:id="rId8"/>
    <sheet name="F3. Base Capex" sheetId="136" r:id="rId9"/>
    <sheet name="F4. Actuals vs Forecasts" sheetId="134" r:id="rId10"/>
    <sheet name="F5. Major Capex Projects" sheetId="154" r:id="rId11"/>
    <sheet name="F6. Revenues" sheetId="155" r:id="rId12"/>
    <sheet name="TP1. ROI and profit" sheetId="163" r:id="rId13"/>
    <sheet name="TP2. Major project costs" sheetId="164" r:id="rId14"/>
    <sheet name="TP3. Major project timing" sheetId="165" r:id="rId15"/>
    <sheet name="TP4. Project close-out reports" sheetId="166" r:id="rId16"/>
    <sheet name="TP5. Related party transactions" sheetId="167" r:id="rId17"/>
    <sheet name="TP6. Investment contracts" sheetId="168" r:id="rId18"/>
    <sheet name="G1. System Statistics " sheetId="156" r:id="rId19"/>
    <sheet name="G2. Grid Demand and Injection" sheetId="56" r:id="rId20"/>
    <sheet name="G3. GXP Capacity and Demand" sheetId="174" r:id="rId21"/>
    <sheet name="G4. Quality Grid Outputs" sheetId="130" r:id="rId22"/>
    <sheet name="G5. Quality interconnection " sheetId="143" r:id="rId23"/>
    <sheet name="SO1. System Operator" sheetId="139" r:id="rId24"/>
    <sheet name="Drop down boxes" sheetId="76" state="hidden" r:id="rId25"/>
  </sheets>
  <definedNames>
    <definedName name="_disclosure_date" localSheetId="20">#REF!</definedName>
    <definedName name="_disclosure_date">CoverSheet!$C$8</definedName>
    <definedName name="_xlnm._FilterDatabase" localSheetId="17" hidden="1">'TP6. Investment contracts'!$A$5:$H$18</definedName>
    <definedName name="_template_version" localSheetId="20">#REF!</definedName>
    <definedName name="_template_version">CoverSheet!$A$14</definedName>
    <definedName name="_title" localSheetId="20">#REF!</definedName>
    <definedName name="_title">CoverSheet!$A$3</definedName>
    <definedName name="dd_AssetCategory">#REF!</definedName>
    <definedName name="dd_CapacityConstraint">#REF!</definedName>
    <definedName name="dd_CausalProxy">#REF!</definedName>
    <definedName name="dd_Cause">#REF!</definedName>
    <definedName name="dd_opexsalescapex" localSheetId="20">#REF!</definedName>
    <definedName name="dd_opexsalescapex">'Drop down boxes'!$B$12:$B$21</definedName>
    <definedName name="dd_YesNo" localSheetId="20">#REF!</definedName>
    <definedName name="dd_YesNo">'Drop down boxes'!$B$4:$B$6</definedName>
    <definedName name="ID" localSheetId="5" hidden="1">"3c51868c-f12c-45cd-ad0b-711c82dbfacb"</definedName>
    <definedName name="ID" localSheetId="0" hidden="1">"9fed4774-de92-4976-8bfc-a3029e92353a"</definedName>
    <definedName name="ID" localSheetId="2" hidden="1">"e5906200-ecac-4668-8492-312661df3af1"</definedName>
    <definedName name="ID" localSheetId="3" hidden="1">"28e2d97e-5422-4dd6-bc71-d10e59fd400c"</definedName>
    <definedName name="ID" localSheetId="24" hidden="1">"d61728f7-6a62-43fe-9943-d120bcbd5f06"</definedName>
    <definedName name="ID" localSheetId="6" hidden="1">"f500b280-bda9-4665-bf1d-2e22a325215e"</definedName>
    <definedName name="ID" localSheetId="7" hidden="1">"cfd8881f-cfec-4ebe-ae71-fbb31b1f0f04"</definedName>
    <definedName name="ID" localSheetId="8" hidden="1">"48e7f16f-b673-4f37-b11a-5beccd6b3892"</definedName>
    <definedName name="ID" localSheetId="9" hidden="1">"0e474553-b2a3-48e1-8884-bc0e09852028"</definedName>
    <definedName name="ID" localSheetId="10" hidden="1">"f0df3660-cd73-4daa-a146-e90a115a875e"</definedName>
    <definedName name="ID" localSheetId="11" hidden="1">"ce2fdadb-dd5b-4159-84cd-a6784b635221"</definedName>
    <definedName name="ID" localSheetId="18" hidden="1">"2378f11b-4e7f-4e2c-94d1-91a3d3001c25"</definedName>
    <definedName name="ID" localSheetId="19" hidden="1">"848eeae2-0356-4613-80b5-ff5929b72d30"</definedName>
    <definedName name="ID" localSheetId="20" hidden="1">"060ee017-961d-4f94-9ec2-6b97d61ec5eb"</definedName>
    <definedName name="ID" localSheetId="21" hidden="1">"0c79d377-41c5-4329-aa62-3e33e0d659a2"</definedName>
    <definedName name="ID" localSheetId="22" hidden="1">"cd8b746b-3756-4e35-82dc-f96b91ecde06"</definedName>
    <definedName name="ID" localSheetId="1" hidden="1">"1b4f3b5b-3c79-4d6c-baf2-fa04639ca1e7"</definedName>
    <definedName name="ID" localSheetId="23" hidden="1">"0aa0b7e7-aefc-4f0f-aee9-4f35868724c3"</definedName>
    <definedName name="ID" localSheetId="4" hidden="1">"9e590b61-42f5-4702-9e45-7bf364f3cf97"</definedName>
    <definedName name="ID" localSheetId="12" hidden="1">"42fe9c58-8740-459e-b4bb-adecbfca7b10"</definedName>
    <definedName name="ID" localSheetId="13" hidden="1">"e3c2f843-76fe-48a8-a16f-38466f5c51d3"</definedName>
    <definedName name="ID" localSheetId="14" hidden="1">"7d1fdf3c-5fa8-4bd9-aa4f-954fdf327e00"</definedName>
    <definedName name="ID" localSheetId="15" hidden="1">"690cffe9-e848-4cec-8c59-164b256ebe4d"</definedName>
    <definedName name="ID" localSheetId="16" hidden="1">"8ddf8555-67ed-4734-8dd3-94fe6fd59c39"</definedName>
    <definedName name="ID" localSheetId="17" hidden="1">"05378b06-6cd2-4f48-94a1-28eead8c6e34"</definedName>
    <definedName name="M" localSheetId="20">#REF!</definedName>
    <definedName name="M">'F1. RAB'!$L$9:$P$16</definedName>
    <definedName name="_xlnm.Print_Area" localSheetId="5">' Assurance report'!$A$1:$U$51</definedName>
    <definedName name="_xlnm.Print_Area" localSheetId="2">CoverSheet!$A$1:$D$15</definedName>
    <definedName name="_xlnm.Print_Area" localSheetId="3">'Directors'' certificate'!$A$1:$G$46</definedName>
    <definedName name="_xlnm.Print_Area" localSheetId="6">'F1. RAB'!$A$1:$S$117</definedName>
    <definedName name="_xlnm.Print_Area" localSheetId="7">'F2.Opex'!$A$1:$L$102</definedName>
    <definedName name="_xlnm.Print_Area" localSheetId="8">'F3. Base Capex'!$A$1:$L$139</definedName>
    <definedName name="_xlnm.Print_Area" localSheetId="9">'F4. Actuals vs Forecasts'!$A$1:$M$147</definedName>
    <definedName name="_xlnm.Print_Area" localSheetId="11">'F6. Revenues'!$A$1:$AB$371</definedName>
    <definedName name="_xlnm.Print_Area" localSheetId="18">'G1. System Statistics '!$A$1:$K$59</definedName>
    <definedName name="_xlnm.Print_Area" localSheetId="19">'G2. Grid Demand and Injection'!$A$1:$N$26</definedName>
    <definedName name="_xlnm.Print_Area" localSheetId="20">'G3. GXP Capacity and Demand'!$A$1:$S$369</definedName>
    <definedName name="_xlnm.Print_Area" localSheetId="21">'G4. Quality Grid Outputs'!$A$1:$T$278</definedName>
    <definedName name="_xlnm.Print_Area" localSheetId="22">'G5. Quality interconnection '!$A$1:$S$555</definedName>
    <definedName name="_xlnm.Print_Area" localSheetId="23">'SO1. System Operator'!$A$1:$T$138</definedName>
    <definedName name="_xlnm.Print_Area" localSheetId="4">'Table of Contents  '!$B$2:$F$29</definedName>
    <definedName name="_xlnm.Print_Area" localSheetId="12">'TP1. ROI and profit'!$A$1:$L$84</definedName>
    <definedName name="_xlnm.Print_Area" localSheetId="13">'TP2. Major project costs'!$A$1:$L$24</definedName>
    <definedName name="_xlnm.Print_Area" localSheetId="14">'TP3. Major project timing'!$A$1:$J$22</definedName>
    <definedName name="_xlnm.Print_Area" localSheetId="17">'TP6. Investment contracts'!$A$1:$I$27</definedName>
    <definedName name="_xlnm.Print_Titles" localSheetId="20">'G3. GXP Capacity and Demand'!$7:$8</definedName>
    <definedName name="_xlnm.Print_Titles" localSheetId="15">'TP4. Project close-out reports'!$1:$4</definedName>
    <definedName name="Remedial">#REF!</definedName>
    <definedName name="ScheduleG1">#REF!</definedName>
    <definedName name="ScheduleG4">#REF!</definedName>
    <definedName name="SFIR">#REF!</definedName>
    <definedName name="tb_F1i_1_ptable_data" localSheetId="20">#REF!</definedName>
    <definedName name="tb_F1i_1_ptable_data">'F1. RAB'!$L$9:$P$16</definedName>
    <definedName name="tb_F1i_1_ptable_header" localSheetId="20">#REF!</definedName>
    <definedName name="tb_F1i_1_ptable_header">'F1. RAB'!$L$6:$P$8</definedName>
    <definedName name="tb_F1i_1_ptable_label" localSheetId="20">#REF!</definedName>
    <definedName name="tb_F1i_1_ptable_label">'F1. RAB'!$E$9:$K$16</definedName>
    <definedName name="tb_F1i_1_ptable_subtitle" localSheetId="20">#REF!</definedName>
    <definedName name="tb_F1i_1_ptable_subtitle">'F1. RAB'!$E$18</definedName>
    <definedName name="tb_F1i_2_ptable_data" localSheetId="20">#REF!</definedName>
    <definedName name="tb_F1i_2_ptable_data">'F1. RAB'!$L$19:$P$20</definedName>
    <definedName name="tb_F1i_2_ptable_header" localSheetId="20">#REF!</definedName>
    <definedName name="tb_F1i_2_ptable_header">'F1. RAB'!$L$6:$P$8</definedName>
    <definedName name="tb_F1i_2_ptable_label" localSheetId="20">#REF!</definedName>
    <definedName name="tb_F1i_2_ptable_label">'F1. RAB'!$E$19:$F$20</definedName>
    <definedName name="tb_F1ii_1_ptable_data" localSheetId="20">#REF!</definedName>
    <definedName name="tb_F1ii_1_ptable_data">'F1. RAB'!$L$26:$P$34</definedName>
    <definedName name="tb_F1ii_1_ptable_header" localSheetId="20">#REF!</definedName>
    <definedName name="tb_F1ii_1_ptable_header">'F1. RAB'!$L$23:$P$25</definedName>
    <definedName name="tb_F1ii_1_ptable_label" localSheetId="20">#REF!</definedName>
    <definedName name="tb_F1ii_1_ptable_label">'F1. RAB'!$E$26:$F$34</definedName>
    <definedName name="tb_F1iii_1_cell_data" localSheetId="20">#REF!,#REF!,#REF!</definedName>
    <definedName name="tb_F1iii_1_cell_data">'F1. RAB'!$P$38,'F1. RAB'!$P$39,'F1. RAB'!$P$40</definedName>
    <definedName name="tb_F1iii_1_cell_label" localSheetId="20">#REF!,#REF!,#REF!</definedName>
    <definedName name="tb_F1iii_1_cell_label">'F1. RAB'!$E$38,'F1. RAB'!$E$39,'F1. RAB'!$E$40</definedName>
    <definedName name="tb_F1iii_1_ptable_data" localSheetId="20">#REF!,#REF!,#REF!,#REF!,#REF!,#REF!,#REF!,#REF!</definedName>
    <definedName name="tb_F1iii_1_ptable_data">'F1. RAB'!$M$43,'F1. RAB'!$M$44,'F1. RAB'!$M$46,'F1. RAB'!$M$48,'F1. RAB'!$O$43,'F1. RAB'!$O$44,'F1. RAB'!$O$46,'F1. RAB'!$O$48</definedName>
    <definedName name="tb_F1iii_1_ptable_header" localSheetId="20">#REF!,#REF!</definedName>
    <definedName name="tb_F1iii_1_ptable_header">'F1. RAB'!$M$42,'F1. RAB'!$O$42</definedName>
    <definedName name="tb_F1iii_1_ptable_label" localSheetId="20">#REF!,#REF!,#REF!,#REF!</definedName>
    <definedName name="tb_F1iii_1_ptable_label">'F1. RAB'!$F$43,'F1. RAB'!$F$44,'F1. RAB'!$F$46,'F1. RAB'!$E$48</definedName>
    <definedName name="tb_F1iv_1_ptable_data" localSheetId="20">#REF!</definedName>
    <definedName name="tb_F1iv_1_ptable_data">'F1. RAB'!$I$54:$R$61</definedName>
    <definedName name="tb_F1iv_1_ptable_header" localSheetId="20">#REF!</definedName>
    <definedName name="tb_F1iv_1_ptable_header">'F1. RAB'!$I$52:$R$53</definedName>
    <definedName name="tb_F1iv_1_ptable_label" localSheetId="20">#REF!</definedName>
    <definedName name="tb_F1iv_1_ptable_label">'F1. RAB'!$E$54:$F$61</definedName>
    <definedName name="tb_F1iv_1_ptable_subtitle" localSheetId="20">#REF!</definedName>
    <definedName name="tb_F1iv_1_ptable_subtitle">'F1. RAB'!$E$63:$F$63</definedName>
    <definedName name="tb_F1iv_2_ptable_data" localSheetId="20">#REF!</definedName>
    <definedName name="tb_F1iv_2_ptable_data">'F1. RAB'!$I$64:$R$65</definedName>
    <definedName name="tb_F1iv_2_ptable_header" localSheetId="20">#REF!</definedName>
    <definedName name="tb_F1iv_2_ptable_header">'F1. RAB'!$I$52:$R$53</definedName>
    <definedName name="tb_F1iv_2_ptable_label" localSheetId="20">#REF!</definedName>
    <definedName name="tb_F1iv_2_ptable_label">'F1. RAB'!$E$64:$F$65</definedName>
    <definedName name="tb_F1ix_1_ptable_data" localSheetId="20">#REF!</definedName>
    <definedName name="tb_F1ix_1_ptable_data">'F1. RAB'!$I$102:$R$102</definedName>
    <definedName name="tb_F1ix_1_ptable_header" localSheetId="20">#REF!</definedName>
    <definedName name="tb_F1ix_1_ptable_header">'F1. RAB'!$I$100:$R$101</definedName>
    <definedName name="tb_F1ix_1_ptable_label" localSheetId="20">#REF!</definedName>
    <definedName name="tb_F1ix_1_ptable_label">'F1. RAB'!$F$102:$F$102</definedName>
    <definedName name="tb_F1v_1_ptable_data" localSheetId="20">#REF!</definedName>
    <definedName name="tb_F1v_1_ptable_data">'F1. RAB'!$I$71:$R$72</definedName>
    <definedName name="tb_F1v_1_ptable_header" localSheetId="20">#REF!</definedName>
    <definedName name="tb_F1v_1_ptable_header">'F1. RAB'!$I$69:$R$70</definedName>
    <definedName name="tb_F1v_1_ptable_label" localSheetId="20">#REF!</definedName>
    <definedName name="tb_F1v_1_ptable_label">'F1. RAB'!$F$71:$F$72</definedName>
    <definedName name="tb_F1vi_1_ptable_data" localSheetId="20">#REF!</definedName>
    <definedName name="tb_F1vi_1_ptable_data">'F1. RAB'!$I$77:$R$84</definedName>
    <definedName name="tb_F1vi_1_ptable_header" localSheetId="20">#REF!</definedName>
    <definedName name="tb_F1vi_1_ptable_header">'F1. RAB'!$I$75:$R$76</definedName>
    <definedName name="tb_F1vi_1_ptable_label" localSheetId="20">#REF!</definedName>
    <definedName name="tb_F1vi_1_ptable_label">'F1. RAB'!$F$77:$F$84</definedName>
    <definedName name="tb_F1vii_1_ptable_data" localSheetId="20">#REF!</definedName>
    <definedName name="tb_F1vii_1_ptable_data">'F1. RAB'!$I$89:$R$90</definedName>
    <definedName name="tb_F1vii_1_ptable_header" localSheetId="20">#REF!</definedName>
    <definedName name="tb_F1vii_1_ptable_header">'F1. RAB'!$I$87:$R$88</definedName>
    <definedName name="tb_F1vii_1_ptable_label" localSheetId="20">#REF!</definedName>
    <definedName name="tb_F1vii_1_ptable_label">'F1. RAB'!$F$89:$F$90</definedName>
    <definedName name="tb_F1viii_1_ptable_data" localSheetId="20">#REF!</definedName>
    <definedName name="tb_F1viii_1_ptable_data">'F1. RAB'!$I$95:$R$95</definedName>
    <definedName name="tb_F1viii_1_ptable_header" localSheetId="20">#REF!</definedName>
    <definedName name="tb_F1viii_1_ptable_header">'F1. RAB'!$I$93:$R$94</definedName>
    <definedName name="tb_F1viii_1_ptable_label" localSheetId="20">#REF!</definedName>
    <definedName name="tb_F1viii_1_ptable_label">'F1. RAB'!$F$95:$F$95</definedName>
    <definedName name="tb_F1x_1_ptable_data" localSheetId="20">#REF!,#REF!,#REF!,#REF!,#REF!,#REF!</definedName>
    <definedName name="tb_F1x_1_ptable_data">'F1. RAB'!$J$109,'F1. RAB'!$J$110,'F1. RAB'!$J$111,'F1. RAB'!$J$113,'F1. RAB'!$J$114,'F1. RAB'!$J$115</definedName>
    <definedName name="tb_F1x_1_ptable_header" localSheetId="20">#REF!</definedName>
    <definedName name="tb_F1x_1_ptable_header">'F1. RAB'!$J$108</definedName>
    <definedName name="tb_F1x_1_ptable_label" localSheetId="20">#REF!,#REF!,#REF!,#REF!,#REF!,#REF!,#REF!,#REF!,#REF!,#REF!,#REF!,#REF!</definedName>
    <definedName name="tb_F1x_1_ptable_label">'F1. RAB'!$D$109,'F1. RAB'!$D$110,'F1. RAB'!$D$111,'F1. RAB'!$D$113,'F1. RAB'!$D$114,'F1. RAB'!$D$115,'F1. RAB'!$K$109,'F1. RAB'!$K$110,'F1. RAB'!$K$111,'F1. RAB'!$K$113,'F1. RAB'!$K$114,'F1. RAB'!$K$115</definedName>
    <definedName name="tb_F2i_1_ptable_data" localSheetId="20">#REF!</definedName>
    <definedName name="tb_F2i_1_ptable_data">'F2.Opex'!$G$8:$K$19</definedName>
    <definedName name="tb_F2i_1_ptable_header" localSheetId="20">#REF!</definedName>
    <definedName name="tb_F2i_1_ptable_header">'F2.Opex'!$G$6:$K$7</definedName>
    <definedName name="tb_F2i_1_ptable_label" localSheetId="20">#REF!</definedName>
    <definedName name="tb_F2i_1_ptable_label">'F2.Opex'!$D$8:$D$19</definedName>
    <definedName name="tb_F2i_1_ptable_subtitle" localSheetId="20">#REF!</definedName>
    <definedName name="tb_F2i_1_ptable_subtitle">'F2.Opex'!$D$21</definedName>
    <definedName name="tb_F2i_2_ptable_data" localSheetId="20">#REF!</definedName>
    <definedName name="tb_F2i_2_ptable_data">'F2.Opex'!$G$22:$K$23</definedName>
    <definedName name="tb_F2i_2_ptable_header" localSheetId="20">#REF!</definedName>
    <definedName name="tb_F2i_2_ptable_header">'F2.Opex'!$G$6:$K$7</definedName>
    <definedName name="tb_F2i_2_ptable_label" localSheetId="20">#REF!</definedName>
    <definedName name="tb_F2i_2_ptable_label">'F2.Opex'!$D$22:$D$23</definedName>
    <definedName name="tb_F2ii_1_ptable_data" localSheetId="20">#REF!,#REF!,#REF!,#REF!,#REF!,#REF!,#REF!,#REF!,#REF!,#REF!</definedName>
    <definedName name="tb_F2ii_1_ptable_data">'F2.Opex'!$G$28:$K$40,'F2.Opex'!$G$42:$K$48,'F2.Opex'!$G$50:$K$54,'F2.Opex'!$G$56:$K$59,'F2.Opex'!$G$61:$K$68,'F2.Opex'!$G$71:$K$76,'F2.Opex'!$G$78:$K$80,'F2.Opex'!$G$82:$K$84,'F2.Opex'!$G$86:$K$86,'F2.Opex'!$G$88:$K$88</definedName>
    <definedName name="tb_F2ii_1_ptable_header" localSheetId="20">#REF!</definedName>
    <definedName name="tb_F2ii_1_ptable_header">'F2.Opex'!$G$26:$K$27</definedName>
    <definedName name="tb_F2ii_1_ptable_label" localSheetId="20">#REF!,#REF!,#REF!,#REF!,#REF!,#REF!,#REF!,#REF!,#REF!,#REF!</definedName>
    <definedName name="tb_F2ii_1_ptable_label">'F2.Opex'!$D$28:$F$40,'F2.Opex'!$D$42:$F$48,'F2.Opex'!$D$50:$F$54,'F2.Opex'!$D$56:$F$59,'F2.Opex'!$D$61:$F$68,'F2.Opex'!$D$71:$F$76,'F2.Opex'!$D$78:$F$80,'F2.Opex'!$D$82:$F$84,'F2.Opex'!$D$86:$F$86,'F2.Opex'!$D$88:$F$88</definedName>
    <definedName name="tb_F2iii_1_ptable_data" localSheetId="20">#REF!</definedName>
    <definedName name="tb_F2iii_1_ptable_data">'F2.Opex'!$G$94:$K$94</definedName>
    <definedName name="tb_F2iii_1_ptable_header" localSheetId="20">#REF!</definedName>
    <definedName name="tb_F2iii_1_ptable_header">'F2.Opex'!$G$92:$K$93</definedName>
    <definedName name="tb_F2iii_1_ptable_label" localSheetId="20">#REF!</definedName>
    <definedName name="tb_F2iii_1_ptable_label">'F2.Opex'!$D$94</definedName>
    <definedName name="tb_F2iv_1_ptable_data" localSheetId="20">#REF!</definedName>
    <definedName name="tb_F2iv_1_ptable_data">'F2.Opex'!$G$99:$K$100</definedName>
    <definedName name="tb_F2iv_1_ptable_header" localSheetId="20">#REF!</definedName>
    <definedName name="tb_F2iv_1_ptable_header">'F2.Opex'!$G$97:$K$98</definedName>
    <definedName name="tb_F2iv_1_ptable_label" localSheetId="20">#REF!</definedName>
    <definedName name="tb_F2iv_1_ptable_label">'F2.Opex'!$D$99:$D$100</definedName>
    <definedName name="tb_F3i_1_ptable_data" localSheetId="20">#REF!</definedName>
    <definedName name="tb_F3i_1_ptable_data">'F3. Base Capex'!$G$8:$K$12</definedName>
    <definedName name="tb_F3i_1_ptable_header" localSheetId="20">#REF!</definedName>
    <definedName name="tb_F3i_1_ptable_header">'F3. Base Capex'!$G$6:$K$7</definedName>
    <definedName name="tb_F3i_1_ptable_label" localSheetId="20">#REF!</definedName>
    <definedName name="tb_F3i_1_ptable_label">'F3. Base Capex'!$D$8:$D$12</definedName>
    <definedName name="tb_F3i_1_ptable_subtitle" localSheetId="20">#REF!</definedName>
    <definedName name="tb_F3i_1_ptable_subtitle">'F3. Base Capex'!$D$14</definedName>
    <definedName name="tb_F3i_2_ptable_data" localSheetId="20">#REF!</definedName>
    <definedName name="tb_F3i_2_ptable_data">'F3. Base Capex'!$G$15:$K$16</definedName>
    <definedName name="tb_F3i_2_ptable_header" localSheetId="20">#REF!</definedName>
    <definedName name="tb_F3i_2_ptable_header">'F3. Base Capex'!$G$6:$K$7</definedName>
    <definedName name="tb_F3i_2_ptable_label" localSheetId="20">#REF!</definedName>
    <definedName name="tb_F3i_2_ptable_label">'F3. Base Capex'!$D$15:$D$16</definedName>
    <definedName name="tb_F3ii_1_ptable_data" localSheetId="20">#REF!,#REF!,#REF!,#REF!</definedName>
    <definedName name="tb_F3ii_1_ptable_data">'F3. Base Capex'!$G$21:$K$51,'F3. Base Capex'!$G$53:$K$111,'F3. Base Capex'!$G$114:$K$129,'F3. Base Capex'!$G$131:$K$138</definedName>
    <definedName name="tb_F3ii_1_ptable_header" localSheetId="20">#REF!</definedName>
    <definedName name="tb_F3ii_1_ptable_header">'F3. Base Capex'!$G$19:$K$20</definedName>
    <definedName name="tb_F3ii_1_ptable_label" localSheetId="20">#REF!,#REF!,#REF!,#REF!</definedName>
    <definedName name="tb_F3ii_1_ptable_label">'F3. Base Capex'!$D$21:$F$51,'F3. Base Capex'!$D$53:$F$111,'F3. Base Capex'!$D$114:$F$129,'F3. Base Capex'!$D$131:$F$138</definedName>
    <definedName name="tb_F4i_1_ptable_data" localSheetId="20">#REF!</definedName>
    <definedName name="tb_F4i_1_ptable_data">'F4. Actuals vs Forecasts'!$F$10:$H$15</definedName>
    <definedName name="tb_F4i_1_ptable_header" localSheetId="20">#REF!</definedName>
    <definedName name="tb_F4i_1_ptable_header">'F4. Actuals vs Forecasts'!$F$7:$H$9</definedName>
    <definedName name="tb_F4i_1_ptable_label" localSheetId="20">#REF!</definedName>
    <definedName name="tb_F4i_1_ptable_label">'F4. Actuals vs Forecasts'!$D$10:$D$15</definedName>
    <definedName name="tb_F4ii_1_ptable_data" localSheetId="20">#REF!</definedName>
    <definedName name="tb_F4ii_1_ptable_data">'F4. Actuals vs Forecasts'!$F$23:$H$28</definedName>
    <definedName name="tb_F4ii_1_ptable_header" localSheetId="20">#REF!</definedName>
    <definedName name="tb_F4ii_1_ptable_header">'F4. Actuals vs Forecasts'!$F$20:$H$22</definedName>
    <definedName name="tb_F4ii_1_ptable_label" localSheetId="20">#REF!</definedName>
    <definedName name="tb_F4ii_1_ptable_label">'F4. Actuals vs Forecasts'!$D$23:$D$28</definedName>
    <definedName name="tb_F4iii_1_ptable_data" localSheetId="20">#REF!</definedName>
    <definedName name="tb_F4iii_1_ptable_data">'F4. Actuals vs Forecasts'!$F$37:$H$54</definedName>
    <definedName name="tb_F4iii_1_ptable_header" localSheetId="20">#REF!</definedName>
    <definedName name="tb_F4iii_1_ptable_header">'F4. Actuals vs Forecasts'!$F$34:$H$36</definedName>
    <definedName name="tb_F4iii_1_ptable_label" localSheetId="20">#REF!</definedName>
    <definedName name="tb_F4iii_1_ptable_label">'F4. Actuals vs Forecasts'!$D$37:$D$54</definedName>
    <definedName name="tb_F4iv_1_ptable_data" localSheetId="20">#REF!,#REF!,#REF!</definedName>
    <definedName name="tb_F4iv_1_ptable_data">'F4. Actuals vs Forecasts'!$F$62:$L$92,'F4. Actuals vs Forecasts'!$F$94:$L$120,'F4. Actuals vs Forecasts'!$F$122:$L$128</definedName>
    <definedName name="tb_F4iv_1_ptable_header" localSheetId="20">#REF!</definedName>
    <definedName name="tb_F4iv_1_ptable_header">'F4. Actuals vs Forecasts'!$F$58:$L$60</definedName>
    <definedName name="tb_F4iv_1_ptable_label" localSheetId="20">#REF!,#REF!,#REF!</definedName>
    <definedName name="tb_F4iv_1_ptable_label">'F4. Actuals vs Forecasts'!$D$62:$D$92,'F4. Actuals vs Forecasts'!$D$94:$D$120,'F4. Actuals vs Forecasts'!$D$122:$D$128</definedName>
    <definedName name="tb_F5i_1_ptable_data" localSheetId="20">#REF!</definedName>
    <definedName name="tb_F5i_1_ptable_data">'F5. Major Capex Projects'!$F$11:$U$16</definedName>
    <definedName name="tb_F5i_1_ptable_header" localSheetId="20">#REF!</definedName>
    <definedName name="tb_F5i_1_ptable_header">'F5. Major Capex Projects'!$F$7:$U$9</definedName>
    <definedName name="tb_F5i_1_ptable_label" localSheetId="20">#REF!</definedName>
    <definedName name="tb_F5i_1_ptable_label">'F5. Major Capex Projects'!$E$11:$E$16</definedName>
    <definedName name="tb_F5i_1_ptable_subtitle" localSheetId="20">#REF!</definedName>
    <definedName name="tb_F5i_1_ptable_subtitle">'F5. Major Capex Projects'!$E$9</definedName>
    <definedName name="tb_F5ii_1_ptable_data" localSheetId="20">#REF!</definedName>
    <definedName name="tb_F5ii_1_ptable_data">'F5. Major Capex Projects'!$G$28:$T$30</definedName>
    <definedName name="tb_F5ii_1_ptable_header" localSheetId="20">#REF!</definedName>
    <definedName name="tb_F5ii_1_ptable_header">'F5. Major Capex Projects'!$G$26:$T$27</definedName>
    <definedName name="tb_F5ii_1_ptable_label" localSheetId="20">#REF!</definedName>
    <definedName name="tb_F5ii_1_ptable_label">'F5. Major Capex Projects'!$F$28:$F$30</definedName>
    <definedName name="tb_F5ii_1_ptable_subtitle" localSheetId="20">#REF!</definedName>
    <definedName name="tb_F5ii_1_ptable_subtitle">'F5. Major Capex Projects'!$D$28:$E$28</definedName>
    <definedName name="tb_F5ii_2_ptable_data" localSheetId="20">#REF!</definedName>
    <definedName name="tb_F5ii_2_ptable_data">'F5. Major Capex Projects'!$G$34:$T$36</definedName>
    <definedName name="tb_F5ii_2_ptable_header" localSheetId="20">#REF!</definedName>
    <definedName name="tb_F5ii_2_ptable_header">'F5. Major Capex Projects'!$G$32:$T$33</definedName>
    <definedName name="tb_F5ii_2_ptable_label" localSheetId="20">#REF!</definedName>
    <definedName name="tb_F5ii_2_ptable_label">'F5. Major Capex Projects'!$F$34:$F$36</definedName>
    <definedName name="tb_F5ii_2_ptable_subtitle" localSheetId="20">#REF!</definedName>
    <definedName name="tb_F5ii_2_ptable_subtitle">'F5. Major Capex Projects'!$D$34:$E$34</definedName>
    <definedName name="tb_F5ii_3_ptable_data" localSheetId="20">#REF!</definedName>
    <definedName name="tb_F5ii_3_ptable_data">'F5. Major Capex Projects'!$G$22:$T$24</definedName>
    <definedName name="tb_F5ii_3_ptable_header" localSheetId="20">#REF!</definedName>
    <definedName name="tb_F5ii_3_ptable_header">'F5. Major Capex Projects'!$G$38:$T$39</definedName>
    <definedName name="tb_F5ii_3_ptable_label" localSheetId="20">#REF!</definedName>
    <definedName name="tb_F5ii_3_ptable_label">'F5. Major Capex Projects'!$F$22:$F$24</definedName>
    <definedName name="tb_F5ii_3_ptable_subtitle" localSheetId="20">#REF!</definedName>
    <definedName name="tb_F5ii_3_ptable_subtitle">'F5. Major Capex Projects'!$D$22:$E$22</definedName>
    <definedName name="tb_F5ii_4_ptable_data" localSheetId="20">#REF!</definedName>
    <definedName name="tb_F5ii_4_ptable_data">'F5. Major Capex Projects'!$G$42:$T$44</definedName>
    <definedName name="tb_F5ii_4_ptable_header" localSheetId="20">#REF!</definedName>
    <definedName name="tb_F5ii_4_ptable_header">'F5. Major Capex Projects'!$G$40:$T$41</definedName>
    <definedName name="tb_F5ii_4_ptable_label" localSheetId="20">#REF!</definedName>
    <definedName name="tb_F5ii_4_ptable_label">'F5. Major Capex Projects'!$F$42:$F$44</definedName>
    <definedName name="tb_F5ii_4_ptable_subtitle" localSheetId="20">#REF!</definedName>
    <definedName name="tb_F5ii_4_ptable_subtitle">'F5. Major Capex Projects'!$D$42:$E$42</definedName>
    <definedName name="tb_F5ii_5_ptable_data" localSheetId="20">#REF!</definedName>
    <definedName name="tb_F5ii_5_ptable_data">'F5. Major Capex Projects'!$G$48:$T$50</definedName>
    <definedName name="tb_F5ii_5_ptable_header" localSheetId="20">#REF!</definedName>
    <definedName name="tb_F5ii_5_ptable_header">'F5. Major Capex Projects'!$G$46:$T$47</definedName>
    <definedName name="tb_F5ii_5_ptable_label" localSheetId="20">#REF!</definedName>
    <definedName name="tb_F5ii_5_ptable_label">'F5. Major Capex Projects'!$F$48:$F$50</definedName>
    <definedName name="tb_F5ii_5_ptable_subtitle" localSheetId="20">#REF!</definedName>
    <definedName name="tb_F5ii_5_ptable_subtitle">'F5. Major Capex Projects'!$D$48:$E$48</definedName>
    <definedName name="tb_F5ii_6_ptable_data" localSheetId="20">#REF!</definedName>
    <definedName name="tb_F5ii_6_ptable_data">'F5. Major Capex Projects'!$G$54:$T$56</definedName>
    <definedName name="tb_F5ii_6_ptable_header" localSheetId="20">#REF!</definedName>
    <definedName name="tb_F5ii_6_ptable_header">'F5. Major Capex Projects'!$G$52:$T$53</definedName>
    <definedName name="tb_F5ii_6_ptable_label" localSheetId="20">#REF!</definedName>
    <definedName name="tb_F5ii_6_ptable_label">'F5. Major Capex Projects'!$F$54:$F$56</definedName>
    <definedName name="tb_F5ii_6_ptable_subtitle" localSheetId="20">#REF!</definedName>
    <definedName name="tb_F5ii_6_ptable_subtitle">'F5. Major Capex Projects'!$D$54:$E$54</definedName>
    <definedName name="tb_F5ii_7_ptable_data" localSheetId="20">#REF!</definedName>
    <definedName name="tb_F5ii_7_ptable_data">'F5. Major Capex Projects'!$G$60:$T$62</definedName>
    <definedName name="tb_F5ii_7_ptable_header" localSheetId="20">#REF!</definedName>
    <definedName name="tb_F5ii_7_ptable_header">'F5. Major Capex Projects'!$G$58:$T$59</definedName>
    <definedName name="tb_F5ii_7_ptable_label" localSheetId="20">#REF!</definedName>
    <definedName name="tb_F5ii_7_ptable_label">'F5. Major Capex Projects'!$F$60:$F$62</definedName>
    <definedName name="tb_F5ii_7_ptable_subtitle" localSheetId="20">#REF!</definedName>
    <definedName name="tb_F5ii_7_ptable_subtitle">'F5. Major Capex Projects'!$D$60:$E$60</definedName>
    <definedName name="tb_F5iii_1_ptable_data" localSheetId="20">#REF!</definedName>
    <definedName name="tb_F5iii_1_ptable_data">'F5. Major Capex Projects'!$F$67:$U$69</definedName>
    <definedName name="tb_F5iii_1_ptable_header" localSheetId="20">#REF!</definedName>
    <definedName name="tb_F5iii_1_ptable_header">'F5. Major Capex Projects'!$F$66:$U$66</definedName>
    <definedName name="tb_F5iii_1_ptable_label" localSheetId="20">#REF!</definedName>
    <definedName name="tb_F5iii_1_ptable_label">'F5. Major Capex Projects'!$E$67:$E$69</definedName>
    <definedName name="tb_F5iii_1_ptable_subtitle" localSheetId="20">#REF!</definedName>
    <definedName name="tb_F5iii_1_ptable_subtitle">'F5. Major Capex Projects'!$E$66</definedName>
    <definedName name="tb_F5iv_1_ptable_data" localSheetId="20">#REF!</definedName>
    <definedName name="tb_F5iv_1_ptable_data">'F5. Major Capex Projects'!$F$75:$L$75</definedName>
    <definedName name="tb_F5iv_1_ptable_header" localSheetId="20">#REF!</definedName>
    <definedName name="tb_F5iv_1_ptable_header">'F5. Major Capex Projects'!$F$73:$L$74</definedName>
    <definedName name="tb_F5iv_1_ptable_label" localSheetId="20">#REF!</definedName>
    <definedName name="tb_F5iv_1_ptable_label">'F5. Major Capex Projects'!$E$75</definedName>
    <definedName name="tb_F5iv_1_ptable_subtitle" localSheetId="20">#REF!</definedName>
    <definedName name="tb_F5iv_1_ptable_subtitle">'F5. Major Capex Projects'!$E$74</definedName>
    <definedName name="tb_F5iv_10_ptable_data" localSheetId="20">#REF!</definedName>
    <definedName name="tb_F5iv_10_ptable_data">'F5. Major Capex Projects'!#REF!</definedName>
    <definedName name="tb_F5iv_10_ptable_header" localSheetId="20">#REF!</definedName>
    <definedName name="tb_F5iv_10_ptable_header">'F5. Major Capex Projects'!#REF!</definedName>
    <definedName name="tb_F5iv_10_ptable_label" localSheetId="20">#REF!</definedName>
    <definedName name="tb_F5iv_10_ptable_label">'F5. Major Capex Projects'!#REF!</definedName>
    <definedName name="tb_F5iv_10_ptable_subtitle" localSheetId="20">#REF!</definedName>
    <definedName name="tb_F5iv_10_ptable_subtitle">'F5. Major Capex Projects'!#REF!</definedName>
    <definedName name="tb_F5iv_2_ptable_data" localSheetId="20">#REF!</definedName>
    <definedName name="tb_F5iv_2_ptable_data">'F5. Major Capex Projects'!$M$77:$U$77</definedName>
    <definedName name="tb_F5iv_2_ptable_header" localSheetId="20">#REF!</definedName>
    <definedName name="tb_F5iv_2_ptable_header">'F5. Major Capex Projects'!$M$73:$U$74</definedName>
    <definedName name="tb_F5iv_2_ptable_label" localSheetId="20">#REF!</definedName>
    <definedName name="tb_F5iv_2_ptable_label">'F5. Major Capex Projects'!$E$77:$E$77</definedName>
    <definedName name="tb_F5iv_2_ptable_subtitle" localSheetId="20">#REF!</definedName>
    <definedName name="tb_F5iv_2_ptable_subtitle">'F5. Major Capex Projects'!$E$75:$E$76</definedName>
    <definedName name="tb_F5iv_3_ptable_data" localSheetId="20">#REF!</definedName>
    <definedName name="tb_F5iv_3_ptable_data">'F5. Major Capex Projects'!$F$81:$L$81</definedName>
    <definedName name="tb_F5iv_3_ptable_header" localSheetId="20">#REF!</definedName>
    <definedName name="tb_F5iv_3_ptable_header">'F5. Major Capex Projects'!$F$79:$L$80</definedName>
    <definedName name="tb_F5iv_3_ptable_label" localSheetId="20">#REF!</definedName>
    <definedName name="tb_F5iv_3_ptable_label">'F5. Major Capex Projects'!$E$81</definedName>
    <definedName name="tb_F5iv_3_ptable_subtitle" localSheetId="20">#REF!</definedName>
    <definedName name="tb_F5iv_3_ptable_subtitle">'F5. Major Capex Projects'!$E$80</definedName>
    <definedName name="tb_F5iv_4_ptable_data" localSheetId="20">#REF!</definedName>
    <definedName name="tb_F5iv_4_ptable_data">'F5. Major Capex Projects'!$M$83:$U$83</definedName>
    <definedName name="tb_F5iv_4_ptable_header" localSheetId="20">#REF!</definedName>
    <definedName name="tb_F5iv_4_ptable_header">'F5. Major Capex Projects'!$M$79:$U$80</definedName>
    <definedName name="tb_F5iv_4_ptable_label" localSheetId="20">#REF!</definedName>
    <definedName name="tb_F5iv_4_ptable_label">'F5. Major Capex Projects'!$E$83:$E$83</definedName>
    <definedName name="tb_F5iv_4_ptable_subtitle" localSheetId="20">#REF!</definedName>
    <definedName name="tb_F5iv_4_ptable_subtitle">'F5. Major Capex Projects'!$E$81:$E$82</definedName>
    <definedName name="tb_F5iv_5_ptable_data" localSheetId="20">#REF!</definedName>
    <definedName name="tb_F5iv_5_ptable_data">'F5. Major Capex Projects'!#REF!</definedName>
    <definedName name="tb_F5iv_5_ptable_header" localSheetId="20">#REF!</definedName>
    <definedName name="tb_F5iv_5_ptable_header">'F5. Major Capex Projects'!#REF!</definedName>
    <definedName name="tb_F5iv_5_ptable_label" localSheetId="20">#REF!</definedName>
    <definedName name="tb_F5iv_5_ptable_label">'F5. Major Capex Projects'!#REF!</definedName>
    <definedName name="tb_F5iv_5_ptable_subtitle" localSheetId="20">#REF!</definedName>
    <definedName name="tb_F5iv_5_ptable_subtitle">'F5. Major Capex Projects'!#REF!</definedName>
    <definedName name="tb_F5iv_6_ptable_data" localSheetId="20">#REF!</definedName>
    <definedName name="tb_F5iv_6_ptable_data">'F5. Major Capex Projects'!#REF!</definedName>
    <definedName name="tb_F5iv_6_ptable_header" localSheetId="20">#REF!</definedName>
    <definedName name="tb_F5iv_6_ptable_header">'F5. Major Capex Projects'!#REF!</definedName>
    <definedName name="tb_F5iv_6_ptable_label" localSheetId="20">#REF!</definedName>
    <definedName name="tb_F5iv_6_ptable_label">'F5. Major Capex Projects'!#REF!</definedName>
    <definedName name="tb_F5iv_6_ptable_subtitle" localSheetId="20">#REF!</definedName>
    <definedName name="tb_F5iv_6_ptable_subtitle">'F5. Major Capex Projects'!#REF!</definedName>
    <definedName name="tb_F5iv_7_ptable_data" localSheetId="20">#REF!</definedName>
    <definedName name="tb_F5iv_7_ptable_data">'F5. Major Capex Projects'!#REF!</definedName>
    <definedName name="tb_F5iv_7_ptable_header" localSheetId="20">#REF!</definedName>
    <definedName name="tb_F5iv_7_ptable_header">'F5. Major Capex Projects'!#REF!</definedName>
    <definedName name="tb_F5iv_7_ptable_label" localSheetId="20">#REF!</definedName>
    <definedName name="tb_F5iv_7_ptable_label">'F5. Major Capex Projects'!#REF!</definedName>
    <definedName name="tb_F5iv_7_ptable_subtitle" localSheetId="20">#REF!</definedName>
    <definedName name="tb_F5iv_7_ptable_subtitle">'F5. Major Capex Projects'!#REF!</definedName>
    <definedName name="tb_F5iv_8_ptable_data" localSheetId="20">#REF!</definedName>
    <definedName name="tb_F5iv_8_ptable_data">'F5. Major Capex Projects'!#REF!</definedName>
    <definedName name="tb_F5iv_8_ptable_header" localSheetId="20">#REF!</definedName>
    <definedName name="tb_F5iv_8_ptable_header">'F5. Major Capex Projects'!#REF!</definedName>
    <definedName name="tb_F5iv_8_ptable_label" localSheetId="20">#REF!</definedName>
    <definedName name="tb_F5iv_8_ptable_label">'F5. Major Capex Projects'!#REF!</definedName>
    <definedName name="tb_F5iv_8_ptable_subtitle" localSheetId="20">#REF!</definedName>
    <definedName name="tb_F5iv_8_ptable_subtitle">'F5. Major Capex Projects'!#REF!</definedName>
    <definedName name="tb_F5iv_9_ptable_data" localSheetId="20">#REF!</definedName>
    <definedName name="tb_F5iv_9_ptable_data">'F5. Major Capex Projects'!#REF!</definedName>
    <definedName name="tb_F5iv_9_ptable_header" localSheetId="20">#REF!</definedName>
    <definedName name="tb_F5iv_9_ptable_header">'F5. Major Capex Projects'!#REF!</definedName>
    <definedName name="tb_F5iv_9_ptable_label" localSheetId="20">#REF!</definedName>
    <definedName name="tb_F5iv_9_ptable_label">'F5. Major Capex Projects'!#REF!</definedName>
    <definedName name="tb_F5iv_9_ptable_subtitle" localSheetId="20">#REF!</definedName>
    <definedName name="tb_F5iv_9_ptable_subtitle">'F5. Major Capex Projects'!#REF!</definedName>
    <definedName name="tb_F6i_1_ptable_data" localSheetId="20">#REF!</definedName>
    <definedName name="tb_F6i_1_ptable_data">'F6. Revenues'!$G$8:$K$21</definedName>
    <definedName name="tb_F6i_1_ptable_header" localSheetId="20">#REF!</definedName>
    <definedName name="tb_F6i_1_ptable_header">'F6. Revenues'!$G$6:$K$7</definedName>
    <definedName name="tb_F6i_1_ptable_label" localSheetId="20">#REF!</definedName>
    <definedName name="tb_F6i_1_ptable_label">'F6. Revenues'!$E$8:$E$21</definedName>
    <definedName name="tb_F6ii_1_ptable_data" localSheetId="20">#REF!</definedName>
    <definedName name="tb_F6ii_1_ptable_data">'F6. Revenues'!$G$29:$P$33</definedName>
    <definedName name="tb_F6ii_1_ptable_header" localSheetId="20">#REF!</definedName>
    <definedName name="tb_F6ii_1_ptable_header">'F6. Revenues'!$G$28:$P$28</definedName>
    <definedName name="tb_F6ii_1_ptable_label" localSheetId="20">#REF!</definedName>
    <definedName name="tb_F6ii_1_ptable_label">'F6. Revenues'!$F$29:$F$33</definedName>
    <definedName name="tb_F6ii_1_ptable_subtitle" localSheetId="20">#REF!</definedName>
    <definedName name="tb_F6ii_1_ptable_subtitle">'F6. Revenues'!$D$27</definedName>
    <definedName name="tb_F6iii_1_ptable_data" localSheetId="20">#REF!</definedName>
    <definedName name="tb_F6iii_1_ptable_data">'F6. Revenues'!$J$43:$AA$309</definedName>
    <definedName name="tb_F6iii_1_ptable_header" localSheetId="20">#REF!</definedName>
    <definedName name="tb_F6iii_1_ptable_header">'F6. Revenues'!$J$40:$AA$42</definedName>
    <definedName name="tb_F6iii_1_ptable_label" localSheetId="20">#REF!</definedName>
    <definedName name="tb_F6iii_1_ptable_label">'F6. Revenues'!$F$43:$I$309</definedName>
    <definedName name="tb_F6iii_1_ptable_labelheader" localSheetId="20">#REF!</definedName>
    <definedName name="tb_F6iii_1_ptable_labelheader">'F6. Revenues'!$F$42:$I$42</definedName>
    <definedName name="tb_F6iv_1_ptable_data" localSheetId="20">#REF!</definedName>
    <definedName name="tb_F6iv_1_ptable_data">'F6. Revenues'!$G$316:$K$321</definedName>
    <definedName name="tb_F6iv_1_ptable_header" localSheetId="20">#REF!</definedName>
    <definedName name="tb_F6iv_1_ptable_header">'F6. Revenues'!$G$314:$K$315</definedName>
    <definedName name="tb_F6iv_1_ptable_label" localSheetId="20">#REF!</definedName>
    <definedName name="tb_F6iv_1_ptable_label">'F6. Revenues'!$F$316:$F$321</definedName>
    <definedName name="tb_F6iv_1_ptable_subtitle" localSheetId="20">#REF!</definedName>
    <definedName name="tb_F6iv_1_ptable_subtitle">'F6. Revenues'!$F$315</definedName>
    <definedName name="tb_F6v_1_ptable_data" localSheetId="20">#REF!</definedName>
    <definedName name="tb_F6v_1_ptable_data">'F6. Revenues'!#REF!</definedName>
    <definedName name="tb_F6v_1_ptable_header" localSheetId="20">#REF!</definedName>
    <definedName name="tb_F6v_1_ptable_header">'F6. Revenues'!$G$326:$H$327</definedName>
    <definedName name="tb_F6v_1_ptable_label" localSheetId="20">#REF!</definedName>
    <definedName name="tb_F6v_1_ptable_label">'F6. Revenues'!#REF!</definedName>
    <definedName name="tb_F6vi_1_ptable_data" localSheetId="20">#REF!</definedName>
    <definedName name="tb_F6vi_1_ptable_data">'F6. Revenues'!$G$366:$H$369</definedName>
    <definedName name="tb_F6vi_1_ptable_header" localSheetId="20">#REF!</definedName>
    <definedName name="tb_F6vi_1_ptable_header">'F6. Revenues'!$G$364:$H$365</definedName>
    <definedName name="tb_F6vi_1_ptable_label" localSheetId="20">#REF!</definedName>
    <definedName name="tb_F6vi_1_ptable_label">'F6. Revenues'!$F$366:$F$369</definedName>
    <definedName name="tb_F6vi_1_ptable_subtitle" localSheetId="20">#REF!</definedName>
    <definedName name="tb_F6vi_1_ptable_subtitle">'F6. Revenues'!$F$364</definedName>
    <definedName name="tb_G1i_1_ptable_data" localSheetId="20">#REF!</definedName>
    <definedName name="tb_G1i_1_ptable_data">'G1. System Statistics '!$G$8:$H$13</definedName>
    <definedName name="tb_G1i_1_ptable_header" localSheetId="20">#REF!</definedName>
    <definedName name="tb_G1i_1_ptable_header">'G1. System Statistics '!$G$7:$H$7</definedName>
    <definedName name="tb_G1i_1_ptable_label" localSheetId="20">#REF!</definedName>
    <definedName name="tb_G1i_1_ptable_label">'G1. System Statistics '!$E$8:$E$13</definedName>
    <definedName name="tb_G1i_1_ptable_subtitle" localSheetId="20">#REF!</definedName>
    <definedName name="tb_G1i_1_ptable_subtitle">'G1. System Statistics '!$E$7</definedName>
    <definedName name="tb_G1i_2_ptable_data" localSheetId="20">#REF!</definedName>
    <definedName name="tb_G1i_2_ptable_data">'G1. System Statistics '!$G$16:$H$21</definedName>
    <definedName name="tb_G1i_2_ptable_header" localSheetId="20">#REF!</definedName>
    <definedName name="tb_G1i_2_ptable_header">'G1. System Statistics '!$G$7:$H$7</definedName>
    <definedName name="tb_G1i_2_ptable_label" localSheetId="20">#REF!</definedName>
    <definedName name="tb_G1i_2_ptable_label">'G1. System Statistics '!$E$16:$E$21</definedName>
    <definedName name="tb_G1i_2_ptable_subtitle" localSheetId="20">#REF!</definedName>
    <definedName name="tb_G1i_2_ptable_subtitle">'G1. System Statistics '!$E$15</definedName>
    <definedName name="tb_G1i_3_ptable_data" localSheetId="20">#REF!</definedName>
    <definedName name="tb_G1i_3_ptable_data">'G1. System Statistics '!$G$24:$H$29</definedName>
    <definedName name="tb_G1i_3_ptable_header" localSheetId="20">#REF!</definedName>
    <definedName name="tb_G1i_3_ptable_header">'G1. System Statistics '!$G$7:$H$7</definedName>
    <definedName name="tb_G1i_3_ptable_label" localSheetId="20">#REF!</definedName>
    <definedName name="tb_G1i_3_ptable_label">'G1. System Statistics '!$E$24:$E$29</definedName>
    <definedName name="tb_G1i_3_ptable_subtitle" localSheetId="20">#REF!</definedName>
    <definedName name="tb_G1i_3_ptable_subtitle">'G1. System Statistics '!$E$23</definedName>
    <definedName name="tb_G1i_4_ptable_data" localSheetId="20">#REF!</definedName>
    <definedName name="tb_G1i_4_ptable_data">'G1. System Statistics '!$G$32:$H$36</definedName>
    <definedName name="tb_G1i_4_ptable_header" localSheetId="20">#REF!</definedName>
    <definedName name="tb_G1i_4_ptable_header">'G1. System Statistics '!$G$7:$H$7</definedName>
    <definedName name="tb_G1i_4_ptable_label" localSheetId="20">#REF!</definedName>
    <definedName name="tb_G1i_4_ptable_label">'G1. System Statistics '!$E$32:$E$36</definedName>
    <definedName name="tb_G1i_4_ptable_subtitle" localSheetId="20">#REF!</definedName>
    <definedName name="tb_G1i_4_ptable_subtitle">'G1. System Statistics '!$E$31</definedName>
    <definedName name="tb_G1i_5_ptable_data" localSheetId="20">#REF!</definedName>
    <definedName name="tb_G1i_5_ptable_data">'G1. System Statistics '!$G$39:$H$40</definedName>
    <definedName name="tb_G1i_5_ptable_header" localSheetId="20">#REF!</definedName>
    <definedName name="tb_G1i_5_ptable_header">'G1. System Statistics '!$G$7:$H$7</definedName>
    <definedName name="tb_G1i_5_ptable_label" localSheetId="20">#REF!</definedName>
    <definedName name="tb_G1i_5_ptable_label">'G1. System Statistics '!$E$39:$E$40</definedName>
    <definedName name="tb_G1i_5_ptable_subtitle" localSheetId="20">#REF!</definedName>
    <definedName name="tb_G1i_5_ptable_subtitle">'G1. System Statistics '!$E$38</definedName>
    <definedName name="tb_G1i_6_ptable_data" localSheetId="20">#REF!</definedName>
    <definedName name="tb_G1i_6_ptable_data">'G1. System Statistics '!$G$43:$H$58</definedName>
    <definedName name="tb_G1i_6_ptable_header" localSheetId="20">#REF!</definedName>
    <definedName name="tb_G1i_6_ptable_header">'G1. System Statistics '!$G$42:$H$42</definedName>
    <definedName name="tb_G1i_6_ptable_label" localSheetId="20">#REF!</definedName>
    <definedName name="tb_G1i_6_ptable_label">'G1. System Statistics '!$E$43:$E$58</definedName>
    <definedName name="tb_G2i_1_ptable_data" localSheetId="20">#REF!</definedName>
    <definedName name="tb_G2i_1_ptable_data">'G2. Grid Demand and Injection'!$G$8:$K$14</definedName>
    <definedName name="tb_G2i_1_ptable_header" localSheetId="20">#REF!</definedName>
    <definedName name="tb_G2i_1_ptable_header">'G2. Grid Demand and Injection'!$G$6:$K$7</definedName>
    <definedName name="tb_G2i_1_ptable_label" localSheetId="20">#REF!</definedName>
    <definedName name="tb_G2i_1_ptable_label">'G2. Grid Demand and Injection'!$E$8:$F$14</definedName>
    <definedName name="tb_G2i_1_ptable_subtitle" localSheetId="20">#REF!</definedName>
    <definedName name="tb_G2i_1_ptable_subtitle">'G2. Grid Demand and Injection'!$D$7:$F$7</definedName>
    <definedName name="tb_G2i_2_ptable_data" localSheetId="20">#REF!</definedName>
    <definedName name="tb_G2i_2_ptable_data">'G2. Grid Demand and Injection'!$G$18:$K$24</definedName>
    <definedName name="tb_G2i_2_ptable_header" localSheetId="20">#REF!</definedName>
    <definedName name="tb_G2i_2_ptable_header">'G2. Grid Demand and Injection'!$G$16:$K$17</definedName>
    <definedName name="tb_G2i_2_ptable_label" localSheetId="20">#REF!</definedName>
    <definedName name="tb_G2i_2_ptable_label">'G2. Grid Demand and Injection'!$E$18:$F$24</definedName>
    <definedName name="tb_G2i_2_ptable_subtitle" localSheetId="20">#REF!</definedName>
    <definedName name="tb_G2i_2_ptable_subtitle">'G2. Grid Demand and Injection'!$D$17:$F$17</definedName>
    <definedName name="tb_G3i_1_ptable_data" localSheetId="20">'G3. GXP Capacity and Demand'!$E$9:$P$181</definedName>
    <definedName name="tb_G3i_1_ptable_data">#REF!</definedName>
    <definedName name="tb_G3i_1_ptable_header" localSheetId="20">'G3. GXP Capacity and Demand'!$E$7:$P$8</definedName>
    <definedName name="tb_G3i_1_ptable_header">#REF!</definedName>
    <definedName name="tb_G3i_1_ptable_label" localSheetId="20">'G3. GXP Capacity and Demand'!$D$9:$D$181</definedName>
    <definedName name="tb_G3i_1_ptable_label">#REF!</definedName>
    <definedName name="tb_G3i_1_ptable_subtitle" localSheetId="20">'G3. GXP Capacity and Demand'!$D$8</definedName>
    <definedName name="tb_G3i_1_ptable_subtitle">#REF!</definedName>
    <definedName name="tb_G3ii_1_ptable_data" localSheetId="20">'G3. GXP Capacity and Demand'!$E$188:$O$355</definedName>
    <definedName name="tb_G3ii_1_ptable_data">#REF!</definedName>
    <definedName name="tb_G3ii_1_ptable_header" localSheetId="20">'G3. GXP Capacity and Demand'!$E$186:$O$187</definedName>
    <definedName name="tb_G3ii_1_ptable_header">#REF!</definedName>
    <definedName name="tb_G3ii_1_ptable_label" localSheetId="20">'G3. GXP Capacity and Demand'!$D$188:$D$355</definedName>
    <definedName name="tb_G3ii_1_ptable_label">#REF!</definedName>
    <definedName name="tb_G3ii_1_ptable_subtitle" localSheetId="20">'G3. GXP Capacity and Demand'!$D$186</definedName>
    <definedName name="tb_G3ii_1_ptable_subtitle">#REF!</definedName>
    <definedName name="tb_G3iii_1_ptable_data" localSheetId="20">'G3. GXP Capacity and Demand'!$E$361:$Q$366</definedName>
    <definedName name="tb_G3iii_1_ptable_data">#REF!</definedName>
    <definedName name="tb_G3iii_1_ptable_header" localSheetId="20">'G3. GXP Capacity and Demand'!$E$359:$Q$360</definedName>
    <definedName name="tb_G3iii_1_ptable_header">#REF!</definedName>
    <definedName name="tb_G3iii_1_ptable_label" localSheetId="20">'G3. GXP Capacity and Demand'!$D$361:$D$366</definedName>
    <definedName name="tb_G3iii_1_ptable_label">#REF!</definedName>
    <definedName name="tb_G3iii_1_ptable_subtitle" localSheetId="20">'G3. GXP Capacity and Demand'!$D$360</definedName>
    <definedName name="tb_G3iii_1_ptable_subtitle">#REF!</definedName>
    <definedName name="tb_G4i_1_ptable_data" localSheetId="20">#REF!</definedName>
    <definedName name="tb_G4i_1_ptable_data">'G4. Quality Grid Outputs'!$E$9:$P$13</definedName>
    <definedName name="tb_G4i_1_ptable_header" localSheetId="20">#REF!</definedName>
    <definedName name="tb_G4i_1_ptable_header">'G4. Quality Grid Outputs'!$E$7:$P$8</definedName>
    <definedName name="tb_G4i_1_ptable_label" localSheetId="20">#REF!</definedName>
    <definedName name="tb_G4i_1_ptable_label">'G4. Quality Grid Outputs'!$D$9:$D$13</definedName>
    <definedName name="tb_G4i_1_ptable_subtitle" localSheetId="20">#REF!</definedName>
    <definedName name="tb_G4i_1_ptable_subtitle">'G4. Quality Grid Outputs'!$D$7</definedName>
    <definedName name="tb_G4ii_1_ptable_data" localSheetId="20">#REF!</definedName>
    <definedName name="tb_G4ii_1_ptable_data">'G4. Quality Grid Outputs'!$H$23:$Q$200</definedName>
    <definedName name="tb_G4ii_1_ptable_header" localSheetId="20">#REF!</definedName>
    <definedName name="tb_G4ii_1_ptable_header">'G4. Quality Grid Outputs'!$H$21:$Q$22</definedName>
    <definedName name="tb_G4ii_1_ptable_label" localSheetId="20">#REF!</definedName>
    <definedName name="tb_G4ii_1_ptable_label">'G4. Quality Grid Outputs'!$E$23:$G$200</definedName>
    <definedName name="tb_G4ii_1_ptable_labelheader" localSheetId="20">#REF!</definedName>
    <definedName name="tb_G4ii_1_ptable_labelheader">'G4. Quality Grid Outputs'!$E$22</definedName>
    <definedName name="tb_G4ii_1_ptable_subtitle" localSheetId="20">#REF!</definedName>
    <definedName name="tb_G4ii_1_ptable_subtitle">'G4. Quality Grid Outputs'!$D$20</definedName>
    <definedName name="tb_G4ii_2_ptable_data" localSheetId="20">#REF!</definedName>
    <definedName name="tb_G4ii_2_ptable_data">'G4. Quality Grid Outputs'!$H$207:$Q$258</definedName>
    <definedName name="tb_G4ii_2_ptable_header" localSheetId="20">#REF!</definedName>
    <definedName name="tb_G4ii_2_ptable_header">'G4. Quality Grid Outputs'!$H$205:$Q$206</definedName>
    <definedName name="tb_G4ii_2_ptable_label" localSheetId="20">#REF!</definedName>
    <definedName name="tb_G4ii_2_ptable_label">'G4. Quality Grid Outputs'!$E$207:$G$258</definedName>
    <definedName name="tb_G4ii_2_ptable_labelheader" localSheetId="20">#REF!</definedName>
    <definedName name="tb_G4ii_2_ptable_labelheader">'G4. Quality Grid Outputs'!$E$206</definedName>
    <definedName name="tb_G4ii_2_ptable_subtitle" localSheetId="20">#REF!</definedName>
    <definedName name="tb_G4ii_2_ptable_subtitle">'G4. Quality Grid Outputs'!$D$204</definedName>
    <definedName name="tb_G4iii_1_ptable_data" localSheetId="20">#REF!</definedName>
    <definedName name="tb_G4iii_1_ptable_data">'G4. Quality Grid Outputs'!$E$266:$S$276</definedName>
    <definedName name="tb_G4iii_1_ptable_header" localSheetId="20">#REF!</definedName>
    <definedName name="tb_G4iii_1_ptable_header">'G4. Quality Grid Outputs'!$E$264:$S$265</definedName>
    <definedName name="tb_G4iii_1_ptable_label" localSheetId="20">#REF!</definedName>
    <definedName name="tb_G4iii_1_ptable_label">'G4. Quality Grid Outputs'!$D$266:$D$276</definedName>
    <definedName name="tb_G4iii_1_ptable_labelheader" localSheetId="20">#REF!</definedName>
    <definedName name="tb_G4iii_1_ptable_labelheader">'G4. Quality Grid Outputs'!$D$264</definedName>
    <definedName name="tb_G5i_1_ptable_data" localSheetId="20">#REF!</definedName>
    <definedName name="tb_G5i_1_ptable_data">'G5. Quality interconnection '!$D$8:$S$39</definedName>
    <definedName name="tb_G5i_1_ptable_header" localSheetId="20">#REF!</definedName>
    <definedName name="tb_G5i_1_ptable_header">'G5. Quality interconnection '!$D$7:$R$7</definedName>
    <definedName name="tb_G5i_1_ptable_label" localSheetId="20">#REF!</definedName>
    <definedName name="tb_G5i_1_ptable_label">'G5. Quality interconnection '!$C$8:$C$39</definedName>
    <definedName name="tb_G5i_1_ptable_subtitle" localSheetId="20">#REF!</definedName>
    <definedName name="tb_G5i_1_ptable_subtitle">'G5. Quality interconnection '!$C$7</definedName>
    <definedName name="tb_G6i_1_ptable_data" localSheetId="20">#REF!</definedName>
    <definedName name="tb_G6i_1_ptable_data">#REF!</definedName>
    <definedName name="tb_G6i_1_ptable_header" localSheetId="20">#REF!</definedName>
    <definedName name="tb_G6i_1_ptable_header">#REF!</definedName>
    <definedName name="tb_G6i_1_ptable_label" localSheetId="20">#REF!</definedName>
    <definedName name="tb_G6i_1_ptable_label">#REF!</definedName>
    <definedName name="tb_G6i_1_ptable_labelheader" localSheetId="20">#REF!</definedName>
    <definedName name="tb_G6i_1_ptable_labelheader">#REF!</definedName>
    <definedName name="tb_G6ii_1_ptable_data" localSheetId="20">#REF!</definedName>
    <definedName name="tb_G6ii_1_ptable_data">#REF!</definedName>
    <definedName name="tb_G6ii_1_ptable_header" localSheetId="20">#REF!</definedName>
    <definedName name="tb_G6ii_1_ptable_header">#REF!</definedName>
    <definedName name="tb_G6ii_1_ptable_label" localSheetId="20">#REF!</definedName>
    <definedName name="tb_G6ii_1_ptable_label">#REF!</definedName>
    <definedName name="tb_G6ii_1_ptable_subtitle" localSheetId="20">#REF!</definedName>
    <definedName name="tb_G6ii_1_ptable_subtitle">#REF!</definedName>
    <definedName name="tb_G6ii_2_ptable_data" localSheetId="20">#REF!</definedName>
    <definedName name="tb_G6ii_2_ptable_data">#REF!</definedName>
    <definedName name="tb_G6ii_2_ptable_header" localSheetId="20">#REF!</definedName>
    <definedName name="tb_G6ii_2_ptable_header">#REF!</definedName>
    <definedName name="tb_G6ii_2_ptable_label" localSheetId="20">#REF!</definedName>
    <definedName name="tb_G6ii_2_ptable_label">#REF!</definedName>
    <definedName name="tb_G6ii_2_ptable_subtitle" localSheetId="20">#REF!</definedName>
    <definedName name="tb_G6ii_2_ptable_subtitle">#REF!</definedName>
    <definedName name="tb_G8_1_table" localSheetId="20">#REF!</definedName>
    <definedName name="tb_G8_1_table">#REF!</definedName>
    <definedName name="tb_G8_2_table" localSheetId="20">#REF!</definedName>
    <definedName name="tb_G8_2_table">#REF!</definedName>
    <definedName name="tb_SO1i_1_cell_data" localSheetId="20">#REF!,#REF!,#REF!,#REF!,#REF!</definedName>
    <definedName name="tb_SO1i_1_cell_data">'SO1. System Operator'!$R$8:$R$10,'SO1. System Operator'!$S$11,'SO1. System Operator'!$S$13,'SO1. System Operator'!$R$15:$R$17,'SO1. System Operator'!$S$18</definedName>
    <definedName name="tb_SO1i_1_cell_header" localSheetId="20">#REF!</definedName>
    <definedName name="tb_SO1i_1_cell_header">'SO1. System Operator'!$R$6:$S$7</definedName>
    <definedName name="tb_SO1i_1_cell_label" localSheetId="20">#REF!,#REF!,#REF!,#REF!,#REF!</definedName>
    <definedName name="tb_SO1i_1_cell_label">'SO1. System Operator'!$D$8:$D$10,'SO1. System Operator'!$D$11,'SO1. System Operator'!$D$13,'SO1. System Operator'!$D$15:$D$17,'SO1. System Operator'!$D$18</definedName>
    <definedName name="tb_SO1ii_1_ptable_data" localSheetId="20">#REF!,#REF!,#REF!,#REF!,#REF!,#REF!,#REF!</definedName>
    <definedName name="tb_SO1ii_1_ptable_data">'SO1. System Operator'!$O$33:$S$33,'SO1. System Operator'!$O$35:$S$35,'SO1. System Operator'!$O$37:$S$37,'SO1. System Operator'!$O$39:$S$39,'SO1. System Operator'!$O$41:$S$41,'SO1. System Operator'!$O$43:$S$43,'SO1. System Operator'!$O$45:$S$45</definedName>
    <definedName name="tb_SO1ii_1_ptable_header" localSheetId="20">#REF!</definedName>
    <definedName name="tb_SO1ii_1_ptable_header">'SO1. System Operator'!$O$31:$S$32</definedName>
    <definedName name="tb_SO1ii_1_ptable_label" localSheetId="20">#REF!,#REF!,#REF!,#REF!,#REF!,#REF!,#REF!</definedName>
    <definedName name="tb_SO1ii_1_ptable_label">'SO1. System Operator'!$D$33,'SO1. System Operator'!$D$35,'SO1. System Operator'!$D$37,'SO1. System Operator'!$D$39,'SO1. System Operator'!$D$41,'SO1. System Operator'!$D$43,'SO1. System Operator'!$D$45</definedName>
    <definedName name="tb_SO1iii_1_ptable_data" localSheetId="20">#REF!</definedName>
    <definedName name="tb_SO1iii_1_ptable_data">'SO1. System Operator'!$O$50:$S$54</definedName>
    <definedName name="tb_SO1iii_1_ptable_header" localSheetId="20">#REF!</definedName>
    <definedName name="tb_SO1iii_1_ptable_header">'SO1. System Operator'!$O$48:$S$49</definedName>
    <definedName name="tb_SO1iii_1_ptable_label" localSheetId="20">#REF!</definedName>
    <definedName name="tb_SO1iii_1_ptable_label">'SO1. System Operator'!$D$49:$D$54</definedName>
    <definedName name="tb_SO1iii_2_ptable_data" localSheetId="20">#REF!</definedName>
    <definedName name="tb_SO1iii_2_ptable_data">'SO1. System Operator'!$O$58:$S$62</definedName>
    <definedName name="tb_SO1iii_2_ptable_header" localSheetId="20">#REF!</definedName>
    <definedName name="tb_SO1iii_2_ptable_header">'SO1. System Operator'!$O$56:$S$57</definedName>
    <definedName name="tb_SO1iii_2_ptable_label" localSheetId="20">#REF!</definedName>
    <definedName name="tb_SO1iii_2_ptable_label">'SO1. System Operator'!$D$57:$D$62</definedName>
    <definedName name="tb_SO1iii_3_ptable_data" localSheetId="20">#REF!</definedName>
    <definedName name="tb_SO1iii_3_ptable_data">'SO1. System Operator'!$O$66:$S$69</definedName>
    <definedName name="tb_SO1iii_3_ptable_header" localSheetId="20">#REF!</definedName>
    <definedName name="tb_SO1iii_3_ptable_header">'SO1. System Operator'!$O$64:$S$65</definedName>
    <definedName name="tb_SO1iii_3_ptable_label" localSheetId="20">#REF!</definedName>
    <definedName name="tb_SO1iii_3_ptable_label">'SO1. System Operator'!$D$65:$D$69</definedName>
    <definedName name="tb_SO1iv_1_ptable_data" localSheetId="20">#REF!</definedName>
    <definedName name="tb_SO1iv_1_ptable_data">'SO1. System Operator'!$O$74:$S$80</definedName>
    <definedName name="tb_SO1iv_1_ptable_header" localSheetId="20">#REF!</definedName>
    <definedName name="tb_SO1iv_1_ptable_header">'SO1. System Operator'!$O$72:$S$73</definedName>
    <definedName name="tb_SO1iv_1_ptable_label" localSheetId="20">#REF!</definedName>
    <definedName name="tb_SO1iv_1_ptable_label">'SO1. System Operator'!$D$73:$D$80</definedName>
    <definedName name="tb_SO1iv_2_ptable_data" localSheetId="20">#REF!</definedName>
    <definedName name="tb_SO1iv_2_ptable_data">'SO1. System Operator'!$O$84:$S$90</definedName>
    <definedName name="tb_SO1iv_2_ptable_header" localSheetId="20">#REF!</definedName>
    <definedName name="tb_SO1iv_2_ptable_header">'SO1. System Operator'!$O$82:$S$83</definedName>
    <definedName name="tb_SO1iv_2_ptable_label" localSheetId="20">#REF!</definedName>
    <definedName name="tb_SO1iv_2_ptable_label">'SO1. System Operator'!$D$83:$E$90</definedName>
    <definedName name="tb_SO1iv_3_ptable_data" localSheetId="20">#REF!</definedName>
    <definedName name="tb_SO1iv_3_ptable_data">'SO1. System Operator'!$O$94:$S$97</definedName>
    <definedName name="tb_SO1iv_3_ptable_header" localSheetId="20">#REF!</definedName>
    <definedName name="tb_SO1iv_3_ptable_header">'SO1. System Operator'!$O$92:$S$93</definedName>
    <definedName name="tb_SO1iv_3_ptable_label" localSheetId="20">#REF!</definedName>
    <definedName name="tb_SO1iv_3_ptable_label">'SO1. System Operator'!$D$93:$D$97</definedName>
    <definedName name="tb_SO1v_1_ptable_data" localSheetId="20">#REF!</definedName>
    <definedName name="tb_SO1v_1_ptable_data">'SO1. System Operator'!$O$103:$S$108</definedName>
    <definedName name="tb_SO1v_1_ptable_header" localSheetId="20">#REF!</definedName>
    <definedName name="tb_SO1v_1_ptable_header">'SO1. System Operator'!$O$101:$S$102</definedName>
    <definedName name="tb_SO1v_1_ptable_label" localSheetId="20">#REF!</definedName>
    <definedName name="tb_SO1v_1_ptable_label">'SO1. System Operator'!$D$102:$D$108</definedName>
    <definedName name="tb_SO1v_2_ptable_data" localSheetId="20">#REF!</definedName>
    <definedName name="tb_SO1v_2_ptable_data">'SO1. System Operator'!$O$112:$S$117</definedName>
    <definedName name="tb_SO1v_2_ptable_header" localSheetId="20">#REF!</definedName>
    <definedName name="tb_SO1v_2_ptable_header">'SO1. System Operator'!$O$110:$S$111</definedName>
    <definedName name="tb_SO1v_2_ptable_label" localSheetId="20">#REF!</definedName>
    <definedName name="tb_SO1v_2_ptable_label">'SO1. System Operator'!$D$111:$D$117</definedName>
    <definedName name="tb_SO1v_3_ptable_data" localSheetId="20">#REF!</definedName>
    <definedName name="tb_SO1v_3_ptable_data">'SO1. System Operator'!$O$121:$S$124</definedName>
    <definedName name="tb_SO1v_3_ptable_header" localSheetId="20">#REF!</definedName>
    <definedName name="tb_SO1v_3_ptable_header">'SO1. System Operator'!$O$119:$S$120</definedName>
    <definedName name="tb_SO1v_3_ptable_label" localSheetId="20">#REF!</definedName>
    <definedName name="tb_SO1v_3_ptable_label">'SO1. System Operator'!$D$120:$D$124</definedName>
    <definedName name="tb_SO1vi_1_ptable_data" localSheetId="20">#REF!</definedName>
    <definedName name="tb_SO1vi_1_ptable_data">'SO1. System Operator'!$O$129:$S$136</definedName>
    <definedName name="tb_SO1vi_1_ptable_header" localSheetId="20">#REF!</definedName>
    <definedName name="tb_SO1vi_1_ptable_header">'SO1. System Operator'!$O$127:$S$128</definedName>
    <definedName name="tb_SO1vi_1_ptable_label" localSheetId="20">#REF!</definedName>
    <definedName name="tb_SO1vi_1_ptable_label">'SO1. System Operator'!$D$129:$D$136</definedName>
    <definedName name="Z_21F2E024_704F_4E93_AC63_213755ECFFE0_.wvu.PrintArea" localSheetId="2" hidden="1">CoverSheet!$A$1:$D$15</definedName>
    <definedName name="Z_21F2E024_704F_4E93_AC63_213755ECFFE0_.wvu.PrintArea" localSheetId="6" hidden="1">'F1. RAB'!$A$1:$S$89</definedName>
    <definedName name="Z_21F2E024_704F_4E93_AC63_213755ECFFE0_.wvu.PrintArea" localSheetId="19" hidden="1">'G2. Grid Demand and Injection'!$A$1:$N$26</definedName>
    <definedName name="Z_21F2E024_704F_4E93_AC63_213755ECFFE0_.wvu.PrintArea" localSheetId="20" hidden="1">'G3. GXP Capacity and Demand'!$A$1:$L$537</definedName>
    <definedName name="Z_21F2E024_704F_4E93_AC63_213755ECFFE0_.wvu.PrintArea" localSheetId="4" hidden="1">'Table of Contents  '!$B$2:$E$29</definedName>
    <definedName name="Z_A14D7CC1_2369_4658_B8E9_B7D652E5D709_.wvu.PrintArea" localSheetId="7" hidden="1">'F2.Opex'!#REF!</definedName>
    <definedName name="Z_A14D7CC1_2369_4658_B8E9_B7D652E5D709_.wvu.PrintArea" localSheetId="8" hidden="1">'F3. Base Capex'!#REF!</definedName>
    <definedName name="Z_A14D7CC1_2369_4658_B8E9_B7D652E5D709_.wvu.PrintArea" localSheetId="11" hidden="1">'F6. Revenues'!#REF!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 i="166" l="1"/>
  <c r="E52" i="166" s="1"/>
  <c r="E54" i="166" s="1"/>
  <c r="E14" i="167"/>
  <c r="A130" i="134"/>
  <c r="A131" i="134"/>
  <c r="A132" i="134"/>
  <c r="A133" i="134"/>
  <c r="A134" i="134"/>
  <c r="A135" i="134"/>
  <c r="A136" i="134"/>
  <c r="A137" i="134"/>
  <c r="A138" i="134"/>
  <c r="A139" i="134"/>
  <c r="A140" i="134"/>
  <c r="A21" i="165"/>
  <c r="A22" i="165"/>
  <c r="A17" i="165"/>
  <c r="A18" i="165"/>
  <c r="A19" i="165"/>
  <c r="A20" i="165"/>
  <c r="A32" i="166"/>
  <c r="A33" i="166"/>
  <c r="A34" i="166"/>
  <c r="A35" i="166"/>
  <c r="A36" i="166"/>
  <c r="A37" i="166"/>
  <c r="A38" i="166" s="1"/>
  <c r="A39" i="166" s="1"/>
  <c r="A40" i="166" s="1"/>
  <c r="A41" i="166" s="1"/>
  <c r="A42" i="166" s="1"/>
  <c r="A43" i="166" s="1"/>
  <c r="A44" i="166" s="1"/>
  <c r="A45" i="166" s="1"/>
  <c r="A46" i="166" s="1"/>
  <c r="A47" i="166" s="1"/>
  <c r="A48" i="166" s="1"/>
  <c r="A49" i="166" s="1"/>
  <c r="A50" i="166" s="1"/>
  <c r="A51" i="166" s="1"/>
  <c r="A52" i="166" s="1"/>
  <c r="A53" i="166" s="1"/>
  <c r="A54" i="166" s="1"/>
  <c r="A55" i="166" s="1"/>
  <c r="A56" i="166" s="1"/>
  <c r="A57" i="166" s="1"/>
  <c r="A58" i="166" s="1"/>
  <c r="A59" i="166" s="1"/>
  <c r="A60" i="166" s="1"/>
  <c r="A61" i="166" s="1"/>
  <c r="A62" i="166" s="1"/>
  <c r="A63" i="166" s="1"/>
  <c r="A64" i="166" s="1"/>
  <c r="A65" i="166" s="1"/>
  <c r="A66" i="166" s="1"/>
  <c r="A67" i="166" s="1"/>
  <c r="A68" i="166" s="1"/>
  <c r="A69" i="166" s="1"/>
  <c r="A70" i="166" s="1"/>
  <c r="A71" i="166" s="1"/>
  <c r="A72" i="166" s="1"/>
  <c r="A73" i="166" s="1"/>
  <c r="A74" i="166" s="1"/>
  <c r="A75" i="166" s="1"/>
  <c r="A76" i="166" s="1"/>
  <c r="A77" i="166" s="1"/>
  <c r="A78" i="166" s="1"/>
  <c r="A79" i="166" s="1"/>
  <c r="A80" i="166" s="1"/>
  <c r="A81" i="166" s="1"/>
  <c r="A82" i="166" s="1"/>
  <c r="A83" i="166" s="1"/>
  <c r="A84" i="166" s="1"/>
  <c r="A85" i="166" s="1"/>
  <c r="A86" i="166" s="1"/>
  <c r="A87" i="166" s="1"/>
  <c r="A88" i="166" s="1"/>
  <c r="A89" i="166" s="1"/>
  <c r="A90" i="166" s="1"/>
  <c r="A91" i="166" s="1"/>
  <c r="A92" i="166" s="1"/>
  <c r="A93" i="166" s="1"/>
  <c r="A94" i="166" s="1"/>
  <c r="A95" i="166" s="1"/>
  <c r="A96" i="166" s="1"/>
  <c r="A97" i="166" s="1"/>
  <c r="A98" i="166" s="1"/>
  <c r="A99" i="166" s="1"/>
  <c r="A100" i="166" s="1"/>
  <c r="A101" i="166" s="1"/>
  <c r="A102" i="166" s="1"/>
  <c r="A103" i="166" s="1"/>
  <c r="A104" i="166" s="1"/>
  <c r="A105" i="166" s="1"/>
  <c r="A106" i="166" s="1"/>
  <c r="A107" i="166" s="1"/>
  <c r="A108" i="166" s="1"/>
  <c r="A109" i="166" s="1"/>
  <c r="A110" i="166" s="1"/>
  <c r="A111" i="166" s="1"/>
  <c r="A112" i="166" s="1"/>
  <c r="A113" i="166" s="1"/>
  <c r="A114" i="166" s="1"/>
  <c r="A115" i="166" s="1"/>
  <c r="A116" i="166" s="1"/>
  <c r="A31" i="166"/>
  <c r="G24" i="166"/>
  <c r="C76" i="163" l="1"/>
  <c r="G26" i="168" l="1"/>
  <c r="G12" i="154" l="1"/>
  <c r="G318" i="155" l="1"/>
  <c r="G319" i="155"/>
  <c r="G320" i="155"/>
  <c r="J56" i="63" l="1"/>
  <c r="K56" i="63"/>
  <c r="L56" i="63"/>
  <c r="M56" i="63"/>
  <c r="N84" i="63"/>
  <c r="O84" i="63"/>
  <c r="P84" i="63"/>
  <c r="Q84" i="63"/>
  <c r="I84" i="63"/>
  <c r="J57" i="63"/>
  <c r="K57" i="63"/>
  <c r="L57" i="63"/>
  <c r="M57" i="63"/>
  <c r="N57" i="63"/>
  <c r="O57" i="63"/>
  <c r="P57" i="63"/>
  <c r="Q57" i="63"/>
  <c r="I57" i="63"/>
  <c r="J55" i="63"/>
  <c r="K55" i="63"/>
  <c r="L55" i="63"/>
  <c r="M55" i="63"/>
  <c r="N55" i="63"/>
  <c r="O55" i="63"/>
  <c r="P55" i="63"/>
  <c r="Q55" i="63"/>
  <c r="I55" i="63"/>
  <c r="P26" i="63"/>
  <c r="P56" i="63" l="1"/>
  <c r="O56" i="63"/>
  <c r="I56" i="63"/>
  <c r="N56" i="63"/>
  <c r="Q56" i="63"/>
  <c r="M84" i="63"/>
  <c r="L84" i="63"/>
  <c r="K84" i="63"/>
  <c r="J84" i="63"/>
  <c r="R212" i="155" l="1"/>
  <c r="A212" i="155"/>
  <c r="AA212" i="155"/>
  <c r="A64" i="155" l="1"/>
  <c r="A65" i="155"/>
  <c r="A66" i="155"/>
  <c r="A67" i="155"/>
  <c r="A68" i="155"/>
  <c r="A69" i="155"/>
  <c r="A70" i="155"/>
  <c r="A71" i="155"/>
  <c r="A72" i="155"/>
  <c r="A73" i="155"/>
  <c r="A74" i="155"/>
  <c r="A75" i="155"/>
  <c r="A76" i="155"/>
  <c r="A77" i="155"/>
  <c r="A78" i="155"/>
  <c r="A79" i="155"/>
  <c r="A80" i="155"/>
  <c r="A81" i="155"/>
  <c r="A82" i="155"/>
  <c r="A83" i="155"/>
  <c r="A84" i="155"/>
  <c r="A85" i="155"/>
  <c r="A86" i="155"/>
  <c r="A87" i="155"/>
  <c r="A88" i="155"/>
  <c r="A89" i="155"/>
  <c r="A90" i="155"/>
  <c r="A91" i="155"/>
  <c r="A92" i="155"/>
  <c r="A93" i="155"/>
  <c r="A94" i="155"/>
  <c r="A95" i="155"/>
  <c r="A96" i="155"/>
  <c r="A97" i="155"/>
  <c r="A98" i="155"/>
  <c r="A99" i="155"/>
  <c r="A100" i="155"/>
  <c r="A101" i="155"/>
  <c r="A102" i="155"/>
  <c r="A103" i="155"/>
  <c r="A104" i="155"/>
  <c r="A105" i="155"/>
  <c r="A106" i="155"/>
  <c r="A107" i="155"/>
  <c r="A108" i="155"/>
  <c r="A109" i="155"/>
  <c r="A110" i="155"/>
  <c r="A111" i="155"/>
  <c r="A112" i="155"/>
  <c r="A113" i="155"/>
  <c r="A114" i="155"/>
  <c r="A115" i="155"/>
  <c r="A116" i="155"/>
  <c r="A117" i="155"/>
  <c r="A118" i="155"/>
  <c r="A119" i="155"/>
  <c r="A120" i="155"/>
  <c r="A121" i="155"/>
  <c r="A122" i="155"/>
  <c r="A123" i="155"/>
  <c r="A124" i="155"/>
  <c r="A125" i="155"/>
  <c r="A126" i="155"/>
  <c r="A127" i="155"/>
  <c r="A128" i="155"/>
  <c r="A129" i="155"/>
  <c r="A130" i="155"/>
  <c r="A131" i="155"/>
  <c r="A132" i="155"/>
  <c r="A133" i="155"/>
  <c r="A134" i="155"/>
  <c r="A135" i="155"/>
  <c r="A136" i="155"/>
  <c r="A137" i="155"/>
  <c r="A138" i="155"/>
  <c r="A139" i="155"/>
  <c r="A140" i="155"/>
  <c r="A141" i="155"/>
  <c r="A142" i="155"/>
  <c r="A143" i="155"/>
  <c r="A144" i="155"/>
  <c r="A145" i="155"/>
  <c r="A146" i="155"/>
  <c r="A147" i="155"/>
  <c r="A148" i="155"/>
  <c r="A149" i="155"/>
  <c r="A150" i="155"/>
  <c r="A151" i="155"/>
  <c r="A152" i="155"/>
  <c r="A153" i="155"/>
  <c r="A154" i="155"/>
  <c r="A155" i="155"/>
  <c r="A156" i="155"/>
  <c r="A157" i="155"/>
  <c r="A158" i="155"/>
  <c r="A159" i="155"/>
  <c r="A160" i="155"/>
  <c r="A161" i="155"/>
  <c r="A162" i="155"/>
  <c r="A163" i="155"/>
  <c r="A164" i="155"/>
  <c r="A165" i="155"/>
  <c r="A166" i="155"/>
  <c r="A167" i="155"/>
  <c r="A168" i="155"/>
  <c r="A169" i="155"/>
  <c r="A170" i="155"/>
  <c r="A171" i="155"/>
  <c r="A172" i="155"/>
  <c r="A173" i="155"/>
  <c r="A174" i="155"/>
  <c r="A175" i="155"/>
  <c r="A176" i="155"/>
  <c r="A177" i="155"/>
  <c r="A178" i="155"/>
  <c r="A179" i="155"/>
  <c r="A180" i="155"/>
  <c r="A181" i="155"/>
  <c r="A182" i="155"/>
  <c r="A183" i="155"/>
  <c r="A184" i="155"/>
  <c r="A185" i="155"/>
  <c r="A186" i="155"/>
  <c r="A187" i="155"/>
  <c r="A188" i="155"/>
  <c r="A189" i="155"/>
  <c r="A190" i="155"/>
  <c r="A191" i="155"/>
  <c r="A192" i="155"/>
  <c r="A193" i="155"/>
  <c r="A194" i="155"/>
  <c r="A195" i="155"/>
  <c r="A196" i="155"/>
  <c r="A197" i="155"/>
  <c r="A198" i="155"/>
  <c r="A199" i="155"/>
  <c r="A200" i="155"/>
  <c r="A201" i="155"/>
  <c r="A202" i="155"/>
  <c r="A203" i="155"/>
  <c r="A204" i="155"/>
  <c r="A205" i="155"/>
  <c r="A206" i="155"/>
  <c r="A207" i="155"/>
  <c r="A208" i="155"/>
  <c r="A209" i="155"/>
  <c r="A210" i="155"/>
  <c r="A211" i="155"/>
  <c r="A213" i="155"/>
  <c r="A214" i="155"/>
  <c r="A215" i="155"/>
  <c r="A216" i="155"/>
  <c r="A217" i="155"/>
  <c r="A218" i="155"/>
  <c r="A219" i="155"/>
  <c r="A220" i="155"/>
  <c r="A221" i="155"/>
  <c r="A222" i="155"/>
  <c r="A223" i="155"/>
  <c r="A224" i="155"/>
  <c r="A225" i="155"/>
  <c r="A226" i="155"/>
  <c r="A227" i="155"/>
  <c r="A228" i="155"/>
  <c r="A229" i="155"/>
  <c r="A230" i="155"/>
  <c r="A231" i="155"/>
  <c r="A232" i="155"/>
  <c r="A233" i="155"/>
  <c r="A234" i="155"/>
  <c r="A235" i="155"/>
  <c r="A236" i="155"/>
  <c r="A237" i="155"/>
  <c r="A238" i="155"/>
  <c r="A239" i="155"/>
  <c r="A240" i="155"/>
  <c r="A241" i="155"/>
  <c r="A242" i="155"/>
  <c r="A243" i="155"/>
  <c r="A244" i="155"/>
  <c r="A245" i="155"/>
  <c r="A246" i="155"/>
  <c r="A247" i="155"/>
  <c r="A248" i="155"/>
  <c r="A249" i="155"/>
  <c r="A250" i="155"/>
  <c r="A251" i="155"/>
  <c r="A252" i="155"/>
  <c r="A253" i="155"/>
  <c r="A254" i="155"/>
  <c r="A255" i="155"/>
  <c r="A256" i="155"/>
  <c r="A257" i="155"/>
  <c r="A258" i="155"/>
  <c r="A259" i="155"/>
  <c r="A260" i="155"/>
  <c r="A261" i="155"/>
  <c r="A262" i="155"/>
  <c r="A263" i="155"/>
  <c r="A264" i="155"/>
  <c r="A265" i="155"/>
  <c r="A266" i="155"/>
  <c r="A267" i="155"/>
  <c r="A268" i="155"/>
  <c r="A269" i="155"/>
  <c r="A270" i="155"/>
  <c r="A271" i="155"/>
  <c r="A272" i="155"/>
  <c r="A273" i="155"/>
  <c r="A274" i="155"/>
  <c r="A275" i="155"/>
  <c r="A276" i="155"/>
  <c r="A277" i="155"/>
  <c r="A278" i="155"/>
  <c r="A279" i="155"/>
  <c r="A280" i="155"/>
  <c r="A281" i="155"/>
  <c r="A282" i="155"/>
  <c r="A283" i="155"/>
  <c r="A284" i="155"/>
  <c r="A285" i="155"/>
  <c r="A286" i="155"/>
  <c r="A287" i="155"/>
  <c r="A288" i="155"/>
  <c r="A289" i="155"/>
  <c r="A290" i="155"/>
  <c r="A291" i="155"/>
  <c r="A292" i="155"/>
  <c r="A293" i="155"/>
  <c r="A294" i="155"/>
  <c r="A295" i="155"/>
  <c r="A296" i="155"/>
  <c r="A297" i="155"/>
  <c r="A298" i="155"/>
  <c r="A299" i="155"/>
  <c r="A300" i="155"/>
  <c r="A301" i="155"/>
  <c r="A302" i="155"/>
  <c r="A303" i="155"/>
  <c r="A304" i="155"/>
  <c r="A305" i="155"/>
  <c r="A306" i="155"/>
  <c r="A307" i="155"/>
  <c r="A308" i="155"/>
  <c r="A309" i="155"/>
  <c r="A310" i="155"/>
  <c r="R217" i="155"/>
  <c r="AA217" i="155"/>
  <c r="R309" i="155"/>
  <c r="Q59" i="63"/>
  <c r="A24" i="167" l="1"/>
  <c r="A21" i="167"/>
  <c r="A22" i="167"/>
  <c r="A23" i="167"/>
  <c r="E22" i="167"/>
  <c r="Q103" i="63" l="1"/>
  <c r="A103" i="63" l="1"/>
  <c r="A102" i="63"/>
  <c r="A91" i="63"/>
  <c r="A92" i="63"/>
  <c r="A93" i="63"/>
  <c r="I93" i="63"/>
  <c r="I100" i="63" s="1"/>
  <c r="J93" i="63"/>
  <c r="J100" i="63" s="1"/>
  <c r="K93" i="63"/>
  <c r="K100" i="63" s="1"/>
  <c r="L93" i="63"/>
  <c r="L100" i="63" s="1"/>
  <c r="M93" i="63"/>
  <c r="M100" i="63" s="1"/>
  <c r="N93" i="63"/>
  <c r="N100" i="63" s="1"/>
  <c r="O93" i="63"/>
  <c r="O100" i="63" s="1"/>
  <c r="P93" i="63"/>
  <c r="P100" i="63" s="1"/>
  <c r="Q93" i="63"/>
  <c r="Q100" i="63" s="1"/>
  <c r="R93" i="63"/>
  <c r="R100" i="63" s="1"/>
  <c r="A94" i="63"/>
  <c r="A95" i="63"/>
  <c r="A96" i="63"/>
  <c r="A97" i="63"/>
  <c r="A98" i="63"/>
  <c r="A99" i="63"/>
  <c r="A100" i="63"/>
  <c r="A101" i="63"/>
  <c r="I101" i="63"/>
  <c r="J101" i="63"/>
  <c r="K101" i="63"/>
  <c r="L101" i="63"/>
  <c r="M101" i="63"/>
  <c r="N101" i="63"/>
  <c r="O101" i="63"/>
  <c r="P101" i="63"/>
  <c r="Q101" i="63"/>
  <c r="R101" i="63"/>
  <c r="A104" i="63"/>
  <c r="A105" i="63"/>
  <c r="A106" i="63"/>
  <c r="A107" i="63"/>
  <c r="A108" i="63"/>
  <c r="A109" i="63"/>
  <c r="A110" i="63"/>
  <c r="A111" i="63" l="1"/>
  <c r="A112" i="63"/>
  <c r="A113" i="63"/>
  <c r="A114" i="63"/>
  <c r="A115" i="63"/>
  <c r="A116" i="63"/>
  <c r="A117" i="63"/>
  <c r="K316" i="155" l="1"/>
  <c r="C35" i="163" l="1"/>
  <c r="E55" i="166" l="1"/>
  <c r="J75" i="154" l="1"/>
  <c r="A40" i="136" l="1"/>
  <c r="A41" i="136"/>
  <c r="A42" i="136"/>
  <c r="A43" i="136"/>
  <c r="A44" i="136"/>
  <c r="A45" i="136"/>
  <c r="A46" i="136"/>
  <c r="A47" i="136"/>
  <c r="A48" i="136"/>
  <c r="A49" i="136"/>
  <c r="A50" i="136"/>
  <c r="A51" i="136"/>
  <c r="A52" i="136"/>
  <c r="A53" i="136"/>
  <c r="A54" i="136"/>
  <c r="A55" i="136"/>
  <c r="A56" i="136"/>
  <c r="A57" i="136"/>
  <c r="A58" i="136"/>
  <c r="A59" i="136"/>
  <c r="A60" i="136"/>
  <c r="A61" i="136"/>
  <c r="A62" i="136"/>
  <c r="A63" i="136"/>
  <c r="A64" i="136"/>
  <c r="A65" i="136"/>
  <c r="A66" i="136"/>
  <c r="A67" i="136"/>
  <c r="A68" i="136"/>
  <c r="A69" i="136"/>
  <c r="A70" i="136"/>
  <c r="A71" i="136"/>
  <c r="A72" i="136"/>
  <c r="A73" i="136"/>
  <c r="A74" i="136"/>
  <c r="A75" i="136"/>
  <c r="A76" i="136"/>
  <c r="A77" i="136"/>
  <c r="A78" i="136"/>
  <c r="A79" i="136"/>
  <c r="A80" i="136"/>
  <c r="A81" i="136"/>
  <c r="A82" i="136"/>
  <c r="A83" i="136"/>
  <c r="A84" i="136"/>
  <c r="A85" i="136"/>
  <c r="A86" i="136"/>
  <c r="A87" i="136"/>
  <c r="A88" i="136"/>
  <c r="A89" i="136"/>
  <c r="A90" i="136"/>
  <c r="A91" i="136"/>
  <c r="A92" i="136"/>
  <c r="A93" i="136"/>
  <c r="A94" i="136"/>
  <c r="A95" i="136"/>
  <c r="A96" i="136"/>
  <c r="A97" i="136"/>
  <c r="A98" i="136"/>
  <c r="A99" i="136"/>
  <c r="A100" i="136"/>
  <c r="A101" i="136"/>
  <c r="A102" i="136"/>
  <c r="A103" i="136"/>
  <c r="A104" i="136"/>
  <c r="A105" i="136"/>
  <c r="A106" i="136"/>
  <c r="A107" i="136"/>
  <c r="A108" i="136"/>
  <c r="A109" i="136"/>
  <c r="A110" i="136"/>
  <c r="A111" i="136"/>
  <c r="A112" i="136"/>
  <c r="A113" i="136"/>
  <c r="A114" i="136"/>
  <c r="A115" i="136"/>
  <c r="A116" i="136"/>
  <c r="A117" i="136"/>
  <c r="A118" i="136"/>
  <c r="A119" i="136"/>
  <c r="A120" i="136"/>
  <c r="A121" i="136"/>
  <c r="A122" i="136"/>
  <c r="A123" i="136"/>
  <c r="A124" i="136"/>
  <c r="A125" i="136"/>
  <c r="A126" i="136"/>
  <c r="A127" i="136"/>
  <c r="A128" i="136"/>
  <c r="A129" i="136"/>
  <c r="A130" i="136"/>
  <c r="A131" i="136"/>
  <c r="A132" i="136"/>
  <c r="A133" i="136"/>
  <c r="A134" i="136"/>
  <c r="A135" i="136"/>
  <c r="A136" i="136"/>
  <c r="A137" i="136"/>
  <c r="A138" i="136"/>
  <c r="A139" i="136"/>
  <c r="G111" i="136"/>
  <c r="H111" i="136"/>
  <c r="I111" i="136"/>
  <c r="J111" i="136"/>
  <c r="S129" i="139"/>
  <c r="S136" i="139" l="1"/>
  <c r="Q90" i="139" l="1"/>
  <c r="O90" i="139"/>
  <c r="P90" i="139"/>
  <c r="R90" i="139"/>
  <c r="S90" i="139"/>
  <c r="O80" i="139"/>
  <c r="P80" i="139"/>
  <c r="Q80" i="139"/>
  <c r="R80" i="139"/>
  <c r="S80" i="139" l="1"/>
  <c r="S11" i="139" l="1"/>
  <c r="F115" i="134" l="1" a="1"/>
  <c r="F115" i="134" s="1"/>
  <c r="F114" i="134" a="1"/>
  <c r="F114" i="134" s="1"/>
  <c r="F113" i="134" a="1"/>
  <c r="F113" i="134" s="1"/>
  <c r="F110" i="134" a="1"/>
  <c r="F110" i="134" s="1"/>
  <c r="F109" i="134" a="1"/>
  <c r="F109" i="134" s="1"/>
  <c r="F108" i="134" a="1"/>
  <c r="F108" i="134" s="1"/>
  <c r="F107" i="134" a="1"/>
  <c r="F107" i="134" s="1"/>
  <c r="F106" i="134" a="1"/>
  <c r="F106" i="134" s="1"/>
  <c r="F101" i="134" a="1"/>
  <c r="F101" i="134" s="1"/>
  <c r="F99" i="134" a="1"/>
  <c r="F99" i="134" s="1"/>
  <c r="F95" i="134" a="1"/>
  <c r="F95" i="134" s="1"/>
  <c r="F94" i="134" a="1"/>
  <c r="F94" i="134" s="1"/>
  <c r="H17" i="134" l="1"/>
  <c r="F119" i="134" l="1" a="1"/>
  <c r="F119" i="134" s="1"/>
  <c r="F118" i="134" a="1"/>
  <c r="F118" i="134" s="1"/>
  <c r="F117" i="134" a="1"/>
  <c r="F117" i="134" s="1"/>
  <c r="F116" i="134" a="1"/>
  <c r="F116" i="134" s="1"/>
  <c r="F112" i="134" a="1"/>
  <c r="F112" i="134" s="1"/>
  <c r="F111" i="134" a="1"/>
  <c r="F111" i="134" s="1"/>
  <c r="F105" i="134" a="1"/>
  <c r="F105" i="134" s="1"/>
  <c r="F104" i="134" a="1"/>
  <c r="F104" i="134" s="1"/>
  <c r="F103" i="134" a="1"/>
  <c r="F103" i="134" s="1"/>
  <c r="F102" i="134" a="1"/>
  <c r="F102" i="134" s="1"/>
  <c r="F100" i="134" a="1"/>
  <c r="F100" i="134" s="1"/>
  <c r="F98" i="134" a="1"/>
  <c r="F98" i="134" s="1"/>
  <c r="F97" i="134" a="1"/>
  <c r="F97" i="134" s="1"/>
  <c r="F96" i="134" a="1"/>
  <c r="F96" i="134" s="1"/>
  <c r="K111" i="136" l="1"/>
  <c r="H369" i="155"/>
  <c r="G317" i="155" l="1"/>
  <c r="G316" i="155"/>
  <c r="H26" i="168" l="1"/>
  <c r="F26" i="168"/>
  <c r="J110" i="63" s="1"/>
  <c r="E26" i="168"/>
  <c r="J109" i="63" s="1"/>
  <c r="AA44" i="155" l="1"/>
  <c r="AA45" i="155"/>
  <c r="AA46" i="155"/>
  <c r="AA47" i="155"/>
  <c r="AA48" i="155"/>
  <c r="AA49" i="155"/>
  <c r="AA50" i="155"/>
  <c r="AA51" i="155"/>
  <c r="AA52" i="155"/>
  <c r="AA53" i="155"/>
  <c r="AA54" i="155"/>
  <c r="AA55" i="155"/>
  <c r="AA56" i="155"/>
  <c r="AA57" i="155"/>
  <c r="AA58" i="155"/>
  <c r="AA59" i="155"/>
  <c r="AA60" i="155"/>
  <c r="AA61" i="155"/>
  <c r="AA62" i="155"/>
  <c r="AA63" i="155"/>
  <c r="AA64" i="155"/>
  <c r="AA65" i="155"/>
  <c r="AA66" i="155"/>
  <c r="AA67" i="155"/>
  <c r="AA68" i="155"/>
  <c r="AA69" i="155"/>
  <c r="AA70" i="155"/>
  <c r="AA71" i="155"/>
  <c r="AA72" i="155"/>
  <c r="AA73" i="155"/>
  <c r="AA74" i="155"/>
  <c r="AA75" i="155"/>
  <c r="AA76" i="155"/>
  <c r="AA77" i="155"/>
  <c r="AA78" i="155"/>
  <c r="AA79" i="155"/>
  <c r="AA80" i="155"/>
  <c r="AA81" i="155"/>
  <c r="AA82" i="155"/>
  <c r="AA83" i="155"/>
  <c r="AA84" i="155"/>
  <c r="AA85" i="155"/>
  <c r="AA86" i="155"/>
  <c r="AA87" i="155"/>
  <c r="AA88" i="155"/>
  <c r="AA89" i="155"/>
  <c r="AA90" i="155"/>
  <c r="AA91" i="155"/>
  <c r="AA92" i="155"/>
  <c r="AA93" i="155"/>
  <c r="AA94" i="155"/>
  <c r="AA95" i="155"/>
  <c r="AA96" i="155"/>
  <c r="AA97" i="155"/>
  <c r="AA98" i="155"/>
  <c r="AA99" i="155"/>
  <c r="AA100" i="155"/>
  <c r="AA101" i="155"/>
  <c r="AA102" i="155"/>
  <c r="AA103" i="155"/>
  <c r="AA104" i="155"/>
  <c r="AA105" i="155"/>
  <c r="AA106" i="155"/>
  <c r="AA107" i="155"/>
  <c r="AA108" i="155"/>
  <c r="AA109" i="155"/>
  <c r="AA110" i="155"/>
  <c r="AA111" i="155"/>
  <c r="AA112" i="155"/>
  <c r="AA113" i="155"/>
  <c r="AA114" i="155"/>
  <c r="AA115" i="155"/>
  <c r="AA116" i="155"/>
  <c r="AA117" i="155"/>
  <c r="AA118" i="155"/>
  <c r="AA119" i="155"/>
  <c r="AA120" i="155"/>
  <c r="AA121" i="155"/>
  <c r="AA122" i="155"/>
  <c r="AA123" i="155"/>
  <c r="AA124" i="155"/>
  <c r="AA125" i="155"/>
  <c r="AA126" i="155"/>
  <c r="AA127" i="155"/>
  <c r="AA128" i="155"/>
  <c r="AA129" i="155"/>
  <c r="AA130" i="155"/>
  <c r="AA131" i="155"/>
  <c r="AA132" i="155"/>
  <c r="AA133" i="155"/>
  <c r="AA134" i="155"/>
  <c r="AA135" i="155"/>
  <c r="AA136" i="155"/>
  <c r="AA137" i="155"/>
  <c r="AA138" i="155"/>
  <c r="AA139" i="155"/>
  <c r="AA140" i="155"/>
  <c r="AA141" i="155"/>
  <c r="AA142" i="155"/>
  <c r="AA143" i="155"/>
  <c r="AA144" i="155"/>
  <c r="AA145" i="155"/>
  <c r="AA146" i="155"/>
  <c r="AA147" i="155"/>
  <c r="AA148" i="155"/>
  <c r="AA149" i="155"/>
  <c r="AA150" i="155"/>
  <c r="AA151" i="155"/>
  <c r="AA152" i="155"/>
  <c r="AA153" i="155"/>
  <c r="AA154" i="155"/>
  <c r="AA155" i="155"/>
  <c r="AA156" i="155"/>
  <c r="AA157" i="155"/>
  <c r="AA158" i="155"/>
  <c r="AA159" i="155"/>
  <c r="AA160" i="155"/>
  <c r="AA161" i="155"/>
  <c r="AA162" i="155"/>
  <c r="AA163" i="155"/>
  <c r="AA164" i="155"/>
  <c r="AA165" i="155"/>
  <c r="AA166" i="155"/>
  <c r="AA167" i="155"/>
  <c r="AA168" i="155"/>
  <c r="AA169" i="155"/>
  <c r="AA170" i="155"/>
  <c r="AA171" i="155"/>
  <c r="AA172" i="155"/>
  <c r="AA173" i="155"/>
  <c r="AA174" i="155"/>
  <c r="AA175" i="155"/>
  <c r="AA176" i="155"/>
  <c r="AA177" i="155"/>
  <c r="AA178" i="155"/>
  <c r="AA179" i="155"/>
  <c r="AA180" i="155"/>
  <c r="AA181" i="155"/>
  <c r="AA182" i="155"/>
  <c r="AA183" i="155"/>
  <c r="AA184" i="155"/>
  <c r="AA185" i="155"/>
  <c r="AA186" i="155"/>
  <c r="AA187" i="155"/>
  <c r="AA188" i="155"/>
  <c r="AA189" i="155"/>
  <c r="AA190" i="155"/>
  <c r="AA191" i="155"/>
  <c r="AA192" i="155"/>
  <c r="AA193" i="155"/>
  <c r="AA194" i="155"/>
  <c r="AA195" i="155"/>
  <c r="AA196" i="155"/>
  <c r="AA197" i="155"/>
  <c r="AA198" i="155"/>
  <c r="AA199" i="155"/>
  <c r="AA200" i="155"/>
  <c r="AA201" i="155"/>
  <c r="AA202" i="155"/>
  <c r="AA203" i="155"/>
  <c r="AA204" i="155"/>
  <c r="AA205" i="155"/>
  <c r="AA206" i="155"/>
  <c r="AA207" i="155"/>
  <c r="AA208" i="155"/>
  <c r="AA209" i="155"/>
  <c r="AA210" i="155"/>
  <c r="AA211" i="155"/>
  <c r="AA213" i="155"/>
  <c r="AA214" i="155"/>
  <c r="AA215" i="155"/>
  <c r="AA216" i="155"/>
  <c r="AA218" i="155"/>
  <c r="AA219" i="155"/>
  <c r="AA220" i="155"/>
  <c r="AA221" i="155"/>
  <c r="AA222" i="155"/>
  <c r="AA223" i="155"/>
  <c r="AA224" i="155"/>
  <c r="AA225" i="155"/>
  <c r="AA226" i="155"/>
  <c r="AA227" i="155"/>
  <c r="AA228" i="155"/>
  <c r="AA229" i="155"/>
  <c r="AA230" i="155"/>
  <c r="AA231" i="155"/>
  <c r="AA232" i="155"/>
  <c r="AA233" i="155"/>
  <c r="AA234" i="155"/>
  <c r="AA235" i="155"/>
  <c r="AA236" i="155"/>
  <c r="AA237" i="155"/>
  <c r="AA238" i="155"/>
  <c r="AA239" i="155"/>
  <c r="AA240" i="155"/>
  <c r="AA241" i="155"/>
  <c r="AA242" i="155"/>
  <c r="AA243" i="155"/>
  <c r="AA244" i="155"/>
  <c r="AA245" i="155"/>
  <c r="AA246" i="155"/>
  <c r="AA247" i="155"/>
  <c r="AA248" i="155"/>
  <c r="AA249" i="155"/>
  <c r="AA250" i="155"/>
  <c r="AA251" i="155"/>
  <c r="AA252" i="155"/>
  <c r="AA253" i="155"/>
  <c r="AA254" i="155"/>
  <c r="AA255" i="155"/>
  <c r="AA256" i="155"/>
  <c r="AA257" i="155"/>
  <c r="AA258" i="155"/>
  <c r="AA259" i="155"/>
  <c r="AA260" i="155"/>
  <c r="AA261" i="155"/>
  <c r="AA262" i="155"/>
  <c r="AA263" i="155"/>
  <c r="AA264" i="155"/>
  <c r="AA265" i="155"/>
  <c r="AA266" i="155"/>
  <c r="AA267" i="155"/>
  <c r="AA268" i="155"/>
  <c r="AA269" i="155"/>
  <c r="AA270" i="155"/>
  <c r="AA271" i="155"/>
  <c r="AA272" i="155"/>
  <c r="AA273" i="155"/>
  <c r="AA274" i="155"/>
  <c r="AA275" i="155"/>
  <c r="AA276" i="155"/>
  <c r="AA277" i="155"/>
  <c r="AA278" i="155"/>
  <c r="AA279" i="155"/>
  <c r="AA280" i="155"/>
  <c r="AA281" i="155"/>
  <c r="AA282" i="155"/>
  <c r="AA283" i="155"/>
  <c r="AA284" i="155"/>
  <c r="AA285" i="155"/>
  <c r="AA286" i="155"/>
  <c r="AA287" i="155"/>
  <c r="AA288" i="155"/>
  <c r="AA289" i="155"/>
  <c r="AA290" i="155"/>
  <c r="AA291" i="155"/>
  <c r="AA292" i="155"/>
  <c r="AA293" i="155"/>
  <c r="AA294" i="155"/>
  <c r="AA295" i="155"/>
  <c r="AA296" i="155"/>
  <c r="AA297" i="155"/>
  <c r="AA298" i="155"/>
  <c r="AA299" i="155"/>
  <c r="AA300" i="155"/>
  <c r="AA301" i="155"/>
  <c r="AA302" i="155"/>
  <c r="AA303" i="155"/>
  <c r="AA304" i="155"/>
  <c r="AA305" i="155"/>
  <c r="AA306" i="155"/>
  <c r="AA307" i="155"/>
  <c r="AA308" i="155"/>
  <c r="AA309" i="155"/>
  <c r="AA43" i="155"/>
  <c r="S310" i="155"/>
  <c r="T310" i="155"/>
  <c r="U310" i="155"/>
  <c r="V310" i="155"/>
  <c r="W310" i="155"/>
  <c r="X310" i="155"/>
  <c r="Y310" i="155"/>
  <c r="Z310" i="155"/>
  <c r="R44" i="155"/>
  <c r="R45" i="155"/>
  <c r="R46" i="155"/>
  <c r="R47" i="155"/>
  <c r="R48" i="155"/>
  <c r="R49" i="155"/>
  <c r="R50" i="155"/>
  <c r="R51" i="155"/>
  <c r="R52" i="155"/>
  <c r="R53" i="155"/>
  <c r="R54" i="155"/>
  <c r="R55" i="155"/>
  <c r="R56" i="155"/>
  <c r="R57" i="155"/>
  <c r="R58" i="155"/>
  <c r="R59" i="155"/>
  <c r="R60" i="155"/>
  <c r="R61" i="155"/>
  <c r="R62" i="155"/>
  <c r="R63" i="155"/>
  <c r="R64" i="155"/>
  <c r="R65" i="155"/>
  <c r="R66" i="155"/>
  <c r="R67" i="155"/>
  <c r="R68" i="155"/>
  <c r="R69" i="155"/>
  <c r="R70" i="155"/>
  <c r="R71" i="155"/>
  <c r="R72" i="155"/>
  <c r="R73" i="155"/>
  <c r="R74" i="155"/>
  <c r="R75" i="155"/>
  <c r="R76" i="155"/>
  <c r="R77" i="155"/>
  <c r="R78" i="155"/>
  <c r="R79" i="155"/>
  <c r="R80" i="155"/>
  <c r="R81" i="155"/>
  <c r="R82" i="155"/>
  <c r="R83" i="155"/>
  <c r="R84" i="155"/>
  <c r="R85" i="155"/>
  <c r="R86" i="155"/>
  <c r="R87" i="155"/>
  <c r="R88" i="155"/>
  <c r="R89" i="155"/>
  <c r="R90" i="155"/>
  <c r="R91" i="155"/>
  <c r="R92" i="155"/>
  <c r="R93" i="155"/>
  <c r="R94" i="155"/>
  <c r="R95" i="155"/>
  <c r="R96" i="155"/>
  <c r="R97" i="155"/>
  <c r="R98" i="155"/>
  <c r="R99" i="155"/>
  <c r="R100" i="155"/>
  <c r="R101" i="155"/>
  <c r="R102" i="155"/>
  <c r="R103" i="155"/>
  <c r="R104" i="155"/>
  <c r="R105" i="155"/>
  <c r="R106" i="155"/>
  <c r="R107" i="155"/>
  <c r="R108" i="155"/>
  <c r="R109" i="155"/>
  <c r="R110" i="155"/>
  <c r="R111" i="155"/>
  <c r="R112" i="155"/>
  <c r="R113" i="155"/>
  <c r="R114" i="155"/>
  <c r="R115" i="155"/>
  <c r="R116" i="155"/>
  <c r="R117" i="155"/>
  <c r="R118" i="155"/>
  <c r="R119" i="155"/>
  <c r="R120" i="155"/>
  <c r="R121" i="155"/>
  <c r="R122" i="155"/>
  <c r="R123" i="155"/>
  <c r="R124" i="155"/>
  <c r="R125" i="155"/>
  <c r="R126" i="155"/>
  <c r="R127" i="155"/>
  <c r="R128" i="155"/>
  <c r="R129" i="155"/>
  <c r="R130" i="155"/>
  <c r="R131" i="155"/>
  <c r="R132" i="155"/>
  <c r="R133" i="155"/>
  <c r="R134" i="155"/>
  <c r="R135" i="155"/>
  <c r="R136" i="155"/>
  <c r="R137" i="155"/>
  <c r="R138" i="155"/>
  <c r="R139" i="155"/>
  <c r="R140" i="155"/>
  <c r="R141" i="155"/>
  <c r="R142" i="155"/>
  <c r="R143" i="155"/>
  <c r="R144" i="155"/>
  <c r="R145" i="155"/>
  <c r="R146" i="155"/>
  <c r="R147" i="155"/>
  <c r="R148" i="155"/>
  <c r="R149" i="155"/>
  <c r="R150" i="155"/>
  <c r="R151" i="155"/>
  <c r="R152" i="155"/>
  <c r="R153" i="155"/>
  <c r="R154" i="155"/>
  <c r="R155" i="155"/>
  <c r="R156" i="155"/>
  <c r="R157" i="155"/>
  <c r="R158" i="155"/>
  <c r="R159" i="155"/>
  <c r="R160" i="155"/>
  <c r="R161" i="155"/>
  <c r="R162" i="155"/>
  <c r="R163" i="155"/>
  <c r="R164" i="155"/>
  <c r="R165" i="155"/>
  <c r="R166" i="155"/>
  <c r="R167" i="155"/>
  <c r="R168" i="155"/>
  <c r="R169" i="155"/>
  <c r="R170" i="155"/>
  <c r="R171" i="155"/>
  <c r="R172" i="155"/>
  <c r="R173" i="155"/>
  <c r="R174" i="155"/>
  <c r="R175" i="155"/>
  <c r="R176" i="155"/>
  <c r="R177" i="155"/>
  <c r="R178" i="155"/>
  <c r="R179" i="155"/>
  <c r="R180" i="155"/>
  <c r="R181" i="155"/>
  <c r="R182" i="155"/>
  <c r="R183" i="155"/>
  <c r="R184" i="155"/>
  <c r="R185" i="155"/>
  <c r="R186" i="155"/>
  <c r="R187" i="155"/>
  <c r="R188" i="155"/>
  <c r="R189" i="155"/>
  <c r="R190" i="155"/>
  <c r="R191" i="155"/>
  <c r="R192" i="155"/>
  <c r="R193" i="155"/>
  <c r="R194" i="155"/>
  <c r="R195" i="155"/>
  <c r="R196" i="155"/>
  <c r="R197" i="155"/>
  <c r="R198" i="155"/>
  <c r="R199" i="155"/>
  <c r="R200" i="155"/>
  <c r="R201" i="155"/>
  <c r="R202" i="155"/>
  <c r="R203" i="155"/>
  <c r="R204" i="155"/>
  <c r="R205" i="155"/>
  <c r="R206" i="155"/>
  <c r="R207" i="155"/>
  <c r="R208" i="155"/>
  <c r="R209" i="155"/>
  <c r="R210" i="155"/>
  <c r="R211" i="155"/>
  <c r="R213" i="155"/>
  <c r="R214" i="155"/>
  <c r="R215" i="155"/>
  <c r="R216" i="155"/>
  <c r="R218" i="155"/>
  <c r="R219" i="155"/>
  <c r="R220" i="155"/>
  <c r="R221" i="155"/>
  <c r="R222" i="155"/>
  <c r="R223" i="155"/>
  <c r="R224" i="155"/>
  <c r="R225" i="155"/>
  <c r="R226" i="155"/>
  <c r="R227" i="155"/>
  <c r="R228" i="155"/>
  <c r="R229" i="155"/>
  <c r="R230" i="155"/>
  <c r="R231" i="155"/>
  <c r="R232" i="155"/>
  <c r="R233" i="155"/>
  <c r="R234" i="155"/>
  <c r="R235" i="155"/>
  <c r="R236" i="155"/>
  <c r="R237" i="155"/>
  <c r="R238" i="155"/>
  <c r="R239" i="155"/>
  <c r="R240" i="155"/>
  <c r="R241" i="155"/>
  <c r="R242" i="155"/>
  <c r="R243" i="155"/>
  <c r="R244" i="155"/>
  <c r="R245" i="155"/>
  <c r="R246" i="155"/>
  <c r="R247" i="155"/>
  <c r="R248" i="155"/>
  <c r="R249" i="155"/>
  <c r="R250" i="155"/>
  <c r="R251" i="155"/>
  <c r="R252" i="155"/>
  <c r="R253" i="155"/>
  <c r="R254" i="155"/>
  <c r="R255" i="155"/>
  <c r="R256" i="155"/>
  <c r="R257" i="155"/>
  <c r="R258" i="155"/>
  <c r="R259" i="155"/>
  <c r="R260" i="155"/>
  <c r="R261" i="155"/>
  <c r="R262" i="155"/>
  <c r="R263" i="155"/>
  <c r="R264" i="155"/>
  <c r="R265" i="155"/>
  <c r="R266" i="155"/>
  <c r="R267" i="155"/>
  <c r="R268" i="155"/>
  <c r="R269" i="155"/>
  <c r="R270" i="155"/>
  <c r="R271" i="155"/>
  <c r="R272" i="155"/>
  <c r="R273" i="155"/>
  <c r="R274" i="155"/>
  <c r="R275" i="155"/>
  <c r="R276" i="155"/>
  <c r="R277" i="155"/>
  <c r="R278" i="155"/>
  <c r="R279" i="155"/>
  <c r="R280" i="155"/>
  <c r="R281" i="155"/>
  <c r="R282" i="155"/>
  <c r="R283" i="155"/>
  <c r="R284" i="155"/>
  <c r="R285" i="155"/>
  <c r="R286" i="155"/>
  <c r="R287" i="155"/>
  <c r="R288" i="155"/>
  <c r="R289" i="155"/>
  <c r="R290" i="155"/>
  <c r="R291" i="155"/>
  <c r="R292" i="155"/>
  <c r="R293" i="155"/>
  <c r="R294" i="155"/>
  <c r="R295" i="155"/>
  <c r="R296" i="155"/>
  <c r="R297" i="155"/>
  <c r="R298" i="155"/>
  <c r="R299" i="155"/>
  <c r="R300" i="155"/>
  <c r="R301" i="155"/>
  <c r="R302" i="155"/>
  <c r="R303" i="155"/>
  <c r="R304" i="155"/>
  <c r="R305" i="155"/>
  <c r="R306" i="155"/>
  <c r="R307" i="155"/>
  <c r="R308" i="155"/>
  <c r="R43" i="155"/>
  <c r="R310" i="155" l="1"/>
  <c r="J113" i="63" l="1"/>
  <c r="J114" i="63"/>
  <c r="Q64" i="63"/>
  <c r="J64" i="63"/>
  <c r="K64" i="63"/>
  <c r="L64" i="63"/>
  <c r="M64" i="63"/>
  <c r="N64" i="63"/>
  <c r="O64" i="63"/>
  <c r="P64" i="63"/>
  <c r="A554" i="143" l="1"/>
  <c r="A553" i="143"/>
  <c r="A552" i="143"/>
  <c r="A551" i="143"/>
  <c r="A550" i="143"/>
  <c r="A549" i="143"/>
  <c r="A548" i="143"/>
  <c r="A547" i="143"/>
  <c r="A546" i="143"/>
  <c r="A545" i="143"/>
  <c r="A544" i="143"/>
  <c r="A543" i="143"/>
  <c r="A542" i="143"/>
  <c r="A541" i="143"/>
  <c r="A540" i="143"/>
  <c r="A539" i="143"/>
  <c r="A538" i="143"/>
  <c r="A537" i="143"/>
  <c r="A536" i="143"/>
  <c r="A535" i="143"/>
  <c r="A534" i="143"/>
  <c r="A533" i="143"/>
  <c r="A532" i="143"/>
  <c r="A531" i="143"/>
  <c r="A530" i="143"/>
  <c r="A529" i="143"/>
  <c r="A528" i="143"/>
  <c r="A527" i="143"/>
  <c r="A526" i="143"/>
  <c r="A525" i="143"/>
  <c r="A524" i="143"/>
  <c r="A523" i="143"/>
  <c r="A522" i="143"/>
  <c r="A521" i="143"/>
  <c r="A520" i="143"/>
  <c r="A519" i="143"/>
  <c r="A518" i="143"/>
  <c r="A517" i="143"/>
  <c r="A516" i="143"/>
  <c r="A515" i="143"/>
  <c r="A514" i="143"/>
  <c r="A513" i="143"/>
  <c r="A512" i="143"/>
  <c r="A511" i="143"/>
  <c r="A510" i="143"/>
  <c r="A509" i="143"/>
  <c r="A508" i="143"/>
  <c r="A507" i="143"/>
  <c r="A506" i="143"/>
  <c r="A505" i="143"/>
  <c r="A504" i="143"/>
  <c r="A503" i="143"/>
  <c r="A502" i="143"/>
  <c r="A501" i="143"/>
  <c r="A500" i="143"/>
  <c r="A499" i="143"/>
  <c r="A498" i="143"/>
  <c r="A497" i="143"/>
  <c r="A496" i="143"/>
  <c r="A495" i="143"/>
  <c r="A494" i="143"/>
  <c r="A493" i="143"/>
  <c r="A492" i="143"/>
  <c r="A491" i="143"/>
  <c r="A490" i="143"/>
  <c r="A489" i="143"/>
  <c r="A488" i="143"/>
  <c r="A487" i="143"/>
  <c r="A486" i="143"/>
  <c r="A485" i="143"/>
  <c r="A484" i="143"/>
  <c r="A483" i="143"/>
  <c r="A482" i="143"/>
  <c r="A481" i="143"/>
  <c r="A480" i="143"/>
  <c r="A479" i="143"/>
  <c r="A478" i="143"/>
  <c r="A477" i="143"/>
  <c r="A476" i="143"/>
  <c r="A475" i="143"/>
  <c r="A474" i="143"/>
  <c r="A473" i="143"/>
  <c r="A472" i="143"/>
  <c r="A471" i="143"/>
  <c r="A470" i="143"/>
  <c r="A469" i="143"/>
  <c r="A468" i="143"/>
  <c r="A467" i="143"/>
  <c r="A466" i="143"/>
  <c r="A465" i="143"/>
  <c r="A464" i="143"/>
  <c r="A463" i="143"/>
  <c r="A462" i="143"/>
  <c r="A461" i="143"/>
  <c r="A460" i="143"/>
  <c r="A459" i="143"/>
  <c r="A458" i="143"/>
  <c r="A457" i="143"/>
  <c r="A456" i="143"/>
  <c r="A455" i="143"/>
  <c r="A454" i="143"/>
  <c r="A453" i="143"/>
  <c r="A452" i="143"/>
  <c r="A451" i="143"/>
  <c r="A450" i="143"/>
  <c r="A449" i="143"/>
  <c r="A448" i="143"/>
  <c r="A447" i="143"/>
  <c r="A446" i="143"/>
  <c r="A445" i="143"/>
  <c r="A444" i="143"/>
  <c r="A443" i="143"/>
  <c r="A442" i="143"/>
  <c r="A441" i="143"/>
  <c r="A440" i="143"/>
  <c r="A439" i="143"/>
  <c r="A438" i="143"/>
  <c r="A437" i="143"/>
  <c r="A436" i="143"/>
  <c r="A435" i="143"/>
  <c r="A434" i="143"/>
  <c r="A433" i="143"/>
  <c r="A432" i="143"/>
  <c r="A431" i="143"/>
  <c r="A430" i="143"/>
  <c r="A429" i="143"/>
  <c r="A428" i="143"/>
  <c r="A427" i="143"/>
  <c r="A426" i="143"/>
  <c r="A425" i="143"/>
  <c r="A424" i="143"/>
  <c r="A423" i="143"/>
  <c r="A422" i="143"/>
  <c r="A421" i="143"/>
  <c r="A420" i="143"/>
  <c r="A419" i="143"/>
  <c r="A418" i="143"/>
  <c r="A417" i="143"/>
  <c r="A416" i="143"/>
  <c r="A415" i="143"/>
  <c r="A414" i="143"/>
  <c r="A413" i="143"/>
  <c r="A412" i="143"/>
  <c r="A411" i="143"/>
  <c r="A410" i="143"/>
  <c r="A409" i="143"/>
  <c r="A408" i="143"/>
  <c r="A407" i="143"/>
  <c r="A406" i="143"/>
  <c r="A405" i="143"/>
  <c r="A404" i="143"/>
  <c r="A403" i="143"/>
  <c r="A402" i="143"/>
  <c r="A401" i="143"/>
  <c r="A400" i="143"/>
  <c r="A399" i="143"/>
  <c r="A398" i="143"/>
  <c r="A397" i="143"/>
  <c r="A396" i="143"/>
  <c r="A395" i="143"/>
  <c r="A394" i="143"/>
  <c r="A393" i="143"/>
  <c r="A392" i="143"/>
  <c r="A391" i="143"/>
  <c r="A390" i="143"/>
  <c r="A389" i="143"/>
  <c r="A388" i="143"/>
  <c r="A387" i="143"/>
  <c r="A386" i="143"/>
  <c r="A385" i="143"/>
  <c r="A384" i="143"/>
  <c r="A383" i="143"/>
  <c r="A382" i="143"/>
  <c r="A381" i="143"/>
  <c r="A380" i="143"/>
  <c r="A379" i="143"/>
  <c r="A378" i="143"/>
  <c r="A377" i="143"/>
  <c r="A376" i="143"/>
  <c r="A375" i="143"/>
  <c r="A374" i="143"/>
  <c r="A373" i="143"/>
  <c r="A372" i="143"/>
  <c r="A371" i="143"/>
  <c r="A370" i="143"/>
  <c r="A369" i="143"/>
  <c r="A368" i="143"/>
  <c r="A367" i="143"/>
  <c r="A366" i="143"/>
  <c r="A365" i="143"/>
  <c r="A364" i="143"/>
  <c r="A363" i="143"/>
  <c r="A362" i="143"/>
  <c r="A361" i="143"/>
  <c r="A360" i="143"/>
  <c r="A359" i="143"/>
  <c r="A358" i="143"/>
  <c r="A357" i="143"/>
  <c r="A356" i="143"/>
  <c r="A355" i="143"/>
  <c r="A354" i="143"/>
  <c r="A353" i="143"/>
  <c r="A352" i="143"/>
  <c r="A351" i="143"/>
  <c r="A350" i="143"/>
  <c r="A349" i="143"/>
  <c r="A348" i="143"/>
  <c r="A347" i="143"/>
  <c r="A346" i="143"/>
  <c r="A345" i="143"/>
  <c r="A344" i="143"/>
  <c r="A343" i="143"/>
  <c r="A342" i="143"/>
  <c r="A341" i="143"/>
  <c r="A340" i="143"/>
  <c r="A339" i="143"/>
  <c r="A338" i="143"/>
  <c r="A337" i="143"/>
  <c r="A336" i="143"/>
  <c r="A335" i="143"/>
  <c r="A334" i="143"/>
  <c r="A333" i="143"/>
  <c r="A332" i="143"/>
  <c r="A331" i="143"/>
  <c r="A330" i="143"/>
  <c r="A329" i="143"/>
  <c r="A328" i="143"/>
  <c r="A327" i="143"/>
  <c r="A326" i="143"/>
  <c r="A325" i="143"/>
  <c r="A324" i="143"/>
  <c r="A323" i="143"/>
  <c r="A322" i="143"/>
  <c r="A321" i="143"/>
  <c r="A320" i="143"/>
  <c r="A319" i="143"/>
  <c r="A318" i="143"/>
  <c r="A317" i="143"/>
  <c r="A316" i="143"/>
  <c r="A315" i="143"/>
  <c r="A314" i="143"/>
  <c r="A313" i="143"/>
  <c r="A312" i="143"/>
  <c r="A311" i="143"/>
  <c r="A310" i="143"/>
  <c r="A309" i="143"/>
  <c r="A308" i="143"/>
  <c r="A307" i="143"/>
  <c r="A306" i="143"/>
  <c r="A305" i="143"/>
  <c r="A304" i="143"/>
  <c r="A303" i="143"/>
  <c r="A302" i="143"/>
  <c r="A301" i="143"/>
  <c r="A300" i="143"/>
  <c r="A299" i="143"/>
  <c r="A298" i="143"/>
  <c r="A297" i="143"/>
  <c r="A296" i="143"/>
  <c r="A295" i="143"/>
  <c r="A294" i="143"/>
  <c r="A293" i="143"/>
  <c r="A292" i="143"/>
  <c r="A291" i="143"/>
  <c r="A290" i="143"/>
  <c r="A289" i="143"/>
  <c r="A288" i="143"/>
  <c r="A287" i="143"/>
  <c r="A286" i="143"/>
  <c r="A285" i="143"/>
  <c r="A284" i="143"/>
  <c r="A283" i="143"/>
  <c r="A282" i="143"/>
  <c r="A281" i="143"/>
  <c r="A280" i="143"/>
  <c r="A279" i="143"/>
  <c r="A278" i="143"/>
  <c r="A277" i="143"/>
  <c r="A276" i="143"/>
  <c r="A275" i="143"/>
  <c r="A274" i="143"/>
  <c r="A273" i="143"/>
  <c r="A272" i="143"/>
  <c r="A271" i="143"/>
  <c r="A270" i="143"/>
  <c r="A269" i="143"/>
  <c r="A268" i="143"/>
  <c r="A267" i="143"/>
  <c r="A266" i="143"/>
  <c r="A265" i="143"/>
  <c r="A264" i="143"/>
  <c r="A263" i="143"/>
  <c r="A262" i="143"/>
  <c r="A261" i="143"/>
  <c r="A260" i="143"/>
  <c r="A259" i="143"/>
  <c r="A258" i="143"/>
  <c r="A257" i="143"/>
  <c r="A256" i="143"/>
  <c r="A255" i="143"/>
  <c r="A254" i="143"/>
  <c r="A253" i="143"/>
  <c r="A252" i="143"/>
  <c r="A251" i="143"/>
  <c r="A250" i="143"/>
  <c r="A249" i="143"/>
  <c r="A248" i="143"/>
  <c r="A247" i="143"/>
  <c r="A246" i="143"/>
  <c r="A245" i="143"/>
  <c r="A244" i="143"/>
  <c r="A243" i="143"/>
  <c r="A242" i="143"/>
  <c r="A241" i="143"/>
  <c r="A240" i="143"/>
  <c r="A239" i="143"/>
  <c r="A238" i="143"/>
  <c r="A237" i="143"/>
  <c r="A236" i="143"/>
  <c r="A235" i="143"/>
  <c r="A234" i="143"/>
  <c r="A233" i="143"/>
  <c r="A232" i="143"/>
  <c r="A231" i="143"/>
  <c r="A230" i="143"/>
  <c r="A229" i="143"/>
  <c r="A228" i="143"/>
  <c r="A227" i="143"/>
  <c r="A226" i="143"/>
  <c r="A225" i="143"/>
  <c r="A224" i="143"/>
  <c r="A223" i="143"/>
  <c r="A222" i="143"/>
  <c r="A221" i="143"/>
  <c r="A220" i="143"/>
  <c r="A219" i="143"/>
  <c r="A218" i="143"/>
  <c r="A217" i="143"/>
  <c r="A216" i="143"/>
  <c r="A215" i="143"/>
  <c r="A214" i="143"/>
  <c r="A213" i="143"/>
  <c r="A212" i="143"/>
  <c r="A211" i="143"/>
  <c r="A210" i="143"/>
  <c r="A209" i="143"/>
  <c r="A208" i="143"/>
  <c r="A207" i="143"/>
  <c r="A206" i="143"/>
  <c r="A205" i="143"/>
  <c r="A204" i="143"/>
  <c r="A203" i="143"/>
  <c r="A202" i="143"/>
  <c r="A201" i="143"/>
  <c r="A200" i="143"/>
  <c r="A199" i="143"/>
  <c r="A198" i="143"/>
  <c r="A197" i="143"/>
  <c r="A196" i="143"/>
  <c r="A195" i="143"/>
  <c r="A194" i="143"/>
  <c r="A193" i="143"/>
  <c r="A192" i="143"/>
  <c r="A191" i="143"/>
  <c r="A190" i="143"/>
  <c r="A189" i="143"/>
  <c r="A188" i="143"/>
  <c r="A187" i="143"/>
  <c r="A186" i="143"/>
  <c r="A185" i="143"/>
  <c r="A184" i="143"/>
  <c r="A183" i="143"/>
  <c r="A182" i="143"/>
  <c r="A181" i="143"/>
  <c r="A180" i="143"/>
  <c r="A179" i="143"/>
  <c r="A178" i="143"/>
  <c r="A177" i="143"/>
  <c r="A176" i="143"/>
  <c r="A175" i="143"/>
  <c r="A174" i="143"/>
  <c r="A173" i="143"/>
  <c r="A172" i="143"/>
  <c r="A171" i="143"/>
  <c r="A170" i="143"/>
  <c r="A169" i="143"/>
  <c r="A168" i="143"/>
  <c r="A167" i="143"/>
  <c r="A166" i="143"/>
  <c r="A165" i="143"/>
  <c r="A164" i="143"/>
  <c r="A163" i="143"/>
  <c r="A162" i="143"/>
  <c r="A161" i="143"/>
  <c r="A160" i="143"/>
  <c r="A159" i="143"/>
  <c r="A158" i="143"/>
  <c r="A157" i="143"/>
  <c r="A156" i="143"/>
  <c r="A155" i="143"/>
  <c r="A154" i="143"/>
  <c r="A153" i="143"/>
  <c r="A152" i="143"/>
  <c r="A151" i="143"/>
  <c r="A150" i="143"/>
  <c r="A149" i="143"/>
  <c r="A148" i="143"/>
  <c r="A147" i="143"/>
  <c r="A146" i="143"/>
  <c r="A145" i="143"/>
  <c r="A144" i="143"/>
  <c r="A143" i="143"/>
  <c r="A142" i="143"/>
  <c r="A141" i="143"/>
  <c r="A140" i="143"/>
  <c r="A139" i="143"/>
  <c r="A138" i="143"/>
  <c r="A137" i="143"/>
  <c r="A136" i="143"/>
  <c r="A135" i="143"/>
  <c r="A134" i="143"/>
  <c r="A133" i="143"/>
  <c r="A132" i="143"/>
  <c r="A131" i="143"/>
  <c r="A130" i="143"/>
  <c r="A129" i="143"/>
  <c r="A128" i="143"/>
  <c r="A127" i="143"/>
  <c r="A126" i="143"/>
  <c r="A125" i="143"/>
  <c r="A124" i="143"/>
  <c r="A123" i="143"/>
  <c r="A122" i="143"/>
  <c r="A121" i="143"/>
  <c r="A120" i="143"/>
  <c r="A119" i="143"/>
  <c r="A118" i="143"/>
  <c r="A117" i="143"/>
  <c r="A116" i="143"/>
  <c r="A115" i="143"/>
  <c r="A114" i="143"/>
  <c r="A113" i="143"/>
  <c r="A112" i="143"/>
  <c r="A111" i="143"/>
  <c r="A110" i="143"/>
  <c r="A109" i="143"/>
  <c r="A108" i="143"/>
  <c r="A107" i="143"/>
  <c r="A106" i="143"/>
  <c r="A105" i="143"/>
  <c r="A104" i="143"/>
  <c r="A103" i="143"/>
  <c r="A102" i="143"/>
  <c r="A101" i="143"/>
  <c r="A100" i="143"/>
  <c r="A99" i="143"/>
  <c r="A98" i="143"/>
  <c r="A97" i="143"/>
  <c r="A96" i="143"/>
  <c r="A95" i="143"/>
  <c r="A94" i="143"/>
  <c r="A93" i="143"/>
  <c r="A92" i="143"/>
  <c r="A91" i="143"/>
  <c r="A90" i="143"/>
  <c r="A89" i="143"/>
  <c r="A88" i="143"/>
  <c r="A87" i="143"/>
  <c r="A86" i="143"/>
  <c r="A85" i="143"/>
  <c r="A84" i="143"/>
  <c r="A83" i="143"/>
  <c r="A82" i="143"/>
  <c r="A81" i="143"/>
  <c r="A80" i="143"/>
  <c r="A79" i="143"/>
  <c r="A78" i="143"/>
  <c r="A77" i="143"/>
  <c r="A76" i="143"/>
  <c r="A75" i="143"/>
  <c r="A74" i="143"/>
  <c r="A73" i="143"/>
  <c r="A72" i="143"/>
  <c r="A71" i="143"/>
  <c r="A70" i="143"/>
  <c r="A69" i="143"/>
  <c r="A68" i="143"/>
  <c r="A67" i="143"/>
  <c r="A66" i="143"/>
  <c r="A65" i="143"/>
  <c r="A64" i="143"/>
  <c r="A63" i="143"/>
  <c r="A62" i="143"/>
  <c r="A61" i="143"/>
  <c r="A60" i="143"/>
  <c r="A59" i="143"/>
  <c r="A58" i="143"/>
  <c r="A57" i="143"/>
  <c r="A56" i="143"/>
  <c r="A55" i="143"/>
  <c r="A54" i="143"/>
  <c r="A53" i="143"/>
  <c r="A52" i="143"/>
  <c r="A51" i="143"/>
  <c r="A50" i="143"/>
  <c r="A49" i="143"/>
  <c r="A48" i="143"/>
  <c r="A47" i="143"/>
  <c r="A46" i="143"/>
  <c r="A45" i="143"/>
  <c r="A44" i="143"/>
  <c r="A43" i="143"/>
  <c r="A278" i="130"/>
  <c r="A277" i="130"/>
  <c r="A276" i="130"/>
  <c r="A275" i="130"/>
  <c r="A274" i="130"/>
  <c r="A273" i="130"/>
  <c r="A272" i="130"/>
  <c r="A271" i="130"/>
  <c r="A270" i="130"/>
  <c r="A269" i="130"/>
  <c r="A268" i="130"/>
  <c r="A267" i="130"/>
  <c r="A266" i="130"/>
  <c r="A265" i="130"/>
  <c r="A264" i="130"/>
  <c r="A263" i="130"/>
  <c r="A262" i="130"/>
  <c r="A261" i="130"/>
  <c r="A260" i="130"/>
  <c r="A259" i="130"/>
  <c r="A258" i="130"/>
  <c r="A257" i="130"/>
  <c r="A256" i="130"/>
  <c r="A255" i="130"/>
  <c r="A254" i="130"/>
  <c r="A253" i="130"/>
  <c r="A252" i="130"/>
  <c r="A251" i="130"/>
  <c r="A250" i="130"/>
  <c r="A249" i="130"/>
  <c r="A248" i="130"/>
  <c r="A247" i="130"/>
  <c r="A246" i="130"/>
  <c r="A245" i="130"/>
  <c r="A244" i="130"/>
  <c r="A243" i="130"/>
  <c r="A242" i="130"/>
  <c r="A241" i="130"/>
  <c r="A240" i="130"/>
  <c r="A239" i="130"/>
  <c r="A238" i="130"/>
  <c r="A237" i="130"/>
  <c r="A236" i="130"/>
  <c r="A235" i="130"/>
  <c r="A234" i="130"/>
  <c r="A233" i="130"/>
  <c r="A232" i="130"/>
  <c r="A231" i="130"/>
  <c r="A230" i="130"/>
  <c r="A229" i="130"/>
  <c r="A228" i="130"/>
  <c r="A227" i="130"/>
  <c r="A226" i="130"/>
  <c r="A225" i="130"/>
  <c r="A224" i="130"/>
  <c r="A223" i="130"/>
  <c r="A222" i="130"/>
  <c r="A221" i="130"/>
  <c r="A220" i="130"/>
  <c r="A219" i="130"/>
  <c r="A218" i="130"/>
  <c r="A217" i="130"/>
  <c r="A216" i="130"/>
  <c r="A215" i="130"/>
  <c r="A214" i="130"/>
  <c r="A213" i="130"/>
  <c r="A212" i="130"/>
  <c r="A211" i="130"/>
  <c r="A210" i="130"/>
  <c r="A209" i="130"/>
  <c r="A208" i="130"/>
  <c r="A204" i="130"/>
  <c r="A202" i="130"/>
  <c r="A200" i="130"/>
  <c r="A199" i="130"/>
  <c r="A198" i="130"/>
  <c r="A197" i="130"/>
  <c r="A196" i="130"/>
  <c r="A195" i="130"/>
  <c r="A194" i="130"/>
  <c r="A193" i="130"/>
  <c r="A192" i="130"/>
  <c r="A191" i="130"/>
  <c r="A190" i="130"/>
  <c r="A189" i="130"/>
  <c r="A188" i="130"/>
  <c r="A187" i="130"/>
  <c r="A186" i="130"/>
  <c r="A185" i="130"/>
  <c r="A184" i="130"/>
  <c r="A183" i="130"/>
  <c r="A182" i="130"/>
  <c r="A181" i="130"/>
  <c r="A180" i="130"/>
  <c r="A179" i="130"/>
  <c r="A178" i="130"/>
  <c r="A177" i="130"/>
  <c r="A176" i="130"/>
  <c r="A175" i="130"/>
  <c r="A174" i="130"/>
  <c r="A173" i="130"/>
  <c r="A172" i="130"/>
  <c r="A171" i="130"/>
  <c r="A170" i="130"/>
  <c r="A169" i="130"/>
  <c r="A168" i="130"/>
  <c r="A167" i="130"/>
  <c r="A166" i="130"/>
  <c r="A165" i="130"/>
  <c r="A164" i="130"/>
  <c r="A163" i="130"/>
  <c r="A162" i="130"/>
  <c r="A161" i="130"/>
  <c r="A160" i="130"/>
  <c r="A159" i="130"/>
  <c r="A158" i="130"/>
  <c r="A157" i="130"/>
  <c r="A156" i="130"/>
  <c r="A155" i="130"/>
  <c r="A154" i="130"/>
  <c r="A153" i="130"/>
  <c r="A152" i="130"/>
  <c r="A151" i="130"/>
  <c r="A150" i="130"/>
  <c r="A149" i="130"/>
  <c r="A148" i="130"/>
  <c r="A147" i="130"/>
  <c r="A146" i="130"/>
  <c r="A145" i="130"/>
  <c r="A144" i="130"/>
  <c r="A143" i="130"/>
  <c r="A142" i="130"/>
  <c r="A141" i="130"/>
  <c r="A140" i="130"/>
  <c r="A139" i="130"/>
  <c r="A138" i="130"/>
  <c r="A137" i="130"/>
  <c r="A136" i="130"/>
  <c r="A135" i="130"/>
  <c r="A134" i="130"/>
  <c r="A133" i="130"/>
  <c r="A132" i="130"/>
  <c r="A131" i="130"/>
  <c r="A130" i="130"/>
  <c r="A129" i="130"/>
  <c r="A128" i="130"/>
  <c r="A127" i="130"/>
  <c r="A126" i="130"/>
  <c r="A125" i="130"/>
  <c r="A124" i="130"/>
  <c r="A123" i="130"/>
  <c r="A122" i="130"/>
  <c r="A121" i="130"/>
  <c r="A120" i="130"/>
  <c r="A119" i="130"/>
  <c r="A118" i="130"/>
  <c r="A117" i="130"/>
  <c r="A116" i="130"/>
  <c r="A115" i="130"/>
  <c r="A114" i="130"/>
  <c r="A113" i="130"/>
  <c r="A112" i="130"/>
  <c r="A111" i="130"/>
  <c r="A110" i="130"/>
  <c r="A109" i="130"/>
  <c r="A108" i="130"/>
  <c r="A107" i="130"/>
  <c r="A106" i="130"/>
  <c r="A105" i="130"/>
  <c r="A104" i="130"/>
  <c r="A103" i="130"/>
  <c r="A102" i="130"/>
  <c r="A101" i="130"/>
  <c r="A100" i="130"/>
  <c r="A99" i="130"/>
  <c r="A98" i="130"/>
  <c r="A97" i="130"/>
  <c r="A96" i="130"/>
  <c r="A95" i="130"/>
  <c r="A94" i="130"/>
  <c r="A93" i="130"/>
  <c r="A92" i="130"/>
  <c r="A91" i="130"/>
  <c r="A90" i="130"/>
  <c r="A89" i="130"/>
  <c r="A88" i="130"/>
  <c r="A87" i="130"/>
  <c r="A86" i="130"/>
  <c r="A85" i="130"/>
  <c r="A84" i="130"/>
  <c r="A83" i="130"/>
  <c r="A82" i="130"/>
  <c r="A81" i="130"/>
  <c r="A80" i="130"/>
  <c r="A79" i="130"/>
  <c r="A78" i="130"/>
  <c r="A77" i="130"/>
  <c r="A76" i="130"/>
  <c r="A75" i="130"/>
  <c r="A74" i="130"/>
  <c r="A73" i="130"/>
  <c r="A72" i="130"/>
  <c r="A71" i="130"/>
  <c r="A70" i="130"/>
  <c r="A69" i="130"/>
  <c r="A68" i="130"/>
  <c r="A67" i="130"/>
  <c r="A66" i="130"/>
  <c r="A65" i="130"/>
  <c r="A64" i="130"/>
  <c r="A63" i="130"/>
  <c r="A62" i="130"/>
  <c r="A61" i="130"/>
  <c r="A60" i="130"/>
  <c r="A59" i="130"/>
  <c r="A58" i="130"/>
  <c r="A57" i="130"/>
  <c r="A56" i="130"/>
  <c r="A55" i="130"/>
  <c r="A54" i="130"/>
  <c r="A53" i="130"/>
  <c r="A52" i="130"/>
  <c r="A51" i="130"/>
  <c r="A50" i="130"/>
  <c r="A49" i="130"/>
  <c r="A48" i="130"/>
  <c r="A47" i="130"/>
  <c r="A46" i="130"/>
  <c r="A45" i="130"/>
  <c r="A44" i="130"/>
  <c r="A43" i="130"/>
  <c r="A42" i="130"/>
  <c r="A41" i="130"/>
  <c r="A40" i="130"/>
  <c r="A39" i="130"/>
  <c r="A38" i="130"/>
  <c r="A37" i="130"/>
  <c r="A36" i="130"/>
  <c r="A35" i="130"/>
  <c r="A34" i="130"/>
  <c r="A33" i="130"/>
  <c r="A32" i="130"/>
  <c r="A31" i="130"/>
  <c r="A30" i="130"/>
  <c r="A29" i="130"/>
  <c r="A28" i="130"/>
  <c r="A27" i="130"/>
  <c r="A26" i="130"/>
  <c r="A25" i="130"/>
  <c r="J14" i="77"/>
  <c r="J15" i="77"/>
  <c r="J16" i="77"/>
  <c r="J17" i="77"/>
  <c r="J18" i="77"/>
  <c r="K16" i="77" l="1"/>
  <c r="K18" i="77"/>
  <c r="K17" i="77"/>
  <c r="K14" i="77"/>
  <c r="K15" i="77"/>
  <c r="S1" i="139"/>
  <c r="O1" i="143"/>
  <c r="Q1" i="130"/>
  <c r="Q1" i="174"/>
  <c r="M1" i="56"/>
  <c r="K1" i="156"/>
  <c r="H1" i="168"/>
  <c r="I1" i="167"/>
  <c r="I1" i="166"/>
  <c r="I1" i="165"/>
  <c r="K1" i="164"/>
  <c r="K1" i="163"/>
  <c r="N1" i="155"/>
  <c r="U1" i="154"/>
  <c r="M1" i="134"/>
  <c r="K1" i="136"/>
  <c r="K1" i="77"/>
  <c r="F10" i="134" l="1"/>
  <c r="F13" i="134"/>
  <c r="F11" i="134"/>
  <c r="F14" i="134"/>
  <c r="F12" i="134"/>
  <c r="A369" i="174" l="1"/>
  <c r="A368" i="174"/>
  <c r="A367" i="174"/>
  <c r="Q366" i="174"/>
  <c r="P366" i="174"/>
  <c r="O366" i="174"/>
  <c r="N366" i="174"/>
  <c r="M366" i="174"/>
  <c r="L366" i="174"/>
  <c r="K366" i="174"/>
  <c r="J366" i="174"/>
  <c r="I366" i="174"/>
  <c r="H366" i="174"/>
  <c r="G366" i="174"/>
  <c r="F366" i="174"/>
  <c r="E366" i="174"/>
  <c r="A366" i="174"/>
  <c r="A365" i="174"/>
  <c r="A364" i="174"/>
  <c r="A363" i="174"/>
  <c r="A362" i="174"/>
  <c r="A361" i="174"/>
  <c r="A360" i="174"/>
  <c r="A358" i="174"/>
  <c r="A357" i="174"/>
  <c r="A356" i="174"/>
  <c r="O355" i="174"/>
  <c r="N355" i="174"/>
  <c r="M355" i="174"/>
  <c r="L355" i="174"/>
  <c r="K355" i="174"/>
  <c r="J355" i="174"/>
  <c r="I355" i="174"/>
  <c r="H355" i="174"/>
  <c r="G355" i="174"/>
  <c r="F355" i="174"/>
  <c r="E355" i="174"/>
  <c r="A355" i="174"/>
  <c r="A354" i="174"/>
  <c r="A353" i="174"/>
  <c r="A352" i="174"/>
  <c r="A351" i="174"/>
  <c r="A350" i="174"/>
  <c r="A349" i="174"/>
  <c r="A348" i="174"/>
  <c r="A347" i="174"/>
  <c r="A346" i="174"/>
  <c r="A345" i="174"/>
  <c r="A344" i="174"/>
  <c r="A343" i="174"/>
  <c r="A342" i="174"/>
  <c r="A341" i="174"/>
  <c r="A340" i="174"/>
  <c r="A339" i="174"/>
  <c r="A338" i="174"/>
  <c r="A337" i="174"/>
  <c r="A336" i="174"/>
  <c r="A335" i="174"/>
  <c r="A334" i="174"/>
  <c r="A333" i="174"/>
  <c r="A332" i="174"/>
  <c r="A331" i="174"/>
  <c r="A330" i="174"/>
  <c r="A329" i="174"/>
  <c r="A328" i="174"/>
  <c r="A327" i="174"/>
  <c r="A326" i="174"/>
  <c r="A325" i="174"/>
  <c r="A324" i="174"/>
  <c r="A323" i="174"/>
  <c r="A322" i="174"/>
  <c r="A321" i="174"/>
  <c r="A320" i="174"/>
  <c r="A319" i="174"/>
  <c r="A318" i="174"/>
  <c r="A317" i="174"/>
  <c r="A316" i="174"/>
  <c r="A315" i="174"/>
  <c r="A314" i="174"/>
  <c r="A313" i="174"/>
  <c r="A312" i="174"/>
  <c r="A311" i="174"/>
  <c r="A310" i="174"/>
  <c r="A309" i="174"/>
  <c r="A308" i="174"/>
  <c r="A307" i="174"/>
  <c r="A306" i="174"/>
  <c r="A305" i="174"/>
  <c r="A304" i="174"/>
  <c r="A303" i="174"/>
  <c r="A302" i="174"/>
  <c r="A301" i="174"/>
  <c r="A300" i="174"/>
  <c r="A299" i="174"/>
  <c r="A298" i="174"/>
  <c r="A297" i="174"/>
  <c r="A296" i="174"/>
  <c r="A295" i="174"/>
  <c r="A294" i="174"/>
  <c r="A293" i="174"/>
  <c r="A292" i="174"/>
  <c r="A291" i="174"/>
  <c r="A290" i="174"/>
  <c r="A289" i="174"/>
  <c r="A288" i="174"/>
  <c r="A287" i="174"/>
  <c r="A286" i="174"/>
  <c r="A285" i="174"/>
  <c r="A284" i="174"/>
  <c r="A283" i="174"/>
  <c r="A282" i="174"/>
  <c r="A281" i="174"/>
  <c r="A280" i="174"/>
  <c r="A279" i="174"/>
  <c r="A278" i="174"/>
  <c r="A277" i="174"/>
  <c r="A276" i="174"/>
  <c r="A275" i="174"/>
  <c r="A274" i="174"/>
  <c r="A273" i="174"/>
  <c r="A272" i="174"/>
  <c r="A271" i="174"/>
  <c r="A270" i="174"/>
  <c r="A269" i="174"/>
  <c r="A268" i="174"/>
  <c r="A267" i="174"/>
  <c r="A266" i="174"/>
  <c r="A265" i="174"/>
  <c r="A264" i="174"/>
  <c r="A263" i="174"/>
  <c r="A262" i="174"/>
  <c r="A261" i="174"/>
  <c r="A260" i="174"/>
  <c r="A259" i="174"/>
  <c r="A258" i="174"/>
  <c r="A257" i="174"/>
  <c r="A256" i="174"/>
  <c r="A255" i="174"/>
  <c r="A254" i="174"/>
  <c r="A253" i="174"/>
  <c r="A252" i="174"/>
  <c r="A251" i="174"/>
  <c r="A250" i="174"/>
  <c r="A249" i="174"/>
  <c r="A248" i="174"/>
  <c r="A247" i="174"/>
  <c r="A246" i="174"/>
  <c r="A245" i="174"/>
  <c r="A244" i="174"/>
  <c r="A243" i="174"/>
  <c r="A242" i="174"/>
  <c r="A241" i="174"/>
  <c r="A240" i="174"/>
  <c r="A239" i="174"/>
  <c r="A238" i="174"/>
  <c r="A237" i="174"/>
  <c r="A236" i="174"/>
  <c r="A235" i="174"/>
  <c r="A234" i="174"/>
  <c r="A233" i="174"/>
  <c r="A232" i="174"/>
  <c r="A231" i="174"/>
  <c r="A230" i="174"/>
  <c r="A229" i="174"/>
  <c r="A228" i="174"/>
  <c r="A227" i="174"/>
  <c r="A226" i="174"/>
  <c r="A225" i="174"/>
  <c r="A224" i="174"/>
  <c r="A223" i="174"/>
  <c r="A222" i="174"/>
  <c r="A221" i="174"/>
  <c r="A220" i="174"/>
  <c r="A219" i="174"/>
  <c r="A218" i="174"/>
  <c r="A217" i="174"/>
  <c r="A216" i="174"/>
  <c r="A215" i="174"/>
  <c r="A214" i="174"/>
  <c r="A213" i="174"/>
  <c r="A212" i="174"/>
  <c r="A211" i="174"/>
  <c r="A210" i="174"/>
  <c r="A209" i="174"/>
  <c r="A208" i="174"/>
  <c r="A207" i="174"/>
  <c r="A206" i="174"/>
  <c r="A205" i="174"/>
  <c r="A204" i="174"/>
  <c r="A203" i="174"/>
  <c r="A202" i="174"/>
  <c r="A201" i="174"/>
  <c r="A200" i="174"/>
  <c r="A199" i="174"/>
  <c r="A198" i="174"/>
  <c r="A197" i="174"/>
  <c r="A196" i="174"/>
  <c r="A195" i="174"/>
  <c r="A194" i="174"/>
  <c r="A193" i="174"/>
  <c r="A192" i="174"/>
  <c r="A191" i="174"/>
  <c r="A190" i="174"/>
  <c r="A189" i="174"/>
  <c r="A188" i="174"/>
  <c r="A187" i="174"/>
  <c r="A186" i="174"/>
  <c r="A185" i="174"/>
  <c r="A184" i="174"/>
  <c r="A183" i="174"/>
  <c r="A182" i="174"/>
  <c r="P181" i="174"/>
  <c r="O181" i="174"/>
  <c r="N181" i="174"/>
  <c r="M181" i="174"/>
  <c r="L181" i="174"/>
  <c r="K181" i="174"/>
  <c r="J181" i="174"/>
  <c r="I181" i="174"/>
  <c r="H181" i="174"/>
  <c r="G181" i="174"/>
  <c r="F181" i="174"/>
  <c r="A181" i="174"/>
  <c r="A180" i="174"/>
  <c r="A179" i="174"/>
  <c r="A178" i="174"/>
  <c r="A177" i="174"/>
  <c r="A176" i="174"/>
  <c r="A175" i="174"/>
  <c r="A174" i="174"/>
  <c r="A173" i="174"/>
  <c r="A171" i="174"/>
  <c r="A170" i="174"/>
  <c r="A169" i="174"/>
  <c r="A168" i="174"/>
  <c r="A167" i="174"/>
  <c r="A166" i="174"/>
  <c r="A165" i="174"/>
  <c r="A164" i="174"/>
  <c r="A163" i="174"/>
  <c r="A162" i="174"/>
  <c r="A161" i="174"/>
  <c r="A160" i="174"/>
  <c r="A159" i="174"/>
  <c r="A158" i="174"/>
  <c r="A157" i="174"/>
  <c r="A156" i="174"/>
  <c r="A155" i="174"/>
  <c r="A154" i="174"/>
  <c r="A153" i="174"/>
  <c r="A152" i="174"/>
  <c r="A151" i="174"/>
  <c r="A150" i="174"/>
  <c r="A149" i="174"/>
  <c r="A148" i="174"/>
  <c r="A147" i="174"/>
  <c r="A146" i="174"/>
  <c r="A145" i="174"/>
  <c r="A144" i="174"/>
  <c r="A143" i="174"/>
  <c r="A142" i="174"/>
  <c r="A141" i="174"/>
  <c r="A140" i="174"/>
  <c r="A139" i="174"/>
  <c r="A138" i="174"/>
  <c r="A137" i="174"/>
  <c r="A136" i="174"/>
  <c r="A135" i="174"/>
  <c r="A134" i="174"/>
  <c r="A133" i="174"/>
  <c r="A132" i="174"/>
  <c r="A131" i="174"/>
  <c r="A130" i="174"/>
  <c r="A129" i="174"/>
  <c r="A128" i="174"/>
  <c r="A127" i="174"/>
  <c r="A126" i="174"/>
  <c r="A125" i="174"/>
  <c r="A124" i="174"/>
  <c r="A123" i="174"/>
  <c r="A122" i="174"/>
  <c r="A121" i="174"/>
  <c r="A120" i="174"/>
  <c r="A119" i="174"/>
  <c r="A118" i="174"/>
  <c r="A117" i="174"/>
  <c r="A116" i="174"/>
  <c r="A115" i="174"/>
  <c r="A114" i="174"/>
  <c r="A113" i="174"/>
  <c r="A112" i="174"/>
  <c r="A111" i="174"/>
  <c r="A110" i="174"/>
  <c r="A109" i="174"/>
  <c r="A108" i="174"/>
  <c r="A107" i="174"/>
  <c r="A106" i="174"/>
  <c r="A105" i="174"/>
  <c r="A104" i="174"/>
  <c r="A103" i="174"/>
  <c r="A102" i="174"/>
  <c r="A101" i="174"/>
  <c r="A100" i="174"/>
  <c r="A99" i="174"/>
  <c r="A98" i="174"/>
  <c r="A97" i="174"/>
  <c r="A96" i="174"/>
  <c r="A95" i="174"/>
  <c r="A94" i="174"/>
  <c r="A93" i="174"/>
  <c r="A92" i="174"/>
  <c r="A91" i="174"/>
  <c r="A90" i="174"/>
  <c r="A89" i="174"/>
  <c r="A88" i="174"/>
  <c r="A87" i="174"/>
  <c r="A86" i="174"/>
  <c r="A85" i="174"/>
  <c r="A84" i="174"/>
  <c r="A83" i="174"/>
  <c r="A82" i="174"/>
  <c r="A81" i="174"/>
  <c r="A80" i="174"/>
  <c r="A79" i="174"/>
  <c r="A78" i="174"/>
  <c r="A77" i="174"/>
  <c r="A76" i="174"/>
  <c r="A75" i="174"/>
  <c r="A74" i="174"/>
  <c r="A73" i="174"/>
  <c r="A72" i="174"/>
  <c r="A71" i="174"/>
  <c r="A70" i="174"/>
  <c r="A69" i="174"/>
  <c r="A68" i="174"/>
  <c r="A67" i="174"/>
  <c r="A66" i="174"/>
  <c r="A65" i="174"/>
  <c r="A64" i="174"/>
  <c r="A63" i="174"/>
  <c r="A62" i="174"/>
  <c r="A61" i="174"/>
  <c r="A60" i="174"/>
  <c r="A59" i="174"/>
  <c r="A58" i="174"/>
  <c r="A57" i="174"/>
  <c r="A56" i="174"/>
  <c r="A55" i="174"/>
  <c r="A54" i="174"/>
  <c r="A53" i="174"/>
  <c r="A52" i="174"/>
  <c r="A51" i="174"/>
  <c r="A50" i="174"/>
  <c r="A49" i="174"/>
  <c r="A48" i="174"/>
  <c r="A47" i="174"/>
  <c r="A46" i="174"/>
  <c r="A45" i="174"/>
  <c r="A44" i="174"/>
  <c r="A43" i="174"/>
  <c r="A42" i="174"/>
  <c r="A41" i="174"/>
  <c r="A40" i="174"/>
  <c r="A39" i="174"/>
  <c r="A38" i="174"/>
  <c r="A37" i="174"/>
  <c r="A36" i="174"/>
  <c r="A35" i="174"/>
  <c r="A34" i="174"/>
  <c r="A33" i="174"/>
  <c r="A32" i="174"/>
  <c r="A31" i="174"/>
  <c r="A30" i="174"/>
  <c r="A29" i="174"/>
  <c r="A28" i="174"/>
  <c r="A27" i="174"/>
  <c r="A26" i="174"/>
  <c r="A25" i="174"/>
  <c r="A24" i="174"/>
  <c r="A23" i="174"/>
  <c r="A22" i="174"/>
  <c r="A21" i="174"/>
  <c r="A20" i="174"/>
  <c r="A19" i="174"/>
  <c r="A18" i="174"/>
  <c r="A17" i="174"/>
  <c r="A16" i="174"/>
  <c r="A15" i="174"/>
  <c r="A14" i="174"/>
  <c r="A13" i="174"/>
  <c r="A12" i="174"/>
  <c r="A11" i="174"/>
  <c r="A10" i="174"/>
  <c r="A9" i="174"/>
  <c r="A8" i="174"/>
  <c r="A7" i="174"/>
  <c r="A6" i="174"/>
  <c r="A5" i="174"/>
  <c r="G21" i="155" l="1"/>
  <c r="H359" i="155" l="1"/>
  <c r="G359" i="155"/>
  <c r="K310" i="155" l="1"/>
  <c r="M310" i="155"/>
  <c r="Q310" i="155"/>
  <c r="E99" i="166"/>
  <c r="E103" i="166"/>
  <c r="J81" i="154" l="1"/>
  <c r="E100" i="166"/>
  <c r="E102" i="166" s="1"/>
  <c r="E104" i="166" s="1"/>
  <c r="G81" i="154"/>
  <c r="H81" i="154" s="1"/>
  <c r="I81" i="154" s="1"/>
  <c r="G77" i="166"/>
  <c r="E93" i="166" s="1"/>
  <c r="A21" i="154" l="1"/>
  <c r="A20" i="154"/>
  <c r="I10" i="164" l="1"/>
  <c r="J10" i="164"/>
  <c r="F11" i="164"/>
  <c r="K81" i="154"/>
  <c r="I75" i="154"/>
  <c r="K75" i="154" s="1"/>
  <c r="G9" i="165"/>
  <c r="L10" i="154"/>
  <c r="H11" i="164" l="1"/>
  <c r="G11" i="164"/>
  <c r="E28" i="154"/>
  <c r="L12" i="154"/>
  <c r="L11" i="154"/>
  <c r="A147" i="134" l="1"/>
  <c r="A146" i="134"/>
  <c r="A143" i="134"/>
  <c r="A142" i="134"/>
  <c r="A141" i="134"/>
  <c r="A81" i="134"/>
  <c r="D85" i="139" l="1"/>
  <c r="D84" i="139"/>
  <c r="A33" i="167" l="1"/>
  <c r="A32" i="167"/>
  <c r="A31" i="167"/>
  <c r="A30" i="167"/>
  <c r="A29" i="167"/>
  <c r="A28" i="167"/>
  <c r="A27" i="167"/>
  <c r="A26" i="167"/>
  <c r="A25" i="167"/>
  <c r="A20" i="167"/>
  <c r="A19" i="167"/>
  <c r="A18" i="167"/>
  <c r="A17" i="167"/>
  <c r="A16" i="167"/>
  <c r="A15" i="167"/>
  <c r="A14" i="167"/>
  <c r="A13" i="167"/>
  <c r="A12" i="167"/>
  <c r="A11" i="167"/>
  <c r="A10" i="167"/>
  <c r="A9" i="167"/>
  <c r="A8" i="167"/>
  <c r="A7" i="167"/>
  <c r="A6" i="167"/>
  <c r="A5" i="167"/>
  <c r="A16" i="165"/>
  <c r="A15" i="165"/>
  <c r="A14" i="165"/>
  <c r="A13" i="165"/>
  <c r="A9" i="165"/>
  <c r="A8" i="165"/>
  <c r="A7" i="165"/>
  <c r="A6" i="165"/>
  <c r="A5" i="165"/>
  <c r="A22" i="164"/>
  <c r="A21" i="164"/>
  <c r="A19" i="164"/>
  <c r="A18" i="164"/>
  <c r="A16" i="164"/>
  <c r="A15" i="164"/>
  <c r="A14" i="164"/>
  <c r="A13" i="164"/>
  <c r="A12" i="164"/>
  <c r="A11" i="164"/>
  <c r="F13" i="164"/>
  <c r="A10" i="164"/>
  <c r="A9" i="164"/>
  <c r="A8" i="164"/>
  <c r="A7" i="164"/>
  <c r="A6" i="164"/>
  <c r="A5" i="164"/>
  <c r="C53" i="163"/>
  <c r="C52" i="163"/>
  <c r="A45" i="155"/>
  <c r="A46" i="155"/>
  <c r="A47" i="155"/>
  <c r="A48" i="155"/>
  <c r="A49" i="155"/>
  <c r="A50" i="155"/>
  <c r="A51" i="155"/>
  <c r="A52" i="155"/>
  <c r="A53" i="155"/>
  <c r="A54" i="155"/>
  <c r="A55" i="155"/>
  <c r="A56" i="155"/>
  <c r="A57" i="155"/>
  <c r="A58" i="155"/>
  <c r="A59" i="155"/>
  <c r="A60" i="155"/>
  <c r="A61" i="155"/>
  <c r="A62" i="155"/>
  <c r="A63" i="155"/>
  <c r="H21" i="155"/>
  <c r="I21" i="155"/>
  <c r="I64" i="63" l="1"/>
  <c r="C54" i="163"/>
  <c r="L16" i="63"/>
  <c r="H13" i="164"/>
  <c r="H138" i="136" l="1"/>
  <c r="I138" i="136"/>
  <c r="J138" i="136"/>
  <c r="G138" i="136"/>
  <c r="H129" i="136"/>
  <c r="I129" i="136"/>
  <c r="J129" i="136"/>
  <c r="G129" i="136"/>
  <c r="G51" i="136"/>
  <c r="H51" i="136"/>
  <c r="I51" i="136"/>
  <c r="J51" i="136"/>
  <c r="A16" i="134" l="1"/>
  <c r="A17" i="134"/>
  <c r="A18" i="134"/>
  <c r="A360" i="155"/>
  <c r="A361" i="155"/>
  <c r="A362" i="155"/>
  <c r="A363" i="155"/>
  <c r="A364" i="155"/>
  <c r="A365" i="155"/>
  <c r="A366" i="155"/>
  <c r="A367" i="155"/>
  <c r="A368" i="155"/>
  <c r="A369" i="155"/>
  <c r="A370" i="155"/>
  <c r="A371" i="155"/>
  <c r="R65" i="63" l="1"/>
  <c r="J115" i="63" l="1"/>
  <c r="R2" i="63"/>
  <c r="M2" i="56" l="1"/>
  <c r="K2" i="164"/>
  <c r="K2" i="77"/>
  <c r="K2" i="156"/>
  <c r="H2" i="168"/>
  <c r="U2" i="154"/>
  <c r="I2" i="165"/>
  <c r="K2" i="163"/>
  <c r="N2" i="155"/>
  <c r="I2" i="167"/>
  <c r="K2" i="136"/>
  <c r="O2" i="143"/>
  <c r="Q2" i="174"/>
  <c r="Q2" i="130"/>
  <c r="I2" i="166"/>
  <c r="M2" i="134"/>
  <c r="S2" i="139"/>
  <c r="F39" i="134" l="1"/>
  <c r="G48" i="77"/>
  <c r="H48" i="77"/>
  <c r="I48" i="77"/>
  <c r="J48" i="77"/>
  <c r="K48" i="77"/>
  <c r="J111" i="63"/>
  <c r="R89" i="63"/>
  <c r="R57" i="63" s="1"/>
  <c r="R90" i="63"/>
  <c r="R82" i="63"/>
  <c r="R72" i="63"/>
  <c r="R71" i="63"/>
  <c r="A70" i="77"/>
  <c r="A71" i="77"/>
  <c r="A72" i="77"/>
  <c r="A73" i="77"/>
  <c r="A74" i="77"/>
  <c r="A75" i="77"/>
  <c r="A76" i="77"/>
  <c r="A77" i="77"/>
  <c r="A78" i="77"/>
  <c r="A79" i="77"/>
  <c r="A80" i="77"/>
  <c r="A81" i="77"/>
  <c r="A82" i="77"/>
  <c r="A83" i="77"/>
  <c r="A84" i="77"/>
  <c r="A85" i="77"/>
  <c r="A86" i="77"/>
  <c r="A87" i="77"/>
  <c r="A88" i="77"/>
  <c r="A89" i="77"/>
  <c r="A90" i="77"/>
  <c r="A91" i="77"/>
  <c r="A92" i="77"/>
  <c r="A93" i="77"/>
  <c r="A94" i="77"/>
  <c r="A95" i="77"/>
  <c r="A96" i="77"/>
  <c r="A97" i="77"/>
  <c r="A98" i="77"/>
  <c r="A99" i="77"/>
  <c r="A100" i="77"/>
  <c r="A101" i="77"/>
  <c r="A102" i="77"/>
  <c r="A19" i="134"/>
  <c r="A20" i="134"/>
  <c r="A21" i="134"/>
  <c r="A22" i="134"/>
  <c r="A23" i="134"/>
  <c r="A24" i="134"/>
  <c r="H24" i="134"/>
  <c r="G321" i="155"/>
  <c r="F49" i="134" l="1"/>
  <c r="F48" i="134"/>
  <c r="F54" i="134"/>
  <c r="F52" i="134"/>
  <c r="F45" i="134"/>
  <c r="F44" i="134"/>
  <c r="F38" i="134"/>
  <c r="F40" i="134"/>
  <c r="F41" i="134"/>
  <c r="F37" i="134"/>
  <c r="G8" i="136"/>
  <c r="I17" i="77"/>
  <c r="H18" i="77" l="1"/>
  <c r="I18" i="77"/>
  <c r="G18" i="77"/>
  <c r="H17" i="77"/>
  <c r="G17" i="77"/>
  <c r="G76" i="77"/>
  <c r="G14" i="77" s="1"/>
  <c r="G80" i="77"/>
  <c r="G15" i="77" s="1"/>
  <c r="G84" i="77"/>
  <c r="G16" i="77" s="1"/>
  <c r="J68" i="77"/>
  <c r="F46" i="134"/>
  <c r="H80" i="77"/>
  <c r="H15" i="77" s="1"/>
  <c r="I80" i="77"/>
  <c r="I15" i="77" s="1"/>
  <c r="I84" i="77"/>
  <c r="I16" i="77" s="1"/>
  <c r="H84" i="77"/>
  <c r="H16" i="77" s="1"/>
  <c r="F50" i="134"/>
  <c r="H76" i="77"/>
  <c r="H14" i="77" s="1"/>
  <c r="I76" i="77"/>
  <c r="I14" i="77" s="1"/>
  <c r="F42" i="134"/>
  <c r="A13" i="77" l="1"/>
  <c r="A14" i="77"/>
  <c r="A15" i="77"/>
  <c r="A16" i="77"/>
  <c r="A17" i="77"/>
  <c r="A18" i="77"/>
  <c r="A69" i="77" l="1"/>
  <c r="A129" i="134" l="1"/>
  <c r="A31" i="134"/>
  <c r="A32" i="134"/>
  <c r="A33" i="134"/>
  <c r="A34" i="134"/>
  <c r="A35" i="134"/>
  <c r="A36" i="134"/>
  <c r="A37" i="134"/>
  <c r="A38" i="134"/>
  <c r="A39" i="134"/>
  <c r="A40" i="134"/>
  <c r="A41" i="134"/>
  <c r="A42" i="134"/>
  <c r="A43" i="134"/>
  <c r="A44" i="134"/>
  <c r="A45" i="134"/>
  <c r="A46" i="134"/>
  <c r="A47" i="134"/>
  <c r="A48" i="134"/>
  <c r="A49" i="134"/>
  <c r="A50" i="134"/>
  <c r="A51" i="134"/>
  <c r="A52" i="134"/>
  <c r="A53" i="134"/>
  <c r="A54" i="134"/>
  <c r="A55" i="134"/>
  <c r="A56" i="134"/>
  <c r="A57" i="134"/>
  <c r="A58" i="134"/>
  <c r="A59" i="134"/>
  <c r="A60" i="134"/>
  <c r="A61" i="134"/>
  <c r="A62" i="134"/>
  <c r="A63" i="134"/>
  <c r="A64" i="134"/>
  <c r="A65" i="134"/>
  <c r="A66" i="134"/>
  <c r="A67" i="134"/>
  <c r="A68" i="134"/>
  <c r="A69" i="134"/>
  <c r="A70" i="134"/>
  <c r="A71" i="134"/>
  <c r="A72" i="134"/>
  <c r="A73" i="134"/>
  <c r="A74" i="134"/>
  <c r="A75" i="134"/>
  <c r="A76" i="134"/>
  <c r="A77" i="134"/>
  <c r="A78" i="134"/>
  <c r="A79" i="134"/>
  <c r="A80" i="134"/>
  <c r="A82" i="134"/>
  <c r="A83" i="134"/>
  <c r="A84" i="134"/>
  <c r="A85" i="134"/>
  <c r="A86" i="134"/>
  <c r="A87" i="134"/>
  <c r="A88" i="134"/>
  <c r="A89" i="134"/>
  <c r="A90" i="134"/>
  <c r="A91" i="134"/>
  <c r="A92" i="134"/>
  <c r="A93" i="134"/>
  <c r="A94" i="134"/>
  <c r="A95" i="134"/>
  <c r="A96" i="134"/>
  <c r="A97" i="134"/>
  <c r="A98" i="134"/>
  <c r="A99" i="134"/>
  <c r="A100" i="134"/>
  <c r="A101" i="134"/>
  <c r="A102" i="134"/>
  <c r="A103" i="134"/>
  <c r="A104" i="134"/>
  <c r="A105" i="134"/>
  <c r="A106" i="134"/>
  <c r="A107" i="134"/>
  <c r="A108" i="134"/>
  <c r="A109" i="134"/>
  <c r="A110" i="134"/>
  <c r="A111" i="134"/>
  <c r="A112" i="134"/>
  <c r="A113" i="134"/>
  <c r="A114" i="134"/>
  <c r="A115" i="134"/>
  <c r="A120" i="134"/>
  <c r="A121" i="134"/>
  <c r="A122" i="134"/>
  <c r="A123" i="134"/>
  <c r="A124" i="134"/>
  <c r="A125" i="134"/>
  <c r="A126" i="134"/>
  <c r="A127" i="134"/>
  <c r="A128" i="134"/>
  <c r="A14" i="63" l="1"/>
  <c r="R60" i="63"/>
  <c r="A62" i="63"/>
  <c r="A63" i="63"/>
  <c r="A66" i="63"/>
  <c r="A67" i="63"/>
  <c r="A68" i="63"/>
  <c r="A69" i="63"/>
  <c r="I69" i="63"/>
  <c r="J69" i="63"/>
  <c r="K69" i="63"/>
  <c r="L69" i="63"/>
  <c r="M69" i="63"/>
  <c r="N69" i="63"/>
  <c r="O69" i="63"/>
  <c r="P69" i="63"/>
  <c r="Q69" i="63"/>
  <c r="R69" i="63"/>
  <c r="A16" i="63"/>
  <c r="A17" i="63"/>
  <c r="A18" i="63"/>
  <c r="A19" i="63"/>
  <c r="A20" i="63"/>
  <c r="A21" i="63"/>
  <c r="L34" i="63" l="1"/>
  <c r="G30" i="154" l="1"/>
  <c r="A41" i="63"/>
  <c r="A42" i="63"/>
  <c r="A43" i="63"/>
  <c r="A44" i="63"/>
  <c r="A45" i="63"/>
  <c r="A46" i="63"/>
  <c r="A47" i="63"/>
  <c r="A48" i="63"/>
  <c r="A49" i="63"/>
  <c r="A50" i="63"/>
  <c r="A51" i="63"/>
  <c r="A52" i="63"/>
  <c r="A53" i="63"/>
  <c r="A54" i="63"/>
  <c r="A64" i="63"/>
  <c r="A55" i="63"/>
  <c r="A56" i="63"/>
  <c r="A57" i="63"/>
  <c r="A58" i="63"/>
  <c r="A59" i="63"/>
  <c r="A65" i="63"/>
  <c r="A60" i="63"/>
  <c r="A61" i="63"/>
  <c r="A70" i="63"/>
  <c r="A71" i="63"/>
  <c r="A72" i="63"/>
  <c r="A73" i="63"/>
  <c r="A74" i="63"/>
  <c r="A75" i="63"/>
  <c r="A76" i="63"/>
  <c r="A77" i="63"/>
  <c r="A78" i="63"/>
  <c r="A79" i="63"/>
  <c r="A80" i="63"/>
  <c r="A81" i="63"/>
  <c r="A82" i="63"/>
  <c r="A83" i="63"/>
  <c r="A84" i="63"/>
  <c r="A85" i="63"/>
  <c r="A86" i="63"/>
  <c r="A87" i="63"/>
  <c r="A88" i="63"/>
  <c r="A89" i="63"/>
  <c r="A90" i="63"/>
  <c r="O32" i="63"/>
  <c r="P20" i="63" l="1"/>
  <c r="P40" i="63"/>
  <c r="P29" i="63"/>
  <c r="R83" i="63"/>
  <c r="R81" i="63"/>
  <c r="R79" i="63"/>
  <c r="R78" i="63"/>
  <c r="R77" i="63"/>
  <c r="A25" i="134" l="1"/>
  <c r="A36" i="63" l="1"/>
  <c r="A37" i="63"/>
  <c r="A38" i="63"/>
  <c r="A39" i="63"/>
  <c r="A40" i="63"/>
  <c r="A327" i="155"/>
  <c r="A326" i="155"/>
  <c r="A325" i="155"/>
  <c r="A324" i="155"/>
  <c r="A323" i="155"/>
  <c r="A322" i="155"/>
  <c r="K321" i="155"/>
  <c r="J321" i="155"/>
  <c r="I321" i="155"/>
  <c r="H321" i="155"/>
  <c r="A321" i="155"/>
  <c r="A320" i="155"/>
  <c r="A316" i="155"/>
  <c r="A315" i="155"/>
  <c r="A314" i="155"/>
  <c r="A313" i="155"/>
  <c r="A312" i="155"/>
  <c r="A311" i="155"/>
  <c r="A44" i="155"/>
  <c r="A43" i="155"/>
  <c r="A42" i="155"/>
  <c r="A40" i="155"/>
  <c r="A39" i="155"/>
  <c r="A38" i="155"/>
  <c r="A37" i="155"/>
  <c r="A36" i="155"/>
  <c r="A35" i="155"/>
  <c r="A34" i="155"/>
  <c r="A33" i="155"/>
  <c r="A32" i="155"/>
  <c r="A31" i="155"/>
  <c r="A30" i="155"/>
  <c r="A29" i="155"/>
  <c r="A28" i="155"/>
  <c r="A27" i="155"/>
  <c r="A26" i="155"/>
  <c r="A25" i="155"/>
  <c r="A24" i="155"/>
  <c r="A23" i="155"/>
  <c r="A22" i="155"/>
  <c r="A21" i="155"/>
  <c r="A20" i="155"/>
  <c r="A19" i="155"/>
  <c r="A18" i="155"/>
  <c r="A17" i="155"/>
  <c r="A16" i="155"/>
  <c r="A15" i="155"/>
  <c r="A14" i="155"/>
  <c r="A13" i="155"/>
  <c r="A11" i="155"/>
  <c r="A10" i="155"/>
  <c r="A8" i="155"/>
  <c r="A7" i="155"/>
  <c r="A6" i="155"/>
  <c r="A5" i="155"/>
  <c r="P27" i="63" l="1"/>
  <c r="R70" i="63"/>
  <c r="R76" i="63" s="1"/>
  <c r="R88" i="63" s="1"/>
  <c r="Q70" i="63"/>
  <c r="Q76" i="63" s="1"/>
  <c r="Q88" i="63" s="1"/>
  <c r="P70" i="63"/>
  <c r="P76" i="63" s="1"/>
  <c r="P88" i="63" s="1"/>
  <c r="O70" i="63"/>
  <c r="O76" i="63" s="1"/>
  <c r="O88" i="63" s="1"/>
  <c r="N70" i="63"/>
  <c r="N76" i="63" s="1"/>
  <c r="N88" i="63" s="1"/>
  <c r="M70" i="63"/>
  <c r="M76" i="63" s="1"/>
  <c r="M88" i="63" s="1"/>
  <c r="L70" i="63"/>
  <c r="L76" i="63" s="1"/>
  <c r="L88" i="63" s="1"/>
  <c r="K70" i="63"/>
  <c r="K76" i="63" s="1"/>
  <c r="K88" i="63" s="1"/>
  <c r="J70" i="63"/>
  <c r="J76" i="63" s="1"/>
  <c r="J88" i="63" s="1"/>
  <c r="I70" i="63"/>
  <c r="I76" i="63" s="1"/>
  <c r="I88" i="63" s="1"/>
  <c r="R75" i="63"/>
  <c r="R87" i="63" s="1"/>
  <c r="Q75" i="63"/>
  <c r="Q87" i="63" s="1"/>
  <c r="P75" i="63"/>
  <c r="P87" i="63" s="1"/>
  <c r="O75" i="63"/>
  <c r="O87" i="63" s="1"/>
  <c r="N75" i="63"/>
  <c r="N87" i="63" s="1"/>
  <c r="M75" i="63"/>
  <c r="M87" i="63" s="1"/>
  <c r="L75" i="63"/>
  <c r="L87" i="63" s="1"/>
  <c r="K75" i="63"/>
  <c r="K87" i="63" s="1"/>
  <c r="J75" i="63"/>
  <c r="J87" i="63" s="1"/>
  <c r="I75" i="63"/>
  <c r="I87" i="63" s="1"/>
  <c r="A35" i="63"/>
  <c r="A34" i="63"/>
  <c r="A33" i="63"/>
  <c r="N32" i="63"/>
  <c r="M32" i="63"/>
  <c r="L32" i="63"/>
  <c r="A32" i="63"/>
  <c r="A31" i="63"/>
  <c r="A30" i="63"/>
  <c r="A29" i="63"/>
  <c r="A28" i="63"/>
  <c r="A27" i="63"/>
  <c r="A26" i="63"/>
  <c r="A25" i="63"/>
  <c r="P24" i="63"/>
  <c r="O24" i="63"/>
  <c r="N24" i="63"/>
  <c r="M24" i="63"/>
  <c r="L24" i="63"/>
  <c r="A24" i="63"/>
  <c r="A23" i="63"/>
  <c r="A22" i="63"/>
  <c r="A15" i="63"/>
  <c r="A13" i="63"/>
  <c r="A12" i="63"/>
  <c r="A11" i="63"/>
  <c r="A10" i="63"/>
  <c r="A9" i="63"/>
  <c r="A8" i="63"/>
  <c r="A7" i="63"/>
  <c r="A6" i="63"/>
  <c r="A5" i="63"/>
  <c r="R55" i="63" l="1"/>
  <c r="P12" i="63"/>
  <c r="M16" i="63"/>
  <c r="P10" i="63" l="1"/>
  <c r="N9" i="63"/>
  <c r="M34" i="63"/>
  <c r="F272" i="130"/>
  <c r="G272" i="130"/>
  <c r="H272" i="130"/>
  <c r="I272" i="130"/>
  <c r="J272" i="130"/>
  <c r="K272" i="130"/>
  <c r="L272" i="130"/>
  <c r="L276" i="130" s="1"/>
  <c r="M272" i="130"/>
  <c r="N272" i="130"/>
  <c r="O272" i="130"/>
  <c r="P272" i="130"/>
  <c r="Q272" i="130"/>
  <c r="R272" i="130"/>
  <c r="S272" i="130"/>
  <c r="E272" i="130"/>
  <c r="E276" i="130" s="1"/>
  <c r="N16" i="63" l="1"/>
  <c r="O9" i="63" s="1"/>
  <c r="T61" i="154"/>
  <c r="T60" i="154"/>
  <c r="T55" i="154"/>
  <c r="T54" i="154"/>
  <c r="T49" i="154"/>
  <c r="T48" i="154"/>
  <c r="T43" i="154"/>
  <c r="T42" i="154"/>
  <c r="T44" i="154" s="1"/>
  <c r="T23" i="154"/>
  <c r="T22" i="154"/>
  <c r="T35" i="154"/>
  <c r="T34" i="154"/>
  <c r="T29" i="154"/>
  <c r="T28" i="154"/>
  <c r="S62" i="154"/>
  <c r="R62" i="154"/>
  <c r="Q62" i="154"/>
  <c r="P62" i="154"/>
  <c r="O62" i="154"/>
  <c r="N62" i="154"/>
  <c r="M62" i="154"/>
  <c r="L62" i="154"/>
  <c r="K62" i="154"/>
  <c r="J62" i="154"/>
  <c r="I62" i="154"/>
  <c r="H62" i="154"/>
  <c r="G62" i="154"/>
  <c r="S56" i="154"/>
  <c r="R56" i="154"/>
  <c r="Q56" i="154"/>
  <c r="P56" i="154"/>
  <c r="O56" i="154"/>
  <c r="N56" i="154"/>
  <c r="M56" i="154"/>
  <c r="L56" i="154"/>
  <c r="K56" i="154"/>
  <c r="J56" i="154"/>
  <c r="I56" i="154"/>
  <c r="H56" i="154"/>
  <c r="G56" i="154"/>
  <c r="S50" i="154"/>
  <c r="R50" i="154"/>
  <c r="Q50" i="154"/>
  <c r="P50" i="154"/>
  <c r="O50" i="154"/>
  <c r="N50" i="154"/>
  <c r="M50" i="154"/>
  <c r="L50" i="154"/>
  <c r="K50" i="154"/>
  <c r="J50" i="154"/>
  <c r="I50" i="154"/>
  <c r="H50" i="154"/>
  <c r="G50" i="154"/>
  <c r="S44" i="154"/>
  <c r="R44" i="154"/>
  <c r="Q44" i="154"/>
  <c r="P44" i="154"/>
  <c r="O44" i="154"/>
  <c r="N44" i="154"/>
  <c r="M44" i="154"/>
  <c r="L44" i="154"/>
  <c r="K44" i="154"/>
  <c r="J44" i="154"/>
  <c r="I44" i="154"/>
  <c r="H44" i="154"/>
  <c r="G44" i="154"/>
  <c r="S24" i="154"/>
  <c r="R24" i="154"/>
  <c r="Q24" i="154"/>
  <c r="P24" i="154"/>
  <c r="O24" i="154"/>
  <c r="N24" i="154"/>
  <c r="M24" i="154"/>
  <c r="L24" i="154"/>
  <c r="K24" i="154"/>
  <c r="J24" i="154"/>
  <c r="I24" i="154"/>
  <c r="H24" i="154"/>
  <c r="G24" i="154"/>
  <c r="S36" i="154"/>
  <c r="R36" i="154"/>
  <c r="Q36" i="154"/>
  <c r="P36" i="154"/>
  <c r="O36" i="154"/>
  <c r="N36" i="154"/>
  <c r="M36" i="154"/>
  <c r="L36" i="154"/>
  <c r="K36" i="154"/>
  <c r="J36" i="154"/>
  <c r="I36" i="154"/>
  <c r="H36" i="154"/>
  <c r="G36" i="154"/>
  <c r="H30" i="154"/>
  <c r="I30" i="154"/>
  <c r="J30" i="154"/>
  <c r="K30" i="154"/>
  <c r="L30" i="154"/>
  <c r="M30" i="154"/>
  <c r="N30" i="154"/>
  <c r="O30" i="154"/>
  <c r="P30" i="154"/>
  <c r="Q30" i="154"/>
  <c r="R30" i="154"/>
  <c r="S30" i="154"/>
  <c r="H32" i="156"/>
  <c r="G32" i="156"/>
  <c r="H24" i="156"/>
  <c r="G24" i="156"/>
  <c r="H16" i="156"/>
  <c r="G16" i="156"/>
  <c r="H8" i="156"/>
  <c r="G8" i="156"/>
  <c r="N34" i="63" l="1"/>
  <c r="T36" i="154"/>
  <c r="T62" i="154"/>
  <c r="T24" i="154"/>
  <c r="T30" i="154"/>
  <c r="T56" i="154"/>
  <c r="O16" i="63"/>
  <c r="T50" i="154"/>
  <c r="P9" i="63" l="1"/>
  <c r="O34" i="63"/>
  <c r="S13" i="139"/>
  <c r="P19" i="63" l="1"/>
  <c r="O43" i="63"/>
  <c r="O46" i="63" s="1"/>
  <c r="O48" i="63" s="1"/>
  <c r="R54" i="63"/>
  <c r="R64" i="63"/>
  <c r="A9" i="143"/>
  <c r="A23" i="130"/>
  <c r="A24" i="130"/>
  <c r="H39" i="156"/>
  <c r="G39" i="156"/>
  <c r="A36" i="156"/>
  <c r="A35" i="156"/>
  <c r="A34" i="156"/>
  <c r="A33" i="156"/>
  <c r="A32" i="156"/>
  <c r="A31" i="156"/>
  <c r="A57" i="156"/>
  <c r="A55" i="156"/>
  <c r="A29" i="156"/>
  <c r="A28" i="156"/>
  <c r="A27" i="156"/>
  <c r="A26" i="156"/>
  <c r="A25" i="156"/>
  <c r="A24" i="156"/>
  <c r="A23" i="156"/>
  <c r="A21" i="156"/>
  <c r="A20" i="156"/>
  <c r="A19" i="156"/>
  <c r="A18" i="156"/>
  <c r="A17" i="156"/>
  <c r="A16" i="156"/>
  <c r="A15" i="156"/>
  <c r="M43" i="63" l="1"/>
  <c r="M46" i="63" s="1"/>
  <c r="M48" i="63" s="1"/>
  <c r="A91" i="139"/>
  <c r="A92" i="139"/>
  <c r="A93" i="139"/>
  <c r="A94" i="139"/>
  <c r="A95" i="139"/>
  <c r="A96" i="139"/>
  <c r="A97" i="139"/>
  <c r="A98" i="139"/>
  <c r="A99" i="139"/>
  <c r="A113" i="139"/>
  <c r="A114" i="139"/>
  <c r="A115" i="139"/>
  <c r="A116" i="139"/>
  <c r="A117" i="139"/>
  <c r="A118" i="139"/>
  <c r="A101" i="139"/>
  <c r="S117" i="139"/>
  <c r="R117" i="139"/>
  <c r="Q117" i="139"/>
  <c r="P117" i="139"/>
  <c r="O117" i="139"/>
  <c r="A85" i="139"/>
  <c r="A86" i="139"/>
  <c r="A87" i="139"/>
  <c r="A88" i="139"/>
  <c r="A89" i="139"/>
  <c r="A90" i="139"/>
  <c r="A59" i="139"/>
  <c r="A60" i="139"/>
  <c r="A61" i="139"/>
  <c r="A62" i="139"/>
  <c r="S62" i="139"/>
  <c r="R62" i="139"/>
  <c r="Q62" i="139"/>
  <c r="P62" i="139"/>
  <c r="O62" i="139"/>
  <c r="O136" i="139"/>
  <c r="A19" i="139"/>
  <c r="A5" i="154"/>
  <c r="G28" i="134"/>
  <c r="A7" i="156" l="1"/>
  <c r="A8" i="156"/>
  <c r="A9" i="156"/>
  <c r="A10" i="156"/>
  <c r="A11" i="156"/>
  <c r="A12" i="156"/>
  <c r="A13" i="156"/>
  <c r="A14" i="156"/>
  <c r="A38" i="156"/>
  <c r="A39" i="156"/>
  <c r="A40" i="156"/>
  <c r="A41" i="156"/>
  <c r="A42" i="156"/>
  <c r="A45" i="156"/>
  <c r="A44" i="156"/>
  <c r="A43" i="156"/>
  <c r="A47" i="156"/>
  <c r="A46" i="156"/>
  <c r="A53" i="156"/>
  <c r="A52" i="156"/>
  <c r="A51" i="156"/>
  <c r="A58" i="156" l="1"/>
  <c r="A56" i="156"/>
  <c r="A54" i="156"/>
  <c r="A50" i="156"/>
  <c r="A49" i="156"/>
  <c r="A48" i="156"/>
  <c r="A59" i="156"/>
  <c r="A6" i="156"/>
  <c r="A5" i="156"/>
  <c r="A7" i="154" l="1"/>
  <c r="A8" i="154"/>
  <c r="A9" i="154"/>
  <c r="A11" i="154"/>
  <c r="A12" i="154"/>
  <c r="A10" i="154"/>
  <c r="A13" i="154"/>
  <c r="A14" i="154"/>
  <c r="A15" i="154"/>
  <c r="A16" i="154"/>
  <c r="A17" i="154"/>
  <c r="A18" i="154"/>
  <c r="A19" i="154"/>
  <c r="A26" i="154"/>
  <c r="A27" i="154"/>
  <c r="A28" i="154"/>
  <c r="A29" i="154"/>
  <c r="A30" i="154"/>
  <c r="A31" i="154"/>
  <c r="A32" i="154"/>
  <c r="A33" i="154"/>
  <c r="A34" i="154"/>
  <c r="A35" i="154"/>
  <c r="A36" i="154"/>
  <c r="A37" i="154"/>
  <c r="A38" i="154"/>
  <c r="A39" i="154"/>
  <c r="A22" i="154"/>
  <c r="A23" i="154"/>
  <c r="A24" i="154"/>
  <c r="A25" i="154"/>
  <c r="A40" i="154"/>
  <c r="A41" i="154"/>
  <c r="A42" i="154"/>
  <c r="A43" i="154"/>
  <c r="A44" i="154"/>
  <c r="A45" i="154"/>
  <c r="A46" i="154"/>
  <c r="A47" i="154"/>
  <c r="A48" i="154"/>
  <c r="A49" i="154"/>
  <c r="A50" i="154"/>
  <c r="A51" i="154"/>
  <c r="A52" i="154"/>
  <c r="A53" i="154"/>
  <c r="A54" i="154"/>
  <c r="A55" i="154"/>
  <c r="A56" i="154"/>
  <c r="A57" i="154"/>
  <c r="A58" i="154"/>
  <c r="A59" i="154"/>
  <c r="A60" i="154"/>
  <c r="A61" i="154"/>
  <c r="A62" i="154"/>
  <c r="A63" i="154"/>
  <c r="A64" i="154"/>
  <c r="A65" i="154"/>
  <c r="A66" i="154"/>
  <c r="A67" i="154"/>
  <c r="A68" i="154"/>
  <c r="A69" i="154"/>
  <c r="A70" i="154"/>
  <c r="A71" i="154"/>
  <c r="A72" i="154"/>
  <c r="A73" i="154"/>
  <c r="A74" i="154"/>
  <c r="A75" i="154"/>
  <c r="A76" i="154"/>
  <c r="A77" i="154"/>
  <c r="A78" i="154"/>
  <c r="A79" i="154"/>
  <c r="A80" i="154"/>
  <c r="A81" i="154"/>
  <c r="A82" i="154"/>
  <c r="A83" i="154"/>
  <c r="A84" i="154"/>
  <c r="A6" i="154"/>
  <c r="A20" i="139" l="1"/>
  <c r="A21" i="139"/>
  <c r="A23" i="139" l="1"/>
  <c r="A24" i="139"/>
  <c r="A25" i="139"/>
  <c r="A26" i="139"/>
  <c r="A27" i="139"/>
  <c r="A28" i="139"/>
  <c r="A29" i="139"/>
  <c r="A30" i="139"/>
  <c r="A31" i="139"/>
  <c r="R17" i="139"/>
  <c r="R16" i="139"/>
  <c r="A39" i="77" l="1"/>
  <c r="A62" i="77" l="1"/>
  <c r="A119" i="139" l="1"/>
  <c r="A120" i="139"/>
  <c r="A121" i="139"/>
  <c r="A122" i="139"/>
  <c r="A123" i="139"/>
  <c r="A124" i="139"/>
  <c r="A125" i="139"/>
  <c r="R124" i="139"/>
  <c r="Q124" i="139"/>
  <c r="P124" i="139"/>
  <c r="O124" i="139"/>
  <c r="A110" i="139"/>
  <c r="A111" i="139"/>
  <c r="A112" i="139"/>
  <c r="A126" i="139"/>
  <c r="A81" i="139"/>
  <c r="A82" i="139"/>
  <c r="A83" i="139"/>
  <c r="A84" i="139"/>
  <c r="A70" i="139"/>
  <c r="A54" i="139"/>
  <c r="A55" i="139"/>
  <c r="A56" i="139"/>
  <c r="A57" i="139"/>
  <c r="A58" i="139"/>
  <c r="A63" i="139"/>
  <c r="A64" i="139"/>
  <c r="A65" i="139"/>
  <c r="A66" i="139"/>
  <c r="A67" i="139"/>
  <c r="A68" i="139"/>
  <c r="A69" i="139"/>
  <c r="A48" i="139"/>
  <c r="P54" i="139"/>
  <c r="P33" i="139" s="1"/>
  <c r="Q54" i="139"/>
  <c r="Q33" i="139" s="1"/>
  <c r="R54" i="139"/>
  <c r="R33" i="139" s="1"/>
  <c r="S54" i="139"/>
  <c r="S33" i="139" s="1"/>
  <c r="O54" i="139"/>
  <c r="O33" i="139" s="1"/>
  <c r="A47" i="139"/>
  <c r="A49" i="139"/>
  <c r="A50" i="139"/>
  <c r="A52" i="139"/>
  <c r="A53" i="139"/>
  <c r="P136" i="139"/>
  <c r="Q136" i="139"/>
  <c r="R136" i="139"/>
  <c r="O108" i="139"/>
  <c r="O122" i="139" s="1"/>
  <c r="O123" i="139" s="1"/>
  <c r="P108" i="139"/>
  <c r="P122" i="139" s="1"/>
  <c r="P123" i="139" s="1"/>
  <c r="Q108" i="139"/>
  <c r="Q122" i="139" s="1"/>
  <c r="Q123" i="139" s="1"/>
  <c r="R108" i="139"/>
  <c r="R122" i="139" s="1"/>
  <c r="R123" i="139" s="1"/>
  <c r="S67" i="139" l="1"/>
  <c r="S68" i="139" s="1"/>
  <c r="S69" i="139" s="1"/>
  <c r="Q67" i="139"/>
  <c r="Q68" i="139" s="1"/>
  <c r="Q69" i="139" s="1"/>
  <c r="O67" i="139"/>
  <c r="O68" i="139" s="1"/>
  <c r="O69" i="139" s="1"/>
  <c r="R67" i="139"/>
  <c r="R68" i="139" s="1"/>
  <c r="R69" i="139" s="1"/>
  <c r="P67" i="139"/>
  <c r="P68" i="139" s="1"/>
  <c r="P69" i="139" s="1"/>
  <c r="I276" i="130"/>
  <c r="H276" i="130"/>
  <c r="G276" i="130"/>
  <c r="F276" i="130"/>
  <c r="J276" i="130"/>
  <c r="K276" i="130"/>
  <c r="N276" i="130"/>
  <c r="M276" i="130"/>
  <c r="S276" i="130"/>
  <c r="R276" i="130"/>
  <c r="Q276" i="130"/>
  <c r="P276" i="130"/>
  <c r="O276" i="130"/>
  <c r="A207" i="130" l="1"/>
  <c r="A206" i="130"/>
  <c r="A205" i="130"/>
  <c r="A203" i="130"/>
  <c r="A201" i="130"/>
  <c r="A22" i="130"/>
  <c r="A21" i="130"/>
  <c r="A20" i="130"/>
  <c r="A19" i="130"/>
  <c r="A18" i="130"/>
  <c r="A17" i="130"/>
  <c r="A16" i="130"/>
  <c r="A15" i="130"/>
  <c r="A14" i="130"/>
  <c r="A13" i="130"/>
  <c r="A12" i="130"/>
  <c r="A11" i="130"/>
  <c r="A10" i="130"/>
  <c r="A9" i="130"/>
  <c r="A8" i="130"/>
  <c r="A7" i="130"/>
  <c r="A6" i="130"/>
  <c r="A109" i="139" l="1"/>
  <c r="A8" i="134" l="1"/>
  <c r="A7" i="134"/>
  <c r="A20" i="77"/>
  <c r="A26" i="77"/>
  <c r="A6" i="77"/>
  <c r="A25" i="56" l="1"/>
  <c r="A26" i="56"/>
  <c r="A24" i="56"/>
  <c r="A23" i="56"/>
  <c r="A22" i="56"/>
  <c r="A21" i="56"/>
  <c r="A20" i="56"/>
  <c r="A19" i="56"/>
  <c r="A18" i="56"/>
  <c r="A17" i="56"/>
  <c r="A15" i="56"/>
  <c r="A14" i="56"/>
  <c r="A13" i="56"/>
  <c r="A12" i="56"/>
  <c r="A11" i="56"/>
  <c r="A10" i="56"/>
  <c r="A9" i="56"/>
  <c r="A8" i="56"/>
  <c r="A7" i="56"/>
  <c r="A6" i="56"/>
  <c r="A5" i="56"/>
  <c r="A61" i="77" l="1"/>
  <c r="A63" i="77"/>
  <c r="A64" i="77"/>
  <c r="I68" i="77" l="1"/>
  <c r="H68" i="77"/>
  <c r="G68" i="77"/>
  <c r="J59" i="77"/>
  <c r="J11" i="77" s="1"/>
  <c r="I59" i="77"/>
  <c r="I11" i="77" s="1"/>
  <c r="H59" i="77"/>
  <c r="H11" i="77" s="1"/>
  <c r="G59" i="77"/>
  <c r="G11" i="77" s="1"/>
  <c r="J54" i="77"/>
  <c r="I54" i="77"/>
  <c r="H54" i="77"/>
  <c r="G54" i="77"/>
  <c r="J10" i="77"/>
  <c r="J40" i="77"/>
  <c r="J8" i="77" s="1"/>
  <c r="I40" i="77"/>
  <c r="I8" i="77" s="1"/>
  <c r="H40" i="77"/>
  <c r="H8" i="77" s="1"/>
  <c r="G40" i="77"/>
  <c r="G8" i="77" s="1"/>
  <c r="G12" i="77" l="1"/>
  <c r="H12" i="77"/>
  <c r="I12" i="77"/>
  <c r="J12" i="77"/>
  <c r="I10" i="77"/>
  <c r="I9" i="77"/>
  <c r="J9" i="77"/>
  <c r="J19" i="77" s="1"/>
  <c r="G10" i="77"/>
  <c r="G9" i="77"/>
  <c r="H10" i="77"/>
  <c r="H9" i="77"/>
  <c r="A39" i="136"/>
  <c r="A33" i="136"/>
  <c r="G19" i="77" l="1"/>
  <c r="I19" i="77"/>
  <c r="H19" i="77"/>
  <c r="A127" i="139"/>
  <c r="A6" i="139" l="1"/>
  <c r="A72" i="139"/>
  <c r="S39" i="139"/>
  <c r="D134" i="139"/>
  <c r="D133" i="139"/>
  <c r="A137" i="139"/>
  <c r="D136" i="139"/>
  <c r="A78" i="139"/>
  <c r="A5" i="130"/>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8" i="143"/>
  <c r="A7" i="143"/>
  <c r="A6" i="143"/>
  <c r="A5" i="143"/>
  <c r="O37" i="139" l="1"/>
  <c r="O41" i="139" s="1"/>
  <c r="O45" i="139" s="1"/>
  <c r="O95" i="139"/>
  <c r="O96" i="139" s="1"/>
  <c r="O97" i="139" s="1"/>
  <c r="Q95" i="139"/>
  <c r="Q96" i="139" s="1"/>
  <c r="Q97" i="139" s="1"/>
  <c r="S35" i="139"/>
  <c r="S95" i="139"/>
  <c r="S96" i="139" s="1"/>
  <c r="S97" i="139" s="1"/>
  <c r="P95" i="139"/>
  <c r="P96" i="139" s="1"/>
  <c r="P97" i="139" s="1"/>
  <c r="R95" i="139"/>
  <c r="R96" i="139" s="1"/>
  <c r="R97" i="139" s="1"/>
  <c r="A30" i="134" l="1"/>
  <c r="A29" i="134"/>
  <c r="A28" i="134"/>
  <c r="A27" i="134"/>
  <c r="A26" i="134"/>
  <c r="A15" i="134"/>
  <c r="A14" i="134"/>
  <c r="A13" i="134"/>
  <c r="A12" i="134"/>
  <c r="A11" i="134"/>
  <c r="A10" i="134"/>
  <c r="A9" i="134"/>
  <c r="A6" i="134"/>
  <c r="A5" i="134"/>
  <c r="A38" i="136"/>
  <c r="A37" i="136"/>
  <c r="A36" i="136"/>
  <c r="A35" i="136"/>
  <c r="A34" i="136"/>
  <c r="A32" i="136"/>
  <c r="A31" i="136"/>
  <c r="A30" i="136"/>
  <c r="A29" i="136"/>
  <c r="A28" i="136"/>
  <c r="A27" i="136"/>
  <c r="A26" i="136"/>
  <c r="A25" i="136"/>
  <c r="A24" i="136"/>
  <c r="A23" i="136"/>
  <c r="A22" i="136"/>
  <c r="A21" i="136"/>
  <c r="A20" i="136"/>
  <c r="A19" i="136"/>
  <c r="A18" i="136"/>
  <c r="A17" i="136"/>
  <c r="A16" i="136"/>
  <c r="A15" i="136"/>
  <c r="A14" i="136"/>
  <c r="A13" i="136"/>
  <c r="A12" i="136"/>
  <c r="A11" i="136"/>
  <c r="A10" i="136"/>
  <c r="A9" i="136"/>
  <c r="A8" i="136"/>
  <c r="A7" i="136"/>
  <c r="A6" i="136"/>
  <c r="G11" i="136"/>
  <c r="G10" i="136"/>
  <c r="G9" i="136"/>
  <c r="G12" i="136" l="1"/>
  <c r="J11" i="136"/>
  <c r="I11" i="136"/>
  <c r="H11" i="136"/>
  <c r="J10" i="136"/>
  <c r="I10" i="136"/>
  <c r="H10" i="136"/>
  <c r="J9" i="136"/>
  <c r="I9" i="136"/>
  <c r="H9" i="136"/>
  <c r="J8" i="136"/>
  <c r="I8" i="136"/>
  <c r="H8" i="136"/>
  <c r="A38" i="77" l="1"/>
  <c r="A37" i="77"/>
  <c r="A34" i="77"/>
  <c r="A33" i="77"/>
  <c r="A35" i="77"/>
  <c r="A5" i="139" l="1"/>
  <c r="A7" i="139"/>
  <c r="A8" i="139"/>
  <c r="A9" i="139"/>
  <c r="A10" i="139"/>
  <c r="A11" i="139"/>
  <c r="A12" i="139"/>
  <c r="A13" i="139"/>
  <c r="A14" i="139"/>
  <c r="A15" i="139"/>
  <c r="A16" i="139"/>
  <c r="A17" i="139"/>
  <c r="A18" i="139"/>
  <c r="A22" i="139"/>
  <c r="A32" i="139"/>
  <c r="A33" i="139"/>
  <c r="A34" i="139"/>
  <c r="A35" i="139"/>
  <c r="A36" i="139"/>
  <c r="A37" i="139"/>
  <c r="A38" i="139"/>
  <c r="A39" i="139"/>
  <c r="A40" i="139"/>
  <c r="A41" i="139"/>
  <c r="A42" i="139"/>
  <c r="A43" i="139"/>
  <c r="A44" i="139"/>
  <c r="A45" i="139"/>
  <c r="A46" i="139"/>
  <c r="A71" i="139"/>
  <c r="A73" i="139"/>
  <c r="A74" i="139"/>
  <c r="A75" i="139"/>
  <c r="A76" i="139"/>
  <c r="A77" i="139"/>
  <c r="A79" i="139"/>
  <c r="A80" i="139"/>
  <c r="A100" i="139"/>
  <c r="A102" i="139"/>
  <c r="A103" i="139"/>
  <c r="A104" i="139"/>
  <c r="A105" i="139"/>
  <c r="A106" i="139"/>
  <c r="A107" i="139"/>
  <c r="A108" i="139"/>
  <c r="A128" i="139"/>
  <c r="A129" i="139"/>
  <c r="A130" i="139"/>
  <c r="A131" i="139"/>
  <c r="A132" i="139"/>
  <c r="A133" i="139"/>
  <c r="A134" i="139"/>
  <c r="A135" i="139"/>
  <c r="A136" i="139"/>
  <c r="A138" i="139"/>
  <c r="K54" i="77" l="1"/>
  <c r="K10" i="77" s="1"/>
  <c r="H12" i="134" s="1"/>
  <c r="K40" i="77"/>
  <c r="K8" i="77" s="1"/>
  <c r="H10" i="134" l="1"/>
  <c r="K9" i="77"/>
  <c r="H11" i="134" s="1"/>
  <c r="P37" i="139"/>
  <c r="P41" i="139" s="1"/>
  <c r="P45" i="139" s="1"/>
  <c r="Q37" i="139"/>
  <c r="Q41" i="139" s="1"/>
  <c r="Q45" i="139" s="1"/>
  <c r="R37" i="139"/>
  <c r="R41" i="139" s="1"/>
  <c r="R45" i="139" s="1"/>
  <c r="R15" i="139"/>
  <c r="S18" i="139" s="1"/>
  <c r="S108" i="139"/>
  <c r="S122" i="139" s="1"/>
  <c r="S37" i="139"/>
  <c r="S123" i="139" l="1"/>
  <c r="S124" i="139" s="1"/>
  <c r="S22" i="139"/>
  <c r="S28" i="139" s="1"/>
  <c r="S41" i="139"/>
  <c r="S45" i="139" s="1"/>
  <c r="J12" i="136"/>
  <c r="J15" i="136" s="1"/>
  <c r="I12" i="136"/>
  <c r="H12" i="136"/>
  <c r="A5" i="136"/>
  <c r="A68" i="77" l="1"/>
  <c r="A59" i="77"/>
  <c r="A60" i="77"/>
  <c r="A54" i="77"/>
  <c r="A55" i="77"/>
  <c r="A48" i="77"/>
  <c r="A49" i="77"/>
  <c r="A50" i="77"/>
  <c r="A40" i="77"/>
  <c r="A41" i="77"/>
  <c r="K68" i="77" l="1"/>
  <c r="K59" i="77"/>
  <c r="K11" i="77" s="1"/>
  <c r="K12" i="77" l="1"/>
  <c r="K19" i="77" s="1"/>
  <c r="H13" i="134"/>
  <c r="F15" i="134" l="1"/>
  <c r="H14" i="134"/>
  <c r="A7" i="77"/>
  <c r="A8" i="77"/>
  <c r="A9" i="77"/>
  <c r="A10" i="77"/>
  <c r="A11" i="77"/>
  <c r="A12" i="77"/>
  <c r="A19" i="77"/>
  <c r="A21" i="77"/>
  <c r="A22" i="77"/>
  <c r="A23" i="77"/>
  <c r="A24" i="77"/>
  <c r="A25" i="77"/>
  <c r="A27" i="77"/>
  <c r="A28" i="77"/>
  <c r="A29" i="77"/>
  <c r="A30" i="77"/>
  <c r="A31" i="77"/>
  <c r="A32" i="77"/>
  <c r="A36" i="77"/>
  <c r="A42" i="77"/>
  <c r="A43" i="77"/>
  <c r="A44" i="77"/>
  <c r="A45" i="77"/>
  <c r="A46" i="77"/>
  <c r="A47" i="77"/>
  <c r="A51" i="77"/>
  <c r="A52" i="77"/>
  <c r="A53" i="77"/>
  <c r="A56" i="77"/>
  <c r="A57" i="77"/>
  <c r="A58" i="77"/>
  <c r="A65" i="77"/>
  <c r="A66" i="77"/>
  <c r="A67" i="77"/>
  <c r="H15" i="134" l="1"/>
  <c r="A5" i="77"/>
  <c r="J9" i="164" l="1"/>
  <c r="I9" i="164"/>
  <c r="J11" i="164" l="1"/>
  <c r="I11" i="164"/>
  <c r="I13" i="164" s="1"/>
  <c r="G13" i="164"/>
  <c r="N310" i="155" l="1"/>
  <c r="L310" i="155"/>
  <c r="P310" i="155"/>
  <c r="J310" i="155"/>
  <c r="O310" i="155"/>
  <c r="AA310" i="155" l="1"/>
  <c r="F125" i="134" l="1"/>
  <c r="F127" i="134"/>
  <c r="K9" i="136" l="1"/>
  <c r="F25" i="134" s="1"/>
  <c r="H25" i="134" s="1"/>
  <c r="F64" i="134" l="1" a="1"/>
  <c r="F64" i="134" s="1"/>
  <c r="F126" i="134" l="1"/>
  <c r="F123" i="134"/>
  <c r="F124" i="134"/>
  <c r="K138" i="136" l="1"/>
  <c r="K11" i="136" s="1"/>
  <c r="F122" i="134"/>
  <c r="F81" i="134" a="1"/>
  <c r="F81" i="134" s="1"/>
  <c r="F91" i="134" a="1"/>
  <c r="F91" i="134" s="1"/>
  <c r="F90" i="134" a="1"/>
  <c r="F90" i="134" s="1"/>
  <c r="F83" i="134" a="1"/>
  <c r="F83" i="134" s="1"/>
  <c r="F73" i="134" a="1"/>
  <c r="F73" i="134" s="1"/>
  <c r="F66" i="134" a="1"/>
  <c r="F66" i="134" s="1"/>
  <c r="F69" i="134" a="1"/>
  <c r="F69" i="134" s="1"/>
  <c r="F87" i="134" a="1"/>
  <c r="F87" i="134" s="1"/>
  <c r="F86" i="134" a="1"/>
  <c r="F86" i="134" s="1"/>
  <c r="F79" i="134" a="1"/>
  <c r="F79" i="134" s="1"/>
  <c r="F77" i="134" a="1"/>
  <c r="F77" i="134" s="1"/>
  <c r="F80" i="134" a="1"/>
  <c r="F80" i="134" s="1"/>
  <c r="F68" i="134" a="1"/>
  <c r="F68" i="134" s="1"/>
  <c r="F85" i="134" a="1"/>
  <c r="F85" i="134" s="1"/>
  <c r="F74" i="134" a="1"/>
  <c r="F74" i="134" s="1"/>
  <c r="F84" i="134" a="1"/>
  <c r="F84" i="134" s="1"/>
  <c r="F71" i="134" a="1"/>
  <c r="F71" i="134" s="1"/>
  <c r="F88" i="134" a="1"/>
  <c r="F88" i="134" s="1"/>
  <c r="F89" i="134" a="1"/>
  <c r="F89" i="134" s="1"/>
  <c r="F65" i="134" a="1"/>
  <c r="F65" i="134" s="1"/>
  <c r="F63" i="134" a="1"/>
  <c r="F63" i="134" s="1"/>
  <c r="F70" i="134" a="1"/>
  <c r="F70" i="134" s="1"/>
  <c r="F67" i="134" a="1"/>
  <c r="F67" i="134" s="1"/>
  <c r="F75" i="134" a="1"/>
  <c r="F75" i="134" s="1"/>
  <c r="F78" i="134" a="1"/>
  <c r="F78" i="134" s="1"/>
  <c r="F72" i="134" a="1"/>
  <c r="F72" i="134" s="1"/>
  <c r="F76" i="134" a="1"/>
  <c r="F76" i="134" s="1"/>
  <c r="F82" i="134" a="1"/>
  <c r="F82" i="134" s="1"/>
  <c r="F62" i="134" l="1" a="1"/>
  <c r="F62" i="134" s="1"/>
  <c r="K51" i="136"/>
  <c r="K129" i="136"/>
  <c r="K10" i="136" s="1"/>
  <c r="F26" i="134" s="1"/>
  <c r="H26" i="134" s="1"/>
  <c r="F128" i="134"/>
  <c r="F27" i="134"/>
  <c r="H27" i="134" s="1"/>
  <c r="K8" i="136" l="1"/>
  <c r="F23" i="134" s="1"/>
  <c r="H23" i="134" s="1"/>
  <c r="K141" i="136"/>
  <c r="F120" i="134"/>
  <c r="F92" i="134"/>
  <c r="K12" i="136" l="1"/>
  <c r="F28" i="134" l="1"/>
  <c r="H28" i="134" s="1"/>
  <c r="K15" i="136"/>
  <c r="M59" i="63" l="1"/>
  <c r="N59" i="63"/>
  <c r="L59" i="63"/>
  <c r="M96" i="63" l="1"/>
  <c r="M58" i="63"/>
  <c r="L96" i="63"/>
  <c r="L58" i="63"/>
  <c r="N96" i="63"/>
  <c r="N58" i="63"/>
  <c r="I58" i="63"/>
  <c r="K59" i="63"/>
  <c r="I59" i="63"/>
  <c r="I96" i="63" l="1"/>
  <c r="P59" i="63" l="1"/>
  <c r="J59" i="63" l="1"/>
  <c r="O59" i="63"/>
  <c r="O96" i="63" l="1"/>
  <c r="O58" i="63"/>
  <c r="P96" i="63"/>
  <c r="P58" i="63"/>
  <c r="J58" i="63"/>
  <c r="R80" i="63"/>
  <c r="R56" i="63" l="1"/>
  <c r="J96" i="63"/>
  <c r="R84" i="63"/>
  <c r="P28" i="63" s="1"/>
  <c r="P11" i="63" l="1"/>
  <c r="O103" i="63" l="1"/>
  <c r="P103" i="63"/>
  <c r="P61" i="63" l="1"/>
  <c r="O61" i="63"/>
  <c r="M103" i="63"/>
  <c r="L103" i="63"/>
  <c r="J103" i="63"/>
  <c r="N103" i="63"/>
  <c r="K103" i="63"/>
  <c r="J61" i="63"/>
  <c r="N61" i="63"/>
  <c r="L61" i="63" l="1"/>
  <c r="M61" i="63"/>
  <c r="I61" i="63"/>
  <c r="R59" i="63"/>
  <c r="P14" i="63" l="1"/>
  <c r="I103" i="63"/>
  <c r="R102" i="63"/>
  <c r="R103" i="63" l="1"/>
  <c r="P31" i="63" s="1"/>
  <c r="Q96" i="63" l="1"/>
  <c r="Q58" i="63"/>
  <c r="K58" i="63" l="1"/>
  <c r="Q61" i="63" l="1"/>
  <c r="K96" i="63"/>
  <c r="R96" i="63" s="1"/>
  <c r="P30" i="63" s="1"/>
  <c r="P32" i="63" s="1"/>
  <c r="R95" i="63"/>
  <c r="R58" i="63" l="1"/>
  <c r="K61" i="63"/>
  <c r="P13" i="63" l="1"/>
  <c r="R61" i="63"/>
  <c r="P16" i="63" l="1"/>
  <c r="P34" i="63" l="1"/>
  <c r="C78" i="163" l="1"/>
  <c r="C79" i="163" s="1"/>
  <c r="G13" i="163"/>
  <c r="C13" i="163" l="1"/>
  <c r="C23" i="163" s="1"/>
  <c r="C28" i="163" s="1"/>
  <c r="C30" i="163" l="1"/>
  <c r="C40" i="163"/>
  <c r="C42" i="163" s="1"/>
  <c r="C60" i="163"/>
  <c r="C62" i="163" s="1"/>
  <c r="C34" i="163"/>
  <c r="C36" i="163" s="1"/>
  <c r="C55" i="163" s="1"/>
  <c r="C56" i="163" s="1"/>
  <c r="C45" i="163" l="1"/>
  <c r="C47" i="163" s="1"/>
  <c r="C64" i="163"/>
  <c r="C66" i="16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<sst xmlns="http://schemas.openxmlformats.org/spreadsheetml/2006/main" count="14467" uniqueCount="3219">
  <si>
    <t>F1</t>
  </si>
  <si>
    <t>AD</t>
  </si>
  <si>
    <t>RT</t>
  </si>
  <si>
    <t>JC</t>
  </si>
  <si>
    <t>Complete</t>
  </si>
  <si>
    <t>Pending audit sign off</t>
  </si>
  <si>
    <t>F2</t>
  </si>
  <si>
    <t>KT</t>
  </si>
  <si>
    <t>DLS</t>
  </si>
  <si>
    <t>F3</t>
  </si>
  <si>
    <t>LW</t>
  </si>
  <si>
    <t>F4</t>
  </si>
  <si>
    <t>F5</t>
  </si>
  <si>
    <t>In second review</t>
  </si>
  <si>
    <t>F6</t>
  </si>
  <si>
    <t>TP1</t>
  </si>
  <si>
    <t>Not started</t>
  </si>
  <si>
    <t>TP2</t>
  </si>
  <si>
    <t>TP3</t>
  </si>
  <si>
    <t>TP4</t>
  </si>
  <si>
    <t>TP5</t>
  </si>
  <si>
    <t>HM</t>
  </si>
  <si>
    <t>LB</t>
  </si>
  <si>
    <t>TP6</t>
  </si>
  <si>
    <t>DF</t>
  </si>
  <si>
    <t>G1</t>
  </si>
  <si>
    <t>ADT</t>
  </si>
  <si>
    <t>TR</t>
  </si>
  <si>
    <t>JM</t>
  </si>
  <si>
    <t>In first review</t>
  </si>
  <si>
    <t>G2</t>
  </si>
  <si>
    <t>JW</t>
  </si>
  <si>
    <t>HP</t>
  </si>
  <si>
    <t>IM</t>
  </si>
  <si>
    <t>G3</t>
  </si>
  <si>
    <t>In progress</t>
  </si>
  <si>
    <t>G4</t>
  </si>
  <si>
    <t>MSR</t>
  </si>
  <si>
    <t>RK</t>
  </si>
  <si>
    <t>G5</t>
  </si>
  <si>
    <t>SO1</t>
  </si>
  <si>
    <t>System Operator</t>
  </si>
  <si>
    <t>MS</t>
  </si>
  <si>
    <t>LS</t>
  </si>
  <si>
    <t>AF</t>
  </si>
  <si>
    <t>KP</t>
  </si>
  <si>
    <t>SJ</t>
  </si>
  <si>
    <t>GC</t>
  </si>
  <si>
    <t>Pending reconfirmation</t>
  </si>
  <si>
    <t>Transpower Information Disclosure Schedules F1-7a, G1-8, SO1</t>
  </si>
  <si>
    <t>Disclosure Year (year ended)</t>
  </si>
  <si>
    <t>Directors' Certificate - October 2025</t>
  </si>
  <si>
    <t>TRANSPOWER INFORMATION DISCLOSURE</t>
  </si>
  <si>
    <t xml:space="preserve">Table of Contents </t>
  </si>
  <si>
    <t>Compliance</t>
  </si>
  <si>
    <t>Directors' Certificate</t>
  </si>
  <si>
    <t>Transpower-inserted tab</t>
  </si>
  <si>
    <t>Assurance Report</t>
  </si>
  <si>
    <t>Financial Information</t>
  </si>
  <si>
    <t>Value of the Regulatory Asset Base (RAB Roll Forward)</t>
  </si>
  <si>
    <t>Operating Expenditure (Opex): Actual</t>
  </si>
  <si>
    <t>Base Capital Expenditure (Base Capex): Actual Commissioned</t>
  </si>
  <si>
    <t>Comparison of Forecasts for Opex and base Capex Commissioning</t>
  </si>
  <si>
    <t>Major Capital Expenditure (Major Capex)</t>
  </si>
  <si>
    <t>Regulated Revenue</t>
  </si>
  <si>
    <t>ROI and profit calculations required by paragraphs 8.6 to 8.13</t>
  </si>
  <si>
    <t>Major project costs required by paragraph 8.19.1</t>
  </si>
  <si>
    <t>Major project timing required by paragraph 8.19.2</t>
  </si>
  <si>
    <t>Fully commissioned project details required by paragraph 8.20</t>
  </si>
  <si>
    <t>Related party transactions</t>
  </si>
  <si>
    <t>Investment contracts</t>
  </si>
  <si>
    <t>Grid Management Information</t>
  </si>
  <si>
    <t>Transmission System Statistics</t>
  </si>
  <si>
    <t>Grid Demand and Injection</t>
  </si>
  <si>
    <t>Grid Exit Point (GXP) Connection Capacity and Demand (Actual and Forecast)</t>
  </si>
  <si>
    <t>Quality of Supply: Grid Outputs and Performance Measures</t>
  </si>
  <si>
    <t>Quality of Supply: Interconnection Assets</t>
  </si>
  <si>
    <t>Environment</t>
  </si>
  <si>
    <t>Equipment</t>
  </si>
  <si>
    <t>Human  error</t>
  </si>
  <si>
    <t>Miscellaneous</t>
  </si>
  <si>
    <t>Not Known</t>
  </si>
  <si>
    <t>Transpower Planned</t>
  </si>
  <si>
    <t>Asset</t>
  </si>
  <si>
    <t>Index Measures for Asset Category</t>
  </si>
  <si>
    <t>Asset Category</t>
  </si>
  <si>
    <t>Transpower</t>
  </si>
  <si>
    <t>.</t>
  </si>
  <si>
    <t xml:space="preserve"> </t>
  </si>
  <si>
    <t xml:space="preserve">Transpower </t>
  </si>
  <si>
    <t>Disclosure Date</t>
  </si>
  <si>
    <t xml:space="preserve">SCHEDULE F1: VALUE OF THE REGULATORY ASSET BASE (RAB ROLL FORWARD) </t>
  </si>
  <si>
    <t>Disclosure of line items required from disclosure year 2026 onward are specified in column U.
The opening balance of the RAB has been adjusted to bring it in line with the RAB balance in the Annual Compliance Statements. The Commission's decision to allow IDC cap revenue reductions to be subtracted off depreciation means that the ID and ACS RAB's will be aligned going forward.
https://comcom.govt.nz/__data/assets/pdf_file/0020/363152/Information-Disclosure-Transpower-Amendment-Determination-2024-Final-Decision-Reasons-Paper-13-November-2024.pdf Clause 2.83 align IPP RAB with ID RAB</t>
  </si>
  <si>
    <t>ref</t>
  </si>
  <si>
    <t>F1(i): Value of Regulatory Asset Base (RAB Roll Forward)</t>
  </si>
  <si>
    <t>RAB</t>
  </si>
  <si>
    <t>CY-4</t>
  </si>
  <si>
    <t>CY-3</t>
  </si>
  <si>
    <t>CY-2</t>
  </si>
  <si>
    <t>CY-1</t>
  </si>
  <si>
    <t>CY</t>
  </si>
  <si>
    <t>($M)</t>
  </si>
  <si>
    <t>Opening RAB value (excl ACA)</t>
  </si>
  <si>
    <t>Opening balance adjustment</t>
  </si>
  <si>
    <t>plus</t>
  </si>
  <si>
    <t>Value of found assets</t>
  </si>
  <si>
    <t>less</t>
  </si>
  <si>
    <t>Value of disposed assets</t>
  </si>
  <si>
    <t>Value of lost assets</t>
  </si>
  <si>
    <t>Total depreciation</t>
  </si>
  <si>
    <t>Total Value of commissioned  assets (including acquired assets and costs incurred after an asset is first commissioned)</t>
  </si>
  <si>
    <t>Adjustment to opening RAB resulting from change in cost allocation</t>
  </si>
  <si>
    <t>Closing RAB value</t>
  </si>
  <si>
    <t>Opening RAB of Anticipatory Connection Assets (ACA)</t>
  </si>
  <si>
    <t>Opening RAB value including Anticipatory Connection Assets (ACA)</t>
  </si>
  <si>
    <t>Required from disclosure year 2026</t>
  </si>
  <si>
    <t>Value of commissioned ACA</t>
  </si>
  <si>
    <t>F1(ii): Unallocated Regulatory Asset Base</t>
  </si>
  <si>
    <t>Unallocated RAB</t>
  </si>
  <si>
    <t>Unallocated includes system operator asset and depreciation</t>
  </si>
  <si>
    <t>Unallocated opening RAB value</t>
  </si>
  <si>
    <t>Found assets</t>
  </si>
  <si>
    <t>Asset disposals</t>
  </si>
  <si>
    <t>Lost Assets</t>
  </si>
  <si>
    <t xml:space="preserve">Assets commissioned  </t>
  </si>
  <si>
    <t xml:space="preserve">Unallocated closing RAB value </t>
  </si>
  <si>
    <t>Result of cost allocation ratio (opening values)</t>
  </si>
  <si>
    <t>F1(iii): Calculation of Revaluation Rate and Revaluation of Assets</t>
  </si>
  <si>
    <r>
      <t>CPI</t>
    </r>
    <r>
      <rPr>
        <vertAlign val="subscript"/>
        <sz val="11"/>
        <rFont val="Calibri"/>
        <family val="2"/>
      </rPr>
      <t>4</t>
    </r>
  </si>
  <si>
    <t>From 30/6/2026</t>
  </si>
  <si>
    <r>
      <t>CPI</t>
    </r>
    <r>
      <rPr>
        <vertAlign val="subscript"/>
        <sz val="11"/>
        <rFont val="Calibri"/>
        <family val="2"/>
      </rPr>
      <t>4</t>
    </r>
    <r>
      <rPr>
        <vertAlign val="superscript"/>
        <sz val="11"/>
        <rFont val="Calibri"/>
        <family val="2"/>
      </rPr>
      <t>-4</t>
    </r>
  </si>
  <si>
    <t>Revaluation rate (%)</t>
  </si>
  <si>
    <t>Unallocated RAB
($000)</t>
  </si>
  <si>
    <t>RAB
($000)</t>
  </si>
  <si>
    <t>Total opening RAB value</t>
  </si>
  <si>
    <t>Opening value of assets with nil physical life, and disposed and lost assets</t>
  </si>
  <si>
    <t>Total opening RAB value adjusted for fully depreciated, disposed and lost assets</t>
  </si>
  <si>
    <t>Total revaluations</t>
  </si>
  <si>
    <t>F1(iv): Disclosure by Asset Category</t>
  </si>
  <si>
    <t>HVAC Substations</t>
  </si>
  <si>
    <t>HVAC Lines and Transmission cables</t>
  </si>
  <si>
    <t xml:space="preserve">HVDC Substations and Submarine cables </t>
  </si>
  <si>
    <t>HVDC Lines</t>
  </si>
  <si>
    <t>Easements</t>
  </si>
  <si>
    <t>Intangibles</t>
  </si>
  <si>
    <t>IST</t>
  </si>
  <si>
    <t>Business Support</t>
  </si>
  <si>
    <t>Pseudo Assets</t>
  </si>
  <si>
    <t xml:space="preserve">Total </t>
  </si>
  <si>
    <t>Opening RAB value (CY)</t>
  </si>
  <si>
    <t xml:space="preserve">Total Assets commissioned  </t>
  </si>
  <si>
    <t>Closing RAB value (CY)</t>
  </si>
  <si>
    <t>Opening RAB value of Anticipatory Connection Assets (ACA)</t>
  </si>
  <si>
    <t>Commissioned ACA</t>
  </si>
  <si>
    <t>F1(v): Found Assets</t>
  </si>
  <si>
    <t>RAB value (CY)</t>
  </si>
  <si>
    <t>Unallocated RAB value (CY)</t>
  </si>
  <si>
    <t>F1(vi): Asset Disposals</t>
  </si>
  <si>
    <t>RAB Asset Sales - Related Party (CY)</t>
  </si>
  <si>
    <t>RAB Asset Sales - Regulated Supplier (CY)</t>
  </si>
  <si>
    <t>RAB Asset Sales - Other (CY)</t>
  </si>
  <si>
    <t>RAB Asset Disposals (CY)</t>
  </si>
  <si>
    <t>Unallocated RAB Asset Sales - Related party (CY)</t>
  </si>
  <si>
    <t>Unallocated RAB Asset Sales - Regulated Supplier (CY)</t>
  </si>
  <si>
    <t>Unallocated RAB Asset Sales - Other (CY)</t>
  </si>
  <si>
    <t>Unallocated RAB Asset Disposals (CY)</t>
  </si>
  <si>
    <t>F1(vii): Lost Assets</t>
  </si>
  <si>
    <t>F1(viii): Depreciation</t>
  </si>
  <si>
    <t>Depreciation and impairment on the RAB (CY)</t>
  </si>
  <si>
    <t>Depreciation and impairment on the unallocated RAB (CY)</t>
  </si>
  <si>
    <t>F1(ix): Value of Commissioned Assets</t>
  </si>
  <si>
    <t>F1(x): Anticipatory Connection Assets (ACA)</t>
  </si>
  <si>
    <t>New investment contracts</t>
  </si>
  <si>
    <t>Unit</t>
  </si>
  <si>
    <t>New investment contract - total capacity</t>
  </si>
  <si>
    <t>(MW)</t>
  </si>
  <si>
    <t>New investment contract - ACA capacity</t>
  </si>
  <si>
    <t>Percentage of anticipatory capacity</t>
  </si>
  <si>
    <t>(%)</t>
  </si>
  <si>
    <t>New investment contract costs</t>
  </si>
  <si>
    <t>New investment contract cost allocated to ACA</t>
  </si>
  <si>
    <t>Percentage of cost allocated to ACA</t>
  </si>
  <si>
    <t>2022/23</t>
  </si>
  <si>
    <t>SCHEDULE F2: OPERATING EXPENDITURE (OPEX): ACTUAL</t>
  </si>
  <si>
    <t>Disclosure of line items required and not required from disclosure year 2026 onward are specified in column N.</t>
  </si>
  <si>
    <t>F2(i): Operating Expenditure (Actual Totals)</t>
  </si>
  <si>
    <t>Grid - maintenance projects</t>
  </si>
  <si>
    <t>Grid - routine maintenance</t>
  </si>
  <si>
    <t>IST - grid</t>
  </si>
  <si>
    <t>IST - business support</t>
  </si>
  <si>
    <t>Corporate</t>
  </si>
  <si>
    <t>Grid maintenance</t>
  </si>
  <si>
    <t>ICT</t>
  </si>
  <si>
    <t>Asset Management &amp; Operations</t>
  </si>
  <si>
    <t>Insurance</t>
  </si>
  <si>
    <r>
      <t>Total operating expenditure</t>
    </r>
    <r>
      <rPr>
        <b/>
        <sz val="11"/>
        <color theme="1"/>
        <rFont val="Calibri"/>
        <family val="2"/>
      </rPr>
      <t xml:space="preserve"> (includes TPM CY $1.7m)</t>
    </r>
  </si>
  <si>
    <t>Comprising:</t>
  </si>
  <si>
    <t>HVAC operating expenditure</t>
  </si>
  <si>
    <t>Not required from disclosure year 2026</t>
  </si>
  <si>
    <t>HVDC operating expenditure</t>
  </si>
  <si>
    <t xml:space="preserve">* Excluding the cost of capitalised operating leases (CY-1 $11.2 million, CY $11.8 million). </t>
  </si>
  <si>
    <t>F2(ii): Operating Expenditure (Actual Details)</t>
  </si>
  <si>
    <t>Grid</t>
  </si>
  <si>
    <t>Maintenance Projects - Transmission</t>
  </si>
  <si>
    <t>TL Tower</t>
  </si>
  <si>
    <t>Old format - RT (explained to CC we will hide these rows)</t>
  </si>
  <si>
    <t>TL Conductor</t>
  </si>
  <si>
    <t>TL Foundation</t>
  </si>
  <si>
    <t>TL Insulators</t>
  </si>
  <si>
    <t>TL Pole</t>
  </si>
  <si>
    <t>TL Access</t>
  </si>
  <si>
    <t>Maintenance Projects - AC Stations</t>
  </si>
  <si>
    <t>ACS Buildings &amp; Grounds</t>
  </si>
  <si>
    <t>ACS Power Transformers</t>
  </si>
  <si>
    <t>ACS Outdoor Circuit Breakers</t>
  </si>
  <si>
    <t>ACS Indoor Switchgear</t>
  </si>
  <si>
    <t>Maintenance Projects - HVDC Stations</t>
  </si>
  <si>
    <t>HVDC</t>
  </si>
  <si>
    <t>Maintenance Projects - Other</t>
  </si>
  <si>
    <t>MP Other</t>
  </si>
  <si>
    <t>Total grid - maintenance projects</t>
  </si>
  <si>
    <t>Routine Maintenance</t>
  </si>
  <si>
    <t>RM Stations</t>
  </si>
  <si>
    <t>RM Transmission Lines</t>
  </si>
  <si>
    <t xml:space="preserve">RM HVDC </t>
  </si>
  <si>
    <t>RM Operating</t>
  </si>
  <si>
    <t xml:space="preserve">RM Training </t>
  </si>
  <si>
    <t xml:space="preserve">RM Contractor Transition </t>
  </si>
  <si>
    <t>Total grid - routine maintenance</t>
  </si>
  <si>
    <t>IST  ICT Grid</t>
  </si>
  <si>
    <t>IT Asset Management</t>
  </si>
  <si>
    <t>IT Transmission System Plan</t>
  </si>
  <si>
    <t xml:space="preserve">IT Telecommunications  Services </t>
  </si>
  <si>
    <t>IT Network Services</t>
  </si>
  <si>
    <t>Total IST - grid</t>
  </si>
  <si>
    <t>IST  Business Support</t>
  </si>
  <si>
    <t>IT Corporate services</t>
  </si>
  <si>
    <t>IT ICT Shared Services</t>
  </si>
  <si>
    <t>IT Security Services</t>
  </si>
  <si>
    <t>Total IST - business support</t>
  </si>
  <si>
    <t>CS Departmental Corporate</t>
  </si>
  <si>
    <t>CS Departmental Grid</t>
  </si>
  <si>
    <t>Grid Operating Services Costs (GOS)</t>
  </si>
  <si>
    <t>Reseach and Development (R&amp;D)</t>
  </si>
  <si>
    <t>Investigations</t>
  </si>
  <si>
    <t>Ancillary Services</t>
  </si>
  <si>
    <t>Total Corporate</t>
  </si>
  <si>
    <t>Preventive Maintenance</t>
  </si>
  <si>
    <t>Predictive Maintenance</t>
  </si>
  <si>
    <t>Corrective Maintenance</t>
  </si>
  <si>
    <t>Proactive Maintenance</t>
  </si>
  <si>
    <t>Resilience</t>
  </si>
  <si>
    <t>Total - Grid maintenance</t>
  </si>
  <si>
    <t>ICT Opex</t>
  </si>
  <si>
    <t>ICT Software as a Service</t>
  </si>
  <si>
    <t>Total - ICT</t>
  </si>
  <si>
    <t>Sustainability</t>
  </si>
  <si>
    <t>Total - Asset Management &amp; Operations</t>
  </si>
  <si>
    <t>F2(iii): Network Divestiture Expenditure</t>
  </si>
  <si>
    <t>Network divestiture expenses</t>
  </si>
  <si>
    <t>F2(iv): Other Disclosures</t>
  </si>
  <si>
    <t>Third party insurance allowance</t>
  </si>
  <si>
    <t>From 2026</t>
  </si>
  <si>
    <t>Self-insurance allowance</t>
  </si>
  <si>
    <t xml:space="preserve"> (only one line in old Template - unless finance reporting can do this split, we may leave it on this line)</t>
  </si>
  <si>
    <r>
      <t xml:space="preserve">SCHEDULE F3: BASE CAPITAL EXPENDITURE (BASE CAPEX): </t>
    </r>
    <r>
      <rPr>
        <b/>
        <i/>
        <sz val="16"/>
        <rFont val="Calibri"/>
        <family val="2"/>
        <scheme val="minor"/>
      </rPr>
      <t>ACTUAL COMMISSIONED</t>
    </r>
  </si>
  <si>
    <t>Line items not required from disclosure year 2026 onward are specified in column M.</t>
  </si>
  <si>
    <t>Schedule F3 was reported as Commissioned Assets up until 2024. This schedule reports Capex values from 2025 onwards which is consistent with the 2024 Information Disclosure Review Final Decision on F4(ii)</t>
  </si>
  <si>
    <r>
      <t xml:space="preserve">F3(i): Base Capex </t>
    </r>
    <r>
      <rPr>
        <b/>
        <i/>
        <sz val="14"/>
        <rFont val="Calibri"/>
        <family val="2"/>
        <scheme val="minor"/>
      </rPr>
      <t>(Actual Commissioned Totals up to 2024 and 2025 Capex)</t>
    </r>
  </si>
  <si>
    <t>Commissioned</t>
  </si>
  <si>
    <t>SPEND basis</t>
  </si>
  <si>
    <t>Grid - refurbishment and replacement</t>
  </si>
  <si>
    <t>Grid - enhancement and development</t>
  </si>
  <si>
    <t xml:space="preserve">IST </t>
  </si>
  <si>
    <t>Business support</t>
  </si>
  <si>
    <t>Total base capex commissioned</t>
  </si>
  <si>
    <r>
      <t>F3(ii): Base Capex (A</t>
    </r>
    <r>
      <rPr>
        <b/>
        <i/>
        <sz val="14"/>
        <rFont val="Calibri"/>
        <family val="2"/>
        <scheme val="minor"/>
      </rPr>
      <t>ctual Commissioned Totals up to 2024 and 2025 Capex</t>
    </r>
    <r>
      <rPr>
        <b/>
        <sz val="14"/>
        <rFont val="Calibri"/>
        <family val="2"/>
        <scheme val="minor"/>
      </rPr>
      <t>)</t>
    </r>
  </si>
  <si>
    <t>Grid refurbishment and replacement</t>
  </si>
  <si>
    <t>AC Stations</t>
  </si>
  <si>
    <t>ACS Outdoor to Indoor Conv</t>
  </si>
  <si>
    <t xml:space="preserve">ACS Buildings &amp; Grounds-Seismic </t>
  </si>
  <si>
    <t>ACS Capacitors and Reactors</t>
  </si>
  <si>
    <t>ACS Structures &amp; Buswork</t>
  </si>
  <si>
    <t>ACS Instrument Transformers</t>
  </si>
  <si>
    <t>ACS Disconnectors &amp; E/S</t>
  </si>
  <si>
    <t>ACS Other Station Equipment</t>
  </si>
  <si>
    <t>ACS Power Cables</t>
  </si>
  <si>
    <t>ACS Dynamic Reactive</t>
  </si>
  <si>
    <t>Protection and Metering</t>
  </si>
  <si>
    <t>SA Metering</t>
  </si>
  <si>
    <t>SA BZ Protection</t>
  </si>
  <si>
    <t>SA Line Protection</t>
  </si>
  <si>
    <t>SA Transformer Protection</t>
  </si>
  <si>
    <t>SA Batteries &amp; DC Systems</t>
  </si>
  <si>
    <t>SA Feeder Protection</t>
  </si>
  <si>
    <t>SA Substation Mgmt Systems</t>
  </si>
  <si>
    <t>SA Special Protection Schemes</t>
  </si>
  <si>
    <t>HVDC Stations</t>
  </si>
  <si>
    <t>Transmission Lines</t>
  </si>
  <si>
    <t>TL Paint</t>
  </si>
  <si>
    <t>TL Grillage</t>
  </si>
  <si>
    <t>Total grid refurbishment and replacement</t>
  </si>
  <si>
    <t>Grid enhancment and development</t>
  </si>
  <si>
    <t>Corridor Management program</t>
  </si>
  <si>
    <t>CP_SNI_AC_00_00 BPE CPK WIL Fire Protection</t>
  </si>
  <si>
    <t>CP_CST_94_00_00 CST 33kV Outdoor to Indoor Conversion</t>
  </si>
  <si>
    <t>CP_TIM_64_00_00 Timaru Region capacity Upgrade - Build</t>
  </si>
  <si>
    <t>CP_MTR_69_00_00 MTR 110kV SPS (BPE-MTR) Overload Protection Scheme</t>
  </si>
  <si>
    <t>CP_HLY_64_00_00 HLY HILP Relay Room Constraints- build</t>
  </si>
  <si>
    <t>CP_NPL_51_00_00 SFD 2nd Interconnector Bld</t>
  </si>
  <si>
    <t>CP_VSA_08_00_00 Waikato and UNI Voltage Management - Shunt Capacitors Stage 1 - HAM &amp; OHW Capacitors</t>
  </si>
  <si>
    <t>CP_VSI_AT_00_00 USI High Voltage Management - Build</t>
  </si>
  <si>
    <t>CP_OTA_PE_00_00 OTA T4 Replacement and OTA T2 Decommissioning</t>
  </si>
  <si>
    <t>CP_VAC_59_00_00 BHL-PAK Cable Joint Replacement</t>
  </si>
  <si>
    <t>CP_VSI_62_00_00 USI Reliability Solution - Stage 2 - Investigation</t>
  </si>
  <si>
    <t>CP_HTI_87_00_00 HTI Voltage Constraints - Build TMU Cap Banks</t>
  </si>
  <si>
    <t>CP_RDF_FB_00_00 RDF T3 &amp; T4 Protection Limit SPS pre-contingency loading  increased to 160 MVA</t>
  </si>
  <si>
    <t>CP_AVI_66_00_00 AVI-BEN A SPS North Flow</t>
  </si>
  <si>
    <t>CP_VTN_13_00_00 BOB 220/110kV Interconnection Transformer - Capex Investigation</t>
  </si>
  <si>
    <t>CP_VTL_85_00_00 Wairakei Ring transmission capacity - Build - Reactor</t>
  </si>
  <si>
    <t>CP_VTL_95_00_00 NPL-SFD A &amp; CST-NPL A lines junction capex investigation</t>
  </si>
  <si>
    <t>CP_VTL_96_00_00 CST-SFD A Permanent Junction</t>
  </si>
  <si>
    <t>CP_TPR_00J_0_00 Digital Substation PAC Inception - initial capital investigation</t>
  </si>
  <si>
    <t>CP_ISL_01K_0_00 USI High voltage management, ISL Reactor- Install</t>
  </si>
  <si>
    <t>CP_ISL_001_0_00 USI High voltage management, ISL Reactor - Cap Inv</t>
  </si>
  <si>
    <t>CP_ISL_002_0_00 USI High voltage management, ISL Reactor- Build</t>
  </si>
  <si>
    <t>CP_RA1_026_0_00 HEN-MPE A 0160 Slip Deviation Cyclone Gabrielle</t>
  </si>
  <si>
    <t>CP_VNN_27_00_00 UNI High Voltage Management - Build</t>
  </si>
  <si>
    <t>CP_TIM_00U_0_00 TIM Voltage Stability ICT Pre-purchase &amp; Build</t>
  </si>
  <si>
    <t>CP_OHW_00F_0_00 OHW Deviation Build</t>
  </si>
  <si>
    <t>CP_627_13_00_00 OTA PEN C Line Deviation and Protection (CAPEX)</t>
  </si>
  <si>
    <t>CP_SWN_007_0_00 SWN Generator exit - Build</t>
  </si>
  <si>
    <t>CP_VLT_00_00_00 Lichfield-Kinleith A reconductoring - Build</t>
  </si>
  <si>
    <t>CP_TIM_DB_00_00 TIM voltage support - Capex Investigation</t>
  </si>
  <si>
    <t>CP_810_22_00_00 Connection of WMG-WPT A at ORO tee due to WPT substation decommissioning</t>
  </si>
  <si>
    <t>CP_811_29_00_00 IGH-WPT B Connection at ORO tee due to WPT Substation decommissioning</t>
  </si>
  <si>
    <t>CP_VTL_BD_00_00 WPT ORO lines junctn capex inv</t>
  </si>
  <si>
    <t>CP_VAR_1A3_0_00 22/23 U/C Capex Design Project</t>
  </si>
  <si>
    <t>CP_VAR_1FZ_0_00 Ohinewai Diversion Inv</t>
  </si>
  <si>
    <t>CP_VTL_DK_00_00 National Vegetation</t>
  </si>
  <si>
    <t>CP_KAW_FS_00_00 Kawerau interconnection capacity- Build</t>
  </si>
  <si>
    <t>CP_KAW_006_0_00 Kawerau interconnection capacity- Cap Inv</t>
  </si>
  <si>
    <t>CP_VNI_35_00_00 AOVCS UNI RPC changes Cap Inv</t>
  </si>
  <si>
    <t>CP_651_001_0_00 BHL-OTA Cable Route Designation Extension</t>
  </si>
  <si>
    <t>CP_VTL_79_00_00 Arapuni-Kinleith-Tarukenga transmission capacity - Capex Investigation</t>
  </si>
  <si>
    <t>CP_HAM_OR_00_00 Bussing ARI-BOB at Hamilton - Capex Investigation</t>
  </si>
  <si>
    <t>CP_VSI_AQ_00_00 USI Transmission Capacity - Capex Investigation</t>
  </si>
  <si>
    <t>CP_RDF_EV_00_00 RDF interconnecting capacity - build</t>
  </si>
  <si>
    <t>CP_TPR_00G_0_00 Substation Digital PAC - Inception 2, Development 1 and 2</t>
  </si>
  <si>
    <t>CP_SFD_00U_0_00 Whareroa Electrification (Ohangai GXP) Transpower Build</t>
  </si>
  <si>
    <t>CP_792_006_0_00 BEN-HAY-A Cross-arm Design and Replacements</t>
  </si>
  <si>
    <t>CP_EDG_00Y_0_00 EDG 220/110 kV interconnecting transformer - Cap Inv</t>
  </si>
  <si>
    <t>CP_RDF_00Q_0_00 RDF 220kV Yard Capex Inv</t>
  </si>
  <si>
    <t>CP_RDF_00P_0_00 RDF Interim Resilience</t>
  </si>
  <si>
    <t>CP_HPI_00G_0_00 HPI Advancing Designation Alteration</t>
  </si>
  <si>
    <t>CP_VAR_1T6_0_00 ENC Southland Capex Investigation</t>
  </si>
  <si>
    <t>CP_HAY_SJ_00_00 HVDC cable replacement and capacity increase - capex investigation</t>
  </si>
  <si>
    <t>Resilience program</t>
  </si>
  <si>
    <t>Other</t>
  </si>
  <si>
    <t>Operating leases (transmisson line)</t>
  </si>
  <si>
    <t xml:space="preserve">Unapproved MCP: HVDC Cable Replacement and new cable - CRA Cable deposit </t>
  </si>
  <si>
    <t xml:space="preserve">Total grid enhancement and development </t>
  </si>
  <si>
    <t>*Insert additional rows and update calculation of totals as needed</t>
  </si>
  <si>
    <t xml:space="preserve">Transmission Systems </t>
  </si>
  <si>
    <t>IT Transmission Systems</t>
  </si>
  <si>
    <t>IT Meter Data Management</t>
  </si>
  <si>
    <t>Asset Management Systems</t>
  </si>
  <si>
    <t>IT Asset Management Systems</t>
  </si>
  <si>
    <t>IT Outage Management</t>
  </si>
  <si>
    <t xml:space="preserve">Telecommunications </t>
  </si>
  <si>
    <t>IT Shared Comms Infrastructure</t>
  </si>
  <si>
    <t>IT Subst Comms Infrastructure</t>
  </si>
  <si>
    <t>IT Telecommunications Networks</t>
  </si>
  <si>
    <t>Corporate Systems</t>
  </si>
  <si>
    <t>IT Stakeholder Management</t>
  </si>
  <si>
    <t>IT Corporate Systems</t>
  </si>
  <si>
    <t>IST Shared Services</t>
  </si>
  <si>
    <t>IT Enabling Infrastructure</t>
  </si>
  <si>
    <t>IT Shared Services</t>
  </si>
  <si>
    <t>Security Services</t>
  </si>
  <si>
    <t>IT Security Infrastructure</t>
  </si>
  <si>
    <t>IT Telecoms Network Security</t>
  </si>
  <si>
    <t>Transmission Pricing Methodology</t>
  </si>
  <si>
    <t>Operating leases</t>
  </si>
  <si>
    <t>Total IST</t>
  </si>
  <si>
    <t>Office buildings and facilities</t>
  </si>
  <si>
    <t>BS Office buildings and facilities</t>
  </si>
  <si>
    <t>Minor Fixed Assets</t>
  </si>
  <si>
    <t>BS Vehicles</t>
  </si>
  <si>
    <t>BS Office Equipment</t>
  </si>
  <si>
    <t>Spares and inventory</t>
  </si>
  <si>
    <t>BS Mobile Substation</t>
  </si>
  <si>
    <t>Properties</t>
  </si>
  <si>
    <t>BS Strategic Properties</t>
  </si>
  <si>
    <t>BS Other</t>
  </si>
  <si>
    <t>Total business support</t>
  </si>
  <si>
    <t>SCHEDULE F4: COMPARISON OF FORECASTS FOR OPEX AND BASE CAPEX</t>
  </si>
  <si>
    <t>Disclosure of line items required from disclosure year 2026 onward are specified in column O.</t>
  </si>
  <si>
    <t xml:space="preserve"> ref</t>
  </si>
  <si>
    <t>F4(i): Opex</t>
  </si>
  <si>
    <t>Actual</t>
  </si>
  <si>
    <t>Forecast*</t>
  </si>
  <si>
    <t>Variance</t>
  </si>
  <si>
    <t xml:space="preserve">% </t>
  </si>
  <si>
    <t>Note 1</t>
  </si>
  <si>
    <t>Note 2</t>
  </si>
  <si>
    <t>Note 3</t>
  </si>
  <si>
    <t>Total operating expenditure</t>
  </si>
  <si>
    <t>Leases expenditure</t>
  </si>
  <si>
    <t>F4(ii): Base Capex</t>
  </si>
  <si>
    <t>SPEND BASIS</t>
  </si>
  <si>
    <t>Grid - replacement and refurbishment</t>
  </si>
  <si>
    <t>Note 4</t>
  </si>
  <si>
    <t>Grid - enhancement and development - ACA capacity</t>
  </si>
  <si>
    <t>Grid - enhancement and development  - other</t>
  </si>
  <si>
    <t>Note 5</t>
  </si>
  <si>
    <t>Note 6</t>
  </si>
  <si>
    <t>Note 7</t>
  </si>
  <si>
    <t>Total base capex expenditure</t>
  </si>
  <si>
    <t>*Prior year disclosure of CY forecast nominal value</t>
  </si>
  <si>
    <t>F4(iii): Opex comparison by expenditure categories</t>
  </si>
  <si>
    <t>Forecast in RCP Proposal</t>
  </si>
  <si>
    <t>N/A</t>
  </si>
  <si>
    <t>F4(iv): Base capex comparison by expenditure categories</t>
  </si>
  <si>
    <t xml:space="preserve">CY </t>
  </si>
  <si>
    <t>Actual change in percentage of assets with AHI between 8 and 10.</t>
  </si>
  <si>
    <t>Forecast change in percentage of assets with AHI between 8 and 10.</t>
  </si>
  <si>
    <t>CY change in percentage of Asset health index = 0.5</t>
  </si>
  <si>
    <t>%</t>
  </si>
  <si>
    <t>IT SCADA/RTS</t>
  </si>
  <si>
    <t>IT Time Series</t>
  </si>
  <si>
    <t>IT Spatial &amp; Drawings</t>
  </si>
  <si>
    <t xml:space="preserve">IT Communication Services </t>
  </si>
  <si>
    <t>IT Corp Info &amp; Doc Mgmt</t>
  </si>
  <si>
    <t>IT Safety</t>
  </si>
  <si>
    <t>IT Risk/Audit Management</t>
  </si>
  <si>
    <t>IT Finance</t>
  </si>
  <si>
    <t>IT Human Resources</t>
  </si>
  <si>
    <t>IT Service Management</t>
  </si>
  <si>
    <t>IT Workforce Mobility</t>
  </si>
  <si>
    <t>IT Data Centre</t>
  </si>
  <si>
    <t>Required from disclosure year 2027</t>
  </si>
  <si>
    <t>Required from disclosure year 2028</t>
  </si>
  <si>
    <t>Required from disclosure year 2029</t>
  </si>
  <si>
    <t>Required from disclosure year 2030</t>
  </si>
  <si>
    <r>
      <rPr>
        <b/>
        <sz val="12"/>
        <rFont val="Calibri"/>
        <family val="2"/>
        <scheme val="minor"/>
      </rPr>
      <t xml:space="preserve">Opex variance explanations </t>
    </r>
    <r>
      <rPr>
        <sz val="12"/>
        <rFont val="Calibri"/>
        <family val="2"/>
        <scheme val="minor"/>
      </rPr>
      <t>(required for variances greater than 10% or $10 million between actual and forecast base capex expenditure)</t>
    </r>
  </si>
  <si>
    <t>ICT is 15% higher as result of Software as a service (SaaS) cost not include in the allowance as these cost were previously capitalised</t>
  </si>
  <si>
    <t>Asset Management and Operations is 13% over due to the increase in workforce to build capacity for our future work programme as signalled in our RCP4 submission</t>
  </si>
  <si>
    <t>Increase in insurance costs across the industry</t>
  </si>
  <si>
    <r>
      <rPr>
        <b/>
        <sz val="12"/>
        <rFont val="Calibri"/>
        <family val="2"/>
        <scheme val="minor"/>
      </rPr>
      <t xml:space="preserve">Base capex variance explanations </t>
    </r>
    <r>
      <rPr>
        <sz val="12"/>
        <rFont val="Calibri"/>
        <family val="2"/>
        <scheme val="minor"/>
      </rPr>
      <t>(required for variances greater than 10% or $10 million between actual and forecast base capex expenditure)</t>
    </r>
  </si>
  <si>
    <t>The 24% higher expenditure in FY2025 compared to forecast is primarily driven by:  
 - an increase in scope and cost of our warehouses’ redevelopment $30 million, 
 - additional costs of cable joint repairs on the Brownhill - Pakuranga cable $24 million,
- a number of transformer replacements, including the purchase of strategic transformer spares, being completed in FY2025, later than originally anticipated $20m,
- the reclassification of attachment point expenditure to capital from operating expenditure $8 million,
-  increased scope and complexity of marine foundations on the Henderson - Otahuhu A line $8 million,
- restoration work related to weather events $6m.
This has been partially offset by savings related to our transmission line initiatives such as Tower Corrosion and Intelligent Conductor programs.</t>
  </si>
  <si>
    <t xml:space="preserve">E&amp;D commissioning is $33m above forecast due primarily to the following:
 -  HVDC cable replacement initial enabling work included under Base E&amp;D capex until HVDC major capex project (due for submission to Commerce Commission in September 2025) is approved later in the FY2025 $5.4m,
 - HVDC MCP cable replacement  Capacity Reservation Agreement deposit, $18m. This is included in Base capex as has not yet been approved by the Commerce Commission,
 -  A number of other smaller works such as Timaru voltage stability $2.0m, due to high demand growth as a result of dairy plants and irrigation in the Timaru region, resulting in the need for improved voltage stability,
 - the development of a digital substation program including Protection, Automation and Control (PAC) solution to greenfield substation sites $1.1m,
 -  the commencement of a resilience program due to the increasing impact of large weather events $1.1m.
</t>
  </si>
  <si>
    <t>Higher expenditure of ICT work is primarily due to the commencement of the TransGo project earlier than anticipated to enable the network to meet future technological requirements, as signalled in the RCP4 submission.</t>
  </si>
  <si>
    <t>The purchase of property in Wellington adjacent to the Central Park substation to alleviate congestion at the substation site, an increase in our vehicle fleet to accommodate our growing delivery workforce, site digitisation work and increased cost of general office equipment such as laptops, monitors and smart phones have resulted in the increase against forecast.</t>
  </si>
  <si>
    <t>SCHEDULE F5: MAJOR CAPITAL EXPENDITURE (MAJOR CAPEX)</t>
  </si>
  <si>
    <t>F5(i): Major Capex Projects (Summary): Approved But Not Yet Commissioned</t>
  </si>
  <si>
    <t>Initial Project Approvals</t>
  </si>
  <si>
    <t>Amendments to Approved Projects</t>
  </si>
  <si>
    <t>Approved MCP Outputs</t>
  </si>
  <si>
    <t>Major Capex Allowance</t>
  </si>
  <si>
    <t>Max. Recoverable costs</t>
  </si>
  <si>
    <t>Recovery Scheme</t>
  </si>
  <si>
    <t>Commissioning Date(s)</t>
  </si>
  <si>
    <t>P50</t>
  </si>
  <si>
    <t>Approval Expiry Date</t>
  </si>
  <si>
    <t>Completion date Assumption</t>
  </si>
  <si>
    <t>Completion Date Assumption</t>
  </si>
  <si>
    <t>Project Name</t>
  </si>
  <si>
    <t>Stage 1 - Waikato and Upper North Island Voltage Management</t>
  </si>
  <si>
    <t>1) one dynamic reactive device in the Upper North Island capable of 
delivering (within 10%) 150 Mvar capacitive to 150 Mvar inductive 
at nominal voltage 
2) one dynamic reactive device in the Waikato capable of delivering 
(within 10%) 150 Mvar capacitive to 150 Mvar inductive at 
nominal voltage
3) a post-fault demand management scheme for the Waikato Upper 
North Island region
4) preparatory works for Stage 2, including additional investigation, 
consultation, obtaining property rights and environmental 
approvals, design work and non-binding tendering for future 
series capacitors and installation works on the Brownhill_x0002_Whakamaru 1&amp;2 transmission lines (BHL-WKM lines)</t>
  </si>
  <si>
    <t>n/a</t>
  </si>
  <si>
    <t>Capex</t>
  </si>
  <si>
    <t>Dec 2022 
(except for Stage 2 preparatory works)</t>
  </si>
  <si>
    <t>Dec 2022 (except for Stage 2 preparatory works)</t>
  </si>
  <si>
    <t>Net Zero Grid Pathways stage one</t>
  </si>
  <si>
    <r>
      <rPr>
        <b/>
        <sz val="10"/>
        <rFont val="Calibri"/>
        <family val="2"/>
      </rPr>
      <t>HVDC upgrade</t>
    </r>
    <r>
      <rPr>
        <sz val="10"/>
        <rFont val="Calibri"/>
        <family val="2"/>
        <scheme val="minor"/>
      </rPr>
      <t xml:space="preserve"> – increasing transfer capacity from 1071 MW to closer to 1200 MW by installing:
  1) reactive plant;  2) filter banks; and  3) associated equipment to upgrade the HVDC.
</t>
    </r>
    <r>
      <rPr>
        <b/>
        <sz val="10"/>
        <rFont val="Calibri"/>
        <family val="2"/>
        <scheme val="minor"/>
      </rPr>
      <t xml:space="preserve">Central North Island upgrade </t>
    </r>
    <r>
      <rPr>
        <sz val="10"/>
        <rFont val="Calibri"/>
        <family val="2"/>
        <scheme val="minor"/>
      </rPr>
      <t xml:space="preserve">- increasing transfer capacity north from 
Bunnythorpe by between 60% and 90% by:
1)installing variable line rating and tactical thermal upgrade of the Tokaanu-Whakamaru and the Bunnythorpe-Tokaanu circuits; 2) duplexing the Tokaanu-Whakamaru circuits with Goat conductor; 3) splitting the Bunnythorpe-Ongarue circuit; 4) upgrading protection on the Huntly-Stratford circuit; and 5) replacing special protection scheme at Tokaanu.
</t>
    </r>
    <r>
      <rPr>
        <b/>
        <sz val="10"/>
        <rFont val="Calibri"/>
        <family val="2"/>
        <scheme val="minor"/>
      </rPr>
      <t>Wairakei ring upgrade</t>
    </r>
    <r>
      <rPr>
        <sz val="10"/>
        <rFont val="Calibri"/>
        <family val="2"/>
        <scheme val="minor"/>
      </rPr>
      <t xml:space="preserve"> - increasing transmission capacity by 25% (300 
MW) under typical operating conditions by: 1) tactical thermal upgrade of both circuits of the Wairakei_x0002_Whakamaru C line; 2) a tactical thermal upgrade of the Edgecumbe-Kawerau 3 circuit 
on the Ohakuri-Edgecumbe A and Kawerau-Deviation lines; and 3) splitting the Edgecumbe-Kawerau circuit.
</t>
    </r>
    <r>
      <rPr>
        <b/>
        <sz val="10"/>
        <rFont val="Calibri"/>
        <family val="2"/>
        <scheme val="minor"/>
      </rPr>
      <t xml:space="preserve">NZGP1 stage two preparatory work </t>
    </r>
    <r>
      <rPr>
        <sz val="10"/>
        <rFont val="Calibri"/>
        <family val="2"/>
        <scheme val="minor"/>
      </rPr>
      <t>to: 
 - carry out a detailed design of duplex Bunnythorpe-Tokaanu A and B lines;
 -  carry out a detailed design for tactical thermal upgrade of Bunnythorpe-Wairakei A line;
 -  investigate options for reconductoring one of the two 200 kV Brunswick-Stratford lines;
 -  develop quantifying resilience methodology;
 -  carry out a study on diversification of Bunnythorpe substation;
 - carry out a study on lower North Island voltage stability; and
 -  carry out a study on lower North Island system stability.</t>
    </r>
  </si>
  <si>
    <t>Various</t>
  </si>
  <si>
    <t>Western Bay of Plenty</t>
  </si>
  <si>
    <r>
      <t xml:space="preserve">$83.2m for the enhancement of the WBOP transmission grid, namely:
</t>
    </r>
    <r>
      <rPr>
        <b/>
        <sz val="10"/>
        <rFont val="Calibri"/>
        <family val="2"/>
      </rPr>
      <t xml:space="preserve"> Western corridor - Kaitemako</t>
    </r>
    <r>
      <rPr>
        <sz val="10"/>
        <rFont val="Calibri"/>
        <family val="2"/>
        <scheme val="minor"/>
      </rPr>
      <t xml:space="preserve">: - install a new 220kV/110kV interconnecting transformer at Kaitemako;
</t>
    </r>
    <r>
      <rPr>
        <b/>
        <sz val="10"/>
        <rFont val="Calibri"/>
        <family val="2"/>
        <scheme val="minor"/>
      </rPr>
      <t>Western corridor - Reconductoring</t>
    </r>
    <r>
      <rPr>
        <sz val="10"/>
        <rFont val="Calibri"/>
        <family val="2"/>
        <scheme val="minor"/>
      </rPr>
      <t xml:space="preserve">: - reconductor the interconnection section of the Kaitemako-Tauranga 110kV line to a rating of 200MVA;
</t>
    </r>
    <r>
      <rPr>
        <b/>
        <sz val="10"/>
        <rFont val="Calibri"/>
        <family val="2"/>
        <scheme val="minor"/>
      </rPr>
      <t>Eastern corridor</t>
    </r>
    <r>
      <rPr>
        <sz val="10"/>
        <rFont val="Calibri"/>
        <family val="2"/>
        <scheme val="minor"/>
      </rPr>
      <t xml:space="preserve"> - reconductor the Okere-Te Matai, Okere-Tarukenga, and Kaitemako-Te Matai 110kV lines to a rating of 195 MVA; and
</t>
    </r>
    <r>
      <rPr>
        <b/>
        <sz val="10"/>
        <rFont val="Calibri"/>
        <family val="2"/>
        <scheme val="minor"/>
      </rPr>
      <t xml:space="preserve">Potential non-transmission solution (NTS) </t>
    </r>
    <r>
      <rPr>
        <sz val="10"/>
        <rFont val="Calibri"/>
        <family val="2"/>
        <scheme val="minor"/>
      </rPr>
      <t>- $2.9m to fund NTS.
Refer to Final Decision WBOP MCP 11 June 2025</t>
    </r>
    <r>
      <rPr>
        <i/>
        <sz val="10"/>
        <rFont val="Calibri"/>
        <family val="2"/>
        <scheme val="minor"/>
      </rPr>
      <t xml:space="preserve"> "treat the capital cost contingency risk component of the MCA, and the development NTS recoverable cost component, as exempt major capex, equal to $12.5 million ($ nominal)"</t>
    </r>
  </si>
  <si>
    <t>[insert project]</t>
  </si>
  <si>
    <t>F5(ii): Major Capex Projects (Detail): Approved But Not Yet Commissioned*</t>
  </si>
  <si>
    <t>*Insert additional tables as required for projects</t>
  </si>
  <si>
    <t>CY-4 + previous</t>
  </si>
  <si>
    <t>CY+1</t>
  </si>
  <si>
    <t>CY+2</t>
  </si>
  <si>
    <t>CY+3</t>
  </si>
  <si>
    <t>CY+4</t>
  </si>
  <si>
    <t>CY+5</t>
  </si>
  <si>
    <t>CY+6</t>
  </si>
  <si>
    <t>CY+7</t>
  </si>
  <si>
    <t>CY+8</t>
  </si>
  <si>
    <t>Total</t>
  </si>
  <si>
    <t>Project name</t>
  </si>
  <si>
    <t>Forecast Expenditure</t>
  </si>
  <si>
    <t>Actual Expenditure</t>
  </si>
  <si>
    <t>Western Bay of Plenty - (Excluding approved NTS recoverable cost of $2.9m)</t>
  </si>
  <si>
    <t>F5(iii): Future Major Capex Projects Under Consideration: Not Yet Approved</t>
  </si>
  <si>
    <t>Project Description</t>
  </si>
  <si>
    <t>Estimated cost ($M)</t>
  </si>
  <si>
    <t>Estimated Start Date</t>
  </si>
  <si>
    <t>Estimated Commissioning Date</t>
  </si>
  <si>
    <t>Purpose/Benefits of Project</t>
  </si>
  <si>
    <t>There were no MCPs that were submitted to the Commission (under consideration) for approval as at 30 June 2025</t>
  </si>
  <si>
    <t xml:space="preserve">F5(iv): Commissioned Major Capex Projects </t>
  </si>
  <si>
    <t>Value of Commissioned Assets</t>
  </si>
  <si>
    <t>Commissiong Dates</t>
  </si>
  <si>
    <t>Project Outputs</t>
  </si>
  <si>
    <t>Major Capex Adjustments</t>
  </si>
  <si>
    <t>Expected (P50)     ($M)</t>
  </si>
  <si>
    <t>MCA                 ($M)</t>
  </si>
  <si>
    <t>Adjusted MCA ($M)</t>
  </si>
  <si>
    <t>Actual Cost     ($M)</t>
  </si>
  <si>
    <t>Variance v adjusted MCA       ($M)</t>
  </si>
  <si>
    <t>Material Change in Value? (y/n)</t>
  </si>
  <si>
    <t xml:space="preserve">Approved Date </t>
  </si>
  <si>
    <t>Actual Date</t>
  </si>
  <si>
    <t>Variance           (months)</t>
  </si>
  <si>
    <t>Material Change in Date? (y/n)</t>
  </si>
  <si>
    <t>Variance to approved outputs? (y/n)</t>
  </si>
  <si>
    <t>Material Variance? (y/n)</t>
  </si>
  <si>
    <t>Incentive rate %</t>
  </si>
  <si>
    <t>Exempt major capex ($M)</t>
  </si>
  <si>
    <t>Major capex expenditure adjustment</t>
  </si>
  <si>
    <t>Upper North Island Dynamic Reactive Support</t>
  </si>
  <si>
    <t>(1) Install load monitoring equipment in the upper North Island region. (2) Install software enhancements to improve dynamic stability calculations. (3) Undertake a range of demand-side initiatives in the upper North Island region. (4) Install and commission a Reactive Power Controller (RPC) for the upper North Island region. (5) Install and commission a reactive support device in Auckland. (6) Install and commission a reactive support device in Northland. (7) Procure, construct and commission substation facilities to facilitate the above connections and equipment. (8) Obtain property rights and environmental approvals required for these works. (9) Carry out any additional minor works and activities required to facilitate the above.</t>
  </si>
  <si>
    <t>Y</t>
  </si>
  <si>
    <t>See schedule TP4</t>
  </si>
  <si>
    <r>
      <t xml:space="preserve">MCA </t>
    </r>
    <r>
      <rPr>
        <b/>
        <strike/>
        <sz val="11"/>
        <rFont val="Calibri"/>
        <family val="2"/>
        <scheme val="minor"/>
      </rPr>
      <t xml:space="preserve"> </t>
    </r>
    <r>
      <rPr>
        <b/>
        <sz val="11"/>
        <rFont val="Calibri"/>
        <family val="2"/>
        <scheme val="minor"/>
      </rPr>
      <t xml:space="preserve">            ($M)</t>
    </r>
  </si>
  <si>
    <t>Variance v adjusted MCA      ($M)</t>
  </si>
  <si>
    <t>Bombay Otahuhu Regional major capex project</t>
  </si>
  <si>
    <t>1) procuring, installing and commissioning two 150/175 MVA 
220/110kV transformers at Transpower’s Bombay substation
2) procuring, installing and commissioning a connection for these 
transformers to the 220kV Huntly-Otahuhu A line
3) undertaking preparatory works, including additional investigation, 
consultation and design work, for reconductoring the Otahuhu_x0002_Wiri line
Amendment to outputs approved September 2021:
4) removing the existing conductor, and procuring, installing and 
commissioning Goat ACSR conductor on the Otahuhu-Wiri section of the 
Bombay-Otahuhu A 110 kV transmission line;
5) works on the foundations and towers required for the spans on which the 
Goat ACSR conductor is installed.</t>
  </si>
  <si>
    <t>SCHEDULE F6: REGULATED REVENUE</t>
  </si>
  <si>
    <t xml:space="preserve">F6(i): Regulated Electricity Transmission Revenue </t>
  </si>
  <si>
    <t>HVAC - Interconnection (excl. EV)</t>
  </si>
  <si>
    <t>Not required from disclosure year 2029</t>
  </si>
  <si>
    <t>HVAC - NEA and PDA income</t>
  </si>
  <si>
    <t>HVAC - Connection (excl.EV)</t>
  </si>
  <si>
    <t>HVAC - EV adjustment</t>
  </si>
  <si>
    <t>HVDC - NEA and PDA income</t>
  </si>
  <si>
    <t>HVDC (excl. EV)</t>
  </si>
  <si>
    <t>HVDC - EV adjustment</t>
  </si>
  <si>
    <t>Difference</t>
  </si>
  <si>
    <t>Connection charge</t>
  </si>
  <si>
    <t>Benefits-based charge</t>
  </si>
  <si>
    <t>Residual charge</t>
  </si>
  <si>
    <t>Transitional cap (charge)</t>
  </si>
  <si>
    <t>EV Adjustment</t>
  </si>
  <si>
    <t>Other regulated transmission revenue*</t>
  </si>
  <si>
    <t>Total regulated electricity transmission revenue</t>
  </si>
  <si>
    <t>* "Other regulated transmission revenue" includes insurance proceeds as well as the sale of scrap metal to a variety of scrap metal merchants. Comparative years have been restated for previously unreported self-insurance proceeds.</t>
  </si>
  <si>
    <t>F6(ii): Regulated Revenue</t>
  </si>
  <si>
    <t>Total Revenue (CY) - (PY = ending 31/03/2025)</t>
  </si>
  <si>
    <t>Connection charge ($M)</t>
  </si>
  <si>
    <t>Benefits-based charge ($M)</t>
  </si>
  <si>
    <t>Residual charge ($M)</t>
  </si>
  <si>
    <t>Transitional cap (charge) ($M)</t>
  </si>
  <si>
    <t>Other regulated transmission revenue ($M)</t>
  </si>
  <si>
    <t>Total Revenue  ($M)</t>
  </si>
  <si>
    <t>EV adjustment ($M)</t>
  </si>
  <si>
    <t>TOTAL ($M)</t>
  </si>
  <si>
    <t>Offtake quantities (MWH)</t>
  </si>
  <si>
    <t>Injection quantities (MWH)</t>
  </si>
  <si>
    <t>Distributor</t>
  </si>
  <si>
    <t>Direct Connect</t>
  </si>
  <si>
    <t>Generator</t>
  </si>
  <si>
    <t>Grand Total</t>
  </si>
  <si>
    <t xml:space="preserve">F6(iii): Customer Charges  </t>
  </si>
  <si>
    <t xml:space="preserve">The customer charges shown must include all charges irrespective of the form of the contract </t>
  </si>
  <si>
    <t>Current Year Charges  (CY)</t>
  </si>
  <si>
    <t xml:space="preserve"> Current Year +1 (CY+1)  Charges </t>
  </si>
  <si>
    <t>Customer Code</t>
  </si>
  <si>
    <t>Customer Name</t>
  </si>
  <si>
    <t>Location Code (New Field)</t>
  </si>
  <si>
    <t>Location Name</t>
  </si>
  <si>
    <t>Connection Charge ($M)</t>
  </si>
  <si>
    <t>ACA portion of Connection charge ($M)</t>
  </si>
  <si>
    <t>ACA portion of Benefits-based charge ($M)</t>
  </si>
  <si>
    <t>Investment Contract Charge ($M)</t>
  </si>
  <si>
    <t>ACA portion of Investment Contract Charge ($M)</t>
  </si>
  <si>
    <t>Total Charges ($M)</t>
  </si>
  <si>
    <t>Investment Contract Charges ($M)</t>
  </si>
  <si>
    <t>ACA portion of Investment Contract Charges ($M)</t>
  </si>
  <si>
    <t>ALPE</t>
  </si>
  <si>
    <t>Alpine Energy Ltd</t>
  </si>
  <si>
    <t>ABY011S1</t>
  </si>
  <si>
    <t>Albury</t>
  </si>
  <si>
    <t/>
  </si>
  <si>
    <t>BPD110S1</t>
  </si>
  <si>
    <t>Bells Pond</t>
  </si>
  <si>
    <t>STU011S1</t>
  </si>
  <si>
    <t>Studholme</t>
  </si>
  <si>
    <t>TKA033S1</t>
  </si>
  <si>
    <t>Tekapo A</t>
  </si>
  <si>
    <t>TMK033S1</t>
  </si>
  <si>
    <t>Temuka</t>
  </si>
  <si>
    <t>TIM011S1</t>
  </si>
  <si>
    <t>Timaru</t>
  </si>
  <si>
    <t>TWZ033S1/TWZ033S3</t>
  </si>
  <si>
    <t>Twizel</t>
  </si>
  <si>
    <t>All Locations</t>
  </si>
  <si>
    <t>BUEL</t>
  </si>
  <si>
    <t>Buller Electricity Ltd</t>
  </si>
  <si>
    <t>ORO110S1</t>
  </si>
  <si>
    <t>Orowaiti Tee</t>
  </si>
  <si>
    <t>CHBP</t>
  </si>
  <si>
    <t>Centralines Limited</t>
  </si>
  <si>
    <t>WPW011S1/WPW033S1</t>
  </si>
  <si>
    <t>Waipawa</t>
  </si>
  <si>
    <t>CHHE</t>
  </si>
  <si>
    <t>Oji Fibre Solutions (NZ) Ltd</t>
  </si>
  <si>
    <t>KAW011S1/SA/S2</t>
  </si>
  <si>
    <t>Kawerau</t>
  </si>
  <si>
    <t>COUP</t>
  </si>
  <si>
    <t>Counties Energy Ltd</t>
  </si>
  <si>
    <t>BOB033S1/BOB110S1</t>
  </si>
  <si>
    <t>Bombay</t>
  </si>
  <si>
    <t>GLN033SA/GLN033S3</t>
  </si>
  <si>
    <t>Glenbrook</t>
  </si>
  <si>
    <t>CTCT</t>
  </si>
  <si>
    <t>Contact Energy Limited</t>
  </si>
  <si>
    <t>CYD033S1</t>
  </si>
  <si>
    <t>Clyde</t>
  </si>
  <si>
    <t>Ohaaki</t>
  </si>
  <si>
    <t>OTA022S1</t>
  </si>
  <si>
    <t>Otahuhu A</t>
  </si>
  <si>
    <t>Poihipi</t>
  </si>
  <si>
    <t>Roxburgh</t>
  </si>
  <si>
    <t>SFD033S1</t>
  </si>
  <si>
    <t>Stratford</t>
  </si>
  <si>
    <t>TAB033S1</t>
  </si>
  <si>
    <t>Tauhara B</t>
  </si>
  <si>
    <t>TWH033S1</t>
  </si>
  <si>
    <t>Te Kowhai</t>
  </si>
  <si>
    <t>Te Mihi</t>
  </si>
  <si>
    <t>WRK033S1</t>
  </si>
  <si>
    <t>Wairakei</t>
  </si>
  <si>
    <t>WHI011SA</t>
  </si>
  <si>
    <t>Whirinaki</t>
  </si>
  <si>
    <t>DUNE</t>
  </si>
  <si>
    <t>Aurora Energy Limited</t>
  </si>
  <si>
    <t>CML033S1</t>
  </si>
  <si>
    <t>Cromwell</t>
  </si>
  <si>
    <t>FKN033S1/S2</t>
  </si>
  <si>
    <t>Frankton</t>
  </si>
  <si>
    <t>HWB033S1/S2</t>
  </si>
  <si>
    <t>Halfway Bush</t>
  </si>
  <si>
    <t>SDN033S1</t>
  </si>
  <si>
    <t>South Dunedin</t>
  </si>
  <si>
    <t>EASH</t>
  </si>
  <si>
    <t>EA Networks</t>
  </si>
  <si>
    <t>ASB066SA</t>
  </si>
  <si>
    <t>Ashburton</t>
  </si>
  <si>
    <t>EAST</t>
  </si>
  <si>
    <t>Firstlight Network Limited</t>
  </si>
  <si>
    <t>TUI110S2</t>
  </si>
  <si>
    <t>Tuai</t>
  </si>
  <si>
    <t>GENE</t>
  </si>
  <si>
    <t>Genesis Energy Ltd</t>
  </si>
  <si>
    <t>HLY033SA</t>
  </si>
  <si>
    <t>Huntly</t>
  </si>
  <si>
    <t>RPO220I1</t>
  </si>
  <si>
    <t>Rangipo</t>
  </si>
  <si>
    <t>TKA033S2</t>
  </si>
  <si>
    <t>Tekapo B</t>
  </si>
  <si>
    <t>TKU033S1</t>
  </si>
  <si>
    <t>Tokaanu</t>
  </si>
  <si>
    <t>HORO</t>
  </si>
  <si>
    <t>Electra Limited</t>
  </si>
  <si>
    <t>MHO033S1</t>
  </si>
  <si>
    <t>Mangahao</t>
  </si>
  <si>
    <t>PRM033S1</t>
  </si>
  <si>
    <t>Paraparaumu</t>
  </si>
  <si>
    <t>HRZE</t>
  </si>
  <si>
    <t>Horizon Energy Distribution Ltd</t>
  </si>
  <si>
    <t>EDG033S1</t>
  </si>
  <si>
    <t>Edgecumbe</t>
  </si>
  <si>
    <t>KAW011S1</t>
  </si>
  <si>
    <t>WAI011S1</t>
  </si>
  <si>
    <t>Waiotahi</t>
  </si>
  <si>
    <t>WAI011S1/WAI005S1</t>
  </si>
  <si>
    <t>Waiotahe</t>
  </si>
  <si>
    <t>KIWI</t>
  </si>
  <si>
    <t>Whareroa Cogeneration Limited</t>
  </si>
  <si>
    <t>HWA033S1/HWA033S2</t>
  </si>
  <si>
    <t>Hawera</t>
  </si>
  <si>
    <t>KUPE</t>
  </si>
  <si>
    <t>Beach Energy Resources NZ (Holdings) Ltd</t>
  </si>
  <si>
    <t>KWGL</t>
  </si>
  <si>
    <t>Kawerau Geothermal Limited</t>
  </si>
  <si>
    <t>MARL</t>
  </si>
  <si>
    <t>Marlborough Lines Limited</t>
  </si>
  <si>
    <t>BLN033S1</t>
  </si>
  <si>
    <t>Blenheim</t>
  </si>
  <si>
    <t>MELT</t>
  </si>
  <si>
    <t>MEL (Te Apiti) Limited</t>
  </si>
  <si>
    <t>WDV011S1</t>
  </si>
  <si>
    <t>Woodville</t>
  </si>
  <si>
    <t>MELW</t>
  </si>
  <si>
    <t>MEL (West Wind) Limited</t>
  </si>
  <si>
    <t>WWD110I1</t>
  </si>
  <si>
    <t>West Wind</t>
  </si>
  <si>
    <t>MERI</t>
  </si>
  <si>
    <t>Meridian Energy Limited</t>
  </si>
  <si>
    <t>AVI220I1</t>
  </si>
  <si>
    <t>Aviemore</t>
  </si>
  <si>
    <t>BEN220I1</t>
  </si>
  <si>
    <t>Benmore</t>
  </si>
  <si>
    <t>BRB033S1</t>
  </si>
  <si>
    <t>Bream Bay</t>
  </si>
  <si>
    <t>MAN220I1</t>
  </si>
  <si>
    <t>Manapouri</t>
  </si>
  <si>
    <t>OHA220I1</t>
  </si>
  <si>
    <t>Ohau A</t>
  </si>
  <si>
    <t>OHB220I1</t>
  </si>
  <si>
    <t>Ohau B</t>
  </si>
  <si>
    <t>OHC220I1</t>
  </si>
  <si>
    <t>Ohau C</t>
  </si>
  <si>
    <t>TWZ033S1/S3</t>
  </si>
  <si>
    <t>WTK011S2</t>
  </si>
  <si>
    <t>Waitaki</t>
  </si>
  <si>
    <t>HRP220I1</t>
  </si>
  <si>
    <t>Harapaki</t>
  </si>
  <si>
    <t>METH</t>
  </si>
  <si>
    <t>Methanex New Zealand Ltd</t>
  </si>
  <si>
    <t>MNI011SA</t>
  </si>
  <si>
    <t>Motunui</t>
  </si>
  <si>
    <t>MPOW</t>
  </si>
  <si>
    <t>Mainpower New Zealand Limited</t>
  </si>
  <si>
    <t>ASY011S1</t>
  </si>
  <si>
    <t>Ashley</t>
  </si>
  <si>
    <t>CUL033S1</t>
  </si>
  <si>
    <t>Culverden</t>
  </si>
  <si>
    <t>KAI011S1</t>
  </si>
  <si>
    <t>Kaiapoi</t>
  </si>
  <si>
    <t>SBK066S1</t>
  </si>
  <si>
    <t>Southbrook</t>
  </si>
  <si>
    <t>WPR033S1</t>
  </si>
  <si>
    <t>Waipara</t>
  </si>
  <si>
    <t>MRPL</t>
  </si>
  <si>
    <t>Mercury NZ Limited</t>
  </si>
  <si>
    <t>ARI110S2</t>
  </si>
  <si>
    <t>Arapuni</t>
  </si>
  <si>
    <t>ARA220I1</t>
  </si>
  <si>
    <t>Aratiatia</t>
  </si>
  <si>
    <t>ATI220S1</t>
  </si>
  <si>
    <t>Atiamuri</t>
  </si>
  <si>
    <t>KPO110I1</t>
  </si>
  <si>
    <t>Karapiro</t>
  </si>
  <si>
    <t>MTI220I1</t>
  </si>
  <si>
    <t>Maraetai</t>
  </si>
  <si>
    <t>OHK220I1</t>
  </si>
  <si>
    <t>Ohakuri</t>
  </si>
  <si>
    <t>SWN025S1</t>
  </si>
  <si>
    <t>Southdown</t>
  </si>
  <si>
    <t>WPA220I1</t>
  </si>
  <si>
    <t>Waipapa</t>
  </si>
  <si>
    <t>WKM220I1</t>
  </si>
  <si>
    <t>Whakamaru</t>
  </si>
  <si>
    <t>MSVP</t>
  </si>
  <si>
    <t>Mercury SPV Limited</t>
  </si>
  <si>
    <t>LTN033S1</t>
  </si>
  <si>
    <t>Linton</t>
  </si>
  <si>
    <t>NAPA</t>
  </si>
  <si>
    <t>Nga Awa Purua Joint Venture</t>
  </si>
  <si>
    <t>NAP220I1</t>
  </si>
  <si>
    <t>Nga Awa Purua</t>
  </si>
  <si>
    <t>NELS</t>
  </si>
  <si>
    <t>Nelson Electricity Ltd</t>
  </si>
  <si>
    <t>STK033S1</t>
  </si>
  <si>
    <t>Stoke</t>
  </si>
  <si>
    <t>NPOW</t>
  </si>
  <si>
    <t>Northpower Limited</t>
  </si>
  <si>
    <t>MPE110S1</t>
  </si>
  <si>
    <t>Maungatapere</t>
  </si>
  <si>
    <t>MTO033S1</t>
  </si>
  <si>
    <t>Maungaturoto</t>
  </si>
  <si>
    <t>NTRG</t>
  </si>
  <si>
    <t>Ngatamariki Geothermal Ltd</t>
  </si>
  <si>
    <t>NAP220I2</t>
  </si>
  <si>
    <t>NZAS</t>
  </si>
  <si>
    <t>NZ Aluminium Smelters Limited</t>
  </si>
  <si>
    <t>TWI220S1</t>
  </si>
  <si>
    <t>Tiwai</t>
  </si>
  <si>
    <t>NZST</t>
  </si>
  <si>
    <t>New Zealand Steel Limited</t>
  </si>
  <si>
    <t>GLN033SA</t>
  </si>
  <si>
    <t>OMVP</t>
  </si>
  <si>
    <t>OMV New Zealand Limited</t>
  </si>
  <si>
    <t>ORON</t>
  </si>
  <si>
    <t>Orion New Zealand Limited</t>
  </si>
  <si>
    <t>APS011S1</t>
  </si>
  <si>
    <t>Arthurs Pass</t>
  </si>
  <si>
    <t>BRY066SA</t>
  </si>
  <si>
    <t>Bromley</t>
  </si>
  <si>
    <t>CLH011S1</t>
  </si>
  <si>
    <t>Castle Hill</t>
  </si>
  <si>
    <t>COL011S1</t>
  </si>
  <si>
    <t>Coleridge</t>
  </si>
  <si>
    <t>HOR033S1</t>
  </si>
  <si>
    <t>Hororata</t>
  </si>
  <si>
    <t>ISL033S1</t>
  </si>
  <si>
    <t>Islington</t>
  </si>
  <si>
    <t>KBY066SA</t>
  </si>
  <si>
    <t>Kimberley</t>
  </si>
  <si>
    <t>NWD066S1</t>
  </si>
  <si>
    <t>Norwood</t>
  </si>
  <si>
    <t>PANP</t>
  </si>
  <si>
    <t>Pan Pac Forest Product Limited</t>
  </si>
  <si>
    <t>POCO</t>
  </si>
  <si>
    <t>Powerco Limited</t>
  </si>
  <si>
    <t>BRK033S1</t>
  </si>
  <si>
    <t>Brunswick</t>
  </si>
  <si>
    <t>BPE033S1</t>
  </si>
  <si>
    <t>Bunnythorpe</t>
  </si>
  <si>
    <t>CST033S1</t>
  </si>
  <si>
    <t>Carrington St</t>
  </si>
  <si>
    <t>GYT033S1</t>
  </si>
  <si>
    <t>Greytown</t>
  </si>
  <si>
    <t>HWA033S1</t>
  </si>
  <si>
    <t>HIN033S1</t>
  </si>
  <si>
    <t>Hinuera</t>
  </si>
  <si>
    <t>HUI033S1</t>
  </si>
  <si>
    <t>Huirangi</t>
  </si>
  <si>
    <t>KMO033S1</t>
  </si>
  <si>
    <t>Kaitimako</t>
  </si>
  <si>
    <t>KIN011SA</t>
  </si>
  <si>
    <t>Kinleith</t>
  </si>
  <si>
    <t>KPU066S1</t>
  </si>
  <si>
    <t>Kopu</t>
  </si>
  <si>
    <t>MGM033S1</t>
  </si>
  <si>
    <t>Mangamaire</t>
  </si>
  <si>
    <t>MTN033S1</t>
  </si>
  <si>
    <t>Marton</t>
  </si>
  <si>
    <t>MST033S1</t>
  </si>
  <si>
    <t>Masterton</t>
  </si>
  <si>
    <t>MTR033S1</t>
  </si>
  <si>
    <t>Mataroa</t>
  </si>
  <si>
    <t>MTM033S1</t>
  </si>
  <si>
    <t>Mt Maunganui</t>
  </si>
  <si>
    <t>No POS Code</t>
  </si>
  <si>
    <t>New Plymouth</t>
  </si>
  <si>
    <t>OKN011S2</t>
  </si>
  <si>
    <t>Ohakune</t>
  </si>
  <si>
    <t>OPK033S1</t>
  </si>
  <si>
    <t>Opunake</t>
  </si>
  <si>
    <t>PAO110S1</t>
  </si>
  <si>
    <t>Piako</t>
  </si>
  <si>
    <t>TGA011S1</t>
  </si>
  <si>
    <t>Tauranga</t>
  </si>
  <si>
    <t>TMI033S1</t>
  </si>
  <si>
    <t>Te Matai</t>
  </si>
  <si>
    <t>WHU033S1</t>
  </si>
  <si>
    <t>Waihou</t>
  </si>
  <si>
    <t>WKO033S1</t>
  </si>
  <si>
    <t>Waikino</t>
  </si>
  <si>
    <t>WGN033S1</t>
  </si>
  <si>
    <t>Wanganui</t>
  </si>
  <si>
    <t>WVY011S1</t>
  </si>
  <si>
    <t>Waverley</t>
  </si>
  <si>
    <t>POWN</t>
  </si>
  <si>
    <t>Powernet Ltd</t>
  </si>
  <si>
    <t>BAL033S1</t>
  </si>
  <si>
    <t>Balclutha</t>
  </si>
  <si>
    <t>EDN033S1</t>
  </si>
  <si>
    <t>Edendale</t>
  </si>
  <si>
    <t>FKN033S1</t>
  </si>
  <si>
    <t>GOR033S1</t>
  </si>
  <si>
    <t>Gore</t>
  </si>
  <si>
    <t>HWB033S1</t>
  </si>
  <si>
    <t>INV033S1</t>
  </si>
  <si>
    <t>Invercargill</t>
  </si>
  <si>
    <t>NSY033S1</t>
  </si>
  <si>
    <t>Naseby</t>
  </si>
  <si>
    <t>NMA033S1</t>
  </si>
  <si>
    <t>North Makarewa</t>
  </si>
  <si>
    <t>RAYN</t>
  </si>
  <si>
    <t>Daiken Southland Limited</t>
  </si>
  <si>
    <t>BDE011S1</t>
  </si>
  <si>
    <t>Brydone</t>
  </si>
  <si>
    <t>SCAN</t>
  </si>
  <si>
    <t>Scanpower Limited</t>
  </si>
  <si>
    <t>DVK011S1</t>
  </si>
  <si>
    <t>Dannevirke</t>
  </si>
  <si>
    <t>SCGL</t>
  </si>
  <si>
    <t>SGGP</t>
  </si>
  <si>
    <t>Southern Generation</t>
  </si>
  <si>
    <t>MAT110I1/MAT110S1</t>
  </si>
  <si>
    <t>Southland</t>
  </si>
  <si>
    <t>SHPK</t>
  </si>
  <si>
    <t>Southpark Utilities Limited</t>
  </si>
  <si>
    <t>PEN022S1</t>
  </si>
  <si>
    <t>Penrose</t>
  </si>
  <si>
    <t>SOLE</t>
  </si>
  <si>
    <t>Resolution Development Ltd</t>
  </si>
  <si>
    <t>TARW</t>
  </si>
  <si>
    <t>Tararua Wind Power</t>
  </si>
  <si>
    <t>TWC220S1</t>
  </si>
  <si>
    <t>Tararua</t>
  </si>
  <si>
    <t>TASM</t>
  </si>
  <si>
    <t>Network Tasman Limited</t>
  </si>
  <si>
    <t>KIK011S1</t>
  </si>
  <si>
    <t>Kikiwa</t>
  </si>
  <si>
    <t>MCH011S1</t>
  </si>
  <si>
    <t>Murchison</t>
  </si>
  <si>
    <t>TBOP</t>
  </si>
  <si>
    <t>Nova Energy Limited</t>
  </si>
  <si>
    <t>JRD110I1</t>
  </si>
  <si>
    <t>Junction Road</t>
  </si>
  <si>
    <t>KPA110S1</t>
  </si>
  <si>
    <t>Kaponga</t>
  </si>
  <si>
    <t>MKE110I1</t>
  </si>
  <si>
    <t>McKee</t>
  </si>
  <si>
    <t>TOD3</t>
  </si>
  <si>
    <t>TOPE</t>
  </si>
  <si>
    <t>Top Energy Ltd</t>
  </si>
  <si>
    <t>KOE110S1</t>
  </si>
  <si>
    <t>Kaikohe</t>
  </si>
  <si>
    <t>TRNZ</t>
  </si>
  <si>
    <t>KiwiRail Holdings Limited</t>
  </si>
  <si>
    <t>HAM011S1</t>
  </si>
  <si>
    <t>Hamilton</t>
  </si>
  <si>
    <t>TNG011S1</t>
  </si>
  <si>
    <t>Tangiwai</t>
  </si>
  <si>
    <t>TMN055SA</t>
  </si>
  <si>
    <t>Taumarunui</t>
  </si>
  <si>
    <t>TRUG</t>
  </si>
  <si>
    <t>Manawa Energy Ltd</t>
  </si>
  <si>
    <t>ARG110I1</t>
  </si>
  <si>
    <t>Argyle</t>
  </si>
  <si>
    <t>BWK110I1</t>
  </si>
  <si>
    <t>Berwick</t>
  </si>
  <si>
    <t>MAT110S1</t>
  </si>
  <si>
    <t>Matahina</t>
  </si>
  <si>
    <t>UNET</t>
  </si>
  <si>
    <t>Wellington Electricity Lines Limited</t>
  </si>
  <si>
    <t>CPK011S1</t>
  </si>
  <si>
    <t>Central Park</t>
  </si>
  <si>
    <t>GFD033S1</t>
  </si>
  <si>
    <t>Gracefield</t>
  </si>
  <si>
    <t>HAY011S1</t>
  </si>
  <si>
    <t>Haywards</t>
  </si>
  <si>
    <t>KWA011S1</t>
  </si>
  <si>
    <t>Kaiwharawhara</t>
  </si>
  <si>
    <t>MLG011S1</t>
  </si>
  <si>
    <t>Melling</t>
  </si>
  <si>
    <t>PNI033S1</t>
  </si>
  <si>
    <t>Pauatahanui</t>
  </si>
  <si>
    <t>TKR033S1</t>
  </si>
  <si>
    <t>Takapu Road</t>
  </si>
  <si>
    <t>UHT033S1</t>
  </si>
  <si>
    <t>Upper Hutt</t>
  </si>
  <si>
    <t>WIL033S1</t>
  </si>
  <si>
    <t>Wilton</t>
  </si>
  <si>
    <t>UNIS</t>
  </si>
  <si>
    <t>Unison Networks Limited</t>
  </si>
  <si>
    <t>FHL033S1</t>
  </si>
  <si>
    <t>Fernhill</t>
  </si>
  <si>
    <t>OWH011S1</t>
  </si>
  <si>
    <t>Owhata</t>
  </si>
  <si>
    <t>RDF033S1</t>
  </si>
  <si>
    <t>Redclyffe</t>
  </si>
  <si>
    <t>ROT011S1</t>
  </si>
  <si>
    <t>Rotorua</t>
  </si>
  <si>
    <t>TRK011S1</t>
  </si>
  <si>
    <t>Tarukenga</t>
  </si>
  <si>
    <t>WTU033S1</t>
  </si>
  <si>
    <t>Whakatu</t>
  </si>
  <si>
    <t>VEC8</t>
  </si>
  <si>
    <t>Vector Limited</t>
  </si>
  <si>
    <t>VECT</t>
  </si>
  <si>
    <t>ALB033S1</t>
  </si>
  <si>
    <t>Albany</t>
  </si>
  <si>
    <t>HEN033S1</t>
  </si>
  <si>
    <t>Henderson</t>
  </si>
  <si>
    <t>HEP033S1</t>
  </si>
  <si>
    <t>Hepburn Road</t>
  </si>
  <si>
    <t>HOB110S1</t>
  </si>
  <si>
    <t>Hobson St</t>
  </si>
  <si>
    <t>LFD110S1</t>
  </si>
  <si>
    <t>Lichfield</t>
  </si>
  <si>
    <t>MNG033S1</t>
  </si>
  <si>
    <t>Mangere</t>
  </si>
  <si>
    <t>Mt Roskill</t>
  </si>
  <si>
    <t>PAK033S1</t>
  </si>
  <si>
    <t>Pakuranga</t>
  </si>
  <si>
    <t>SVL033S1</t>
  </si>
  <si>
    <t>Silverdale</t>
  </si>
  <si>
    <t>TAK033S1</t>
  </si>
  <si>
    <t>Takanini</t>
  </si>
  <si>
    <t>WRD033S1</t>
  </si>
  <si>
    <t>Wairau Road</t>
  </si>
  <si>
    <t>WEL033S1</t>
  </si>
  <si>
    <t>Wellsford</t>
  </si>
  <si>
    <t>WIR033S1</t>
  </si>
  <si>
    <t>Wiri</t>
  </si>
  <si>
    <t>WAIP</t>
  </si>
  <si>
    <t>Waipa Networks Limited</t>
  </si>
  <si>
    <t>CBG011S1</t>
  </si>
  <si>
    <t>Cambridge</t>
  </si>
  <si>
    <t>Te Awamutu</t>
  </si>
  <si>
    <t>WATA</t>
  </si>
  <si>
    <t>Network Waitaki Limited</t>
  </si>
  <si>
    <t>BPT110S1</t>
  </si>
  <si>
    <t>Blackpoint</t>
  </si>
  <si>
    <t>OAM033S1</t>
  </si>
  <si>
    <t>Oamaru</t>
  </si>
  <si>
    <t>TWZ033S1</t>
  </si>
  <si>
    <t>WAV1</t>
  </si>
  <si>
    <t>Waverley Windfarm Limited</t>
  </si>
  <si>
    <t>WELE</t>
  </si>
  <si>
    <t>WEL Networks Limited</t>
  </si>
  <si>
    <t>WNST</t>
  </si>
  <si>
    <t>Winstone Pulp International</t>
  </si>
  <si>
    <t>WPOW</t>
  </si>
  <si>
    <t>Westpower Limited</t>
  </si>
  <si>
    <t>NA</t>
  </si>
  <si>
    <t>Atarau</t>
  </si>
  <si>
    <t>DOB033S1</t>
  </si>
  <si>
    <t>Dobson</t>
  </si>
  <si>
    <t>GYM066S1</t>
  </si>
  <si>
    <t>Greymouth</t>
  </si>
  <si>
    <t>HKK066S1</t>
  </si>
  <si>
    <t>Hokitika</t>
  </si>
  <si>
    <t>KUM066S1</t>
  </si>
  <si>
    <t>Kumara</t>
  </si>
  <si>
    <t>OTI011S1</t>
  </si>
  <si>
    <t>Otira</t>
  </si>
  <si>
    <t>RFN110SA</t>
  </si>
  <si>
    <t>Reefton</t>
  </si>
  <si>
    <t>WTOM</t>
  </si>
  <si>
    <t>The Lines Company Ltd</t>
  </si>
  <si>
    <t>HTI033S1</t>
  </si>
  <si>
    <t>Hangatiki</t>
  </si>
  <si>
    <t>NPK033S1</t>
  </si>
  <si>
    <t>National Park</t>
  </si>
  <si>
    <t>ONG033S1</t>
  </si>
  <si>
    <t>Ongarue</t>
  </si>
  <si>
    <t>NEW</t>
  </si>
  <si>
    <t>Loadstone Energy</t>
  </si>
  <si>
    <t>Bay of Plenty</t>
  </si>
  <si>
    <t>F6(iv): Other Regulated Income (excl Asset Disposals)</t>
  </si>
  <si>
    <t>Note: this section states the revenue received in the disclosure year (ended on 30 June 2025)</t>
  </si>
  <si>
    <t>Total Income</t>
  </si>
  <si>
    <t>Distributors</t>
  </si>
  <si>
    <t>Direct Connects</t>
  </si>
  <si>
    <t>Generators</t>
  </si>
  <si>
    <t>Type of Income</t>
  </si>
  <si>
    <t>Insurance Proceeds</t>
  </si>
  <si>
    <t>Scrap Metal proceeds (138 items avg $93k each</t>
  </si>
  <si>
    <t>Meridian Transformer Lease</t>
  </si>
  <si>
    <t>Micellaneous items (incl 5 fleet disposal)</t>
  </si>
  <si>
    <t>Car park lease</t>
  </si>
  <si>
    <t>TOTAL</t>
  </si>
  <si>
    <t>F6(v):  Asset Disposals</t>
  </si>
  <si>
    <t>There are too many assets to list individually. Minor assets disposals are therefore reported on one line</t>
  </si>
  <si>
    <t>Total Income/(Loss)</t>
  </si>
  <si>
    <t xml:space="preserve">Disposal Value </t>
  </si>
  <si>
    <t>Minor Asset Disposals</t>
  </si>
  <si>
    <t>F6(vi):  Asset Divestments</t>
  </si>
  <si>
    <t>Amounts stated are in the year to 30 June 2025</t>
  </si>
  <si>
    <t xml:space="preserve">Party Asset Divested to  </t>
  </si>
  <si>
    <t>Description of Assets Divested</t>
  </si>
  <si>
    <t>None</t>
  </si>
  <si>
    <t>Operating expenditure</t>
  </si>
  <si>
    <t>Return on Investment (ROI) and Profit calculations</t>
  </si>
  <si>
    <t>under paragraphs 8.6 to 8.13 of the Transpower Information Disclosure Determination 2014</t>
  </si>
  <si>
    <t>Reconciliation from the regulatory WACC to our ROI (clause 8.10.2)</t>
  </si>
  <si>
    <t>67th percentile vanilla WACC (IPP version)</t>
  </si>
  <si>
    <t>Effect of permanent voluntary revenue reductions</t>
  </si>
  <si>
    <t>Contribution from incentives</t>
  </si>
  <si>
    <t>Transpower's actual ROI</t>
  </si>
  <si>
    <t>Adjust for exclusion of interest on EV account from ROI calculation</t>
  </si>
  <si>
    <t>Adjust for exclusion of IDC adjustment from ROI calculation</t>
  </si>
  <si>
    <t>Adjust for exclusion of PT/recoverable wash-up from ROI calculation</t>
  </si>
  <si>
    <t>Double-count TCSD in tax allowance</t>
  </si>
  <si>
    <t>Adjust to include IRIS as cashflow in regulatory profit calculation</t>
  </si>
  <si>
    <t>Apply incorrect cashflow timing factor adjustment to revenue</t>
  </si>
  <si>
    <t>Adjust to ID RAB rather than IPP RAB</t>
  </si>
  <si>
    <r>
      <rPr>
        <b/>
        <sz val="10"/>
        <color theme="1"/>
        <rFont val="Calibri"/>
        <family val="2"/>
        <scheme val="minor"/>
      </rPr>
      <t>Vanilla ROI</t>
    </r>
    <r>
      <rPr>
        <sz val="10"/>
        <color theme="1"/>
        <rFont val="Calibri"/>
        <family val="2"/>
        <scheme val="minor"/>
      </rPr>
      <t xml:space="preserve"> calculated under clause 8.6</t>
    </r>
  </si>
  <si>
    <r>
      <t xml:space="preserve">Transpower's ROI </t>
    </r>
    <r>
      <rPr>
        <sz val="10"/>
        <color theme="1"/>
        <rFont val="Calibri"/>
        <family val="2"/>
        <scheme val="minor"/>
      </rPr>
      <t>(clauses 8.6 and 8.7)</t>
    </r>
  </si>
  <si>
    <t>=</t>
  </si>
  <si>
    <t>ROI (vanilla)</t>
  </si>
  <si>
    <t>Vanilla ROI calculated as required by Clause 8.6</t>
  </si>
  <si>
    <t>Cost of debt (ID)</t>
  </si>
  <si>
    <t>ROI (post-tax)</t>
  </si>
  <si>
    <t>Post-tax ROI calculated as required by Clause 8.7</t>
  </si>
  <si>
    <r>
      <t xml:space="preserve">A comparison of our ROI to the WACC used to calculate our revenue </t>
    </r>
    <r>
      <rPr>
        <sz val="10"/>
        <color theme="1"/>
        <rFont val="Calibri"/>
        <family val="2"/>
        <scheme val="minor"/>
      </rPr>
      <t>(clause 8.8.4)</t>
    </r>
  </si>
  <si>
    <t>per clause 8.6</t>
  </si>
  <si>
    <t>this is the WACC used for the purposes of calculating revenue for the disclosure year</t>
  </si>
  <si>
    <t>Comparison required by Clause 8.8.3</t>
  </si>
  <si>
    <t>75th percentile vanilla WACC (ID version)</t>
  </si>
  <si>
    <t>Comparison required by Clause 8.9.3</t>
  </si>
  <si>
    <t>per clause 8.7</t>
  </si>
  <si>
    <t>75th percentile post-tax WACC (ID version)</t>
  </si>
  <si>
    <t>Clause 8.10.1 and clause 8.10.3</t>
  </si>
  <si>
    <t xml:space="preserve">This difference  has the same components as those described under Clause 8.10.2 above, but with the added difference that the ID vanilla WACC rate is different from the IPP vanilla WACC rate and </t>
  </si>
  <si>
    <t>the 67th and 75th percentile WACCs are different.</t>
  </si>
  <si>
    <t>as above</t>
  </si>
  <si>
    <t>as above (8.8.3)</t>
  </si>
  <si>
    <t>Comparison required by Clause 8.8.2</t>
  </si>
  <si>
    <t>Mid-point vanilla WACC (ID version)</t>
  </si>
  <si>
    <t>this difference (also see below) is the same as those calculated above but updated for the difference between the mid-point and 75th percentile WACCs</t>
  </si>
  <si>
    <t>Comparison required by Clause 8.9.2</t>
  </si>
  <si>
    <t>Mid-point post-tax WACC (ID version)</t>
  </si>
  <si>
    <t>see above</t>
  </si>
  <si>
    <t>Regulatory profit/loss before tax</t>
  </si>
  <si>
    <t>Revenue</t>
  </si>
  <si>
    <t>Operating expenditure (incl. operating lease costs capitalised under GAAP)</t>
  </si>
  <si>
    <t>Pass-through costs</t>
  </si>
  <si>
    <t>Recoverable costs</t>
  </si>
  <si>
    <t>Depreciation (tax depreciation and write-offs)</t>
  </si>
  <si>
    <t>IDC Cap adjustment (included in RAB depreciation)</t>
  </si>
  <si>
    <t>based on Clause 2.81.2 - the IDC adjustment between the depreciation and commissioned asset impairment</t>
  </si>
  <si>
    <t>TCSD</t>
  </si>
  <si>
    <t>double counted in Notional Interest until the rules are corrected</t>
  </si>
  <si>
    <t>Disclosure required by Clause 8.11</t>
  </si>
  <si>
    <t>Notional interest (IM clause 2.3.1(3)(a))</t>
  </si>
  <si>
    <t>Tax</t>
  </si>
  <si>
    <t>Regulatory profit/loss before tax including EV account movement</t>
  </si>
  <si>
    <t>Disclosure required by Clause 8.12</t>
  </si>
  <si>
    <t>Regulatory profit/loss after tax including EV account movement</t>
  </si>
  <si>
    <t>Disclosure required by Clause 8.13</t>
  </si>
  <si>
    <t>SCHEDULE TP2: PARTIALLY COMPLETED MAJOR PROJECTS: COSTS</t>
  </si>
  <si>
    <t>Updated cost forecasts for partially completed major projects</t>
  </si>
  <si>
    <t>Major capex allowance</t>
  </si>
  <si>
    <t>Current forecast expected cost</t>
  </si>
  <si>
    <t>Original forecast expected costs</t>
  </si>
  <si>
    <t>Variance in the expected cost</t>
  </si>
  <si>
    <r>
      <t xml:space="preserve">Material </t>
    </r>
    <r>
      <rPr>
        <b/>
        <vertAlign val="superscript"/>
        <sz val="11"/>
        <rFont val="Calibri"/>
        <family val="2"/>
        <scheme val="minor"/>
      </rPr>
      <t>(1)</t>
    </r>
  </si>
  <si>
    <t>(Y or N)</t>
  </si>
  <si>
    <t>Net Zero Grid Pathways Stage 1</t>
  </si>
  <si>
    <t>N</t>
  </si>
  <si>
    <t>(1) 'Material' has been specified in our Information Disclosure Determination as being greater than 10% or $10m.</t>
  </si>
  <si>
    <t xml:space="preserve">The reduction in cost is driven by three primary factors:
 a Special Protection Scheme that will no longer be constructed,  a land purchase at Hangawera for a new site to host series capacitors that is not required, and thirdly a reduction in forecast due to cost savings realised through the construction phases of the Hamilton and Otahuhu STATCOMs. </t>
  </si>
  <si>
    <t>This project is still in its initial setup phase, and pricing for major works has not yet been received. The lower forecast is related to the risk allowance being excluded until more certainty regarding tender prices have been obtained and the project has progressed in delivery.</t>
  </si>
  <si>
    <t>SCHEDULE TP3: PARTIALLY COMPLETED MAJOR PROJECTS: TIMING</t>
  </si>
  <si>
    <t>Updated timing forecasts for partially completed major projects</t>
  </si>
  <si>
    <t>Forecast commissioning at approval</t>
  </si>
  <si>
    <t>Current forecast commissioning</t>
  </si>
  <si>
    <t>(date or date range)</t>
  </si>
  <si>
    <t>Various with final commissioning June 2028</t>
  </si>
  <si>
    <t>Various with final commissioning June 2029</t>
  </si>
  <si>
    <t>Various with final commissioning in Dec 2032</t>
  </si>
  <si>
    <t>(1) 'Material' has been specified in our Information Disclosure Determination as being greater than 3 months</t>
  </si>
  <si>
    <t>Stage 1 - Waikato and Upper North Island Voltage Management (WUNIVM):</t>
  </si>
  <si>
    <t>The WUNIVM investment challenge was complex when considering both prospective generation changes from the Huntly Power Station, and demand growth in the region. Given these uncertainties, the potential for a significant reduction in generation at short notice, and the lead times for investment, Transpower initially decided to proceed with the first phase of the WUNIVM stage 1 proposal in November 2020: one grid stability device at Hamilton with a target commissioning date of winter 2023.
This plan reduced risk by addressing voltage stability needs should regional thermal generation reduce, and demand increase as forecast.
Transpower needed 30 months to install the equipment. By undertaking construction of the first of two phases of stage one of the project, we could adequately manage risk to electricity supply by winter 2023 and the following one to two years.
Prior to committing to the device at Hamilton, we investigated possible non-transmission alternatives to the transmission investment. Given the technical performance requirements of the voltage stability need at Hamilton we were unable to secure a lower-cost option.  We then undertook an RFP process for the installation of a non-transmission investment that could potentially defer or replace the need for transmission investment of the second STATCOM at Otahuhu. This evaluation concluded that neither Battery Energy Storage Systems options were economic when compared with the second STATCOM. As a result, installation of the Otahuhu STATCOM was confirmed as the preferred option to provide additional voltage support for the WUNI region. This output is unchanged from that which was approved originally by the Commerce Commission and this stage has now been commissioned with final milestone payments due to Hitachi Energy in FY26.</t>
  </si>
  <si>
    <t>Commissoning dates of a number for works have been extended due to long lead times from suppliers for Statcoms, as well as the requirement of lines work to be extended over an additional summer to accommodate outages and lines service provider resource.</t>
  </si>
  <si>
    <t>SCHEDULE TP4: FULLY-COMMISSIONED PROJECT CLOSE-OUT REPORTS</t>
  </si>
  <si>
    <t>Report in relation to Upper North Island Dynamic Reactive Support</t>
  </si>
  <si>
    <t>Project description</t>
  </si>
  <si>
    <t>UNIDRS (Upper North Island Demand Side Response) was approved by the Electricity Commission in July 2010 for $110.2 million with a forecast completion date in 2015.</t>
  </si>
  <si>
    <t>The outputs approved were:</t>
  </si>
  <si>
    <t>• Auckland Statcom at Penrose $31.0m</t>
  </si>
  <si>
    <t>• Northland Statcom at Marsden $32.3m</t>
  </si>
  <si>
    <t>• Reactive power controller $32.8m</t>
  </si>
  <si>
    <t>• System operator software $1.3m</t>
  </si>
  <si>
    <t>• Load monitoring equipment $0.8m</t>
  </si>
  <si>
    <t>• Demand side management $12.0m</t>
  </si>
  <si>
    <t>The last output was to undertake a range of demand side initiatives in the Upper North Island region. An outputs amendment was approved in November 2013 to expand the geographical area of Transpower’s demand response programme to the whole of New Zealand. No additional cost increases were sought.</t>
  </si>
  <si>
    <t xml:space="preserve"> In the 2018 disclosures we noted that the final component of the program (Auckland Reactive Power Controller) had been deferred in order to carry out an assessment into an alternative solution, which has been agreed with the Commerce Commission, providing a cost saving.  That component was delivered in September 2018. Since then, during our investigation in voltage management for the Waikato and Upper North Island (WUNI) region, we discovered the risk that transient over-voltage can occur following a severe fault that trips voltage-sensitive load due to low voltages. We commissioned the Automatic Over-Voltage Capacitor Scheme (AOVCS) as a low cost method of helping to mitigate this risk and commissioned the scheme in June 2025. </t>
  </si>
  <si>
    <t>Forecast final end cost</t>
  </si>
  <si>
    <t>Expected (P50) cost at approval</t>
  </si>
  <si>
    <t>Material?</t>
  </si>
  <si>
    <t>Commissioned values</t>
  </si>
  <si>
    <t>$'m</t>
  </si>
  <si>
    <t>Project costs</t>
  </si>
  <si>
    <t>Yes</t>
  </si>
  <si>
    <t>Project outputs and related commissioning dates</t>
  </si>
  <si>
    <t>Variance to approved outputs</t>
  </si>
  <si>
    <t>Actual date</t>
  </si>
  <si>
    <t>Forecast commission date at approval</t>
  </si>
  <si>
    <t>Timing variance?</t>
  </si>
  <si>
    <t>Auckland Statcom at Penrose</t>
  </si>
  <si>
    <t>No</t>
  </si>
  <si>
    <t>2011-2015</t>
  </si>
  <si>
    <t xml:space="preserve">Northland Statcom at Marsden </t>
  </si>
  <si>
    <t xml:space="preserve">Reactive power controller </t>
  </si>
  <si>
    <t xml:space="preserve">System operator software </t>
  </si>
  <si>
    <t>No longer required</t>
  </si>
  <si>
    <t xml:space="preserve">Load monitoring equipment </t>
  </si>
  <si>
    <t xml:space="preserve">Demand side management </t>
  </si>
  <si>
    <t>Lessons learnt</t>
  </si>
  <si>
    <t>Engagement and communications:</t>
  </si>
  <si>
    <t>Engagement and clear communication with key stakeholders, e.g. manufacturer and service providers to ensure all aspects of design, implementation and site specific requirements known and understood.</t>
  </si>
  <si>
    <t>Environmental issues:</t>
  </si>
  <si>
    <t>Early identification and communication of environemntal issues on sites such as soil contaminaton to enable mitigation of risks.</t>
  </si>
  <si>
    <t>Estimated value</t>
  </si>
  <si>
    <t>Assumptions</t>
  </si>
  <si>
    <t>Cost efficiencies</t>
  </si>
  <si>
    <t>Scope changes</t>
  </si>
  <si>
    <t xml:space="preserve">Reactive Power Controller ($32.8M) and System Operator Software ($1.3M) not required </t>
  </si>
  <si>
    <t>Project uncertainties/risk not realised</t>
  </si>
  <si>
    <t>Uncertainties of timing, cost and scope that did not arise</t>
  </si>
  <si>
    <t>Major capex over-spend adjustment</t>
  </si>
  <si>
    <t>Allowance at approval (P90)</t>
  </si>
  <si>
    <t>Adjustment in respect of CPI</t>
  </si>
  <si>
    <t>-</t>
  </si>
  <si>
    <t>Adjustment in respect of FX</t>
  </si>
  <si>
    <t>Allowance adjusted for the disparity between forecast and actual CPI and FX rates</t>
  </si>
  <si>
    <t>Adjustment for undelivered grid outputs (P90)</t>
  </si>
  <si>
    <t>Allowance adjusted for outputs which were not required and were therefore not delivered</t>
  </si>
  <si>
    <t>(Excess amount)</t>
  </si>
  <si>
    <t>Over-spend adjustment</t>
  </si>
  <si>
    <t>Commissioning date variance explanations</t>
  </si>
  <si>
    <t>The final component of the program (Auckland Reactive Power Controller) had been deferred in order to carry out an assessment into an alternative solution, which has been agreed with the Commerce Commission, providing a cost saving.  That component was delivered in September 2018. Since then, during our investigation in voltage management for the Waikato and Upper North Island (WUNI) region, we discovered the risk that transient over-voltage can occur following a severe fault that trips voltage-sensitive load due to low voltages.</t>
  </si>
  <si>
    <t>Commissioned value variance explanation</t>
  </si>
  <si>
    <t>The project was delivered well under the allowance delivering significant benefits for consumers through refining the scope and identifying and achieving efficiencies. The final project cost is $50.8M, materially below the maximum approved amount of $110.2m (P90) allowed by the Commission. This outcome is due primarily to:</t>
  </si>
  <si>
    <t xml:space="preserve"> - delivering a centralised SCADA based solution instead of a site based Reactive power controller (RPC) at much lower cost</t>
  </si>
  <si>
    <t xml:space="preserve"> - actual costs across the project were at the lower bounds of our estimates</t>
  </si>
  <si>
    <t>Project output variance explanation</t>
  </si>
  <si>
    <t>The RPC was delivered through a centralised SCADA based solution rather than a distributed model.</t>
  </si>
  <si>
    <t>Report in relation to the Bombay Otahuhu Regional Major Capex Project</t>
  </si>
  <si>
    <t xml:space="preserve">In 2021, Transpower applied to the Commission to  investment in the first phase of upgrading the transmission network supplying the Bombay-Otahuhu region (region).
The approved major capex outputs for the Project are: 
1. procuring, installing and commissioning two 150/175 MVA 220/110kV transformers at Transpower’s Bombay substation; 
2. procuring, installing and commissioning a connection for these transformers to the 220kV Huntly-Otahuhu A line; and 
3. undertaking preparatory works, including additional investigation, consultation and design work, for reconductoring the Otahuhu_x0002_Wiri line
Later in 2021, Trasnpower sought to amend the outputs to include:
5. removing the existing conductor, and procuring, installing and commissioning Goat ACSR conductor on the Otahuhu-Wiri section of the Bombay-Otahuhu A 110 kV transmission line; and
6. works on the foundations and towers required for the spans on which the Goat ACSR conductor is installed
</t>
  </si>
  <si>
    <t>1) Procuring, installing and commissioning two 150/175 MVA 220/110kV transformers at Transpower’s Bombay substation</t>
  </si>
  <si>
    <t>2) Procuring, installing and commissioning a connection for these transformers to the 220kV Huntly-Otahuhu A line</t>
  </si>
  <si>
    <t>3) Undertaking preparatory works, including additional investigation, consultation and design work, for reconductoring the Otahuhu Wiri line. Amendment to outputs approved September 2021:</t>
  </si>
  <si>
    <t>4) Removing the existing conductor, and procuring, installing and commissioning Goat ACSR conductor on the Otahuhu-Wiri section of the Bombay-Otahuhu A 110 kV transmission line; (amendment 2)</t>
  </si>
  <si>
    <t>5) Works on the foundations and towers required for the spans on which the Goat ACSR conductor is installed. (amendment 2)</t>
  </si>
  <si>
    <t>Delivery efficiencies</t>
  </si>
  <si>
    <t>Productivity efficiencies</t>
  </si>
  <si>
    <t>Allowance at approval (P50)</t>
  </si>
  <si>
    <t>Adjustment in respect of IDC</t>
  </si>
  <si>
    <t>Allowance at approval</t>
  </si>
  <si>
    <t>Adjustment for undelivered grid outputs</t>
  </si>
  <si>
    <t xml:space="preserve">There are a number of reasons this program is forecasting lower costs. They are primarily:
 - the transformer procurement for Bombay occurred after a supplier had another order cancelled and was able to offer a better price.
 - an alteration to the timing of Counties Power’s new zone substation at Bombay avoided a work planning clash and allowed for simpler implementation at the site.
 - through smart design we were able to significantly reduce the required enabling works, for example the use of new technology (smaller/lighter Catenary Support System Blocks)
   reduced the amount of temporary strengthening  works and infrastructure protection required and no requirement for hurdles over motorways.
</t>
  </si>
  <si>
    <t>There were no variances to the approved outputs of this project</t>
  </si>
  <si>
    <t>SCHEDULE TP5: RELATED PARTY TRANSACTIONS</t>
  </si>
  <si>
    <t>Transactions with key management personnel</t>
  </si>
  <si>
    <t>The Group did not conduct any business with key management personnel aside from the compensation payments below.</t>
  </si>
  <si>
    <t>Key management personnel compensation</t>
  </si>
  <si>
    <t>Key management personnel received the following compensation for their services to the Group.</t>
  </si>
  <si>
    <t>$m</t>
  </si>
  <si>
    <t>Directors' fees</t>
  </si>
  <si>
    <t>Other key management personnel</t>
  </si>
  <si>
    <t>Defined contribution schemes</t>
  </si>
  <si>
    <t>There were no termination payments to key management personnel in 2025.</t>
  </si>
  <si>
    <t>There was no long-term compensation paid to key management personnel in 2025.</t>
  </si>
  <si>
    <t>Transactions with other parts of Transpower</t>
  </si>
  <si>
    <t>Risk Reinsurance Limited - claims received</t>
  </si>
  <si>
    <t>Risk Reinsurance Limited - intercompany facility fee received</t>
  </si>
  <si>
    <t>Risk Reinsurance Limited - premiums paid</t>
  </si>
  <si>
    <t>Risk Reinsurance Limited - insurance expenses paid</t>
  </si>
  <si>
    <t>Transpower procures insurance services from a captive insurance company, Risk Reinsurance Limited.</t>
  </si>
  <si>
    <t>Note that transactions with Risk Reinsurance Limited (RRL) are valued consistent with IFRS17, following RRL’s adoption of the standard from disclosure year 2024.</t>
  </si>
  <si>
    <t>Some directors of the company may be directors or officers of other companies or organisations with</t>
  </si>
  <si>
    <t xml:space="preserve">which Transpower may transact.  </t>
  </si>
  <si>
    <t>All transactions are carried out at on an "arm's length" basis.</t>
  </si>
  <si>
    <t>Investment Contracts (new contracts in the disclosure year)</t>
  </si>
  <si>
    <t>under paragraph 10 of the Transpower Information Disclosure Determination 2014</t>
  </si>
  <si>
    <t>Required from 2026</t>
  </si>
  <si>
    <t>Contract Title</t>
  </si>
  <si>
    <t>Brief Description</t>
  </si>
  <si>
    <t>Contract Signed Date</t>
  </si>
  <si>
    <t>New Investment Contract - Total Capacity (kV)</t>
  </si>
  <si>
    <t>Anticipatory Connection Asset - ACA Capacity</t>
  </si>
  <si>
    <t>New Investment Contract Costs (Budget / estimated build costs)</t>
  </si>
  <si>
    <t>New Investment Contract Costs allocated to ACA</t>
  </si>
  <si>
    <t>Waverley ODID TWA</t>
  </si>
  <si>
    <t>Replacing outdoor switchgear with connection to Powerco's indoor  11kV switchroom.</t>
  </si>
  <si>
    <t>11kV</t>
  </si>
  <si>
    <t>Wairau Road Development TWA</t>
  </si>
  <si>
    <t>Procurement, installation and commissioning of a new 120MVA 220/33kV transformer.</t>
  </si>
  <si>
    <t>220kV</t>
  </si>
  <si>
    <t>Waipawa 33kV ODID Conversion TWA</t>
  </si>
  <si>
    <t>Replacing outdoor switchgear with connection to Centralines' indoor  33kV switchroom. Design and construction of the associated dual differential protection system and installation of new local service transformers.</t>
  </si>
  <si>
    <t>33kV</t>
  </si>
  <si>
    <t>The Power Company Limited</t>
  </si>
  <si>
    <t>Open Country Dairy Invercargill GXP Upgrade TWA (The Power Company)</t>
  </si>
  <si>
    <t>Invercargill GXP upgrade, including 1x 220/66kV transformer and 66kV bay.</t>
  </si>
  <si>
    <t>Additional 33kV Feeders at Whakatu GXP TWA</t>
  </si>
  <si>
    <t>2x 33kV feeders at Whakatu for Unison.</t>
  </si>
  <si>
    <t>CML-FKN TTU TWA</t>
  </si>
  <si>
    <t>Thermal uprating of the CML-FKN-A line (Aurora covers 90% of costs, based on AMD).</t>
  </si>
  <si>
    <t>110kV</t>
  </si>
  <si>
    <t>Lakeland Network Limited</t>
  </si>
  <si>
    <t>CML-FKN TTU TWA (Lakeland Network Limited)</t>
  </si>
  <si>
    <t>Thermal uprating of the CML-FKN-A line (Lakeland covers 10% of costs, based on AMD).</t>
  </si>
  <si>
    <t>KHD-TKR Uprating TWA</t>
  </si>
  <si>
    <t>Pole replacement on KHD-TKR line.</t>
  </si>
  <si>
    <t>Greytown ODID TWA</t>
  </si>
  <si>
    <t>Replacing outdoor switchgear with connection to Powerco's indoor  33kV switchroom.</t>
  </si>
  <si>
    <t>MTN ODID TWA</t>
  </si>
  <si>
    <t>Replacing outdoor switchgear with connection to Powerco's indoor  33kV switchroom. Design and construction of the associated TOPS, and replacement of 1x local service transformer.</t>
  </si>
  <si>
    <t>KHD-TKR Uprating Pole 20x TWA</t>
  </si>
  <si>
    <t>New intermediate Poles A0020A and A0020B to enable a connection to WE*'s Grenada zone sub.</t>
  </si>
  <si>
    <t>Te Matai T1 Transformer Replacement TWA</t>
  </si>
  <si>
    <t>Procurement, installation and commissioning of a new 80MVA 110/33kV transformer.</t>
  </si>
  <si>
    <t>Edendale 220kV GXP TWA</t>
  </si>
  <si>
    <t>Design, construction of a new 220kV GXP near Edendale (now named Puna Awa)</t>
  </si>
  <si>
    <t>Glenbrook BESS TWA</t>
  </si>
  <si>
    <t xml:space="preserve">Contact Energy will construct a 100 MVA Battery Energy Storage System (BESS), near Glenbrook
Substation (GLN).  Transpower will install a new 2,500 amp 33 kV feeder panel and associated
protection on Bus R, Building B, GLN to facilitate the connection. </t>
  </si>
  <si>
    <t>Far North Solar Farm Ltd</t>
  </si>
  <si>
    <t>Ohau C Solar Farm (The Point) TWA</t>
  </si>
  <si>
    <t>Design, install and commission of a substation platform and all
associated 220kV assets required to facilitate the connection of
the customer solar farm.</t>
  </si>
  <si>
    <t>Drury South Limited</t>
  </si>
  <si>
    <t>Drury Line Relocation TWA</t>
  </si>
  <si>
    <t xml:space="preserve">Relocation of the HLY-OTA-A transmission line between towers A0143 and
A0146. 
Installation of new towers HLY-OTA-A A0144A and HLY-OTA-A A0145A and
associated hardware and conductor. 
Removal of existing towers HLY-OTA-A A0144 and HLY-OTA-A A0145 and
associated hardware and conductors. 
Modifications to towers HLY-OTA-A A143 and HLY-OTA-A A146 </t>
  </si>
  <si>
    <t>Glenbrook Arc Furnace TWA</t>
  </si>
  <si>
    <t xml:space="preserve">Installation of 1 off 2,500 amp 33 kV feeder panels.
New Feeder protections. </t>
  </si>
  <si>
    <t>Masterton Solar and Energy Storage Limited (NZCE)</t>
  </si>
  <si>
    <t>Masterton Solar and BESS Project TWA</t>
  </si>
  <si>
    <t xml:space="preserve">Design, procure, installation and commissioning of two
switchgear panels 
Design, procure, installation and commissioning of revenue
and protection panels 
Modification of existing arcflash protection system
Construction of building egress </t>
  </si>
  <si>
    <t>Ruakaka Stage 2 TOPS TWA</t>
  </si>
  <si>
    <t xml:space="preserve">The Customer’s project is currently underway to develop a Solar
Farm at Ruakākā. 
Installation of a TOPS at the Bream Bay site  </t>
  </si>
  <si>
    <t>Greytown Solar Farm TWA</t>
  </si>
  <si>
    <t>Design, install and commission connections from the FNSF solar farm switchyard to the UHTMST 1&amp;2 circuits.
Also, construct the tie spans between the UHT-MST 1&amp;2 line bays to FNSF’s switchyard on behalf of FNSF, with ownership divested to FNSF on Commissioning Date.</t>
  </si>
  <si>
    <r>
      <rPr>
        <b/>
        <i/>
        <u/>
        <sz val="11"/>
        <color theme="1"/>
        <rFont val="Calibri"/>
        <family val="2"/>
        <scheme val="major"/>
      </rPr>
      <t xml:space="preserve">NOTE: </t>
    </r>
    <r>
      <rPr>
        <i/>
        <sz val="11"/>
        <color theme="1"/>
        <rFont val="Calibri"/>
        <family val="2"/>
        <scheme val="major"/>
      </rPr>
      <t>PPA's are not included in investment contracts as these agreements are for materials and not the provision of electricity transmission services</t>
    </r>
  </si>
  <si>
    <t>SCHEDULE G1: TRANSMISSION SYSTEM STATISTICS</t>
  </si>
  <si>
    <t>G1(i): Circuit Information</t>
  </si>
  <si>
    <t>System length by operating voltage (kV)</t>
  </si>
  <si>
    <t>CY-1 (km)</t>
  </si>
  <si>
    <t>CY (km)</t>
  </si>
  <si>
    <t>350kV (HVDC)</t>
  </si>
  <si>
    <t>0 kV (HVDC earth electrode)</t>
  </si>
  <si>
    <t>220kV (HVAC)</t>
  </si>
  <si>
    <t>110kV (HVAC)</t>
  </si>
  <si>
    <t>66/50kV (HVAC) (Includes leased assets)</t>
  </si>
  <si>
    <t>Circuit length of overhead electric lines by operating voltage (kV)</t>
  </si>
  <si>
    <t xml:space="preserve">  </t>
  </si>
  <si>
    <t>66/50kV (HVAC) (includes leased assets)</t>
  </si>
  <si>
    <t>Route  length of overhead electric lines by operating voltage (kV)</t>
  </si>
  <si>
    <t>Circuit length of HVAC underground transmission cable by operating voltage (kV)</t>
  </si>
  <si>
    <t xml:space="preserve">66kV (HVAC) </t>
  </si>
  <si>
    <t>Total length of HVDC submarine cable by operating voltage (kV)</t>
  </si>
  <si>
    <t>CY-1 (Quantity)</t>
  </si>
  <si>
    <t>CY (Quantity)</t>
  </si>
  <si>
    <t>HVAC Substation/Switching Station</t>
  </si>
  <si>
    <t>HVDC Convertor stations</t>
  </si>
  <si>
    <t>HVDC Electrode stations</t>
  </si>
  <si>
    <t xml:space="preserve">HVDC Cable transition stations </t>
  </si>
  <si>
    <t xml:space="preserve">HVAC Cable transition stations </t>
  </si>
  <si>
    <t>Interconnecting Transformer Banks ( 66 kV and above)</t>
  </si>
  <si>
    <t>Supply Transformer Banks ( 66 kV and above)</t>
  </si>
  <si>
    <t>Dynamic Reactive power Static (SVCs and STATCOMs)</t>
  </si>
  <si>
    <t xml:space="preserve">Dynamic Reactive power Synchronous Condensers </t>
  </si>
  <si>
    <t>Capacitor Banks  (HVAC System)</t>
  </si>
  <si>
    <t>AC filter Banks (HVDC)</t>
  </si>
  <si>
    <t>Series and Shunt reactors</t>
  </si>
  <si>
    <t>Outdoor Circuit Breakers ( 66 kV and above)</t>
  </si>
  <si>
    <t>Outdoor Circuit Breakers (33,22,11kV)</t>
  </si>
  <si>
    <t>Indoor Circuit Breakers ( 66 kV and above)</t>
  </si>
  <si>
    <t>Indoor Circuit Breakers (33,22,11kV)</t>
  </si>
  <si>
    <t>SCHEDULE G2: GRID DEMAND AND INJECTION</t>
  </si>
  <si>
    <t>G2(i): Demand and Injection</t>
  </si>
  <si>
    <t>Energy Volume (GWh)</t>
  </si>
  <si>
    <t>(GWh)</t>
  </si>
  <si>
    <t>Generators (Injection)</t>
  </si>
  <si>
    <t>GXP-EDBs (offtake)</t>
  </si>
  <si>
    <t>GXP-direct connects (Offtake)</t>
  </si>
  <si>
    <t xml:space="preserve">HVDC flows north </t>
  </si>
  <si>
    <t xml:space="preserve">HVDC flows south </t>
  </si>
  <si>
    <t>HVDC  Losses</t>
  </si>
  <si>
    <t>AC System Losses</t>
  </si>
  <si>
    <t>Maximum peak demand (MW)</t>
  </si>
  <si>
    <t xml:space="preserve">SCHEDULE G3: GRID EXIT POINT (GXP) CONNECTION CAPACITY AND DEMAND (ACTUAL AND FORECAST) </t>
  </si>
  <si>
    <t>Disclosure of line items required and not required from disclosure year 2026 onward are specified in column U.</t>
  </si>
  <si>
    <t>G3(i): Current Connection Capacity vs Actual and Forecast Demand</t>
  </si>
  <si>
    <t>Firm Capacity</t>
  </si>
  <si>
    <t>Actual Demand 
(MW)</t>
  </si>
  <si>
    <t>Forecast Net Demand (MW)</t>
  </si>
  <si>
    <t xml:space="preserve">GXP Name / Region Name </t>
  </si>
  <si>
    <t>CY+9</t>
  </si>
  <si>
    <t>CY+10</t>
  </si>
  <si>
    <t xml:space="preserve">Comments on Capacity </t>
  </si>
  <si>
    <t>No issues. Northpower has advised a 38 MW step load in 2030 due to Channel Infrastructure’s plan for an ‘Energy Precinct’ at Marsden Point.</t>
  </si>
  <si>
    <t>No issues. Kaikohe load is a gross demand value. It excludes generation from Ngawha.</t>
  </si>
  <si>
    <t>Northpower owns the supply transformers at Maungatapere.</t>
  </si>
  <si>
    <t>No issues.</t>
  </si>
  <si>
    <t>Peak load at Wellsford already exceeds the n-1 capacity of the supply transformers.</t>
  </si>
  <si>
    <t>Albany 33 kV</t>
  </si>
  <si>
    <t>Peak load at Albany is forecast to exceed the n-1 capacity of the supply transformers from winter 2033. 
There are significant new load increases forecast from data centres across the Auckland grid exit points of Henderson, Silverdale, Albany 33 kV, Hobson Street and Takanini.</t>
  </si>
  <si>
    <t>Bombay 33 kV</t>
  </si>
  <si>
    <t>Counties Energy has constructed a new zone substation supplied from Bombay 110 kV bus and has relinquished Bombay 33 kV Grid Exit Point.</t>
  </si>
  <si>
    <t>Bombay 110 kV</t>
  </si>
  <si>
    <t>Glenbrook 33 kV (clean bus)</t>
  </si>
  <si>
    <t>No issues. The Glenbrook clean bus is supplied by a single 220/33 kV, 140 MVA transformer.
This is the Glenbrook 33 kV load on the clean bus with no contribution from the generation connected directly onto the 33 kV bus at Glenbrook.</t>
  </si>
  <si>
    <t>Glenbrook - NZ Steel (dirty bus)</t>
  </si>
  <si>
    <t>No issues. 
The large load reduction from 2027 is due to the announced commissioning of the electric furnace and subsequent decommissioning of some existing plants.</t>
  </si>
  <si>
    <t>Peak load at Henderson is forecast to exceed the n-1 capacity of the supply transformers from winter 2025 and the n capacity from winter 2033.
There are significant new load increases forecast from data centres across the Auckland grid exit points of Henderson, Silverdale, Albany 33 kV, Hobson Street and Takanini.</t>
  </si>
  <si>
    <t>Hepburn Rd</t>
  </si>
  <si>
    <t>Hobson Street</t>
  </si>
  <si>
    <t>The load split between Hobson Street and Liverpool Street–Penrose is an estimate only.  The Vector and Transpower networks between these grid exit points are operated in parallel.
There are significant new load increases forecast from data centres across the Auckland grid exit points of Henderson, Silverdale, Albany 33 kV, Hobson Street and Takanini.</t>
  </si>
  <si>
    <t>Mangere 33 kV</t>
  </si>
  <si>
    <t>Peak load at Mangere 33 kV is forecast to exceed the n-1 capacity of the supply transformers from winter 2026. 
Capacity is limited by equipment other than the supply transformer(s)</t>
  </si>
  <si>
    <t>Mangere 110 kV</t>
  </si>
  <si>
    <t xml:space="preserve">Vector owns the 110 kV feeders at Mangere. </t>
  </si>
  <si>
    <t>Mt Roskill 22 kV</t>
  </si>
  <si>
    <t>Peak load at Mount Roskill is forecast to exceed the n-1 capacity of the supply transformers from winter 2038.</t>
  </si>
  <si>
    <t>Mt Roskill 110 kV - Kingsland feeder</t>
  </si>
  <si>
    <t>Vector owns the 110 kV feeders at Mount Roskill. This includes the Kingsland feeders only.</t>
  </si>
  <si>
    <t>Otahuhu</t>
  </si>
  <si>
    <t>Peak load at Otahuhu is forecast to exceed the n-1 capacity of the supply transformers from winter 2035. Capacity is limited by equipment other than the supply transformer(s)</t>
  </si>
  <si>
    <t xml:space="preserve">No issues. </t>
  </si>
  <si>
    <t>Penrose 22 kV</t>
  </si>
  <si>
    <t>Peak load at Penrose 22 kV exceeds the n-1 capacity of the supply transformers from 2028. Capacity is limited by equipment other than the supply transformer(s)
The Penrose 22 kV load is split between three 33/22 kV transformers that are in not directly connected on the 22 kV side.  Only the aggregate 22 kV load is forecast, not separate load forecasts for the three 33/22 kV transformers.</t>
  </si>
  <si>
    <t>Penrose 25 kV</t>
  </si>
  <si>
    <t xml:space="preserve">No issues. 
A single 220/25 kV traction transformer at Penrose supplies the Auckland passenger rail system.  This transformer, along with the single traction transformer at Southdown, provides switched n 1 security.  The average transformer loading is low, with high levels of peak load occurring for only a few minutes at a time.  Therefore, we do not assess the capacity of traction transformers in the TPR. </t>
  </si>
  <si>
    <t>Penrose 33 kV</t>
  </si>
  <si>
    <t xml:space="preserve">Peak load at Penrose 33 kV is forecast to exceed the n-1 capacity of the supply transformers from winter 2031. </t>
  </si>
  <si>
    <t>Penrose 110 kV - Liverpool Street</t>
  </si>
  <si>
    <t>The load split between Hobson Street and Liverpool Street–Penrose is an estimate only.  The Vector and Transpower networks between these grid exit points are operated in parallel.</t>
  </si>
  <si>
    <t>Peak load at Silverdale is forecast to exceed the n-1 capacity of the transformers from winter 2029.
There are significant new load increases forecast from data centres across the Auckland grid exit points of Henderson, Silverdale, Albany 33 kV, Hobson Street and Takanini.</t>
  </si>
  <si>
    <t>Southdown 25 kV</t>
  </si>
  <si>
    <t xml:space="preserve">No issues. 
A single 220/25 kV traction transformer at Southdown supplies the Auckland passenger rail system.  This transformer, along with the single traction transformer at Penrose, provides switched n 1 security.  The average transformer loading is low, with high levels of peak load occurring for only a few minutes at a time.  Therefore, we do not assess the capacity of traction transformers in the TPR. </t>
  </si>
  <si>
    <t>Peak load at Takanini is forecast to exceed the n-1 capacity of the supply transformers from winter 2027.
There are significant new load increases forecast from data centres across the Auckland grid exit points of Henderson, Silverdale, Albany 33 kV, Hobson Street and Takanini.</t>
  </si>
  <si>
    <t>Peak load at Wairau Road is forecast to exceed the n-1 capacity of the transformers from winter 2026. Capacity is limited by equipment other than the supply transformer(s)</t>
  </si>
  <si>
    <t>Peak load at Wiri is forecast to exceed the n-1 capacity of the supply transformers from winter 2025.</t>
  </si>
  <si>
    <t>Arapuni North</t>
  </si>
  <si>
    <t>Powerco owns the 110 kV feeders at Arapuni North.</t>
  </si>
  <si>
    <t xml:space="preserve">Peak load at Cambridge is forecast to exceed the n-1 capacity of the supply transformers from 2027. Capacity is limited by equipment other than the supply transformer(s).
High growth at Cambridge from new industrial load and residential development.  Some of the Cambridge load will be transferred to the new Hautapu grid exit point over the forecast period. </t>
  </si>
  <si>
    <t>Hamilton 11 kV</t>
  </si>
  <si>
    <t>No issues. Load shifting of 5 MW from Hamilton 11 kV to Hamilton 33 kV in 2029.</t>
  </si>
  <si>
    <t>Hamilton 33 kV</t>
  </si>
  <si>
    <t>Peak load at Hamilton 33 kV already exceeds the n-1 capacity of the 220/33 kV transformers and is expected to exceed the n capacity from 2026 until forecast load transfer to Te Kowhai in 2031.
Load shifting of 5 MW from Hamilton 11 kV to Hamilton 33 kV in 2029. Load shifting of 9 MW and 42 MW from Hamilton 33 kV to Te Kowhai in 2029 and 2031, respectively.</t>
  </si>
  <si>
    <t>Hamilton NZR</t>
  </si>
  <si>
    <t xml:space="preserve">No issues. Two 220/55 kV traction transformers at Hamilton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 </t>
  </si>
  <si>
    <t>Hangatiki 33 kV</t>
  </si>
  <si>
    <t>Peak load at Hangatiki 33 kV grid exit point already exceeds the n-1 capacity of the supply transformers.</t>
  </si>
  <si>
    <t>Hangatiki 110 kV</t>
  </si>
  <si>
    <t>The 110 kV grid exit point is on n security and its capacity is not reported in the TPR as the supply transformer is owned by The Lines Company.</t>
  </si>
  <si>
    <t xml:space="preserve">Peak load at Hinuera is forecast to exceed the n-1 capacity of the supply transformers from 2033 </t>
  </si>
  <si>
    <t>Peak load at Huntly is forecast to exceed the summer n-1 capacity of the supply transformers from 2033. Capacity is limited by equipment other than the supply transformer(s).
Load shifting of 26 MW from Te Kowhai to Huntly in 2031.</t>
  </si>
  <si>
    <t>Hautapu</t>
  </si>
  <si>
    <t xml:space="preserve">No issues. High growth at Cambridge from new industrial load and residential development.  Some of the Cambridge load will be transferred to the new Hautapu grid exit point over the forecast period. </t>
  </si>
  <si>
    <t>Kinleith 11 kV</t>
  </si>
  <si>
    <t>No issues. Oji Fibre Solutions announced closure of paper production at Kinleith.</t>
  </si>
  <si>
    <t>Kinleith 33 kV</t>
  </si>
  <si>
    <t xml:space="preserve">The winter peak 33 kV load at Kinleith already exceeds the continuous capacity of T5 but is within the continuous capacity of T9 </t>
  </si>
  <si>
    <t>Peak load at Kopu is forecast to exceed the n-1 capacity of the supply transformers from winter 2027. Capacity is limited by equipment other than the supply transformer(s).</t>
  </si>
  <si>
    <t>The supply transformers at Lichfield are owned by Vector and are not reported in the TPR.</t>
  </si>
  <si>
    <t>Powerco owns the supply transformers at Piako. Peak load at Piako is forecast to remain within the n-1 capacity of the two Piako–Morrinsville Tee line sections.
Load shifting of 3.5 MW from Piako to Waihou in 2025.</t>
  </si>
  <si>
    <t>Peak load at Te Awamutu is forecast to exceed the n-1 capacity of the transformers from 2026</t>
  </si>
  <si>
    <t>Peak load at Te Kowhai (excluding contribution from Te Uku) is forecast to exceed the n-1 capacity of the 220/33 kV transformers from 2027. Capacity is limited by equipment other than the supply transformer(s).
Load shifting of 9 MW and 42 MW from Hamilton 33 kV to Te Kowhai in 2029 and 2031, respectively. Load shifting of 26 MW from Te Kowhai to Huntly in 2031.</t>
  </si>
  <si>
    <t>No issues. Load shifting of 3.5 MW from Piako to Waihou in 2025.</t>
  </si>
  <si>
    <t>Peak load at Waikino is forecast to exceed the n-1 capacity of the T1 transformer from 2025</t>
  </si>
  <si>
    <t>No issues. This load is gross, no embedded generation is included.</t>
  </si>
  <si>
    <t xml:space="preserve">The peak load is forecast to exceed the n-1 capacity of T4 and T7 in 2026 following the planned electrification of Fonterra’s dairy plant at Edgecumbe.
Horizon advised a 34 MW step load increase at Edgecumbe in 2026, caused by the electrification of the Fonterra dairy plant. </t>
  </si>
  <si>
    <t>No issues. A single 110/33 kV, 75 MVA transformer supplies load at Kaitemako, resulting in n security.
Powerco advised a 13 MW load shift from Kaitemako to Tauranga 33 kV in 2030. Several major commercial, industrial and residential load increases are expected in the Tauriko area, which will be supplied from Tauranga 33 kV.</t>
  </si>
  <si>
    <t>Kawerau Horizon</t>
  </si>
  <si>
    <t>No issues. This load is a gross demand value. It excludes embedded generation.</t>
  </si>
  <si>
    <t>Kawerau T6 - T9</t>
  </si>
  <si>
    <t>No issues. This load is supplied by transformers owned by Pioneer Energy and located at Aniwhenua.  This load is a gross demand value. It excludes embedded generation.</t>
  </si>
  <si>
    <t>Mt Maunganui 33 kV</t>
  </si>
  <si>
    <t xml:space="preserve">No issues. Powerco advised the following load shifts from Mount Maunganui 33 kV to Te Matai: 18MW in 2031 and 13.5 MW in 2038. </t>
  </si>
  <si>
    <t xml:space="preserve">Rotorua 11 kV </t>
  </si>
  <si>
    <t>Rotorua 33 kV</t>
  </si>
  <si>
    <t xml:space="preserve">Peak load at Rotorua 33 kV is forecast to exceed the n-1 capacity of the supply transformers from 2035 </t>
  </si>
  <si>
    <t>Tarukenga 11 kV</t>
  </si>
  <si>
    <t>No issues. A single 110/11 kV, 20 MVA supply transformer supplies the Tarukenga grid exit point resulting in n security</t>
  </si>
  <si>
    <t>Tauranga 11 kV</t>
  </si>
  <si>
    <t>Tauranga 33 kV</t>
  </si>
  <si>
    <t>Peak load at Tauranga 33 kV is forecast to exceed the n-1 capacity of the supply transformers from winter 2030 if Kaimai generation is low (14 MW) and from 2032 if Kaimai generation is medium (33 MW).
Powerco advised a 13 MW load shift from Kaitemako to Tauranga 33 kV in 2030. Several major commercial, industrial and residential load increases are expected in the Tauriko area, which will be supplied from Tauranga 33 kV.</t>
  </si>
  <si>
    <t xml:space="preserve">The Te Matai load is forecast to exceed the n-1 capacity of T2 from winter 2025 and the n capacity of T1 from winter 2026.
Powerco advised the following load shifts from Mount Maunganui 33 kV to Te Matai: 18MW in 2031 and 13.5 MW in 2038. </t>
  </si>
  <si>
    <t>Waiotahe 11 kV</t>
  </si>
  <si>
    <t xml:space="preserve">The combined 11 kV and 50 kV peak load is forecast to exceed the n-1 rating of the 11 kV windings of the transformers from winter 2025 </t>
  </si>
  <si>
    <t>Waiotahe 50 kV</t>
  </si>
  <si>
    <t>A single 11/50 kV, 3 MVA transformer supplies the 50 kV load, resulting in n security.  The peak load at Waiotahe 50 kV shows minimal load growth over the forecast period and no capacity issues are expected.</t>
  </si>
  <si>
    <t>Bunnythorpe 33 kV</t>
  </si>
  <si>
    <t xml:space="preserve">Peak load at Bunnythorpe is forecast to reach the n-1 capacity of the supply transformers in winter 2025 before decreasing due to permanent load transfers to Linton and Marton. Capacity is limited by equipment other than the supply transformer(s).
Powerco has advised a 3 MW load shift from Bunnythorpe to Linton in 2026. Powerco has advised a 15 MW load shift from Bunnythorpe to Marton in 2027. </t>
  </si>
  <si>
    <t>Bunnythorpe - NZR</t>
  </si>
  <si>
    <t>No issues. Two 220/55 kV traction transformers at Bunnythorpe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t>
  </si>
  <si>
    <t>Peak load at Dannevirke is forecast to exceed the n-1 capacity of the supply transformers from winter 2036. Capacity is limited by equipment other than the supply transformer(s).</t>
  </si>
  <si>
    <t>No issues. 
Powerco has advised a 3 MW load shift from Bunnythorpe to Linton in 2026. Powerco has advised 6 MW of industrial load increases at Linton across 2026-2028</t>
  </si>
  <si>
    <t>Peak load at Mangahao already exceeds the n-1 capacity of the supply transformers when Mangahao power station is not generating.</t>
  </si>
  <si>
    <t>Peak load at Marton is forecast to exceed the n-1 capacity of the supply transformers from winter 2027. The n capacity of the smaller transformer (T2) is forecast to be exceeded at peak time from winter 2032. 
Powerco has advised a 15 MW load shift from Bunnythorpe to Marton in 2027. Powerco has advised 7 MW of industrial load increases at Marton across 2030-2034.</t>
  </si>
  <si>
    <t xml:space="preserve">No capacity issues. The load at Mataroa is supplied by a single 110/33 kV, 26 MVA supply transformer comprising three single-phase units, resulting in n security.  </t>
  </si>
  <si>
    <t>No capacity issues. The load at National Park is supplied through a single Ohakune–National Park–Ongarue 110 kV circuit and a single 110/33 kV, 15 MVA supply transformer, resulting in n security.</t>
  </si>
  <si>
    <t>No capacity issues. The load at Ohakune is supplied by a single 110/11 kV, 20 MVA supply transformer, resulting in n security.</t>
  </si>
  <si>
    <t xml:space="preserve">No capacity issues. The load at Ongarue is supplied by a single 110/33 kV, 20 MVA supply transformer comprising three single-phase units, resulting in n security. </t>
  </si>
  <si>
    <t>Tangiwai 11 kV</t>
  </si>
  <si>
    <t xml:space="preserve">Following Winstone Pulp International’s decision to indefinitely close its Tangiwai Sawmill and Karioi Pulpmill in 2024, no load is supplied by the Tangiwai 220/11 kV transformers </t>
  </si>
  <si>
    <t>Tangiwai NZR</t>
  </si>
  <si>
    <t xml:space="preserve">No issues. Two 220/55 kV traction transformers at Tangiwai supply the KiwiRail North Island Main Trunk railway line.  The two transformers are operated normally split, each providing n security to a portion of the railway line.  The average transformer loading is low, with high levels of peak load occurring for only a few minutes at a time.  Therefore, we do not assess the capacity of traction transformers in the TPR. </t>
  </si>
  <si>
    <t>No capacity issues. The load at Tokaanu is supplied by a single 220/33 kV, 20 MVA supply transformer, with a second transformer that can be manually switched into service when required.</t>
  </si>
  <si>
    <t>Peak load at Waipawa 33 kV (combined 33 kV and 11 kV load) is forecast to exceed the n-1 capacity of the supply transformers from winter 2025. Capacity is limited by equipment other than the supply transformer(s).
The 11 kV load is supplied from the 33 kV via a single 33/11 kV transformer.
Centralines has advised 10 MW of load increase from heavy industry and residential development at Waipawa across 2025-2028.</t>
  </si>
  <si>
    <t>No issues, assuming the new transformers are comissioned by the end of 2025.
Wairakei load is a gross demand value.  It excludes embedded generation. Unison has advised a 37 MW load shift in total across 2025-2034 from Wairakei to Tauhara (Hawke’s Bay region).</t>
  </si>
  <si>
    <t>No capacity issues. The Brunswick load is supplied by a single 220/33 kV, 50 MVA transformer, resulting in n security.</t>
  </si>
  <si>
    <t>Carrington Street</t>
  </si>
  <si>
    <t>Hawera 110 kV (Whareroa)</t>
  </si>
  <si>
    <t>Fonterra has feeders connected directly to the Hawera 110 kV bus; their capacity is not reported in the TPR. 
This is a gross load. Embedded generation has been excluded.</t>
  </si>
  <si>
    <t>Hawera (Kupe)</t>
  </si>
  <si>
    <t>No issues. A single 110/33 kV, 30 MVA supply transformer (T3) supplies the Beach Energy Kupe load, resulting in n security.
Load reduction from industrial sectors from 2026,</t>
  </si>
  <si>
    <t>Kapuni</t>
  </si>
  <si>
    <t>Kapuni load and generation is connected to the grid through a single 110 kV circuit (owned by Nova Energy) which is Tee-connected to the 110 kV Opunake–Stratford–2 circuit, resulting in n security. The capacity of the assets owned by Nova Energy is not reported in the TPR.</t>
  </si>
  <si>
    <t>Stratford 33 kV</t>
  </si>
  <si>
    <t>No issues. Step increase of 4.67 MW in 2034 from industrial sector as part of RETA.</t>
  </si>
  <si>
    <t xml:space="preserve">No issues. Two 220/55 kV traction transformers at Taumarunui supply the KiwiRail North Island Main Trunk railway line.  The two transformers are normally operated split, each providing n security to a portion of the railway line.  The average transformer loading is low, with high levels of peak load occurring for only a few minutes at a time.  Therefore, we do not assess the capacity of traction transformers in the TPR. </t>
  </si>
  <si>
    <t>No capacity issues. A single 110/11 kV, 10 MVA transformer supplies load at Waverley resulting in n security.</t>
  </si>
  <si>
    <t>Whanganui</t>
  </si>
  <si>
    <t>Peak load at Whanganui already exceeds the n-1 capacity of the supply transformers. Capacity is limited by equipment other than the supply transformer(s).</t>
  </si>
  <si>
    <t>Peak load at Fernhill has exceeded the n-1 capacity of the smaller transformer (T2) since 2023. Capacity is limited by equipment other than the supply transformer(s).</t>
  </si>
  <si>
    <t>Peak load at Redclyffe is forecast to exceed the n-1 capacity of the supply transformers from 2035. Capacity is limited by equipment other than the supply transformer(s).
Unison advised a 16 MW load shift from Whakatu to Redclyffe in 2025.</t>
  </si>
  <si>
    <t xml:space="preserve">Tuai </t>
  </si>
  <si>
    <t>Eastland Networks owns the 110 kV feeders at Tuai</t>
  </si>
  <si>
    <t>Tauhara</t>
  </si>
  <si>
    <t>No capacity issues. Tauhara is a new GXP commissioned in 2024.  A single 220/33 kV, 70 MVA transformer supplies the Unison load at Tauhara, resulting in n security.
Tauhara load is a gross demand value.  It excludes embedded generation.</t>
  </si>
  <si>
    <t>No issues. Unison advised a 16 MW load shift from Whakatu to Redclyffe in 2025.</t>
  </si>
  <si>
    <t>Central Park 11 kV</t>
  </si>
  <si>
    <t>Central Park 33 kV</t>
  </si>
  <si>
    <t>No issues. Central Park 33 kV has multiple step loads from expected public transport electrification upgrades and several new buildings planned.</t>
  </si>
  <si>
    <t>Peak load at Gracefield is forecast to exceed the n 1 capacity of the supply transformers from winter 2030 .
Gracefield has multiple step loads due to public transport electrification and industrial development. In 2027, there is a 9 MW load shift from Gracefield to Melling.</t>
  </si>
  <si>
    <t>Haywards 11 kV</t>
  </si>
  <si>
    <t>No issues with 11 kV load. The combined peak load at Haywards 33 kV and 11 kV is forecast to exceed the n-1 capacity of the supply transformers from winter 2028. 
Haywards, Melling – public transport electrification, industrial developments and residential developments in Manor Park, Naenae, Waterloo and Wainuiomata.</t>
  </si>
  <si>
    <t>Haywards 33 kV</t>
  </si>
  <si>
    <t>Peak load at Haywards 33 kV is forecast to exceed the n-1 capacity of the supply transformers from winter 2026. The combined peak load at Haywards 33 kV and 11 kV is forecast to exceed the n-1 capacity of the supply transformers from winter 2028. 
Capacity is limited by equipment other than the supply transformer(s).
Haywards, Melling – public transport electrification, industrial developments and residential developments in Manor Park, Naenae, Waterloo and Wainuiomata.</t>
  </si>
  <si>
    <t>Kaiwharawhara peak load is forecast to exceed the n 1 capacity of the supply transformers from winter 2028. Capacity is limited by equipment other than the supply transformer(s).
Kaiwharawhara growth from expected industrial development, public transport electrification and port upgrades.</t>
  </si>
  <si>
    <t>Melling 11 kV</t>
  </si>
  <si>
    <t xml:space="preserve">The 11 kV peak load is forecast to exceed the n-1 capacity of the supply transformers from winter 2029 </t>
  </si>
  <si>
    <t>Melling 33 kV</t>
  </si>
  <si>
    <t>No issues. 
In 2027, there is a 9 MW load shift from Gracefield to Melling. Haywards, Melling – public transport electrification, industrial developments and residential developments in Manor Park, Naenae, Waterloo and Wainuiomata.</t>
  </si>
  <si>
    <t>Peak load at Pāuatahanui is forecast to exceed the n-1 capacity of the supply transformers from winter 2026. 
Takapu Road and Pāuatahanui growth from public transport electrification and significant industrial and residential developments.</t>
  </si>
  <si>
    <t>Takapu Rd</t>
  </si>
  <si>
    <t>Peak load at Takapu Road is forecast to exceed the n-1 capacity of the supply transformers from winter 2027.
Takapu Road and Pāuatahanui growth from public transport electrification and significant industrial and residential developments.</t>
  </si>
  <si>
    <t>No issues. Marlborough Lines advised of about 10 MW of industrial load increase between 2025 and 2029.</t>
  </si>
  <si>
    <t>No issues. The Kikiwa load is normally supplied from the 11 kV tertiary winding of the Kikiwa–T1 interconnecting transformer resulting in n security. There is a backup supply from the T2 interconnecting transformer.  Transferring the load between T1 and T2 requires a short interruption to the load.</t>
  </si>
  <si>
    <t>Stoke 33 kV</t>
  </si>
  <si>
    <t>Peak load at Stoke 33 kV is forecast to exceed the n-1 capacity of the supply transformers from winter 2025. Capacity is limited by equipment other than the supply transformer(s).
Stoke 33 kV load includes supply to the Network Tasman and Nelson Electricity networks.</t>
  </si>
  <si>
    <t>Stoke 66 kV</t>
  </si>
  <si>
    <t xml:space="preserve">No issues. Stoke 66 kV load is a gross value.  It includes demand that will be supplied from embedded generation at Cobb (distribution network connected).  </t>
  </si>
  <si>
    <t>Arthur's Pass</t>
  </si>
  <si>
    <t xml:space="preserve">No capacity issues. A single 66/11 kV, 3 MVA transformer supplies load at Arthur’s Pass, resulting in n security. </t>
  </si>
  <si>
    <t>Atarau grid exit point was decommissioned on June 2023. The substation was dismantled in 2025.</t>
  </si>
  <si>
    <t>No capacity issues. A single 66/11 kV, 3.8 MVA transformer supplies load at Castle Hill, resulting in n security.</t>
  </si>
  <si>
    <t>Westpower owns the supply transformers at Greymouth.</t>
  </si>
  <si>
    <t xml:space="preserve">Westpower owns the supply transformers at Hokitika.
Peak load at Hokitika is forecast to exceed the n-1 transmission capacity from 2028.
This is the gross load assuming no embedded generation contribution at Hokitika. </t>
  </si>
  <si>
    <t xml:space="preserve">Kumara load is supplied via a single 66/11 kV supply transformer, resulting in n security.  The supply transformer is owned by Westpower and is not reported in the TPR.  </t>
  </si>
  <si>
    <t>No capacity issues. Murchison is supplied by a single 110/11 kV, 10 MVA transformer resulting in n security.</t>
  </si>
  <si>
    <t>No capacity issues. Otira is supplied by a single 66/11 kV, 2.5 MVA transformer, resulting in n security.</t>
  </si>
  <si>
    <t xml:space="preserve">Reefton </t>
  </si>
  <si>
    <t xml:space="preserve">The supply transformers at Reefton are owned by Westpower and are not reported in the TPR.
Westpower advised 8 MW load increase from heavy industry at Reefton in 2026.   </t>
  </si>
  <si>
    <t>Robertson Street</t>
  </si>
  <si>
    <t>The supply transformers at Robertson Street are owned by Buller Electricity and are not reported in the TPR.
Robertson Street (owned by Westpower) is connected to the grid at Orowaiti.</t>
  </si>
  <si>
    <t>Ashburton 66 kV</t>
  </si>
  <si>
    <t>Peak load at Ashburton is forecast to exceed the n-1 capacity of the supply transformers from summer 2035.</t>
  </si>
  <si>
    <t>Ashley - MainPower 11 kV</t>
  </si>
  <si>
    <t xml:space="preserve">No issues. Took the peak historical load when both Mainpower and Daiken load supply transformers and in service rather than during a maintenance of either transformer resulting in the load being delivered through a single transformer. 
Planned load shifts as advised by MainPower from Ashley 11 kV (MainPower): 3 MW to Ashley 66 kV in 2028.
Planned load shifts as advised by MainPower from Kaiapoi 11 kV: 2 MW to Ashley 11 kV (MainPower) in 2025 and 4 MW to Ashley 66 kV in 2028.
Planned load shifts as advised by MainPower from Southbrook 66 kV: 1 MW to Ashley 11 kV (MainPower) in 2025; 7 MW, 3 MW and 3 MW to Ashley 66 kV in 2027, 2030 and 2032, respectively. </t>
  </si>
  <si>
    <t>Ashley - MainPower 66 kV</t>
  </si>
  <si>
    <t xml:space="preserve">Mainpower will have feeders directly connected to the Ashley 66 kV bus from 2027.
The combined 11 kV and 66 kV peak load at Ashley is forecast to exceed the n-1 capacity of the Ashley–Waipara and Ashley–Southbrook transmission circuits from winter 2032.
Planned load shifts as advised by MainPower from Ashley 11 kV (MainPower): 3 MW to Ashley 66 kV in 2028.
Planned load shifts as advised by MainPower from Kaiapoi 11 kV: 2 MW to Ashley 11 kV (MainPower) in 2025 and 4 MW to Ashley 66 kV in 2028.
Planned load shifts as advised by MainPower from Southbrook 66 kV: 1 MW to Ashley 11 kV (MainPower) in 2025; 7 MW, 3 MW and 3 MW to Ashley 66 kV in 2027, 2030 and 2032, respectively. </t>
  </si>
  <si>
    <t>Ashley - Daiken</t>
  </si>
  <si>
    <t xml:space="preserve">No issues. Took the peak historical load when both Mainpower and Daiken load supply transformers and in service rather than during a maintenance of either transformer resulting in the load being delivered through a single transformer. </t>
  </si>
  <si>
    <t>Bromley 66 kV</t>
  </si>
  <si>
    <t xml:space="preserve">Peak load at Bromley is forecast to exceed the n-1 capacity of the supply transformers from winter 2028.
Planned load shifts as advised by Orion from Bromley 66 kV: 50 MW to Islington 66 kV in 2031.
Planned load shifts as advised by Orion from Islington 66 kV: 48 MW and 36 MW to Bromley 66 kV in 2028 and 2033 respectively; 23 MW to Norwood in 2030. </t>
  </si>
  <si>
    <t>No capacity issues. A single 66/11 kV, 2.5 MVA transformer supplies the load at Coleridge, resulting in n security.</t>
  </si>
  <si>
    <t>Culverden 33 kV</t>
  </si>
  <si>
    <t>The combined 33 kV and 66 kV peak load at Culverden is forecast to exceed the n-1 capacity of the supply transformers from summer 2029</t>
  </si>
  <si>
    <t>Culverden 66 kV</t>
  </si>
  <si>
    <t xml:space="preserve">No capacity issues. A single 33/66 kV, 20 MVA transformer supplies the 66 kV load, resulting in n security. </t>
  </si>
  <si>
    <t>Hororata 33 kV</t>
  </si>
  <si>
    <t>Peak load on the Hororata 33 kV bus is forecast to exceed the n-1 capacity of the supply transformers from summer 2026. Capacity is limited by equipment other than the supply transformer(s).
Planned load shifts as advised by Orion from Hororata 33 kV: 7 MW to Norwood in 2033.</t>
  </si>
  <si>
    <t>Hororata 66 kV</t>
  </si>
  <si>
    <t>Orion owns the 66 kV feeders at Hororata.
Planned load shifts as advised by Orion from Hororata 66 kV: 20 MW to Norwood in 2033.</t>
  </si>
  <si>
    <t>Islington 33 kV</t>
  </si>
  <si>
    <t>Peak load at Islington 33 kV is forecast to exceed the n-1 capacity of the supply transformers from winter 2034. Capacity is limited by equipment other than the supply transformer(s).</t>
  </si>
  <si>
    <t>Islington 66 kV</t>
  </si>
  <si>
    <t xml:space="preserve">Orion owns the 66 KV feeders at Islington.
Planned load shifts as advised by Orion from Bromley 66 kV: 50 MW to Islington 66 kV in 2031.
Planned load shifts as advised by Orion from Islington 66 kV: 48 MW and 36 MW to Bromley 66 kV in 2028 and 2033 respectively; 23 MW to Norwood in 2030. </t>
  </si>
  <si>
    <t>Peak load at Kaiapoi is forecast to exceed the n-1 capacity of the supply transformers from winter 2033. Capacity is limited by equipment other than the supply transformer(s).
Planned load shifts as advised by MainPower from Kaiapoi 11 kV: 2 MW to Ashley 11 kV (MainPower) in 2025 and 4 MW to Ashley 66 kV in 2028.</t>
  </si>
  <si>
    <t>Orion owns the supply transformers at Kimberley.</t>
  </si>
  <si>
    <t xml:space="preserve">No issues. 
Planned load shifts as advised by Orion from Hororata 33 kV: 7 MW to Norwood in 2033.
Planned load shifts as advised by Orion from Hororata 66 kV: 20 MW to Norwood in 2033.
Planned load shifts as advised by Orion from Islington 66 kV: 48 MW and 36 MW to Bromley 66 kV in 2028 and 2033 respectively; 23 MW to Norwood in 2030. </t>
  </si>
  <si>
    <t>Southbrook 66 kV</t>
  </si>
  <si>
    <t xml:space="preserve">Mainpower owns the 66 kV feeders at Southbrook.
Planned load shifts as advised by MainPower from Southbrook 66 kV: 1 MW to Ashley 11 kV (MainPower) in 2025; 7 MW, 3 MW and 3 MW to Ashley 66 kV in 2027, 2030 and 2032, respectively. </t>
  </si>
  <si>
    <t>Waipara 33 kV</t>
  </si>
  <si>
    <t xml:space="preserve">No capacity issues. A single 66/33 kV, 16 MVA transformer supplies 33 kV load at Waipara resulting in n security. </t>
  </si>
  <si>
    <t>Waipara 66 kV</t>
  </si>
  <si>
    <t>Mainpower owns the 66 kV feeders at Waipara</t>
  </si>
  <si>
    <t xml:space="preserve">No capacity issues. A single 110/11 kV, 20 MVA transformer supplies the load at Albury resulting in n security. </t>
  </si>
  <si>
    <t>Alpine Energy owns the supply transformers at Bells Pond. Bells Pond is connected via a single 110 kV Tee connection to the Oamaru–Studholme–Bells Pond–Waitaki–2 circuit providing 34/34 MVA (summer/winter) capacity, resulting in n security.
No transmission capacity issues.</t>
  </si>
  <si>
    <t>Black Point</t>
  </si>
  <si>
    <t>No issues. Network Waitaki owns the supply transformers at Black Point. Black Point is connected via a single 110 kV Tee connection to the Oamaru–Black Point–Waitaki–1 circuit providing 44/44 MVA (summer/winter) capacity, resulting in n security.</t>
  </si>
  <si>
    <t>North Otago Grid Exit Point</t>
  </si>
  <si>
    <t xml:space="preserve">This is a planned new GXP by Network Waitaki which is in the investigation phase. Advised by Network Waitaki: 8 MW, 5 MW, 5 MW load shift from Oamaru to North Otago GXP in 2027, 2028 and 2031, respectively. The North Otago GXP is currently uncommitted.
Advised by Network Waitaki: 5 MW load shift from Waitaki to North Otago GXP in 2028. </t>
  </si>
  <si>
    <t>The peak load at Omaru is forecast to exceed the n-1 circuit capacity from 2025, and the voltage stability limit from summer 2026 until summer 2028. 
Capacity is limited by equipment other than the supply transformer(s).
Advised by Network Waitaki: 8 MW, 5 MW, 5 MW load shift from Oamaru to North Otago GXP in 2027, 2028 and 2031, respectively. The North Otago GXP is currently uncommitted.</t>
  </si>
  <si>
    <t>The peak load at Studholme already exceeds the n-1 capacity of the supply transformers and is forecast to exceed n capacity from summer 2027.</t>
  </si>
  <si>
    <t xml:space="preserve">Peak load at Tekapo A is forecast to exceed the continuous rating of T1 in 2032, assuming Tekapo A is not generating during peak load periods.
A single 110/11 kV, 35 MVA transformer (T6) in series with a single 33/11 kV, 10 MVA transformer (T1) supplies load at Tekapo, resulting in n security.  
Includes several commercial developments around Tekapo (from customer information). </t>
  </si>
  <si>
    <t>The peak load at Temuka already exceeds the n-1 capacity of the supply transformers in summer, and is forecast to exceed the n capacity from summer 2031.</t>
  </si>
  <si>
    <t>The peak load at Timaru is forecast to exceed the continuous capacity of two supply transformers in service from 2026.
Capacity is limited by equipment other than the supply transformer(s).</t>
  </si>
  <si>
    <t xml:space="preserve">No issues. Network Waitaki is normally supplied through an 11/33 kV, 20 MVA step up transformer owned by Network Waitaki.  There is also a lower capacity alternate supply through an 11/33 kV, 5.5 MVA step up transformer (T28) owned by Transpower that is too small to supply the peak load and normally has no load connected to it. 
Advised by Network Waitaki: 5 MW load shift from Waitaki to North Otago GXP in 2028. </t>
  </si>
  <si>
    <t>Peak load at Balclutha is forecast to exceed the n-1 capacity of the supply transformers from Shoulder 2027.</t>
  </si>
  <si>
    <t xml:space="preserve">Peak load at Cromwell 33 kV is forecast to exceed the 33 kV cable rating and the n-1 capacity of the transformers’ 33 kV winding from winter 2026. Capacity is limited by equipment other than the supply transformer(s).
Load increase at Cromwell from 2026 contributed mainly by heavy industry. </t>
  </si>
  <si>
    <t>Edendale 33 kV</t>
  </si>
  <si>
    <t>Peak load at Edendale already exceeds the n-1 capacity of the supply transformers in summer.
20 MW of the existing Edendale 33 kV load may be transferred to the new 220 kV GXP from 2027.</t>
  </si>
  <si>
    <t>Edendale 220 kV</t>
  </si>
  <si>
    <t>PowerNet requested a new Edendale GXP to enable electrification and resolve n-1 supply capacity issues.  The new Edendale GXP is expected to be commissioned by 2027.  20 MW of the existing Edendale load may be transferred to the new 220 kV GXP from 2027.</t>
  </si>
  <si>
    <t>Peak load at Frankton is forecast to exceed the n-1 thermal capacity of the 110 kV Cromwell–Frankton circuits from winter 2025 and the n-1 capacity of the supply transformers from winter 2032.</t>
  </si>
  <si>
    <t>Assuming no contribution from the embedded generators, the peak load at Halfway Bush is forecast to exceed the n-1 capacity of the supply transformers from winter 2027.</t>
  </si>
  <si>
    <t xml:space="preserve">Peak load at Invercargill is forecast to exceed the n-1 capacity of the supply transformers from winter 2028 </t>
  </si>
  <si>
    <t>Assuming no local generation at White Hill wind farm, peak load at North Makarewa is forecast to exceed the n-1 capacity of the supply transformers from summer 2025.
PowerNet advised of a 5 MW step load at North Makarewa in 2032 from commercial sector.</t>
  </si>
  <si>
    <t xml:space="preserve">New Zealand Aluminium Smelter owns the 220 kV feeders connected directly to the Tiwai 220 kV bus and their capacity is not reported in the TPR.  </t>
  </si>
  <si>
    <t>GXPs Total</t>
  </si>
  <si>
    <t>G3(ii): Current Connection Capacity vs Actual and Forecast Injection</t>
  </si>
  <si>
    <t>Grid Injection point (generator location if embedded)</t>
  </si>
  <si>
    <t>Forecast Injection (MVA)</t>
  </si>
  <si>
    <t>Bream Bay (Marsden Diesel)</t>
  </si>
  <si>
    <t>Bream Bay – Ruakākā Solar Farm</t>
  </si>
  <si>
    <t>New solar farm added</t>
  </si>
  <si>
    <t>Kaikohe – Ngawha B</t>
  </si>
  <si>
    <t>Kaikohe (Ngawha A)</t>
  </si>
  <si>
    <t>Kaikohe (Kohira Solar Farm)</t>
  </si>
  <si>
    <t>Kaikohe (Pukenui Solar Farm)</t>
  </si>
  <si>
    <t>Kaikohe (Twin Rivers Solar Farm)</t>
  </si>
  <si>
    <t>Twin Rivers Solar Farm is expected to be commissioned in November 2025.</t>
  </si>
  <si>
    <t>Maungatapere (Wairua Falls)</t>
  </si>
  <si>
    <t>Maungatapere (Kaiwaikawe Wind Farm)</t>
  </si>
  <si>
    <t>New wind farm embedded in Northpower's network in Maungatapere: Being developed by Mercury.</t>
  </si>
  <si>
    <t>Maungaturoto (Papareireiā Solar Farm)</t>
  </si>
  <si>
    <t>Papareireiā Solar Farm is expected to be commissioned by late 2025.</t>
  </si>
  <si>
    <t>Maungaturoto (Te Puna Mauri ō Omaru)</t>
  </si>
  <si>
    <t>Bombay (Hampton Downs Landfill)</t>
  </si>
  <si>
    <t>Bombay (Papakura)</t>
  </si>
  <si>
    <t>This value includes an embedded generating unit with a nominal rating of 38 MW, but continuous output of approximately 25 MW.  
With the installation of the electric arc furnace and shutdown of two kilns and a melter, the generation output is expected to decrease; the magnitude of this reduction is currently unknown.</t>
  </si>
  <si>
    <t>Mangare (Watercare Mangere)</t>
  </si>
  <si>
    <t>Otahuhu (Greenmount)</t>
  </si>
  <si>
    <t>Penrose (Auckland Hospital)</t>
  </si>
  <si>
    <t>Silverdale (Redvale Landfill)</t>
  </si>
  <si>
    <t>Installed capacity is 14x 1 MW machines but only 12 can be in service at any time.</t>
  </si>
  <si>
    <t>Takanini (Whitford Landfill)</t>
  </si>
  <si>
    <t>Cambridge (Swayne Rd)</t>
  </si>
  <si>
    <t>Hangatiki (Mangapehi)</t>
  </si>
  <si>
    <t>Hangatiki (Mokauiti)</t>
  </si>
  <si>
    <t>Hangatiki (Speedies Road)</t>
  </si>
  <si>
    <t>Hangatiki (Wairere)</t>
  </si>
  <si>
    <t>The timing of the three Rankine units’ retirement is uncertain.  Our assumption of closure date at the end of 2030 is prudent to ensure we can plan for the worst case.</t>
  </si>
  <si>
    <t>Huntly (Taiohi Solar)</t>
  </si>
  <si>
    <t>Karapiro hydro station is being refurbished which, when completed in 2025, will increase the installed capacity by 17% to 112 MW.</t>
  </si>
  <si>
    <t>Kinleith (Kinleith Pulp &amp; Paper)</t>
  </si>
  <si>
    <t>15  </t>
  </si>
  <si>
    <t xml:space="preserve">Oji Fibre Solutions has indicated the cogeneration output will be about 15 MW following cessation of paper production at Kinleith. </t>
  </si>
  <si>
    <t>Kopu (Pamu Ra ki Whitianga Solar)</t>
  </si>
  <si>
    <t>Te Awamutu (Anchor Products)</t>
  </si>
  <si>
    <t xml:space="preserve">Te Kowhai (Horotiu Landfill)  </t>
  </si>
  <si>
    <t>Te Kowhai (Te Uku)</t>
  </si>
  <si>
    <t>Waihou – Tauhei Solar</t>
  </si>
  <si>
    <t>150 </t>
  </si>
  <si>
    <t>Waikino (Tirohia Landfill)</t>
  </si>
  <si>
    <t>Waikino (Whangamata Diesel)</t>
  </si>
  <si>
    <t>Whakamaru (Mokai)</t>
  </si>
  <si>
    <t>Edgecumbe (Bay Milk)</t>
  </si>
  <si>
    <t>Edgecumbe Bay milk cogeneration decommissioning in 2026 for Fonterra electrification</t>
  </si>
  <si>
    <t>Edgecumbe (Rangitaiki solar farm)</t>
  </si>
  <si>
    <t>Edgecumbe (Omeheu solar farm)</t>
  </si>
  <si>
    <t>Kawerau – KAG</t>
  </si>
  <si>
    <t>Kawerau (Onepu)</t>
  </si>
  <si>
    <t>Onepu is the market designation for the aggregation of the following four generators: GDL/KA24 (9 MW), TA2 (16 MW), TA3 (8 MW) and TOPP1 (27 MW).</t>
  </si>
  <si>
    <t>Kawerau (Te Ahi O Maui)</t>
  </si>
  <si>
    <t>Kawerau (TOPP 2)</t>
  </si>
  <si>
    <t>Matahina (Aniwhenua)</t>
  </si>
  <si>
    <t>Mount Maunganui (Ballance Agri)</t>
  </si>
  <si>
    <t>Rotorua (Fletcher Forests)</t>
  </si>
  <si>
    <t>Rotorua (Wheao Flaxy Scheme)</t>
  </si>
  <si>
    <t>Tauranga (Kaimai)</t>
  </si>
  <si>
    <t>Kaimai is a run-of-river hydro scheme that injects at the Tauranga 33 kV bus.  Output from the scheme varies between 14 MW and 40 MW – typically, 14 MW is the minimum generation available from the scheme at peak load, though this relies on sufficient water being available.</t>
  </si>
  <si>
    <t>Waiotahe (Te Herenga O Te Ra solar farm)</t>
  </si>
  <si>
    <t>Bunnythorpe (Tararua Wind – North)</t>
  </si>
  <si>
    <t>Linton (Tararua Wind – South)</t>
  </si>
  <si>
    <t>Linton – Turitea Wind</t>
  </si>
  <si>
    <t>Ngā Awa Pūrua</t>
  </si>
  <si>
    <t>Ngā Awa Pūrua – Ngā Tamariki</t>
  </si>
  <si>
    <t xml:space="preserve">Mercury is building a 46 MW expansion to its Ngā Tamariki geothermal plant.  First power is expected late 2025. </t>
  </si>
  <si>
    <t>Ongarue (Mokauiti, Kuratau and Wairere Falls)</t>
  </si>
  <si>
    <t>Tararua Wind Central – Tararua Wind Stage 3</t>
  </si>
  <si>
    <t>Tararua Wind Central – Te Rere Hau</t>
  </si>
  <si>
    <t>Contact Energy confirmed, in November 2024, its redevelopment plan for the Wairakei steam field.  A new 101 MW geothermal plant will be built in late 2027 at Te Mihi (Te Mihi Stage 2).  Contact will retain 67 MW of capacity at the Wairakei station from mid-2027 until mid-2031.</t>
  </si>
  <si>
    <t>Wairakei (Hinemaiaia)</t>
  </si>
  <si>
    <t>Wairakei (Rotokawa)</t>
  </si>
  <si>
    <t>Wairakei (Te Huka)</t>
  </si>
  <si>
    <t>Woodville – Te Apiti</t>
  </si>
  <si>
    <t>Carrington St (Mangorei)</t>
  </si>
  <si>
    <t>Hawera (Patea)</t>
  </si>
  <si>
    <t>Hawera (Whareroa)  </t>
  </si>
  <si>
    <t>Hawera (Kapuni Solar)</t>
  </si>
  <si>
    <t>Hawera (Origin Hawera)</t>
  </si>
  <si>
    <t>Huirangi (Mangahewa)</t>
  </si>
  <si>
    <t>Huirangi (Motukawa)</t>
  </si>
  <si>
    <t>Taranaki Combined Cycle</t>
  </si>
  <si>
    <t>The generator is assumed to remain in service until the end of winter 2025.</t>
  </si>
  <si>
    <t>Stratford Peaker</t>
  </si>
  <si>
    <t>Stratford (Stratford Austral Pacific)</t>
  </si>
  <si>
    <t>Waverley – Waipipi</t>
  </si>
  <si>
    <t>Kaitawa</t>
  </si>
  <si>
    <t>Kaitawa, Piripaua and Tuai are collectively known as the Waikaremoana scheme and connect to the Tuai 110 kV bus.</t>
  </si>
  <si>
    <t>Piripaua</t>
  </si>
  <si>
    <t>Redclyffe (Esk River)</t>
  </si>
  <si>
    <t>Tauhara (Te Huka 3)</t>
  </si>
  <si>
    <t>Tuai (Gisborne)</t>
  </si>
  <si>
    <t>Tuai (Matawai)</t>
  </si>
  <si>
    <t>Tuai (Waihi)</t>
  </si>
  <si>
    <t>Whirinaki (Pan Pac)</t>
  </si>
  <si>
    <t>Te Rahui    </t>
  </si>
  <si>
    <t>Central Park (Southern Landfill)</t>
  </si>
  <si>
    <t>Central Park (Wellington Hospital)</t>
  </si>
  <si>
    <t>The Wellington Hospital generation is standby only.</t>
  </si>
  <si>
    <t>Greytown (Hau Nui)</t>
  </si>
  <si>
    <t>Haywards (Silverstream)</t>
  </si>
  <si>
    <t>Masterton (Kourarau A and B)</t>
  </si>
  <si>
    <t>Wilton (Mill Creek)</t>
  </si>
  <si>
    <t>Argyle – Branch River Scheme</t>
  </si>
  <si>
    <t>Blenheim (Ra Nui Solar)</t>
  </si>
  <si>
    <t>Ra Nui Solar Farm is expected to begin commissioning late 2025.</t>
  </si>
  <si>
    <t>Blenheim (Lulworth Wind)</t>
  </si>
  <si>
    <t>Blenheim (Waihopai hydro)</t>
  </si>
  <si>
    <t>Blenheim (Wairau Valley Solar)</t>
  </si>
  <si>
    <t>Stoke (Cobb)</t>
  </si>
  <si>
    <t>Stoke (Onekaka hydro)</t>
  </si>
  <si>
    <t>Dobson (Arnold)</t>
  </si>
  <si>
    <t>Dobson (Inchbonnie)</t>
  </si>
  <si>
    <t>Hokitika (Amethyst)</t>
  </si>
  <si>
    <t>Hokitika (McKays Creek and Kaniere Forks)</t>
  </si>
  <si>
    <t>Hokitika (Wahapo)</t>
  </si>
  <si>
    <t>Kumara (Kumara and Dillmans)</t>
  </si>
  <si>
    <t>The Dillmans hydro power scheme does not have significant water storage but is expected to supply an average of 5 MW during summer peaks.</t>
  </si>
  <si>
    <t>Murchison (Matiri)</t>
  </si>
  <si>
    <t>Robertson Street (Rochfort)</t>
  </si>
  <si>
    <t>Ashburton (Highbank)</t>
  </si>
  <si>
    <t>Ashburton (Lauriston)</t>
  </si>
  <si>
    <t>Ashburton (Montalto)</t>
  </si>
  <si>
    <t>Islington (Kowhai Park)</t>
  </si>
  <si>
    <t>Albury (Opuha)</t>
  </si>
  <si>
    <t>Clandeboye Solar Farm</t>
  </si>
  <si>
    <t>Balclutha (Mount Stuart)</t>
  </si>
  <si>
    <t>Berwick (Waipori 2)</t>
  </si>
  <si>
    <t>Clyde (Horseshoe Bend hydro)</t>
  </si>
  <si>
    <t>Clyde (Horseshoe Bend wind)</t>
  </si>
  <si>
    <t>Clyde (Lower Fraser)</t>
  </si>
  <si>
    <t>Clyde (Upper Fraser)</t>
  </si>
  <si>
    <t>Clyde (Kowhai)</t>
  </si>
  <si>
    <t>Clyde (Talla Burn)</t>
  </si>
  <si>
    <t>Clyde (Teviot)</t>
  </si>
  <si>
    <t>Cromwell (Roaring Meg)</t>
  </si>
  <si>
    <t>Frankton (Wye Creek and Glenorchy)</t>
  </si>
  <si>
    <t>Gore (Blue Mountain Lumber)</t>
  </si>
  <si>
    <t>Gore (Kaiwera Downs 1)</t>
  </si>
  <si>
    <t>43   </t>
  </si>
  <si>
    <t>Halfway Bush (Deep Stream)</t>
  </si>
  <si>
    <t>Halfway Bush (Waipori 1)</t>
  </si>
  <si>
    <t>Halfway Bush (Mahinerangi)</t>
  </si>
  <si>
    <t>Invercargill (Flat Hill)</t>
  </si>
  <si>
    <t>Kaiwera Downs 2</t>
  </si>
  <si>
    <t>Naseby (Falls Dam)</t>
  </si>
  <si>
    <t>Naseby (Paerau)</t>
  </si>
  <si>
    <t>Naseby (Patearoa)</t>
  </si>
  <si>
    <t>North Makarewa (Monowai)</t>
  </si>
  <si>
    <t>North Makarewa (White Hill)</t>
  </si>
  <si>
    <t>GIPs Total</t>
  </si>
  <si>
    <t>G3(iii): Anticipatory Connection Asset capacity</t>
  </si>
  <si>
    <t>Forecast Anticipatory capacity (MVA)</t>
  </si>
  <si>
    <t>Total Capacity (MVA)</t>
  </si>
  <si>
    <t>Opening Anticipatory capacity (MVA)</t>
  </si>
  <si>
    <t>Closing Anticipatory capacity (MVA)</t>
  </si>
  <si>
    <t>Albany (Rosedale1) (example)</t>
  </si>
  <si>
    <t>Northland (example)</t>
  </si>
  <si>
    <t>[insert GIP]</t>
  </si>
  <si>
    <t>SCHEDULE G4: QUALITY OF SUPPLY: GRID OUTPUTS AND PERFORMANCE MEASURES</t>
  </si>
  <si>
    <t>G4(i): Grid Output Historical and Forecast Measures and Targets</t>
  </si>
  <si>
    <t xml:space="preserve">Grid Output Measure - Quality </t>
  </si>
  <si>
    <t xml:space="preserve">Actual performance </t>
  </si>
  <si>
    <t>CY Target</t>
  </si>
  <si>
    <t xml:space="preserve">CY Target Achieved </t>
  </si>
  <si>
    <t xml:space="preserve">Forecast Performance </t>
  </si>
  <si>
    <t>(Yes/No)</t>
  </si>
  <si>
    <r>
      <t xml:space="preserve">Number of </t>
    </r>
    <r>
      <rPr>
        <sz val="11"/>
        <color theme="1"/>
        <rFont val="Calibri"/>
        <family val="2"/>
        <scheme val="minor"/>
      </rPr>
      <t xml:space="preserve"> loss of supply events greater than 0.05 system minutes</t>
    </r>
  </si>
  <si>
    <r>
      <t xml:space="preserve">Number of </t>
    </r>
    <r>
      <rPr>
        <sz val="11"/>
        <color theme="1"/>
        <rFont val="Calibri"/>
        <family val="2"/>
        <scheme val="minor"/>
      </rPr>
      <t xml:space="preserve"> loss of supply events greater than 1 system minute</t>
    </r>
  </si>
  <si>
    <t>Unplanned HVAC circuit unavailability (%)</t>
  </si>
  <si>
    <t>Unplanned HVDC bi-pole unavailability (%)*</t>
  </si>
  <si>
    <r>
      <t xml:space="preserve">Total impact of </t>
    </r>
    <r>
      <rPr>
        <sz val="11"/>
        <color theme="1"/>
        <rFont val="Calibri"/>
        <family val="2"/>
        <scheme val="minor"/>
      </rPr>
      <t xml:space="preserve"> interruptions (measured in system minutes)</t>
    </r>
  </si>
  <si>
    <t>*No target currently specified</t>
  </si>
  <si>
    <t>The number of loss of supply for the above quality measures relate to unplanned loss of supply events.</t>
  </si>
  <si>
    <t>G4(ii): Grid Connection Point Performance Measures</t>
  </si>
  <si>
    <t xml:space="preserve">Point of Service Performance - Demand </t>
  </si>
  <si>
    <t>No target currently specified. 
The Point of Service code and description have been used to identify the locations.</t>
  </si>
  <si>
    <t>Number of Interruptions</t>
  </si>
  <si>
    <t>Unserved energy % X100</t>
  </si>
  <si>
    <t>Point of Service</t>
  </si>
  <si>
    <t>CY-2 Actual</t>
  </si>
  <si>
    <t>CY-1 Actual</t>
  </si>
  <si>
    <t>CY Actual</t>
  </si>
  <si>
    <t xml:space="preserve">CY Target </t>
  </si>
  <si>
    <t xml:space="preserve">5 year average </t>
  </si>
  <si>
    <t>Albury 11 kV POS S 1</t>
  </si>
  <si>
    <t>Albany 33 kV POS S 1</t>
  </si>
  <si>
    <t>ALB110S1</t>
  </si>
  <si>
    <t>Albany 110 kV POS S 1</t>
  </si>
  <si>
    <t>Arthurs Pass 11 kV POS S 1</t>
  </si>
  <si>
    <t>Arapuni 110 kV POS S 2</t>
  </si>
  <si>
    <t>Ashburton 66 kV POS S</t>
  </si>
  <si>
    <t>Ashley 11 kV POS S 1</t>
  </si>
  <si>
    <t>Atiamuri 220 kV POS S 1</t>
  </si>
  <si>
    <t>Balclutha 33 kV POS S 1</t>
  </si>
  <si>
    <t>Brydone 11 kV POS S 1</t>
  </si>
  <si>
    <t>BDE011S2</t>
  </si>
  <si>
    <t>Brydone 11 kV POS S 2</t>
  </si>
  <si>
    <t>Blenheim 33 kV POS S 1</t>
  </si>
  <si>
    <t>BOB110S1</t>
  </si>
  <si>
    <t>Bombay 110 kV POS S 1</t>
  </si>
  <si>
    <t>Bells Pond 110 kV POS S 1</t>
  </si>
  <si>
    <t>Bunnythorpe 33 kV POS S 1</t>
  </si>
  <si>
    <t>BPE055SA</t>
  </si>
  <si>
    <t>Bunnythorpe 55 kV POS S</t>
  </si>
  <si>
    <t>Black Point 110 kV POS S 1</t>
  </si>
  <si>
    <t>Bream Bay 33 kV POS S 1</t>
  </si>
  <si>
    <t>Brunswick 33 kV POS S 1</t>
  </si>
  <si>
    <t>Bromley 66 kV POS S</t>
  </si>
  <si>
    <t>Cambridge 11 kV POS S 1</t>
  </si>
  <si>
    <t>Castle Hill 11 kV POS S 1</t>
  </si>
  <si>
    <t>Cromwell 33 kV POS S 1</t>
  </si>
  <si>
    <t>Coleridge 11 kV POS S 1</t>
  </si>
  <si>
    <t>Central Park 11 kV POS S 1</t>
  </si>
  <si>
    <t>CPK033S1</t>
  </si>
  <si>
    <t>Central Park 33 kV POS S 1</t>
  </si>
  <si>
    <t>Carrington Street 33 kV POS S 1</t>
  </si>
  <si>
    <t>Culverden 33 kV POS S 1</t>
  </si>
  <si>
    <t>CUL066S1</t>
  </si>
  <si>
    <t>Culverden 66 kV POS S 1</t>
  </si>
  <si>
    <t>Clyde 33 kV POS S 1</t>
  </si>
  <si>
    <t>Dobson 33 kV POS S 1</t>
  </si>
  <si>
    <t>Dannevirke 11 kV POS S 1</t>
  </si>
  <si>
    <t>Edgecumbe 33 kV POS S 1</t>
  </si>
  <si>
    <t>Edendale 33 kV POS S 1</t>
  </si>
  <si>
    <t>Fernhill 33 kV POS S 1</t>
  </si>
  <si>
    <t>Frankton 33 kV (A) POS S 1</t>
  </si>
  <si>
    <t>FKN033S2</t>
  </si>
  <si>
    <t>Frankton 33 kV (B) POS S 2</t>
  </si>
  <si>
    <t>Gracefield 33 kV POS S 1</t>
  </si>
  <si>
    <t xml:space="preserve">Glenbrook 33 kV (B) POS S </t>
  </si>
  <si>
    <t>GLN033S3</t>
  </si>
  <si>
    <t xml:space="preserve">Glenbrook 33 kV (A) POS S 3 </t>
  </si>
  <si>
    <t>Gore 33 kV POS S 1</t>
  </si>
  <si>
    <t>Greymouth 66 kV POS S 1</t>
  </si>
  <si>
    <t>Greytown 33 kV POS S 1</t>
  </si>
  <si>
    <t>Hamilton 11 kV POS S 1</t>
  </si>
  <si>
    <t>HAM033S1</t>
  </si>
  <si>
    <t>Hamilton 33 kV POS S 1</t>
  </si>
  <si>
    <t>HAM055SA</t>
  </si>
  <si>
    <t>Hamilton 55 kV POS S</t>
  </si>
  <si>
    <t>Haywards 11 kV POS S 1</t>
  </si>
  <si>
    <t>HAY033S1</t>
  </si>
  <si>
    <t>Haywards 33 kV POS S 1</t>
  </si>
  <si>
    <t>Henderson 33 kV POS S 1</t>
  </si>
  <si>
    <t>Hepburn Road 33 kV POS S 1</t>
  </si>
  <si>
    <t>Hinuera 33 kV POS S 1</t>
  </si>
  <si>
    <t>Hokitika 66 kV POS S 1</t>
  </si>
  <si>
    <t>Huntly 33 kV POS S</t>
  </si>
  <si>
    <t>Hobson Street 110 kV POS S 1</t>
  </si>
  <si>
    <t>Hororata 33 kV POS S 1</t>
  </si>
  <si>
    <t>HOR066S1</t>
  </si>
  <si>
    <t>Hororata 66 kV POS S 1</t>
  </si>
  <si>
    <t>Hangatiki 33 kV POS S 1</t>
  </si>
  <si>
    <t>HTI110S1</t>
  </si>
  <si>
    <t>Hangatiki 110 kV POS S 1</t>
  </si>
  <si>
    <t>HTU033S1</t>
  </si>
  <si>
    <t>Hautapu 33kV POS S 1</t>
  </si>
  <si>
    <t>Huirangi 33 kV POS S 1</t>
  </si>
  <si>
    <t xml:space="preserve">Hawera 33 kV (A) POS S 1 </t>
  </si>
  <si>
    <t>HWA033S2</t>
  </si>
  <si>
    <t xml:space="preserve">Hawera 33 kV (B) POS S 2 </t>
  </si>
  <si>
    <t>Halfway Bush 33 kV (A) POS S 1</t>
  </si>
  <si>
    <t>HWB033S2</t>
  </si>
  <si>
    <t>Halfway Bush 33 (B) kV POS S 2</t>
  </si>
  <si>
    <t>Invercargill 33 kV POS S 1</t>
  </si>
  <si>
    <t>Islington 33 kV POS S 1</t>
  </si>
  <si>
    <t>ISL066S1</t>
  </si>
  <si>
    <t>Islington 66 kV POS S 1</t>
  </si>
  <si>
    <t>Kaiapoi 11 kV POS S 1</t>
  </si>
  <si>
    <t>Kawerau 11 kV (A) POS S 1</t>
  </si>
  <si>
    <t>KAW011S2</t>
  </si>
  <si>
    <t>Kawerau 11 kV POS S 2</t>
  </si>
  <si>
    <t>KAW011SA</t>
  </si>
  <si>
    <t>Kawerau 11 kV (B) POS  S</t>
  </si>
  <si>
    <t>Kimberley 66 kV POS S</t>
  </si>
  <si>
    <t>Kikiwa 11 kV POS S 1</t>
  </si>
  <si>
    <t>Kinleith 11 kV POS S</t>
  </si>
  <si>
    <t>KIN033S1</t>
  </si>
  <si>
    <t>Kinleith 33 kV POS S 1</t>
  </si>
  <si>
    <t>Kaitemako 33 kV POS S 1</t>
  </si>
  <si>
    <t>Kaikohe 110 kV POS S 1</t>
  </si>
  <si>
    <t>Kaponga Tee 110 kV POS S1</t>
  </si>
  <si>
    <t>Kopu 66 kV POS S 1</t>
  </si>
  <si>
    <t>Kumara 66 kV POS S 1</t>
  </si>
  <si>
    <t>Kaiwharawhara 11 kV POS S 1</t>
  </si>
  <si>
    <t>Lichfield 110 kV POS S 1</t>
  </si>
  <si>
    <t>Linton 33 kV POS S 1</t>
  </si>
  <si>
    <t>Matahina 110 kV (A) POS S 1</t>
  </si>
  <si>
    <t>Murchison 11 kV POS S 1</t>
  </si>
  <si>
    <t>Mangamaire 33 kV POS S 1</t>
  </si>
  <si>
    <t>Mangahao 33 kV POS S 1</t>
  </si>
  <si>
    <t>Melling 11 kV POS S 1</t>
  </si>
  <si>
    <t>MLG033S1</t>
  </si>
  <si>
    <t>Melling 33 kV POS S 1</t>
  </si>
  <si>
    <t>Mangere 33 kV POS S 1</t>
  </si>
  <si>
    <t>MNG110S1</t>
  </si>
  <si>
    <t>Mangere 110 kV POS S 1</t>
  </si>
  <si>
    <t>Motunui 11 kV POS S</t>
  </si>
  <si>
    <t>MNI011S3</t>
  </si>
  <si>
    <t xml:space="preserve">Motunui 11 kV POS S 3 </t>
  </si>
  <si>
    <t>Maungatapere 110 kV POS S 1</t>
  </si>
  <si>
    <t>Masterton 33 kV POS S 1</t>
  </si>
  <si>
    <t>Mt Maunganui 33 kV POS S 1</t>
  </si>
  <si>
    <t>Marton 33 kV POS S 1</t>
  </si>
  <si>
    <t>Maungaturoto 33 kV POS S 1</t>
  </si>
  <si>
    <t>Mataroa 33 kV POS S 1</t>
  </si>
  <si>
    <t>North Makarewa 33 kV POS S 1</t>
  </si>
  <si>
    <t>National Park 33 kV POS S 1</t>
  </si>
  <si>
    <t>Naseby 33 kV POS S 1</t>
  </si>
  <si>
    <t>Norwood 66 kV POS S 1</t>
  </si>
  <si>
    <t>Oamaru 33 kV POS S 1</t>
  </si>
  <si>
    <t>Ohakune 11 kV (A) POS S 2</t>
  </si>
  <si>
    <t>OKN011S1</t>
  </si>
  <si>
    <t>Ohakune 11 kV (B) POS S 1</t>
  </si>
  <si>
    <t>Ongarue 33 kV POS S 1</t>
  </si>
  <si>
    <t>Opunake 33 kV POS S 1</t>
  </si>
  <si>
    <t>Orowaiti Tee 110 kV POS S 1</t>
  </si>
  <si>
    <t>Otahuhu 22 kV (A) POS S 1</t>
  </si>
  <si>
    <t>Otira 11 kV POS S 1</t>
  </si>
  <si>
    <t>Owhata 11 kV POS S 1</t>
  </si>
  <si>
    <t>Pakuranga 33 kV POS S 1</t>
  </si>
  <si>
    <t>Piako 110 kV POS S 1</t>
  </si>
  <si>
    <t>Penrose 22 kV POS S 1</t>
  </si>
  <si>
    <t>PEN025S1</t>
  </si>
  <si>
    <t>Penrose  25 kV POS S 1</t>
  </si>
  <si>
    <t>PEN033S1</t>
  </si>
  <si>
    <t>Penrose 33 kV (A) POS S 1</t>
  </si>
  <si>
    <t>PEN033S2</t>
  </si>
  <si>
    <t>Penrose 33 kV (B) POS S 2</t>
  </si>
  <si>
    <t>PEN110S1</t>
  </si>
  <si>
    <t>Penrose 110 kV POS S 1</t>
  </si>
  <si>
    <t>Pauatahanui 33 kV POS S 1</t>
  </si>
  <si>
    <t>Paraparaumu 33 kV POS S 1</t>
  </si>
  <si>
    <t>Redclyffe 33 kV POS S 1</t>
  </si>
  <si>
    <t>Reefton 110 kV POS S</t>
  </si>
  <si>
    <t>ROS022S1</t>
  </si>
  <si>
    <t>Mount Roskill 22 kV POS S 1</t>
  </si>
  <si>
    <t>ROS110S1</t>
  </si>
  <si>
    <t>Mount Roskill 110 kV POS S 1</t>
  </si>
  <si>
    <t>Rotorua 11 kV POS S 1</t>
  </si>
  <si>
    <t>ROT033S1</t>
  </si>
  <si>
    <t>Rotorua 33 kV POS S 1</t>
  </si>
  <si>
    <t>Southbrook 66 kV POS S1</t>
  </si>
  <si>
    <t>South Dunedin 33 kV POS S 1</t>
  </si>
  <si>
    <t>Stratford 33 kV POS S 1</t>
  </si>
  <si>
    <t>Stoke 33 kV (A) POS S 1</t>
  </si>
  <si>
    <t>STK033S2</t>
  </si>
  <si>
    <t xml:space="preserve">Stoke 33 kV (B) CB 2162 POS S 2 </t>
  </si>
  <si>
    <t>STK066S1</t>
  </si>
  <si>
    <t>Stoke 66 kV POS S 1</t>
  </si>
  <si>
    <t>Studholme 11 kV POS S 1</t>
  </si>
  <si>
    <t>Silverdale 33 kV POS S 1</t>
  </si>
  <si>
    <t>Southdown  25 kV POS S 1</t>
  </si>
  <si>
    <t>Tauhara 33 kV POS S 1</t>
  </si>
  <si>
    <t>Takanini 33 kV POS S 1</t>
  </si>
  <si>
    <t>Tauranga 11 kV POS S 1</t>
  </si>
  <si>
    <t>TGA033S1</t>
  </si>
  <si>
    <t>Tauranga 33 kV POS S 1</t>
  </si>
  <si>
    <t>Timaru 11 kV POS S 1</t>
  </si>
  <si>
    <t>Tekapo A 33 kV POS S 1</t>
  </si>
  <si>
    <t>Takapu Road 33 kV POS S 1</t>
  </si>
  <si>
    <t>Tokaanu 33 kV (A) POS S 1</t>
  </si>
  <si>
    <t>Te Matai 33 kV POS S 1</t>
  </si>
  <si>
    <t>Temuka 33 kV POS S 1</t>
  </si>
  <si>
    <t>Taumarunui 55 kV POS S</t>
  </si>
  <si>
    <t>TMU011SA</t>
  </si>
  <si>
    <t>Te Awamutu 11 kV POS S</t>
  </si>
  <si>
    <t>TNG055SA</t>
  </si>
  <si>
    <t>Tangiwai 55 kV POS S</t>
  </si>
  <si>
    <t>Tarukenga 11 kV POS S 1</t>
  </si>
  <si>
    <t>Tuai 110 kV POS S2</t>
  </si>
  <si>
    <t>Tararua Wind Central 220 kV POS S 1</t>
  </si>
  <si>
    <t>Te Kowhai 33 kV POS S 1</t>
  </si>
  <si>
    <t>Tiwai 220 kV POS S 1</t>
  </si>
  <si>
    <t xml:space="preserve">Twizel 33 kV (A) POS S 1 </t>
  </si>
  <si>
    <t>TWZ033S3</t>
  </si>
  <si>
    <t xml:space="preserve">Twizel 33 kV (B) POS S 3 </t>
  </si>
  <si>
    <t>Upper Hutt 33 kV POS S 1</t>
  </si>
  <si>
    <t>Waiotahe 11 kV POS S 1</t>
  </si>
  <si>
    <t>WAI050S1</t>
  </si>
  <si>
    <t>Waiotahe 50 kV POS S 1</t>
  </si>
  <si>
    <t>Woodville 11 kV POS S 1</t>
  </si>
  <si>
    <t>Wellsford 33 kV POS S 1</t>
  </si>
  <si>
    <t>Whanganui 33 kV POS S 1</t>
  </si>
  <si>
    <t>Whirinaki 11 kV POS S</t>
  </si>
  <si>
    <t>Waihou 33 kV POS S 1</t>
  </si>
  <si>
    <t>Wilton 33 kV POS S 1</t>
  </si>
  <si>
    <t>Wiri 33 kV POS S 1</t>
  </si>
  <si>
    <t>Waikino 33 kV POS S 1</t>
  </si>
  <si>
    <t>Waipara 33 kV POS S 1</t>
  </si>
  <si>
    <t>WPR066S1</t>
  </si>
  <si>
    <t>Waipara 66 kV POS S 1</t>
  </si>
  <si>
    <t>WPW011S1</t>
  </si>
  <si>
    <t>Waipawa 11 kV POS S 1</t>
  </si>
  <si>
    <t>WPW033S1</t>
  </si>
  <si>
    <t>Waipawa 33 kV POS S 1</t>
  </si>
  <si>
    <t>Wairau Road 33 kV POS S 1</t>
  </si>
  <si>
    <t>Wairakei 33 kV POS S 1</t>
  </si>
  <si>
    <t>Waitaki 11kV POS S 2</t>
  </si>
  <si>
    <t>WTK033S1</t>
  </si>
  <si>
    <t>Waitaki 33 kV POS S 1</t>
  </si>
  <si>
    <t>Whakatu 33 kV POS S 1</t>
  </si>
  <si>
    <t>Waverley 11 kV POS S 1</t>
  </si>
  <si>
    <t>An update on the data has been done since last year's report. This has affected some numbers for two points of service, KPA110S1 and TWC220S1.</t>
  </si>
  <si>
    <t>*Insert additional rows as needed</t>
  </si>
  <si>
    <t>Point of Service Performance - Injection</t>
  </si>
  <si>
    <t>Duration in minutes</t>
  </si>
  <si>
    <t>Aratiatia 220 kV POS I 1</t>
  </si>
  <si>
    <t>Argyle 110 kV POS I 1</t>
  </si>
  <si>
    <t>ARI110I1</t>
  </si>
  <si>
    <t>Arapuni 110 kV POS I 1</t>
  </si>
  <si>
    <t>Aviemore 220 kV POS I 1</t>
  </si>
  <si>
    <t>Benmore 220 kV POS I 1</t>
  </si>
  <si>
    <t>BRB033I1</t>
  </si>
  <si>
    <t>Bream Bay 33 kV POS I 1</t>
  </si>
  <si>
    <t>Berwick 110 kV POS I 1</t>
  </si>
  <si>
    <t>COL066I1</t>
  </si>
  <si>
    <t>Coleridge 66 kV POS I 1</t>
  </si>
  <si>
    <t>CYD220I1</t>
  </si>
  <si>
    <t>Clyde 220 kV POS I 1</t>
  </si>
  <si>
    <t>GLN033I1</t>
  </si>
  <si>
    <t>Glenbrook 33 kV POS I 1</t>
  </si>
  <si>
    <t>HLY220I1</t>
  </si>
  <si>
    <t>Huntly 220 kV POS I 1</t>
  </si>
  <si>
    <t>Harapaki 220 kV POS I 1</t>
  </si>
  <si>
    <t>HWA110I1</t>
  </si>
  <si>
    <t>Hawera 110 kV (A) POS I 1</t>
  </si>
  <si>
    <t>HWA110I2</t>
  </si>
  <si>
    <t>Hawera 110 kV (B) POS I 2</t>
  </si>
  <si>
    <t>Junction Road 110 kV POS I 1</t>
  </si>
  <si>
    <t>KAW110I1</t>
  </si>
  <si>
    <t>Kawerau 110 kV POS I 1</t>
  </si>
  <si>
    <t>Karapiro 110 kV POS I 1</t>
  </si>
  <si>
    <t>LTN220I1</t>
  </si>
  <si>
    <t>Linton 220 kV POS I 1</t>
  </si>
  <si>
    <t>Manapouri 220 kV POS I 1</t>
  </si>
  <si>
    <t>MAT110I2</t>
  </si>
  <si>
    <t>Matahina 110 kV (B) POS I 2</t>
  </si>
  <si>
    <t>MHO033I2</t>
  </si>
  <si>
    <t>Mangahao 33 kV POS I 2</t>
  </si>
  <si>
    <t>McKee 110 kV POS I 1</t>
  </si>
  <si>
    <t>Maraetai 220 kV POS I 1</t>
  </si>
  <si>
    <t>Nga Awa Purua 220 kV POS I 1</t>
  </si>
  <si>
    <t>Nga Awa Purua 220 kV POS I 2</t>
  </si>
  <si>
    <t>Ohau A 220 kV POS I 1</t>
  </si>
  <si>
    <t>Ohau B 220 kV POS I 1</t>
  </si>
  <si>
    <t>Ohau C 220 kV POS I 1</t>
  </si>
  <si>
    <t>Ohakuri 220 kV POS I 1</t>
  </si>
  <si>
    <t>OKI220I1</t>
  </si>
  <si>
    <t>Ohaaki 220 kV POS I 1</t>
  </si>
  <si>
    <t>PPI220I1</t>
  </si>
  <si>
    <t>Poihipi 220 kV POS I 1</t>
  </si>
  <si>
    <t>ROT110I1</t>
  </si>
  <si>
    <t>Rotorua 110 kV POS I 1</t>
  </si>
  <si>
    <t>ROX110I1</t>
  </si>
  <si>
    <t>Roxburgh 110 kV POS I 1</t>
  </si>
  <si>
    <t>ROX220I1</t>
  </si>
  <si>
    <t>Roxburgh 220 kV POS I 1</t>
  </si>
  <si>
    <t>Rangipo 220 kV POS I 1</t>
  </si>
  <si>
    <t>SFD220I1</t>
  </si>
  <si>
    <t>Stratford 220 kV POS I 1</t>
  </si>
  <si>
    <t>SWN220I1</t>
  </si>
  <si>
    <t>Southdown 220 kV POS I 1</t>
  </si>
  <si>
    <t>TAB220I1</t>
  </si>
  <si>
    <t>Tauhara 220 kV POS I 1</t>
  </si>
  <si>
    <t>THI220I1</t>
  </si>
  <si>
    <t>Te Mihi 220 kV POS I 1</t>
  </si>
  <si>
    <t>TKA011I1</t>
  </si>
  <si>
    <t>Tekapo A 11 kV POS I 1</t>
  </si>
  <si>
    <t>TKB220I1</t>
  </si>
  <si>
    <t>Tekapo B 220 kV POS I 1</t>
  </si>
  <si>
    <t>TKU220I1</t>
  </si>
  <si>
    <t>Tokaanu 220 kV POS I 1</t>
  </si>
  <si>
    <t>TUI110I1</t>
  </si>
  <si>
    <t>Tuai 110 kV POS I 1</t>
  </si>
  <si>
    <t>WAI033I1</t>
  </si>
  <si>
    <t>Waiotahe 33 kV POS I 1</t>
  </si>
  <si>
    <t>WDV110I1</t>
  </si>
  <si>
    <t>Woodville - Te Apiti Wind Farm 110 kV POS I 1</t>
  </si>
  <si>
    <t>WHI220I1</t>
  </si>
  <si>
    <t>Whirinaki 220 kV POS I 1</t>
  </si>
  <si>
    <t>Whakamaru 220 kV POS I 1</t>
  </si>
  <si>
    <t>Waipapa 220 kV POS I 1</t>
  </si>
  <si>
    <t>WRK220I1</t>
  </si>
  <si>
    <t>Wairakei 220 kV POS I 1</t>
  </si>
  <si>
    <t>WTK011I1</t>
  </si>
  <si>
    <t>Waitaki 11 kV POS I 1</t>
  </si>
  <si>
    <t>WVY110I1</t>
  </si>
  <si>
    <t>Waverley 110 kV POS I 1</t>
  </si>
  <si>
    <t>West Wind 110 kV POS I 1</t>
  </si>
  <si>
    <t xml:space="preserve">G4(iii): Unplanned Interruption Causes </t>
  </si>
  <si>
    <t>Cause of interruption</t>
  </si>
  <si>
    <t xml:space="preserve">Annual Performance (System Minutes) </t>
  </si>
  <si>
    <t>Significant Events (System Minutes)</t>
  </si>
  <si>
    <t>Underlying Events (System Minutes)</t>
  </si>
  <si>
    <t>Transpower Unplanned</t>
  </si>
  <si>
    <t>Total Unplanned</t>
  </si>
  <si>
    <t>Total Transpower Planned and Unplanned</t>
  </si>
  <si>
    <t>SCHEDULE G5: QUALITY OF SUPPLY: INTERCONNECTION ASSETS</t>
  </si>
  <si>
    <t>G5(i): Interconnection Asset Report</t>
  </si>
  <si>
    <t>Type*</t>
  </si>
  <si>
    <t>Sub Cat</t>
  </si>
  <si>
    <t>Planned Unavailability %</t>
  </si>
  <si>
    <t>Unplanned Unavailability %</t>
  </si>
  <si>
    <t>Number Planned Interruptions</t>
  </si>
  <si>
    <t>Planned Unserved Energy MWh</t>
  </si>
  <si>
    <t>Number Unplanned Interruptions</t>
  </si>
  <si>
    <t>Unplanned Unserved Energy MWh</t>
  </si>
  <si>
    <t>Number of Outages     &lt;1 Min</t>
  </si>
  <si>
    <t>Number of Interruptions &lt;1 min</t>
  </si>
  <si>
    <t>Measures Exceeded (plan/Unplan) ?</t>
  </si>
  <si>
    <t>Incidents Affecting Performance</t>
  </si>
  <si>
    <t>Steps Being Taken To Improve Performance</t>
  </si>
  <si>
    <t>IDENT</t>
  </si>
  <si>
    <t>CCT</t>
  </si>
  <si>
    <t>None Apply</t>
  </si>
  <si>
    <t>ARI-BOB-1</t>
  </si>
  <si>
    <t>I</t>
  </si>
  <si>
    <t>Y/Y</t>
  </si>
  <si>
    <t>Planned Outage /</t>
  </si>
  <si>
    <t>27-Jul-2024: ARI-BOB-1 trip,no auto-reclose. Yph-E fault, cause unknown. Line patrol  HAM-MER-A0152 to 400  &amp; public places patrol.</t>
  </si>
  <si>
    <t>SN24111</t>
  </si>
  <si>
    <t>20-Sep-2024: ARI-BOB-1 trip, no A/R, Rph-E fault, probably caused by lightning, no line patrol, no LOS, SDTF recorded a lightning strike close to structure BOB-MER-A0019 and in span BOB-MER-A0018-0019.</t>
  </si>
  <si>
    <t>SN24136</t>
  </si>
  <si>
    <t>26-May-2025: ARI-BOB-1 tripped, no A/R, Yph-E fault, caused by human error by third party. A digger contacted yellow phase conductor at a construction site located in span ARI-HAM-A0127-A0128-10.</t>
  </si>
  <si>
    <t>SN25071</t>
  </si>
  <si>
    <t>02-Jun-2025: ARI-BOB-1 trip, no A/R, BPh-E fault, cause unknown, line patrol found no cause.</t>
  </si>
  <si>
    <t>SN25075</t>
  </si>
  <si>
    <t>03-Jun-2025: ARI-BOB-1 RFS, a short notice outage request (SNOR) to properly close ARI-DS-176's red phase contacts. ARI-DS-176 was opened &amp; closed several times so that contacts on all phases were properly closed.</t>
  </si>
  <si>
    <t>SN25080</t>
  </si>
  <si>
    <t>ARI-HAM-1</t>
  </si>
  <si>
    <t>Y/N</t>
  </si>
  <si>
    <t>ARI-HAM-2</t>
  </si>
  <si>
    <t>ARI-HTI-1</t>
  </si>
  <si>
    <t>N/N</t>
  </si>
  <si>
    <t>ARI-HTI-ONG-1</t>
  </si>
  <si>
    <t>ARI-KIN-1</t>
  </si>
  <si>
    <t>ARI-KIN-2</t>
  </si>
  <si>
    <t>ATU-DOB-1</t>
  </si>
  <si>
    <t>ATU-RFN-IGH-1</t>
  </si>
  <si>
    <t>BAL-GOR-1</t>
  </si>
  <si>
    <t>B</t>
  </si>
  <si>
    <t>07-Aug-2024: BAL-GOR-1 trip &amp; A/R at GOR only, YPh-E, patrol of structures 209 to 312 found no cause.</t>
  </si>
  <si>
    <t>SS24068</t>
  </si>
  <si>
    <t>BAL-HWB-1</t>
  </si>
  <si>
    <t>BDE-EDN-1</t>
  </si>
  <si>
    <t>BDE-GOR-1</t>
  </si>
  <si>
    <t>BLN-KIK-1</t>
  </si>
  <si>
    <t>BLN-STK-1</t>
  </si>
  <si>
    <t>BLN-STK-2</t>
  </si>
  <si>
    <t>BOB-HAM-1</t>
  </si>
  <si>
    <t>BOB-HAM-2</t>
  </si>
  <si>
    <t>BPE-MTN-WGN-1</t>
  </si>
  <si>
    <t>BPE-MTN-WGN-2</t>
  </si>
  <si>
    <t>N/Y</t>
  </si>
  <si>
    <t>14-Oct-2024: BPE-MTN-WGN-2 tripped, for a blue phase to earth fault, only BPE CB212 A/R, probably caused by a lightning strike. MTN T2 remained in service, it did not trip.  The circuit was not patrolled.</t>
  </si>
  <si>
    <t>SN24157</t>
  </si>
  <si>
    <t>07-Jan-2025: BPE-MTN-WGN-2 tripped, red phase to earth fault, no A/R,  patrol found no cause.</t>
  </si>
  <si>
    <t>SN25003</t>
  </si>
  <si>
    <t>BPE-MTR-1</t>
  </si>
  <si>
    <t>BPE-WDV-1</t>
  </si>
  <si>
    <t>BPE-WDV-2</t>
  </si>
  <si>
    <t>CPK-WIL-1</t>
  </si>
  <si>
    <t>CPK-WWD-WIL-2</t>
  </si>
  <si>
    <t>CPK-WWD-WIL-3</t>
  </si>
  <si>
    <t>CST-HUI-1</t>
  </si>
  <si>
    <t>19-Oct-2024: CST-HUI-1 tripped at CST CB142 via bus zone differential protection when CST-DS-154's insulator skirt exploded caused by a bird strike.</t>
  </si>
  <si>
    <t>SN24160</t>
  </si>
  <si>
    <t>CST-HUI-2</t>
  </si>
  <si>
    <t>CST-JRD-SFD-1</t>
  </si>
  <si>
    <t>19-Oct-2024: CST-JRD-SFD-1 tripped only at CST via bus zone differential protection when CST-DS-154's insulator skirt exploded caused by a bird strike.</t>
  </si>
  <si>
    <t>CST-MNI-1</t>
  </si>
  <si>
    <t>CST-NPL-1</t>
  </si>
  <si>
    <t>CST-NPL-2</t>
  </si>
  <si>
    <t>CST-SFD-1</t>
  </si>
  <si>
    <t>CST-SFD-2</t>
  </si>
  <si>
    <t>19-Oct-2024: CST-SFD-2 tripped &amp; A/R at CST &amp; SFD.  Note SFD CB222 tripped due to protection zone 1 over-reach.</t>
  </si>
  <si>
    <t>CST-SFD-3</t>
  </si>
  <si>
    <t>31-Aug-2024: CST-CB-62 low SF6 in YPh pole, CST-SFD-3 RFS to top up SF6.</t>
  </si>
  <si>
    <t>SN24123</t>
  </si>
  <si>
    <t>13-Oct-2024: CST-CB-62 low SF6 in YPh, CST-SFD-3 RFS to top up SF6.</t>
  </si>
  <si>
    <t>SN24155</t>
  </si>
  <si>
    <t>DOB-RFN-IGH-2</t>
  </si>
  <si>
    <t>EDG-KAW-1</t>
  </si>
  <si>
    <t>EDG-KAW-2</t>
  </si>
  <si>
    <t>EDG-OWH-2</t>
  </si>
  <si>
    <t>EDN-INV-1</t>
  </si>
  <si>
    <t>FHL-RDF-1</t>
  </si>
  <si>
    <t>FHL-RDF-2</t>
  </si>
  <si>
    <t>FHL-TUI-1</t>
  </si>
  <si>
    <t>FHL-WPW-1</t>
  </si>
  <si>
    <t>FHL-WPW-2</t>
  </si>
  <si>
    <t>GOR-ROX-1</t>
  </si>
  <si>
    <t>HAM-KPO-1</t>
  </si>
  <si>
    <t>HAM-KPO-2</t>
  </si>
  <si>
    <t>HAY-TKR-1</t>
  </si>
  <si>
    <t>HAY-TKR-2</t>
  </si>
  <si>
    <t>HAY-UHT-1</t>
  </si>
  <si>
    <t>HAY-UHT-2</t>
  </si>
  <si>
    <t>HEN-HEP-1</t>
  </si>
  <si>
    <t>HEN-HEP-2</t>
  </si>
  <si>
    <t>HEN-HEP-3</t>
  </si>
  <si>
    <t>HEN-HEP-4</t>
  </si>
  <si>
    <t>HEN-MPE-1</t>
  </si>
  <si>
    <t>18-Apr-2025: HEN-MPE-1 &amp; 2 trip &amp; A/R. LOS at MTO to Northpower.</t>
  </si>
  <si>
    <t>SN25056</t>
  </si>
  <si>
    <t>HEN-MPE-2</t>
  </si>
  <si>
    <t>HEP-ROS-1</t>
  </si>
  <si>
    <t>HEP-ROS-2</t>
  </si>
  <si>
    <t>HOR-KBY-ISL-1</t>
  </si>
  <si>
    <t>HOR-KBY-ISL-2</t>
  </si>
  <si>
    <t>HUI-MNI-1</t>
  </si>
  <si>
    <t>HWA-SFD-1</t>
  </si>
  <si>
    <t>HWA-WVY-1</t>
  </si>
  <si>
    <t>HWB-ROX-1</t>
  </si>
  <si>
    <t>HWB-ROX-2</t>
  </si>
  <si>
    <t>IGH-KIK-1</t>
  </si>
  <si>
    <t>30-May-2025: KIK-MCH-1 circuit section of IGH-MCH-KIK-1 tripped &amp; A/R, followed by trip, A/R, trip as it had a permanent fault, conductor drop caused by fallen trees in strong winds &amp; rain. LOS to NWT at MCH. Bph conductor repaired &amp; KIK-MCH-1 circuit section RTS on 31/5/2025 at 1401.</t>
  </si>
  <si>
    <t>SS25047</t>
  </si>
  <si>
    <t>IGH-KIK-2</t>
  </si>
  <si>
    <t>IGH-ROB-1</t>
  </si>
  <si>
    <t>IGH-ROB-2</t>
  </si>
  <si>
    <t>KIK-STK-3</t>
  </si>
  <si>
    <t>KIN-TRK-1</t>
  </si>
  <si>
    <t>KIN-TRK-2</t>
  </si>
  <si>
    <t>KMO-MTM-1</t>
  </si>
  <si>
    <t>KMO-MTM-TGA-2</t>
  </si>
  <si>
    <t>KMO-TGA-1</t>
  </si>
  <si>
    <t>KMO-TMI-1</t>
  </si>
  <si>
    <t>KPO-TMU-1</t>
  </si>
  <si>
    <t>MDN-MPE-1</t>
  </si>
  <si>
    <t>MDN-MPE-2</t>
  </si>
  <si>
    <t>MGM-MST-1</t>
  </si>
  <si>
    <t>15-May-2025: MGM-MST1 RFS after car hit and broke wood pole 396. Human error incident caused by a member of the public. Broken pole replaced with concrete pole. Car vs pole incident.</t>
  </si>
  <si>
    <t>SN25068</t>
  </si>
  <si>
    <t>MGM-WDV-1</t>
  </si>
  <si>
    <t>MNG-OTA-1</t>
  </si>
  <si>
    <t>MNG-OTA-2</t>
  </si>
  <si>
    <t>MNG-ROS-1</t>
  </si>
  <si>
    <t>MNG-ROS-2</t>
  </si>
  <si>
    <t>MNI-MKE-SFD-1</t>
  </si>
  <si>
    <t>MST-UHT-1</t>
  </si>
  <si>
    <t>MST-UHT-2</t>
  </si>
  <si>
    <t>MTR-OKN-1</t>
  </si>
  <si>
    <t>OAM-BPT-WTK-1</t>
  </si>
  <si>
    <t>15-Aug-2024: OAM-BPT-WTK-1 trip, BPh-E fault, circuit patrol found magpie possible cause, LOS at BPT.</t>
  </si>
  <si>
    <t>SS24069</t>
  </si>
  <si>
    <t>23-Aug-2024: OAM-BPT-WTK-1 trip, Bph-E fault, possible cause birds, LOS at BPT.</t>
  </si>
  <si>
    <t>SS24076</t>
  </si>
  <si>
    <t>26-Apr-2025: OAM-BPT-WTK-1 trip, Rph-E fault, cause unknown, LOS at BPT and OAM.</t>
  </si>
  <si>
    <t>SS25035</t>
  </si>
  <si>
    <t>OAM-STU-BPD-WTK-2</t>
  </si>
  <si>
    <t>28-Aug-2024: OAM-STU-BPD-WTK2 tripped, RPh-E fault, Cause bird's nests at str 80. LOS at BPD to Alpine Energy. TP advised ALP at 1030 that circuit was ready to be RTS.</t>
  </si>
  <si>
    <t>SS24079</t>
  </si>
  <si>
    <t>26-Apr-2025: OAM-STU-BPD-WTK2 tripped. Cause unknown. LOS at BPD to Alpine Energy.</t>
  </si>
  <si>
    <t>SS25034</t>
  </si>
  <si>
    <t>OKN-NPK-ONG-1</t>
  </si>
  <si>
    <t>OPK-SFD-1</t>
  </si>
  <si>
    <t>OTA-PEN-2</t>
  </si>
  <si>
    <t>OTA-ROS-1</t>
  </si>
  <si>
    <t>OTA-ROS-2</t>
  </si>
  <si>
    <t>OTA-WIR-1</t>
  </si>
  <si>
    <t>OTA-WIR-2</t>
  </si>
  <si>
    <t>RDF-TUI-1</t>
  </si>
  <si>
    <t>13-Nov-2024: TUI-DS-166's red phase moving contact was not properly seated in the red phase fixed contact. RDF-TUI-1 RFS for repairs. Red phase moving arm and red phase fixed contact were replaced.</t>
  </si>
  <si>
    <t>SN24179</t>
  </si>
  <si>
    <t>21-Dec-2024: RDF-TUI-1 RFS for the restoration of Hawkes Bay circuits. Note TUI-CB-162 was not opened.</t>
  </si>
  <si>
    <t>SN24199</t>
  </si>
  <si>
    <t>RDF-TUI-2</t>
  </si>
  <si>
    <t>STU-TIM-1</t>
  </si>
  <si>
    <t>TKR-WIL-1</t>
  </si>
  <si>
    <t>TKR-WIL-2</t>
  </si>
  <si>
    <t>TMI-OWH-TRK-1</t>
  </si>
  <si>
    <t>24-Mar-2025: TRK-CB-142 RFS for a system split as TRK-TF-T2 RFS to repair an arcing fault on TRK-TF-ET2.</t>
  </si>
  <si>
    <t>SN25045</t>
  </si>
  <si>
    <t>WDV-DVK-WPW-1</t>
  </si>
  <si>
    <t>WDV-DVK-WPW-2</t>
  </si>
  <si>
    <t>WGN-WVY-1</t>
  </si>
  <si>
    <t>ALB-HEN-3</t>
  </si>
  <si>
    <t>ALB-HPI-1</t>
  </si>
  <si>
    <t>ALB-SVL-2</t>
  </si>
  <si>
    <t>ALB-WRD-4</t>
  </si>
  <si>
    <t>ASB-BRY-1</t>
  </si>
  <si>
    <t>ASB-ISL-1</t>
  </si>
  <si>
    <t>ASB-TIM-TWZ-1</t>
  </si>
  <si>
    <t>ASB-TIM-TWZ-2</t>
  </si>
  <si>
    <t>ATI-OHK-1</t>
  </si>
  <si>
    <t>17-Feb-2025: ATI-OHK-1 delayed RTS because ATI CB112 VT selection switch left in wrong position and ATI-CB-112 failed to close.</t>
  </si>
  <si>
    <t>SN25027</t>
  </si>
  <si>
    <t>ATI-TRK-1</t>
  </si>
  <si>
    <t>ATI-TRK-2</t>
  </si>
  <si>
    <t>ATI-WKM-1</t>
  </si>
  <si>
    <t>AVI-BEN-1</t>
  </si>
  <si>
    <t>AVI-BEN-2</t>
  </si>
  <si>
    <t>AVI-WTK-1</t>
  </si>
  <si>
    <t>BEN-OHB-1</t>
  </si>
  <si>
    <t>BEN-OHC-2</t>
  </si>
  <si>
    <t>BEN-TWZ-1</t>
  </si>
  <si>
    <t>BPE-BRK-1</t>
  </si>
  <si>
    <t>BPE-BRK-2</t>
  </si>
  <si>
    <t>BPE-LTN-2</t>
  </si>
  <si>
    <t>BPE-LTN-WIL-1</t>
  </si>
  <si>
    <t>BPE-PRM-HAY-1</t>
  </si>
  <si>
    <t>16-Nov-2024: BPE-PRM-1 circuit section of BPE-PRM-HAY-1 RFS for the repair of BPE-DS-743.</t>
  </si>
  <si>
    <t>SN24182</t>
  </si>
  <si>
    <t>BPE-PRM-HAY-2</t>
  </si>
  <si>
    <t>20-May-2025: BPE-PRM-HAY-2 trip &amp; A/R for a Bph-E fault, cause unknown. PRM-TF-T2 trip &amp; failed to A/R due to software bug. PRM-TF-T1 already out of service for planned maintenance.  Total LOS at PRM to Electra Ltd.</t>
  </si>
  <si>
    <t>SN25069</t>
  </si>
  <si>
    <t>BPE-TKU-1</t>
  </si>
  <si>
    <t>BPE-TKU-2</t>
  </si>
  <si>
    <t>BPE-TNG-1</t>
  </si>
  <si>
    <t>BPE-TWC-LTN-1</t>
  </si>
  <si>
    <t>BPE-WIL-1</t>
  </si>
  <si>
    <t>BRB-HPI-1</t>
  </si>
  <si>
    <t>22-Nov-2024: BRB-HPI-1 RTS delayed due to HPI-DS-324 fail to close during planned switching so unplanned outage.</t>
  </si>
  <si>
    <t>SN24185</t>
  </si>
  <si>
    <t>BRB-MDN-1</t>
  </si>
  <si>
    <t>BRK-SFD-1</t>
  </si>
  <si>
    <t>BRK-SFD-2</t>
  </si>
  <si>
    <t>BRK-SFD-3</t>
  </si>
  <si>
    <t>BRY-ISL-1</t>
  </si>
  <si>
    <t>CYD-CML-TWZ-1</t>
  </si>
  <si>
    <t>CYD-CML-TWZ-2</t>
  </si>
  <si>
    <t>CYD-ROX-1</t>
  </si>
  <si>
    <t>CYD-ROX-2</t>
  </si>
  <si>
    <t>02-Nov-2024: CYD-ROX-2 trip &amp; A/R, Y-B, then R-Y fault, trip, possible clashing conductors due to strong winds. A patrol between structures 4 and 27 found no faults.</t>
  </si>
  <si>
    <t>SS24096</t>
  </si>
  <si>
    <t>10-May-2025: CYD-ROX-2 delayed RTS when CYD-CB-462 failed to open, after Black Start test completed, caused by the failure of CB control system contactor. Faulty contactor was replaced.</t>
  </si>
  <si>
    <t>SS25040</t>
  </si>
  <si>
    <t>DRY-BOB-HLY-1</t>
  </si>
  <si>
    <t>05-Jul-2024: HLY-CB-662 &amp; HLY-CB-642 tripped via relay 642LDif1. This relay connected to CT's from CB642 and CB662. In ODJB662 the CT isolation switch was in direct contact with 250V motor supply cables. DC system arced and grounded to prot 1 CT secondary circuit as insulation had failed.</t>
  </si>
  <si>
    <t>SN24097</t>
  </si>
  <si>
    <t>25-Feb-2025: DRY-BOB-HLY-1 RFS for hot spot repair on HLY-DS-646 &amp; 665, BOB-TF-T4 RFS for HLY DS repair. DRY-BOB-HLY-2 recalled.</t>
  </si>
  <si>
    <t>SN25034</t>
  </si>
  <si>
    <t>DRY-BOB-HLY-2</t>
  </si>
  <si>
    <t>DRY-OTA-1</t>
  </si>
  <si>
    <t>DRY-TAK-OTA-1</t>
  </si>
  <si>
    <t>DRY-TAK-OTA-2</t>
  </si>
  <si>
    <t>EDG-KAW-3</t>
  </si>
  <si>
    <t>EDG-TRK-1</t>
  </si>
  <si>
    <t>EDG-TRK-2</t>
  </si>
  <si>
    <t>HAM-OHW-1</t>
  </si>
  <si>
    <t>HAM-WKM-1</t>
  </si>
  <si>
    <t>HAY-WIL-LTN-1</t>
  </si>
  <si>
    <t>HAY-WIL-LTN-2</t>
  </si>
  <si>
    <t>HEN-HPI-1</t>
  </si>
  <si>
    <t>23-Nov-2024: HEN-HPI-1 RFS, unplanned outage, for repair to HPI-DS-324 which failed to close during scheduled switching.</t>
  </si>
  <si>
    <t>HEN-OTA-1</t>
  </si>
  <si>
    <t>HEN-SWN-1</t>
  </si>
  <si>
    <t>HLY-OHW-1</t>
  </si>
  <si>
    <t>HLY-OHW-2</t>
  </si>
  <si>
    <t>HLY-OTA-2</t>
  </si>
  <si>
    <t>HLY-SFD-1</t>
  </si>
  <si>
    <t>HLY-TWH-1</t>
  </si>
  <si>
    <t>HOB-PEN-1</t>
  </si>
  <si>
    <t>HOB-WRD-1</t>
  </si>
  <si>
    <t>HPI-MDN-1</t>
  </si>
  <si>
    <t>HRP-RDF-1</t>
  </si>
  <si>
    <t>21-Dec-2024: WHI-WRK-1 single ph trip, Bph-E, HRP-TAB-1 3ph trip, TAB-WRK-1, Bph-E, caused by lightning, LOS to Unison Networks Ltd at WTU.</t>
  </si>
  <si>
    <t>HRP-TAB-1</t>
  </si>
  <si>
    <t>HWB-SDN-1</t>
  </si>
  <si>
    <t>HWB-TMH-1</t>
  </si>
  <si>
    <t>INV-MAN-2</t>
  </si>
  <si>
    <t>INV-NMA-1</t>
  </si>
  <si>
    <t>INV-ROX-1</t>
  </si>
  <si>
    <t>INV-ROX-2</t>
  </si>
  <si>
    <t>INV-TWI-1</t>
  </si>
  <si>
    <t>INV-TWI-2</t>
  </si>
  <si>
    <t>ISL-KIK-1</t>
  </si>
  <si>
    <t>ISL-LIV-1</t>
  </si>
  <si>
    <t>ISL-NWD-1</t>
  </si>
  <si>
    <t>ISL-TKB-1</t>
  </si>
  <si>
    <t>ISL-WPR-CUL-KIK-2</t>
  </si>
  <si>
    <t>ISL-WPR-CUL-KIK-3</t>
  </si>
  <si>
    <t>KAW-OHK-1</t>
  </si>
  <si>
    <t>KIK-STK-1</t>
  </si>
  <si>
    <t>KIK-STK-2</t>
  </si>
  <si>
    <t>KMO-TRK-1</t>
  </si>
  <si>
    <t>KMO-TRK-2</t>
  </si>
  <si>
    <t>LIV-NSY-1</t>
  </si>
  <si>
    <t>LIV-WTK-1</t>
  </si>
  <si>
    <t>MAN-NMA-1</t>
  </si>
  <si>
    <t>MAN-NMA-2</t>
  </si>
  <si>
    <t>MAN-NMA-3</t>
  </si>
  <si>
    <t>NMA-GOR-TMH-1</t>
  </si>
  <si>
    <t>NMA-GOR-TMH-2</t>
  </si>
  <si>
    <t>NMA-TWI-1</t>
  </si>
  <si>
    <t>NMA-TWI-2</t>
  </si>
  <si>
    <t>NPL-SFD-1</t>
  </si>
  <si>
    <t>NPL-SFD-2</t>
  </si>
  <si>
    <t>NSY-ROX-1</t>
  </si>
  <si>
    <t>OHB-TWZ-3</t>
  </si>
  <si>
    <t>OHC-TWZ-4</t>
  </si>
  <si>
    <t>OHK-WRK-1</t>
  </si>
  <si>
    <t>OHW-OTA-1</t>
  </si>
  <si>
    <t>OHW-OTA-2</t>
  </si>
  <si>
    <t>OHW-WKM-1</t>
  </si>
  <si>
    <t>OTA-HTU-WKM-1</t>
  </si>
  <si>
    <t>OTA-HTU-WKM-2</t>
  </si>
  <si>
    <t>21-May-2025: OTA-HTU-WKM-2 tripped &amp; A/R for a yellow phase to earth fault, cause unknown. HTU DCB 282 was already open as T2 not yet commissioned.  The circuit and cable section were patrolled.</t>
  </si>
  <si>
    <t>SN25070</t>
  </si>
  <si>
    <t>OTA-PAK-3</t>
  </si>
  <si>
    <t>OTA-PAK-4</t>
  </si>
  <si>
    <t>OTA-PEN-5</t>
  </si>
  <si>
    <t>OTA-PEN-6</t>
  </si>
  <si>
    <t>OTA-SWN-1</t>
  </si>
  <si>
    <t>OTA-WKM-1</t>
  </si>
  <si>
    <t>OTA-WKM-2</t>
  </si>
  <si>
    <t>PAK-PEN-3</t>
  </si>
  <si>
    <t>PAK-WKM-1</t>
  </si>
  <si>
    <t>PAK-WKM-2</t>
  </si>
  <si>
    <t>RDF-WHI-1</t>
  </si>
  <si>
    <t>RDF-WRK-1</t>
  </si>
  <si>
    <t>ROX-TMH-1</t>
  </si>
  <si>
    <t>ROX-TMH-2</t>
  </si>
  <si>
    <t>RPO-TNG-1</t>
  </si>
  <si>
    <t>RPO-WRK-1</t>
  </si>
  <si>
    <t>18-Oct-2024: RPO-WRK-1 RFS on a SNOR as RPO-DS-526 was not closed properly. Repairs and adjustments required especially on blue phase.</t>
  </si>
  <si>
    <t>SN24162</t>
  </si>
  <si>
    <t>20-Dec-2024: RPO-WRK-1 tripped &amp; A/R, yellow phase to earth fault, patrol on 23/12/2024 found large bird's nest on structure BPE-WRK-A0452, above the yellow phase insulator string. Service provider removed nest and cleaned insulator string during planned outage on 24/12/2024 from 0905 to 1309.</t>
  </si>
  <si>
    <t>SN24195</t>
  </si>
  <si>
    <t>SDN-TMH-1</t>
  </si>
  <si>
    <t>08-Feb-2025: SDN-DS-477 failed to close as its contacts were out of alignment.  SDN-TMH-1, &amp; SDN-BS-220-447-477-497 RFS to repair SDN-DS-477.</t>
  </si>
  <si>
    <t>SS25014</t>
  </si>
  <si>
    <t>SFD-TMN-1</t>
  </si>
  <si>
    <t>TAB-WRK-1</t>
  </si>
  <si>
    <t>THI-WKM-1</t>
  </si>
  <si>
    <t>THI-WRK-1</t>
  </si>
  <si>
    <t>TKB-TWZ-1</t>
  </si>
  <si>
    <t>TKU-WKM-1</t>
  </si>
  <si>
    <t>TKU-WKM-2</t>
  </si>
  <si>
    <t>TMN-TWH-1</t>
  </si>
  <si>
    <t>WHI-WRK-1</t>
  </si>
  <si>
    <t>21-Dec-2024: WHI-WRK-1 single phase trip, transient red phase to earth fault, A/R on red phase only.  Vaisala FALLS recorded a lightning strike close to structure WRK-WHI-A0043. No patrol of the circuit.  No LOS.</t>
  </si>
  <si>
    <t>WKM-WRK-1</t>
  </si>
  <si>
    <t>ASY-SBK-1</t>
  </si>
  <si>
    <t>ASY-WPR-1</t>
  </si>
  <si>
    <t>COL-HOR-2</t>
  </si>
  <si>
    <t>COL-HOR-3</t>
  </si>
  <si>
    <t>COL-OTI-1</t>
  </si>
  <si>
    <t>26-Oct-2024: COL-OTI-1 trip, A/R, trip, for a RPh - YPh fault, cause ice or snow, LOS to ORN at APS and CLH. The circuit was patrolled on 27/10/24 and found broken blue phase conductors between structures 231 to 232 and 232 and 233 in the Arthurs Pass to Castle Hill section of COL-OTI-A.</t>
  </si>
  <si>
    <t>SS24091</t>
  </si>
  <si>
    <t>26-Oct-2024: COL-OTI-1 trip, A/R at OTI &amp; COL, only COL272 tripped again with A/R lockout, Rph-E fault. Caused by snow &amp; ice loading, momentary LOS at APS &amp; CLH as load was fed from OTI.</t>
  </si>
  <si>
    <t>SS24090</t>
  </si>
  <si>
    <t>26-Oct-2024: COL-OTI-1 trip &amp; A/R for a Rph - Yph fault then trip for Yph-BPh fault &amp;no A/R. LOS to ORN at APS &amp; CLH. Cause ice or snow build up on conductors caused them to clash. Note CLH-COL-1 cct section already RFS. The circuit was patrolled on 27/10/24 and found broken blue phase. conductors 231-233.</t>
  </si>
  <si>
    <t>SS24092</t>
  </si>
  <si>
    <t>26-Oct-2024: COL-OTI-1 trip, A/R, trip for a Yph-E fault then for Yph-BPh-E fault. LOS to ORN at APS &amp; CLH. Cause ice or snow build up on conductors caused them to clash. Note CLH-COL-1 cct section already RFS. The circuit was patrolled on 27/10/24 and found broken blue phase conductors 231-233.</t>
  </si>
  <si>
    <t>SS24093</t>
  </si>
  <si>
    <t>05-Dec-2024: APS-CLH-1 &amp; COL-OTI-2 RFS, on a SNOR, due to a large scrub fire between double circuit poles between CLH &amp; APS, no damage.</t>
  </si>
  <si>
    <t>SS24104</t>
  </si>
  <si>
    <t>COL-OTI-2</t>
  </si>
  <si>
    <t>26-Oct-2024: COL-OTI-2 tripped, A/R, tripped. RPh-YPh-E fault caused by snow and ice loading.</t>
  </si>
  <si>
    <t>DOB-GYM-1</t>
  </si>
  <si>
    <t>GYM-KUM-1</t>
  </si>
  <si>
    <t>HKK-KUM-1</t>
  </si>
  <si>
    <t>HKK-OTI-2</t>
  </si>
  <si>
    <t>16-Dec-2024: HKK-OTI-2 tripped, 3Ph fault, probably caused by lightning. SDTF recorded a lightning strike at 04:07:34 close to span 294 to 295 on AHA-OTI-A line. LOS at HKK.</t>
  </si>
  <si>
    <t>SS24107</t>
  </si>
  <si>
    <t>07-Apr-2025: HKK-OTI-2 tripped, Rph-E fault, patrolled no fault found, cause unknown.</t>
  </si>
  <si>
    <t>SS25030</t>
  </si>
  <si>
    <t>ISL-SBK-1</t>
  </si>
  <si>
    <t>17-Feb-2025: ISL-SBK-1 trip &amp; A/R, trip, patrol found broken insulator at tower 29, repairs required. The root cause was a broken insulator stud due to incorrect installation.</t>
  </si>
  <si>
    <t>SS25016</t>
  </si>
  <si>
    <t>ISL-SBK-2</t>
  </si>
  <si>
    <t>KUM-OTI-1</t>
  </si>
  <si>
    <t>SBK-WPR-1</t>
  </si>
  <si>
    <t>Shunt</t>
  </si>
  <si>
    <t>CAP_HV</t>
  </si>
  <si>
    <t>ALB-CAPS-C1</t>
  </si>
  <si>
    <t>ALB-CAPS-C2</t>
  </si>
  <si>
    <t>HAM-CAPS-C1</t>
  </si>
  <si>
    <t>HAM-CAPS-C2</t>
  </si>
  <si>
    <t>HEN-CAPS-C1</t>
  </si>
  <si>
    <t>HEP-CAPS-C11</t>
  </si>
  <si>
    <t>HEP-CAPS-C12</t>
  </si>
  <si>
    <t>HEP-CAPS-C13</t>
  </si>
  <si>
    <t>ISL-CAPS-C14</t>
  </si>
  <si>
    <t>ISL-CAPS-C15</t>
  </si>
  <si>
    <t>01-Jul-2024: ISL-CAPS-C15 tripped due cap unbalance when insulator bushing exploded.</t>
  </si>
  <si>
    <t>SS23117</t>
  </si>
  <si>
    <t>ISL-CAPS-C16</t>
  </si>
  <si>
    <t>22-May-2025: ISL-CAPS-C16 unavailable for service, blown fuses, broken insulators, cause unknown, still investigated, accidentally found. C16 was already out of service prior to incident. Expected RTS 30 August 2025.</t>
  </si>
  <si>
    <t>SS25042</t>
  </si>
  <si>
    <t>ISL-CAPS-C21</t>
  </si>
  <si>
    <t>ISL-CAPS-C22</t>
  </si>
  <si>
    <t>ISL-CAPS-C25</t>
  </si>
  <si>
    <t>19-May-2025: ISL-CAPS-C25 unavailable for service due noises from R492 red phase.</t>
  </si>
  <si>
    <t>SS25041</t>
  </si>
  <si>
    <t>ISL-CAPS-C26</t>
  </si>
  <si>
    <t>22-Aug-2024: ISL-CB-5012 spring charge motor pin sheared off, C26 unavailable. The spring charge motor was replaced.</t>
  </si>
  <si>
    <t>SS24075</t>
  </si>
  <si>
    <t>ISL-CAPS-C27</t>
  </si>
  <si>
    <t>MTM-CAPS-C1</t>
  </si>
  <si>
    <t>NMA-CAPS-C1</t>
  </si>
  <si>
    <t>18-Oct-2024: NMA-CAPS-C1 tripped, via inverse time overcurrent protection probably caused by an overload due to the failure of capacitor cans. Two blue phase capacitor cans were replaced.</t>
  </si>
  <si>
    <t>SS24088</t>
  </si>
  <si>
    <t>NMA-CAPS-C3</t>
  </si>
  <si>
    <t>OHW-CAPS-C1</t>
  </si>
  <si>
    <t>OHW-CAPS-C2</t>
  </si>
  <si>
    <t>OTA-CAPS-C11</t>
  </si>
  <si>
    <t>OTA-CAPS-C12</t>
  </si>
  <si>
    <t>OTA-CAPS-C29</t>
  </si>
  <si>
    <t>OTA-CAPS-C30</t>
  </si>
  <si>
    <t>01-Jul-2024: OTA-CAPS-C30 tripped when OTA-CB-1422 tripped on close.  CB1422 failed to latch closed and this was caused by worn anvils in its closing mechanism.</t>
  </si>
  <si>
    <t>SN24087</t>
  </si>
  <si>
    <t>OTA-CAPS-C31</t>
  </si>
  <si>
    <t>23-Sep-2024: OTA-CAPS-C31 trip on close, C31 unavailable for service or RPC. CB1412 faulty, many parts replaced.</t>
  </si>
  <si>
    <t>SN24146</t>
  </si>
  <si>
    <t>PEN-CAPS-C1</t>
  </si>
  <si>
    <t>PEN-CAPS-C11</t>
  </si>
  <si>
    <t>PEN-CAPS-C12</t>
  </si>
  <si>
    <t>PEN-CAPS-C13</t>
  </si>
  <si>
    <t>PEN-CAPS-C14</t>
  </si>
  <si>
    <t>SBK-CAPS-C11</t>
  </si>
  <si>
    <t>TGA-CAPS-C11</t>
  </si>
  <si>
    <t>TMU-CAPS-C1</t>
  </si>
  <si>
    <t>TMU-CAPS-C2</t>
  </si>
  <si>
    <t>CAP_LV</t>
  </si>
  <si>
    <t>BAL-CAPS-C1</t>
  </si>
  <si>
    <t>BAL-CAPS-C2</t>
  </si>
  <si>
    <t>BLN-CAPS-C1</t>
  </si>
  <si>
    <t>SS25037</t>
  </si>
  <si>
    <t>BLN-CAPS-C2</t>
  </si>
  <si>
    <t>BLN-CAPS-C3</t>
  </si>
  <si>
    <t>BLN-CAPS-C4</t>
  </si>
  <si>
    <t>BRY-CAPS-C5A</t>
  </si>
  <si>
    <t>BRY-CAPS-C7A</t>
  </si>
  <si>
    <t>02-Aug-2024: BRY-DS-2004 hot spots on red and blue phases as identified by Thermovision checks so forced outage to BRY-CAPS-C7A. Contacts were serviced.</t>
  </si>
  <si>
    <t>SS24067</t>
  </si>
  <si>
    <t>GYM-CAPS-C1</t>
  </si>
  <si>
    <t>GYM-CAPS-C2</t>
  </si>
  <si>
    <t>GYM-CAPS-C3</t>
  </si>
  <si>
    <t>HKK-CAPS-C7</t>
  </si>
  <si>
    <t>HKK-CAPS-C8</t>
  </si>
  <si>
    <t>HKK-CAPS-C9</t>
  </si>
  <si>
    <t>30-Jul-2024: HKK-CAPS-C9 RFS for final repairs to HKK-CAPS-C7.</t>
  </si>
  <si>
    <t>SS22109</t>
  </si>
  <si>
    <t>29-Aug-2024: HKK-CAPS-C7, C8 and C9 tripped, no cause found.</t>
  </si>
  <si>
    <t>SS24081</t>
  </si>
  <si>
    <t>16-Dec-2024: HKK-CAPS-C7, HKK-CAPS-C8, HKK-CAPS-C7 RFS to investigate CB fault alarms following the circuit trippings. The 400V to 110V power supply transformer had tripped. Reset the MCBs and cleared the RPC alarms.</t>
  </si>
  <si>
    <t>KTA-CAPS-C1</t>
  </si>
  <si>
    <t>KTA-CAPS-C11</t>
  </si>
  <si>
    <t>KTA-CAPS-C21</t>
  </si>
  <si>
    <t>KTA-CAPS-C31</t>
  </si>
  <si>
    <t>ONG-CAPS-C1</t>
  </si>
  <si>
    <t>STK-CAPS-C31</t>
  </si>
  <si>
    <t>STK-CAPS-C32</t>
  </si>
  <si>
    <t>STK-CAPS-C33</t>
  </si>
  <si>
    <t>STK-CAPS-C34</t>
  </si>
  <si>
    <t>Filter</t>
  </si>
  <si>
    <t>S1.20DB72-FB5</t>
  </si>
  <si>
    <t>S1.20DB74-FB6</t>
  </si>
  <si>
    <t>S1.20DB80-FB7</t>
  </si>
  <si>
    <t>S1.WA-Z1.FB4</t>
  </si>
  <si>
    <t>S1.WA-Z2.FB3</t>
  </si>
  <si>
    <t>S4.10DC96-FB6</t>
  </si>
  <si>
    <t>S4.10DC98-FB5</t>
  </si>
  <si>
    <t>S4.10DC98.A-FB5A</t>
  </si>
  <si>
    <t>31-Jan-2025: HAY-F5A tripped when CB982A's yellow phase pole exploded. Yellow phase pole was replaced.</t>
  </si>
  <si>
    <t>SN25014</t>
  </si>
  <si>
    <t>S4.10DC98.A-FB5B</t>
  </si>
  <si>
    <t>31-Jan-2025: HAY-F5B tripped when CB982A's yellow phase pole exploded. Yellow phase pole was replaced.</t>
  </si>
  <si>
    <t>07-Feb-2025: HAY-F5B RTS delayed due to HAY-DS-981 open on 1 phase, only 2 phases closed, caused by a worn selector switch that is part of its lockout sequence controls. There is play in the movement of this switch which must be pushed all the way home.</t>
  </si>
  <si>
    <t>SN25023</t>
  </si>
  <si>
    <t>S4.10E04-FB7</t>
  </si>
  <si>
    <t>S4.10E22-FB8</t>
  </si>
  <si>
    <t>S4.WA-Z1.FB4</t>
  </si>
  <si>
    <t>S4.WA-Z1.Z1.FB4A</t>
  </si>
  <si>
    <t>S4.WA-Z1.Z2.FB4B</t>
  </si>
  <si>
    <t>S4.WA-Z2.FB3</t>
  </si>
  <si>
    <t>S4.WA-Z2.Z1.FB3A</t>
  </si>
  <si>
    <t>S4.WA-Z2.Z2.FB3B</t>
  </si>
  <si>
    <t>REA</t>
  </si>
  <si>
    <t>HAY-REA-R1</t>
  </si>
  <si>
    <t>22-Aug-2024: HAY-REA-R1 RFS for repairs to HAY-DS-75.</t>
  </si>
  <si>
    <t>SN24118</t>
  </si>
  <si>
    <t>21-Jan-2025: HAY-REA-R1 delayed RTS when HAY-TF-T1 's CB442 tripped on closing due to transformer inrush current caused by system operating conditions. Reactor R1 available for RPC at 1221.</t>
  </si>
  <si>
    <t>SN25007</t>
  </si>
  <si>
    <t>24-Jan-2025: HAY-TF-T1 RFS to restore links between SC1 and T1.</t>
  </si>
  <si>
    <t>SN25009</t>
  </si>
  <si>
    <t>ISL-REA-R492</t>
  </si>
  <si>
    <t>KIK-REA-R182</t>
  </si>
  <si>
    <t>OTA-REA-R472</t>
  </si>
  <si>
    <t>PAK-REA-R562</t>
  </si>
  <si>
    <t>PAK-REA-R582</t>
  </si>
  <si>
    <t>PEN-REA-862</t>
  </si>
  <si>
    <t>WRD-REA-R182</t>
  </si>
  <si>
    <t>SCM</t>
  </si>
  <si>
    <t>HAY-SC1</t>
  </si>
  <si>
    <t>HAY-SC10</t>
  </si>
  <si>
    <t>HAY-SC2</t>
  </si>
  <si>
    <t>HAY-SC3</t>
  </si>
  <si>
    <t>05-Nov-2024: HAY-SC3 RFS for high winding temperature, cooling tower motor replaced. Motor overload relay was faulty and caused the issue. Follow on fault from that of 1/11/24.</t>
  </si>
  <si>
    <t>SN24169</t>
  </si>
  <si>
    <t>08-Dec-2024: HAY-SC3 RFS to repair sparking brushes.</t>
  </si>
  <si>
    <t>SN24189</t>
  </si>
  <si>
    <t>05-Feb-2025: HAY-SC3 RFS for high winding temperature alarms.</t>
  </si>
  <si>
    <t>SN25021</t>
  </si>
  <si>
    <t>HAY-SC4</t>
  </si>
  <si>
    <t>05-Feb-2025: HAY-S-4 tripped on start up after a planned outage.</t>
  </si>
  <si>
    <t>SN25020</t>
  </si>
  <si>
    <t>20-Apr-2025: HAY-SC4 tripped, suspect measuring fault.</t>
  </si>
  <si>
    <t>SN25057</t>
  </si>
  <si>
    <t>SN25073</t>
  </si>
  <si>
    <t>HAY-SC7</t>
  </si>
  <si>
    <t>HAY-SC8</t>
  </si>
  <si>
    <t>01-Oct-2024: HAY-SC8 &amp; T8 tripped while technician investigating SC7 &amp; SC8 SEL-700G protection alarms. Trip occurred when relay was power cycled. It appears that SEL-700G relay tripped but it is unsure why.</t>
  </si>
  <si>
    <t>SN24147</t>
  </si>
  <si>
    <t>28-Jan-2025: HAY-SC8 tripped on start, control system fault.</t>
  </si>
  <si>
    <t>SN25010</t>
  </si>
  <si>
    <t>SN25047</t>
  </si>
  <si>
    <t>HAY-SC9</t>
  </si>
  <si>
    <t>22-Aug-2024: HAY-SC9 &amp; T9 trip, faulty speed transducer was replaced.</t>
  </si>
  <si>
    <t>SN24119</t>
  </si>
  <si>
    <t>11-Nov-2024: HAY-SC9 &amp; T9 trip, relay 59D element setting in Beckwith relay not suitable minor change needed to setting to block out 3rd harmonic element when value is low. Also, the 59D element was to be replaced by a 27TN element in the relay.</t>
  </si>
  <si>
    <t>SN24178</t>
  </si>
  <si>
    <t>09-Dec-2024: HAY-SC9 failed to start after planned outage, T9 RFS, 11kV CB2612 did not close.  HAY-SC9 available for RPC at 1932.</t>
  </si>
  <si>
    <t>SN24190</t>
  </si>
  <si>
    <t>SN25077</t>
  </si>
  <si>
    <t>SVC</t>
  </si>
  <si>
    <t>ALB-SVC-7</t>
  </si>
  <si>
    <t>22-Aug-2024: ALB-CB-822 SF6 alarm, SVC7 and T7 RFS to top up CB822, gauges replaced later also.</t>
  </si>
  <si>
    <t>SN24120</t>
  </si>
  <si>
    <t>08-Nov-2024: ALB-SVC-7 and T7 tripping was due to control system 2 unexpectedly sending a trip signal when it was powered up. Control system 2 was powered down again and any further testing would likely need outages. Issue with control system 1 &amp; 2 not working together.</t>
  </si>
  <si>
    <t>SN24176</t>
  </si>
  <si>
    <t>HAM-STC-3</t>
  </si>
  <si>
    <t>02-Jan-2025: HAM-STC-3 RFS for a cooling system leak repair.  De-ionising chamber replaced.</t>
  </si>
  <si>
    <t>SN25001</t>
  </si>
  <si>
    <t>ISL-SVC-3</t>
  </si>
  <si>
    <t>12-Feb-2025: ISL-SVC-3 RFS for high neutral current due to a MEN link applied between neutral and earth at 400V switch board as per Transpower specifications &amp; improve safety. MEN link to resolve induced voltage in the neutral cable that became hot. MEN link removed.</t>
  </si>
  <si>
    <t>SS25015</t>
  </si>
  <si>
    <t>SS25053</t>
  </si>
  <si>
    <t>ISL-SVC-9</t>
  </si>
  <si>
    <t>18-Feb-2025: ISL-SVC-9 RFS to replace faulty UPS module.</t>
  </si>
  <si>
    <t>SS25017</t>
  </si>
  <si>
    <t>26-Mar-2025: ISL-SVC-9 tripped when LIV-NWD-1 tripped for a Bph-E fault. The UPS for SVC9 was faulty &amp; external cct trip caused UPS to stop working which led to SVC9 tripping.</t>
  </si>
  <si>
    <t>SS25028</t>
  </si>
  <si>
    <t>07-Jun-2025: ISL-SVC-9 tripped, no cause found.</t>
  </si>
  <si>
    <t>SS25050</t>
  </si>
  <si>
    <t>KIK-STC-2</t>
  </si>
  <si>
    <t>28-Aug-2024: KIK-STC-2B tripped due to a TDC hardware fault. TDC was power cycled to clear the fault.</t>
  </si>
  <si>
    <t>SS24080</t>
  </si>
  <si>
    <t>MDN-STC-5</t>
  </si>
  <si>
    <t>MDN-STC-6</t>
  </si>
  <si>
    <t>01-May-2025: MDN-STC-6 tripped for a faulty PLC flash card which contains the running control code. This faulty flash card was replaced.</t>
  </si>
  <si>
    <t>SN25061</t>
  </si>
  <si>
    <t>PEN-STC-1</t>
  </si>
  <si>
    <t>01-Jul-2024: PEN-STC-1A trip on close when an attempt was made to RTS STC1 after a planned outage.  Caused by a loose CT secondary wire in the control panel in the STC1A control room. STC-1B was already out of service, it was RFS on 20 May 2024 at 0732.</t>
  </si>
  <si>
    <t>SN24073</t>
  </si>
  <si>
    <t>29-Jan-2025: PEN-STC-1A tripped via its SVC Plus Controller caused by a faulty K31 relay in the water-cooling pump motor control circuit. K31 relay was replaced like for like (identical model and manufacturer).</t>
  </si>
  <si>
    <t>SN25012</t>
  </si>
  <si>
    <t>27-Jan-2025: PEN-STC-1A tripped relay reset, control system went offline.</t>
  </si>
  <si>
    <t>SN25016</t>
  </si>
  <si>
    <t>SN25086</t>
  </si>
  <si>
    <t>S4.10DB66-STC31</t>
  </si>
  <si>
    <t>S4.10J01-STC31</t>
  </si>
  <si>
    <t>TF</t>
  </si>
  <si>
    <t>110/066</t>
  </si>
  <si>
    <t>DOB-TF-T11</t>
  </si>
  <si>
    <t>DOB-TF-T12</t>
  </si>
  <si>
    <t>220/066</t>
  </si>
  <si>
    <t>ISL-TF-T3</t>
  </si>
  <si>
    <t>ISL-TF-T6</t>
  </si>
  <si>
    <t>ISL-TF-T7</t>
  </si>
  <si>
    <t>WPR-TF-T12</t>
  </si>
  <si>
    <t>16-Oct-2024: WPR-TF-T12, WPR-TF-T13, WPR-TF-T3, WPR-BS-66, WPR-BS-33, ASY-WPR-1 tripped via CBFail caused by human error by service provider on contract to Transpower working on CB102's protection. LOS to MainPower Ltd at WPR 66kV and 33kV.</t>
  </si>
  <si>
    <t>SS24087</t>
  </si>
  <si>
    <t>WPR-TF-T13</t>
  </si>
  <si>
    <t>16-Oct-2024: WPR-TF-T13 tripped via CBFail protection caused by human error.</t>
  </si>
  <si>
    <t>05-Jul-2024: ISL-WPR-CUL-KIK-3, CUL-TF-T23, WPR-TF-T13, ISL-CB-542 RFS to repair a hot spot (over heating) on KIK-CT-CT322.</t>
  </si>
  <si>
    <t>SS24060</t>
  </si>
  <si>
    <t>220/110</t>
  </si>
  <si>
    <t>BOB-TF-T4</t>
  </si>
  <si>
    <t>25-Feb-2025: DRY-BOB-HLY-1 RFS for hot spot repair on HLY-DS-646 &amp; HLY-DS-665, BOB-TF-T4 RFS for HLY DS repair.  DRY-BOB-HLY-2 recalled.</t>
  </si>
  <si>
    <t>BOB-TF-T5</t>
  </si>
  <si>
    <t>BPE-TF-T2</t>
  </si>
  <si>
    <t>BPE-TF-T3</t>
  </si>
  <si>
    <t>EDG-TF-T5</t>
  </si>
  <si>
    <t>GOR-TF-T11</t>
  </si>
  <si>
    <t>GOR-TF-T12</t>
  </si>
  <si>
    <t>HAM-TF-T6</t>
  </si>
  <si>
    <t>HAM-TF-T9</t>
  </si>
  <si>
    <t>HAY-TF-T1</t>
  </si>
  <si>
    <t>21-Jan-2025: HAY-TF-T1's CB442 tripped on closing via EF(DefT)HV of relay 442Dif2 due to transformer inrush current caused by system operating conditions. There is now a NRT SCADA note for the livening of T1, T2 &amp; T5.</t>
  </si>
  <si>
    <t>HAY-TF-T2</t>
  </si>
  <si>
    <t>HAY-TF-T5</t>
  </si>
  <si>
    <t>HEN-TF-T1</t>
  </si>
  <si>
    <t>HEN-TF-T5</t>
  </si>
  <si>
    <t>HWB-TF-T6</t>
  </si>
  <si>
    <t>INV-TF-T1</t>
  </si>
  <si>
    <t>KAW-TF-T12</t>
  </si>
  <si>
    <t>KAW-TF-T13</t>
  </si>
  <si>
    <t>KIK-TF-T1</t>
  </si>
  <si>
    <t>KIK-TF-T2</t>
  </si>
  <si>
    <t>KMO-TF-T2</t>
  </si>
  <si>
    <t>KMO-TF-T4</t>
  </si>
  <si>
    <t>MDN-TF-T5</t>
  </si>
  <si>
    <t>MDN-TF-T6</t>
  </si>
  <si>
    <t>OTA-TF-T3</t>
  </si>
  <si>
    <t>OTA-TF-T4</t>
  </si>
  <si>
    <t>OTA-TF-T5</t>
  </si>
  <si>
    <t>PEN-TF-T10</t>
  </si>
  <si>
    <t>PEN-TF-T6</t>
  </si>
  <si>
    <t>03-Dec-2024: PEN-TF-T6 tripped, silica gel breather had bungs left in bottom, caused pressure build up and PRD to operate, oil expelled.</t>
  </si>
  <si>
    <t>SN24188</t>
  </si>
  <si>
    <t>RDF-TF-T3</t>
  </si>
  <si>
    <t>RDF-TF-T4</t>
  </si>
  <si>
    <t>ROX-TF-T10</t>
  </si>
  <si>
    <t>SFD-TF-T10</t>
  </si>
  <si>
    <t>SFD-TF-T9</t>
  </si>
  <si>
    <t>07-Oct-2024: SFD-TF-T9 tripped via tap changer Buchholz trip (actually surge relay trip as alarms are common) due to water ingress into the surge relay cover.</t>
  </si>
  <si>
    <t>SN24151</t>
  </si>
  <si>
    <t>07-Nov-2024: SFD-TF-T9 tripped via tap changer Buchholz trip (actually surge relay trip as alarms are common) due to water ingress into the surge relay cover.</t>
  </si>
  <si>
    <t>SN24175</t>
  </si>
  <si>
    <t>STK-TF-T7</t>
  </si>
  <si>
    <t>TIM-TF-T5</t>
  </si>
  <si>
    <t>TIM-TF-T8</t>
  </si>
  <si>
    <t>TRK-TF-T2</t>
  </si>
  <si>
    <t>24-Mar-2025: TRK-TF-ET2 arcing. The arcing occurred on the cable to drain leads.  The neutral and drain wires had not been connected from ET2 to earth  so TRK-TF-T2 RFS to remedy the issue</t>
  </si>
  <si>
    <t>TRK-TF-T3</t>
  </si>
  <si>
    <t>WIL-TF-T8</t>
  </si>
  <si>
    <t>WTK-TF-T23</t>
  </si>
  <si>
    <t>28-Aug-2024: WTK T23 tripped for OAM-STU-BPD-WTK2 fault, LOS.</t>
  </si>
  <si>
    <t>26-Apr-2025: WTK-TF-T23 tripped for OAM-STU-BPD-WTK2 fault, LOS.</t>
  </si>
  <si>
    <t>WTK-TF-T24</t>
  </si>
  <si>
    <t>23-Aug-2024: OAM-BPT-WTK-1 trip, BPh-E fault, no circuit patrol possible cause birds nesting, LOS at BPT. The bird’s nests were removed at structures 91, 122, 123 and 124 on cct1.</t>
  </si>
  <si>
    <t>HVDC-BIPOLE</t>
  </si>
  <si>
    <t>HVDC-POLE2</t>
  </si>
  <si>
    <t>HVDC-POLE3</t>
  </si>
  <si>
    <t>(1) Transpower’s asset management systems include plans and processes to maintain performance of all our assets, and to minimise the impact of events on customers and end-consumers. Events mentioned in this report will have been dealt with according to these plans and processes whether or not a specific response is given here.</t>
  </si>
  <si>
    <t>(2) Actions provided in the report are based on current available information.</t>
  </si>
  <si>
    <t>SCHEDULE SO1: SYSTEM OPERATOR</t>
  </si>
  <si>
    <t>SO1(i): Return on Investment</t>
  </si>
  <si>
    <t>($000)</t>
  </si>
  <si>
    <t>Operating surplus/(deficit)</t>
  </si>
  <si>
    <t>Assets purchased or commissioned</t>
  </si>
  <si>
    <t>Tax payable</t>
  </si>
  <si>
    <t>Notional cash flows for the year</t>
  </si>
  <si>
    <t>Opening fixed assets</t>
  </si>
  <si>
    <t>Closing fixed assets</t>
  </si>
  <si>
    <t>Lost assets</t>
  </si>
  <si>
    <t>Adjusted closing fixed assets</t>
  </si>
  <si>
    <t xml:space="preserve">CY-3 </t>
  </si>
  <si>
    <t xml:space="preserve">CY-2 </t>
  </si>
  <si>
    <t xml:space="preserve">CY-1 </t>
  </si>
  <si>
    <t>Vanilla ROI</t>
  </si>
  <si>
    <t>Leverage (%)</t>
  </si>
  <si>
    <t>`</t>
  </si>
  <si>
    <t>Cost of debt (%)</t>
  </si>
  <si>
    <t>Corporate tax rate (%)</t>
  </si>
  <si>
    <t>Post-tax ROI</t>
  </si>
  <si>
    <t>SO1(ii): Regulatory Profit</t>
  </si>
  <si>
    <t>Total revenue</t>
  </si>
  <si>
    <t>Regulatory profit/(loss) before tax</t>
  </si>
  <si>
    <t>Regulatory profit/(loss) after tax</t>
  </si>
  <si>
    <t>SO1(iii): Revenue</t>
  </si>
  <si>
    <t>System operator service provider agreement revenue - operating</t>
  </si>
  <si>
    <t>System operator service provider agreement revenue - capital</t>
  </si>
  <si>
    <t>Technical services advisory revenue</t>
  </si>
  <si>
    <t>Other gains /(losses) (provide details)</t>
  </si>
  <si>
    <t>Revenue forecast</t>
  </si>
  <si>
    <t>Total forecast revenue</t>
  </si>
  <si>
    <t>Actual vs. forecast</t>
  </si>
  <si>
    <t>Historical forecast revenue</t>
  </si>
  <si>
    <t>Actual revenue</t>
  </si>
  <si>
    <t>Variance ($)</t>
  </si>
  <si>
    <t>Variance (%)</t>
  </si>
  <si>
    <t>SO1(iv): Operating Expenditure</t>
  </si>
  <si>
    <t>Operating Costs</t>
  </si>
  <si>
    <t xml:space="preserve">IT Operations </t>
  </si>
  <si>
    <t>Investigation Expenses</t>
  </si>
  <si>
    <t>[spare line]</t>
  </si>
  <si>
    <t>Other opex</t>
  </si>
  <si>
    <t>Operating expenditure forecast</t>
  </si>
  <si>
    <t>Total forecast operating expenditure</t>
  </si>
  <si>
    <t>Actual vs. forecast operating expenditure</t>
  </si>
  <si>
    <t>Historical forecast operating expenditure</t>
  </si>
  <si>
    <t>Actual operating expenditure</t>
  </si>
  <si>
    <t>SO1(v): Capital Expenditure: Commissioned capex</t>
  </si>
  <si>
    <t>Capital expenditure</t>
  </si>
  <si>
    <t>Buildings and grounds</t>
  </si>
  <si>
    <t>IT market systems</t>
  </si>
  <si>
    <t>IT market changes</t>
  </si>
  <si>
    <t xml:space="preserve"> Other</t>
  </si>
  <si>
    <t>Capital Expenditure</t>
  </si>
  <si>
    <t>Capital expenditure forecast</t>
  </si>
  <si>
    <t>Total forecast capital expenditure</t>
  </si>
  <si>
    <t>Actual vs. forecast capital expenditure</t>
  </si>
  <si>
    <t>Historical forecast capital expenditure</t>
  </si>
  <si>
    <t>Actual capital expenditure</t>
  </si>
  <si>
    <t>SO1(vi): Fixed Assets: RAB equivalent values</t>
  </si>
  <si>
    <t>Disposed assets</t>
  </si>
  <si>
    <t xml:space="preserve">Adjustment resulting from asset allocation </t>
  </si>
  <si>
    <t>Drop down boxes and Categories</t>
  </si>
  <si>
    <t>dd_YesNo</t>
  </si>
  <si>
    <t>[Select one]</t>
  </si>
  <si>
    <t>dd_opexsalescapex</t>
  </si>
  <si>
    <t>Transmission revenues</t>
  </si>
  <si>
    <t>Insurance and other</t>
  </si>
  <si>
    <t>Opex</t>
  </si>
  <si>
    <t>Base capex</t>
  </si>
  <si>
    <t>Major capex</t>
  </si>
  <si>
    <t>Other assets (IP, etc)</t>
  </si>
  <si>
    <t>Assets acquired</t>
  </si>
  <si>
    <t>Assets disposed</t>
  </si>
  <si>
    <t>Investments</t>
  </si>
  <si>
    <t>Debt issue</t>
  </si>
  <si>
    <t>Loan</t>
  </si>
  <si>
    <t>Grid R&amp;R</t>
  </si>
  <si>
    <t>Grid E&amp;D</t>
  </si>
  <si>
    <t xml:space="preserve">Grid E&amp;D </t>
  </si>
  <si>
    <t xml:space="preserve">Grid Operations </t>
  </si>
  <si>
    <t>Telecommunications &amp; Network</t>
  </si>
  <si>
    <t>Expected cost at approval</t>
  </si>
  <si>
    <t>Allowance at approval (Electricity Commission)</t>
  </si>
  <si>
    <t>Expected (P50) cost at approval includes the initial approval of $35.9M and amendment of $14.6M.</t>
  </si>
  <si>
    <t>Material?
 (see footnote)</t>
  </si>
  <si>
    <t>Timing variance?
(see footnote)</t>
  </si>
  <si>
    <t>2023 to October 2025  (except for stage 2 preparatory works)</t>
  </si>
  <si>
    <t>Automatic Over-Voltage Capacitor Scheme (AOVCS) - subsequent enhancement to Reactive power controller</t>
  </si>
  <si>
    <t>The expected commissioning date of the project was April 2023 and the project expiry date approved by the commission is 31 December 2028 to allow for potential delays in procurement and consenting.</t>
  </si>
  <si>
    <t>The project close out date (when all costs have been accounted for) is usually later than the date of the equipment going into service.</t>
  </si>
  <si>
    <r>
      <t xml:space="preserve">HVAC base capex commissioned / </t>
    </r>
    <r>
      <rPr>
        <b/>
        <sz val="11"/>
        <color rgb="FF0070C0"/>
        <rFont val="Calibri"/>
        <family val="2"/>
        <scheme val="minor"/>
      </rPr>
      <t>Spend basis</t>
    </r>
  </si>
  <si>
    <r>
      <t xml:space="preserve">HVDC base capex commissioned / </t>
    </r>
    <r>
      <rPr>
        <b/>
        <sz val="11"/>
        <color rgb="FF0070C0"/>
        <rFont val="Calibri"/>
        <family val="2"/>
        <scheme val="minor"/>
      </rPr>
      <t>Spend basis</t>
    </r>
  </si>
  <si>
    <t>Total IST (excl Lease expenses)</t>
  </si>
  <si>
    <t>Leases are included in Opex as a separate line item on F4(i) from 2025. Leases are captialised with Commissioned Assets.</t>
  </si>
  <si>
    <t>Regulated revenue is received in Pricing Years, ending on 31 March each year. For example, the pricing year corresponding to the 30 June 2025 disclosure year is the pricing year ended 31 March 2025. All revenue numbers here are stated in pricing years, except where indicated.</t>
  </si>
  <si>
    <t>Note this has been added as a seperate category as we are now reporting capex on spend basis (not commissioned which included lease additions).</t>
  </si>
  <si>
    <t xml:space="preserve">With the RPC delivered as a centralised solution,  there was no longer a need for a separate project to enhance the System Operator software tools. Any requirements in this space were integrated into the RPC solution. </t>
  </si>
  <si>
    <t>We met the forecast commissioning date on time and before the project expiry date</t>
  </si>
  <si>
    <t>Prepared and Published on 24 October 2025</t>
  </si>
  <si>
    <t>No fault found. No further action.</t>
  </si>
  <si>
    <t>No further action.</t>
  </si>
  <si>
    <t>Developer has moved trenching away from poles to avoid this in the future. 
Northpower and Transpower visited site regularly to ensure compliance for ground reinstatement.</t>
  </si>
  <si>
    <t>Outage put in place on 03Jun2025 to fully close disconnectors.</t>
  </si>
  <si>
    <t>Red phase insulator was replaced and the contacts were ductored. No further action</t>
  </si>
  <si>
    <t>Top-up SF6 on CST-CB-62.
Pole replacement complete.</t>
  </si>
  <si>
    <t>Bridge replacement planned in September 2025, tree felling planned for end of financial year.</t>
  </si>
  <si>
    <t>Broken pole replaced with concrete pole.</t>
  </si>
  <si>
    <t>Bird's nests were removed and bird deterrent installed to stop Herons nesting on towers, but Magpies nesting appear to have caused these faults. Our service provider have run a line patrol in September. An ornithologist was engaged to monitor birds and see if they can make recommendations for better mitigations.</t>
  </si>
  <si>
    <t>Repair carried out. No further action.</t>
  </si>
  <si>
    <t>No futher action.</t>
  </si>
  <si>
    <t>Neutral to earth link was installed between ET2 and grid earth. All primary supply cable were connected to ET2 earth bar.</t>
  </si>
  <si>
    <t xml:space="preserve">VT selection switch position corrected circuit breaker returns to service. Nitrogen accumulator replaced. Investigation commenced to identify root cause. </t>
  </si>
  <si>
    <t xml:space="preserve">As part of the repair, an M12 bolt installed to act as a pin to prevent future slipping of the mechanism which was the cause of the fault. </t>
  </si>
  <si>
    <t>Relay settings reviewed. They have identified an update is required. This change has now been implemented.</t>
  </si>
  <si>
    <t>DS324 has been selected to manual. This has a work order to fix the issue.</t>
  </si>
  <si>
    <t>No fault found.
Review of clearances identified significant galloping risks. Investigation project established for delivery in FY27.</t>
  </si>
  <si>
    <t>The contactor was replaced with spare available on-site.
Ongoing monitoring for this failure mode.</t>
  </si>
  <si>
    <t>New fuse holders installed and isolation switch boot repaired. Wiring insulation resistance carried out with good results. CB tested to ensure spring charging.</t>
  </si>
  <si>
    <t>Hot spot was fixed, switch contacts were checked and cleaned, and pin through arm was checked.</t>
  </si>
  <si>
    <t>Bird guarding being installed this financial year.</t>
  </si>
  <si>
    <t>RPO-DS-526 was removed from service and a maintenance service undertaken to correct alignment issues. No further action.</t>
  </si>
  <si>
    <t>Service provider removed bird's nest on the structure. Birds nest is not a systemic issue on this line.</t>
  </si>
  <si>
    <t>Hardware was repaired. Conductor clearance risks for snow to be mitigated when the pole replacements are due.</t>
  </si>
  <si>
    <t>Line to be reconductored in September 2025.</t>
  </si>
  <si>
    <t>Bolted joints of the coils (horizontal and vertical) inspected and found loose. Retightened as necessary. All fasteners were re-torqued. 
Internal spiderwebs using fibreglass struts also retightened.</t>
  </si>
  <si>
    <t>Spring charge motor was replaced.
Service instruction issued to detune these spring tensions and improve component service life.</t>
  </si>
  <si>
    <t>No fault found.
Operations Engineering decided with advice from NZ Insulators that 33kV insulators be replaced with 66kV solid core insultarors. Extra weight from the upgrade means structure needs strengthening with extra support.
Design still being carried out on design for support structure.</t>
  </si>
  <si>
    <t>Materials ordered for repair. Repair planned for early 2026.</t>
  </si>
  <si>
    <t>Replaced phase discrepancy relays on mechanism box for CB1422.
Three closing arm anvils/ dogs, all 3 dashpots, all 3 close coil catch gears, opening coils and all 3 gearboxes on CB1422 were replaced. Tests were carried out. Then OTA-CAPS-C30 was made available for service.</t>
  </si>
  <si>
    <t xml:space="preserve">Repairs were carried out on CB1412 with several parts replaced. </t>
  </si>
  <si>
    <t>Spring charge motor replaced with a refurbished one, future work programme is going to remove these spring charge motors, refurbish and install to avoid any tripping of breaker due to burn out coils.</t>
  </si>
  <si>
    <t>Contacts serviced and returned to normal operating condition.</t>
  </si>
  <si>
    <t>110</t>
  </si>
  <si>
    <t>1.67</t>
  </si>
  <si>
    <t>0.07</t>
  </si>
  <si>
    <t>0.08</t>
  </si>
  <si>
    <t>0.50</t>
  </si>
  <si>
    <t>0.28</t>
  </si>
  <si>
    <t>10.45</t>
  </si>
  <si>
    <t>14.28</t>
  </si>
  <si>
    <t>0.11</t>
  </si>
  <si>
    <t>0.00</t>
  </si>
  <si>
    <t>5.50</t>
  </si>
  <si>
    <t>9.87</t>
  </si>
  <si>
    <t>1.00</t>
  </si>
  <si>
    <t>1.31</t>
  </si>
  <si>
    <t>5.00</t>
  </si>
  <si>
    <t>3.12</t>
  </si>
  <si>
    <t>0.05</t>
  </si>
  <si>
    <t>2.00</t>
  </si>
  <si>
    <t>0.43</t>
  </si>
  <si>
    <t>0.20</t>
  </si>
  <si>
    <t>5.96</t>
  </si>
  <si>
    <t>4.44</t>
  </si>
  <si>
    <t>0.19</t>
  </si>
  <si>
    <t>3.33</t>
  </si>
  <si>
    <t>0.02</t>
  </si>
  <si>
    <t>0.18</t>
  </si>
  <si>
    <t>5.68</t>
  </si>
  <si>
    <t>7.00</t>
  </si>
  <si>
    <t>1.17</t>
  </si>
  <si>
    <t>3.00</t>
  </si>
  <si>
    <t>0.01</t>
  </si>
  <si>
    <t>4.03</t>
  </si>
  <si>
    <t>0.98</t>
  </si>
  <si>
    <t>0.09</t>
  </si>
  <si>
    <t>0.45</t>
  </si>
  <si>
    <t>0.58</t>
  </si>
  <si>
    <t>1.23</t>
  </si>
  <si>
    <t>2.63</t>
  </si>
  <si>
    <t>3.09</t>
  </si>
  <si>
    <t>0.23</t>
  </si>
  <si>
    <t>4.56</t>
  </si>
  <si>
    <t>4.45</t>
  </si>
  <si>
    <t>5.87</t>
  </si>
  <si>
    <t>7.66</t>
  </si>
  <si>
    <t>2.19</t>
  </si>
  <si>
    <t>7.48</t>
  </si>
  <si>
    <t>0.06</t>
  </si>
  <si>
    <t>2.81</t>
  </si>
  <si>
    <t>2.13</t>
  </si>
  <si>
    <t>1.32</t>
  </si>
  <si>
    <t>3.50</t>
  </si>
  <si>
    <t>1.49</t>
  </si>
  <si>
    <t>1.14</t>
  </si>
  <si>
    <t>8.76</t>
  </si>
  <si>
    <t>1.20</t>
  </si>
  <si>
    <t>0.03</t>
  </si>
  <si>
    <t>2.70</t>
  </si>
  <si>
    <t>0.42</t>
  </si>
  <si>
    <t>1.59</t>
  </si>
  <si>
    <t>0.35</t>
  </si>
  <si>
    <t>4.20</t>
  </si>
  <si>
    <t>5.91</t>
  </si>
  <si>
    <t>21.82</t>
  </si>
  <si>
    <t>2.43</t>
  </si>
  <si>
    <t>4.00</t>
  </si>
  <si>
    <t>22.85</t>
  </si>
  <si>
    <t>0.39</t>
  </si>
  <si>
    <t>1.24</t>
  </si>
  <si>
    <t>9.23</t>
  </si>
  <si>
    <t>1.48</t>
  </si>
  <si>
    <t>1.80</t>
  </si>
  <si>
    <t>0.61</t>
  </si>
  <si>
    <t>0.10</t>
  </si>
  <si>
    <t>4.01</t>
  </si>
  <si>
    <t>6.34</t>
  </si>
  <si>
    <t>0.24</t>
  </si>
  <si>
    <t>1.96</t>
  </si>
  <si>
    <t>1.15</t>
  </si>
  <si>
    <t>3.11</t>
  </si>
  <si>
    <t>2.72</t>
  </si>
  <si>
    <t>2.46</t>
  </si>
  <si>
    <t>1.57</t>
  </si>
  <si>
    <t>1.45</t>
  </si>
  <si>
    <t>2.04</t>
  </si>
  <si>
    <t>3.22</t>
  </si>
  <si>
    <t>4.82</t>
  </si>
  <si>
    <t>3.37</t>
  </si>
  <si>
    <t>3.86</t>
  </si>
  <si>
    <t>4.36</t>
  </si>
  <si>
    <t>0.65</t>
  </si>
  <si>
    <t>1.12</t>
  </si>
  <si>
    <t>1.72</t>
  </si>
  <si>
    <t>3.28</t>
  </si>
  <si>
    <t>2.39</t>
  </si>
  <si>
    <t>1.77</t>
  </si>
  <si>
    <t>1.33</t>
  </si>
  <si>
    <t>2.42</t>
  </si>
  <si>
    <t>21.34</t>
  </si>
  <si>
    <t>30.41</t>
  </si>
  <si>
    <t>1.22</t>
  </si>
  <si>
    <t>0.04</t>
  </si>
  <si>
    <t>7.12</t>
  </si>
  <si>
    <t>8.83</t>
  </si>
  <si>
    <t>5.25</t>
  </si>
  <si>
    <t>46.40</t>
  </si>
  <si>
    <t>21.62</t>
  </si>
  <si>
    <t>11.36</t>
  </si>
  <si>
    <t>2.86</t>
  </si>
  <si>
    <t>2.30</t>
  </si>
  <si>
    <t>1.65</t>
  </si>
  <si>
    <t>2.20</t>
  </si>
  <si>
    <t>1.74</t>
  </si>
  <si>
    <t>7.60</t>
  </si>
  <si>
    <t>3.31</t>
  </si>
  <si>
    <t>3.55</t>
  </si>
  <si>
    <t>1.21</t>
  </si>
  <si>
    <t>220</t>
  </si>
  <si>
    <t>0.88</t>
  </si>
  <si>
    <t>0.13</t>
  </si>
  <si>
    <t>5.03</t>
  </si>
  <si>
    <t>2.40</t>
  </si>
  <si>
    <t>3.34</t>
  </si>
  <si>
    <t>2.37</t>
  </si>
  <si>
    <t>3.08</t>
  </si>
  <si>
    <t>2.94</t>
  </si>
  <si>
    <t>2.93</t>
  </si>
  <si>
    <t>1.36</t>
  </si>
  <si>
    <t>0.55</t>
  </si>
  <si>
    <t>1.83</t>
  </si>
  <si>
    <t>0.89</t>
  </si>
  <si>
    <t>0.17</t>
  </si>
  <si>
    <t>0.67</t>
  </si>
  <si>
    <t>0.62</t>
  </si>
  <si>
    <t>0.63</t>
  </si>
  <si>
    <t>1.50</t>
  </si>
  <si>
    <t>3.54</t>
  </si>
  <si>
    <t>3.97</t>
  </si>
  <si>
    <t>0.48</t>
  </si>
  <si>
    <t>4.09</t>
  </si>
  <si>
    <t>4.47</t>
  </si>
  <si>
    <t>2.65</t>
  </si>
  <si>
    <t>2.54</t>
  </si>
  <si>
    <t>2.68</t>
  </si>
  <si>
    <t>7.41</t>
  </si>
  <si>
    <t>0.26</t>
  </si>
  <si>
    <t>1.06</t>
  </si>
  <si>
    <t>4.86</t>
  </si>
  <si>
    <t>4.91</t>
  </si>
  <si>
    <t>1.26</t>
  </si>
  <si>
    <t>0.87</t>
  </si>
  <si>
    <t>1.16</t>
  </si>
  <si>
    <t>2.45</t>
  </si>
  <si>
    <t>9.29</t>
  </si>
  <si>
    <t>9.31</t>
  </si>
  <si>
    <t>5.67</t>
  </si>
  <si>
    <t>1.92</t>
  </si>
  <si>
    <t>2.11</t>
  </si>
  <si>
    <t>5.13</t>
  </si>
  <si>
    <t>5.30</t>
  </si>
  <si>
    <t>3.52</t>
  </si>
  <si>
    <t>0.85</t>
  </si>
  <si>
    <t>1.41</t>
  </si>
  <si>
    <t>0.92</t>
  </si>
  <si>
    <t>0.72</t>
  </si>
  <si>
    <t>10.30</t>
  </si>
  <si>
    <t>6.00</t>
  </si>
  <si>
    <t>277.69</t>
  </si>
  <si>
    <t>1.29</t>
  </si>
  <si>
    <t>4.72</t>
  </si>
  <si>
    <t>1.19</t>
  </si>
  <si>
    <t>2.77</t>
  </si>
  <si>
    <t>4.27</t>
  </si>
  <si>
    <t>1.27</t>
  </si>
  <si>
    <t>0.90</t>
  </si>
  <si>
    <t>2.18</t>
  </si>
  <si>
    <t>3.91</t>
  </si>
  <si>
    <t>5.23</t>
  </si>
  <si>
    <t>1.55</t>
  </si>
  <si>
    <t>1.34</t>
  </si>
  <si>
    <t>0.66</t>
  </si>
  <si>
    <t>1.84</t>
  </si>
  <si>
    <t>1.46</t>
  </si>
  <si>
    <t>1.63</t>
  </si>
  <si>
    <t>7.73</t>
  </si>
  <si>
    <t>6.63</t>
  </si>
  <si>
    <t>5.46</t>
  </si>
  <si>
    <t>5.51</t>
  </si>
  <si>
    <t>6.67</t>
  </si>
  <si>
    <t>8.33</t>
  </si>
  <si>
    <t>8.11</t>
  </si>
  <si>
    <t>9.68</t>
  </si>
  <si>
    <t>6.27</t>
  </si>
  <si>
    <t>2.87</t>
  </si>
  <si>
    <t>597.71</t>
  </si>
  <si>
    <t>485.35</t>
  </si>
  <si>
    <t>14.93</t>
  </si>
  <si>
    <t>1.76</t>
  </si>
  <si>
    <t>5.94</t>
  </si>
  <si>
    <t>1.97</t>
  </si>
  <si>
    <t>9.22</t>
  </si>
  <si>
    <t>6.92</t>
  </si>
  <si>
    <t>97.01</t>
  </si>
  <si>
    <t>0.33</t>
  </si>
  <si>
    <t>0.64</t>
  </si>
  <si>
    <t>0.96</t>
  </si>
  <si>
    <t>0.29</t>
  </si>
  <si>
    <t>2.16</t>
  </si>
  <si>
    <t>0.94</t>
  </si>
  <si>
    <t>7.55</t>
  </si>
  <si>
    <t>6.88</t>
  </si>
  <si>
    <t>3.98</t>
  </si>
  <si>
    <t>0.68</t>
  </si>
  <si>
    <t>66</t>
  </si>
  <si>
    <t>1.25</t>
  </si>
  <si>
    <t>0.14</t>
  </si>
  <si>
    <t>0.46</t>
  </si>
  <si>
    <t>1.88</t>
  </si>
  <si>
    <t>2.69</t>
  </si>
  <si>
    <t>7.18</t>
  </si>
  <si>
    <t>0.36</t>
  </si>
  <si>
    <t>12.00</t>
  </si>
  <si>
    <t>3.79</t>
  </si>
  <si>
    <t>0.53</t>
  </si>
  <si>
    <t>5.29</t>
  </si>
  <si>
    <t>1.03</t>
  </si>
  <si>
    <t>0.22</t>
  </si>
  <si>
    <t>4.94</t>
  </si>
  <si>
    <t>4.23</t>
  </si>
  <si>
    <t>0.81</t>
  </si>
  <si>
    <t>0.41</t>
  </si>
  <si>
    <t>5.78</t>
  </si>
  <si>
    <t>1.11</t>
  </si>
  <si>
    <t>1.42</t>
  </si>
  <si>
    <t>12.60</t>
  </si>
  <si>
    <t>12.53</t>
  </si>
  <si>
    <t>38.14</t>
  </si>
  <si>
    <t>100.00</t>
  </si>
  <si>
    <t>0.15</t>
  </si>
  <si>
    <t>10.86</t>
  </si>
  <si>
    <t>3.21</t>
  </si>
  <si>
    <t>1.35</t>
  </si>
  <si>
    <t>2.14</t>
  </si>
  <si>
    <t>1.66</t>
  </si>
  <si>
    <t>0.25</t>
  </si>
  <si>
    <t>0.40</t>
  </si>
  <si>
    <t>1.37</t>
  </si>
  <si>
    <t>2.59</t>
  </si>
  <si>
    <t>46.95</t>
  </si>
  <si>
    <t>3.87</t>
  </si>
  <si>
    <t>3.41</t>
  </si>
  <si>
    <t>1.98</t>
  </si>
  <si>
    <t>1.39</t>
  </si>
  <si>
    <t>1.93</t>
  </si>
  <si>
    <t>5.12</t>
  </si>
  <si>
    <t>0.91</t>
  </si>
  <si>
    <t>4.48</t>
  </si>
  <si>
    <t>26-Apr-2025: BLN-CB2082 spring change motor failed,  BLN-CAPS-C1 RFS, motor was replaced</t>
  </si>
  <si>
    <t>1.09</t>
  </si>
  <si>
    <t>0.27</t>
  </si>
  <si>
    <t>3.48</t>
  </si>
  <si>
    <t>1.01</t>
  </si>
  <si>
    <t>1.71</t>
  </si>
  <si>
    <t>4.84</t>
  </si>
  <si>
    <t>4.61</t>
  </si>
  <si>
    <t>1.62</t>
  </si>
  <si>
    <t>0.49</t>
  </si>
  <si>
    <t>5.06</t>
  </si>
  <si>
    <t>1.85</t>
  </si>
  <si>
    <t>38.19</t>
  </si>
  <si>
    <t>CB was replaced with spare. Other CBs of same design at HAY/BEN to be internally inspected to confirm they are not affected by defect which caused the CB982A failure. 
Point on wave relay settings to be changed to tighten alarm settings</t>
  </si>
  <si>
    <t>4.18</t>
  </si>
  <si>
    <t>2.07</t>
  </si>
  <si>
    <t>HAY-DS-981 was opened and closed again to restore the disconnector.</t>
  </si>
  <si>
    <t>8.54</t>
  </si>
  <si>
    <t>1.18</t>
  </si>
  <si>
    <t>0.31</t>
  </si>
  <si>
    <t>0.99</t>
  </si>
  <si>
    <t>HAY-DS-75 fully overhauled and repaired.</t>
  </si>
  <si>
    <t>Procedures revised to ensure livening done via BPE to reduce inrush current.</t>
  </si>
  <si>
    <t>The faulty motor was replaced in March 2025 during a planned outage.</t>
  </si>
  <si>
    <t>3.46</t>
  </si>
  <si>
    <t>2.05</t>
  </si>
  <si>
    <t>19-May-2025: ISL-REA-R492 RFS for noises coming from R492 red phase, loose bolts on the inner circle of the webs. Bolts were retightened</t>
  </si>
  <si>
    <t>0.12</t>
  </si>
  <si>
    <t>847.36</t>
  </si>
  <si>
    <t>1360.90</t>
  </si>
  <si>
    <t>13.44</t>
  </si>
  <si>
    <t>40.34</t>
  </si>
  <si>
    <t>2.29</t>
  </si>
  <si>
    <t>HAY SC3/4 controls and excitation will be replaced in 2026.</t>
  </si>
  <si>
    <t>Monitor brushes after repairs.</t>
  </si>
  <si>
    <t>4.88</t>
  </si>
  <si>
    <t>5.56</t>
  </si>
  <si>
    <t>Measuring transducer was replaced. HAY SC3/4 controls and excitation will be replaced in 2026.</t>
  </si>
  <si>
    <t>08-May-2025: HAY-SC4 tripped for a faulty LEM current module, a CT like device for measuring field current.</t>
  </si>
  <si>
    <t>6.96</t>
  </si>
  <si>
    <t>Switch was tested as suspect this to be cause of trip. Switch to be replaced.</t>
  </si>
  <si>
    <t>Interface between T3000 and ABB excitation will be reviewed after SC3-4 upgrade completed.</t>
  </si>
  <si>
    <t>04-Apr-2025: HAY-SC1, SC2, SC7&amp;SC8 tripped due to error while removing logic associated with (UPS) systems which were physically decommissioned by a project in 2024. The engineer who made the change believed that the software being removed was only related to SCADA alarms and not control of SC1,2,7 and 8</t>
  </si>
  <si>
    <t>Internal procedures for work on control systems reinforced with HVDC &amp; Power Electronics engineering team.</t>
  </si>
  <si>
    <t>1.58</t>
  </si>
  <si>
    <t>7.96</t>
  </si>
  <si>
    <t>Speed transducer replaced. Investigating code change to use key phasor as back-up if main transducer is lost.</t>
  </si>
  <si>
    <t>Settings updated and fix also rolled out to SC7, 8, and 10.</t>
  </si>
  <si>
    <t>Tested CB2612 but no fault found. Continue to monitor CB.</t>
  </si>
  <si>
    <t>03-Jun-2025: HAY-SC9 &amp; T9 RFS as SC9 was making an abnormal noise.</t>
  </si>
  <si>
    <t xml:space="preserve">Initial inspection noted abnormal noise and wear pattern on commutator. Recommend a more indepth testing and evaluation of commutator. </t>
  </si>
  <si>
    <t>0.82</t>
  </si>
  <si>
    <t>4.89</t>
  </si>
  <si>
    <t>UPS battery has been replaced. UPS is ageing and due for replacement during ALB-SVC7 controls upgrade. Controls due for refurbishment in 2027/28.</t>
  </si>
  <si>
    <t>Hitachi replaced defective ion exchange resin tank.</t>
  </si>
  <si>
    <t>24.28</t>
  </si>
  <si>
    <t>0.77</t>
  </si>
  <si>
    <t>MEN link was removed.
Engineering solution in development for completion this financial year.</t>
  </si>
  <si>
    <t>23-Jun-2025: ISL-SVC-3 RFS due to water leak in thyristor valve. Pipe connection O-ring was pinched and was replaced</t>
  </si>
  <si>
    <t>Hitachi replaced o-rings as SVC3 is still under warranty.</t>
  </si>
  <si>
    <t>Fault was traced to a faulty stabiliser.
Job has been raised to replace/ upgrade it by December 2025.</t>
  </si>
  <si>
    <t>Fault not found. Monitor for future faults.</t>
  </si>
  <si>
    <t>0.16</t>
  </si>
  <si>
    <t>No fault found. TDC was rebooted to clear the fault.</t>
  </si>
  <si>
    <t>4.57</t>
  </si>
  <si>
    <t>The faulty flash card was replaced.</t>
  </si>
  <si>
    <t>0.34</t>
  </si>
  <si>
    <t>56.46</t>
  </si>
  <si>
    <t>CT secondary wires re-terminated on test switch. CT was tested to ensure no damage to the CT from open circuit  in secondary circuit.</t>
  </si>
  <si>
    <t>Pump/Motor contactors replaced at PEN-STC1. Spares left on site.</t>
  </si>
  <si>
    <t>No actions planned. Rare communications fault on PLC card.</t>
  </si>
  <si>
    <t>15-Jun-2025: PEN-STC-1A tripped, SVC Plus Controller -  TDC rack hardware fault.  Siemens controller was power cycled to reset.   Control system went offline, it was a communication fault.</t>
  </si>
  <si>
    <t>SVCPlus Controller was reset to fix the issue.</t>
  </si>
  <si>
    <t>2.84</t>
  </si>
  <si>
    <t>2.25</t>
  </si>
  <si>
    <t>5.95</t>
  </si>
  <si>
    <t>3.51</t>
  </si>
  <si>
    <t>0.93</t>
  </si>
  <si>
    <t>Service provider has taken action to improve their process relating to CB fail.</t>
  </si>
  <si>
    <t>5.38</t>
  </si>
  <si>
    <t>Maintenance carried out on terminal palms and adapter plates to address the issue.</t>
  </si>
  <si>
    <t>1.56</t>
  </si>
  <si>
    <t>6.69</t>
  </si>
  <si>
    <t>0.54</t>
  </si>
  <si>
    <t>22-Aug-2024: HAY-DS-73 arced when closed as DS-75 not fully closed on 2 phases and T1 tripped.</t>
  </si>
  <si>
    <t>2.27</t>
  </si>
  <si>
    <t>1.99</t>
  </si>
  <si>
    <t>1.90</t>
  </si>
  <si>
    <t>27.11</t>
  </si>
  <si>
    <t>2.38</t>
  </si>
  <si>
    <t>2.55</t>
  </si>
  <si>
    <t>16.53</t>
  </si>
  <si>
    <t>5.97</t>
  </si>
  <si>
    <t>Safety Alert generated to inform everyone to be mindful of the seal that needs to be removed before installation.</t>
  </si>
  <si>
    <t>2.32</t>
  </si>
  <si>
    <t>0.37</t>
  </si>
  <si>
    <t>Resealed the relay termination box to  prevent moisture ingress.</t>
  </si>
  <si>
    <t>3.96</t>
  </si>
  <si>
    <t>4.22</t>
  </si>
  <si>
    <t>4.59</t>
  </si>
  <si>
    <t>0.69</t>
  </si>
  <si>
    <t>29.49</t>
  </si>
  <si>
    <t xml:space="preserve">SDN-DS-477 was repaired to get the contacts aligned. 
Ground settlement is causing misalignment issues at SDN. Investigation underway to address the geotech issues at this site. </t>
  </si>
  <si>
    <t>Two blue phase capacitor cans were replaced.</t>
  </si>
  <si>
    <t>Modified  the Buchholz trip wiring to a SCADA alarm, and resealed the relay termination box to  prevent moisture ingress.</t>
  </si>
  <si>
    <t>Kawerau Control Room</t>
  </si>
  <si>
    <t xml:space="preserve">Assurance Report - October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</si>
</sst>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2">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quot;$&quot;#,##0_);[Red]\(&quot;$&quot;#,##0\)"/>
    <numFmt numFmtId="168" formatCode="_(&quot;$&quot;* #,##0_);_(&quot;$&quot;* \(#,##0\);_(&quot;$&quot;* &quot;-&quot;_);_(@_)"/>
    <numFmt numFmtId="169" formatCode="_(* #,##0_);_(* \(#,##0\);_(* &quot;–&quot;??_);_(* @_)"/>
    <numFmt numFmtId="170" formatCode="d\ mmmm\ yyyy"/>
    <numFmt numFmtId="171" formatCode="#,##0.00;\(#,##0.00\);\-"/>
    <numFmt numFmtId="172" formatCode="0%;\-0%;\-"/>
    <numFmt numFmtId="173" formatCode="_([$-1409]d\ mmmm\ yyyy;_(@"/>
    <numFmt numFmtId="174" formatCode="_(* #,##0.00%_);_(* \(#,##0.00%\);_(* &quot;–&quot;???_);_(* @_)"/>
    <numFmt numFmtId="175" formatCode="#,##0;\(#,##0\);\-"/>
    <numFmt numFmtId="176" formatCode="_-* #,##0_-;\-* #,##0_-;_-* &quot;-&quot;??_-;_-@_-"/>
    <numFmt numFmtId="177" formatCode="0.0"/>
    <numFmt numFmtId="178" formatCode="_(* #,##0_);_(* \(#,##0\);_(* &quot;-&quot;??_);_(@_)"/>
    <numFmt numFmtId="179" formatCode="#,##0\ ;\(#,##0\);\-"/>
    <numFmt numFmtId="180" formatCode="#,##0%\ ;\(#,##0%\);\-"/>
    <numFmt numFmtId="181" formatCode="_(* #,##0.0_);_(* \(#,##0.0\);_(* &quot;-&quot;??_);_(@_)"/>
    <numFmt numFmtId="182" formatCode="#,##0.0"/>
    <numFmt numFmtId="183" formatCode="0.00,,"/>
    <numFmt numFmtId="184" formatCode="_(* #,##0.0,_);_(* \(#,##0.0,\);_(* &quot;-&quot;??_);_(@_)"/>
    <numFmt numFmtId="185" formatCode="_(* #,##0.0,,_);_(* \(#,##0.0,,\);_(* &quot;-&quot;??_);_(@_)"/>
    <numFmt numFmtId="186" formatCode="_-* #,##0.0_-;\-* #,##0.0_-;_-* &quot;-&quot;?_-;_-@_-"/>
    <numFmt numFmtId="187" formatCode="0.0%"/>
    <numFmt numFmtId="188" formatCode="0.000000000%"/>
    <numFmt numFmtId="189" formatCode="0.000%"/>
    <numFmt numFmtId="190" formatCode="_-* #,##0.0_-;\(#,##0.0\);_-* &quot;-&quot;??_-;_-@_-"/>
    <numFmt numFmtId="191" formatCode="#,##0.0;\(#,##0.0\)"/>
    <numFmt numFmtId="192" formatCode="[$-C09]d\ mmmm\ yyyy;@"/>
    <numFmt numFmtId="193" formatCode="#,##0_);[Red]\(#,##0\);&quot;-&quot;_);[Blue]&quot;Error-&quot;@"/>
    <numFmt numFmtId="194" formatCode="#,##0.0_);[Red]\(#,##0.0\);&quot;-&quot;_);[Blue]&quot;Error-&quot;@"/>
    <numFmt numFmtId="195" formatCode="#,##0.00_);[Red]\(#,##0.00\);&quot;-&quot;_);[Blue]&quot;Error-&quot;@"/>
    <numFmt numFmtId="196" formatCode="&quot;$&quot;* #,##0_);[Red]&quot;$&quot;* \(#,##0\);&quot;$&quot;* &quot;-&quot;_);[Blue]&quot;Error-&quot;@"/>
    <numFmt numFmtId="197" formatCode="&quot;$&quot;* #,##0.0_);[Red]&quot;$&quot;* \(#,##0.0\);&quot;$&quot;* &quot;-&quot;_);[Blue]&quot;Error-&quot;@"/>
    <numFmt numFmtId="198" formatCode="&quot;$&quot;* #,##0.00_);[Red]&quot;$&quot;* \(#,##0.00\);&quot;$&quot;* &quot;-&quot;_);[Blue]&quot;Error-&quot;@"/>
    <numFmt numFmtId="199" formatCode="dd\ mmm\ yyyy_)"/>
    <numFmt numFmtId="200" formatCode="dd/mm/yy_)"/>
    <numFmt numFmtId="201" formatCode="0%_);[Red]\-0%_);0%_);[Blue]&quot;Error-&quot;@"/>
    <numFmt numFmtId="202" formatCode="0.0%_);[Red]\-0.0%_);0.0%_);[Blue]&quot;Error-&quot;@"/>
    <numFmt numFmtId="203" formatCode="0.00%_);[Red]\-0.00%_);0.00%_);[Blue]&quot;Error-&quot;@"/>
    <numFmt numFmtId="204" formatCode="[$kr-406]\ #,##0.00"/>
    <numFmt numFmtId="205" formatCode="&quot;Error&quot;;&quot;Error&quot;;&quot;OK&quot;"/>
    <numFmt numFmtId="206" formatCode="_(* #,##0.0_);_(* \(#,##0.0\);_(* &quot;–&quot;???_);_(* @_)"/>
    <numFmt numFmtId="207" formatCode="_(* #,##0.00_);_(* \(#,##0.00\);_(* &quot;–&quot;???_);_(* @_)"/>
    <numFmt numFmtId="208" formatCode="_(* #,##0.000_);_(* \(#,##0.000\);_(* &quot;–&quot;??_);_(* @_)"/>
    <numFmt numFmtId="209" formatCode="_(* #,##0.0000_);_(* \(#,##0.0000\);_(* &quot;–&quot;??_);_(* @_)"/>
    <numFmt numFmtId="210" formatCode="\(#,##0\);\(#,##0\);\-"/>
    <numFmt numFmtId="211" formatCode="_([$-1409]d\ mmm\ yyyy_-;_(@"/>
    <numFmt numFmtId="212" formatCode="[$-1409]d\ mmm\ yy;@"/>
    <numFmt numFmtId="213" formatCode="_(* [$-1409]d\ mmm\ yyyy\ h\ AM/PM_);_(* @"/>
    <numFmt numFmtId="214" formatCode="_(* #,##0_);_(* \(#,##0\);_(* &quot;&quot;\ \-\ &quot;&quot;_);_(@_)"/>
    <numFmt numFmtId="215" formatCode="_-[$€-2]* #,##0.00_-;\-[$€-2]* #,##0.00_-;_-[$€-2]* &quot;-&quot;??_-"/>
    <numFmt numFmtId="216" formatCode="_(* #,##0_);_(* \(#,##0\);_(* &quot;–&quot;??_);\(@_)"/>
    <numFmt numFmtId="217" formatCode="_(* #,##0%_);_(* \(#,##0%\);_(* &quot;–&quot;???_);_(* @_)"/>
    <numFmt numFmtId="218" formatCode="_(* #,##0.0%_);_(* \(#,##0.0%\);_(* &quot;–&quot;???_);_(* @_)"/>
    <numFmt numFmtId="219" formatCode="_(* #,##0.0%_);_(* \(#,##0.0%\);_(* &quot;–&quot;??_);_(* @_)"/>
    <numFmt numFmtId="220" formatCode="d\ mmm\ yy"/>
    <numFmt numFmtId="221" formatCode="_(@_)"/>
    <numFmt numFmtId="222" formatCode="_(* @_)"/>
    <numFmt numFmtId="223" formatCode="_([$-1409]h:mm\ AM/PM;@"/>
    <numFmt numFmtId="224" formatCode="_([$-1409]hh:mm_-;_(@"/>
    <numFmt numFmtId="225" formatCode="_(* 0000_);_(* \(0000\);_(* &quot;–&quot;??_);_(@_)"/>
    <numFmt numFmtId="226" formatCode="0%;\(0%\)"/>
    <numFmt numFmtId="227" formatCode="_-* #,##0.0_-;\-* #,##0.0_-;_-* &quot;-&quot;??_-;_-@_-"/>
    <numFmt numFmtId="228" formatCode="_(* #,##0.00,,_);_(* \(#,##0.00,,\);_(* &quot;-&quot;??_);_(@_)"/>
    <numFmt numFmtId="229" formatCode="_(* #,##0,_);_(* \(#,##0,\);_(* &quot;-&quot;??_);_(@_)"/>
    <numFmt numFmtId="230" formatCode="#,##0;\(#,##0.0\)"/>
    <numFmt numFmtId="231" formatCode="_(* #,##0.000000_);_(* \(#,##0.000000\);_(* &quot;-&quot;??_);_(@_)"/>
    <numFmt numFmtId="232" formatCode="_(* #,##0.0000000_);_(* \(#,##0.0000000\);_(* &quot;-&quot;??_);_(@_)"/>
    <numFmt numFmtId="233" formatCode="0.000000000000000,,"/>
  </numFmts>
  <fonts count="280">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sz val="10"/>
      <color indexed="8"/>
      <name val="Calibri"/>
      <family val="2"/>
    </font>
    <font>
      <b/>
      <sz val="10"/>
      <color indexed="8"/>
      <name val="Calibri"/>
      <family val="1"/>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b/>
      <sz val="14"/>
      <name val="Calibri"/>
      <family val="2"/>
    </font>
    <font>
      <b/>
      <sz val="12"/>
      <name val="Calibri"/>
      <family val="2"/>
    </font>
    <font>
      <sz val="10"/>
      <color indexed="8"/>
      <name val="Arial"/>
      <family val="1"/>
    </font>
    <font>
      <sz val="10"/>
      <name val="Calibri"/>
      <family val="4"/>
    </font>
    <font>
      <sz val="10"/>
      <color theme="1"/>
      <name val="Calibri"/>
      <family val="4"/>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0"/>
      <name val="Calibri"/>
      <family val="2"/>
      <scheme val="minor"/>
    </font>
    <font>
      <b/>
      <sz val="13"/>
      <color theme="4"/>
      <name val="Calibri"/>
      <family val="2"/>
      <scheme val="minor"/>
    </font>
    <font>
      <sz val="10"/>
      <color theme="4" tint="0.39994506668294322"/>
      <name val="Calibri"/>
      <family val="2"/>
      <scheme val="minor"/>
    </font>
    <font>
      <sz val="10"/>
      <name val="Calibri"/>
      <family val="2"/>
      <scheme val="minor"/>
    </font>
    <font>
      <i/>
      <sz val="11"/>
      <color rgb="FF7F7F7F"/>
      <name val="Calibri"/>
      <family val="2"/>
      <scheme val="minor"/>
    </font>
    <font>
      <u/>
      <sz val="10"/>
      <color theme="11"/>
      <name val="Calibri"/>
      <family val="1"/>
      <scheme val="major"/>
    </font>
    <font>
      <i/>
      <sz val="8"/>
      <name val="Calibri"/>
      <family val="2"/>
      <scheme val="minor"/>
    </font>
    <font>
      <sz val="11"/>
      <color rgb="FF006100"/>
      <name val="Calibri"/>
      <family val="2"/>
      <scheme val="minor"/>
    </font>
    <font>
      <b/>
      <sz val="16"/>
      <name val="Calibri"/>
      <family val="4"/>
      <scheme val="minor"/>
    </font>
    <font>
      <i/>
      <sz val="12"/>
      <name val="Calibri"/>
      <family val="4"/>
      <scheme val="minor"/>
    </font>
    <font>
      <sz val="10"/>
      <name val="Calibri"/>
      <family val="4"/>
      <scheme val="minor"/>
    </font>
    <font>
      <b/>
      <sz val="15"/>
      <color theme="3"/>
      <name val="Calibri"/>
      <family val="2"/>
      <scheme val="minor"/>
    </font>
    <font>
      <b/>
      <sz val="12"/>
      <color theme="1"/>
      <name val="Calibri"/>
      <family val="1"/>
      <scheme val="major"/>
    </font>
    <font>
      <b/>
      <sz val="13"/>
      <color theme="3"/>
      <name val="Calibri"/>
      <family val="2"/>
      <scheme val="minor"/>
    </font>
    <font>
      <b/>
      <sz val="11"/>
      <color theme="3"/>
      <name val="Calibri"/>
      <family val="2"/>
      <scheme val="minor"/>
    </font>
    <font>
      <b/>
      <sz val="14"/>
      <name val="Calibri"/>
      <family val="2"/>
      <scheme val="minor"/>
    </font>
    <font>
      <b/>
      <sz val="12"/>
      <name val="Calibri"/>
      <family val="2"/>
      <scheme val="minor"/>
    </font>
    <font>
      <b/>
      <sz val="10"/>
      <name val="Calibri"/>
      <family val="2"/>
      <scheme val="minor"/>
    </font>
    <font>
      <u/>
      <sz val="10"/>
      <color theme="4"/>
      <name val="Calibri"/>
      <family val="1"/>
      <scheme val="maj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family val="2"/>
      <scheme val="major"/>
    </font>
    <font>
      <b/>
      <sz val="11"/>
      <color theme="1"/>
      <name val="Calibri"/>
      <family val="2"/>
      <scheme val="minor"/>
    </font>
    <font>
      <sz val="11"/>
      <color rgb="FFFF0000"/>
      <name val="Calibri"/>
      <family val="2"/>
      <scheme val="minor"/>
    </font>
    <font>
      <b/>
      <sz val="10"/>
      <color theme="1"/>
      <name val="Calibri"/>
      <family val="2"/>
      <scheme val="minor"/>
    </font>
    <font>
      <sz val="10"/>
      <color rgb="FFFF0000"/>
      <name val="Calibri"/>
      <family val="2"/>
      <scheme val="minor"/>
    </font>
    <font>
      <sz val="10"/>
      <color theme="1"/>
      <name val="Calibri"/>
      <family val="2"/>
      <scheme val="minor"/>
    </font>
    <font>
      <sz val="10"/>
      <color theme="4"/>
      <name val="Calibri"/>
      <family val="4"/>
      <scheme val="minor"/>
    </font>
    <font>
      <sz val="12"/>
      <name val="Calibri"/>
      <family val="2"/>
      <scheme val="minor"/>
    </font>
    <font>
      <b/>
      <sz val="11"/>
      <color indexed="8"/>
      <name val="Calibri"/>
      <family val="2"/>
    </font>
    <font>
      <b/>
      <sz val="11"/>
      <name val="Calibri"/>
      <family val="2"/>
      <scheme val="minor"/>
    </font>
    <font>
      <sz val="11"/>
      <name val="Calibri"/>
      <family val="2"/>
      <scheme val="minor"/>
    </font>
    <font>
      <sz val="8"/>
      <color theme="1"/>
      <name val="Calibri"/>
      <family val="2"/>
      <scheme val="minor"/>
    </font>
    <font>
      <sz val="8"/>
      <name val="Calibri"/>
      <family val="2"/>
      <scheme val="minor"/>
    </font>
    <font>
      <i/>
      <sz val="11"/>
      <name val="Calibri"/>
      <family val="2"/>
      <scheme val="minor"/>
    </font>
    <font>
      <b/>
      <sz val="16"/>
      <name val="Calibri"/>
      <family val="2"/>
      <scheme val="minor"/>
    </font>
    <font>
      <i/>
      <sz val="11"/>
      <color theme="1"/>
      <name val="Calibri"/>
      <family val="2"/>
      <scheme val="minor"/>
    </font>
    <font>
      <sz val="10"/>
      <color rgb="FF0070C0"/>
      <name val="Calibri"/>
      <family val="2"/>
      <scheme val="minor"/>
    </font>
    <font>
      <b/>
      <sz val="14"/>
      <color theme="1"/>
      <name val="Calibri"/>
      <family val="2"/>
      <scheme val="minor"/>
    </font>
    <font>
      <i/>
      <sz val="11"/>
      <name val="Calibri"/>
      <family val="2"/>
    </font>
    <font>
      <b/>
      <sz val="14"/>
      <color indexed="8"/>
      <name val="Calibri"/>
      <family val="2"/>
    </font>
    <font>
      <sz val="14"/>
      <color indexed="8"/>
      <name val="Calibri"/>
      <family val="2"/>
    </font>
    <font>
      <b/>
      <sz val="13"/>
      <name val="Calibri"/>
      <family val="2"/>
      <scheme val="minor"/>
    </font>
    <font>
      <sz val="11"/>
      <name val="Calibri"/>
      <family val="2"/>
    </font>
    <font>
      <sz val="11"/>
      <color theme="1"/>
      <name val="Calibri"/>
      <family val="4"/>
      <scheme val="minor"/>
    </font>
    <font>
      <b/>
      <sz val="11"/>
      <name val="Calibri"/>
      <family val="2"/>
    </font>
    <font>
      <sz val="11"/>
      <name val="Calibri"/>
      <family val="4"/>
      <scheme val="minor"/>
    </font>
    <font>
      <sz val="11"/>
      <color theme="4"/>
      <name val="Calibri"/>
      <family val="4"/>
      <scheme val="minor"/>
    </font>
    <font>
      <sz val="11"/>
      <color theme="4"/>
      <name val="Calibri"/>
      <family val="2"/>
      <scheme val="minor"/>
    </font>
    <font>
      <b/>
      <sz val="11"/>
      <color indexed="8"/>
      <name val="Calibri"/>
      <family val="1"/>
    </font>
    <font>
      <sz val="11"/>
      <name val="Calibri"/>
      <family val="1"/>
    </font>
    <font>
      <sz val="11"/>
      <color indexed="8"/>
      <name val="Calibri"/>
      <family val="1"/>
    </font>
    <font>
      <sz val="12"/>
      <name val="Calibri"/>
      <family val="2"/>
    </font>
    <font>
      <b/>
      <sz val="10"/>
      <name val="Calibri"/>
      <family val="2"/>
    </font>
    <font>
      <u/>
      <sz val="10"/>
      <color theme="10"/>
      <name val="Arial"/>
      <family val="2"/>
    </font>
    <font>
      <sz val="11"/>
      <color theme="4" tint="0.39994506668294322"/>
      <name val="Calibri"/>
      <family val="2"/>
      <scheme val="minor"/>
    </font>
    <font>
      <u/>
      <sz val="11"/>
      <color theme="4"/>
      <name val="Calibri"/>
      <family val="1"/>
      <scheme val="major"/>
    </font>
    <font>
      <u/>
      <sz val="11"/>
      <color indexed="12"/>
      <name val="Calibri"/>
      <family val="1"/>
    </font>
    <font>
      <u/>
      <sz val="11"/>
      <color indexed="9"/>
      <name val="Calibri"/>
      <family val="1"/>
    </font>
    <font>
      <i/>
      <sz val="11"/>
      <color indexed="8"/>
      <name val="Calibri"/>
      <family val="1"/>
    </font>
    <font>
      <b/>
      <sz val="16"/>
      <color indexed="8"/>
      <name val="Calibri"/>
      <family val="2"/>
    </font>
    <font>
      <b/>
      <sz val="11"/>
      <color theme="1"/>
      <name val="Calibri"/>
      <family val="4"/>
      <scheme val="minor"/>
    </font>
    <font>
      <sz val="10"/>
      <color theme="1"/>
      <name val="Calibri"/>
      <family val="2"/>
    </font>
    <font>
      <sz val="12"/>
      <color theme="1"/>
      <name val="Calibri"/>
      <family val="2"/>
      <scheme val="minor"/>
    </font>
    <font>
      <sz val="11"/>
      <color theme="1"/>
      <name val="Symbol"/>
      <family val="1"/>
      <charset val="2"/>
    </font>
    <font>
      <b/>
      <sz val="12"/>
      <color theme="1"/>
      <name val="Calibri"/>
      <family val="2"/>
      <scheme val="minor"/>
    </font>
    <font>
      <sz val="11"/>
      <color theme="1"/>
      <name val="Calibri"/>
      <family val="2"/>
    </font>
    <font>
      <sz val="11"/>
      <name val="Calibri"/>
      <family val="1"/>
      <scheme val="major"/>
    </font>
    <font>
      <i/>
      <sz val="10"/>
      <color rgb="FFFF0000"/>
      <name val="Calibri"/>
      <family val="2"/>
      <scheme val="minor"/>
    </font>
    <font>
      <b/>
      <sz val="11"/>
      <color rgb="FFFF0000"/>
      <name val="Calibri"/>
      <family val="2"/>
      <scheme val="minor"/>
    </font>
    <font>
      <b/>
      <strike/>
      <sz val="11"/>
      <color rgb="FFFF0000"/>
      <name val="Calibri"/>
      <family val="2"/>
      <scheme val="minor"/>
    </font>
    <font>
      <b/>
      <sz val="14"/>
      <color rgb="FFFF0000"/>
      <name val="Calibri"/>
      <family val="2"/>
    </font>
    <font>
      <b/>
      <sz val="10"/>
      <color rgb="FFFF0000"/>
      <name val="Calibri"/>
      <family val="2"/>
    </font>
    <font>
      <i/>
      <sz val="11"/>
      <color rgb="FFFF0000"/>
      <name val="Calibri"/>
      <family val="2"/>
      <scheme val="minor"/>
    </font>
    <font>
      <sz val="11"/>
      <color theme="1"/>
      <name val="Calibri"/>
      <family val="1"/>
    </font>
    <font>
      <b/>
      <sz val="18"/>
      <name val="Calibri"/>
      <family val="2"/>
      <scheme val="minor"/>
    </font>
    <font>
      <b/>
      <sz val="12"/>
      <color theme="0"/>
      <name val="Calibri"/>
      <family val="2"/>
      <scheme val="minor"/>
    </font>
    <font>
      <sz val="8"/>
      <name val="Calibri"/>
      <family val="4"/>
      <scheme val="minor"/>
    </font>
    <font>
      <strike/>
      <sz val="10"/>
      <color theme="4"/>
      <name val="Calibri"/>
      <family val="2"/>
      <scheme val="minor"/>
    </font>
    <font>
      <b/>
      <strike/>
      <sz val="14"/>
      <color theme="4"/>
      <name val="Calibri"/>
      <family val="2"/>
      <scheme val="minor"/>
    </font>
    <font>
      <i/>
      <strike/>
      <sz val="11"/>
      <color theme="4"/>
      <name val="Calibri"/>
      <family val="2"/>
      <scheme val="minor"/>
    </font>
    <font>
      <strike/>
      <sz val="11"/>
      <color theme="4"/>
      <name val="Calibri"/>
      <family val="2"/>
      <scheme val="minor"/>
    </font>
    <font>
      <strike/>
      <sz val="10"/>
      <color theme="4"/>
      <name val="Calibri"/>
      <family val="2"/>
    </font>
    <font>
      <sz val="10"/>
      <color theme="4"/>
      <name val="Calibri"/>
      <family val="2"/>
      <scheme val="minor"/>
    </font>
    <font>
      <b/>
      <i/>
      <sz val="11"/>
      <color theme="4"/>
      <name val="Calibri"/>
      <family val="2"/>
      <scheme val="minor"/>
    </font>
    <font>
      <i/>
      <strike/>
      <sz val="10"/>
      <name val="Calibri"/>
      <family val="2"/>
      <scheme val="minor"/>
    </font>
    <font>
      <strike/>
      <sz val="10"/>
      <name val="Calibri"/>
      <family val="2"/>
      <scheme val="minor"/>
    </font>
    <font>
      <b/>
      <strike/>
      <sz val="12"/>
      <name val="Calibri"/>
      <family val="2"/>
      <scheme val="minor"/>
    </font>
    <font>
      <strike/>
      <sz val="11"/>
      <name val="Calibri"/>
      <family val="2"/>
      <scheme val="minor"/>
    </font>
    <font>
      <b/>
      <i/>
      <sz val="11"/>
      <name val="Calibri"/>
      <family val="2"/>
      <scheme val="minor"/>
    </font>
    <font>
      <sz val="10"/>
      <color theme="8" tint="0.39997558519241921"/>
      <name val="Calibri"/>
      <family val="2"/>
      <scheme val="minor"/>
    </font>
    <font>
      <i/>
      <sz val="10"/>
      <color theme="4"/>
      <name val="Calibri"/>
      <family val="2"/>
      <scheme val="minor"/>
    </font>
    <font>
      <vertAlign val="subscript"/>
      <sz val="11"/>
      <name val="Calibri"/>
      <family val="2"/>
    </font>
    <font>
      <vertAlign val="superscript"/>
      <sz val="11"/>
      <name val="Calibri"/>
      <family val="2"/>
    </font>
    <font>
      <b/>
      <strike/>
      <sz val="11"/>
      <name val="Calibri"/>
      <family val="2"/>
      <scheme val="minor"/>
    </font>
    <font>
      <sz val="11"/>
      <color theme="1"/>
      <name val="Aptos"/>
      <family val="2"/>
    </font>
    <font>
      <sz val="14"/>
      <color theme="1"/>
      <name val="Calibri"/>
      <family val="2"/>
      <scheme val="minor"/>
    </font>
    <font>
      <u/>
      <sz val="10"/>
      <color theme="10"/>
      <name val="Calibri"/>
      <family val="4"/>
      <scheme val="minor"/>
    </font>
    <font>
      <b/>
      <vertAlign val="superscript"/>
      <sz val="11"/>
      <name val="Calibri"/>
      <family val="2"/>
      <scheme val="minor"/>
    </font>
    <font>
      <b/>
      <sz val="10"/>
      <color rgb="FFFF0000"/>
      <name val="Calibri"/>
      <family val="2"/>
      <scheme val="minor"/>
    </font>
    <font>
      <sz val="10"/>
      <color rgb="FF000000"/>
      <name val="Calibri"/>
      <family val="2"/>
      <scheme val="minor"/>
    </font>
    <font>
      <b/>
      <sz val="11"/>
      <color rgb="FF000000"/>
      <name val="Calibri"/>
      <family val="2"/>
      <scheme val="minor"/>
    </font>
    <font>
      <b/>
      <sz val="11"/>
      <color rgb="FF000000"/>
      <name val="Calibri"/>
      <family val="1"/>
      <scheme val="minor"/>
    </font>
    <font>
      <sz val="10"/>
      <color rgb="FF000000"/>
      <name val="Calibri"/>
      <family val="4"/>
      <scheme val="minor"/>
    </font>
    <font>
      <u/>
      <sz val="11"/>
      <color theme="10"/>
      <name val="Calibri"/>
      <family val="2"/>
      <scheme val="minor"/>
    </font>
    <font>
      <sz val="11"/>
      <color rgb="FF000000"/>
      <name val="Calibri"/>
      <family val="2"/>
      <scheme val="minor"/>
    </font>
    <font>
      <sz val="11"/>
      <color theme="1"/>
      <name val="Calibri"/>
      <family val="2"/>
      <scheme val="major"/>
    </font>
    <font>
      <sz val="11"/>
      <color rgb="FF000000"/>
      <name val="Calibri"/>
      <family val="2"/>
    </font>
    <font>
      <i/>
      <sz val="10"/>
      <color theme="1"/>
      <name val="Calibri"/>
      <family val="2"/>
      <scheme val="minor"/>
    </font>
    <font>
      <sz val="10"/>
      <color theme="1"/>
      <name val="Arial"/>
      <family val="2"/>
    </font>
    <font>
      <sz val="9"/>
      <color theme="1"/>
      <name val="Calibri"/>
      <family val="2"/>
      <scheme val="minor"/>
    </font>
    <font>
      <sz val="10"/>
      <color theme="0"/>
      <name val="Arial"/>
      <family val="2"/>
    </font>
    <font>
      <sz val="11"/>
      <color indexed="9"/>
      <name val="Calibri"/>
      <family val="2"/>
    </font>
    <font>
      <sz val="9"/>
      <color theme="0"/>
      <name val="Calibri"/>
      <family val="2"/>
      <scheme val="minor"/>
    </font>
    <font>
      <b/>
      <sz val="13"/>
      <color theme="4" tint="0.39991454817346722"/>
      <name val="Calibri"/>
      <family val="2"/>
      <scheme val="minor"/>
    </font>
    <font>
      <sz val="10"/>
      <color rgb="FF9C0006"/>
      <name val="Arial"/>
      <family val="2"/>
    </font>
    <font>
      <sz val="11"/>
      <color indexed="20"/>
      <name val="Calibri"/>
      <family val="2"/>
    </font>
    <font>
      <sz val="9"/>
      <color rgb="FF9C0006"/>
      <name val="Calibri"/>
      <family val="2"/>
      <scheme val="minor"/>
    </font>
    <font>
      <sz val="9"/>
      <name val="Arial"/>
      <family val="2"/>
    </font>
    <font>
      <b/>
      <sz val="10"/>
      <color rgb="FFFA7D00"/>
      <name val="Arial"/>
      <family val="2"/>
    </font>
    <font>
      <b/>
      <sz val="11"/>
      <color indexed="10"/>
      <name val="Calibri"/>
      <family val="2"/>
    </font>
    <font>
      <b/>
      <sz val="9"/>
      <color rgb="FFFA7D00"/>
      <name val="Calibri"/>
      <family val="2"/>
      <scheme val="minor"/>
    </font>
    <font>
      <sz val="8"/>
      <color indexed="12"/>
      <name val="Arial"/>
      <family val="2"/>
    </font>
    <font>
      <b/>
      <sz val="10"/>
      <color theme="0"/>
      <name val="Arial"/>
      <family val="2"/>
    </font>
    <font>
      <b/>
      <sz val="11"/>
      <color indexed="9"/>
      <name val="Calibri"/>
      <family val="2"/>
    </font>
    <font>
      <b/>
      <sz val="9"/>
      <color theme="0"/>
      <name val="Calibri"/>
      <family val="2"/>
      <scheme val="minor"/>
    </font>
    <font>
      <sz val="10"/>
      <color theme="1"/>
      <name val="Calibri"/>
      <family val="1"/>
      <scheme val="major"/>
    </font>
    <font>
      <sz val="10"/>
      <name val="Tahoma"/>
      <family val="2"/>
    </font>
    <font>
      <b/>
      <sz val="9"/>
      <color indexed="9"/>
      <name val="Arial"/>
      <family val="2"/>
    </font>
    <font>
      <sz val="10"/>
      <color rgb="FF0070C0"/>
      <name val="Calibri"/>
      <family val="2"/>
    </font>
    <font>
      <sz val="10"/>
      <color theme="8"/>
      <name val="Calibri"/>
      <family val="4"/>
      <scheme val="minor"/>
    </font>
    <font>
      <b/>
      <sz val="13"/>
      <color theme="4"/>
      <name val="Calibri"/>
      <family val="4"/>
      <scheme val="minor"/>
    </font>
    <font>
      <b/>
      <sz val="13"/>
      <color indexed="12"/>
      <name val="Arial"/>
      <family val="2"/>
    </font>
    <font>
      <i/>
      <sz val="8"/>
      <color theme="1"/>
      <name val="Calibri"/>
      <family val="4"/>
      <scheme val="minor"/>
    </font>
    <font>
      <i/>
      <sz val="8"/>
      <name val="Arial"/>
      <family val="2"/>
    </font>
    <font>
      <i/>
      <sz val="11"/>
      <color indexed="23"/>
      <name val="Calibri"/>
      <family val="2"/>
    </font>
    <font>
      <i/>
      <sz val="10"/>
      <color rgb="FF7F7F7F"/>
      <name val="Arial"/>
      <family val="2"/>
    </font>
    <font>
      <i/>
      <sz val="9"/>
      <color rgb="FF7F7F7F"/>
      <name val="Calibri"/>
      <family val="2"/>
      <scheme val="minor"/>
    </font>
    <font>
      <sz val="10"/>
      <color rgb="FF006100"/>
      <name val="Arial"/>
      <family val="2"/>
    </font>
    <font>
      <sz val="11"/>
      <color indexed="17"/>
      <name val="Calibri"/>
      <family val="2"/>
    </font>
    <font>
      <sz val="9"/>
      <color rgb="FF006100"/>
      <name val="Calibri"/>
      <family val="2"/>
      <scheme val="minor"/>
    </font>
    <font>
      <sz val="12"/>
      <color indexed="9"/>
      <name val="Arial"/>
      <family val="2"/>
    </font>
    <font>
      <b/>
      <sz val="12"/>
      <name val="Arial"/>
      <family val="2"/>
    </font>
    <font>
      <b/>
      <sz val="15"/>
      <color indexed="62"/>
      <name val="Calibri"/>
      <family val="2"/>
    </font>
    <font>
      <b/>
      <sz val="15"/>
      <color theme="3"/>
      <name val="Arial"/>
      <family val="2"/>
    </font>
    <font>
      <b/>
      <sz val="12"/>
      <color theme="1"/>
      <name val="Calibri"/>
      <family val="2"/>
    </font>
    <font>
      <b/>
      <sz val="12"/>
      <color theme="1"/>
      <name val="Calibri"/>
      <family val="1"/>
    </font>
    <font>
      <sz val="11"/>
      <color indexed="8"/>
      <name val="Arial"/>
      <family val="2"/>
    </font>
    <font>
      <b/>
      <sz val="13"/>
      <color theme="3"/>
      <name val="Arial"/>
      <family val="2"/>
    </font>
    <font>
      <b/>
      <sz val="13"/>
      <color indexed="62"/>
      <name val="Calibri"/>
      <family val="2"/>
    </font>
    <font>
      <b/>
      <sz val="11"/>
      <color theme="1"/>
      <name val="Calibri"/>
      <family val="1"/>
      <scheme val="major"/>
    </font>
    <font>
      <b/>
      <sz val="9"/>
      <name val="Arial"/>
      <family val="2"/>
    </font>
    <font>
      <b/>
      <sz val="10"/>
      <color theme="1"/>
      <name val="Calibri"/>
      <family val="1"/>
      <scheme val="major"/>
    </font>
    <font>
      <b/>
      <sz val="11"/>
      <color theme="3"/>
      <name val="Arial"/>
      <family val="2"/>
    </font>
    <font>
      <b/>
      <sz val="11"/>
      <color indexed="62"/>
      <name val="Calibri"/>
      <family val="2"/>
    </font>
    <font>
      <b/>
      <sz val="10"/>
      <color theme="1"/>
      <name val="Calibri"/>
      <family val="2"/>
    </font>
    <font>
      <u/>
      <sz val="11"/>
      <color theme="10"/>
      <name val="Calibri"/>
      <family val="2"/>
    </font>
    <font>
      <u/>
      <sz val="10"/>
      <color theme="4"/>
      <name val="Calibri"/>
      <family val="2"/>
    </font>
    <font>
      <sz val="10"/>
      <color rgb="FF3F3F76"/>
      <name val="Arial"/>
      <family val="2"/>
    </font>
    <font>
      <sz val="11"/>
      <color indexed="62"/>
      <name val="Calibri"/>
      <family val="2"/>
    </font>
    <font>
      <sz val="9"/>
      <color rgb="FF3F3F76"/>
      <name val="Calibri"/>
      <family val="2"/>
      <scheme val="minor"/>
    </font>
    <font>
      <b/>
      <sz val="13"/>
      <color theme="1"/>
      <name val="Calibri"/>
      <family val="1"/>
      <scheme val="major"/>
    </font>
    <font>
      <b/>
      <sz val="13"/>
      <name val="Arial"/>
      <family val="2"/>
    </font>
    <font>
      <sz val="14"/>
      <color theme="1"/>
      <name val="Calibri"/>
      <family val="1"/>
    </font>
    <font>
      <b/>
      <sz val="10"/>
      <color theme="1"/>
      <name val="Calibri"/>
      <family val="4"/>
      <scheme val="minor"/>
    </font>
    <font>
      <b/>
      <sz val="10"/>
      <name val="Arial"/>
      <family val="2"/>
    </font>
    <font>
      <i/>
      <sz val="8"/>
      <color indexed="62"/>
      <name val="Arial"/>
      <family val="2"/>
    </font>
    <font>
      <sz val="8"/>
      <color indexed="20"/>
      <name val="Arial"/>
      <family val="2"/>
    </font>
    <font>
      <sz val="10"/>
      <color rgb="FFFA7D00"/>
      <name val="Arial"/>
      <family val="2"/>
    </font>
    <font>
      <sz val="11"/>
      <color indexed="10"/>
      <name val="Calibri"/>
      <family val="2"/>
    </font>
    <font>
      <sz val="9"/>
      <color rgb="FFFA7D00"/>
      <name val="Calibri"/>
      <family val="2"/>
      <scheme val="minor"/>
    </font>
    <font>
      <b/>
      <u val="singleAccounting"/>
      <sz val="9"/>
      <color indexed="9"/>
      <name val="Arial"/>
      <family val="2"/>
    </font>
    <font>
      <sz val="10"/>
      <color rgb="FF9C6500"/>
      <name val="Arial"/>
      <family val="2"/>
    </font>
    <font>
      <sz val="11"/>
      <color indexed="19"/>
      <name val="Calibri"/>
      <family val="2"/>
    </font>
    <font>
      <sz val="9"/>
      <color rgb="FF9C6500"/>
      <name val="Calibri"/>
      <family val="2"/>
      <scheme val="minor"/>
    </font>
    <font>
      <sz val="10"/>
      <name val="MS Sans Serif"/>
      <family val="2"/>
    </font>
    <font>
      <sz val="10"/>
      <color indexed="8"/>
      <name val="Arial Mäori"/>
      <family val="2"/>
    </font>
    <font>
      <sz val="10"/>
      <color indexed="8"/>
      <name val="Arial"/>
      <family val="2"/>
    </font>
    <font>
      <sz val="10"/>
      <color theme="1"/>
      <name val="Arial Mäori"/>
      <family val="2"/>
    </font>
    <font>
      <sz val="9"/>
      <color theme="1"/>
      <name val="Arial"/>
      <family val="2"/>
    </font>
    <font>
      <sz val="7"/>
      <color indexed="8"/>
      <name val="Arial"/>
      <family val="2"/>
    </font>
    <font>
      <b/>
      <sz val="10"/>
      <color rgb="FF3F3F3F"/>
      <name val="Arial"/>
      <family val="2"/>
    </font>
    <font>
      <b/>
      <sz val="11"/>
      <color indexed="63"/>
      <name val="Calibri"/>
      <family val="2"/>
    </font>
    <font>
      <b/>
      <sz val="9"/>
      <color rgb="FF3F3F3F"/>
      <name val="Calibri"/>
      <family val="2"/>
      <scheme val="minor"/>
    </font>
    <font>
      <sz val="8"/>
      <color theme="1"/>
      <name val="Calibri"/>
      <family val="1"/>
      <scheme val="major"/>
    </font>
    <font>
      <sz val="8"/>
      <color theme="1"/>
      <name val="Calibri"/>
      <family val="1"/>
    </font>
    <font>
      <b/>
      <sz val="10"/>
      <name val="MS Sans Serif"/>
      <family val="2"/>
    </font>
    <font>
      <sz val="9"/>
      <color indexed="8"/>
      <name val="Arial"/>
      <family val="2"/>
    </font>
    <font>
      <sz val="10"/>
      <color indexed="30"/>
      <name val="Arial"/>
      <family val="2"/>
    </font>
    <font>
      <b/>
      <sz val="8"/>
      <name val="Arial"/>
      <family val="2"/>
    </font>
    <font>
      <sz val="7"/>
      <name val="Arial"/>
      <family val="2"/>
    </font>
    <font>
      <sz val="16"/>
      <color theme="4"/>
      <name val="Arial"/>
      <family val="2"/>
    </font>
    <font>
      <b/>
      <sz val="18"/>
      <color indexed="62"/>
      <name val="Cambria"/>
      <family val="2"/>
    </font>
    <font>
      <sz val="10"/>
      <color theme="1"/>
      <name val="Calibri"/>
      <family val="1"/>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z val="8"/>
      <color theme="1"/>
      <name val="Verdana"/>
      <family val="2"/>
    </font>
    <font>
      <sz val="10"/>
      <name val="Arial"/>
      <family val="2"/>
      <charset val="1"/>
    </font>
    <font>
      <sz val="10"/>
      <color indexed="8"/>
      <name val="MS Sans Serif"/>
      <family val="2"/>
    </font>
    <font>
      <sz val="11"/>
      <color indexed="8"/>
      <name val="Calibri"/>
      <family val="2"/>
      <scheme val="minor"/>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1"/>
      <color rgb="FF000000"/>
      <name val="Aptos Narrow"/>
      <family val="2"/>
    </font>
    <font>
      <b/>
      <u/>
      <sz val="14"/>
      <name val="Calibri"/>
      <family val="2"/>
      <scheme val="minor"/>
    </font>
    <font>
      <b/>
      <i/>
      <sz val="16"/>
      <name val="Calibri"/>
      <family val="2"/>
      <scheme val="minor"/>
    </font>
    <font>
      <sz val="10"/>
      <color rgb="FF000000"/>
      <name val="Calibri"/>
      <family val="2"/>
    </font>
    <font>
      <b/>
      <i/>
      <sz val="10"/>
      <color indexed="8"/>
      <name val="Calibri"/>
      <family val="2"/>
    </font>
    <font>
      <i/>
      <sz val="11"/>
      <color theme="1"/>
      <name val="Calibri"/>
      <family val="2"/>
      <scheme val="major"/>
    </font>
    <font>
      <b/>
      <i/>
      <u/>
      <sz val="11"/>
      <color theme="1"/>
      <name val="Calibri"/>
      <family val="2"/>
      <scheme val="major"/>
    </font>
    <font>
      <b/>
      <u/>
      <sz val="10"/>
      <name val="Calibri"/>
      <family val="2"/>
      <scheme val="minor"/>
    </font>
    <font>
      <b/>
      <sz val="15"/>
      <color rgb="FFFF0000"/>
      <name val="Calibri"/>
      <family val="2"/>
    </font>
    <font>
      <b/>
      <i/>
      <sz val="14"/>
      <name val="Calibri"/>
      <family val="2"/>
      <scheme val="minor"/>
    </font>
    <font>
      <sz val="10"/>
      <color theme="2"/>
      <name val="Calibri"/>
      <family val="2"/>
      <scheme val="minor"/>
    </font>
    <font>
      <b/>
      <sz val="10"/>
      <color theme="8" tint="-0.249977111117893"/>
      <name val="Calibri"/>
      <family val="2"/>
      <scheme val="minor"/>
    </font>
    <font>
      <sz val="11"/>
      <color theme="8" tint="-0.249977111117893"/>
      <name val="Calibri"/>
      <family val="2"/>
      <scheme val="minor"/>
    </font>
    <font>
      <i/>
      <sz val="10"/>
      <color rgb="FF00B0F0"/>
      <name val="Calibri"/>
      <family val="2"/>
      <scheme val="minor"/>
    </font>
    <font>
      <b/>
      <sz val="10"/>
      <color theme="4"/>
      <name val="Calibri"/>
      <family val="2"/>
      <scheme val="minor"/>
    </font>
    <font>
      <sz val="10"/>
      <name val="Calibri"/>
      <family val="1"/>
      <scheme val="minor"/>
    </font>
    <font>
      <b/>
      <sz val="10"/>
      <color theme="9"/>
      <name val="Calibri"/>
      <family val="2"/>
      <scheme val="minor"/>
    </font>
    <font>
      <b/>
      <sz val="11"/>
      <color theme="1"/>
      <name val="Calibri"/>
      <family val="2"/>
    </font>
    <font>
      <b/>
      <sz val="11"/>
      <color rgb="FF0070C0"/>
      <name val="Calibri"/>
      <family val="2"/>
      <scheme val="minor"/>
    </font>
    <font>
      <sz val="10.5"/>
      <color theme="1"/>
      <name val="Calibri"/>
      <family val="2"/>
    </font>
  </fonts>
  <fills count="83">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2"/>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bgColor indexed="64"/>
      </patternFill>
    </fill>
    <fill>
      <patternFill patternType="solid">
        <fgColor theme="8" tint="0.79998168889431442"/>
        <bgColor indexed="64"/>
      </patternFill>
    </fill>
    <fill>
      <patternFill patternType="solid">
        <fgColor rgb="FFD9ECFF"/>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rgb="FFC1E0FF"/>
        <bgColor indexed="64"/>
      </patternFill>
    </fill>
    <fill>
      <patternFill patternType="solid">
        <fgColor rgb="FFFFFF00"/>
        <bgColor indexed="64"/>
      </patternFill>
    </fill>
    <fill>
      <patternFill patternType="lightUp"/>
    </fill>
    <fill>
      <patternFill patternType="solid">
        <fgColor rgb="FFC1E0FF"/>
        <bgColor rgb="FF000000"/>
      </patternFill>
    </fill>
    <fill>
      <patternFill patternType="solid">
        <fgColor rgb="FFFFFFFF"/>
        <bgColor rgb="FF000000"/>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27"/>
        <bgColor indexed="64"/>
      </patternFill>
    </fill>
    <fill>
      <patternFill patternType="solid">
        <fgColor theme="3"/>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indexed="33"/>
        <bgColor indexed="64"/>
      </patternFill>
    </fill>
    <fill>
      <patternFill patternType="solid">
        <fgColor indexed="42"/>
        <bgColor indexed="64"/>
      </patternFill>
    </fill>
    <fill>
      <patternFill patternType="solid">
        <fgColor indexed="23"/>
        <bgColor indexed="64"/>
      </patternFill>
    </fill>
    <fill>
      <patternFill patternType="solid">
        <fgColor indexed="40"/>
        <bgColor indexed="64"/>
      </patternFill>
    </fill>
    <fill>
      <patternFill patternType="solid">
        <fgColor indexed="26"/>
        <bgColor indexed="64"/>
      </patternFill>
    </fill>
    <fill>
      <patternFill patternType="solid">
        <fgColor rgb="FF92D400"/>
        <bgColor indexed="64"/>
      </patternFill>
    </fill>
    <fill>
      <patternFill patternType="mediumGray">
        <fgColor indexed="22"/>
      </patternFill>
    </fill>
    <fill>
      <patternFill patternType="solid">
        <fgColor rgb="FFBED7A5"/>
        <bgColor indexed="64"/>
      </patternFill>
    </fill>
    <fill>
      <patternFill patternType="solid">
        <fgColor rgb="FFDEFBE6"/>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theme="0"/>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theme="0"/>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auto="1"/>
      </top>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thin">
        <color indexed="8"/>
      </bottom>
      <diagonal/>
    </border>
    <border>
      <left style="thin">
        <color auto="1"/>
      </left>
      <right/>
      <top/>
      <bottom/>
      <diagonal/>
    </border>
    <border>
      <left/>
      <right style="thin">
        <color auto="1"/>
      </right>
      <top/>
      <bottom/>
      <diagonal/>
    </border>
    <border>
      <left/>
      <right/>
      <top/>
      <bottom style="thin">
        <color theme="4" tint="0.39997558519241921"/>
      </bottom>
      <diagonal/>
    </border>
    <border>
      <left style="medium">
        <color indexed="64"/>
      </left>
      <right style="thin">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8"/>
      </left>
      <right/>
      <top style="medium">
        <color indexed="64"/>
      </top>
      <bottom/>
      <diagonal/>
    </border>
    <border>
      <left style="thin">
        <color indexed="8"/>
      </left>
      <right/>
      <top/>
      <bottom style="thin">
        <color indexed="8"/>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style="medium">
        <color indexed="64"/>
      </left>
      <right style="thin">
        <color indexed="64"/>
      </right>
      <top style="medium">
        <color indexed="64"/>
      </top>
      <bottom/>
      <diagonal/>
    </border>
    <border>
      <left style="thin">
        <color theme="5"/>
      </left>
      <right style="thin">
        <color theme="5"/>
      </right>
      <top style="medium">
        <color theme="5"/>
      </top>
      <bottom style="medium">
        <color theme="5"/>
      </bottom>
      <diagonal/>
    </border>
    <border>
      <left/>
      <right/>
      <top style="thin">
        <color indexed="56"/>
      </top>
      <bottom style="double">
        <color indexed="5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dotted">
        <color rgb="FF3BAB5A"/>
      </left>
      <right style="dotted">
        <color rgb="FF3BAB5A"/>
      </right>
      <top style="dotted">
        <color rgb="FF3BAB5A"/>
      </top>
      <bottom style="dotted">
        <color rgb="FF3BAB5A"/>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style="thin">
        <color rgb="FF000000"/>
      </right>
      <top style="thin">
        <color rgb="FF000000"/>
      </top>
      <bottom style="thin">
        <color rgb="FF000000"/>
      </bottom>
      <diagonal/>
    </border>
    <border>
      <left style="thin">
        <color indexed="64"/>
      </left>
      <right style="double">
        <color rgb="FF000000"/>
      </right>
      <top style="thin">
        <color rgb="FF000000"/>
      </top>
      <bottom style="thin">
        <color indexed="64"/>
      </bottom>
      <diagonal/>
    </border>
    <border>
      <left style="thin">
        <color indexed="64"/>
      </left>
      <right style="double">
        <color rgb="FF000000"/>
      </right>
      <top style="thin">
        <color indexed="64"/>
      </top>
      <bottom style="thin">
        <color indexed="64"/>
      </bottom>
      <diagonal/>
    </border>
    <border>
      <left style="thin">
        <color indexed="64"/>
      </left>
      <right style="double">
        <color rgb="FF000000"/>
      </right>
      <top style="thin">
        <color indexed="64"/>
      </top>
      <bottom style="thin">
        <color rgb="FF000000"/>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64"/>
      </bottom>
      <diagonal/>
    </border>
    <border>
      <left style="medium">
        <color indexed="64"/>
      </left>
      <right style="medium">
        <color indexed="64"/>
      </right>
      <top style="thin">
        <color indexed="64"/>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style="double">
        <color indexed="64"/>
      </left>
      <right style="thin">
        <color indexed="64"/>
      </right>
      <top style="thin">
        <color indexed="64"/>
      </top>
      <bottom/>
      <diagonal/>
    </border>
    <border>
      <left style="thin">
        <color auto="1"/>
      </left>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theme="0"/>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style="thin">
        <color indexed="64"/>
      </bottom>
      <diagonal/>
    </border>
    <border>
      <left style="thin">
        <color rgb="FF000000"/>
      </left>
      <right style="thin">
        <color rgb="FF000000"/>
      </right>
      <top style="thin">
        <color rgb="FF000000"/>
      </top>
      <bottom/>
      <diagonal/>
    </border>
  </borders>
  <cellStyleXfs count="51697">
    <xf numFmtId="0" fontId="0" fillId="0" borderId="0"/>
    <xf numFmtId="166" fontId="42" fillId="0" borderId="0" applyFont="0" applyFill="0" applyBorder="0" applyAlignment="0" applyProtection="0"/>
    <xf numFmtId="169" fontId="27" fillId="0" borderId="0" applyFont="0" applyFill="0" applyBorder="0" applyAlignment="0" applyProtection="0">
      <alignment horizontal="left"/>
      <protection locked="0"/>
    </xf>
    <xf numFmtId="0" fontId="47" fillId="31" borderId="0" applyBorder="0"/>
    <xf numFmtId="0" fontId="49" fillId="0" borderId="1" applyProtection="0"/>
    <xf numFmtId="0" fontId="50" fillId="31" borderId="0" applyAlignment="0"/>
    <xf numFmtId="0" fontId="42" fillId="30" borderId="0"/>
    <xf numFmtId="173" fontId="40" fillId="0" borderId="0" applyFont="0" applyFill="0" applyBorder="0" applyProtection="0">
      <protection locked="0"/>
    </xf>
    <xf numFmtId="170" fontId="48" fillId="33" borderId="1">
      <alignment horizontal="center" vertical="center"/>
    </xf>
    <xf numFmtId="0" fontId="52" fillId="0" borderId="0" applyNumberFormat="0" applyFill="0" applyBorder="0" applyAlignment="0" applyProtection="0">
      <alignment vertical="top"/>
      <protection locked="0"/>
    </xf>
    <xf numFmtId="0" fontId="53" fillId="31" borderId="0" applyNumberFormat="0" applyBorder="0">
      <alignment horizontal="left"/>
    </xf>
    <xf numFmtId="0" fontId="55" fillId="33" borderId="2" applyBorder="0"/>
    <xf numFmtId="0" fontId="56" fillId="33" borderId="0" applyNumberFormat="0" applyBorder="0">
      <alignment horizontal="right"/>
    </xf>
    <xf numFmtId="0" fontId="30" fillId="33" borderId="0" applyFont="0" applyAlignment="0"/>
    <xf numFmtId="0" fontId="57" fillId="33" borderId="0" applyBorder="0">
      <alignment vertical="top" wrapText="1"/>
    </xf>
    <xf numFmtId="0" fontId="47" fillId="33" borderId="0" applyAlignment="0">
      <alignment horizontal="center"/>
    </xf>
    <xf numFmtId="0" fontId="59" fillId="0" borderId="0" applyNumberFormat="0" applyFill="0" applyAlignment="0"/>
    <xf numFmtId="0" fontId="62" fillId="31" borderId="0" applyBorder="0"/>
    <xf numFmtId="0" fontId="63" fillId="31" borderId="0" applyBorder="0"/>
    <xf numFmtId="0" fontId="64" fillId="31" borderId="0" applyBorder="0">
      <alignment horizontal="left"/>
    </xf>
    <xf numFmtId="0" fontId="64" fillId="31" borderId="0" applyBorder="0">
      <alignment horizontal="center" vertical="center" wrapText="1"/>
    </xf>
    <xf numFmtId="0" fontId="64" fillId="31" borderId="0" applyBorder="0">
      <alignment horizontal="center" wrapText="1"/>
    </xf>
    <xf numFmtId="0" fontId="28" fillId="31" borderId="3" applyNumberFormat="0" applyFont="0" applyAlignment="0"/>
    <xf numFmtId="0" fontId="65" fillId="0" borderId="0" applyNumberFormat="0" applyFill="0" applyBorder="0" applyAlignment="0" applyProtection="0">
      <alignment vertical="top"/>
      <protection locked="0"/>
    </xf>
    <xf numFmtId="9" fontId="42" fillId="0" borderId="0" applyFont="0" applyFill="0" applyBorder="0" applyAlignment="0" applyProtection="0"/>
    <xf numFmtId="0" fontId="47" fillId="31" borderId="0" applyNumberFormat="0" applyBorder="0" applyProtection="0">
      <alignment horizontal="right"/>
    </xf>
    <xf numFmtId="0" fontId="47" fillId="31" borderId="5">
      <alignment horizontal="right"/>
    </xf>
    <xf numFmtId="0" fontId="64" fillId="31" borderId="1" applyAlignment="0">
      <alignment horizontal="center" vertical="center" wrapText="1"/>
    </xf>
    <xf numFmtId="0" fontId="50" fillId="31" borderId="1" applyAlignment="0">
      <alignment horizontal="center" vertical="top" wrapText="1"/>
    </xf>
    <xf numFmtId="0" fontId="50" fillId="31" borderId="1" applyAlignment="0" applyProtection="0">
      <alignment vertical="top" wrapText="1"/>
    </xf>
    <xf numFmtId="0" fontId="50" fillId="31" borderId="0" applyBorder="0">
      <alignment horizontal="left"/>
    </xf>
    <xf numFmtId="0" fontId="47" fillId="31" borderId="0" applyBorder="0">
      <alignment horizontal="center" wrapText="1"/>
    </xf>
    <xf numFmtId="0" fontId="22" fillId="0" borderId="0"/>
    <xf numFmtId="0" fontId="42" fillId="0" borderId="0"/>
    <xf numFmtId="171" fontId="23" fillId="31" borderId="0" applyFont="0" applyBorder="0" applyProtection="0">
      <alignment horizontal="right"/>
    </xf>
    <xf numFmtId="0" fontId="26" fillId="33" borderId="0" applyFont="0" applyAlignment="0"/>
    <xf numFmtId="172" fontId="23" fillId="31" borderId="0" applyFont="0" applyBorder="0" applyAlignment="0" applyProtection="0"/>
    <xf numFmtId="0" fontId="86" fillId="0" borderId="1">
      <protection locked="0"/>
    </xf>
    <xf numFmtId="0" fontId="23" fillId="31" borderId="3" applyNumberFormat="0" applyFont="0" applyAlignment="0"/>
    <xf numFmtId="0" fontId="19" fillId="0" borderId="0"/>
    <xf numFmtId="0" fontId="18" fillId="0" borderId="0"/>
    <xf numFmtId="0" fontId="18" fillId="0" borderId="0"/>
    <xf numFmtId="0" fontId="17" fillId="0" borderId="0"/>
    <xf numFmtId="0" fontId="16" fillId="0" borderId="0"/>
    <xf numFmtId="0" fontId="16" fillId="0" borderId="0"/>
    <xf numFmtId="0" fontId="16" fillId="0" borderId="0"/>
    <xf numFmtId="0" fontId="22" fillId="0" borderId="0"/>
    <xf numFmtId="0" fontId="103" fillId="0" borderId="0" applyNumberFormat="0" applyFill="0" applyBorder="0" applyAlignment="0" applyProtection="0">
      <alignment vertical="top"/>
      <protection locked="0"/>
    </xf>
    <xf numFmtId="0" fontId="42" fillId="0" borderId="0">
      <alignment horizontal="right"/>
    </xf>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2" fillId="0" borderId="0" applyFont="0" applyFill="0" applyBorder="0" applyAlignment="0" applyProtection="0"/>
    <xf numFmtId="168" fontId="42" fillId="0" borderId="0" applyFont="0" applyFill="0" applyBorder="0" applyAlignment="0" applyProtection="0"/>
    <xf numFmtId="0" fontId="70" fillId="0" borderId="0" applyNumberFormat="0" applyFill="0" applyBorder="0" applyAlignment="0" applyProtection="0"/>
    <xf numFmtId="0" fontId="58" fillId="0" borderId="20" applyNumberFormat="0" applyFill="0" applyAlignment="0" applyProtection="0"/>
    <xf numFmtId="0" fontId="60" fillId="0" borderId="21" applyNumberFormat="0" applyFill="0" applyAlignment="0" applyProtection="0"/>
    <xf numFmtId="0" fontId="61" fillId="0" borderId="22" applyNumberFormat="0" applyFill="0" applyAlignment="0" applyProtection="0"/>
    <xf numFmtId="0" fontId="61" fillId="0" borderId="0" applyNumberFormat="0" applyFill="0" applyBorder="0" applyAlignment="0" applyProtection="0"/>
    <xf numFmtId="0" fontId="54" fillId="34" borderId="0" applyNumberFormat="0" applyBorder="0" applyAlignment="0" applyProtection="0"/>
    <xf numFmtId="0" fontId="44" fillId="27" borderId="0" applyNumberFormat="0" applyBorder="0" applyAlignment="0" applyProtection="0"/>
    <xf numFmtId="0" fontId="68" fillId="36" borderId="0" applyNumberFormat="0" applyBorder="0" applyAlignment="0" applyProtection="0"/>
    <xf numFmtId="0" fontId="66" fillId="35" borderId="18" applyNumberFormat="0" applyAlignment="0" applyProtection="0"/>
    <xf numFmtId="0" fontId="69" fillId="28" borderId="25" applyNumberFormat="0" applyAlignment="0" applyProtection="0"/>
    <xf numFmtId="0" fontId="45" fillId="28" borderId="18" applyNumberFormat="0" applyAlignment="0" applyProtection="0"/>
    <xf numFmtId="0" fontId="67" fillId="0" borderId="23" applyNumberFormat="0" applyFill="0" applyAlignment="0" applyProtection="0"/>
    <xf numFmtId="0" fontId="46" fillId="29" borderId="19" applyNumberFormat="0" applyAlignment="0" applyProtection="0"/>
    <xf numFmtId="0" fontId="72" fillId="0" borderId="0" applyNumberFormat="0" applyFill="0" applyBorder="0" applyAlignment="0" applyProtection="0"/>
    <xf numFmtId="0" fontId="42" fillId="37" borderId="24" applyNumberFormat="0" applyFont="0" applyAlignment="0" applyProtection="0"/>
    <xf numFmtId="0" fontId="51" fillId="0" borderId="0" applyNumberFormat="0" applyFill="0" applyBorder="0" applyAlignment="0" applyProtection="0"/>
    <xf numFmtId="0" fontId="71" fillId="0" borderId="26" applyNumberFormat="0" applyFill="0" applyAlignment="0" applyProtection="0"/>
    <xf numFmtId="0" fontId="43" fillId="21"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43" fillId="15" borderId="0" applyNumberFormat="0" applyBorder="0" applyAlignment="0" applyProtection="0"/>
    <xf numFmtId="0" fontId="43" fillId="22"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43" fillId="16" borderId="0" applyNumberFormat="0" applyBorder="0" applyAlignment="0" applyProtection="0"/>
    <xf numFmtId="0" fontId="43" fillId="23"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43" fillId="17" borderId="0" applyNumberFormat="0" applyBorder="0" applyAlignment="0" applyProtection="0"/>
    <xf numFmtId="0" fontId="43" fillId="24"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43" fillId="18" borderId="0" applyNumberFormat="0" applyBorder="0" applyAlignment="0" applyProtection="0"/>
    <xf numFmtId="0" fontId="43" fillId="25"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43" fillId="19" borderId="0" applyNumberFormat="0" applyBorder="0" applyAlignment="0" applyProtection="0"/>
    <xf numFmtId="0" fontId="43" fillId="26"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43" fillId="20" borderId="0" applyNumberFormat="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42" fillId="0" borderId="0"/>
    <xf numFmtId="0" fontId="42" fillId="0" borderId="0"/>
    <xf numFmtId="0" fontId="44" fillId="27" borderId="0" applyNumberFormat="0" applyBorder="0" applyAlignment="0" applyProtection="0"/>
    <xf numFmtId="0" fontId="45" fillId="28" borderId="18" applyNumberFormat="0" applyAlignment="0" applyProtection="0"/>
    <xf numFmtId="0" fontId="46" fillId="29" borderId="19" applyNumberFormat="0" applyAlignment="0" applyProtection="0"/>
    <xf numFmtId="0" fontId="54" fillId="34" borderId="0" applyNumberFormat="0" applyBorder="0" applyAlignment="0" applyProtection="0"/>
    <xf numFmtId="0" fontId="66" fillId="35" borderId="18" applyNumberFormat="0" applyAlignment="0" applyProtection="0"/>
    <xf numFmtId="0" fontId="67" fillId="0" borderId="23" applyNumberFormat="0" applyFill="0" applyAlignment="0" applyProtection="0"/>
    <xf numFmtId="0" fontId="69" fillId="28" borderId="25" applyNumberFormat="0" applyAlignment="0" applyProtection="0"/>
    <xf numFmtId="0" fontId="72" fillId="0" borderId="0" applyNumberFormat="0" applyFill="0" applyBorder="0" applyAlignment="0" applyProtection="0"/>
    <xf numFmtId="0" fontId="22" fillId="0" borderId="0"/>
    <xf numFmtId="0" fontId="22" fillId="0" borderId="0"/>
    <xf numFmtId="0" fontId="13" fillId="0" borderId="0"/>
    <xf numFmtId="0" fontId="12" fillId="0" borderId="0"/>
    <xf numFmtId="0" fontId="64" fillId="31" borderId="0" applyFill="0" applyBorder="0">
      <alignment horizontal="center" wrapText="1"/>
    </xf>
    <xf numFmtId="0" fontId="124" fillId="0" borderId="0" applyFill="0" applyProtection="0">
      <alignment horizontal="left" vertical="center"/>
    </xf>
    <xf numFmtId="0" fontId="10" fillId="0" borderId="0" applyNumberFormat="0" applyBorder="0">
      <alignment horizontal="left" indent="2"/>
    </xf>
    <xf numFmtId="0" fontId="125" fillId="0" borderId="62" applyNumberFormat="0">
      <alignment horizontal="center" vertical="center" wrapText="1"/>
    </xf>
    <xf numFmtId="0" fontId="80" fillId="41" borderId="0" applyNumberFormat="0" applyBorder="0"/>
    <xf numFmtId="0" fontId="61" fillId="0" borderId="22" applyNumberFormat="0" applyFill="0" applyAlignment="0" applyProtection="0"/>
    <xf numFmtId="185" fontId="80" fillId="38" borderId="0"/>
    <xf numFmtId="185" fontId="42" fillId="42" borderId="0"/>
    <xf numFmtId="0" fontId="75" fillId="0" borderId="0"/>
    <xf numFmtId="0" fontId="146" fillId="0" borderId="0" applyNumberFormat="0" applyFill="0" applyBorder="0" applyAlignment="0" applyProtection="0"/>
    <xf numFmtId="0" fontId="153" fillId="0" borderId="0" applyNumberFormat="0" applyFill="0" applyBorder="0" applyAlignment="0" applyProtection="0"/>
    <xf numFmtId="166" fontId="42" fillId="0" borderId="0" applyFont="0" applyFill="0" applyBorder="0" applyAlignment="0" applyProtection="0"/>
    <xf numFmtId="165" fontId="42" fillId="0" borderId="0" applyFont="0" applyFill="0" applyBorder="0" applyAlignment="0" applyProtection="0"/>
    <xf numFmtId="0" fontId="8" fillId="0" borderId="0"/>
    <xf numFmtId="0" fontId="8" fillId="0" borderId="0"/>
    <xf numFmtId="166" fontId="42" fillId="0" borderId="0" applyFont="0" applyFill="0" applyBorder="0" applyAlignment="0" applyProtection="0"/>
    <xf numFmtId="0" fontId="8" fillId="0" borderId="0"/>
    <xf numFmtId="0" fontId="47" fillId="31" borderId="61">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8" fillId="0" borderId="0"/>
    <xf numFmtId="0" fontId="55" fillId="33" borderId="60" applyBorder="0"/>
    <xf numFmtId="166" fontId="42" fillId="0" borderId="0" applyFont="0" applyFill="0" applyBorder="0" applyAlignment="0" applyProtection="0"/>
    <xf numFmtId="0" fontId="8" fillId="0" borderId="0"/>
    <xf numFmtId="0" fontId="49" fillId="0" borderId="64" applyProtection="0"/>
    <xf numFmtId="0" fontId="8" fillId="0" borderId="0"/>
    <xf numFmtId="192" fontId="22"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15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0" fillId="49" borderId="0" applyNumberFormat="0" applyBorder="0" applyAlignment="0" applyProtection="0"/>
    <xf numFmtId="0" fontId="159" fillId="3"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20" fillId="49"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192"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15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50" borderId="0" applyNumberFormat="0" applyBorder="0" applyAlignment="0" applyProtection="0"/>
    <xf numFmtId="0" fontId="159" fillId="4"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20" fillId="50"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192"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15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0" fillId="51" borderId="0" applyNumberFormat="0" applyBorder="0" applyAlignment="0" applyProtection="0"/>
    <xf numFmtId="0" fontId="159" fillId="5"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20" fillId="51"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192"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15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0" fillId="52" borderId="0" applyNumberFormat="0" applyBorder="0" applyAlignment="0" applyProtection="0"/>
    <xf numFmtId="0" fontId="159" fillId="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20" fillId="52"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192"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15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0" fillId="53" borderId="0" applyNumberFormat="0" applyBorder="0" applyAlignment="0" applyProtection="0"/>
    <xf numFmtId="0" fontId="159" fillId="7"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20" fillId="53"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192"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15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0" fillId="51" borderId="0" applyNumberFormat="0" applyBorder="0" applyAlignment="0" applyProtection="0"/>
    <xf numFmtId="0" fontId="159" fillId="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20" fillId="51"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192"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15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20" fillId="53" borderId="0" applyNumberFormat="0" applyBorder="0" applyAlignment="0" applyProtection="0"/>
    <xf numFmtId="0" fontId="159" fillId="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20" fillId="53"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192"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15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20" fillId="50" borderId="0" applyNumberFormat="0" applyBorder="0" applyAlignment="0" applyProtection="0"/>
    <xf numFmtId="0" fontId="159" fillId="1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20" fillId="5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192"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15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0" fillId="54" borderId="0" applyNumberFormat="0" applyBorder="0" applyAlignment="0" applyProtection="0"/>
    <xf numFmtId="0" fontId="159" fillId="11"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20" fillId="54"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192"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15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20" fillId="55" borderId="0" applyNumberFormat="0" applyBorder="0" applyAlignment="0" applyProtection="0"/>
    <xf numFmtId="0" fontId="159" fillId="12"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20" fillId="55"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192"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15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0" fillId="53" borderId="0" applyNumberFormat="0" applyBorder="0" applyAlignment="0" applyProtection="0"/>
    <xf numFmtId="0" fontId="159" fillId="1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20" fillId="5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192"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15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0" fillId="51" borderId="0" applyNumberFormat="0" applyBorder="0" applyAlignment="0" applyProtection="0"/>
    <xf numFmtId="0" fontId="159" fillId="14"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20" fillId="51"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0"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8" fillId="14" borderId="0" applyNumberFormat="0" applyBorder="0" applyAlignment="0" applyProtection="0"/>
    <xf numFmtId="192" fontId="43" fillId="15" borderId="0" applyNumberFormat="0" applyBorder="0" applyAlignment="0" applyProtection="0"/>
    <xf numFmtId="0" fontId="160" fillId="15" borderId="0" applyNumberFormat="0" applyBorder="0" applyAlignment="0" applyProtection="0"/>
    <xf numFmtId="0" fontId="161" fillId="53" borderId="0" applyNumberFormat="0" applyBorder="0" applyAlignment="0" applyProtection="0"/>
    <xf numFmtId="192" fontId="43" fillId="15" borderId="0" applyNumberFormat="0" applyBorder="0" applyAlignment="0" applyProtection="0"/>
    <xf numFmtId="0" fontId="161" fillId="53" borderId="0" applyNumberFormat="0" applyBorder="0" applyAlignment="0" applyProtection="0"/>
    <xf numFmtId="0" fontId="162" fillId="15"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92" fontId="43" fillId="15" borderId="0" applyNumberFormat="0" applyBorder="0" applyAlignment="0" applyProtection="0"/>
    <xf numFmtId="0" fontId="43" fillId="15" borderId="0" applyNumberFormat="0" applyBorder="0" applyAlignment="0" applyProtection="0"/>
    <xf numFmtId="192" fontId="43" fillId="15" borderId="0" applyNumberFormat="0" applyBorder="0" applyAlignment="0" applyProtection="0"/>
    <xf numFmtId="0"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5" borderId="0" applyNumberFormat="0" applyBorder="0" applyAlignment="0" applyProtection="0"/>
    <xf numFmtId="192" fontId="43" fillId="16" borderId="0" applyNumberFormat="0" applyBorder="0" applyAlignment="0" applyProtection="0"/>
    <xf numFmtId="0" fontId="160" fillId="16" borderId="0" applyNumberFormat="0" applyBorder="0" applyAlignment="0" applyProtection="0"/>
    <xf numFmtId="0" fontId="161" fillId="56" borderId="0" applyNumberFormat="0" applyBorder="0" applyAlignment="0" applyProtection="0"/>
    <xf numFmtId="192" fontId="43" fillId="16" borderId="0" applyNumberFormat="0" applyBorder="0" applyAlignment="0" applyProtection="0"/>
    <xf numFmtId="0" fontId="161" fillId="56" borderId="0" applyNumberFormat="0" applyBorder="0" applyAlignment="0" applyProtection="0"/>
    <xf numFmtId="0" fontId="162" fillId="16"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192" fontId="43" fillId="16" borderId="0" applyNumberFormat="0" applyBorder="0" applyAlignment="0" applyProtection="0"/>
    <xf numFmtId="0" fontId="43" fillId="16" borderId="0" applyNumberFormat="0" applyBorder="0" applyAlignment="0" applyProtection="0"/>
    <xf numFmtId="192" fontId="43" fillId="16" borderId="0" applyNumberFormat="0" applyBorder="0" applyAlignment="0" applyProtection="0"/>
    <xf numFmtId="0"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6" borderId="0" applyNumberFormat="0" applyBorder="0" applyAlignment="0" applyProtection="0"/>
    <xf numFmtId="192" fontId="43" fillId="17" borderId="0" applyNumberFormat="0" applyBorder="0" applyAlignment="0" applyProtection="0"/>
    <xf numFmtId="0" fontId="160" fillId="17" borderId="0" applyNumberFormat="0" applyBorder="0" applyAlignment="0" applyProtection="0"/>
    <xf numFmtId="0" fontId="161" fillId="57" borderId="0" applyNumberFormat="0" applyBorder="0" applyAlignment="0" applyProtection="0"/>
    <xf numFmtId="192" fontId="43" fillId="17" borderId="0" applyNumberFormat="0" applyBorder="0" applyAlignment="0" applyProtection="0"/>
    <xf numFmtId="0" fontId="161" fillId="57" borderId="0" applyNumberFormat="0" applyBorder="0" applyAlignment="0" applyProtection="0"/>
    <xf numFmtId="0" fontId="162" fillId="1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192" fontId="43" fillId="17" borderId="0" applyNumberFormat="0" applyBorder="0" applyAlignment="0" applyProtection="0"/>
    <xf numFmtId="0" fontId="43" fillId="17" borderId="0" applyNumberFormat="0" applyBorder="0" applyAlignment="0" applyProtection="0"/>
    <xf numFmtId="192" fontId="43" fillId="17" borderId="0" applyNumberFormat="0" applyBorder="0" applyAlignment="0" applyProtection="0"/>
    <xf numFmtId="0"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7" borderId="0" applyNumberFormat="0" applyBorder="0" applyAlignment="0" applyProtection="0"/>
    <xf numFmtId="192" fontId="43" fillId="18" borderId="0" applyNumberFormat="0" applyBorder="0" applyAlignment="0" applyProtection="0"/>
    <xf numFmtId="0" fontId="160" fillId="18" borderId="0" applyNumberFormat="0" applyBorder="0" applyAlignment="0" applyProtection="0"/>
    <xf numFmtId="0" fontId="161" fillId="55" borderId="0" applyNumberFormat="0" applyBorder="0" applyAlignment="0" applyProtection="0"/>
    <xf numFmtId="192" fontId="43" fillId="18" borderId="0" applyNumberFormat="0" applyBorder="0" applyAlignment="0" applyProtection="0"/>
    <xf numFmtId="0" fontId="161" fillId="55" borderId="0" applyNumberFormat="0" applyBorder="0" applyAlignment="0" applyProtection="0"/>
    <xf numFmtId="0" fontId="162" fillId="1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192" fontId="43" fillId="18" borderId="0" applyNumberFormat="0" applyBorder="0" applyAlignment="0" applyProtection="0"/>
    <xf numFmtId="0" fontId="43" fillId="18" borderId="0" applyNumberFormat="0" applyBorder="0" applyAlignment="0" applyProtection="0"/>
    <xf numFmtId="192" fontId="43" fillId="18" borderId="0" applyNumberFormat="0" applyBorder="0" applyAlignment="0" applyProtection="0"/>
    <xf numFmtId="0"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8" borderId="0" applyNumberFormat="0" applyBorder="0" applyAlignment="0" applyProtection="0"/>
    <xf numFmtId="192" fontId="43" fillId="19" borderId="0" applyNumberFormat="0" applyBorder="0" applyAlignment="0" applyProtection="0"/>
    <xf numFmtId="0" fontId="160" fillId="19" borderId="0" applyNumberFormat="0" applyBorder="0" applyAlignment="0" applyProtection="0"/>
    <xf numFmtId="0" fontId="161" fillId="53" borderId="0" applyNumberFormat="0" applyBorder="0" applyAlignment="0" applyProtection="0"/>
    <xf numFmtId="192" fontId="43" fillId="19" borderId="0" applyNumberFormat="0" applyBorder="0" applyAlignment="0" applyProtection="0"/>
    <xf numFmtId="0" fontId="161" fillId="53" borderId="0" applyNumberFormat="0" applyBorder="0" applyAlignment="0" applyProtection="0"/>
    <xf numFmtId="0" fontId="162" fillId="19"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92" fontId="43" fillId="19" borderId="0" applyNumberFormat="0" applyBorder="0" applyAlignment="0" applyProtection="0"/>
    <xf numFmtId="0" fontId="43" fillId="19" borderId="0" applyNumberFormat="0" applyBorder="0" applyAlignment="0" applyProtection="0"/>
    <xf numFmtId="192" fontId="43" fillId="19" borderId="0" applyNumberFormat="0" applyBorder="0" applyAlignment="0" applyProtection="0"/>
    <xf numFmtId="0"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19" borderId="0" applyNumberFormat="0" applyBorder="0" applyAlignment="0" applyProtection="0"/>
    <xf numFmtId="192" fontId="43" fillId="20" borderId="0" applyNumberFormat="0" applyBorder="0" applyAlignment="0" applyProtection="0"/>
    <xf numFmtId="0" fontId="160" fillId="20" borderId="0" applyNumberFormat="0" applyBorder="0" applyAlignment="0" applyProtection="0"/>
    <xf numFmtId="0" fontId="161" fillId="50" borderId="0" applyNumberFormat="0" applyBorder="0" applyAlignment="0" applyProtection="0"/>
    <xf numFmtId="192" fontId="43" fillId="20" borderId="0" applyNumberFormat="0" applyBorder="0" applyAlignment="0" applyProtection="0"/>
    <xf numFmtId="0" fontId="161" fillId="50" borderId="0" applyNumberFormat="0" applyBorder="0" applyAlignment="0" applyProtection="0"/>
    <xf numFmtId="0" fontId="162" fillId="2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192" fontId="43" fillId="20" borderId="0" applyNumberFormat="0" applyBorder="0" applyAlignment="0" applyProtection="0"/>
    <xf numFmtId="0" fontId="43" fillId="20" borderId="0" applyNumberFormat="0" applyBorder="0" applyAlignment="0" applyProtection="0"/>
    <xf numFmtId="192" fontId="43" fillId="20" borderId="0" applyNumberFormat="0" applyBorder="0" applyAlignment="0" applyProtection="0"/>
    <xf numFmtId="0"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0" borderId="0" applyNumberFormat="0" applyBorder="0" applyAlignment="0" applyProtection="0"/>
    <xf numFmtId="192" fontId="43" fillId="21" borderId="0" applyNumberFormat="0" applyBorder="0" applyAlignment="0" applyProtection="0"/>
    <xf numFmtId="0" fontId="160" fillId="21" borderId="0" applyNumberFormat="0" applyBorder="0" applyAlignment="0" applyProtection="0"/>
    <xf numFmtId="0" fontId="161" fillId="58" borderId="0" applyNumberFormat="0" applyBorder="0" applyAlignment="0" applyProtection="0"/>
    <xf numFmtId="192" fontId="43" fillId="21" borderId="0" applyNumberFormat="0" applyBorder="0" applyAlignment="0" applyProtection="0"/>
    <xf numFmtId="0" fontId="161" fillId="58" borderId="0" applyNumberFormat="0" applyBorder="0" applyAlignment="0" applyProtection="0"/>
    <xf numFmtId="0" fontId="162" fillId="21" borderId="0" applyNumberFormat="0" applyBorder="0" applyAlignment="0" applyProtection="0"/>
    <xf numFmtId="0" fontId="161" fillId="58" borderId="0" applyNumberFormat="0" applyBorder="0" applyAlignment="0" applyProtection="0"/>
    <xf numFmtId="0" fontId="161" fillId="58" borderId="0" applyNumberFormat="0" applyBorder="0" applyAlignment="0" applyProtection="0"/>
    <xf numFmtId="192" fontId="43" fillId="21" borderId="0" applyNumberFormat="0" applyBorder="0" applyAlignment="0" applyProtection="0"/>
    <xf numFmtId="0" fontId="43" fillId="21" borderId="0" applyNumberFormat="0" applyBorder="0" applyAlignment="0" applyProtection="0"/>
    <xf numFmtId="192" fontId="43" fillId="21" borderId="0" applyNumberFormat="0" applyBorder="0" applyAlignment="0" applyProtection="0"/>
    <xf numFmtId="0"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1" borderId="0" applyNumberFormat="0" applyBorder="0" applyAlignment="0" applyProtection="0"/>
    <xf numFmtId="192" fontId="43" fillId="22" borderId="0" applyNumberFormat="0" applyBorder="0" applyAlignment="0" applyProtection="0"/>
    <xf numFmtId="0" fontId="160" fillId="22" borderId="0" applyNumberFormat="0" applyBorder="0" applyAlignment="0" applyProtection="0"/>
    <xf numFmtId="0" fontId="161" fillId="56" borderId="0" applyNumberFormat="0" applyBorder="0" applyAlignment="0" applyProtection="0"/>
    <xf numFmtId="192" fontId="43" fillId="22" borderId="0" applyNumberFormat="0" applyBorder="0" applyAlignment="0" applyProtection="0"/>
    <xf numFmtId="0" fontId="161" fillId="56" borderId="0" applyNumberFormat="0" applyBorder="0" applyAlignment="0" applyProtection="0"/>
    <xf numFmtId="0" fontId="162" fillId="22" borderId="0" applyNumberFormat="0" applyBorder="0" applyAlignment="0" applyProtection="0"/>
    <xf numFmtId="0" fontId="161" fillId="56" borderId="0" applyNumberFormat="0" applyBorder="0" applyAlignment="0" applyProtection="0"/>
    <xf numFmtId="0" fontId="161" fillId="56" borderId="0" applyNumberFormat="0" applyBorder="0" applyAlignment="0" applyProtection="0"/>
    <xf numFmtId="192" fontId="43" fillId="22" borderId="0" applyNumberFormat="0" applyBorder="0" applyAlignment="0" applyProtection="0"/>
    <xf numFmtId="0" fontId="43" fillId="22" borderId="0" applyNumberFormat="0" applyBorder="0" applyAlignment="0" applyProtection="0"/>
    <xf numFmtId="192" fontId="43" fillId="22" borderId="0" applyNumberFormat="0" applyBorder="0" applyAlignment="0" applyProtection="0"/>
    <xf numFmtId="0"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2" borderId="0" applyNumberFormat="0" applyBorder="0" applyAlignment="0" applyProtection="0"/>
    <xf numFmtId="192" fontId="43" fillId="23" borderId="0" applyNumberFormat="0" applyBorder="0" applyAlignment="0" applyProtection="0"/>
    <xf numFmtId="0" fontId="160" fillId="23" borderId="0" applyNumberFormat="0" applyBorder="0" applyAlignment="0" applyProtection="0"/>
    <xf numFmtId="0" fontId="161" fillId="57" borderId="0" applyNumberFormat="0" applyBorder="0" applyAlignment="0" applyProtection="0"/>
    <xf numFmtId="192" fontId="43" fillId="23" borderId="0" applyNumberFormat="0" applyBorder="0" applyAlignment="0" applyProtection="0"/>
    <xf numFmtId="0" fontId="161" fillId="57" borderId="0" applyNumberFormat="0" applyBorder="0" applyAlignment="0" applyProtection="0"/>
    <xf numFmtId="0" fontId="162" fillId="2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192" fontId="43" fillId="23" borderId="0" applyNumberFormat="0" applyBorder="0" applyAlignment="0" applyProtection="0"/>
    <xf numFmtId="0" fontId="43" fillId="23" borderId="0" applyNumberFormat="0" applyBorder="0" applyAlignment="0" applyProtection="0"/>
    <xf numFmtId="192" fontId="43" fillId="23" borderId="0" applyNumberFormat="0" applyBorder="0" applyAlignment="0" applyProtection="0"/>
    <xf numFmtId="0"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3" borderId="0" applyNumberFormat="0" applyBorder="0" applyAlignment="0" applyProtection="0"/>
    <xf numFmtId="192" fontId="43" fillId="24" borderId="0" applyNumberFormat="0" applyBorder="0" applyAlignment="0" applyProtection="0"/>
    <xf numFmtId="0" fontId="160" fillId="24" borderId="0" applyNumberFormat="0" applyBorder="0" applyAlignment="0" applyProtection="0"/>
    <xf numFmtId="0" fontId="161" fillId="59" borderId="0" applyNumberFormat="0" applyBorder="0" applyAlignment="0" applyProtection="0"/>
    <xf numFmtId="192" fontId="43" fillId="24" borderId="0" applyNumberFormat="0" applyBorder="0" applyAlignment="0" applyProtection="0"/>
    <xf numFmtId="0" fontId="161" fillId="59" borderId="0" applyNumberFormat="0" applyBorder="0" applyAlignment="0" applyProtection="0"/>
    <xf numFmtId="0" fontId="162" fillId="24"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192" fontId="43" fillId="24" borderId="0" applyNumberFormat="0" applyBorder="0" applyAlignment="0" applyProtection="0"/>
    <xf numFmtId="0" fontId="43" fillId="24" borderId="0" applyNumberFormat="0" applyBorder="0" applyAlignment="0" applyProtection="0"/>
    <xf numFmtId="192" fontId="43" fillId="24" borderId="0" applyNumberFormat="0" applyBorder="0" applyAlignment="0" applyProtection="0"/>
    <xf numFmtId="0"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4" borderId="0" applyNumberFormat="0" applyBorder="0" applyAlignment="0" applyProtection="0"/>
    <xf numFmtId="192" fontId="43" fillId="25" borderId="0" applyNumberFormat="0" applyBorder="0" applyAlignment="0" applyProtection="0"/>
    <xf numFmtId="0" fontId="160" fillId="25" borderId="0" applyNumberFormat="0" applyBorder="0" applyAlignment="0" applyProtection="0"/>
    <xf numFmtId="0" fontId="161" fillId="60" borderId="0" applyNumberFormat="0" applyBorder="0" applyAlignment="0" applyProtection="0"/>
    <xf numFmtId="192" fontId="43" fillId="25" borderId="0" applyNumberFormat="0" applyBorder="0" applyAlignment="0" applyProtection="0"/>
    <xf numFmtId="0" fontId="161" fillId="60" borderId="0" applyNumberFormat="0" applyBorder="0" applyAlignment="0" applyProtection="0"/>
    <xf numFmtId="0" fontId="162" fillId="25" borderId="0" applyNumberFormat="0" applyBorder="0" applyAlignment="0" applyProtection="0"/>
    <xf numFmtId="0" fontId="161" fillId="60" borderId="0" applyNumberFormat="0" applyBorder="0" applyAlignment="0" applyProtection="0"/>
    <xf numFmtId="0" fontId="161" fillId="60" borderId="0" applyNumberFormat="0" applyBorder="0" applyAlignment="0" applyProtection="0"/>
    <xf numFmtId="192" fontId="43" fillId="25" borderId="0" applyNumberFormat="0" applyBorder="0" applyAlignment="0" applyProtection="0"/>
    <xf numFmtId="0" fontId="43" fillId="25" borderId="0" applyNumberFormat="0" applyBorder="0" applyAlignment="0" applyProtection="0"/>
    <xf numFmtId="192" fontId="43" fillId="25" borderId="0" applyNumberFormat="0" applyBorder="0" applyAlignment="0" applyProtection="0"/>
    <xf numFmtId="0"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5" borderId="0" applyNumberFormat="0" applyBorder="0" applyAlignment="0" applyProtection="0"/>
    <xf numFmtId="192" fontId="43" fillId="26" borderId="0" applyNumberFormat="0" applyBorder="0" applyAlignment="0" applyProtection="0"/>
    <xf numFmtId="0" fontId="160" fillId="26" borderId="0" applyNumberFormat="0" applyBorder="0" applyAlignment="0" applyProtection="0"/>
    <xf numFmtId="0" fontId="161" fillId="61" borderId="0" applyNumberFormat="0" applyBorder="0" applyAlignment="0" applyProtection="0"/>
    <xf numFmtId="192" fontId="43" fillId="26" borderId="0" applyNumberFormat="0" applyBorder="0" applyAlignment="0" applyProtection="0"/>
    <xf numFmtId="0" fontId="161" fillId="61" borderId="0" applyNumberFormat="0" applyBorder="0" applyAlignment="0" applyProtection="0"/>
    <xf numFmtId="0" fontId="162" fillId="26"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192" fontId="43" fillId="26" borderId="0" applyNumberFormat="0" applyBorder="0" applyAlignment="0" applyProtection="0"/>
    <xf numFmtId="0" fontId="43" fillId="26" borderId="0" applyNumberFormat="0" applyBorder="0" applyAlignment="0" applyProtection="0"/>
    <xf numFmtId="192" fontId="43" fillId="26" borderId="0" applyNumberFormat="0" applyBorder="0" applyAlignment="0" applyProtection="0"/>
    <xf numFmtId="0"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192" fontId="43" fillId="26" borderId="0" applyNumberFormat="0" applyBorder="0" applyAlignment="0" applyProtection="0"/>
    <xf numFmtId="0" fontId="163" fillId="0" borderId="64">
      <alignment horizontal="center"/>
    </xf>
    <xf numFmtId="192" fontId="44" fillId="27" borderId="0" applyNumberFormat="0" applyBorder="0" applyAlignment="0" applyProtection="0"/>
    <xf numFmtId="0" fontId="164" fillId="27" borderId="0" applyNumberFormat="0" applyBorder="0" applyAlignment="0" applyProtection="0"/>
    <xf numFmtId="0" fontId="165" fillId="62" borderId="0" applyNumberFormat="0" applyBorder="0" applyAlignment="0" applyProtection="0"/>
    <xf numFmtId="192" fontId="44" fillId="27" borderId="0" applyNumberFormat="0" applyBorder="0" applyAlignment="0" applyProtection="0"/>
    <xf numFmtId="0" fontId="165" fillId="62" borderId="0" applyNumberFormat="0" applyBorder="0" applyAlignment="0" applyProtection="0"/>
    <xf numFmtId="0" fontId="166" fillId="27"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0"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192" fontId="44" fillId="27" borderId="0" applyNumberFormat="0" applyBorder="0" applyAlignment="0" applyProtection="0"/>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4" fontId="22" fillId="63" borderId="0" applyFont="0" applyBorder="0" applyAlignment="0">
      <alignment horizontal="right"/>
    </xf>
    <xf numFmtId="193" fontId="167" fillId="0" borderId="0"/>
    <xf numFmtId="194" fontId="167" fillId="0" borderId="0"/>
    <xf numFmtId="195" fontId="167" fillId="0" borderId="0"/>
    <xf numFmtId="193" fontId="167" fillId="0" borderId="50"/>
    <xf numFmtId="194" fontId="167" fillId="0" borderId="50"/>
    <xf numFmtId="195" fontId="167" fillId="0" borderId="50"/>
    <xf numFmtId="196" fontId="167" fillId="0" borderId="0"/>
    <xf numFmtId="197" fontId="167" fillId="0" borderId="0"/>
    <xf numFmtId="198" fontId="167" fillId="0" borderId="0"/>
    <xf numFmtId="196" fontId="167" fillId="0" borderId="50"/>
    <xf numFmtId="197" fontId="167" fillId="0" borderId="50"/>
    <xf numFmtId="198" fontId="167" fillId="0" borderId="50"/>
    <xf numFmtId="199" fontId="167" fillId="0" borderId="0">
      <alignment horizontal="right"/>
      <protection locked="0"/>
    </xf>
    <xf numFmtId="200" fontId="167" fillId="0" borderId="0">
      <alignment horizontal="right"/>
      <protection locked="0"/>
    </xf>
    <xf numFmtId="201" fontId="167" fillId="0" borderId="0"/>
    <xf numFmtId="202" fontId="167" fillId="0" borderId="0"/>
    <xf numFmtId="203" fontId="167" fillId="0" borderId="0"/>
    <xf numFmtId="201" fontId="167" fillId="0" borderId="50"/>
    <xf numFmtId="202" fontId="167" fillId="0" borderId="50"/>
    <xf numFmtId="203" fontId="167" fillId="0" borderId="50"/>
    <xf numFmtId="204" fontId="22" fillId="64" borderId="64" applyNumberFormat="0" applyFill="0" applyAlignment="0"/>
    <xf numFmtId="192" fontId="45" fillId="28" borderId="18" applyNumberFormat="0" applyAlignment="0" applyProtection="0"/>
    <xf numFmtId="0" fontId="168" fillId="28" borderId="18" applyNumberFormat="0" applyAlignment="0" applyProtection="0"/>
    <xf numFmtId="0" fontId="169" fillId="65" borderId="74" applyNumberFormat="0" applyAlignment="0" applyProtection="0"/>
    <xf numFmtId="192" fontId="45" fillId="28" borderId="18" applyNumberFormat="0" applyAlignment="0" applyProtection="0"/>
    <xf numFmtId="0" fontId="169" fillId="65" borderId="74" applyNumberFormat="0" applyAlignment="0" applyProtection="0"/>
    <xf numFmtId="0" fontId="170" fillId="28" borderId="18" applyNumberFormat="0" applyAlignment="0" applyProtection="0"/>
    <xf numFmtId="0" fontId="169" fillId="65" borderId="74" applyNumberFormat="0" applyAlignment="0" applyProtection="0"/>
    <xf numFmtId="0" fontId="169" fillId="65" borderId="74" applyNumberFormat="0" applyAlignment="0" applyProtection="0"/>
    <xf numFmtId="192" fontId="45" fillId="28" borderId="18" applyNumberFormat="0" applyAlignment="0" applyProtection="0"/>
    <xf numFmtId="192" fontId="45" fillId="28" borderId="18" applyNumberFormat="0" applyAlignment="0" applyProtection="0"/>
    <xf numFmtId="0"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2" fontId="45" fillId="28" borderId="18" applyNumberFormat="0" applyAlignment="0" applyProtection="0"/>
    <xf numFmtId="193" fontId="167" fillId="2" borderId="75"/>
    <xf numFmtId="194" fontId="167" fillId="2" borderId="75"/>
    <xf numFmtId="195" fontId="167" fillId="2" borderId="75"/>
    <xf numFmtId="201" fontId="167" fillId="2" borderId="75"/>
    <xf numFmtId="202" fontId="167" fillId="2" borderId="75"/>
    <xf numFmtId="203" fontId="167" fillId="2" borderId="75"/>
    <xf numFmtId="205" fontId="171" fillId="0" borderId="64">
      <alignment horizontal="center"/>
    </xf>
    <xf numFmtId="192" fontId="46" fillId="29" borderId="19" applyNumberFormat="0" applyAlignment="0" applyProtection="0"/>
    <xf numFmtId="0" fontId="172" fillId="29" borderId="19" applyNumberFormat="0" applyAlignment="0" applyProtection="0"/>
    <xf numFmtId="0" fontId="173" fillId="66" borderId="76" applyNumberFormat="0" applyAlignment="0" applyProtection="0"/>
    <xf numFmtId="192" fontId="46" fillId="29" borderId="19" applyNumberFormat="0" applyAlignment="0" applyProtection="0"/>
    <xf numFmtId="0" fontId="173" fillId="66" borderId="76" applyNumberFormat="0" applyAlignment="0" applyProtection="0"/>
    <xf numFmtId="0" fontId="174" fillId="29" borderId="19" applyNumberFormat="0" applyAlignment="0" applyProtection="0"/>
    <xf numFmtId="0" fontId="173" fillId="66" borderId="76" applyNumberFormat="0" applyAlignment="0" applyProtection="0"/>
    <xf numFmtId="0" fontId="173" fillId="66" borderId="76" applyNumberFormat="0" applyAlignment="0" applyProtection="0"/>
    <xf numFmtId="192" fontId="46" fillId="29" borderId="19" applyNumberFormat="0" applyAlignment="0" applyProtection="0"/>
    <xf numFmtId="192" fontId="46" fillId="29" borderId="19" applyNumberFormat="0" applyAlignment="0" applyProtection="0"/>
    <xf numFmtId="0"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192" fontId="46" fillId="29" borderId="19" applyNumberFormat="0" applyAlignment="0" applyProtection="0"/>
    <xf numFmtId="0" fontId="22" fillId="67" borderId="0"/>
    <xf numFmtId="0" fontId="22" fillId="67" borderId="0"/>
    <xf numFmtId="0" fontId="22" fillId="67" borderId="0"/>
    <xf numFmtId="0" fontId="22" fillId="67" borderId="0"/>
    <xf numFmtId="0" fontId="22" fillId="67" borderId="0"/>
    <xf numFmtId="169" fontId="22" fillId="0" borderId="64" applyFont="0" applyFill="0" applyBorder="0" applyAlignment="0" applyProtection="0">
      <alignment horizontal="left"/>
      <protection locked="0"/>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27" fillId="0" borderId="0" applyFont="0" applyFill="0" applyBorder="0" applyAlignment="0" applyProtection="0">
      <alignment horizontal="left"/>
      <protection locked="0"/>
    </xf>
    <xf numFmtId="169" fontId="175" fillId="0" borderId="0" applyFont="0" applyFill="0" applyBorder="0" applyAlignment="0" applyProtection="0">
      <alignment horizontal="left"/>
      <protection locked="0"/>
    </xf>
    <xf numFmtId="169" fontId="175" fillId="0" borderId="0" applyFont="0" applyFill="0" applyBorder="0" applyAlignment="0" applyProtection="0">
      <alignment horizontal="left"/>
      <protection locked="0"/>
    </xf>
    <xf numFmtId="169" fontId="27" fillId="0" borderId="0" applyFont="0" applyFill="0" applyBorder="0" applyAlignment="0" applyProtection="0">
      <alignment horizontal="left"/>
      <protection locked="0"/>
    </xf>
    <xf numFmtId="169" fontId="27" fillId="0" borderId="0" applyFont="0" applyFill="0" applyBorder="0" applyAlignment="0" applyProtection="0">
      <alignment horizontal="left"/>
      <protection locked="0"/>
    </xf>
    <xf numFmtId="206" fontId="175" fillId="0" borderId="0" applyFont="0" applyFill="0" applyBorder="0" applyAlignment="0" applyProtection="0">
      <protection locked="0"/>
    </xf>
    <xf numFmtId="206" fontId="40" fillId="0" borderId="0" applyFont="0" applyFill="0" applyBorder="0" applyAlignment="0" applyProtection="0">
      <protection locked="0"/>
    </xf>
    <xf numFmtId="207" fontId="40" fillId="0" borderId="0" applyFont="0" applyFill="0" applyBorder="0" applyAlignment="0" applyProtection="0">
      <protection locked="0"/>
    </xf>
    <xf numFmtId="207" fontId="175" fillId="0" borderId="0" applyFont="0" applyFill="0" applyBorder="0" applyAlignment="0" applyProtection="0">
      <protection locked="0"/>
    </xf>
    <xf numFmtId="208" fontId="22" fillId="30" borderId="64" applyFont="0" applyFill="0" applyBorder="0" applyAlignment="0" applyProtection="0"/>
    <xf numFmtId="209" fontId="175" fillId="0" borderId="0" applyFont="0" applyFill="0" applyBorder="0" applyAlignment="0" applyProtection="0"/>
    <xf numFmtId="209" fontId="4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76"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22"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15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0" fillId="0" borderId="0" applyFont="0" applyFill="0" applyBorder="0" applyAlignment="0" applyProtection="0"/>
    <xf numFmtId="192"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0" fontId="23" fillId="31" borderId="0" applyFont="0" applyBorder="0" applyAlignment="0" applyProtection="0"/>
    <xf numFmtId="210" fontId="23" fillId="31" borderId="0" applyFont="0" applyBorder="0" applyAlignment="0" applyProtection="0"/>
    <xf numFmtId="210" fontId="23" fillId="31" borderId="0" applyFont="0" applyBorder="0" applyAlignment="0" applyProtection="0"/>
    <xf numFmtId="171" fontId="23" fillId="31" borderId="0" applyFont="0" applyBorder="0" applyProtection="0">
      <alignment horizontal="right"/>
    </xf>
    <xf numFmtId="171" fontId="23" fillId="31" borderId="0" applyFont="0" applyBorder="0" applyProtection="0">
      <alignment horizontal="right"/>
    </xf>
    <xf numFmtId="0" fontId="42" fillId="32" borderId="77">
      <alignment horizontal="left" vertical="top" wrapText="1" indent="1"/>
      <protection locked="0"/>
    </xf>
    <xf numFmtId="0" fontId="42" fillId="32" borderId="77">
      <alignment vertical="top" wrapText="1"/>
      <protection locked="0"/>
    </xf>
    <xf numFmtId="192" fontId="42" fillId="32" borderId="77">
      <alignment horizontal="left" vertical="top" wrapText="1" indent="1"/>
      <protection locked="0"/>
    </xf>
    <xf numFmtId="0" fontId="47" fillId="31" borderId="0" applyBorder="0">
      <alignment wrapText="1"/>
    </xf>
    <xf numFmtId="0" fontId="48" fillId="33" borderId="64">
      <alignment horizontal="center"/>
    </xf>
    <xf numFmtId="0" fontId="48" fillId="33" borderId="64">
      <alignment horizontal="center"/>
    </xf>
    <xf numFmtId="165" fontId="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9" fontId="177" fillId="68" borderId="0">
      <alignment vertical="center"/>
    </xf>
    <xf numFmtId="193" fontId="167" fillId="69" borderId="75">
      <protection locked="0"/>
    </xf>
    <xf numFmtId="194" fontId="167" fillId="69" borderId="75">
      <protection locked="0"/>
    </xf>
    <xf numFmtId="195" fontId="167" fillId="69" borderId="75">
      <protection locked="0"/>
    </xf>
    <xf numFmtId="196" fontId="167" fillId="69" borderId="75">
      <protection locked="0"/>
    </xf>
    <xf numFmtId="197" fontId="167" fillId="69" borderId="75">
      <protection locked="0"/>
    </xf>
    <xf numFmtId="198" fontId="167" fillId="69" borderId="75">
      <protection locked="0"/>
    </xf>
    <xf numFmtId="199" fontId="167" fillId="70" borderId="75">
      <alignment horizontal="right"/>
      <protection locked="0"/>
    </xf>
    <xf numFmtId="200" fontId="167" fillId="69" borderId="75">
      <alignment horizontal="right"/>
      <protection locked="0"/>
    </xf>
    <xf numFmtId="0" fontId="178" fillId="32" borderId="78" applyFill="0">
      <alignment horizontal="right"/>
      <protection locked="0"/>
    </xf>
    <xf numFmtId="0" fontId="179" fillId="32" borderId="77" applyNumberFormat="0">
      <protection locked="0"/>
    </xf>
    <xf numFmtId="0" fontId="179" fillId="32" borderId="77" applyNumberFormat="0">
      <protection locked="0"/>
    </xf>
    <xf numFmtId="0" fontId="49" fillId="0" borderId="64" applyProtection="0"/>
    <xf numFmtId="0" fontId="86" fillId="0" borderId="64">
      <protection locked="0"/>
    </xf>
    <xf numFmtId="0" fontId="49" fillId="0" borderId="64" applyProtection="0">
      <alignment horizontal="center"/>
    </xf>
    <xf numFmtId="0" fontId="86" fillId="0" borderId="64">
      <alignment horizontal="center"/>
      <protection locked="0"/>
    </xf>
    <xf numFmtId="0" fontId="167" fillId="71" borderId="75">
      <alignment horizontal="left"/>
      <protection locked="0"/>
    </xf>
    <xf numFmtId="201" fontId="167" fillId="69" borderId="75">
      <protection locked="0"/>
    </xf>
    <xf numFmtId="202" fontId="167" fillId="69" borderId="75">
      <protection locked="0"/>
    </xf>
    <xf numFmtId="203" fontId="167" fillId="69" borderId="75">
      <protection locked="0"/>
    </xf>
    <xf numFmtId="0" fontId="50" fillId="31" borderId="0" applyAlignment="0"/>
    <xf numFmtId="0" fontId="22" fillId="69" borderId="0"/>
    <xf numFmtId="0" fontId="47" fillId="31" borderId="0">
      <alignment horizontal="right"/>
    </xf>
    <xf numFmtId="0" fontId="42" fillId="30" borderId="0"/>
    <xf numFmtId="192" fontId="42" fillId="30" borderId="0"/>
    <xf numFmtId="0" fontId="111" fillId="30" borderId="0"/>
    <xf numFmtId="49" fontId="167" fillId="72" borderId="75">
      <alignment horizontal="left"/>
      <protection locked="0"/>
    </xf>
    <xf numFmtId="211" fontId="49" fillId="0" borderId="64" applyFont="0" applyFill="0" applyBorder="0" applyAlignment="0" applyProtection="0"/>
    <xf numFmtId="212" fontId="40" fillId="0" borderId="0" applyFont="0" applyFill="0" applyBorder="0" applyAlignment="0" applyProtection="0">
      <alignment wrapText="1"/>
    </xf>
    <xf numFmtId="212" fontId="175" fillId="0" borderId="0" applyFont="0" applyFill="0" applyBorder="0" applyAlignment="0" applyProtection="0">
      <alignment wrapText="1"/>
    </xf>
    <xf numFmtId="173" fontId="175" fillId="0" borderId="0" applyFont="0" applyFill="0" applyBorder="0" applyProtection="0">
      <protection locked="0"/>
    </xf>
    <xf numFmtId="173" fontId="175" fillId="0" borderId="0" applyFont="0" applyFill="0" applyBorder="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3" fontId="175" fillId="0" borderId="0" applyFont="0" applyFill="0" applyBorder="0" applyAlignment="0" applyProtection="0">
      <protection locked="0"/>
    </xf>
    <xf numFmtId="214" fontId="21" fillId="73" borderId="0">
      <alignment horizontal="right"/>
    </xf>
    <xf numFmtId="170" fontId="48" fillId="33" borderId="64">
      <alignment horizontal="center" vertical="center"/>
    </xf>
    <xf numFmtId="170" fontId="48" fillId="33" borderId="64">
      <alignment horizontal="center" vertical="center"/>
    </xf>
    <xf numFmtId="0" fontId="180" fillId="0" borderId="77" applyFill="0">
      <alignment horizontal="center"/>
    </xf>
    <xf numFmtId="0" fontId="181" fillId="72" borderId="64" applyFill="0">
      <alignment horizontal="center"/>
    </xf>
    <xf numFmtId="0" fontId="180" fillId="0" borderId="77" applyFill="0">
      <alignment horizontal="center"/>
    </xf>
    <xf numFmtId="192" fontId="180" fillId="0" borderId="77" applyFill="0">
      <alignment horizontal="center"/>
    </xf>
    <xf numFmtId="173" fontId="180" fillId="0" borderId="77" applyFill="0">
      <alignment horizontal="center" vertical="center"/>
    </xf>
    <xf numFmtId="173" fontId="181" fillId="72" borderId="64" applyFill="0">
      <alignment horizontal="center" vertical="center"/>
    </xf>
    <xf numFmtId="173" fontId="180" fillId="0" borderId="77" applyFill="0">
      <alignment horizontal="center" vertical="center"/>
    </xf>
    <xf numFmtId="173" fontId="180" fillId="0" borderId="77" applyFill="0">
      <alignment horizontal="center" vertical="center"/>
      <protection locked="0"/>
    </xf>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49" fontId="182" fillId="0" borderId="0" applyFill="0" applyProtection="0">
      <alignment horizontal="left" indent="1"/>
    </xf>
    <xf numFmtId="49" fontId="183" fillId="69" borderId="0" applyFill="0">
      <alignment horizontal="left" indent="1"/>
    </xf>
    <xf numFmtId="0" fontId="184" fillId="0" borderId="0" applyNumberFormat="0" applyFill="0" applyBorder="0" applyAlignment="0" applyProtection="0"/>
    <xf numFmtId="0" fontId="185" fillId="0" borderId="0" applyNumberFormat="0" applyFill="0" applyBorder="0" applyAlignment="0" applyProtection="0"/>
    <xf numFmtId="0" fontId="51"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49" fontId="183" fillId="69" borderId="0" applyFill="0">
      <alignment horizontal="left" indent="1"/>
    </xf>
    <xf numFmtId="0" fontId="184"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49" fontId="182" fillId="0" borderId="0" applyFill="0" applyProtection="0">
      <alignment horizontal="left" indent="1"/>
    </xf>
    <xf numFmtId="0" fontId="51" fillId="0" borderId="0" applyNumberFormat="0" applyFill="0" applyBorder="0" applyAlignment="0" applyProtection="0"/>
    <xf numFmtId="49" fontId="182" fillId="0" borderId="0" applyFill="0" applyProtection="0">
      <alignment horizontal="left" indent="1"/>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49" fontId="182" fillId="0" borderId="0" applyFill="0" applyProtection="0">
      <alignment horizontal="left" indent="1"/>
    </xf>
    <xf numFmtId="0" fontId="52" fillId="0" borderId="0" applyNumberFormat="0" applyFill="0" applyBorder="0" applyAlignment="0" applyProtection="0">
      <alignment vertical="top"/>
      <protection locked="0"/>
    </xf>
    <xf numFmtId="0" fontId="177" fillId="74" borderId="0">
      <alignment horizontal="right" vertical="center"/>
    </xf>
    <xf numFmtId="192" fontId="54" fillId="34" borderId="0" applyNumberFormat="0" applyBorder="0" applyAlignment="0" applyProtection="0"/>
    <xf numFmtId="0" fontId="187" fillId="34" borderId="0" applyNumberFormat="0" applyBorder="0" applyAlignment="0" applyProtection="0"/>
    <xf numFmtId="0" fontId="188" fillId="53" borderId="0" applyNumberFormat="0" applyBorder="0" applyAlignment="0" applyProtection="0"/>
    <xf numFmtId="192" fontId="54" fillId="34" borderId="0" applyNumberFormat="0" applyBorder="0" applyAlignment="0" applyProtection="0"/>
    <xf numFmtId="0" fontId="188" fillId="53" borderId="0" applyNumberFormat="0" applyBorder="0" applyAlignment="0" applyProtection="0"/>
    <xf numFmtId="0" fontId="189" fillId="34" borderId="0" applyNumberFormat="0" applyBorder="0" applyAlignment="0" applyProtection="0"/>
    <xf numFmtId="0" fontId="188" fillId="53" borderId="0" applyNumberFormat="0" applyBorder="0" applyAlignment="0" applyProtection="0"/>
    <xf numFmtId="0" fontId="188" fillId="53"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0"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192" fontId="54" fillId="34" borderId="0" applyNumberFormat="0" applyBorder="0" applyAlignment="0" applyProtection="0"/>
    <xf numFmtId="4" fontId="22" fillId="67" borderId="0"/>
    <xf numFmtId="4" fontId="22" fillId="67" borderId="0"/>
    <xf numFmtId="4" fontId="22" fillId="67" borderId="0"/>
    <xf numFmtId="4" fontId="22" fillId="67" borderId="0"/>
    <xf numFmtId="4" fontId="22" fillId="67" borderId="0"/>
    <xf numFmtId="0" fontId="55" fillId="33" borderId="60" applyBorder="0"/>
    <xf numFmtId="0" fontId="55" fillId="33" borderId="60" applyBorder="0"/>
    <xf numFmtId="0" fontId="26" fillId="33" borderId="0" applyFont="0" applyAlignment="0"/>
    <xf numFmtId="0" fontId="190" fillId="58" borderId="0">
      <alignment vertical="center"/>
    </xf>
    <xf numFmtId="0" fontId="191" fillId="0" borderId="0" applyNumberFormat="0" applyFill="0" applyAlignment="0"/>
    <xf numFmtId="0" fontId="192" fillId="0" borderId="79" applyNumberFormat="0" applyFill="0" applyAlignment="0" applyProtection="0"/>
    <xf numFmtId="0" fontId="193" fillId="0" borderId="20" applyNumberFormat="0" applyFill="0" applyAlignment="0" applyProtection="0"/>
    <xf numFmtId="0" fontId="59" fillId="0" borderId="0" applyNumberFormat="0" applyFill="0" applyAlignment="0"/>
    <xf numFmtId="0" fontId="193" fillId="0" borderId="20" applyNumberFormat="0" applyFill="0" applyAlignment="0" applyProtection="0"/>
    <xf numFmtId="0" fontId="193" fillId="0" borderId="20" applyNumberFormat="0" applyFill="0" applyAlignment="0" applyProtection="0"/>
    <xf numFmtId="0" fontId="193" fillId="0" borderId="20" applyNumberFormat="0" applyFill="0" applyAlignment="0" applyProtection="0"/>
    <xf numFmtId="0" fontId="192" fillId="0" borderId="79" applyNumberFormat="0" applyFill="0" applyAlignment="0" applyProtection="0"/>
    <xf numFmtId="0" fontId="191" fillId="0" borderId="0" applyNumberFormat="0" applyFill="0" applyAlignment="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2" fillId="0" borderId="79" applyNumberFormat="0" applyFill="0" applyAlignment="0" applyProtection="0"/>
    <xf numFmtId="0" fontId="194" fillId="0" borderId="0" applyNumberFormat="0" applyFill="0" applyAlignment="0"/>
    <xf numFmtId="0" fontId="58" fillId="0" borderId="20" applyNumberFormat="0" applyFill="0" applyBorder="0" applyAlignment="0" applyProtection="0"/>
    <xf numFmtId="0" fontId="58" fillId="0" borderId="20" applyNumberFormat="0" applyFill="0" applyAlignment="0" applyProtection="0"/>
    <xf numFmtId="0" fontId="194" fillId="0" borderId="0" applyNumberFormat="0" applyFill="0" applyAlignment="0"/>
    <xf numFmtId="0" fontId="58" fillId="0" borderId="20" applyNumberFormat="0" applyFill="0" applyAlignment="0" applyProtection="0"/>
    <xf numFmtId="0" fontId="58" fillId="0" borderId="20" applyNumberFormat="0" applyFill="0" applyAlignment="0" applyProtection="0"/>
    <xf numFmtId="0" fontId="58" fillId="0" borderId="20" applyNumberFormat="0" applyFill="0" applyAlignment="0" applyProtection="0"/>
    <xf numFmtId="0" fontId="59" fillId="0" borderId="0" applyNumberFormat="0" applyFill="0" applyAlignment="0"/>
    <xf numFmtId="0" fontId="190" fillId="58" borderId="0">
      <alignment vertical="center"/>
    </xf>
    <xf numFmtId="192" fontId="59" fillId="0" borderId="0" applyNumberFormat="0" applyFill="0" applyAlignment="0"/>
    <xf numFmtId="0" fontId="190" fillId="58" borderId="0">
      <alignment vertical="center"/>
    </xf>
    <xf numFmtId="0" fontId="59" fillId="0" borderId="0" applyNumberFormat="0" applyFill="0" applyAlignment="0"/>
    <xf numFmtId="0" fontId="190" fillId="58" borderId="0">
      <alignment vertical="center"/>
    </xf>
    <xf numFmtId="0" fontId="190" fillId="58" borderId="0">
      <alignment vertical="center"/>
    </xf>
    <xf numFmtId="0" fontId="190" fillId="58" borderId="0">
      <alignment vertical="center"/>
    </xf>
    <xf numFmtId="0" fontId="190" fillId="58" borderId="0">
      <alignment vertical="center"/>
    </xf>
    <xf numFmtId="0" fontId="59" fillId="0" borderId="0" applyNumberFormat="0" applyFill="0" applyAlignment="0" applyProtection="0"/>
    <xf numFmtId="0" fontId="191" fillId="72" borderId="0" applyNumberFormat="0" applyFill="0" applyAlignment="0"/>
    <xf numFmtId="192" fontId="59" fillId="0" borderId="0" applyNumberFormat="0" applyFill="0" applyAlignment="0" applyProtection="0"/>
    <xf numFmtId="192" fontId="195" fillId="0" borderId="0" applyNumberFormat="0" applyFill="0" applyAlignment="0" applyProtection="0"/>
    <xf numFmtId="0" fontId="195" fillId="0" borderId="0" applyNumberFormat="0" applyFill="0" applyAlignment="0" applyProtection="0"/>
    <xf numFmtId="0" fontId="196" fillId="67" borderId="0">
      <alignment vertical="center"/>
    </xf>
    <xf numFmtId="0" fontId="60" fillId="0" borderId="21" applyNumberFormat="0" applyFill="0" applyBorder="0" applyAlignment="0" applyProtection="0"/>
    <xf numFmtId="0" fontId="197" fillId="0" borderId="21" applyNumberFormat="0" applyFill="0" applyAlignment="0" applyProtection="0"/>
    <xf numFmtId="0" fontId="198" fillId="0" borderId="80" applyNumberFormat="0" applyFill="0" applyAlignment="0" applyProtection="0"/>
    <xf numFmtId="0" fontId="60" fillId="0" borderId="21" applyNumberFormat="0" applyFill="0" applyBorder="0" applyAlignment="0" applyProtection="0"/>
    <xf numFmtId="0" fontId="198" fillId="0" borderId="80" applyNumberFormat="0" applyFill="0" applyAlignment="0" applyProtection="0"/>
    <xf numFmtId="0" fontId="198" fillId="0" borderId="80" applyNumberFormat="0" applyFill="0" applyAlignment="0" applyProtection="0"/>
    <xf numFmtId="0" fontId="198" fillId="0" borderId="80" applyNumberFormat="0" applyFill="0" applyAlignment="0" applyProtection="0"/>
    <xf numFmtId="0" fontId="199" fillId="0" borderId="0" applyNumberFormat="0" applyFill="0" applyAlignment="0"/>
    <xf numFmtId="0" fontId="60" fillId="0" borderId="21" applyNumberFormat="0" applyFill="0" applyAlignment="0" applyProtection="0"/>
    <xf numFmtId="0" fontId="199" fillId="0" borderId="0" applyNumberFormat="0" applyFill="0" applyAlignment="0"/>
    <xf numFmtId="0" fontId="60" fillId="0" borderId="21" applyNumberFormat="0" applyFill="0" applyAlignment="0" applyProtection="0"/>
    <xf numFmtId="0" fontId="60" fillId="0" borderId="21" applyNumberFormat="0" applyFill="0" applyAlignment="0" applyProtection="0"/>
    <xf numFmtId="0" fontId="60" fillId="0" borderId="21" applyNumberFormat="0" applyFill="0" applyAlignment="0" applyProtection="0"/>
    <xf numFmtId="0" fontId="199" fillId="0" borderId="0" applyNumberFormat="0" applyFill="0" applyAlignment="0"/>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196" fillId="67" borderId="0">
      <alignment vertical="center"/>
    </xf>
    <xf numFmtId="0" fontId="200" fillId="0" borderId="0"/>
    <xf numFmtId="49" fontId="201" fillId="69" borderId="0" applyFill="0" applyBorder="0">
      <alignment horizontal="left"/>
    </xf>
    <xf numFmtId="0" fontId="202" fillId="0" borderId="22"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49" fontId="201" fillId="69" borderId="0" applyFill="0" applyBorder="0">
      <alignment horizontal="left"/>
    </xf>
    <xf numFmtId="0" fontId="203" fillId="0" borderId="81" applyNumberFormat="0" applyFill="0" applyAlignment="0" applyProtection="0"/>
    <xf numFmtId="0" fontId="203" fillId="0" borderId="81" applyNumberFormat="0" applyFill="0" applyAlignment="0" applyProtection="0"/>
    <xf numFmtId="0" fontId="203" fillId="0" borderId="81" applyNumberFormat="0" applyFill="0" applyAlignment="0" applyProtection="0"/>
    <xf numFmtId="0" fontId="61" fillId="0" borderId="22" applyNumberFormat="0" applyFill="0" applyAlignment="0" applyProtection="0"/>
    <xf numFmtId="49" fontId="204" fillId="69" borderId="0" applyFill="0" applyBorder="0">
      <alignment horizontal="left"/>
    </xf>
    <xf numFmtId="49" fontId="201" fillId="69" borderId="0" applyFill="0" applyBorder="0">
      <alignment horizontal="left"/>
    </xf>
    <xf numFmtId="0" fontId="200" fillId="0" borderId="0"/>
    <xf numFmtId="49" fontId="201" fillId="69" borderId="0" applyFill="0" applyBorder="0">
      <alignment horizontal="left"/>
    </xf>
    <xf numFmtId="0" fontId="200" fillId="0" borderId="0"/>
    <xf numFmtId="0" fontId="200" fillId="0" borderId="0"/>
    <xf numFmtId="0" fontId="200" fillId="0" borderId="0"/>
    <xf numFmtId="0" fontId="200" fillId="0" borderId="0"/>
    <xf numFmtId="0" fontId="200" fillId="0" borderId="0"/>
    <xf numFmtId="49" fontId="204" fillId="69" borderId="0" applyFill="0">
      <alignment horizontal="center"/>
    </xf>
    <xf numFmtId="49" fontId="204" fillId="69" borderId="0" applyFill="0">
      <alignment horizontal="center"/>
    </xf>
    <xf numFmtId="0" fontId="175" fillId="69" borderId="0" applyFill="0" applyBorder="0"/>
    <xf numFmtId="0" fontId="203" fillId="0" borderId="0" applyNumberFormat="0" applyFill="0" applyBorder="0" applyAlignment="0" applyProtection="0"/>
    <xf numFmtId="0" fontId="61" fillId="0" borderId="0" applyNumberFormat="0" applyFill="0" applyBorder="0" applyAlignment="0" applyProtection="0"/>
    <xf numFmtId="0" fontId="202" fillId="0" borderId="0" applyNumberFormat="0" applyFill="0" applyBorder="0" applyAlignment="0" applyProtection="0"/>
    <xf numFmtId="0" fontId="6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75" fillId="69" borderId="0" applyFill="0" applyBorder="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175" fillId="69" borderId="0" applyFill="0" applyBorder="0"/>
    <xf numFmtId="0" fontId="111" fillId="69" borderId="0" applyFill="0" applyBorder="0"/>
    <xf numFmtId="0" fontId="61" fillId="0" borderId="0" applyNumberFormat="0" applyFill="0" applyBorder="0" applyAlignment="0" applyProtection="0"/>
    <xf numFmtId="0" fontId="175" fillId="69" borderId="0" applyFill="0" applyBorder="0"/>
    <xf numFmtId="0" fontId="61" fillId="0" borderId="0" applyNumberFormat="0" applyFill="0" applyBorder="0" applyAlignment="0" applyProtection="0"/>
    <xf numFmtId="0" fontId="61" fillId="0" borderId="0" applyNumberFormat="0" applyFill="0" applyBorder="0" applyAlignment="0" applyProtection="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111" fillId="69" borderId="0" applyFill="0" applyBorder="0"/>
    <xf numFmtId="0" fontId="61" fillId="0" borderId="0" applyNumberFormat="0" applyFill="0" applyBorder="0" applyAlignment="0" applyProtection="0"/>
    <xf numFmtId="0" fontId="175" fillId="69" borderId="0" applyFill="0" applyBorder="0"/>
    <xf numFmtId="0" fontId="42" fillId="30" borderId="78" applyNumberFormat="0" applyFill="0">
      <alignment horizontal="left"/>
    </xf>
    <xf numFmtId="216" fontId="42" fillId="30" borderId="78" applyNumberFormat="0">
      <alignment horizontal="left"/>
    </xf>
    <xf numFmtId="0" fontId="42" fillId="30" borderId="78" applyNumberFormat="0">
      <alignment horizontal="left"/>
    </xf>
    <xf numFmtId="0" fontId="23" fillId="31" borderId="3" applyNumberFormat="0" applyFont="0" applyAlignment="0"/>
    <xf numFmtId="0" fontId="111" fillId="69" borderId="78" applyNumberFormat="0" applyFill="0">
      <alignment horizontal="left"/>
    </xf>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87" fontId="20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 fontId="22" fillId="30" borderId="64" applyNumberFormat="0" applyFont="0" applyAlignment="0" applyProtection="0">
      <alignment horizontal="right" indent="1"/>
    </xf>
    <xf numFmtId="0" fontId="207" fillId="35" borderId="18" applyNumberFormat="0" applyAlignment="0" applyProtection="0"/>
    <xf numFmtId="0" fontId="208" fillId="54" borderId="74" applyNumberFormat="0" applyAlignment="0" applyProtection="0"/>
    <xf numFmtId="1" fontId="22" fillId="30" borderId="64" applyNumberFormat="0" applyFont="0" applyAlignment="0" applyProtection="0">
      <alignment horizontal="right" indent="1"/>
    </xf>
    <xf numFmtId="0" fontId="208" fillId="54" borderId="74" applyNumberFormat="0" applyAlignment="0" applyProtection="0"/>
    <xf numFmtId="0" fontId="209" fillId="35" borderId="18" applyNumberFormat="0" applyAlignment="0" applyProtection="0"/>
    <xf numFmtId="0" fontId="208" fillId="54" borderId="74" applyNumberFormat="0" applyAlignment="0" applyProtection="0"/>
    <xf numFmtId="0" fontId="208" fillId="54" borderId="74" applyNumberFormat="0" applyAlignment="0" applyProtection="0"/>
    <xf numFmtId="192" fontId="66" fillId="35" borderId="18" applyNumberFormat="0" applyAlignment="0" applyProtection="0"/>
    <xf numFmtId="192" fontId="66" fillId="35" borderId="18" applyNumberFormat="0" applyAlignment="0" applyProtection="0"/>
    <xf numFmtId="0"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192" fontId="66" fillId="35" borderId="18" applyNumberFormat="0" applyAlignment="0" applyProtection="0"/>
    <xf numFmtId="49" fontId="210" fillId="0" borderId="0" applyFill="0" applyBorder="0">
      <alignment horizontal="right" indent="1"/>
    </xf>
    <xf numFmtId="49" fontId="211" fillId="72" borderId="0" applyFill="0" applyBorder="0">
      <alignment horizontal="right" indent="1"/>
    </xf>
    <xf numFmtId="49" fontId="212" fillId="0" borderId="0" applyFill="0" applyBorder="0">
      <alignment horizontal="right" indent="1"/>
    </xf>
    <xf numFmtId="49" fontId="213" fillId="0" borderId="0" applyFill="0" applyBorder="0">
      <alignment horizontal="center" wrapText="1"/>
    </xf>
    <xf numFmtId="49" fontId="214" fillId="69" borderId="0" applyFill="0" applyBorder="0">
      <alignment horizontal="center" wrapText="1"/>
    </xf>
    <xf numFmtId="0" fontId="213" fillId="0" borderId="0" applyFill="0" applyBorder="0">
      <alignment horizontal="centerContinuous" wrapText="1"/>
    </xf>
    <xf numFmtId="0" fontId="214" fillId="69" borderId="0" applyFill="0" applyBorder="0">
      <alignment horizontal="centerContinuous" wrapText="1"/>
    </xf>
    <xf numFmtId="0" fontId="213" fillId="0" borderId="0" applyFill="0" applyBorder="0">
      <alignment horizontal="center" wrapText="1"/>
    </xf>
    <xf numFmtId="0" fontId="213" fillId="0" borderId="0" applyFill="0" applyBorder="0">
      <alignment horizontal="center" wrapText="1"/>
    </xf>
    <xf numFmtId="49" fontId="42" fillId="0" borderId="0" applyFill="0" applyBorder="0">
      <alignment horizontal="left" indent="1"/>
    </xf>
    <xf numFmtId="49" fontId="42" fillId="0" borderId="0" applyFill="0" applyBorder="0">
      <alignment horizontal="left" wrapText="1" indent="2"/>
    </xf>
    <xf numFmtId="0" fontId="167" fillId="0" borderId="0"/>
    <xf numFmtId="0" fontId="167" fillId="0" borderId="0"/>
    <xf numFmtId="0" fontId="215" fillId="0" borderId="0"/>
    <xf numFmtId="0" fontId="216" fillId="0" borderId="0">
      <alignment horizontal="center"/>
    </xf>
    <xf numFmtId="0" fontId="204" fillId="30" borderId="0" applyFill="0">
      <alignment horizontal="center" vertical="center" wrapText="1"/>
    </xf>
    <xf numFmtId="4" fontId="22" fillId="75" borderId="0">
      <alignment horizontal="right"/>
    </xf>
    <xf numFmtId="4" fontId="22" fillId="75" borderId="0">
      <alignment horizontal="right"/>
    </xf>
    <xf numFmtId="4" fontId="22" fillId="75" borderId="0">
      <alignment horizontal="right"/>
    </xf>
    <xf numFmtId="4" fontId="22" fillId="75" borderId="0">
      <alignment horizontal="right"/>
    </xf>
    <xf numFmtId="4" fontId="22" fillId="75" borderId="0">
      <alignment horizontal="right"/>
    </xf>
    <xf numFmtId="0" fontId="50" fillId="31" borderId="64" applyNumberFormat="0"/>
    <xf numFmtId="0" fontId="42" fillId="30" borderId="77" applyNumberFormat="0">
      <alignment horizontal="left"/>
    </xf>
    <xf numFmtId="216" fontId="42" fillId="30" borderId="77" applyNumberFormat="0">
      <alignment horizontal="left"/>
    </xf>
    <xf numFmtId="0" fontId="50" fillId="31" borderId="64" applyNumberFormat="0"/>
    <xf numFmtId="192" fontId="67" fillId="0" borderId="23" applyNumberFormat="0" applyFill="0" applyAlignment="0" applyProtection="0"/>
    <xf numFmtId="0" fontId="217" fillId="0" borderId="23" applyNumberFormat="0" applyFill="0" applyAlignment="0" applyProtection="0"/>
    <xf numFmtId="0" fontId="218" fillId="0" borderId="82" applyNumberFormat="0" applyFill="0" applyAlignment="0" applyProtection="0"/>
    <xf numFmtId="192" fontId="67" fillId="0" borderId="23" applyNumberFormat="0" applyFill="0" applyAlignment="0" applyProtection="0"/>
    <xf numFmtId="0" fontId="218" fillId="0" borderId="82" applyNumberFormat="0" applyFill="0" applyAlignment="0" applyProtection="0"/>
    <xf numFmtId="0" fontId="219" fillId="0" borderId="23" applyNumberFormat="0" applyFill="0" applyAlignment="0" applyProtection="0"/>
    <xf numFmtId="0" fontId="218" fillId="0" borderId="82" applyNumberFormat="0" applyFill="0" applyAlignment="0" applyProtection="0"/>
    <xf numFmtId="0" fontId="218" fillId="0" borderId="82"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0"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192" fontId="67" fillId="0" borderId="23" applyNumberFormat="0" applyFill="0" applyAlignment="0" applyProtection="0"/>
    <xf numFmtId="0" fontId="177" fillId="76" borderId="0">
      <alignment horizontal="right" vertical="center"/>
    </xf>
    <xf numFmtId="49" fontId="220" fillId="68" borderId="0">
      <alignment horizontal="centerContinuous" vertical="center"/>
    </xf>
    <xf numFmtId="192" fontId="68" fillId="36" borderId="0" applyNumberFormat="0" applyBorder="0" applyAlignment="0" applyProtection="0"/>
    <xf numFmtId="0" fontId="221" fillId="36" borderId="0" applyNumberFormat="0" applyBorder="0" applyAlignment="0" applyProtection="0"/>
    <xf numFmtId="0" fontId="222" fillId="54" borderId="0" applyNumberFormat="0" applyBorder="0" applyAlignment="0" applyProtection="0"/>
    <xf numFmtId="192" fontId="68" fillId="36" borderId="0" applyNumberFormat="0" applyBorder="0" applyAlignment="0" applyProtection="0"/>
    <xf numFmtId="0" fontId="222" fillId="54" borderId="0" applyNumberFormat="0" applyBorder="0" applyAlignment="0" applyProtection="0"/>
    <xf numFmtId="0" fontId="223" fillId="36" borderId="0" applyNumberFormat="0" applyBorder="0" applyAlignment="0" applyProtection="0"/>
    <xf numFmtId="0" fontId="222" fillId="54" borderId="0" applyNumberFormat="0" applyBorder="0" applyAlignment="0" applyProtection="0"/>
    <xf numFmtId="0" fontId="222" fillId="54" borderId="0" applyNumberFormat="0" applyBorder="0" applyAlignment="0" applyProtection="0"/>
    <xf numFmtId="192" fontId="68" fillId="36" borderId="0" applyNumberFormat="0" applyBorder="0" applyAlignment="0" applyProtection="0"/>
    <xf numFmtId="0" fontId="68" fillId="36" borderId="0" applyNumberFormat="0" applyBorder="0" applyAlignment="0" applyProtection="0"/>
    <xf numFmtId="192" fontId="68" fillId="36" borderId="0" applyNumberFormat="0" applyBorder="0" applyAlignment="0" applyProtection="0"/>
    <xf numFmtId="0"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68" fillId="36" borderId="0" applyNumberFormat="0" applyBorder="0" applyAlignment="0" applyProtection="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22"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159" fillId="0" borderId="0"/>
    <xf numFmtId="192" fontId="22" fillId="0" borderId="0"/>
    <xf numFmtId="0" fontId="158" fillId="0" borderId="0"/>
    <xf numFmtId="192" fontId="22" fillId="0" borderId="0"/>
    <xf numFmtId="0" fontId="158" fillId="0" borderId="0"/>
    <xf numFmtId="0" fontId="158" fillId="0" borderId="0"/>
    <xf numFmtId="0" fontId="224" fillId="0" borderId="0"/>
    <xf numFmtId="0" fontId="15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8" fillId="0" borderId="0"/>
    <xf numFmtId="0" fontId="22" fillId="0" borderId="0"/>
    <xf numFmtId="0" fontId="8" fillId="0" borderId="0"/>
    <xf numFmtId="0" fontId="42"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2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2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horizontal="right"/>
    </xf>
    <xf numFmtId="0" fontId="112" fillId="0" borderId="0"/>
    <xf numFmtId="0" fontId="42" fillId="0" borderId="0">
      <alignment horizontal="right"/>
    </xf>
    <xf numFmtId="0" fontId="42" fillId="0" borderId="0">
      <alignment horizontal="right"/>
    </xf>
    <xf numFmtId="0" fontId="42" fillId="0" borderId="0">
      <alignment horizontal="right"/>
    </xf>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87"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22"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42" fillId="0" borderId="0">
      <alignment horizontal="right"/>
    </xf>
    <xf numFmtId="0" fontId="42" fillId="0" borderId="0">
      <alignment horizontal="right"/>
    </xf>
    <xf numFmtId="0" fontId="42" fillId="0" borderId="0">
      <alignment horizontal="right"/>
    </xf>
    <xf numFmtId="0" fontId="42" fillId="0" borderId="0">
      <alignment horizontal="right"/>
    </xf>
    <xf numFmtId="0" fontId="22" fillId="0" borderId="0"/>
    <xf numFmtId="0" fontId="22" fillId="0" borderId="0"/>
    <xf numFmtId="0" fontId="22" fillId="0" borderId="0"/>
    <xf numFmtId="0" fontId="22" fillId="0" borderId="0"/>
    <xf numFmtId="0" fontId="2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224"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192" fontId="224" fillId="0" borderId="0"/>
    <xf numFmtId="0" fontId="224" fillId="0" borderId="0"/>
    <xf numFmtId="192" fontId="224"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224" fillId="0" borderId="0"/>
    <xf numFmtId="192" fontId="224" fillId="0" borderId="0"/>
    <xf numFmtId="0" fontId="227" fillId="0" borderId="0"/>
    <xf numFmtId="192" fontId="224" fillId="0" borderId="0"/>
    <xf numFmtId="0" fontId="227" fillId="0" borderId="0"/>
    <xf numFmtId="0" fontId="8" fillId="0" borderId="0"/>
    <xf numFmtId="0" fontId="8" fillId="0" borderId="0"/>
    <xf numFmtId="0" fontId="8" fillId="0" borderId="0"/>
    <xf numFmtId="0" fontId="8" fillId="0" borderId="0"/>
    <xf numFmtId="0" fontId="8" fillId="0" borderId="0"/>
    <xf numFmtId="0" fontId="8" fillId="0" borderId="0"/>
    <xf numFmtId="0" fontId="227" fillId="0" borderId="0"/>
    <xf numFmtId="0" fontId="8" fillId="0" borderId="0"/>
    <xf numFmtId="0" fontId="8" fillId="0" borderId="0"/>
    <xf numFmtId="0" fontId="8" fillId="0" borderId="0"/>
    <xf numFmtId="0" fontId="8" fillId="0" borderId="0"/>
    <xf numFmtId="0" fontId="8" fillId="0" borderId="0"/>
    <xf numFmtId="0" fontId="227" fillId="0" borderId="0"/>
    <xf numFmtId="0" fontId="224" fillId="0" borderId="0"/>
    <xf numFmtId="0" fontId="22"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8" fillId="0" borderId="0"/>
    <xf numFmtId="0" fontId="22" fillId="0" borderId="0"/>
    <xf numFmtId="0" fontId="2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8" fillId="0" borderId="0"/>
    <xf numFmtId="0" fontId="22" fillId="0" borderId="0"/>
    <xf numFmtId="0" fontId="2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42" fillId="0" borderId="0"/>
    <xf numFmtId="0" fontId="8" fillId="0" borderId="0"/>
    <xf numFmtId="0" fontId="22" fillId="0" borderId="0"/>
    <xf numFmtId="0" fontId="8" fillId="37" borderId="24" applyNumberFormat="0" applyFont="0" applyAlignment="0" applyProtection="0"/>
    <xf numFmtId="0" fontId="8" fillId="37" borderId="24" applyNumberFormat="0" applyFont="0" applyAlignment="0" applyProtection="0"/>
    <xf numFmtId="0"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158" fillId="37" borderId="24" applyNumberFormat="0" applyFont="0" applyAlignment="0" applyProtection="0"/>
    <xf numFmtId="0" fontId="158" fillId="37" borderId="24" applyNumberFormat="0" applyFont="0" applyAlignment="0" applyProtection="0"/>
    <xf numFmtId="0" fontId="22" fillId="51" borderId="83" applyNumberFormat="0" applyFont="0" applyAlignment="0" applyProtection="0"/>
    <xf numFmtId="0"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159"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 fillId="51" borderId="83"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192" fontId="42"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8" fillId="37" borderId="24" applyNumberFormat="0" applyFont="0" applyAlignment="0" applyProtection="0"/>
    <xf numFmtId="0" fontId="229" fillId="73" borderId="0">
      <alignment horizontal="left" vertical="top" wrapText="1"/>
    </xf>
    <xf numFmtId="192" fontId="69" fillId="28" borderId="25" applyNumberFormat="0" applyAlignment="0" applyProtection="0"/>
    <xf numFmtId="0" fontId="230" fillId="28" borderId="25" applyNumberFormat="0" applyAlignment="0" applyProtection="0"/>
    <xf numFmtId="0" fontId="231" fillId="65" borderId="84" applyNumberFormat="0" applyAlignment="0" applyProtection="0"/>
    <xf numFmtId="192" fontId="69" fillId="28" borderId="25" applyNumberFormat="0" applyAlignment="0" applyProtection="0"/>
    <xf numFmtId="0" fontId="231" fillId="65" borderId="84" applyNumberFormat="0" applyAlignment="0" applyProtection="0"/>
    <xf numFmtId="0" fontId="232" fillId="28" borderId="25" applyNumberFormat="0" applyAlignment="0" applyProtection="0"/>
    <xf numFmtId="0" fontId="231" fillId="65" borderId="84" applyNumberFormat="0" applyAlignment="0" applyProtection="0"/>
    <xf numFmtId="0" fontId="231" fillId="65" borderId="84" applyNumberFormat="0" applyAlignment="0" applyProtection="0"/>
    <xf numFmtId="192" fontId="69" fillId="28" borderId="25" applyNumberFormat="0" applyAlignment="0" applyProtection="0"/>
    <xf numFmtId="192" fontId="69" fillId="28" borderId="25" applyNumberFormat="0" applyAlignment="0" applyProtection="0"/>
    <xf numFmtId="0"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192" fontId="69" fillId="28" borderId="25" applyNumberFormat="0" applyAlignment="0" applyProtection="0"/>
    <xf numFmtId="49" fontId="233" fillId="30" borderId="85" applyFill="0">
      <alignment horizontal="right" indent="2"/>
    </xf>
    <xf numFmtId="49" fontId="233" fillId="30" borderId="85">
      <alignment horizontal="right" indent="2"/>
    </xf>
    <xf numFmtId="49" fontId="233" fillId="30" borderId="85" applyFill="0">
      <alignment horizontal="right" indent="2"/>
    </xf>
    <xf numFmtId="49" fontId="233" fillId="30" borderId="85" applyFill="0">
      <alignment horizontal="right" indent="2"/>
    </xf>
    <xf numFmtId="49" fontId="234" fillId="30" borderId="85">
      <alignment horizontal="right" indent="2"/>
    </xf>
    <xf numFmtId="217" fontId="23" fillId="31" borderId="64">
      <alignment horizontal="right"/>
    </xf>
    <xf numFmtId="217" fontId="175" fillId="0" borderId="0" applyFont="0" applyFill="0" applyBorder="0" applyAlignment="0" applyProtection="0">
      <protection locked="0"/>
    </xf>
    <xf numFmtId="218" fontId="23" fillId="31" borderId="64">
      <alignment horizontal="right"/>
    </xf>
    <xf numFmtId="218" fontId="175" fillId="0" borderId="0" applyFont="0" applyFill="0" applyBorder="0" applyAlignment="0" applyProtection="0">
      <protection locked="0"/>
    </xf>
    <xf numFmtId="219" fontId="50" fillId="0" borderId="4" applyFont="0" applyFill="0" applyBorder="0" applyAlignment="0" applyProtection="0">
      <alignment horizontal="center" vertical="top" wrapText="1"/>
    </xf>
    <xf numFmtId="174" fontId="40" fillId="0" borderId="0" applyFont="0" applyFill="0" applyBorder="0" applyAlignment="0" applyProtection="0">
      <protection locked="0"/>
    </xf>
    <xf numFmtId="174" fontId="175" fillId="0" borderId="0" applyFont="0" applyFill="0" applyBorder="0" applyAlignment="0" applyProtection="0">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23" fillId="31" borderId="0" applyFont="0" applyBorder="0" applyAlignment="0" applyProtection="0"/>
    <xf numFmtId="172" fontId="23" fillId="31" borderId="0" applyFont="0" applyBorder="0" applyAlignment="0" applyProtection="0"/>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0" fontId="224" fillId="0" borderId="0" applyNumberFormat="0" applyFont="0" applyFill="0" applyBorder="0" applyAlignment="0" applyProtection="0">
      <alignment horizontal="left"/>
    </xf>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15"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4" fontId="224" fillId="0" borderId="0" applyFont="0" applyFill="0" applyBorder="0" applyAlignment="0" applyProtection="0"/>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0" fontId="235" fillId="0" borderId="52">
      <alignment horizontal="center"/>
    </xf>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3" fontId="224" fillId="0" borderId="0" applyFont="0" applyFill="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0" fontId="224" fillId="77" borderId="0" applyNumberFormat="0" applyFont="0" applyBorder="0" applyAlignment="0" applyProtection="0"/>
    <xf numFmtId="220" fontId="23" fillId="31" borderId="0" applyFont="0" applyBorder="0" applyAlignment="0" applyProtection="0"/>
    <xf numFmtId="220" fontId="23" fillId="31" borderId="0" applyFont="0" applyBorder="0" applyAlignment="0" applyProtection="0"/>
    <xf numFmtId="220" fontId="23" fillId="31" borderId="0" applyFont="0" applyBorder="0" applyAlignment="0" applyProtection="0"/>
    <xf numFmtId="0" fontId="177" fillId="68" borderId="0">
      <alignment horizontal="right" vertical="center"/>
    </xf>
    <xf numFmtId="166" fontId="226" fillId="0" borderId="86" applyFont="0" applyAlignment="0">
      <alignment vertical="top" wrapText="1"/>
    </xf>
    <xf numFmtId="0" fontId="23" fillId="31" borderId="6" applyNumberFormat="0" applyFont="0" applyAlignment="0"/>
    <xf numFmtId="0" fontId="42" fillId="30" borderId="87" applyNumberFormat="0" applyFill="0">
      <alignment horizontal="left"/>
    </xf>
    <xf numFmtId="0" fontId="42" fillId="30" borderId="87" applyNumberFormat="0">
      <alignment horizontal="left"/>
    </xf>
    <xf numFmtId="0" fontId="23" fillId="31" borderId="6" applyNumberFormat="0" applyFont="0" applyAlignment="0"/>
    <xf numFmtId="0" fontId="23" fillId="31" borderId="6" applyNumberFormat="0" applyFont="0" applyAlignment="0"/>
    <xf numFmtId="0" fontId="236" fillId="67" borderId="64">
      <protection locked="0"/>
    </xf>
    <xf numFmtId="0" fontId="111" fillId="30" borderId="64" applyFill="0" applyProtection="0">
      <alignment horizontal="left" wrapText="1"/>
    </xf>
    <xf numFmtId="0" fontId="64" fillId="31" borderId="64" applyAlignment="0">
      <alignment horizontal="center" vertical="center" wrapText="1"/>
    </xf>
    <xf numFmtId="0" fontId="50" fillId="31" borderId="64" applyProtection="0">
      <alignment horizontal="center" vertical="center" wrapText="1"/>
    </xf>
    <xf numFmtId="0" fontId="50" fillId="31" borderId="64" applyAlignment="0">
      <alignment horizontal="center" vertical="top" wrapText="1"/>
    </xf>
    <xf numFmtId="0" fontId="50" fillId="31" borderId="64" applyAlignment="0" applyProtection="0">
      <alignment vertical="top" wrapText="1"/>
    </xf>
    <xf numFmtId="221" fontId="175" fillId="0" borderId="0" applyFont="0" applyFill="0" applyBorder="0" applyAlignment="0" applyProtection="0">
      <alignment horizontal="left"/>
      <protection locked="0"/>
    </xf>
    <xf numFmtId="221" fontId="237" fillId="0" borderId="64" applyFont="0" applyFill="0" applyBorder="0" applyAlignment="0" applyProtection="0">
      <alignment horizontal="left"/>
      <protection locked="0"/>
    </xf>
    <xf numFmtId="0" fontId="50" fillId="31" borderId="0" applyBorder="0">
      <alignment horizontal="left"/>
    </xf>
    <xf numFmtId="221" fontId="27" fillId="0" borderId="0" applyFont="0" applyFill="0" applyBorder="0" applyAlignment="0" applyProtection="0">
      <alignment horizontal="left"/>
      <protection locked="0"/>
    </xf>
    <xf numFmtId="0" fontId="238" fillId="73" borderId="0"/>
    <xf numFmtId="0" fontId="21" fillId="73" borderId="0">
      <alignment horizontal="left"/>
    </xf>
    <xf numFmtId="0" fontId="21" fillId="73" borderId="0">
      <alignment horizontal="left" indent="1"/>
    </xf>
    <xf numFmtId="0" fontId="21" fillId="73" borderId="0">
      <alignment horizontal="left" vertical="center" indent="2"/>
    </xf>
    <xf numFmtId="222" fontId="40" fillId="0" borderId="0" applyFont="0" applyFill="0" applyBorder="0">
      <alignment horizontal="left"/>
      <protection locked="0"/>
    </xf>
    <xf numFmtId="222" fontId="175" fillId="0" borderId="0" applyFont="0" applyFill="0" applyBorder="0">
      <alignment horizontal="left"/>
      <protection locked="0"/>
    </xf>
    <xf numFmtId="222" fontId="237" fillId="0" borderId="64">
      <alignment horizontal="left"/>
      <protection locked="0"/>
    </xf>
    <xf numFmtId="223" fontId="175" fillId="0" borderId="0" applyFont="0" applyFill="0" applyBorder="0" applyAlignment="0" applyProtection="0">
      <alignment horizontal="left"/>
      <protection locked="0"/>
    </xf>
    <xf numFmtId="224" fontId="49" fillId="0" borderId="64" applyFill="0" applyAlignment="0"/>
    <xf numFmtId="223" fontId="175" fillId="0" borderId="0" applyFont="0" applyFill="0" applyBorder="0" applyAlignment="0" applyProtection="0">
      <alignment horizontal="left"/>
      <protection locked="0"/>
    </xf>
    <xf numFmtId="223" fontId="175" fillId="0" borderId="0" applyFont="0" applyFill="0" applyBorder="0" applyAlignment="0" applyProtection="0">
      <alignment horizontal="left"/>
      <protection locked="0"/>
    </xf>
    <xf numFmtId="0" fontId="239" fillId="0" borderId="0">
      <alignment horizontal="center"/>
    </xf>
    <xf numFmtId="15" fontId="167" fillId="0" borderId="0">
      <alignment horizontal="center"/>
    </xf>
    <xf numFmtId="223" fontId="175" fillId="0" borderId="0" applyFont="0" applyFill="0" applyBorder="0" applyAlignment="0" applyProtection="0">
      <alignment horizontal="left"/>
      <protection locked="0"/>
    </xf>
    <xf numFmtId="0" fontId="240" fillId="0" borderId="0" applyNumberFormat="0" applyFill="0" applyBorder="0" applyAlignment="0" applyProtection="0"/>
    <xf numFmtId="0" fontId="70" fillId="0" borderId="0" applyNumberFormat="0" applyFill="0" applyBorder="0" applyAlignment="0" applyProtection="0"/>
    <xf numFmtId="0" fontId="241" fillId="0" borderId="0" applyNumberFormat="0" applyFill="0" applyBorder="0" applyAlignment="0" applyProtection="0"/>
    <xf numFmtId="0" fontId="7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70" fillId="0" borderId="0" applyNumberFormat="0" applyFill="0" applyBorder="0" applyAlignment="0" applyProtection="0"/>
    <xf numFmtId="0" fontId="24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192" fontId="70" fillId="0" borderId="0" applyNumberFormat="0" applyFill="0" applyBorder="0" applyAlignment="0" applyProtection="0"/>
    <xf numFmtId="0" fontId="240" fillId="0" borderId="0" applyNumberFormat="0" applyFill="0" applyBorder="0" applyAlignment="0" applyProtection="0"/>
    <xf numFmtId="0" fontId="175" fillId="64" borderId="0"/>
    <xf numFmtId="0" fontId="22" fillId="72" borderId="0"/>
    <xf numFmtId="192" fontId="175" fillId="64" borderId="0"/>
    <xf numFmtId="0" fontId="242" fillId="64" borderId="0"/>
    <xf numFmtId="192" fontId="71" fillId="0" borderId="26" applyNumberFormat="0" applyFill="0" applyAlignment="0" applyProtection="0"/>
    <xf numFmtId="0" fontId="243" fillId="0" borderId="26" applyNumberFormat="0" applyFill="0" applyAlignment="0" applyProtection="0"/>
    <xf numFmtId="0" fontId="78" fillId="0" borderId="88" applyNumberFormat="0" applyFill="0" applyAlignment="0" applyProtection="0"/>
    <xf numFmtId="192" fontId="71" fillId="0" borderId="26" applyNumberFormat="0" applyFill="0" applyAlignment="0" applyProtection="0"/>
    <xf numFmtId="0" fontId="78" fillId="0" borderId="88" applyNumberFormat="0" applyFill="0" applyAlignment="0" applyProtection="0"/>
    <xf numFmtId="0" fontId="244" fillId="0" borderId="26" applyNumberFormat="0" applyFill="0" applyAlignment="0" applyProtection="0"/>
    <xf numFmtId="0" fontId="78" fillId="0" borderId="88" applyNumberFormat="0" applyFill="0" applyAlignment="0" applyProtection="0"/>
    <xf numFmtId="0" fontId="78" fillId="0" borderId="88" applyNumberFormat="0" applyFill="0" applyAlignment="0" applyProtection="0"/>
    <xf numFmtId="192" fontId="71" fillId="0" borderId="26" applyNumberFormat="0" applyFill="0" applyAlignment="0" applyProtection="0"/>
    <xf numFmtId="0" fontId="71" fillId="0" borderId="26" applyNumberFormat="0" applyFill="0" applyAlignment="0" applyProtection="0"/>
    <xf numFmtId="192" fontId="71" fillId="0" borderId="26" applyNumberFormat="0" applyFill="0" applyAlignment="0" applyProtection="0"/>
    <xf numFmtId="0"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1" fillId="0" borderId="26" applyNumberFormat="0" applyFill="0" applyAlignment="0" applyProtection="0"/>
    <xf numFmtId="192" fontId="72" fillId="0" borderId="0" applyNumberFormat="0" applyFill="0" applyBorder="0" applyAlignment="0" applyProtection="0"/>
    <xf numFmtId="0" fontId="245" fillId="0" borderId="0" applyNumberFormat="0" applyFill="0" applyBorder="0" applyAlignment="0" applyProtection="0"/>
    <xf numFmtId="0" fontId="218" fillId="0" borderId="0" applyNumberFormat="0" applyFill="0" applyBorder="0" applyAlignment="0" applyProtection="0"/>
    <xf numFmtId="192" fontId="72" fillId="0" borderId="0" applyNumberFormat="0" applyFill="0" applyBorder="0" applyAlignment="0" applyProtection="0"/>
    <xf numFmtId="0" fontId="218" fillId="0" borderId="0" applyNumberFormat="0" applyFill="0" applyBorder="0" applyAlignment="0" applyProtection="0"/>
    <xf numFmtId="0" fontId="246"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0"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192" fontId="72" fillId="0" borderId="0" applyNumberFormat="0" applyFill="0" applyBorder="0" applyAlignment="0" applyProtection="0"/>
    <xf numFmtId="225" fontId="175" fillId="0" borderId="0" applyFont="0" applyFill="0" applyBorder="0" applyAlignment="0" applyProtection="0">
      <alignment horizontal="left"/>
      <protection locked="0"/>
    </xf>
    <xf numFmtId="0" fontId="247" fillId="0" borderId="0"/>
    <xf numFmtId="0" fontId="248" fillId="0" borderId="0"/>
    <xf numFmtId="0" fontId="249" fillId="0" borderId="0"/>
    <xf numFmtId="0" fontId="249" fillId="0" borderId="0"/>
    <xf numFmtId="0" fontId="8" fillId="0" borderId="0"/>
    <xf numFmtId="9" fontId="248" fillId="0" borderId="0"/>
    <xf numFmtId="9" fontId="249" fillId="0" borderId="0"/>
    <xf numFmtId="9" fontId="249" fillId="0" borderId="0"/>
    <xf numFmtId="9" fontId="8" fillId="0" borderId="0" applyFont="0" applyFill="0" applyBorder="0" applyAlignment="0" applyProtection="0"/>
    <xf numFmtId="0" fontId="8" fillId="0" borderId="0"/>
    <xf numFmtId="0" fontId="247" fillId="0" borderId="0"/>
    <xf numFmtId="0" fontId="249" fillId="0" borderId="0"/>
    <xf numFmtId="0" fontId="8" fillId="0" borderId="0"/>
    <xf numFmtId="9" fontId="8" fillId="0" borderId="0" applyFont="0" applyFill="0" applyBorder="0" applyAlignment="0" applyProtection="0"/>
    <xf numFmtId="0" fontId="8" fillId="0" borderId="0"/>
    <xf numFmtId="0" fontId="47" fillId="31" borderId="61">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2" fillId="0" borderId="0" applyFont="0" applyFill="0" applyBorder="0" applyAlignment="0" applyProtection="0"/>
    <xf numFmtId="9" fontId="42" fillId="0" borderId="0" applyFont="0" applyFill="0" applyBorder="0" applyAlignment="0" applyProtection="0"/>
    <xf numFmtId="9" fontId="250" fillId="0" borderId="0" applyFont="0" applyFill="0" applyBorder="0" applyAlignment="0" applyProtection="0"/>
    <xf numFmtId="0" fontId="8" fillId="0" borderId="0"/>
    <xf numFmtId="165" fontId="42"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55" fillId="33" borderId="60" applyBorder="0"/>
    <xf numFmtId="0" fontId="8" fillId="0" borderId="0"/>
    <xf numFmtId="0" fontId="8" fillId="0" borderId="0"/>
    <xf numFmtId="166" fontId="42" fillId="0" borderId="0" applyFont="0" applyFill="0" applyBorder="0" applyAlignment="0" applyProtection="0"/>
    <xf numFmtId="166" fontId="42" fillId="0" borderId="0" applyFont="0" applyFill="0" applyBorder="0" applyAlignment="0" applyProtection="0"/>
    <xf numFmtId="0" fontId="8" fillId="0" borderId="0"/>
    <xf numFmtId="0" fontId="251" fillId="0" borderId="89" applyNumberFormat="0" applyFill="0" applyProtection="0">
      <alignment horizontal="center" vertical="center"/>
    </xf>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2" fillId="0" borderId="90" applyFont="0" applyFill="0" applyAlignment="0" applyProtection="0"/>
    <xf numFmtId="3" fontId="251" fillId="0" borderId="89" applyNumberFormat="0" applyFill="0" applyAlignment="0" applyProtection="0"/>
    <xf numFmtId="0" fontId="251" fillId="0" borderId="89" applyNumberFormat="0" applyFill="0" applyAlignment="0" applyProtection="0"/>
    <xf numFmtId="3"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0" fontId="251" fillId="0" borderId="89" applyNumberFormat="0" applyFill="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0" applyNumberFormat="0" applyBorder="0" applyAlignment="0" applyProtection="0"/>
    <xf numFmtId="3" fontId="252" fillId="0" borderId="90" applyNumberFormat="0" applyBorder="0" applyAlignment="0" applyProtection="0"/>
    <xf numFmtId="3" fontId="252" fillId="0" borderId="90" applyNumberFormat="0" applyBorder="0" applyAlignment="0" applyProtection="0"/>
    <xf numFmtId="3" fontId="252" fillId="0" borderId="90" applyNumberFormat="0" applyBorder="0" applyAlignment="0" applyProtection="0"/>
    <xf numFmtId="0" fontId="252" fillId="0" borderId="90" applyNumberFormat="0" applyFill="0" applyAlignment="0" applyProtection="0"/>
    <xf numFmtId="0" fontId="252" fillId="0" borderId="90" applyNumberFormat="0" applyFill="0" applyAlignment="0" applyProtection="0"/>
    <xf numFmtId="0" fontId="252" fillId="0" borderId="90">
      <alignment horizontal="right" vertical="center"/>
    </xf>
    <xf numFmtId="3" fontId="252" fillId="78" borderId="90">
      <alignment horizontal="center" vertical="center"/>
    </xf>
    <xf numFmtId="0" fontId="252" fillId="78" borderId="90">
      <alignment horizontal="right" vertical="center"/>
    </xf>
    <xf numFmtId="0" fontId="251" fillId="0" borderId="91">
      <alignment horizontal="left" vertical="center"/>
    </xf>
    <xf numFmtId="0" fontId="251" fillId="0" borderId="92">
      <alignment horizontal="center" vertical="center"/>
    </xf>
    <xf numFmtId="0" fontId="253" fillId="0" borderId="93">
      <alignment horizontal="center" vertical="center"/>
    </xf>
    <xf numFmtId="0" fontId="252" fillId="39" borderId="90"/>
    <xf numFmtId="3" fontId="254" fillId="0" borderId="90"/>
    <xf numFmtId="3" fontId="255" fillId="0" borderId="90"/>
    <xf numFmtId="0" fontId="251" fillId="0" borderId="92">
      <alignment horizontal="left" vertical="top"/>
    </xf>
    <xf numFmtId="0" fontId="256" fillId="0" borderId="90"/>
    <xf numFmtId="0" fontId="251" fillId="0" borderId="92">
      <alignment horizontal="left" vertical="center"/>
    </xf>
    <xf numFmtId="0" fontId="252" fillId="78" borderId="94"/>
    <xf numFmtId="3" fontId="252" fillId="0" borderId="90">
      <alignment horizontal="right" vertical="center"/>
    </xf>
    <xf numFmtId="0" fontId="251" fillId="0" borderId="92">
      <alignment horizontal="right" vertical="center"/>
    </xf>
    <xf numFmtId="0" fontId="252" fillId="0" borderId="93">
      <alignment horizontal="center" vertical="center"/>
    </xf>
    <xf numFmtId="3" fontId="252" fillId="0" borderId="90"/>
    <xf numFmtId="3" fontId="252" fillId="0" borderId="90"/>
    <xf numFmtId="0" fontId="252" fillId="0" borderId="93">
      <alignment horizontal="center" vertical="center" wrapText="1"/>
    </xf>
    <xf numFmtId="0" fontId="257" fillId="0" borderId="93">
      <alignment horizontal="left" vertical="center" indent="1"/>
    </xf>
    <xf numFmtId="0" fontId="258" fillId="0" borderId="90"/>
    <xf numFmtId="0" fontId="251" fillId="0" borderId="91">
      <alignment horizontal="left" vertical="center"/>
    </xf>
    <xf numFmtId="3" fontId="252" fillId="0" borderId="90">
      <alignment horizontal="center" vertical="center"/>
    </xf>
    <xf numFmtId="0" fontId="251" fillId="0" borderId="92">
      <alignment horizontal="center" vertical="center"/>
    </xf>
    <xf numFmtId="0" fontId="251" fillId="0" borderId="92">
      <alignment horizontal="center" vertical="center"/>
    </xf>
    <xf numFmtId="0" fontId="251" fillId="0" borderId="91">
      <alignment horizontal="left" vertical="center"/>
    </xf>
    <xf numFmtId="0" fontId="251" fillId="0" borderId="91">
      <alignment horizontal="left" vertical="center"/>
    </xf>
    <xf numFmtId="0" fontId="259" fillId="0" borderId="90"/>
    <xf numFmtId="3" fontId="251" fillId="0" borderId="89" applyFill="0" applyAlignment="0" applyProtection="0"/>
    <xf numFmtId="3" fontId="251" fillId="0" borderId="89" applyFill="0" applyAlignment="0" applyProtection="0"/>
    <xf numFmtId="3" fontId="251" fillId="0" borderId="89" applyFill="0" applyAlignment="0" applyProtection="0"/>
    <xf numFmtId="3" fontId="251" fillId="0" borderId="89" applyFill="0" applyAlignment="0" applyProtection="0"/>
    <xf numFmtId="0" fontId="251" fillId="0" borderId="89" applyFill="0" applyAlignment="0" applyProtection="0"/>
    <xf numFmtId="3" fontId="251" fillId="0" borderId="89" applyFill="0" applyAlignment="0" applyProtection="0"/>
    <xf numFmtId="0" fontId="251" fillId="0" borderId="92">
      <alignment horizontal="center" vertical="center"/>
    </xf>
    <xf numFmtId="0" fontId="251" fillId="0" borderId="92">
      <alignment horizontal="center" vertical="center"/>
    </xf>
    <xf numFmtId="3" fontId="252" fillId="0" borderId="90" applyFill="0" applyAlignment="0" applyProtection="0"/>
    <xf numFmtId="0" fontId="252" fillId="0" borderId="90" applyFill="0" applyAlignment="0" applyProtection="0"/>
    <xf numFmtId="3" fontId="251" fillId="79" borderId="102" applyNumberFormat="0" applyFont="0" applyAlignment="0" applyProtection="0"/>
    <xf numFmtId="0" fontId="251" fillId="0" borderId="89" applyFill="0" applyAlignment="0" applyProtection="0"/>
    <xf numFmtId="3"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89" applyFill="0" applyAlignment="0" applyProtection="0"/>
    <xf numFmtId="0" fontId="251" fillId="0" borderId="91">
      <alignment horizontal="left" vertical="center"/>
    </xf>
    <xf numFmtId="3" fontId="251" fillId="0" borderId="89" applyFill="0" applyAlignment="0" applyProtection="0"/>
    <xf numFmtId="0" fontId="49" fillId="0" borderId="103" applyProtection="0"/>
    <xf numFmtId="0" fontId="7" fillId="0" borderId="0"/>
    <xf numFmtId="0" fontId="7" fillId="0" borderId="0"/>
    <xf numFmtId="0" fontId="49" fillId="0" borderId="104" applyProtection="0"/>
    <xf numFmtId="0" fontId="6" fillId="0" borderId="0"/>
    <xf numFmtId="0" fontId="6" fillId="0" borderId="0"/>
    <xf numFmtId="43" fontId="5" fillId="0" borderId="0" applyFont="0" applyFill="0" applyBorder="0" applyAlignment="0" applyProtection="0"/>
    <xf numFmtId="43" fontId="92" fillId="0" borderId="0" applyFont="0" applyFill="0" applyBorder="0" applyAlignment="0" applyProtection="0"/>
    <xf numFmtId="0" fontId="205" fillId="0" borderId="0" applyNumberFormat="0" applyFill="0" applyBorder="0" applyAlignment="0" applyProtection="0"/>
    <xf numFmtId="0" fontId="92" fillId="0" borderId="0"/>
    <xf numFmtId="0" fontId="5" fillId="0" borderId="0"/>
    <xf numFmtId="0" fontId="5" fillId="37" borderId="24" applyNumberFormat="0" applyFont="0" applyAlignment="0" applyProtection="0"/>
    <xf numFmtId="9" fontId="5" fillId="0" borderId="0" applyFont="0" applyFill="0" applyBorder="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92" fillId="0" borderId="0"/>
    <xf numFmtId="0" fontId="5" fillId="37" borderId="24" applyNumberFormat="0" applyFont="0" applyAlignment="0" applyProtection="0"/>
    <xf numFmtId="43" fontId="92" fillId="0" borderId="0" applyFont="0" applyFill="0" applyBorder="0" applyAlignment="0" applyProtection="0"/>
    <xf numFmtId="0" fontId="205" fillId="0" borderId="0" applyNumberFormat="0" applyFill="0" applyBorder="0" applyAlignment="0" applyProtection="0"/>
    <xf numFmtId="0" fontId="92" fillId="0" borderId="0"/>
    <xf numFmtId="43" fontId="92" fillId="0" borderId="0" applyFont="0" applyFill="0" applyBorder="0" applyAlignment="0" applyProtection="0"/>
    <xf numFmtId="0" fontId="92" fillId="0" borderId="0"/>
  </cellStyleXfs>
  <cellXfs count="1650">
    <xf numFmtId="0" fontId="0" fillId="0" borderId="0" xfId="0"/>
    <xf numFmtId="0" fontId="33" fillId="0" borderId="0" xfId="0" applyFont="1"/>
    <xf numFmtId="0" fontId="0" fillId="0" borderId="7" xfId="0" applyBorder="1"/>
    <xf numFmtId="0" fontId="0" fillId="0" borderId="9" xfId="0" applyBorder="1"/>
    <xf numFmtId="0" fontId="22" fillId="0" borderId="0" xfId="0" applyFont="1"/>
    <xf numFmtId="0" fontId="73" fillId="0" borderId="0" xfId="0" applyFont="1"/>
    <xf numFmtId="0" fontId="26" fillId="2" borderId="0" xfId="0" applyFont="1" applyFill="1"/>
    <xf numFmtId="0" fontId="50" fillId="0" borderId="0" xfId="5" applyFill="1"/>
    <xf numFmtId="0" fontId="0" fillId="32" borderId="0" xfId="0" applyFill="1"/>
    <xf numFmtId="0" fontId="50" fillId="32" borderId="0" xfId="5" applyFill="1" applyAlignment="1"/>
    <xf numFmtId="0" fontId="50" fillId="32" borderId="0" xfId="5" applyFill="1" applyAlignment="1">
      <alignment horizontal="left"/>
    </xf>
    <xf numFmtId="0" fontId="64" fillId="32" borderId="0" xfId="19" applyFill="1" applyBorder="1">
      <alignment horizontal="left"/>
    </xf>
    <xf numFmtId="0" fontId="50" fillId="32" borderId="0" xfId="5" applyFill="1"/>
    <xf numFmtId="0" fontId="50" fillId="32" borderId="0" xfId="30" applyFill="1" applyBorder="1">
      <alignment horizontal="left"/>
    </xf>
    <xf numFmtId="0" fontId="62" fillId="32" borderId="0" xfId="17" applyFill="1" applyBorder="1"/>
    <xf numFmtId="0" fontId="50" fillId="32" borderId="0" xfId="5" applyFill="1" applyAlignment="1">
      <alignment wrapText="1"/>
    </xf>
    <xf numFmtId="0" fontId="50" fillId="32" borderId="0" xfId="5" applyFill="1" applyAlignment="1">
      <alignment horizontal="left" indent="1"/>
    </xf>
    <xf numFmtId="0" fontId="50" fillId="32" borderId="9" xfId="5" applyFill="1" applyBorder="1"/>
    <xf numFmtId="0" fontId="47" fillId="38" borderId="7" xfId="15" applyFill="1" applyBorder="1" applyAlignment="1">
      <alignment horizontal="center"/>
    </xf>
    <xf numFmtId="0" fontId="50" fillId="32" borderId="10" xfId="5" applyFill="1" applyBorder="1" applyAlignment="1"/>
    <xf numFmtId="0" fontId="47" fillId="32" borderId="10" xfId="26" applyFill="1" applyBorder="1" applyAlignment="1">
      <alignment horizontal="right" wrapText="1"/>
    </xf>
    <xf numFmtId="0" fontId="63" fillId="32" borderId="0" xfId="18" applyFill="1" applyBorder="1"/>
    <xf numFmtId="0" fontId="47" fillId="39" borderId="0" xfId="15" applyFill="1" applyAlignment="1"/>
    <xf numFmtId="2" fontId="49" fillId="0" borderId="0" xfId="4" applyNumberFormat="1" applyBorder="1"/>
    <xf numFmtId="0" fontId="50" fillId="0" borderId="9" xfId="5" applyFill="1" applyBorder="1"/>
    <xf numFmtId="0" fontId="25" fillId="39" borderId="0" xfId="13" applyFont="1" applyFill="1"/>
    <xf numFmtId="0" fontId="47" fillId="39" borderId="7" xfId="15" applyFill="1" applyBorder="1" applyAlignment="1">
      <alignment horizontal="center"/>
    </xf>
    <xf numFmtId="0" fontId="47" fillId="39" borderId="8" xfId="15" applyFill="1" applyBorder="1" applyAlignment="1"/>
    <xf numFmtId="0" fontId="47" fillId="0" borderId="10" xfId="26" applyFill="1" applyBorder="1">
      <alignment horizontal="right"/>
    </xf>
    <xf numFmtId="0" fontId="50" fillId="0" borderId="0" xfId="5" applyFill="1" applyAlignment="1"/>
    <xf numFmtId="0" fontId="62" fillId="0" borderId="0" xfId="17" applyFill="1" applyBorder="1"/>
    <xf numFmtId="0" fontId="50" fillId="0" borderId="0" xfId="5" applyFill="1" applyAlignment="1">
      <alignment horizontal="left" indent="1"/>
    </xf>
    <xf numFmtId="0" fontId="64" fillId="0" borderId="0" xfId="19" applyFill="1" applyBorder="1">
      <alignment horizontal="left"/>
    </xf>
    <xf numFmtId="0" fontId="47" fillId="0" borderId="11" xfId="26" applyFill="1" applyBorder="1">
      <alignment horizontal="right"/>
    </xf>
    <xf numFmtId="0" fontId="50" fillId="32" borderId="0" xfId="5" applyFill="1" applyAlignment="1">
      <alignment horizontal="left" wrapText="1"/>
    </xf>
    <xf numFmtId="0" fontId="64" fillId="32" borderId="0" xfId="20" applyFill="1" applyBorder="1" applyAlignment="1">
      <alignment horizontal="right" vertical="center" wrapText="1"/>
    </xf>
    <xf numFmtId="0" fontId="32" fillId="39" borderId="0" xfId="13" applyFont="1" applyFill="1" applyAlignment="1"/>
    <xf numFmtId="0" fontId="50" fillId="0" borderId="0" xfId="5" applyFill="1" applyAlignment="1">
      <alignment horizontal="left"/>
    </xf>
    <xf numFmtId="0" fontId="55" fillId="39" borderId="0" xfId="11" applyFill="1" applyBorder="1"/>
    <xf numFmtId="0" fontId="57" fillId="39" borderId="0" xfId="14" applyFill="1" applyBorder="1">
      <alignment vertical="top" wrapText="1"/>
    </xf>
    <xf numFmtId="0" fontId="25" fillId="39" borderId="9" xfId="13" applyFont="1" applyFill="1" applyBorder="1"/>
    <xf numFmtId="171" fontId="28" fillId="0" borderId="0" xfId="22" applyNumberFormat="1" applyFill="1" applyBorder="1" applyAlignment="1"/>
    <xf numFmtId="170" fontId="64" fillId="32" borderId="0" xfId="20" applyNumberFormat="1" applyFill="1" applyBorder="1">
      <alignment horizontal="center" vertical="center" wrapText="1"/>
    </xf>
    <xf numFmtId="0" fontId="81" fillId="0" borderId="0" xfId="0" applyFont="1" applyAlignment="1">
      <alignment horizontal="center"/>
    </xf>
    <xf numFmtId="0" fontId="80" fillId="0" borderId="0" xfId="32" applyFont="1"/>
    <xf numFmtId="0" fontId="50" fillId="0" borderId="0" xfId="32" applyFont="1" applyAlignment="1">
      <alignment vertical="top"/>
    </xf>
    <xf numFmtId="0" fontId="29" fillId="39" borderId="0" xfId="13" applyFont="1" applyFill="1" applyAlignment="1"/>
    <xf numFmtId="0" fontId="50" fillId="0" borderId="0" xfId="32" applyFont="1" applyAlignment="1">
      <alignment vertical="center"/>
    </xf>
    <xf numFmtId="0" fontId="47" fillId="32" borderId="0" xfId="26" applyFill="1" applyBorder="1">
      <alignment horizontal="right"/>
    </xf>
    <xf numFmtId="0" fontId="0" fillId="39" borderId="0" xfId="0" applyFill="1"/>
    <xf numFmtId="0" fontId="64" fillId="0" borderId="0" xfId="5" applyFont="1" applyFill="1" applyAlignment="1"/>
    <xf numFmtId="0" fontId="64" fillId="32" borderId="0" xfId="20" applyFill="1" applyBorder="1">
      <alignment horizontal="center" vertical="center" wrapText="1"/>
    </xf>
    <xf numFmtId="14" fontId="74" fillId="39" borderId="0" xfId="0" applyNumberFormat="1" applyFont="1" applyFill="1"/>
    <xf numFmtId="0" fontId="74" fillId="0" borderId="0" xfId="0" applyFont="1"/>
    <xf numFmtId="0" fontId="50" fillId="32" borderId="7" xfId="5" applyFill="1" applyBorder="1" applyAlignment="1">
      <alignment horizontal="center"/>
    </xf>
    <xf numFmtId="0" fontId="26" fillId="39" borderId="0" xfId="35" applyFont="1" applyFill="1" applyAlignment="1"/>
    <xf numFmtId="0" fontId="57" fillId="39" borderId="0" xfId="14" applyFill="1" applyBorder="1" applyAlignment="1">
      <alignment vertical="top"/>
    </xf>
    <xf numFmtId="0" fontId="29" fillId="39" borderId="8" xfId="35" applyFont="1" applyFill="1" applyBorder="1" applyAlignment="1"/>
    <xf numFmtId="0" fontId="47" fillId="32" borderId="10" xfId="26" applyFill="1" applyBorder="1">
      <alignment horizontal="right"/>
    </xf>
    <xf numFmtId="0" fontId="50" fillId="32" borderId="0" xfId="5" quotePrefix="1" applyFill="1" applyAlignment="1">
      <alignment horizontal="center" vertical="center" wrapText="1"/>
    </xf>
    <xf numFmtId="0" fontId="62" fillId="32" borderId="0" xfId="30" applyFont="1" applyFill="1" applyBorder="1">
      <alignment horizontal="left"/>
    </xf>
    <xf numFmtId="0" fontId="80" fillId="32" borderId="0" xfId="30" applyFont="1" applyFill="1" applyBorder="1">
      <alignment horizontal="left"/>
    </xf>
    <xf numFmtId="0" fontId="50" fillId="32" borderId="0" xfId="5" applyFill="1" applyAlignment="1">
      <alignment horizontal="left" vertical="top" wrapText="1"/>
    </xf>
    <xf numFmtId="179" fontId="23" fillId="32" borderId="0" xfId="38" applyNumberFormat="1" applyFill="1" applyBorder="1" applyAlignment="1">
      <alignment horizontal="right"/>
    </xf>
    <xf numFmtId="180" fontId="23" fillId="32" borderId="0" xfId="38" applyNumberFormat="1" applyFill="1" applyBorder="1"/>
    <xf numFmtId="0" fontId="62" fillId="32" borderId="0" xfId="17" applyFill="1" applyBorder="1" applyAlignment="1">
      <alignment horizontal="left" indent="1"/>
    </xf>
    <xf numFmtId="0" fontId="23" fillId="39" borderId="9" xfId="35" applyFont="1" applyFill="1" applyBorder="1"/>
    <xf numFmtId="0" fontId="23" fillId="39" borderId="8" xfId="35" applyFont="1" applyFill="1" applyBorder="1"/>
    <xf numFmtId="0" fontId="23" fillId="39" borderId="8" xfId="35" applyFont="1" applyFill="1" applyBorder="1" applyAlignment="1"/>
    <xf numFmtId="0" fontId="50" fillId="39" borderId="5" xfId="14" applyFont="1" applyFill="1" applyBorder="1">
      <alignment vertical="top" wrapText="1"/>
    </xf>
    <xf numFmtId="0" fontId="23" fillId="39" borderId="0" xfId="35" applyFont="1" applyFill="1"/>
    <xf numFmtId="0" fontId="39" fillId="39" borderId="0" xfId="35" applyFont="1" applyFill="1" applyAlignment="1"/>
    <xf numFmtId="0" fontId="23" fillId="39" borderId="5" xfId="35" applyFont="1" applyFill="1" applyBorder="1"/>
    <xf numFmtId="0" fontId="23" fillId="39" borderId="0" xfId="35" applyFont="1" applyFill="1" applyAlignment="1"/>
    <xf numFmtId="0" fontId="78" fillId="32" borderId="0" xfId="35" applyFont="1" applyFill="1" applyAlignment="1"/>
    <xf numFmtId="0" fontId="19" fillId="32" borderId="0" xfId="39" applyFill="1" applyAlignment="1">
      <alignment vertical="top"/>
    </xf>
    <xf numFmtId="0" fontId="88" fillId="32" borderId="0" xfId="35" applyFont="1" applyFill="1" applyAlignment="1"/>
    <xf numFmtId="0" fontId="20" fillId="32" borderId="0" xfId="35" applyFont="1" applyFill="1"/>
    <xf numFmtId="0" fontId="20" fillId="32" borderId="0" xfId="35" applyFont="1" applyFill="1" applyAlignment="1"/>
    <xf numFmtId="0" fontId="71" fillId="32" borderId="0" xfId="39" applyFont="1" applyFill="1" applyAlignment="1">
      <alignment horizontal="center" vertical="top"/>
    </xf>
    <xf numFmtId="0" fontId="87" fillId="32" borderId="0" xfId="39" applyFont="1" applyFill="1" applyAlignment="1">
      <alignment vertical="top"/>
    </xf>
    <xf numFmtId="0" fontId="47" fillId="32" borderId="0" xfId="15" applyFill="1" applyAlignment="1"/>
    <xf numFmtId="0" fontId="29" fillId="32" borderId="0" xfId="35" applyFont="1" applyFill="1" applyAlignment="1"/>
    <xf numFmtId="0" fontId="26" fillId="32" borderId="0" xfId="35" applyFont="1" applyFill="1" applyAlignment="1"/>
    <xf numFmtId="0" fontId="26" fillId="32" borderId="0" xfId="35" applyFont="1" applyFill="1"/>
    <xf numFmtId="0" fontId="38" fillId="32" borderId="0" xfId="35" applyFont="1" applyFill="1" applyAlignment="1"/>
    <xf numFmtId="0" fontId="71" fillId="32" borderId="0" xfId="39" applyFont="1" applyFill="1" applyAlignment="1">
      <alignment vertical="top"/>
    </xf>
    <xf numFmtId="0" fontId="89" fillId="2" borderId="0" xfId="0" applyFont="1" applyFill="1"/>
    <xf numFmtId="0" fontId="90" fillId="2" borderId="0" xfId="0" applyFont="1" applyFill="1"/>
    <xf numFmtId="173" fontId="36" fillId="2" borderId="0" xfId="7" applyFont="1" applyFill="1" applyBorder="1">
      <protection locked="0"/>
    </xf>
    <xf numFmtId="0" fontId="47" fillId="32" borderId="0" xfId="3" applyFill="1" applyBorder="1"/>
    <xf numFmtId="0" fontId="42" fillId="32" borderId="0" xfId="6" applyFill="1" applyAlignment="1">
      <alignment horizontal="right"/>
    </xf>
    <xf numFmtId="0" fontId="47" fillId="32" borderId="0" xfId="30" applyFont="1" applyFill="1" applyBorder="1">
      <alignment horizontal="left"/>
    </xf>
    <xf numFmtId="0" fontId="0" fillId="32" borderId="7" xfId="0" applyFill="1" applyBorder="1"/>
    <xf numFmtId="0" fontId="75" fillId="32" borderId="0" xfId="39" applyFont="1" applyFill="1" applyAlignment="1">
      <alignment vertical="top"/>
    </xf>
    <xf numFmtId="0" fontId="50" fillId="32" borderId="0" xfId="20" applyFont="1" applyFill="1" applyBorder="1" applyAlignment="1">
      <alignment horizontal="right" vertical="center" wrapText="1"/>
    </xf>
    <xf numFmtId="171" fontId="50" fillId="32" borderId="0" xfId="5" applyNumberFormat="1" applyFill="1" applyAlignment="1"/>
    <xf numFmtId="0" fontId="19" fillId="32" borderId="9" xfId="39" applyFill="1" applyBorder="1" applyAlignment="1">
      <alignment vertical="top"/>
    </xf>
    <xf numFmtId="0" fontId="19" fillId="32" borderId="8" xfId="39" applyFill="1" applyBorder="1" applyAlignment="1">
      <alignment vertical="top"/>
    </xf>
    <xf numFmtId="0" fontId="78" fillId="32" borderId="0" xfId="35" applyFont="1" applyFill="1" applyAlignment="1">
      <alignment horizontal="center"/>
    </xf>
    <xf numFmtId="0" fontId="79" fillId="32" borderId="0" xfId="19" applyFont="1" applyFill="1" applyBorder="1">
      <alignment horizontal="left"/>
    </xf>
    <xf numFmtId="0" fontId="80" fillId="32" borderId="0" xfId="5" applyFont="1" applyFill="1" applyAlignment="1"/>
    <xf numFmtId="0" fontId="79" fillId="32" borderId="0" xfId="20" applyFont="1" applyFill="1" applyBorder="1">
      <alignment horizontal="center" vertical="center" wrapText="1"/>
    </xf>
    <xf numFmtId="0" fontId="79" fillId="32" borderId="0" xfId="20" quotePrefix="1" applyFont="1" applyFill="1" applyBorder="1">
      <alignment horizontal="center" vertical="center" wrapText="1"/>
    </xf>
    <xf numFmtId="0" fontId="80" fillId="32" borderId="0" xfId="5" applyFont="1" applyFill="1" applyAlignment="1">
      <alignment horizontal="left" indent="1"/>
    </xf>
    <xf numFmtId="0" fontId="80" fillId="32" borderId="0" xfId="19" applyFont="1" applyFill="1" applyBorder="1" applyAlignment="1">
      <alignment horizontal="right"/>
    </xf>
    <xf numFmtId="0" fontId="80" fillId="32" borderId="0" xfId="20" applyFont="1" applyFill="1" applyBorder="1" applyAlignment="1">
      <alignment horizontal="right" vertical="center" wrapText="1"/>
    </xf>
    <xf numFmtId="0" fontId="79" fillId="32" borderId="0" xfId="17" applyFont="1" applyFill="1" applyBorder="1"/>
    <xf numFmtId="170" fontId="79" fillId="32" borderId="0" xfId="20" applyNumberFormat="1" applyFont="1" applyFill="1" applyBorder="1">
      <alignment horizontal="center" vertical="center" wrapText="1"/>
    </xf>
    <xf numFmtId="0" fontId="79" fillId="0" borderId="0" xfId="21" quotePrefix="1" applyFont="1" applyFill="1" applyBorder="1">
      <alignment horizontal="center" wrapText="1"/>
    </xf>
    <xf numFmtId="0" fontId="80" fillId="0" borderId="0" xfId="5" applyFont="1" applyFill="1"/>
    <xf numFmtId="0" fontId="79" fillId="0" borderId="0" xfId="19" applyFont="1" applyFill="1" applyBorder="1">
      <alignment horizontal="left"/>
    </xf>
    <xf numFmtId="0" fontId="80" fillId="0" borderId="0" xfId="5" applyFont="1" applyFill="1" applyAlignment="1">
      <alignment horizontal="left"/>
    </xf>
    <xf numFmtId="0" fontId="80" fillId="0" borderId="0" xfId="19" applyFont="1" applyFill="1" applyBorder="1">
      <alignment horizontal="left"/>
    </xf>
    <xf numFmtId="0" fontId="80" fillId="0" borderId="0" xfId="30" applyFont="1" applyFill="1" applyBorder="1">
      <alignment horizontal="left"/>
    </xf>
    <xf numFmtId="0" fontId="80" fillId="0" borderId="0" xfId="32" applyFont="1" applyAlignment="1">
      <alignment vertical="center"/>
    </xf>
    <xf numFmtId="0" fontId="80" fillId="0" borderId="0" xfId="32" applyFont="1" applyAlignment="1">
      <alignment vertical="top"/>
    </xf>
    <xf numFmtId="0" fontId="79" fillId="0" borderId="0" xfId="32" applyFont="1" applyAlignment="1">
      <alignment vertical="center"/>
    </xf>
    <xf numFmtId="0" fontId="79" fillId="0" borderId="0" xfId="32" applyFont="1"/>
    <xf numFmtId="0" fontId="79" fillId="0" borderId="0" xfId="32" applyFont="1" applyAlignment="1">
      <alignment vertical="top"/>
    </xf>
    <xf numFmtId="171" fontId="79" fillId="0" borderId="0" xfId="5" applyNumberFormat="1" applyFont="1" applyFill="1" applyAlignment="1">
      <alignment horizontal="right" vertical="center" wrapText="1"/>
    </xf>
    <xf numFmtId="0" fontId="71" fillId="0" borderId="0" xfId="0" applyFont="1" applyAlignment="1">
      <alignment vertical="top" wrapText="1"/>
    </xf>
    <xf numFmtId="14" fontId="72" fillId="0" borderId="0" xfId="33" applyNumberFormat="1" applyFont="1"/>
    <xf numFmtId="0" fontId="72" fillId="0" borderId="27" xfId="33" applyFont="1" applyBorder="1"/>
    <xf numFmtId="0" fontId="80" fillId="32" borderId="0" xfId="5" applyFont="1" applyFill="1" applyAlignment="1">
      <alignment horizontal="center"/>
    </xf>
    <xf numFmtId="14" fontId="97" fillId="0" borderId="0" xfId="33" applyNumberFormat="1" applyFont="1"/>
    <xf numFmtId="0" fontId="50" fillId="32" borderId="0" xfId="5" applyFill="1" applyAlignment="1">
      <alignment horizontal="center"/>
    </xf>
    <xf numFmtId="0" fontId="32" fillId="39" borderId="0" xfId="35" applyFont="1" applyFill="1" applyAlignment="1"/>
    <xf numFmtId="0" fontId="26" fillId="39" borderId="0" xfId="35" applyFont="1" applyFill="1"/>
    <xf numFmtId="0" fontId="38" fillId="0" borderId="0" xfId="35" applyFont="1" applyFill="1" applyAlignment="1"/>
    <xf numFmtId="0" fontId="26" fillId="0" borderId="0" xfId="35" applyFont="1" applyFill="1" applyAlignment="1"/>
    <xf numFmtId="0" fontId="26" fillId="0" borderId="0" xfId="35" applyFont="1" applyFill="1"/>
    <xf numFmtId="14" fontId="76" fillId="0" borderId="0" xfId="33" applyNumberFormat="1" applyFont="1"/>
    <xf numFmtId="0" fontId="74" fillId="0" borderId="27" xfId="33" applyFont="1" applyBorder="1"/>
    <xf numFmtId="0" fontId="0" fillId="38" borderId="0" xfId="0" applyFill="1"/>
    <xf numFmtId="0" fontId="26" fillId="38" borderId="0" xfId="35" applyFont="1" applyFill="1" applyAlignment="1"/>
    <xf numFmtId="0" fontId="26" fillId="38" borderId="9" xfId="35" applyFont="1" applyFill="1" applyBorder="1"/>
    <xf numFmtId="14" fontId="76" fillId="0" borderId="0" xfId="0" applyNumberFormat="1" applyFont="1"/>
    <xf numFmtId="14" fontId="74" fillId="0" borderId="0" xfId="0" applyNumberFormat="1" applyFont="1"/>
    <xf numFmtId="0" fontId="74" fillId="0" borderId="27" xfId="0" applyFont="1" applyBorder="1"/>
    <xf numFmtId="0" fontId="0" fillId="0" borderId="27" xfId="0" applyBorder="1"/>
    <xf numFmtId="0" fontId="50" fillId="0" borderId="0" xfId="32" applyFont="1"/>
    <xf numFmtId="0" fontId="0" fillId="0" borderId="39" xfId="0" applyBorder="1"/>
    <xf numFmtId="0" fontId="82" fillId="0" borderId="10" xfId="26" applyFont="1" applyFill="1" applyBorder="1" applyAlignment="1">
      <alignment horizontal="center"/>
    </xf>
    <xf numFmtId="0" fontId="80" fillId="32" borderId="0" xfId="5" applyFont="1" applyFill="1"/>
    <xf numFmtId="0" fontId="17" fillId="0" borderId="0" xfId="0" applyFont="1"/>
    <xf numFmtId="0" fontId="80" fillId="32" borderId="0" xfId="5" applyFont="1" applyFill="1" applyAlignment="1">
      <alignment horizontal="left"/>
    </xf>
    <xf numFmtId="0" fontId="79" fillId="32" borderId="0" xfId="30" applyFont="1" applyFill="1" applyBorder="1">
      <alignment horizontal="left"/>
    </xf>
    <xf numFmtId="0" fontId="93" fillId="0" borderId="0" xfId="0" applyFont="1"/>
    <xf numFmtId="171" fontId="64" fillId="0" borderId="0" xfId="5" applyNumberFormat="1" applyFont="1" applyFill="1" applyAlignment="1">
      <alignment horizontal="right" vertical="center" wrapText="1"/>
    </xf>
    <xf numFmtId="0" fontId="50" fillId="0" borderId="0" xfId="17" applyFont="1" applyFill="1" applyBorder="1" applyAlignment="1">
      <alignment horizontal="left" vertical="top"/>
    </xf>
    <xf numFmtId="0" fontId="75" fillId="0" borderId="0" xfId="0" applyFont="1"/>
    <xf numFmtId="0" fontId="79" fillId="32" borderId="0" xfId="31" applyFont="1" applyFill="1" applyBorder="1">
      <alignment horizontal="center" wrapText="1"/>
    </xf>
    <xf numFmtId="0" fontId="79" fillId="32" borderId="0" xfId="20" applyFont="1" applyFill="1" applyBorder="1" applyAlignment="1">
      <alignment horizontal="center" wrapText="1"/>
    </xf>
    <xf numFmtId="180" fontId="92" fillId="32" borderId="0" xfId="36" applyNumberFormat="1" applyFont="1" applyFill="1" applyBorder="1"/>
    <xf numFmtId="0" fontId="50" fillId="32" borderId="0" xfId="20" applyFont="1" applyFill="1" applyBorder="1" applyAlignment="1">
      <alignment horizontal="left"/>
    </xf>
    <xf numFmtId="170" fontId="91" fillId="38" borderId="0" xfId="8" applyFont="1" applyFill="1" applyBorder="1">
      <alignment horizontal="center" vertical="center"/>
    </xf>
    <xf numFmtId="0" fontId="16" fillId="32" borderId="0" xfId="43" applyFill="1" applyAlignment="1">
      <alignment horizontal="right"/>
    </xf>
    <xf numFmtId="0" fontId="85" fillId="32" borderId="0" xfId="43" applyFont="1" applyFill="1"/>
    <xf numFmtId="0" fontId="80" fillId="32" borderId="0" xfId="43" applyFont="1" applyFill="1"/>
    <xf numFmtId="0" fontId="79" fillId="32" borderId="0" xfId="43" applyFont="1" applyFill="1" applyAlignment="1">
      <alignment horizontal="center"/>
    </xf>
    <xf numFmtId="0" fontId="26" fillId="32" borderId="5" xfId="35" applyFont="1" applyFill="1" applyBorder="1"/>
    <xf numFmtId="0" fontId="71" fillId="32" borderId="0" xfId="45" applyFont="1" applyFill="1"/>
    <xf numFmtId="0" fontId="16" fillId="32" borderId="0" xfId="45" applyFill="1"/>
    <xf numFmtId="0" fontId="16" fillId="32" borderId="0" xfId="44" applyFill="1" applyAlignment="1">
      <alignment horizontal="right"/>
    </xf>
    <xf numFmtId="0" fontId="80" fillId="32" borderId="0" xfId="30" applyFont="1" applyFill="1" applyBorder="1" applyAlignment="1">
      <alignment horizontal="right"/>
    </xf>
    <xf numFmtId="0" fontId="80" fillId="32" borderId="0" xfId="30" applyFont="1" applyFill="1" applyBorder="1" applyAlignment="1">
      <alignment horizontal="center"/>
    </xf>
    <xf numFmtId="0" fontId="80" fillId="32" borderId="0" xfId="44" applyFont="1" applyFill="1"/>
    <xf numFmtId="0" fontId="79" fillId="32" borderId="0" xfId="44" applyFont="1" applyFill="1" applyAlignment="1">
      <alignment horizontal="center"/>
    </xf>
    <xf numFmtId="0" fontId="75" fillId="0" borderId="0" xfId="33" applyFont="1"/>
    <xf numFmtId="0" fontId="78" fillId="32" borderId="0" xfId="35" applyFont="1" applyFill="1" applyAlignment="1">
      <alignment horizontal="center" vertical="center" wrapText="1"/>
    </xf>
    <xf numFmtId="0" fontId="92" fillId="32" borderId="0" xfId="35" applyFont="1" applyFill="1" applyAlignment="1"/>
    <xf numFmtId="177" fontId="80" fillId="32" borderId="0" xfId="43" applyNumberFormat="1" applyFont="1" applyFill="1"/>
    <xf numFmtId="0" fontId="83" fillId="32" borderId="0" xfId="26" applyFont="1" applyFill="1" applyBorder="1">
      <alignment horizontal="right"/>
    </xf>
    <xf numFmtId="14" fontId="96" fillId="0" borderId="0" xfId="33" applyNumberFormat="1" applyFont="1"/>
    <xf numFmtId="0" fontId="72" fillId="0" borderId="0" xfId="33" applyFont="1"/>
    <xf numFmtId="0" fontId="95" fillId="0" borderId="0" xfId="14" applyFont="1" applyFill="1" applyBorder="1" applyAlignment="1">
      <alignment vertical="top"/>
    </xf>
    <xf numFmtId="0" fontId="83" fillId="32" borderId="7" xfId="26" applyFont="1" applyFill="1" applyBorder="1">
      <alignment horizontal="right"/>
    </xf>
    <xf numFmtId="14" fontId="97" fillId="0" borderId="9" xfId="33" applyNumberFormat="1" applyFont="1" applyBorder="1"/>
    <xf numFmtId="0" fontId="87" fillId="32" borderId="0" xfId="39" applyFont="1" applyFill="1"/>
    <xf numFmtId="0" fontId="85" fillId="32" borderId="0" xfId="39" applyFont="1" applyFill="1" applyAlignment="1">
      <alignment horizontal="right" vertical="top"/>
    </xf>
    <xf numFmtId="0" fontId="88" fillId="32" borderId="0" xfId="35" applyFont="1" applyFill="1" applyAlignment="1">
      <alignment horizontal="right"/>
    </xf>
    <xf numFmtId="0" fontId="71" fillId="32" borderId="0" xfId="39" quotePrefix="1" applyFont="1" applyFill="1" applyAlignment="1">
      <alignment horizontal="center" vertical="top"/>
    </xf>
    <xf numFmtId="175" fontId="92" fillId="0" borderId="10" xfId="22" applyNumberFormat="1" applyFont="1" applyFill="1" applyBorder="1" applyAlignment="1"/>
    <xf numFmtId="178" fontId="50" fillId="32" borderId="0" xfId="5" applyNumberFormat="1" applyFill="1" applyAlignment="1"/>
    <xf numFmtId="174" fontId="80" fillId="32" borderId="0" xfId="5" applyNumberFormat="1" applyFont="1" applyFill="1"/>
    <xf numFmtId="174" fontId="92" fillId="39" borderId="3" xfId="35" applyNumberFormat="1" applyFont="1" applyFill="1" applyBorder="1" applyAlignment="1"/>
    <xf numFmtId="0" fontId="63" fillId="32" borderId="0" xfId="5" applyFont="1" applyFill="1" applyAlignment="1">
      <alignment vertical="center"/>
    </xf>
    <xf numFmtId="171" fontId="80" fillId="0" borderId="0" xfId="5" applyNumberFormat="1" applyFont="1" applyFill="1" applyAlignment="1">
      <alignment horizontal="right" vertical="center" wrapText="1"/>
    </xf>
    <xf numFmtId="178" fontId="80" fillId="32" borderId="0" xfId="5" applyNumberFormat="1" applyFont="1" applyFill="1" applyAlignment="1">
      <alignment horizontal="right" vertical="center" wrapText="1"/>
    </xf>
    <xf numFmtId="178" fontId="80" fillId="0" borderId="0" xfId="5" applyNumberFormat="1" applyFont="1" applyFill="1" applyAlignment="1">
      <alignment horizontal="right" vertical="center" wrapText="1"/>
    </xf>
    <xf numFmtId="0" fontId="79" fillId="0" borderId="30" xfId="5" applyFont="1" applyFill="1" applyBorder="1" applyAlignment="1">
      <alignment vertical="center" wrapText="1"/>
    </xf>
    <xf numFmtId="178" fontId="80" fillId="0" borderId="0" xfId="39" applyNumberFormat="1" applyFont="1" applyAlignment="1">
      <alignment vertical="top"/>
    </xf>
    <xf numFmtId="0" fontId="47" fillId="32" borderId="10" xfId="26" applyFill="1" applyBorder="1" applyAlignment="1">
      <alignment horizontal="right" vertical="top" wrapText="1"/>
    </xf>
    <xf numFmtId="0" fontId="17" fillId="0" borderId="0" xfId="0" applyFont="1" applyAlignment="1">
      <alignment vertical="top" wrapText="1"/>
    </xf>
    <xf numFmtId="14" fontId="97" fillId="0" borderId="0" xfId="33" applyNumberFormat="1" applyFont="1" applyAlignment="1">
      <alignment vertical="top" wrapText="1"/>
    </xf>
    <xf numFmtId="0" fontId="80" fillId="0" borderId="27" xfId="33" applyFont="1" applyBorder="1" applyAlignment="1">
      <alignment vertical="top" wrapText="1"/>
    </xf>
    <xf numFmtId="169" fontId="104" fillId="32" borderId="0" xfId="2" applyFont="1" applyFill="1" applyBorder="1" applyAlignment="1" applyProtection="1"/>
    <xf numFmtId="0" fontId="93" fillId="32" borderId="0" xfId="0" applyFont="1" applyFill="1"/>
    <xf numFmtId="0" fontId="95" fillId="32" borderId="0" xfId="5" applyFont="1" applyFill="1"/>
    <xf numFmtId="0" fontId="95" fillId="32" borderId="0" xfId="30" applyFont="1" applyFill="1" applyBorder="1">
      <alignment horizontal="left"/>
    </xf>
    <xf numFmtId="0" fontId="74" fillId="0" borderId="9" xfId="0" applyFont="1" applyBorder="1"/>
    <xf numFmtId="0" fontId="99" fillId="39" borderId="0" xfId="0" applyFont="1" applyFill="1"/>
    <xf numFmtId="0" fontId="107" fillId="39" borderId="0" xfId="0" applyFont="1" applyFill="1"/>
    <xf numFmtId="0" fontId="105" fillId="39" borderId="0" xfId="23" applyFont="1" applyFill="1" applyBorder="1" applyAlignment="1" applyProtection="1"/>
    <xf numFmtId="0" fontId="99" fillId="39" borderId="0" xfId="0" applyFont="1" applyFill="1" applyAlignment="1">
      <alignment horizontal="left" vertical="center"/>
    </xf>
    <xf numFmtId="49" fontId="100" fillId="39" borderId="0" xfId="0" applyNumberFormat="1" applyFont="1" applyFill="1" applyAlignment="1">
      <alignment vertical="center"/>
    </xf>
    <xf numFmtId="49" fontId="99" fillId="39" borderId="0" xfId="0" applyNumberFormat="1" applyFont="1" applyFill="1" applyAlignment="1">
      <alignment vertical="center"/>
    </xf>
    <xf numFmtId="0" fontId="57" fillId="38" borderId="0" xfId="14" applyFill="1" applyBorder="1" applyAlignment="1">
      <alignment vertical="top"/>
    </xf>
    <xf numFmtId="14" fontId="76" fillId="0" borderId="9" xfId="33" applyNumberFormat="1" applyFont="1" applyBorder="1"/>
    <xf numFmtId="178" fontId="95" fillId="0" borderId="10" xfId="1" applyNumberFormat="1" applyFont="1" applyBorder="1"/>
    <xf numFmtId="177" fontId="50" fillId="32" borderId="0" xfId="5" applyNumberFormat="1" applyFill="1" applyAlignment="1">
      <alignment horizontal="left" wrapText="1"/>
    </xf>
    <xf numFmtId="177" fontId="50" fillId="32" borderId="0" xfId="5" applyNumberFormat="1" applyFill="1" applyAlignment="1"/>
    <xf numFmtId="177" fontId="0" fillId="0" borderId="0" xfId="0" applyNumberFormat="1"/>
    <xf numFmtId="177" fontId="79" fillId="32" borderId="0" xfId="20" applyNumberFormat="1" applyFont="1" applyFill="1" applyBorder="1">
      <alignment horizontal="center" vertical="center" wrapText="1"/>
    </xf>
    <xf numFmtId="177" fontId="79" fillId="32" borderId="0" xfId="20" quotePrefix="1" applyNumberFormat="1" applyFont="1" applyFill="1" applyBorder="1">
      <alignment horizontal="center" vertical="center" wrapText="1"/>
    </xf>
    <xf numFmtId="177" fontId="92" fillId="0" borderId="0" xfId="22" applyNumberFormat="1" applyFont="1" applyFill="1" applyBorder="1" applyAlignment="1"/>
    <xf numFmtId="177" fontId="79" fillId="0" borderId="0" xfId="20" applyNumberFormat="1" applyFont="1" applyFill="1" applyBorder="1" applyAlignment="1">
      <alignment horizontal="center" wrapText="1"/>
    </xf>
    <xf numFmtId="177" fontId="79" fillId="0" borderId="0" xfId="5" applyNumberFormat="1" applyFont="1" applyFill="1" applyAlignment="1">
      <alignment horizontal="center"/>
    </xf>
    <xf numFmtId="177" fontId="79" fillId="0" borderId="0" xfId="21" quotePrefix="1" applyNumberFormat="1" applyFont="1" applyFill="1" applyBorder="1">
      <alignment horizontal="center" wrapText="1"/>
    </xf>
    <xf numFmtId="0" fontId="79" fillId="0" borderId="0" xfId="30" applyFont="1" applyFill="1" applyBorder="1" applyAlignment="1">
      <alignment horizontal="center" wrapText="1"/>
    </xf>
    <xf numFmtId="177" fontId="101" fillId="32" borderId="47" xfId="35" applyNumberFormat="1" applyFont="1" applyFill="1" applyBorder="1"/>
    <xf numFmtId="0" fontId="71" fillId="38" borderId="3" xfId="61" applyFont="1" applyFill="1" applyBorder="1"/>
    <xf numFmtId="0" fontId="71" fillId="38" borderId="48" xfId="61" applyFont="1" applyFill="1" applyBorder="1"/>
    <xf numFmtId="178" fontId="19" fillId="32" borderId="0" xfId="39" applyNumberFormat="1" applyFill="1" applyAlignment="1">
      <alignment vertical="top"/>
    </xf>
    <xf numFmtId="174" fontId="19" fillId="32" borderId="0" xfId="39" applyNumberFormat="1" applyFill="1" applyAlignment="1">
      <alignment vertical="top"/>
    </xf>
    <xf numFmtId="178" fontId="92" fillId="32" borderId="0" xfId="35" applyNumberFormat="1" applyFont="1" applyFill="1" applyAlignment="1"/>
    <xf numFmtId="171" fontId="50" fillId="0" borderId="0" xfId="5" quotePrefix="1" applyNumberFormat="1" applyFill="1" applyAlignment="1">
      <alignment horizontal="right" vertical="center" wrapText="1"/>
    </xf>
    <xf numFmtId="0" fontId="50" fillId="0" borderId="0" xfId="5" quotePrefix="1" applyFill="1" applyAlignment="1">
      <alignment horizontal="center" vertical="center" wrapText="1"/>
    </xf>
    <xf numFmtId="182" fontId="79" fillId="0" borderId="0" xfId="5" applyNumberFormat="1" applyFont="1" applyFill="1" applyAlignment="1">
      <alignment horizontal="right" vertical="center" wrapText="1"/>
    </xf>
    <xf numFmtId="182" fontId="80" fillId="0" borderId="0" xfId="5" applyNumberFormat="1" applyFont="1" applyFill="1" applyAlignment="1">
      <alignment horizontal="right" vertical="center" wrapText="1"/>
    </xf>
    <xf numFmtId="178" fontId="79" fillId="0" borderId="0" xfId="5" applyNumberFormat="1" applyFont="1" applyFill="1" applyAlignment="1">
      <alignment horizontal="right" vertical="center" wrapText="1"/>
    </xf>
    <xf numFmtId="178" fontId="79" fillId="0" borderId="0" xfId="5" applyNumberFormat="1" applyFont="1" applyFill="1" applyAlignment="1">
      <alignment horizontal="center" vertical="top" wrapText="1"/>
    </xf>
    <xf numFmtId="174" fontId="92" fillId="32" borderId="0" xfId="35" applyNumberFormat="1" applyFont="1" applyFill="1" applyAlignment="1"/>
    <xf numFmtId="183" fontId="0" fillId="0" borderId="0" xfId="0" applyNumberFormat="1"/>
    <xf numFmtId="183" fontId="50" fillId="32" borderId="0" xfId="20" applyNumberFormat="1" applyFont="1" applyFill="1" applyBorder="1" applyAlignment="1">
      <alignment horizontal="left"/>
    </xf>
    <xf numFmtId="183" fontId="79" fillId="32" borderId="0" xfId="20" applyNumberFormat="1" applyFont="1" applyFill="1" applyBorder="1" applyAlignment="1">
      <alignment horizontal="center" wrapText="1"/>
    </xf>
    <xf numFmtId="183" fontId="78" fillId="32" borderId="0" xfId="35" applyNumberFormat="1" applyFont="1" applyFill="1" applyAlignment="1">
      <alignment horizontal="center"/>
    </xf>
    <xf numFmtId="183" fontId="79" fillId="0" borderId="0" xfId="21" quotePrefix="1" applyNumberFormat="1" applyFont="1" applyFill="1" applyBorder="1">
      <alignment horizontal="center" wrapText="1"/>
    </xf>
    <xf numFmtId="184" fontId="19" fillId="32" borderId="0" xfId="39" applyNumberFormat="1" applyFill="1" applyAlignment="1">
      <alignment vertical="top"/>
    </xf>
    <xf numFmtId="184" fontId="80" fillId="39" borderId="16" xfId="39" applyNumberFormat="1" applyFont="1" applyFill="1" applyBorder="1" applyAlignment="1">
      <alignment vertical="top"/>
    </xf>
    <xf numFmtId="184" fontId="80" fillId="39" borderId="6" xfId="39" applyNumberFormat="1" applyFont="1" applyFill="1" applyBorder="1" applyAlignment="1">
      <alignment vertical="top"/>
    </xf>
    <xf numFmtId="184" fontId="80" fillId="39" borderId="17" xfId="39" applyNumberFormat="1" applyFont="1" applyFill="1" applyBorder="1" applyAlignment="1">
      <alignment vertical="top"/>
    </xf>
    <xf numFmtId="184" fontId="80" fillId="39" borderId="3" xfId="39" applyNumberFormat="1" applyFont="1" applyFill="1" applyBorder="1" applyAlignment="1">
      <alignment vertical="top"/>
    </xf>
    <xf numFmtId="184" fontId="26" fillId="32" borderId="0" xfId="35" applyNumberFormat="1" applyFont="1" applyFill="1"/>
    <xf numFmtId="184" fontId="26" fillId="32" borderId="0" xfId="35" applyNumberFormat="1" applyFont="1" applyFill="1" applyAlignment="1"/>
    <xf numFmtId="185" fontId="94" fillId="39" borderId="16" xfId="22" applyNumberFormat="1" applyFont="1" applyFill="1" applyBorder="1" applyAlignment="1"/>
    <xf numFmtId="185" fontId="94" fillId="39" borderId="37" xfId="22" applyNumberFormat="1" applyFont="1" applyFill="1" applyBorder="1" applyAlignment="1"/>
    <xf numFmtId="185" fontId="94" fillId="39" borderId="6" xfId="22" applyNumberFormat="1" applyFont="1" applyFill="1" applyBorder="1" applyAlignment="1"/>
    <xf numFmtId="185" fontId="94" fillId="39" borderId="17" xfId="22" applyNumberFormat="1" applyFont="1" applyFill="1" applyBorder="1" applyAlignment="1"/>
    <xf numFmtId="185" fontId="92" fillId="0" borderId="0" xfId="22" applyNumberFormat="1" applyFont="1" applyFill="1" applyBorder="1" applyAlignment="1"/>
    <xf numFmtId="185" fontId="79" fillId="39" borderId="16" xfId="0" applyNumberFormat="1" applyFont="1" applyFill="1" applyBorder="1"/>
    <xf numFmtId="185" fontId="79" fillId="39" borderId="6" xfId="0" applyNumberFormat="1" applyFont="1" applyFill="1" applyBorder="1"/>
    <xf numFmtId="185" fontId="79" fillId="39" borderId="17" xfId="0" applyNumberFormat="1" applyFont="1" applyFill="1" applyBorder="1"/>
    <xf numFmtId="185" fontId="79" fillId="39" borderId="3" xfId="0" applyNumberFormat="1" applyFont="1" applyFill="1" applyBorder="1"/>
    <xf numFmtId="185" fontId="93" fillId="0" borderId="0" xfId="0" applyNumberFormat="1" applyFont="1"/>
    <xf numFmtId="185" fontId="80" fillId="32" borderId="44" xfId="5" applyNumberFormat="1" applyFont="1" applyFill="1" applyBorder="1" applyAlignment="1">
      <alignment horizontal="right" vertical="center" wrapText="1"/>
    </xf>
    <xf numFmtId="185" fontId="80" fillId="39" borderId="1" xfId="37" applyNumberFormat="1" applyFont="1" applyFill="1">
      <protection locked="0"/>
    </xf>
    <xf numFmtId="185" fontId="79" fillId="39" borderId="16" xfId="37" applyNumberFormat="1" applyFont="1" applyFill="1" applyBorder="1">
      <protection locked="0"/>
    </xf>
    <xf numFmtId="185" fontId="94" fillId="39" borderId="6" xfId="34" applyNumberFormat="1" applyFont="1" applyFill="1" applyBorder="1">
      <alignment horizontal="right"/>
    </xf>
    <xf numFmtId="185" fontId="80" fillId="0" borderId="44" xfId="1" applyNumberFormat="1" applyFont="1" applyBorder="1" applyAlignment="1">
      <alignment horizontal="right"/>
    </xf>
    <xf numFmtId="185" fontId="80" fillId="38" borderId="40" xfId="1" applyNumberFormat="1" applyFont="1" applyFill="1" applyBorder="1" applyAlignment="1">
      <alignment horizontal="right"/>
    </xf>
    <xf numFmtId="185" fontId="92" fillId="38" borderId="16" xfId="1" applyNumberFormat="1" applyFont="1" applyFill="1" applyBorder="1" applyAlignment="1">
      <alignment horizontal="right"/>
    </xf>
    <xf numFmtId="185" fontId="92" fillId="38" borderId="6" xfId="1" applyNumberFormat="1" applyFont="1" applyFill="1" applyBorder="1" applyAlignment="1">
      <alignment horizontal="right"/>
    </xf>
    <xf numFmtId="185" fontId="92" fillId="38" borderId="36" xfId="1" applyNumberFormat="1" applyFont="1" applyFill="1" applyBorder="1" applyAlignment="1">
      <alignment horizontal="right"/>
    </xf>
    <xf numFmtId="185" fontId="92" fillId="38" borderId="46" xfId="1" applyNumberFormat="1" applyFont="1" applyFill="1" applyBorder="1" applyAlignment="1">
      <alignment horizontal="right"/>
    </xf>
    <xf numFmtId="185" fontId="80" fillId="32" borderId="42" xfId="1" applyNumberFormat="1" applyFont="1" applyFill="1" applyBorder="1" applyAlignment="1">
      <alignment horizontal="right" wrapText="1"/>
    </xf>
    <xf numFmtId="185" fontId="80" fillId="32" borderId="43" xfId="1" applyNumberFormat="1" applyFont="1" applyFill="1" applyBorder="1" applyAlignment="1">
      <alignment horizontal="right" wrapText="1"/>
    </xf>
    <xf numFmtId="185" fontId="80" fillId="32" borderId="44" xfId="1" applyNumberFormat="1" applyFont="1" applyFill="1" applyBorder="1" applyAlignment="1">
      <alignment horizontal="right" wrapText="1"/>
    </xf>
    <xf numFmtId="185" fontId="80" fillId="39" borderId="3" xfId="1" applyNumberFormat="1" applyFont="1" applyFill="1" applyBorder="1" applyAlignment="1"/>
    <xf numFmtId="185" fontId="80" fillId="32" borderId="45" xfId="1" applyNumberFormat="1" applyFont="1" applyFill="1" applyBorder="1" applyAlignment="1">
      <alignment horizontal="right" wrapText="1"/>
    </xf>
    <xf numFmtId="185" fontId="80" fillId="32" borderId="42" xfId="1" applyNumberFormat="1" applyFont="1" applyFill="1" applyBorder="1" applyAlignment="1">
      <alignment horizontal="left" wrapText="1"/>
    </xf>
    <xf numFmtId="185" fontId="80" fillId="32" borderId="43" xfId="1" applyNumberFormat="1" applyFont="1" applyFill="1" applyBorder="1" applyAlignment="1">
      <alignment horizontal="left" wrapText="1"/>
    </xf>
    <xf numFmtId="185" fontId="80" fillId="32" borderId="45" xfId="1" applyNumberFormat="1" applyFont="1" applyFill="1" applyBorder="1" applyAlignment="1">
      <alignment horizontal="left" wrapText="1"/>
    </xf>
    <xf numFmtId="0" fontId="93" fillId="32" borderId="0" xfId="0" applyFont="1" applyFill="1" applyAlignment="1">
      <alignment horizontal="left"/>
    </xf>
    <xf numFmtId="183" fontId="110" fillId="0" borderId="0" xfId="0" applyNumberFormat="1" applyFont="1"/>
    <xf numFmtId="183" fontId="93" fillId="0" borderId="0" xfId="0" applyNumberFormat="1" applyFont="1"/>
    <xf numFmtId="183" fontId="71" fillId="0" borderId="0" xfId="0" applyNumberFormat="1" applyFont="1" applyAlignment="1">
      <alignment horizontal="center" vertical="top" wrapText="1"/>
    </xf>
    <xf numFmtId="0" fontId="57" fillId="39" borderId="0" xfId="14" applyFill="1" applyBorder="1" applyAlignment="1">
      <alignment horizontal="left" vertical="top" wrapText="1"/>
    </xf>
    <xf numFmtId="0" fontId="79" fillId="0" borderId="0" xfId="32" applyFont="1" applyAlignment="1">
      <alignment horizontal="center" wrapText="1"/>
    </xf>
    <xf numFmtId="0" fontId="50" fillId="0" borderId="0" xfId="32" applyFont="1" applyAlignment="1">
      <alignment horizontal="center" vertical="center"/>
    </xf>
    <xf numFmtId="0" fontId="0" fillId="0" borderId="0" xfId="0" applyAlignment="1">
      <alignment horizontal="left" vertical="top"/>
    </xf>
    <xf numFmtId="0" fontId="50" fillId="0" borderId="0" xfId="5" applyFill="1" applyAlignment="1">
      <alignment horizontal="left" vertical="top"/>
    </xf>
    <xf numFmtId="0" fontId="50" fillId="0" borderId="0" xfId="5" applyFill="1" applyAlignment="1">
      <alignment horizontal="center"/>
    </xf>
    <xf numFmtId="185" fontId="50" fillId="0" borderId="0" xfId="5" applyNumberFormat="1" applyFill="1" applyAlignment="1">
      <alignment horizontal="right" indent="1"/>
    </xf>
    <xf numFmtId="0" fontId="50" fillId="0" borderId="0" xfId="30" applyFill="1" applyBorder="1">
      <alignment horizontal="left"/>
    </xf>
    <xf numFmtId="0" fontId="47" fillId="0" borderId="0" xfId="26" applyFill="1" applyBorder="1">
      <alignment horizontal="right"/>
    </xf>
    <xf numFmtId="0" fontId="64" fillId="0" borderId="0" xfId="32" applyFont="1" applyAlignment="1">
      <alignment vertical="center"/>
    </xf>
    <xf numFmtId="0" fontId="64" fillId="0" borderId="0" xfId="32" applyFont="1" applyAlignment="1">
      <alignment horizontal="center" vertical="center"/>
    </xf>
    <xf numFmtId="0" fontId="50" fillId="0" borderId="0" xfId="30" applyFill="1" applyBorder="1" applyAlignment="1">
      <alignment horizontal="left" vertical="top" wrapText="1"/>
    </xf>
    <xf numFmtId="0" fontId="64" fillId="0" borderId="0" xfId="5" applyFont="1" applyFill="1" applyAlignment="1">
      <alignment horizontal="center" wrapText="1"/>
    </xf>
    <xf numFmtId="0" fontId="62" fillId="0" borderId="0" xfId="17" applyFill="1" applyBorder="1" applyAlignment="1">
      <alignment horizontal="left" indent="1"/>
    </xf>
    <xf numFmtId="169" fontId="49" fillId="0" borderId="0" xfId="2" applyFont="1" applyFill="1" applyBorder="1" applyAlignment="1" applyProtection="1"/>
    <xf numFmtId="169" fontId="50" fillId="0" borderId="0" xfId="2" applyFont="1" applyFill="1" applyBorder="1" applyAlignment="1" applyProtection="1"/>
    <xf numFmtId="0" fontId="63" fillId="0" borderId="0" xfId="32" applyFont="1" applyAlignment="1">
      <alignment horizontal="center" vertical="center" wrapText="1"/>
    </xf>
    <xf numFmtId="177" fontId="63" fillId="0" borderId="0" xfId="32" applyNumberFormat="1" applyFont="1" applyAlignment="1">
      <alignment horizontal="center"/>
    </xf>
    <xf numFmtId="185" fontId="50" fillId="0" borderId="31" xfId="5" applyNumberFormat="1" applyFill="1" applyBorder="1" applyAlignment="1">
      <alignment horizontal="right" indent="1"/>
    </xf>
    <xf numFmtId="185" fontId="50" fillId="0" borderId="28" xfId="5" applyNumberFormat="1" applyFill="1" applyBorder="1" applyAlignment="1">
      <alignment horizontal="right" indent="1"/>
    </xf>
    <xf numFmtId="169" fontId="50" fillId="0" borderId="30" xfId="2" applyFont="1" applyFill="1" applyBorder="1" applyAlignment="1" applyProtection="1"/>
    <xf numFmtId="0" fontId="50" fillId="0" borderId="30" xfId="5" applyFill="1" applyBorder="1" applyAlignment="1">
      <alignment horizontal="left" indent="1"/>
    </xf>
    <xf numFmtId="185" fontId="50" fillId="0" borderId="55" xfId="5" applyNumberFormat="1" applyFill="1" applyBorder="1" applyAlignment="1">
      <alignment horizontal="right" indent="1"/>
    </xf>
    <xf numFmtId="0" fontId="79" fillId="0" borderId="0" xfId="5" applyFont="1" applyFill="1" applyAlignment="1">
      <alignment horizontal="center" vertical="center" wrapText="1"/>
    </xf>
    <xf numFmtId="177" fontId="79" fillId="0" borderId="0" xfId="32" applyNumberFormat="1" applyFont="1" applyAlignment="1">
      <alignment horizontal="center" vertical="center" wrapText="1"/>
    </xf>
    <xf numFmtId="177" fontId="79" fillId="0" borderId="0" xfId="32" applyNumberFormat="1" applyFont="1" applyAlignment="1">
      <alignment horizontal="center" vertical="center"/>
    </xf>
    <xf numFmtId="0" fontId="79" fillId="0" borderId="0" xfId="5" applyFont="1" applyFill="1" applyAlignment="1">
      <alignment vertical="center" wrapText="1"/>
    </xf>
    <xf numFmtId="0" fontId="64" fillId="0" borderId="0" xfId="32" applyFont="1" applyAlignment="1">
      <alignment vertical="top" wrapText="1"/>
    </xf>
    <xf numFmtId="176" fontId="79" fillId="0" borderId="0" xfId="1" applyNumberFormat="1" applyFont="1" applyFill="1" applyBorder="1" applyAlignment="1">
      <alignment horizontal="center"/>
    </xf>
    <xf numFmtId="0" fontId="50" fillId="0" borderId="0" xfId="32" applyFont="1" applyAlignment="1">
      <alignment horizontal="right"/>
    </xf>
    <xf numFmtId="174" fontId="79" fillId="0" borderId="0" xfId="32" applyNumberFormat="1" applyFont="1" applyAlignment="1">
      <alignment horizontal="right"/>
    </xf>
    <xf numFmtId="185" fontId="79" fillId="39" borderId="33" xfId="32" applyNumberFormat="1" applyFont="1" applyFill="1" applyBorder="1" applyAlignment="1">
      <alignment horizontal="right"/>
    </xf>
    <xf numFmtId="0" fontId="80" fillId="0" borderId="0" xfId="32" applyFont="1" applyAlignment="1">
      <alignment horizontal="right"/>
    </xf>
    <xf numFmtId="185" fontId="80" fillId="38" borderId="3" xfId="32" applyNumberFormat="1" applyFont="1" applyFill="1" applyBorder="1" applyAlignment="1">
      <alignment horizontal="right"/>
    </xf>
    <xf numFmtId="0" fontId="79" fillId="0" borderId="0" xfId="32" applyFont="1" applyAlignment="1">
      <alignment horizontal="right" vertical="top"/>
    </xf>
    <xf numFmtId="167" fontId="79" fillId="0" borderId="0" xfId="32" quotePrefix="1" applyNumberFormat="1" applyFont="1" applyAlignment="1">
      <alignment horizontal="center"/>
    </xf>
    <xf numFmtId="0" fontId="79" fillId="0" borderId="0" xfId="5" applyFont="1" applyFill="1" applyAlignment="1">
      <alignment horizontal="center" wrapText="1"/>
    </xf>
    <xf numFmtId="185" fontId="79" fillId="32" borderId="0" xfId="32" applyNumberFormat="1" applyFont="1" applyFill="1" applyAlignment="1">
      <alignment horizontal="right"/>
    </xf>
    <xf numFmtId="178" fontId="80" fillId="0" borderId="0" xfId="32" applyNumberFormat="1" applyFont="1" applyAlignment="1">
      <alignment horizontal="center"/>
    </xf>
    <xf numFmtId="177" fontId="79" fillId="0" borderId="0" xfId="32" applyNumberFormat="1" applyFont="1" applyAlignment="1">
      <alignment horizontal="center"/>
    </xf>
    <xf numFmtId="0" fontId="47" fillId="0" borderId="0" xfId="32" applyFont="1" applyAlignment="1">
      <alignment vertical="top"/>
    </xf>
    <xf numFmtId="169" fontId="50" fillId="0" borderId="32" xfId="2" applyFont="1" applyFill="1" applyBorder="1" applyAlignment="1" applyProtection="1"/>
    <xf numFmtId="169" fontId="50" fillId="0" borderId="31" xfId="2" applyFont="1" applyFill="1" applyBorder="1" applyAlignment="1" applyProtection="1"/>
    <xf numFmtId="178" fontId="50" fillId="0" borderId="31" xfId="2" applyNumberFormat="1" applyFont="1" applyFill="1" applyBorder="1" applyAlignment="1" applyProtection="1"/>
    <xf numFmtId="185" fontId="50" fillId="0" borderId="31" xfId="2" applyNumberFormat="1" applyFont="1" applyFill="1" applyBorder="1" applyAlignment="1" applyProtection="1">
      <alignment horizontal="right"/>
    </xf>
    <xf numFmtId="185" fontId="50" fillId="0" borderId="28" xfId="2" applyNumberFormat="1" applyFont="1" applyFill="1" applyBorder="1" applyAlignment="1" applyProtection="1">
      <alignment horizontal="right"/>
    </xf>
    <xf numFmtId="0" fontId="50" fillId="0" borderId="32" xfId="5" applyFill="1" applyBorder="1" applyAlignment="1">
      <alignment horizontal="left" indent="1"/>
    </xf>
    <xf numFmtId="0" fontId="50" fillId="0" borderId="31" xfId="5" applyFill="1" applyBorder="1" applyAlignment="1">
      <alignment horizontal="left" indent="1"/>
    </xf>
    <xf numFmtId="178" fontId="50" fillId="0" borderId="31" xfId="5" applyNumberFormat="1" applyFill="1" applyBorder="1" applyAlignment="1">
      <alignment horizontal="left" indent="1"/>
    </xf>
    <xf numFmtId="185" fontId="50" fillId="0" borderId="55" xfId="2" applyNumberFormat="1" applyFont="1" applyFill="1" applyBorder="1" applyAlignment="1" applyProtection="1">
      <alignment horizontal="right"/>
    </xf>
    <xf numFmtId="0" fontId="71" fillId="0" borderId="0" xfId="0" applyFont="1" applyAlignment="1">
      <alignment horizontal="center"/>
    </xf>
    <xf numFmtId="170" fontId="64" fillId="0" borderId="0" xfId="5" applyNumberFormat="1" applyFont="1" applyFill="1" applyAlignment="1">
      <alignment horizontal="center" vertical="center"/>
    </xf>
    <xf numFmtId="0" fontId="64" fillId="0" borderId="0" xfId="5" applyFont="1" applyFill="1" applyAlignment="1">
      <alignment horizontal="center" vertical="center"/>
    </xf>
    <xf numFmtId="170" fontId="64" fillId="0" borderId="0" xfId="5" quotePrefix="1" applyNumberFormat="1" applyFont="1" applyFill="1" applyAlignment="1">
      <alignment horizontal="center" vertical="center" wrapText="1"/>
    </xf>
    <xf numFmtId="0" fontId="64" fillId="0" borderId="0" xfId="5" quotePrefix="1" applyFont="1" applyFill="1" applyAlignment="1">
      <alignment horizontal="center" vertical="center" wrapText="1"/>
    </xf>
    <xf numFmtId="0" fontId="80" fillId="0" borderId="0" xfId="17" applyFont="1" applyFill="1" applyBorder="1" applyAlignment="1">
      <alignment horizontal="left" vertical="top"/>
    </xf>
    <xf numFmtId="0" fontId="71" fillId="0" borderId="0" xfId="0" applyFont="1" applyAlignment="1">
      <alignment vertical="top"/>
    </xf>
    <xf numFmtId="0" fontId="71" fillId="0" borderId="0" xfId="129" applyFont="1" applyAlignment="1">
      <alignment vertical="top" wrapText="1"/>
    </xf>
    <xf numFmtId="181" fontId="92" fillId="0" borderId="0" xfId="1" applyNumberFormat="1" applyFont="1" applyFill="1" applyBorder="1" applyAlignment="1" applyProtection="1">
      <alignment horizontal="right"/>
    </xf>
    <xf numFmtId="181" fontId="80" fillId="0" borderId="0" xfId="1" applyNumberFormat="1" applyFont="1" applyFill="1" applyBorder="1" applyAlignment="1" applyProtection="1"/>
    <xf numFmtId="181" fontId="92" fillId="0" borderId="0" xfId="1" applyNumberFormat="1" applyFont="1" applyFill="1" applyBorder="1" applyAlignment="1" applyProtection="1"/>
    <xf numFmtId="181" fontId="92" fillId="0" borderId="0" xfId="1" applyNumberFormat="1" applyFont="1" applyFill="1" applyBorder="1" applyAlignment="1" applyProtection="1">
      <alignment horizontal="right" textRotation="35"/>
    </xf>
    <xf numFmtId="181" fontId="92" fillId="0" borderId="0" xfId="1" applyNumberFormat="1" applyFont="1" applyFill="1" applyBorder="1" applyAlignment="1" applyProtection="1">
      <alignment textRotation="35"/>
    </xf>
    <xf numFmtId="185" fontId="80" fillId="0" borderId="0" xfId="5" applyNumberFormat="1" applyFont="1" applyFill="1" applyAlignment="1">
      <alignment horizontal="right" vertical="center" wrapText="1"/>
    </xf>
    <xf numFmtId="0" fontId="79" fillId="39" borderId="12" xfId="32" applyFont="1" applyFill="1" applyBorder="1" applyAlignment="1">
      <alignment horizontal="center" vertical="center" wrapText="1"/>
    </xf>
    <xf numFmtId="0" fontId="79" fillId="39" borderId="13" xfId="32" applyFont="1" applyFill="1" applyBorder="1" applyAlignment="1">
      <alignment horizontal="center" vertical="center" wrapText="1"/>
    </xf>
    <xf numFmtId="0" fontId="79" fillId="39" borderId="13" xfId="32" applyFont="1" applyFill="1" applyBorder="1" applyAlignment="1">
      <alignment horizontal="center" vertical="center" wrapText="1" shrinkToFit="1"/>
    </xf>
    <xf numFmtId="0" fontId="79" fillId="39" borderId="14" xfId="32" applyFont="1" applyFill="1" applyBorder="1" applyAlignment="1">
      <alignment horizontal="center" vertical="center" wrapText="1" shrinkToFit="1"/>
    </xf>
    <xf numFmtId="0" fontId="0" fillId="39" borderId="33" xfId="0" applyFill="1" applyBorder="1"/>
    <xf numFmtId="167" fontId="79" fillId="39" borderId="34" xfId="32" quotePrefix="1" applyNumberFormat="1" applyFont="1" applyFill="1" applyBorder="1" applyAlignment="1">
      <alignment horizontal="center"/>
    </xf>
    <xf numFmtId="0" fontId="79" fillId="39" borderId="34" xfId="32" applyFont="1" applyFill="1" applyBorder="1" applyAlignment="1">
      <alignment wrapText="1"/>
    </xf>
    <xf numFmtId="0" fontId="79" fillId="39" borderId="34" xfId="32" applyFont="1" applyFill="1" applyBorder="1" applyAlignment="1">
      <alignment wrapText="1" shrinkToFit="1"/>
    </xf>
    <xf numFmtId="0" fontId="79" fillId="39" borderId="34" xfId="32" applyFont="1" applyFill="1" applyBorder="1" applyAlignment="1">
      <alignment horizontal="center" wrapText="1" shrinkToFit="1"/>
    </xf>
    <xf numFmtId="167" fontId="79" fillId="39" borderId="33" xfId="32" quotePrefix="1" applyNumberFormat="1" applyFont="1" applyFill="1" applyBorder="1" applyAlignment="1">
      <alignment horizontal="center"/>
    </xf>
    <xf numFmtId="0" fontId="79" fillId="39" borderId="34" xfId="32" applyFont="1" applyFill="1" applyBorder="1" applyAlignment="1">
      <alignment horizontal="center" wrapText="1"/>
    </xf>
    <xf numFmtId="0" fontId="79" fillId="39" borderId="51" xfId="32" applyFont="1" applyFill="1" applyBorder="1" applyAlignment="1">
      <alignment horizontal="center" vertical="center" wrapText="1"/>
    </xf>
    <xf numFmtId="0" fontId="19" fillId="32" borderId="5" xfId="39" applyFill="1" applyBorder="1" applyAlignment="1">
      <alignment vertical="top"/>
    </xf>
    <xf numFmtId="184" fontId="80" fillId="32" borderId="0" xfId="39" applyNumberFormat="1" applyFont="1" applyFill="1" applyAlignment="1">
      <alignment vertical="top"/>
    </xf>
    <xf numFmtId="0" fontId="0" fillId="0" borderId="0" xfId="0" applyAlignment="1">
      <alignment vertical="top"/>
    </xf>
    <xf numFmtId="0" fontId="113" fillId="0" borderId="0" xfId="0" applyFont="1" applyAlignment="1">
      <alignment horizontal="left" vertical="center" indent="5"/>
    </xf>
    <xf numFmtId="0" fontId="71" fillId="0" borderId="0" xfId="129" applyFont="1" applyAlignment="1">
      <alignment horizontal="center" vertical="top" wrapText="1"/>
    </xf>
    <xf numFmtId="9" fontId="94" fillId="39" borderId="17" xfId="24" applyFont="1" applyFill="1" applyBorder="1"/>
    <xf numFmtId="0" fontId="85" fillId="32" borderId="0" xfId="39" applyFont="1" applyFill="1" applyAlignment="1">
      <alignment vertical="top"/>
    </xf>
    <xf numFmtId="0" fontId="47" fillId="0" borderId="0" xfId="17" applyFont="1" applyFill="1" applyBorder="1" applyAlignment="1">
      <alignment horizontal="left" vertical="top"/>
    </xf>
    <xf numFmtId="0" fontId="0" fillId="32" borderId="60" xfId="0" applyFill="1" applyBorder="1"/>
    <xf numFmtId="0" fontId="50" fillId="0" borderId="0" xfId="0" applyFont="1"/>
    <xf numFmtId="0" fontId="99" fillId="32" borderId="0" xfId="0" applyFont="1" applyFill="1"/>
    <xf numFmtId="0" fontId="116" fillId="32" borderId="0" xfId="23" applyFont="1" applyFill="1" applyBorder="1" applyAlignment="1" applyProtection="1"/>
    <xf numFmtId="0" fontId="26" fillId="38" borderId="60" xfId="35" applyFont="1" applyFill="1" applyBorder="1" applyAlignment="1"/>
    <xf numFmtId="0" fontId="55" fillId="38" borderId="60" xfId="11" applyFill="1" applyBorder="1"/>
    <xf numFmtId="0" fontId="26" fillId="38" borderId="9" xfId="35" applyFont="1" applyFill="1" applyBorder="1" applyAlignment="1"/>
    <xf numFmtId="0" fontId="11" fillId="0" borderId="0" xfId="0" applyFont="1"/>
    <xf numFmtId="185" fontId="92" fillId="38" borderId="16" xfId="38" applyNumberFormat="1" applyFont="1" applyFill="1" applyBorder="1"/>
    <xf numFmtId="185" fontId="92" fillId="38" borderId="6" xfId="38" applyNumberFormat="1" applyFont="1" applyFill="1" applyBorder="1"/>
    <xf numFmtId="185" fontId="92" fillId="38" borderId="17" xfId="38" applyNumberFormat="1" applyFont="1" applyFill="1" applyBorder="1"/>
    <xf numFmtId="185" fontId="92" fillId="38" borderId="16" xfId="38" applyNumberFormat="1" applyFont="1" applyFill="1" applyBorder="1" applyAlignment="1">
      <alignment horizontal="right"/>
    </xf>
    <xf numFmtId="185" fontId="92" fillId="38" borderId="17" xfId="38" applyNumberFormat="1" applyFont="1" applyFill="1" applyBorder="1" applyAlignment="1">
      <alignment horizontal="right"/>
    </xf>
    <xf numFmtId="185" fontId="92" fillId="32" borderId="0" xfId="38" applyNumberFormat="1" applyFont="1" applyFill="1" applyBorder="1" applyAlignment="1">
      <alignment horizontal="right"/>
    </xf>
    <xf numFmtId="0" fontId="74" fillId="32" borderId="0" xfId="5" applyFont="1" applyFill="1" applyAlignment="1"/>
    <xf numFmtId="0" fontId="74" fillId="32" borderId="0" xfId="30" applyFont="1" applyFill="1" applyBorder="1">
      <alignment horizontal="left"/>
    </xf>
    <xf numFmtId="0" fontId="74" fillId="32" borderId="0" xfId="5" applyFont="1" applyFill="1" applyAlignment="1">
      <alignment horizontal="left" indent="1"/>
    </xf>
    <xf numFmtId="175" fontId="23" fillId="32" borderId="0" xfId="38" applyNumberFormat="1" applyFill="1" applyBorder="1"/>
    <xf numFmtId="0" fontId="37" fillId="39" borderId="60" xfId="35" applyFont="1" applyFill="1" applyBorder="1" applyAlignment="1">
      <alignment horizontal="center"/>
    </xf>
    <xf numFmtId="0" fontId="25" fillId="39" borderId="0" xfId="35" applyFont="1" applyFill="1"/>
    <xf numFmtId="0" fontId="25" fillId="39" borderId="0" xfId="35" applyFont="1" applyFill="1" applyAlignment="1"/>
    <xf numFmtId="0" fontId="84" fillId="39" borderId="60" xfId="11" applyFont="1" applyFill="1" applyBorder="1" applyAlignment="1">
      <alignment horizontal="left"/>
    </xf>
    <xf numFmtId="0" fontId="26" fillId="39" borderId="9" xfId="35" applyFont="1" applyFill="1" applyBorder="1"/>
    <xf numFmtId="185" fontId="94" fillId="39" borderId="16" xfId="38" applyNumberFormat="1" applyFont="1" applyFill="1" applyBorder="1" applyAlignment="1"/>
    <xf numFmtId="185" fontId="94" fillId="39" borderId="6" xfId="38" applyNumberFormat="1" applyFont="1" applyFill="1" applyBorder="1" applyAlignment="1"/>
    <xf numFmtId="185" fontId="94" fillId="39" borderId="36" xfId="38" applyNumberFormat="1" applyFont="1" applyFill="1" applyBorder="1" applyAlignment="1"/>
    <xf numFmtId="171" fontId="23" fillId="0" borderId="0" xfId="38" applyNumberFormat="1" applyFill="1" applyBorder="1" applyAlignment="1"/>
    <xf numFmtId="0" fontId="114" fillId="0" borderId="0" xfId="117" applyFont="1"/>
    <xf numFmtId="183" fontId="79" fillId="0" borderId="0" xfId="0" applyNumberFormat="1" applyFont="1" applyAlignment="1">
      <alignment horizontal="center" vertical="top" wrapText="1"/>
    </xf>
    <xf numFmtId="0" fontId="119" fillId="0" borderId="0" xfId="5" applyFont="1" applyFill="1" applyAlignment="1">
      <alignment horizontal="center" wrapText="1"/>
    </xf>
    <xf numFmtId="0" fontId="79" fillId="0" borderId="0" xfId="5" applyFont="1" applyFill="1" applyAlignment="1">
      <alignment wrapText="1"/>
    </xf>
    <xf numFmtId="185" fontId="80" fillId="0" borderId="60" xfId="5" applyNumberFormat="1" applyFont="1" applyFill="1" applyBorder="1" applyAlignment="1">
      <alignment horizontal="right" vertical="center" wrapText="1"/>
    </xf>
    <xf numFmtId="0" fontId="55" fillId="39" borderId="60" xfId="11" applyFill="1" applyBorder="1"/>
    <xf numFmtId="0" fontId="50" fillId="0" borderId="60" xfId="5" applyFill="1" applyBorder="1"/>
    <xf numFmtId="0" fontId="120" fillId="0" borderId="0" xfId="17" applyFont="1" applyFill="1" applyBorder="1"/>
    <xf numFmtId="0" fontId="121" fillId="0" borderId="0" xfId="35" applyFont="1" applyFill="1"/>
    <xf numFmtId="0" fontId="83" fillId="0" borderId="0" xfId="25" applyFont="1" applyFill="1" applyBorder="1" applyAlignment="1"/>
    <xf numFmtId="0" fontId="80" fillId="0" borderId="0" xfId="5" applyFont="1" applyFill="1" applyAlignment="1">
      <alignment horizontal="left" indent="1"/>
    </xf>
    <xf numFmtId="0" fontId="80" fillId="0" borderId="0" xfId="5" applyFont="1" applyFill="1" applyAlignment="1"/>
    <xf numFmtId="0" fontId="47" fillId="0" borderId="0" xfId="25" applyFill="1" applyBorder="1">
      <alignment horizontal="right"/>
    </xf>
    <xf numFmtId="0" fontId="83" fillId="0" borderId="0" xfId="25" applyFont="1" applyFill="1" applyBorder="1">
      <alignment horizontal="right"/>
    </xf>
    <xf numFmtId="0" fontId="50" fillId="0" borderId="60" xfId="5" applyFill="1" applyBorder="1" applyAlignment="1"/>
    <xf numFmtId="0" fontId="0" fillId="0" borderId="60" xfId="0" applyBorder="1"/>
    <xf numFmtId="0" fontId="79" fillId="0" borderId="0" xfId="5" applyFont="1" applyFill="1" applyAlignment="1"/>
    <xf numFmtId="0" fontId="26" fillId="0" borderId="7" xfId="35" applyFont="1" applyFill="1" applyBorder="1"/>
    <xf numFmtId="0" fontId="47" fillId="0" borderId="8" xfId="15" applyFill="1" applyBorder="1" applyAlignment="1"/>
    <xf numFmtId="185" fontId="110" fillId="38" borderId="3" xfId="0" applyNumberFormat="1" applyFont="1" applyFill="1" applyBorder="1"/>
    <xf numFmtId="185" fontId="79" fillId="38" borderId="3" xfId="5" applyNumberFormat="1" applyFont="1" applyFill="1" applyBorder="1" applyAlignment="1">
      <alignment horizontal="right" vertical="center" wrapText="1"/>
    </xf>
    <xf numFmtId="185" fontId="80" fillId="38" borderId="3" xfId="5" applyNumberFormat="1" applyFont="1" applyFill="1" applyBorder="1" applyAlignment="1">
      <alignment horizontal="right" vertical="center" wrapText="1"/>
    </xf>
    <xf numFmtId="185" fontId="92" fillId="38" borderId="3" xfId="1" applyNumberFormat="1" applyFont="1" applyFill="1" applyBorder="1" applyAlignment="1">
      <alignment horizontal="right"/>
    </xf>
    <xf numFmtId="185" fontId="80" fillId="38" borderId="3" xfId="1" applyNumberFormat="1" applyFont="1" applyFill="1" applyBorder="1" applyAlignment="1">
      <alignment horizontal="right"/>
    </xf>
    <xf numFmtId="185" fontId="80" fillId="39" borderId="3" xfId="1" applyNumberFormat="1" applyFont="1" applyFill="1" applyBorder="1" applyAlignment="1">
      <alignment horizontal="right"/>
    </xf>
    <xf numFmtId="185" fontId="80" fillId="39" borderId="3" xfId="1" applyNumberFormat="1" applyFont="1" applyFill="1" applyBorder="1" applyAlignment="1">
      <alignment horizontal="right" vertical="center" wrapText="1"/>
    </xf>
    <xf numFmtId="0" fontId="74" fillId="0" borderId="0" xfId="0" applyFont="1" applyAlignment="1">
      <alignment horizontal="center"/>
    </xf>
    <xf numFmtId="0" fontId="117" fillId="0" borderId="0" xfId="0" applyFont="1"/>
    <xf numFmtId="0" fontId="122" fillId="0" borderId="0" xfId="19" applyFont="1" applyFill="1" applyBorder="1" applyAlignment="1"/>
    <xf numFmtId="185" fontId="80" fillId="0" borderId="0" xfId="1" applyNumberFormat="1" applyFont="1" applyFill="1" applyBorder="1"/>
    <xf numFmtId="0" fontId="117" fillId="38" borderId="0" xfId="14" applyFont="1" applyFill="1" applyBorder="1">
      <alignment vertical="top" wrapText="1"/>
    </xf>
    <xf numFmtId="0" fontId="127" fillId="32" borderId="0" xfId="5" applyFont="1" applyFill="1"/>
    <xf numFmtId="0" fontId="127" fillId="32" borderId="0" xfId="30" applyFont="1" applyFill="1" applyBorder="1">
      <alignment horizontal="left"/>
    </xf>
    <xf numFmtId="0" fontId="127" fillId="32" borderId="0" xfId="5" applyFont="1" applyFill="1" applyAlignment="1"/>
    <xf numFmtId="0" fontId="128" fillId="32" borderId="0" xfId="30" applyFont="1" applyFill="1" applyBorder="1">
      <alignment horizontal="left"/>
    </xf>
    <xf numFmtId="0" fontId="130" fillId="32" borderId="0" xfId="30" applyFont="1" applyFill="1" applyBorder="1">
      <alignment horizontal="left"/>
    </xf>
    <xf numFmtId="0" fontId="127" fillId="32" borderId="0" xfId="0" applyFont="1" applyFill="1"/>
    <xf numFmtId="0" fontId="127" fillId="32" borderId="0" xfId="5" applyFont="1" applyFill="1" applyAlignment="1">
      <alignment horizontal="center"/>
    </xf>
    <xf numFmtId="0" fontId="130" fillId="32" borderId="0" xfId="43" applyFont="1" applyFill="1"/>
    <xf numFmtId="0" fontId="129" fillId="32" borderId="0" xfId="43" applyFont="1" applyFill="1" applyAlignment="1">
      <alignment horizontal="left" vertical="center"/>
    </xf>
    <xf numFmtId="0" fontId="127" fillId="32" borderId="0" xfId="5" applyFont="1" applyFill="1" applyAlignment="1">
      <alignment horizontal="center" vertical="center"/>
    </xf>
    <xf numFmtId="171" fontId="131" fillId="32" borderId="0" xfId="34" applyFont="1" applyFill="1" applyBorder="1">
      <alignment horizontal="right"/>
    </xf>
    <xf numFmtId="0" fontId="130" fillId="32" borderId="0" xfId="5" applyFont="1" applyFill="1" applyAlignment="1">
      <alignment horizontal="center" vertical="center"/>
    </xf>
    <xf numFmtId="0" fontId="132" fillId="32" borderId="0" xfId="30" applyFont="1" applyFill="1" applyBorder="1">
      <alignment horizontal="left"/>
    </xf>
    <xf numFmtId="0" fontId="132" fillId="32" borderId="0" xfId="5" applyFont="1" applyFill="1"/>
    <xf numFmtId="0" fontId="132" fillId="0" borderId="0" xfId="5" applyFont="1" applyFill="1"/>
    <xf numFmtId="0" fontId="132" fillId="0" borderId="0" xfId="0" applyFont="1"/>
    <xf numFmtId="0" fontId="97" fillId="32" borderId="0" xfId="30" applyFont="1" applyFill="1" applyBorder="1">
      <alignment horizontal="left"/>
    </xf>
    <xf numFmtId="0" fontId="97" fillId="32" borderId="0" xfId="43" applyFont="1" applyFill="1"/>
    <xf numFmtId="0" fontId="134" fillId="32" borderId="10" xfId="26" applyFont="1" applyFill="1" applyBorder="1">
      <alignment horizontal="right"/>
    </xf>
    <xf numFmtId="0" fontId="135" fillId="32" borderId="0" xfId="5" applyFont="1" applyFill="1" applyAlignment="1">
      <alignment horizontal="center"/>
    </xf>
    <xf numFmtId="0" fontId="135" fillId="0" borderId="0" xfId="0" applyFont="1"/>
    <xf numFmtId="0" fontId="63" fillId="32" borderId="0" xfId="30" applyFont="1" applyFill="1" applyBorder="1">
      <alignment horizontal="left"/>
    </xf>
    <xf numFmtId="0" fontId="136" fillId="32" borderId="0" xfId="30" applyFont="1" applyFill="1" applyBorder="1">
      <alignment horizontal="left"/>
    </xf>
    <xf numFmtId="0" fontId="79" fillId="32" borderId="0" xfId="30" applyFont="1" applyFill="1" applyBorder="1" applyAlignment="1">
      <alignment horizontal="center"/>
    </xf>
    <xf numFmtId="0" fontId="137" fillId="0" borderId="0" xfId="43" applyFont="1"/>
    <xf numFmtId="0" fontId="135" fillId="32" borderId="0" xfId="30" applyFont="1" applyFill="1" applyBorder="1">
      <alignment horizontal="left"/>
    </xf>
    <xf numFmtId="0" fontId="83" fillId="32" borderId="0" xfId="43" applyFont="1" applyFill="1" applyAlignment="1">
      <alignment horizontal="left" vertical="center"/>
    </xf>
    <xf numFmtId="0" fontId="80" fillId="32" borderId="0" xfId="5" applyFont="1" applyFill="1" applyAlignment="1">
      <alignment horizontal="center" vertical="center"/>
    </xf>
    <xf numFmtId="0" fontId="79" fillId="32" borderId="0" xfId="5" applyFont="1" applyFill="1" applyAlignment="1">
      <alignment horizontal="center"/>
    </xf>
    <xf numFmtId="0" fontId="80" fillId="32" borderId="0" xfId="43" applyFont="1" applyFill="1" applyAlignment="1">
      <alignment horizontal="center" vertical="center"/>
    </xf>
    <xf numFmtId="0" fontId="50" fillId="32" borderId="0" xfId="5" applyFill="1" applyAlignment="1">
      <alignment horizontal="center" vertical="center"/>
    </xf>
    <xf numFmtId="0" fontId="50" fillId="32" borderId="0" xfId="0" applyFont="1" applyFill="1"/>
    <xf numFmtId="0" fontId="97" fillId="0" borderId="0" xfId="32" applyFont="1"/>
    <xf numFmtId="0" fontId="139" fillId="0" borderId="0" xfId="0" applyFont="1"/>
    <xf numFmtId="0" fontId="53" fillId="32" borderId="0" xfId="10" applyFill="1" applyBorder="1">
      <alignment horizontal="left"/>
    </xf>
    <xf numFmtId="185" fontId="79" fillId="39" borderId="1" xfId="37" applyNumberFormat="1" applyFont="1" applyFill="1">
      <protection locked="0"/>
    </xf>
    <xf numFmtId="185" fontId="79" fillId="39" borderId="63" xfId="37" applyNumberFormat="1" applyFont="1" applyFill="1" applyBorder="1">
      <protection locked="0"/>
    </xf>
    <xf numFmtId="185" fontId="79" fillId="39" borderId="33" xfId="37" applyNumberFormat="1" applyFont="1" applyFill="1" applyBorder="1">
      <protection locked="0"/>
    </xf>
    <xf numFmtId="0" fontId="80" fillId="0" borderId="0" xfId="0" applyFont="1"/>
    <xf numFmtId="0" fontId="140" fillId="0" borderId="0" xfId="0" applyFont="1"/>
    <xf numFmtId="0" fontId="140" fillId="0" borderId="0" xfId="0" applyFont="1" applyAlignment="1">
      <alignment wrapText="1"/>
    </xf>
    <xf numFmtId="0" fontId="64" fillId="0" borderId="0" xfId="5" applyFont="1" applyFill="1" applyAlignment="1">
      <alignment wrapText="1"/>
    </xf>
    <xf numFmtId="14" fontId="50" fillId="0" borderId="0" xfId="0" applyNumberFormat="1" applyFont="1"/>
    <xf numFmtId="0" fontId="63" fillId="32" borderId="0" xfId="5" applyFont="1" applyFill="1" applyAlignment="1">
      <alignment horizontal="center" vertical="center"/>
    </xf>
    <xf numFmtId="9" fontId="92" fillId="38" borderId="16" xfId="24" applyFont="1" applyFill="1" applyBorder="1" applyAlignment="1">
      <alignment horizontal="right"/>
    </xf>
    <xf numFmtId="9" fontId="80" fillId="39" borderId="40" xfId="24" applyFont="1" applyFill="1" applyBorder="1"/>
    <xf numFmtId="9" fontId="80" fillId="39" borderId="3" xfId="24" applyFont="1" applyFill="1" applyBorder="1"/>
    <xf numFmtId="0" fontId="140" fillId="0" borderId="0" xfId="0" applyFont="1" applyAlignment="1">
      <alignment horizontal="left" vertical="top"/>
    </xf>
    <xf numFmtId="0" fontId="50" fillId="0" borderId="0" xfId="0" applyFont="1" applyAlignment="1">
      <alignment horizontal="center"/>
    </xf>
    <xf numFmtId="0" fontId="80" fillId="0" borderId="0" xfId="19" applyFont="1" applyFill="1" applyBorder="1" applyAlignment="1"/>
    <xf numFmtId="0" fontId="57" fillId="0" borderId="0" xfId="0" applyFont="1"/>
    <xf numFmtId="0" fontId="47" fillId="0" borderId="0" xfId="0" applyFont="1"/>
    <xf numFmtId="0" fontId="64" fillId="0" borderId="0" xfId="131" applyFill="1" applyBorder="1" applyAlignment="1">
      <alignment horizontal="center" vertical="center" wrapText="1"/>
    </xf>
    <xf numFmtId="0" fontId="64" fillId="0" borderId="0" xfId="131" applyFill="1" applyBorder="1" applyAlignment="1">
      <alignment vertical="center" wrapText="1"/>
    </xf>
    <xf numFmtId="0" fontId="80" fillId="0" borderId="0" xfId="5" applyFont="1" applyFill="1" applyAlignment="1">
      <alignment horizontal="right"/>
    </xf>
    <xf numFmtId="0" fontId="79" fillId="0" borderId="0" xfId="5" applyFont="1" applyFill="1"/>
    <xf numFmtId="0" fontId="38" fillId="0" borderId="0" xfId="17" applyFont="1" applyFill="1" applyBorder="1"/>
    <xf numFmtId="0" fontId="64" fillId="0" borderId="0" xfId="131" applyFill="1" applyBorder="1" applyAlignment="1">
      <alignment horizontal="left" wrapText="1"/>
    </xf>
    <xf numFmtId="0" fontId="102" fillId="0" borderId="0" xfId="35" applyFont="1" applyFill="1"/>
    <xf numFmtId="0" fontId="64" fillId="0" borderId="0" xfId="131" applyFill="1" applyBorder="1">
      <alignment horizontal="center" wrapText="1"/>
    </xf>
    <xf numFmtId="0" fontId="64" fillId="0" borderId="0" xfId="0" applyFont="1" applyAlignment="1">
      <alignment horizontal="center"/>
    </xf>
    <xf numFmtId="0" fontId="63" fillId="0" borderId="0" xfId="0" applyFont="1"/>
    <xf numFmtId="0" fontId="79" fillId="0" borderId="0" xfId="0" applyFont="1" applyAlignment="1">
      <alignment horizontal="center"/>
    </xf>
    <xf numFmtId="0" fontId="50" fillId="0" borderId="0" xfId="0" applyFont="1" applyAlignment="1">
      <alignment vertical="center"/>
    </xf>
    <xf numFmtId="0" fontId="79" fillId="0" borderId="0" xfId="0" applyFont="1" applyAlignment="1">
      <alignment horizontal="center" wrapText="1"/>
    </xf>
    <xf numFmtId="0" fontId="79" fillId="0" borderId="0" xfId="0" applyFont="1" applyAlignment="1">
      <alignment horizontal="left" indent="1"/>
    </xf>
    <xf numFmtId="0" fontId="79" fillId="0" borderId="0" xfId="32" applyFont="1" applyAlignment="1">
      <alignment horizontal="left" indent="1"/>
    </xf>
    <xf numFmtId="0" fontId="79" fillId="0" borderId="0" xfId="0" applyFont="1" applyAlignment="1">
      <alignment horizontal="center" vertical="center"/>
    </xf>
    <xf numFmtId="0" fontId="79" fillId="0" borderId="0" xfId="0" applyFont="1" applyAlignment="1">
      <alignment horizontal="center" vertical="center" wrapText="1"/>
    </xf>
    <xf numFmtId="0" fontId="80" fillId="0" borderId="0" xfId="0" applyFont="1" applyAlignment="1">
      <alignment horizontal="center"/>
    </xf>
    <xf numFmtId="0" fontId="80" fillId="0" borderId="0" xfId="0" applyFont="1" applyAlignment="1">
      <alignment horizontal="center" vertical="center"/>
    </xf>
    <xf numFmtId="9" fontId="79" fillId="0" borderId="0" xfId="24" applyFont="1" applyAlignment="1">
      <alignment horizontal="center" vertical="center"/>
    </xf>
    <xf numFmtId="0" fontId="79" fillId="0" borderId="0" xfId="32" applyFont="1" applyAlignment="1">
      <alignment horizontal="left" vertical="center" indent="1"/>
    </xf>
    <xf numFmtId="0" fontId="79" fillId="0" borderId="0" xfId="32" applyFont="1" applyAlignment="1">
      <alignment horizontal="left" vertical="top" indent="1"/>
    </xf>
    <xf numFmtId="0" fontId="80" fillId="0" borderId="0" xfId="117" applyFont="1"/>
    <xf numFmtId="183" fontId="79" fillId="0" borderId="0" xfId="0" applyNumberFormat="1" applyFont="1"/>
    <xf numFmtId="183" fontId="79" fillId="0" borderId="0" xfId="117" applyNumberFormat="1" applyFont="1" applyAlignment="1">
      <alignment horizontal="center" vertical="top" wrapText="1"/>
    </xf>
    <xf numFmtId="171" fontId="79" fillId="0" borderId="0" xfId="5" applyNumberFormat="1" applyFont="1" applyFill="1" applyAlignment="1">
      <alignment horizontal="center" vertical="center" wrapText="1"/>
    </xf>
    <xf numFmtId="0" fontId="79" fillId="0" borderId="0" xfId="129" quotePrefix="1" applyFont="1" applyAlignment="1">
      <alignment horizontal="center" vertical="top" wrapText="1"/>
    </xf>
    <xf numFmtId="10" fontId="50" fillId="32" borderId="0" xfId="5" applyNumberFormat="1" applyFill="1" applyAlignment="1"/>
    <xf numFmtId="0" fontId="80" fillId="32" borderId="0" xfId="0" applyFont="1" applyFill="1" applyAlignment="1">
      <alignment horizontal="right"/>
    </xf>
    <xf numFmtId="0" fontId="80" fillId="0" borderId="0" xfId="0" applyFont="1" applyAlignment="1">
      <alignment vertical="top"/>
    </xf>
    <xf numFmtId="0" fontId="75" fillId="0" borderId="0" xfId="139"/>
    <xf numFmtId="0" fontId="55" fillId="44" borderId="60" xfId="139" applyFont="1" applyFill="1" applyBorder="1"/>
    <xf numFmtId="0" fontId="32" fillId="44" borderId="0" xfId="139" applyFont="1" applyFill="1"/>
    <xf numFmtId="0" fontId="26" fillId="44" borderId="0" xfId="139" applyFont="1" applyFill="1"/>
    <xf numFmtId="0" fontId="57" fillId="39" borderId="0" xfId="139" applyFont="1" applyFill="1" applyAlignment="1">
      <alignment horizontal="left" vertical="top" wrapText="1"/>
    </xf>
    <xf numFmtId="0" fontId="47" fillId="39" borderId="7" xfId="139" applyFont="1" applyFill="1" applyBorder="1" applyAlignment="1">
      <alignment horizontal="center"/>
    </xf>
    <xf numFmtId="0" fontId="26" fillId="39" borderId="9" xfId="139" applyFont="1" applyFill="1" applyBorder="1"/>
    <xf numFmtId="0" fontId="50" fillId="0" borderId="0" xfId="139" applyFont="1"/>
    <xf numFmtId="0" fontId="62" fillId="0" borderId="0" xfId="139" applyFont="1"/>
    <xf numFmtId="0" fontId="47" fillId="0" borderId="60" xfId="139" applyFont="1" applyBorder="1" applyAlignment="1">
      <alignment horizontal="right"/>
    </xf>
    <xf numFmtId="0" fontId="80" fillId="0" borderId="0" xfId="139" applyFont="1"/>
    <xf numFmtId="0" fontId="79" fillId="0" borderId="0" xfId="139" applyFont="1"/>
    <xf numFmtId="0" fontId="79" fillId="0" borderId="0" xfId="139" applyFont="1" applyAlignment="1">
      <alignment horizontal="center"/>
    </xf>
    <xf numFmtId="0" fontId="80" fillId="0" borderId="0" xfId="139" applyFont="1" applyAlignment="1">
      <alignment horizontal="left"/>
    </xf>
    <xf numFmtId="0" fontId="47" fillId="0" borderId="7" xfId="139" applyFont="1" applyBorder="1" applyAlignment="1">
      <alignment horizontal="right"/>
    </xf>
    <xf numFmtId="0" fontId="75" fillId="0" borderId="9" xfId="139" applyBorder="1"/>
    <xf numFmtId="0" fontId="32" fillId="39" borderId="0" xfId="139" applyFont="1" applyFill="1"/>
    <xf numFmtId="0" fontId="26" fillId="39" borderId="0" xfId="139" applyFont="1" applyFill="1"/>
    <xf numFmtId="0" fontId="75" fillId="44" borderId="0" xfId="139" applyFill="1"/>
    <xf numFmtId="0" fontId="47" fillId="0" borderId="10" xfId="139" applyFont="1" applyBorder="1" applyAlignment="1">
      <alignment horizontal="right"/>
    </xf>
    <xf numFmtId="0" fontId="75" fillId="0" borderId="60" xfId="139" applyBorder="1"/>
    <xf numFmtId="0" fontId="75" fillId="0" borderId="7" xfId="139" applyBorder="1"/>
    <xf numFmtId="187" fontId="0" fillId="0" borderId="0" xfId="24" applyNumberFormat="1" applyFont="1"/>
    <xf numFmtId="185" fontId="80" fillId="0" borderId="65" xfId="0" applyNumberFormat="1" applyFont="1" applyBorder="1"/>
    <xf numFmtId="185" fontId="79" fillId="46" borderId="65" xfId="0" applyNumberFormat="1" applyFont="1" applyFill="1" applyBorder="1" applyAlignment="1">
      <alignment vertical="center"/>
    </xf>
    <xf numFmtId="185" fontId="80" fillId="0" borderId="11" xfId="0" applyNumberFormat="1" applyFont="1" applyBorder="1"/>
    <xf numFmtId="185" fontId="79" fillId="46" borderId="11" xfId="0" applyNumberFormat="1" applyFont="1" applyFill="1" applyBorder="1" applyAlignment="1">
      <alignment vertical="center"/>
    </xf>
    <xf numFmtId="185" fontId="80" fillId="0" borderId="11" xfId="0" applyNumberFormat="1" applyFont="1" applyBorder="1" applyAlignment="1">
      <alignment vertical="center"/>
    </xf>
    <xf numFmtId="185" fontId="80" fillId="0" borderId="65" xfId="0" applyNumberFormat="1" applyFont="1" applyBorder="1" applyAlignment="1">
      <alignment vertical="center"/>
    </xf>
    <xf numFmtId="0" fontId="37" fillId="39" borderId="12" xfId="139" applyFont="1" applyFill="1" applyBorder="1" applyAlignment="1">
      <alignment horizontal="center"/>
    </xf>
    <xf numFmtId="0" fontId="26" fillId="39" borderId="13" xfId="139" applyFont="1" applyFill="1" applyBorder="1"/>
    <xf numFmtId="0" fontId="25" fillId="39" borderId="13" xfId="139" applyFont="1" applyFill="1" applyBorder="1"/>
    <xf numFmtId="0" fontId="78" fillId="0" borderId="66" xfId="139" applyFont="1" applyBorder="1"/>
    <xf numFmtId="0" fontId="26" fillId="0" borderId="13" xfId="139" applyFont="1" applyBorder="1"/>
    <xf numFmtId="0" fontId="98" fillId="2" borderId="13" xfId="139" applyFont="1" applyFill="1" applyBorder="1" applyAlignment="1">
      <alignment horizontal="left"/>
    </xf>
    <xf numFmtId="0" fontId="26" fillId="39" borderId="14" xfId="139" applyFont="1" applyFill="1" applyBorder="1"/>
    <xf numFmtId="0" fontId="84" fillId="39" borderId="15" xfId="139" applyFont="1" applyFill="1" applyBorder="1" applyAlignment="1">
      <alignment horizontal="left"/>
    </xf>
    <xf numFmtId="0" fontId="26" fillId="0" borderId="67" xfId="139" applyFont="1" applyBorder="1"/>
    <xf numFmtId="0" fontId="47" fillId="0" borderId="59" xfId="139" applyFont="1" applyBorder="1"/>
    <xf numFmtId="0" fontId="98" fillId="2" borderId="59" xfId="139" applyFont="1" applyFill="1" applyBorder="1" applyAlignment="1">
      <alignment horizontal="left"/>
    </xf>
    <xf numFmtId="0" fontId="26" fillId="39" borderId="68" xfId="139" applyFont="1" applyFill="1" applyBorder="1"/>
    <xf numFmtId="0" fontId="50" fillId="39" borderId="69" xfId="139" applyFont="1" applyFill="1" applyBorder="1" applyAlignment="1">
      <alignment horizontal="left"/>
    </xf>
    <xf numFmtId="0" fontId="47" fillId="39" borderId="52" xfId="139" applyFont="1" applyFill="1" applyBorder="1"/>
    <xf numFmtId="0" fontId="29" fillId="39" borderId="52" xfId="139" applyFont="1" applyFill="1" applyBorder="1"/>
    <xf numFmtId="0" fontId="26" fillId="39" borderId="52" xfId="139" applyFont="1" applyFill="1" applyBorder="1"/>
    <xf numFmtId="0" fontId="26" fillId="39" borderId="70" xfId="139" applyFont="1" applyFill="1" applyBorder="1"/>
    <xf numFmtId="0" fontId="75" fillId="0" borderId="0" xfId="139" applyAlignment="1">
      <alignment horizontal="center"/>
    </xf>
    <xf numFmtId="0" fontId="75" fillId="44" borderId="12" xfId="139" applyFill="1" applyBorder="1"/>
    <xf numFmtId="0" fontId="75" fillId="44" borderId="13" xfId="139" applyFill="1" applyBorder="1" applyAlignment="1">
      <alignment horizontal="center"/>
    </xf>
    <xf numFmtId="0" fontId="75" fillId="44" borderId="13" xfId="139" applyFill="1" applyBorder="1"/>
    <xf numFmtId="0" fontId="75" fillId="44" borderId="14" xfId="139" applyFill="1" applyBorder="1"/>
    <xf numFmtId="0" fontId="73" fillId="44" borderId="15" xfId="139" applyFont="1" applyFill="1" applyBorder="1"/>
    <xf numFmtId="10" fontId="75" fillId="44" borderId="0" xfId="139" applyNumberFormat="1" applyFill="1" applyAlignment="1">
      <alignment horizontal="center"/>
    </xf>
    <xf numFmtId="0" fontId="75" fillId="44" borderId="0" xfId="139" applyFill="1" applyAlignment="1">
      <alignment horizontal="center"/>
    </xf>
    <xf numFmtId="0" fontId="75" fillId="44" borderId="68" xfId="139" applyFill="1" applyBorder="1"/>
    <xf numFmtId="10" fontId="73" fillId="44" borderId="0" xfId="139" applyNumberFormat="1" applyFont="1" applyFill="1" applyAlignment="1">
      <alignment horizontal="center"/>
    </xf>
    <xf numFmtId="0" fontId="73" fillId="44" borderId="71" xfId="139" applyFont="1" applyFill="1" applyBorder="1"/>
    <xf numFmtId="0" fontId="73" fillId="44" borderId="69" xfId="139" applyFont="1" applyFill="1" applyBorder="1"/>
    <xf numFmtId="10" fontId="73" fillId="44" borderId="52" xfId="139" applyNumberFormat="1" applyFont="1" applyFill="1" applyBorder="1" applyAlignment="1">
      <alignment horizontal="center"/>
    </xf>
    <xf numFmtId="0" fontId="75" fillId="44" borderId="52" xfId="139" applyFill="1" applyBorder="1" applyAlignment="1">
      <alignment horizontal="center"/>
    </xf>
    <xf numFmtId="0" fontId="75" fillId="44" borderId="52" xfId="139" applyFill="1" applyBorder="1"/>
    <xf numFmtId="0" fontId="75" fillId="44" borderId="70" xfId="139" applyFill="1" applyBorder="1"/>
    <xf numFmtId="0" fontId="75" fillId="44" borderId="0" xfId="139" applyFill="1" applyAlignment="1">
      <alignment horizontal="left"/>
    </xf>
    <xf numFmtId="188" fontId="75" fillId="0" borderId="0" xfId="139" applyNumberFormat="1"/>
    <xf numFmtId="10" fontId="75" fillId="44" borderId="72" xfId="139" applyNumberFormat="1" applyFill="1" applyBorder="1" applyAlignment="1">
      <alignment horizontal="center"/>
    </xf>
    <xf numFmtId="178" fontId="75" fillId="0" borderId="0" xfId="139" applyNumberFormat="1" applyAlignment="1">
      <alignment horizontal="center"/>
    </xf>
    <xf numFmtId="0" fontId="73" fillId="44" borderId="0" xfId="139" applyFont="1" applyFill="1"/>
    <xf numFmtId="0" fontId="75" fillId="44" borderId="0" xfId="139" applyFill="1" applyAlignment="1">
      <alignment vertical="center"/>
    </xf>
    <xf numFmtId="10" fontId="50" fillId="44" borderId="0" xfId="139" applyNumberFormat="1" applyFont="1" applyFill="1" applyAlignment="1">
      <alignment horizontal="center" vertical="center"/>
    </xf>
    <xf numFmtId="0" fontId="75" fillId="44" borderId="0" xfId="139" applyFill="1" applyAlignment="1">
      <alignment horizontal="left" vertical="center"/>
    </xf>
    <xf numFmtId="0" fontId="75" fillId="0" borderId="0" xfId="139" applyAlignment="1">
      <alignment vertical="center"/>
    </xf>
    <xf numFmtId="0" fontId="146" fillId="0" borderId="0" xfId="140"/>
    <xf numFmtId="10" fontId="75" fillId="44" borderId="0" xfId="139" applyNumberFormat="1" applyFill="1" applyAlignment="1">
      <alignment horizontal="center" vertical="center"/>
    </xf>
    <xf numFmtId="0" fontId="75" fillId="44" borderId="0" xfId="139" applyFill="1" applyAlignment="1">
      <alignment horizontal="center" vertical="center"/>
    </xf>
    <xf numFmtId="0" fontId="75" fillId="39" borderId="0" xfId="139" applyFill="1"/>
    <xf numFmtId="10" fontId="75" fillId="39" borderId="0" xfId="139" applyNumberFormat="1" applyFill="1" applyAlignment="1">
      <alignment horizontal="center"/>
    </xf>
    <xf numFmtId="0" fontId="75" fillId="39" borderId="0" xfId="139" applyFill="1" applyAlignment="1">
      <alignment horizontal="left"/>
    </xf>
    <xf numFmtId="0" fontId="75" fillId="39" borderId="0" xfId="139" applyFill="1" applyAlignment="1">
      <alignment horizontal="center"/>
    </xf>
    <xf numFmtId="0" fontId="75" fillId="44" borderId="0" xfId="139" applyFill="1" applyAlignment="1">
      <alignment horizontal="right"/>
    </xf>
    <xf numFmtId="10" fontId="75" fillId="0" borderId="0" xfId="139" applyNumberFormat="1" applyAlignment="1">
      <alignment horizontal="center"/>
    </xf>
    <xf numFmtId="10" fontId="146" fillId="39" borderId="0" xfId="140" applyNumberFormat="1" applyFill="1" applyAlignment="1">
      <alignment horizontal="center"/>
    </xf>
    <xf numFmtId="0" fontId="50" fillId="44" borderId="0" xfId="139" applyFont="1" applyFill="1"/>
    <xf numFmtId="189" fontId="75" fillId="44" borderId="0" xfId="139" applyNumberFormat="1" applyFill="1" applyAlignment="1">
      <alignment horizontal="center"/>
    </xf>
    <xf numFmtId="189" fontId="75" fillId="0" borderId="0" xfId="139" applyNumberFormat="1" applyAlignment="1">
      <alignment horizontal="center"/>
    </xf>
    <xf numFmtId="10" fontId="0" fillId="44" borderId="0" xfId="24" applyNumberFormat="1" applyFont="1" applyFill="1" applyAlignment="1">
      <alignment horizontal="center"/>
    </xf>
    <xf numFmtId="10" fontId="75" fillId="0" borderId="0" xfId="139" applyNumberFormat="1"/>
    <xf numFmtId="0" fontId="75" fillId="44" borderId="0" xfId="139" applyFill="1" applyAlignment="1">
      <alignment horizontal="right" vertical="center"/>
    </xf>
    <xf numFmtId="10" fontId="75" fillId="44" borderId="72" xfId="139" applyNumberFormat="1" applyFill="1" applyBorder="1" applyAlignment="1">
      <alignment horizontal="center" vertical="center"/>
    </xf>
    <xf numFmtId="0" fontId="71" fillId="44" borderId="0" xfId="139" applyFont="1" applyFill="1"/>
    <xf numFmtId="3" fontId="75" fillId="44" borderId="0" xfId="139" applyNumberFormat="1" applyFill="1" applyAlignment="1">
      <alignment horizontal="center"/>
    </xf>
    <xf numFmtId="176" fontId="75" fillId="38" borderId="0" xfId="139" applyNumberFormat="1" applyFill="1" applyAlignment="1">
      <alignment horizontal="center"/>
    </xf>
    <xf numFmtId="176" fontId="0" fillId="0" borderId="0" xfId="1" applyNumberFormat="1" applyFont="1"/>
    <xf numFmtId="176" fontId="75" fillId="0" borderId="0" xfId="139" applyNumberFormat="1"/>
    <xf numFmtId="176" fontId="75" fillId="44" borderId="0" xfId="139" applyNumberFormat="1" applyFill="1" applyAlignment="1">
      <alignment horizontal="center"/>
    </xf>
    <xf numFmtId="176" fontId="75" fillId="44" borderId="72" xfId="139" applyNumberFormat="1" applyFill="1" applyBorder="1" applyAlignment="1">
      <alignment horizontal="center"/>
    </xf>
    <xf numFmtId="176" fontId="75" fillId="44" borderId="73" xfId="139" applyNumberFormat="1" applyFill="1" applyBorder="1" applyAlignment="1">
      <alignment horizontal="center"/>
    </xf>
    <xf numFmtId="166" fontId="75" fillId="0" borderId="0" xfId="139" applyNumberFormat="1"/>
    <xf numFmtId="0" fontId="55" fillId="39" borderId="60" xfId="139" applyFont="1" applyFill="1" applyBorder="1"/>
    <xf numFmtId="0" fontId="26" fillId="0" borderId="0" xfId="139" applyFont="1"/>
    <xf numFmtId="0" fontId="47" fillId="0" borderId="0" xfId="139" applyFont="1"/>
    <xf numFmtId="0" fontId="98" fillId="2" borderId="0" xfId="139" applyFont="1" applyFill="1" applyAlignment="1">
      <alignment horizontal="left"/>
    </xf>
    <xf numFmtId="173" fontId="99" fillId="2" borderId="0" xfId="139" applyNumberFormat="1" applyFont="1" applyFill="1" applyProtection="1">
      <protection locked="0"/>
    </xf>
    <xf numFmtId="0" fontId="47" fillId="39" borderId="0" xfId="139" applyFont="1" applyFill="1"/>
    <xf numFmtId="0" fontId="50" fillId="0" borderId="60" xfId="139" applyFont="1" applyBorder="1"/>
    <xf numFmtId="170" fontId="64" fillId="0" borderId="0" xfId="139" applyNumberFormat="1" applyFont="1" applyAlignment="1">
      <alignment horizontal="center" vertical="center" wrapText="1"/>
    </xf>
    <xf numFmtId="170" fontId="79" fillId="32" borderId="0" xfId="139" applyNumberFormat="1" applyFont="1" applyFill="1" applyAlignment="1">
      <alignment horizontal="center" vertical="center" wrapText="1"/>
    </xf>
    <xf numFmtId="0" fontId="50" fillId="0" borderId="0" xfId="139" applyFont="1" applyAlignment="1">
      <alignment horizontal="left" indent="1"/>
    </xf>
    <xf numFmtId="0" fontId="79" fillId="0" borderId="0" xfId="139" quotePrefix="1" applyFont="1" applyAlignment="1">
      <alignment horizontal="center" wrapText="1"/>
    </xf>
    <xf numFmtId="0" fontId="79" fillId="0" borderId="0" xfId="139" applyFont="1" applyAlignment="1">
      <alignment horizontal="left"/>
    </xf>
    <xf numFmtId="0" fontId="22" fillId="0" borderId="0" xfId="139" applyFont="1"/>
    <xf numFmtId="190" fontId="94" fillId="39" borderId="16" xfId="1" applyNumberFormat="1" applyFont="1" applyFill="1" applyBorder="1" applyAlignment="1"/>
    <xf numFmtId="9" fontId="94" fillId="39" borderId="16" xfId="24" applyFont="1" applyFill="1" applyBorder="1" applyAlignment="1"/>
    <xf numFmtId="185" fontId="94" fillId="39" borderId="17" xfId="139" applyNumberFormat="1" applyFont="1" applyFill="1" applyBorder="1" applyAlignment="1">
      <alignment horizontal="center"/>
    </xf>
    <xf numFmtId="190" fontId="94" fillId="0" borderId="0" xfId="1" applyNumberFormat="1" applyFont="1" applyFill="1" applyBorder="1" applyAlignment="1"/>
    <xf numFmtId="185" fontId="94" fillId="0" borderId="0" xfId="139" applyNumberFormat="1" applyFont="1" applyAlignment="1">
      <alignment horizontal="center"/>
    </xf>
    <xf numFmtId="170" fontId="148" fillId="32" borderId="0" xfId="139" applyNumberFormat="1" applyFont="1" applyFill="1" applyAlignment="1">
      <alignment horizontal="center" vertical="center"/>
    </xf>
    <xf numFmtId="170" fontId="79" fillId="0" borderId="0" xfId="139" applyNumberFormat="1" applyFont="1" applyAlignment="1">
      <alignment horizontal="center" vertical="center" wrapText="1"/>
    </xf>
    <xf numFmtId="0" fontId="79" fillId="32" borderId="0" xfId="139" applyFont="1" applyFill="1" applyAlignment="1">
      <alignment horizontal="left"/>
    </xf>
    <xf numFmtId="0" fontId="22" fillId="32" borderId="0" xfId="139" applyFont="1" applyFill="1"/>
    <xf numFmtId="0" fontId="80" fillId="32" borderId="0" xfId="139" applyFont="1" applyFill="1" applyAlignment="1">
      <alignment horizontal="left"/>
    </xf>
    <xf numFmtId="185" fontId="92" fillId="32" borderId="0" xfId="139" applyNumberFormat="1" applyFont="1" applyFill="1"/>
    <xf numFmtId="0" fontId="80" fillId="0" borderId="0" xfId="139" applyFont="1" applyAlignment="1">
      <alignment wrapText="1"/>
    </xf>
    <xf numFmtId="0" fontId="151" fillId="48" borderId="0" xfId="139" applyFont="1" applyFill="1" applyAlignment="1">
      <alignment horizontal="left"/>
    </xf>
    <xf numFmtId="0" fontId="55" fillId="47" borderId="60" xfId="139" applyFont="1" applyFill="1" applyBorder="1"/>
    <xf numFmtId="0" fontId="55" fillId="47" borderId="0" xfId="139" applyFont="1" applyFill="1"/>
    <xf numFmtId="0" fontId="149" fillId="47" borderId="0" xfId="139" applyFont="1" applyFill="1"/>
    <xf numFmtId="0" fontId="149" fillId="0" borderId="0" xfId="139" applyFont="1"/>
    <xf numFmtId="0" fontId="50" fillId="0" borderId="9" xfId="139" applyFont="1" applyBorder="1"/>
    <xf numFmtId="170" fontId="64" fillId="32" borderId="0" xfId="139" applyNumberFormat="1" applyFont="1" applyFill="1" applyAlignment="1">
      <alignment horizontal="center" vertical="center" wrapText="1"/>
    </xf>
    <xf numFmtId="0" fontId="9" fillId="0" borderId="0" xfId="139" applyFont="1"/>
    <xf numFmtId="0" fontId="80" fillId="32" borderId="0" xfId="139" applyFont="1" applyFill="1"/>
    <xf numFmtId="0" fontId="79" fillId="32" borderId="0" xfId="139" applyFont="1" applyFill="1" applyAlignment="1">
      <alignment horizontal="center"/>
    </xf>
    <xf numFmtId="0" fontId="50" fillId="39" borderId="60" xfId="139" applyFont="1" applyFill="1" applyBorder="1" applyAlignment="1">
      <alignment horizontal="left"/>
    </xf>
    <xf numFmtId="0" fontId="57" fillId="39" borderId="60" xfId="139" applyFont="1" applyFill="1" applyBorder="1" applyAlignment="1">
      <alignment vertical="top" wrapText="1"/>
    </xf>
    <xf numFmtId="0" fontId="57" fillId="39" borderId="0" xfId="139" applyFont="1" applyFill="1" applyAlignment="1">
      <alignment vertical="top" wrapText="1"/>
    </xf>
    <xf numFmtId="0" fontId="9" fillId="0" borderId="0" xfId="139" applyFont="1" applyAlignment="1">
      <alignment vertical="center"/>
    </xf>
    <xf numFmtId="0" fontId="79" fillId="32" borderId="0" xfId="5" applyFont="1" applyFill="1" applyAlignment="1"/>
    <xf numFmtId="2" fontId="156" fillId="0" borderId="101" xfId="0" applyNumberFormat="1" applyFont="1" applyBorder="1"/>
    <xf numFmtId="0" fontId="260" fillId="0" borderId="11" xfId="0" applyFont="1" applyBorder="1"/>
    <xf numFmtId="2" fontId="260" fillId="0" borderId="11" xfId="0" applyNumberFormat="1" applyFont="1" applyBorder="1"/>
    <xf numFmtId="0" fontId="156" fillId="0" borderId="101" xfId="0" applyFont="1" applyBorder="1"/>
    <xf numFmtId="2" fontId="156" fillId="0" borderId="97" xfId="0" applyNumberFormat="1" applyFont="1" applyBorder="1"/>
    <xf numFmtId="14" fontId="0" fillId="0" borderId="0" xfId="0" applyNumberFormat="1"/>
    <xf numFmtId="0" fontId="26" fillId="2" borderId="60" xfId="0" applyFont="1" applyFill="1" applyBorder="1"/>
    <xf numFmtId="0" fontId="34" fillId="2" borderId="60" xfId="0" applyFont="1" applyFill="1" applyBorder="1" applyAlignment="1">
      <alignment horizontal="centerContinuous"/>
    </xf>
    <xf numFmtId="0" fontId="35" fillId="2" borderId="60" xfId="0" applyFont="1" applyFill="1" applyBorder="1" applyAlignment="1">
      <alignment horizontal="centerContinuous"/>
    </xf>
    <xf numFmtId="0" fontId="31" fillId="0" borderId="60" xfId="0" applyFont="1" applyBorder="1" applyAlignment="1">
      <alignment horizontal="centerContinuous"/>
    </xf>
    <xf numFmtId="0" fontId="26" fillId="2" borderId="7" xfId="0" applyFont="1" applyFill="1" applyBorder="1"/>
    <xf numFmtId="0" fontId="26" fillId="2" borderId="9" xfId="0" applyFont="1" applyFill="1" applyBorder="1"/>
    <xf numFmtId="0" fontId="26" fillId="32" borderId="60" xfId="0" applyFont="1" applyFill="1" applyBorder="1"/>
    <xf numFmtId="0" fontId="26" fillId="39" borderId="0" xfId="13" applyFont="1" applyFill="1" applyAlignment="1"/>
    <xf numFmtId="0" fontId="26" fillId="39" borderId="0" xfId="13" applyFont="1" applyFill="1"/>
    <xf numFmtId="0" fontId="26" fillId="39" borderId="9" xfId="13" applyFont="1" applyFill="1" applyBorder="1"/>
    <xf numFmtId="0" fontId="55" fillId="39" borderId="60" xfId="11" applyFill="1" applyBorder="1" applyAlignment="1">
      <alignment horizontal="left" indent="1"/>
    </xf>
    <xf numFmtId="0" fontId="47" fillId="39" borderId="60" xfId="15" applyFill="1" applyBorder="1" applyAlignment="1">
      <alignment horizontal="left"/>
    </xf>
    <xf numFmtId="0" fontId="47" fillId="39" borderId="60" xfId="15" applyFill="1" applyBorder="1" applyAlignment="1">
      <alignment horizontal="center"/>
    </xf>
    <xf numFmtId="185" fontId="80" fillId="32" borderId="60" xfId="2" applyNumberFormat="1" applyFont="1" applyFill="1" applyBorder="1" applyAlignment="1" applyProtection="1"/>
    <xf numFmtId="0" fontId="26" fillId="39" borderId="60" xfId="35" applyFont="1" applyFill="1" applyBorder="1" applyAlignment="1"/>
    <xf numFmtId="0" fontId="92" fillId="32" borderId="60" xfId="35" applyFont="1" applyFill="1" applyBorder="1" applyAlignment="1"/>
    <xf numFmtId="0" fontId="80" fillId="32" borderId="60" xfId="5" applyFont="1" applyFill="1" applyBorder="1"/>
    <xf numFmtId="177" fontId="80" fillId="32" borderId="60" xfId="43" applyNumberFormat="1" applyFont="1" applyFill="1" applyBorder="1"/>
    <xf numFmtId="0" fontId="47" fillId="32" borderId="60" xfId="26" applyFill="1" applyBorder="1">
      <alignment horizontal="right"/>
    </xf>
    <xf numFmtId="0" fontId="84" fillId="39" borderId="60" xfId="11" applyFont="1" applyFill="1" applyBorder="1"/>
    <xf numFmtId="0" fontId="47" fillId="32" borderId="10" xfId="0" applyFont="1" applyFill="1" applyBorder="1" applyAlignment="1">
      <alignment horizontal="right" vertical="top"/>
    </xf>
    <xf numFmtId="0" fontId="50" fillId="32" borderId="0" xfId="0" applyFont="1" applyFill="1" applyAlignment="1">
      <alignment vertical="top"/>
    </xf>
    <xf numFmtId="185" fontId="50" fillId="0" borderId="4" xfId="5" applyNumberFormat="1" applyFill="1" applyBorder="1" applyAlignment="1">
      <alignment horizontal="right" vertical="center"/>
    </xf>
    <xf numFmtId="15" fontId="50" fillId="0" borderId="4" xfId="5" applyNumberFormat="1" applyFill="1" applyBorder="1" applyAlignment="1">
      <alignment vertical="center"/>
    </xf>
    <xf numFmtId="15" fontId="50" fillId="0" borderId="29" xfId="5" applyNumberFormat="1" applyFill="1" applyBorder="1" applyAlignment="1">
      <alignment vertical="center"/>
    </xf>
    <xf numFmtId="185" fontId="50" fillId="0" borderId="56" xfId="5" applyNumberFormat="1" applyFill="1" applyBorder="1" applyAlignment="1">
      <alignment horizontal="right" vertical="center"/>
    </xf>
    <xf numFmtId="185" fontId="50" fillId="0" borderId="11" xfId="5" applyNumberFormat="1" applyFill="1" applyBorder="1" applyAlignment="1">
      <alignment horizontal="right" vertical="center"/>
    </xf>
    <xf numFmtId="178" fontId="50" fillId="0" borderId="11" xfId="5" applyNumberFormat="1" applyFill="1" applyBorder="1" applyAlignment="1">
      <alignment vertical="center"/>
    </xf>
    <xf numFmtId="0" fontId="50" fillId="0" borderId="11" xfId="5" applyFill="1" applyBorder="1" applyAlignment="1">
      <alignment vertical="center"/>
    </xf>
    <xf numFmtId="0" fontId="50" fillId="0" borderId="57" xfId="5" applyFill="1" applyBorder="1" applyAlignment="1">
      <alignment vertical="center"/>
    </xf>
    <xf numFmtId="0" fontId="50" fillId="0" borderId="55" xfId="5" applyFill="1" applyBorder="1" applyAlignment="1">
      <alignment horizontal="left" vertical="center" wrapText="1"/>
    </xf>
    <xf numFmtId="185" fontId="50" fillId="0" borderId="55" xfId="5" applyNumberFormat="1" applyFill="1" applyBorder="1" applyAlignment="1">
      <alignment horizontal="right" vertical="center"/>
    </xf>
    <xf numFmtId="0" fontId="50" fillId="0" borderId="30" xfId="5" applyFill="1" applyBorder="1" applyAlignment="1">
      <alignment vertical="center"/>
    </xf>
    <xf numFmtId="0" fontId="50" fillId="0" borderId="4" xfId="5" applyFill="1" applyBorder="1" applyAlignment="1">
      <alignment horizontal="right" vertical="center"/>
    </xf>
    <xf numFmtId="0" fontId="50" fillId="0" borderId="30" xfId="5" applyFill="1" applyBorder="1" applyAlignment="1">
      <alignment horizontal="left" vertical="center" wrapText="1" indent="1"/>
    </xf>
    <xf numFmtId="17" fontId="50" fillId="0" borderId="4" xfId="5" applyNumberFormat="1" applyFill="1" applyBorder="1" applyAlignment="1">
      <alignment vertical="center"/>
    </xf>
    <xf numFmtId="185" fontId="92" fillId="0" borderId="0" xfId="139" applyNumberFormat="1" applyFont="1"/>
    <xf numFmtId="0" fontId="71" fillId="0" borderId="0" xfId="139" applyFont="1"/>
    <xf numFmtId="171" fontId="122" fillId="0" borderId="0" xfId="5" applyNumberFormat="1" applyFont="1" applyFill="1" applyAlignment="1">
      <alignment horizontal="center" vertical="center" wrapText="1"/>
    </xf>
    <xf numFmtId="181" fontId="74" fillId="39" borderId="0" xfId="1" applyNumberFormat="1" applyFont="1" applyFill="1"/>
    <xf numFmtId="181" fontId="57" fillId="39" borderId="0" xfId="1" applyNumberFormat="1" applyFont="1" applyFill="1" applyBorder="1" applyAlignment="1">
      <alignment horizontal="left" vertical="top" wrapText="1"/>
    </xf>
    <xf numFmtId="181" fontId="0" fillId="0" borderId="0" xfId="1" applyNumberFormat="1" applyFont="1"/>
    <xf numFmtId="181" fontId="0" fillId="0" borderId="27" xfId="1" applyNumberFormat="1" applyFont="1" applyBorder="1"/>
    <xf numFmtId="181" fontId="80" fillId="0" borderId="0" xfId="1" applyNumberFormat="1" applyFont="1" applyFill="1" applyAlignment="1">
      <alignment horizontal="right" vertical="center" wrapText="1"/>
    </xf>
    <xf numFmtId="181" fontId="64" fillId="0" borderId="0" xfId="1" applyNumberFormat="1" applyFont="1" applyFill="1" applyAlignment="1">
      <alignment horizontal="right" vertical="center" wrapText="1"/>
    </xf>
    <xf numFmtId="181" fontId="80" fillId="0" borderId="0" xfId="1" applyNumberFormat="1" applyFont="1"/>
    <xf numFmtId="181" fontId="79" fillId="0" borderId="0" xfId="1" quotePrefix="1" applyNumberFormat="1" applyFont="1" applyAlignment="1">
      <alignment horizontal="center" vertical="top" wrapText="1"/>
    </xf>
    <xf numFmtId="181" fontId="79" fillId="0" borderId="0" xfId="1" applyNumberFormat="1" applyFont="1" applyFill="1" applyAlignment="1">
      <alignment horizontal="center" vertical="center" wrapText="1"/>
    </xf>
    <xf numFmtId="181" fontId="80" fillId="32" borderId="0" xfId="1" applyNumberFormat="1" applyFont="1" applyFill="1" applyAlignment="1">
      <alignment horizontal="right" vertical="center" wrapText="1"/>
    </xf>
    <xf numFmtId="181" fontId="110" fillId="38" borderId="3" xfId="1" applyNumberFormat="1" applyFont="1" applyFill="1" applyBorder="1"/>
    <xf numFmtId="0" fontId="55" fillId="39" borderId="60" xfId="36916" applyFill="1" applyBorder="1"/>
    <xf numFmtId="0" fontId="55" fillId="39" borderId="0" xfId="36916" applyFill="1" applyBorder="1"/>
    <xf numFmtId="0" fontId="47" fillId="32" borderId="10" xfId="51549" applyFill="1" applyBorder="1">
      <alignment horizontal="right"/>
    </xf>
    <xf numFmtId="0" fontId="47" fillId="32" borderId="0" xfId="51549" applyFill="1" applyBorder="1">
      <alignment horizontal="right"/>
    </xf>
    <xf numFmtId="0" fontId="47" fillId="32" borderId="7" xfId="51549" applyFill="1" applyBorder="1">
      <alignment horizontal="right"/>
    </xf>
    <xf numFmtId="181" fontId="94" fillId="39" borderId="3" xfId="1" applyNumberFormat="1" applyFont="1" applyFill="1" applyBorder="1" applyAlignment="1"/>
    <xf numFmtId="181" fontId="110" fillId="0" borderId="0" xfId="1" applyNumberFormat="1" applyFont="1"/>
    <xf numFmtId="181" fontId="93" fillId="0" borderId="0" xfId="1" applyNumberFormat="1" applyFont="1"/>
    <xf numFmtId="185" fontId="79" fillId="46" borderId="10" xfId="0" applyNumberFormat="1" applyFont="1" applyFill="1" applyBorder="1" applyAlignment="1">
      <alignment vertical="center"/>
    </xf>
    <xf numFmtId="0" fontId="0" fillId="0" borderId="0" xfId="0" applyAlignment="1">
      <alignment horizontal="center" vertical="center"/>
    </xf>
    <xf numFmtId="0" fontId="63" fillId="0" borderId="0" xfId="21" applyFont="1" applyFill="1" applyBorder="1" applyAlignment="1">
      <alignment horizontal="center" vertical="center" wrapText="1"/>
    </xf>
    <xf numFmtId="0" fontId="63" fillId="32" borderId="0" xfId="21" applyFont="1" applyFill="1" applyBorder="1" applyAlignment="1">
      <alignment horizontal="center" vertical="center" wrapText="1"/>
    </xf>
    <xf numFmtId="0" fontId="79" fillId="32" borderId="0" xfId="3" applyFont="1" applyFill="1" applyBorder="1" applyAlignment="1">
      <alignment horizontal="center"/>
    </xf>
    <xf numFmtId="0" fontId="79" fillId="0" borderId="0" xfId="31" applyFont="1" applyFill="1" applyBorder="1">
      <alignment horizontal="center" wrapText="1"/>
    </xf>
    <xf numFmtId="166" fontId="79" fillId="0" borderId="0" xfId="1" applyFont="1" applyFill="1" applyBorder="1" applyAlignment="1">
      <alignment horizontal="center" wrapText="1"/>
    </xf>
    <xf numFmtId="0" fontId="80" fillId="32" borderId="104" xfId="51673" applyFont="1" applyFill="1" applyAlignment="1">
      <alignment vertical="center"/>
    </xf>
    <xf numFmtId="0" fontId="80" fillId="0" borderId="104" xfId="51673" applyFont="1" applyAlignment="1">
      <alignment vertical="center"/>
    </xf>
    <xf numFmtId="0" fontId="85" fillId="0" borderId="10" xfId="51674" applyFont="1" applyBorder="1"/>
    <xf numFmtId="166" fontId="92" fillId="39" borderId="16" xfId="1" applyFont="1" applyFill="1" applyBorder="1" applyAlignment="1" applyProtection="1">
      <alignment horizontal="right"/>
    </xf>
    <xf numFmtId="178" fontId="92" fillId="39" borderId="6" xfId="1" applyNumberFormat="1" applyFont="1" applyFill="1" applyBorder="1" applyAlignment="1" applyProtection="1">
      <alignment horizontal="right"/>
    </xf>
    <xf numFmtId="166" fontId="50" fillId="32" borderId="0" xfId="1" applyFont="1" applyFill="1" applyBorder="1" applyAlignment="1"/>
    <xf numFmtId="166" fontId="50" fillId="32" borderId="0" xfId="1" applyFont="1" applyFill="1" applyBorder="1"/>
    <xf numFmtId="166" fontId="0" fillId="0" borderId="0" xfId="1" applyFont="1" applyBorder="1"/>
    <xf numFmtId="166" fontId="76" fillId="0" borderId="0" xfId="1" applyFont="1" applyFill="1" applyBorder="1"/>
    <xf numFmtId="0" fontId="63" fillId="32" borderId="0" xfId="21" applyFont="1" applyFill="1" applyBorder="1" applyAlignment="1">
      <alignment vertical="center" wrapText="1"/>
    </xf>
    <xf numFmtId="166" fontId="79" fillId="32" borderId="0" xfId="1" applyFont="1" applyFill="1" applyBorder="1" applyAlignment="1">
      <alignment horizontal="center" wrapText="1"/>
    </xf>
    <xf numFmtId="166" fontId="92" fillId="39" borderId="3" xfId="1" applyFont="1" applyFill="1" applyBorder="1" applyAlignment="1" applyProtection="1">
      <alignment horizontal="right"/>
    </xf>
    <xf numFmtId="166" fontId="50" fillId="0" borderId="0" xfId="1" applyFont="1" applyFill="1" applyBorder="1"/>
    <xf numFmtId="0" fontId="80" fillId="0" borderId="104" xfId="51673" applyFont="1"/>
    <xf numFmtId="166" fontId="94" fillId="39" borderId="17" xfId="1" applyFont="1" applyFill="1" applyBorder="1" applyAlignment="1" applyProtection="1">
      <alignment horizontal="right"/>
    </xf>
    <xf numFmtId="0" fontId="47" fillId="0" borderId="0" xfId="30" applyFont="1" applyFill="1" applyBorder="1">
      <alignment horizontal="left"/>
    </xf>
    <xf numFmtId="0" fontId="0" fillId="0" borderId="105" xfId="0" applyBorder="1"/>
    <xf numFmtId="0" fontId="26" fillId="39" borderId="105" xfId="139" applyFont="1" applyFill="1" applyBorder="1"/>
    <xf numFmtId="0" fontId="109" fillId="2" borderId="105" xfId="0" applyFont="1" applyFill="1" applyBorder="1"/>
    <xf numFmtId="0" fontId="26" fillId="2" borderId="105" xfId="0" applyFont="1" applyFill="1" applyBorder="1"/>
    <xf numFmtId="0" fontId="26" fillId="0" borderId="105" xfId="35" applyFont="1" applyFill="1" applyBorder="1"/>
    <xf numFmtId="0" fontId="26" fillId="39" borderId="105" xfId="13" applyFont="1" applyFill="1" applyBorder="1" applyAlignment="1"/>
    <xf numFmtId="0" fontId="26" fillId="39" borderId="105" xfId="13" applyFont="1" applyFill="1" applyBorder="1"/>
    <xf numFmtId="0" fontId="50" fillId="0" borderId="105" xfId="5" applyFill="1" applyBorder="1"/>
    <xf numFmtId="170" fontId="64" fillId="32" borderId="105" xfId="20" applyNumberFormat="1" applyFill="1" applyBorder="1">
      <alignment horizontal="center" vertical="center" wrapText="1"/>
    </xf>
    <xf numFmtId="0" fontId="25" fillId="39" borderId="105" xfId="13" applyFont="1" applyFill="1" applyBorder="1"/>
    <xf numFmtId="0" fontId="78" fillId="0" borderId="105" xfId="139" applyFont="1" applyBorder="1"/>
    <xf numFmtId="0" fontId="26" fillId="0" borderId="105" xfId="139" applyFont="1" applyBorder="1"/>
    <xf numFmtId="0" fontId="98" fillId="2" borderId="105" xfId="139" applyFont="1" applyFill="1" applyBorder="1" applyAlignment="1">
      <alignment horizontal="left"/>
    </xf>
    <xf numFmtId="0" fontId="75" fillId="0" borderId="105" xfId="139" applyBorder="1"/>
    <xf numFmtId="0" fontId="62" fillId="0" borderId="105" xfId="139" applyFont="1" applyBorder="1"/>
    <xf numFmtId="0" fontId="50" fillId="0" borderId="105" xfId="139" applyFont="1" applyBorder="1"/>
    <xf numFmtId="0" fontId="144" fillId="0" borderId="0" xfId="139" applyFont="1"/>
    <xf numFmtId="191" fontId="80" fillId="0" borderId="0" xfId="139" applyNumberFormat="1" applyFont="1" applyAlignment="1">
      <alignment horizontal="center"/>
    </xf>
    <xf numFmtId="0" fontId="80" fillId="0" borderId="0" xfId="139" applyFont="1" applyAlignment="1">
      <alignment horizontal="center"/>
    </xf>
    <xf numFmtId="177" fontId="80" fillId="0" borderId="0" xfId="139" applyNumberFormat="1" applyFont="1" applyAlignment="1">
      <alignment horizontal="center"/>
    </xf>
    <xf numFmtId="2" fontId="71" fillId="38" borderId="3" xfId="61" applyNumberFormat="1" applyFont="1" applyFill="1" applyBorder="1"/>
    <xf numFmtId="2" fontId="15" fillId="0" borderId="47" xfId="59" applyNumberFormat="1" applyBorder="1"/>
    <xf numFmtId="2" fontId="101" fillId="32" borderId="47" xfId="35" applyNumberFormat="1" applyFont="1" applyFill="1" applyBorder="1"/>
    <xf numFmtId="2" fontId="71" fillId="38" borderId="34" xfId="61" applyNumberFormat="1" applyFont="1" applyFill="1" applyBorder="1"/>
    <xf numFmtId="2" fontId="15" fillId="0" borderId="47" xfId="60" applyNumberFormat="1" applyBorder="1"/>
    <xf numFmtId="0" fontId="263" fillId="48" borderId="0" xfId="0" applyFont="1" applyFill="1"/>
    <xf numFmtId="0" fontId="23" fillId="0" borderId="0" xfId="0" applyFont="1" applyAlignment="1">
      <alignment wrapText="1"/>
    </xf>
    <xf numFmtId="0" fontId="83" fillId="0" borderId="7" xfId="62" applyFont="1" applyBorder="1"/>
    <xf numFmtId="0" fontId="47" fillId="0" borderId="106" xfId="0" applyFont="1" applyBorder="1"/>
    <xf numFmtId="0" fontId="47" fillId="0" borderId="9" xfId="0" applyFont="1" applyBorder="1"/>
    <xf numFmtId="0" fontId="23" fillId="0" borderId="98" xfId="0" applyFont="1" applyBorder="1"/>
    <xf numFmtId="0" fontId="23" fillId="0" borderId="97" xfId="0" applyFont="1" applyBorder="1"/>
    <xf numFmtId="0" fontId="157" fillId="0" borderId="107" xfId="0" applyFont="1" applyBorder="1"/>
    <xf numFmtId="0" fontId="0" fillId="0" borderId="107" xfId="0" applyBorder="1" applyAlignment="1">
      <alignment horizontal="center" vertical="center"/>
    </xf>
    <xf numFmtId="0" fontId="79" fillId="0" borderId="107" xfId="30" applyFont="1" applyFill="1" applyBorder="1" applyAlignment="1">
      <alignment horizontal="center"/>
    </xf>
    <xf numFmtId="177" fontId="80" fillId="0" borderId="108" xfId="65" applyNumberFormat="1" applyFont="1" applyBorder="1" applyAlignment="1">
      <alignment horizontal="center"/>
    </xf>
    <xf numFmtId="177" fontId="80" fillId="0" borderId="109" xfId="65" applyNumberFormat="1" applyFont="1" applyBorder="1" applyAlignment="1">
      <alignment horizontal="center"/>
    </xf>
    <xf numFmtId="0" fontId="83" fillId="0" borderId="110" xfId="65" applyFont="1" applyBorder="1"/>
    <xf numFmtId="3" fontId="80" fillId="32" borderId="44" xfId="5" applyNumberFormat="1" applyFont="1" applyFill="1" applyBorder="1" applyAlignment="1">
      <alignment horizontal="center" vertical="center"/>
    </xf>
    <xf numFmtId="0" fontId="263" fillId="0" borderId="100" xfId="0" applyFont="1" applyBorder="1"/>
    <xf numFmtId="0" fontId="263" fillId="0" borderId="98" xfId="0" applyFont="1" applyBorder="1"/>
    <xf numFmtId="0" fontId="263" fillId="0" borderId="96" xfId="0" applyFont="1" applyBorder="1"/>
    <xf numFmtId="0" fontId="263" fillId="0" borderId="99" xfId="0" applyFont="1" applyBorder="1"/>
    <xf numFmtId="0" fontId="263" fillId="0" borderId="97" xfId="0" applyFont="1" applyBorder="1"/>
    <xf numFmtId="0" fontId="263" fillId="0" borderId="95" xfId="0" applyFont="1" applyBorder="1"/>
    <xf numFmtId="0" fontId="47" fillId="0" borderId="107" xfId="0" applyFont="1" applyBorder="1"/>
    <xf numFmtId="0" fontId="83" fillId="0" borderId="96" xfId="68" applyFont="1" applyBorder="1" applyAlignment="1">
      <alignment horizontal="center"/>
    </xf>
    <xf numFmtId="0" fontId="133" fillId="32" borderId="96" xfId="5" applyFont="1" applyFill="1" applyBorder="1" applyAlignment="1">
      <alignment horizontal="center" vertical="center"/>
    </xf>
    <xf numFmtId="0" fontId="83" fillId="0" borderId="96" xfId="70" applyFont="1" applyBorder="1" applyAlignment="1">
      <alignment horizontal="center"/>
    </xf>
    <xf numFmtId="3" fontId="83" fillId="32" borderId="96" xfId="5" applyNumberFormat="1" applyFont="1" applyFill="1" applyBorder="1" applyAlignment="1">
      <alignment horizontal="center" vertical="center"/>
    </xf>
    <xf numFmtId="0" fontId="83" fillId="0" borderId="96" xfId="69" applyFont="1" applyBorder="1" applyAlignment="1">
      <alignment horizontal="center"/>
    </xf>
    <xf numFmtId="0" fontId="83" fillId="0" borderId="96" xfId="71" applyFont="1" applyBorder="1" applyAlignment="1">
      <alignment horizontal="center"/>
    </xf>
    <xf numFmtId="0" fontId="47" fillId="32" borderId="0" xfId="43" applyFont="1" applyFill="1" applyAlignment="1">
      <alignment horizontal="left" vertical="center"/>
    </xf>
    <xf numFmtId="2" fontId="71" fillId="38" borderId="109" xfId="59" applyNumberFormat="1" applyFont="1" applyFill="1" applyBorder="1"/>
    <xf numFmtId="0" fontId="26" fillId="2" borderId="106" xfId="0" applyFont="1" applyFill="1" applyBorder="1"/>
    <xf numFmtId="0" fontId="47" fillId="39" borderId="106" xfId="139" applyFont="1" applyFill="1" applyBorder="1"/>
    <xf numFmtId="0" fontId="26" fillId="39" borderId="106" xfId="139" applyFont="1" applyFill="1" applyBorder="1"/>
    <xf numFmtId="0" fontId="75" fillId="0" borderId="106" xfId="139" applyBorder="1"/>
    <xf numFmtId="49" fontId="108" fillId="32" borderId="106" xfId="0" applyNumberFormat="1" applyFont="1" applyFill="1" applyBorder="1"/>
    <xf numFmtId="0" fontId="106" fillId="32" borderId="106" xfId="0" applyFont="1" applyFill="1" applyBorder="1"/>
    <xf numFmtId="0" fontId="0" fillId="0" borderId="106" xfId="0" applyBorder="1"/>
    <xf numFmtId="0" fontId="47" fillId="0" borderId="106" xfId="15" applyFill="1" applyBorder="1" applyAlignment="1"/>
    <xf numFmtId="0" fontId="47" fillId="38" borderId="106" xfId="15" applyFill="1" applyBorder="1" applyAlignment="1"/>
    <xf numFmtId="0" fontId="29" fillId="38" borderId="106" xfId="35" applyFont="1" applyFill="1" applyBorder="1" applyAlignment="1"/>
    <xf numFmtId="0" fontId="26" fillId="38" borderId="106" xfId="35" applyFont="1" applyFill="1" applyBorder="1" applyAlignment="1"/>
    <xf numFmtId="0" fontId="47" fillId="39" borderId="106" xfId="15" applyFill="1" applyBorder="1" applyAlignment="1"/>
    <xf numFmtId="0" fontId="29" fillId="39" borderId="106" xfId="13" applyFont="1" applyFill="1" applyBorder="1" applyAlignment="1"/>
    <xf numFmtId="0" fontId="26" fillId="39" borderId="106" xfId="13" applyFont="1" applyFill="1" applyBorder="1" applyAlignment="1"/>
    <xf numFmtId="0" fontId="26" fillId="39" borderId="106" xfId="13" applyFont="1" applyFill="1" applyBorder="1"/>
    <xf numFmtId="0" fontId="47" fillId="39" borderId="106" xfId="15" applyFill="1" applyBorder="1" applyAlignment="1">
      <alignment horizontal="center"/>
    </xf>
    <xf numFmtId="0" fontId="25" fillId="39" borderId="106" xfId="13" applyFont="1" applyFill="1" applyBorder="1"/>
    <xf numFmtId="0" fontId="79" fillId="0" borderId="106" xfId="32" applyFont="1" applyBorder="1" applyAlignment="1">
      <alignment horizontal="center" wrapText="1"/>
    </xf>
    <xf numFmtId="177" fontId="79" fillId="0" borderId="106" xfId="32" applyNumberFormat="1" applyFont="1" applyBorder="1" applyAlignment="1">
      <alignment horizontal="center" wrapText="1"/>
    </xf>
    <xf numFmtId="177" fontId="79" fillId="0" borderId="106" xfId="32" applyNumberFormat="1" applyFont="1" applyBorder="1" applyAlignment="1">
      <alignment horizontal="center" vertical="center" wrapText="1"/>
    </xf>
    <xf numFmtId="0" fontId="50" fillId="0" borderId="106" xfId="5" applyFill="1" applyBorder="1"/>
    <xf numFmtId="0" fontId="29" fillId="39" borderId="106" xfId="35" applyFont="1" applyFill="1" applyBorder="1" applyAlignment="1"/>
    <xf numFmtId="0" fontId="26" fillId="39" borderId="106" xfId="35" applyFont="1" applyFill="1" applyBorder="1" applyAlignment="1"/>
    <xf numFmtId="0" fontId="26" fillId="39" borderId="106" xfId="35" applyFont="1" applyFill="1" applyBorder="1"/>
    <xf numFmtId="181" fontId="26" fillId="39" borderId="106" xfId="1" applyNumberFormat="1" applyFont="1" applyFill="1" applyBorder="1"/>
    <xf numFmtId="0" fontId="79" fillId="0" borderId="106" xfId="5" applyFont="1" applyFill="1" applyBorder="1" applyAlignment="1">
      <alignment horizontal="center" wrapText="1"/>
    </xf>
    <xf numFmtId="0" fontId="79" fillId="0" borderId="106" xfId="5" applyFont="1" applyFill="1" applyBorder="1" applyAlignment="1">
      <alignment horizontal="center" vertical="center" wrapText="1"/>
    </xf>
    <xf numFmtId="0" fontId="62" fillId="0" borderId="106" xfId="17" applyFill="1" applyBorder="1"/>
    <xf numFmtId="181" fontId="0" fillId="0" borderId="106" xfId="1" applyNumberFormat="1" applyFont="1" applyBorder="1"/>
    <xf numFmtId="178" fontId="80" fillId="32" borderId="106" xfId="5" applyNumberFormat="1" applyFont="1" applyFill="1" applyBorder="1" applyAlignment="1">
      <alignment horizontal="right" vertical="center" wrapText="1"/>
    </xf>
    <xf numFmtId="10" fontId="75" fillId="44" borderId="106" xfId="139" applyNumberFormat="1" applyFill="1" applyBorder="1" applyAlignment="1">
      <alignment horizontal="center"/>
    </xf>
    <xf numFmtId="176" fontId="75" fillId="38" borderId="106" xfId="139" applyNumberFormat="1" applyFill="1" applyBorder="1" applyAlignment="1">
      <alignment horizontal="center"/>
    </xf>
    <xf numFmtId="0" fontId="50" fillId="0" borderId="105" xfId="5" applyFill="1" applyBorder="1" applyAlignment="1">
      <alignment horizontal="left" indent="1"/>
    </xf>
    <xf numFmtId="0" fontId="62" fillId="0" borderId="105" xfId="17" applyFill="1" applyBorder="1"/>
    <xf numFmtId="0" fontId="62" fillId="0" borderId="105" xfId="5" applyFont="1" applyFill="1" applyBorder="1"/>
    <xf numFmtId="0" fontId="50" fillId="32" borderId="105" xfId="5" applyFill="1" applyBorder="1" applyAlignment="1"/>
    <xf numFmtId="0" fontId="47" fillId="32" borderId="106" xfId="26" applyFill="1" applyBorder="1">
      <alignment horizontal="right"/>
    </xf>
    <xf numFmtId="0" fontId="50" fillId="32" borderId="106" xfId="5" applyFill="1" applyBorder="1"/>
    <xf numFmtId="0" fontId="41" fillId="39" borderId="105" xfId="35" applyFont="1" applyFill="1" applyBorder="1"/>
    <xf numFmtId="0" fontId="25" fillId="39" borderId="106" xfId="35" applyFont="1" applyFill="1" applyBorder="1"/>
    <xf numFmtId="0" fontId="62" fillId="32" borderId="105" xfId="17" applyFill="1" applyBorder="1"/>
    <xf numFmtId="0" fontId="62" fillId="32" borderId="105" xfId="17" applyFill="1" applyBorder="1" applyAlignment="1">
      <alignment horizontal="left" indent="1"/>
    </xf>
    <xf numFmtId="0" fontId="79" fillId="0" borderId="106" xfId="3" applyFont="1" applyFill="1" applyBorder="1" applyAlignment="1">
      <alignment wrapText="1"/>
    </xf>
    <xf numFmtId="0" fontId="50" fillId="32" borderId="106" xfId="30" applyFill="1" applyBorder="1">
      <alignment horizontal="left"/>
    </xf>
    <xf numFmtId="0" fontId="47" fillId="32" borderId="106" xfId="30" applyFont="1" applyFill="1" applyBorder="1">
      <alignment horizontal="left"/>
    </xf>
    <xf numFmtId="0" fontId="50" fillId="32" borderId="106" xfId="5" applyFill="1" applyBorder="1" applyAlignment="1"/>
    <xf numFmtId="14" fontId="76" fillId="0" borderId="106" xfId="0" applyNumberFormat="1" applyFont="1" applyBorder="1"/>
    <xf numFmtId="0" fontId="26" fillId="38" borderId="106" xfId="35" applyFont="1" applyFill="1" applyBorder="1"/>
    <xf numFmtId="0" fontId="78" fillId="32" borderId="106" xfId="35" applyFont="1" applyFill="1" applyBorder="1" applyAlignment="1">
      <alignment horizontal="center" vertical="center" wrapText="1"/>
    </xf>
    <xf numFmtId="0" fontId="0" fillId="32" borderId="106" xfId="0" applyFill="1" applyBorder="1"/>
    <xf numFmtId="0" fontId="42" fillId="32" borderId="106" xfId="33" applyFill="1" applyBorder="1"/>
    <xf numFmtId="0" fontId="23" fillId="39" borderId="105" xfId="35" applyFont="1" applyFill="1" applyBorder="1" applyAlignment="1"/>
    <xf numFmtId="0" fontId="23" fillId="39" borderId="105" xfId="35" applyFont="1" applyFill="1" applyBorder="1"/>
    <xf numFmtId="166" fontId="76" fillId="0" borderId="105" xfId="1" applyFont="1" applyFill="1" applyBorder="1"/>
    <xf numFmtId="0" fontId="26" fillId="39" borderId="111" xfId="13" applyFont="1" applyFill="1" applyBorder="1"/>
    <xf numFmtId="0" fontId="25" fillId="39" borderId="111" xfId="13" applyFont="1" applyFill="1" applyBorder="1"/>
    <xf numFmtId="0" fontId="80" fillId="0" borderId="111" xfId="5" applyFont="1" applyFill="1" applyBorder="1" applyAlignment="1">
      <alignment horizontal="right" vertical="center" wrapText="1"/>
    </xf>
    <xf numFmtId="0" fontId="26" fillId="39" borderId="111" xfId="139" applyFont="1" applyFill="1" applyBorder="1"/>
    <xf numFmtId="0" fontId="50" fillId="0" borderId="111" xfId="139" applyFont="1" applyBorder="1"/>
    <xf numFmtId="0" fontId="47" fillId="32" borderId="5" xfId="26" applyFill="1">
      <alignment horizontal="right"/>
    </xf>
    <xf numFmtId="0" fontId="0" fillId="0" borderId="100" xfId="0" applyBorder="1"/>
    <xf numFmtId="0" fontId="0" fillId="0" borderId="111" xfId="0" applyBorder="1"/>
    <xf numFmtId="0" fontId="26" fillId="39" borderId="113" xfId="139" applyFont="1" applyFill="1" applyBorder="1"/>
    <xf numFmtId="0" fontId="26" fillId="44" borderId="61" xfId="139" applyFont="1" applyFill="1" applyBorder="1"/>
    <xf numFmtId="0" fontId="57" fillId="39" borderId="61" xfId="139" applyFont="1" applyFill="1" applyBorder="1" applyAlignment="1">
      <alignment vertical="top" wrapText="1"/>
    </xf>
    <xf numFmtId="0" fontId="50" fillId="0" borderId="113" xfId="139" applyFont="1" applyBorder="1"/>
    <xf numFmtId="0" fontId="50" fillId="0" borderId="61" xfId="139" applyFont="1" applyBorder="1"/>
    <xf numFmtId="0" fontId="80" fillId="0" borderId="61" xfId="139" applyFont="1" applyBorder="1"/>
    <xf numFmtId="0" fontId="79" fillId="0" borderId="61" xfId="139" applyFont="1" applyBorder="1" applyAlignment="1">
      <alignment horizontal="center"/>
    </xf>
    <xf numFmtId="0" fontId="0" fillId="0" borderId="113" xfId="0" applyBorder="1"/>
    <xf numFmtId="0" fontId="0" fillId="0" borderId="61" xfId="0" applyBorder="1"/>
    <xf numFmtId="0" fontId="105" fillId="32" borderId="61" xfId="23" applyFont="1" applyFill="1" applyBorder="1" applyAlignment="1" applyProtection="1"/>
    <xf numFmtId="0" fontId="26" fillId="39" borderId="61" xfId="139" applyFont="1" applyFill="1" applyBorder="1"/>
    <xf numFmtId="0" fontId="57" fillId="44" borderId="61" xfId="139" applyFont="1" applyFill="1" applyBorder="1" applyAlignment="1">
      <alignment vertical="top" wrapText="1"/>
    </xf>
    <xf numFmtId="0" fontId="75" fillId="0" borderId="61" xfId="139" applyBorder="1"/>
    <xf numFmtId="0" fontId="56" fillId="38" borderId="61" xfId="12" applyFill="1" applyBorder="1">
      <alignment horizontal="right"/>
    </xf>
    <xf numFmtId="0" fontId="47" fillId="38" borderId="61" xfId="15" applyFill="1" applyBorder="1" applyAlignment="1"/>
    <xf numFmtId="0" fontId="50" fillId="32" borderId="61" xfId="5" applyFill="1" applyBorder="1"/>
    <xf numFmtId="0" fontId="50" fillId="32" borderId="61" xfId="5" applyFill="1" applyBorder="1" applyAlignment="1"/>
    <xf numFmtId="2" fontId="49" fillId="0" borderId="61" xfId="4" applyNumberFormat="1" applyBorder="1"/>
    <xf numFmtId="0" fontId="26" fillId="39" borderId="61" xfId="13" applyFont="1" applyFill="1" applyBorder="1"/>
    <xf numFmtId="0" fontId="57" fillId="39" borderId="61" xfId="14" applyFill="1" applyBorder="1">
      <alignment vertical="top" wrapText="1"/>
    </xf>
    <xf numFmtId="0" fontId="50" fillId="0" borderId="61" xfId="5" applyFill="1" applyBorder="1"/>
    <xf numFmtId="178" fontId="95" fillId="0" borderId="61" xfId="1" applyNumberFormat="1" applyFont="1" applyBorder="1"/>
    <xf numFmtId="0" fontId="0" fillId="38" borderId="61" xfId="0" applyFill="1" applyBorder="1"/>
    <xf numFmtId="0" fontId="25" fillId="39" borderId="61" xfId="13" applyFont="1" applyFill="1" applyBorder="1"/>
    <xf numFmtId="0" fontId="50" fillId="0" borderId="114" xfId="0" applyFont="1" applyBorder="1" applyAlignment="1">
      <alignment vertical="center" wrapText="1"/>
    </xf>
    <xf numFmtId="185" fontId="50" fillId="0" borderId="114" xfId="5" applyNumberFormat="1" applyFill="1" applyBorder="1" applyAlignment="1">
      <alignment horizontal="right" vertical="center" indent="1"/>
    </xf>
    <xf numFmtId="0" fontId="50" fillId="0" borderId="114" xfId="5" applyFill="1" applyBorder="1" applyAlignment="1">
      <alignment horizontal="right" vertical="center" wrapText="1" indent="1"/>
    </xf>
    <xf numFmtId="185" fontId="50" fillId="0" borderId="114" xfId="2" applyNumberFormat="1" applyFont="1" applyFill="1" applyBorder="1" applyAlignment="1" applyProtection="1">
      <alignment horizontal="right"/>
    </xf>
    <xf numFmtId="178" fontId="50" fillId="0" borderId="114" xfId="2" applyNumberFormat="1" applyFont="1" applyFill="1" applyBorder="1" applyAlignment="1" applyProtection="1"/>
    <xf numFmtId="169" fontId="50" fillId="0" borderId="114" xfId="2" applyFont="1" applyFill="1" applyBorder="1" applyAlignment="1" applyProtection="1"/>
    <xf numFmtId="185" fontId="50" fillId="0" borderId="114" xfId="5" applyNumberFormat="1" applyFill="1" applyBorder="1" applyAlignment="1">
      <alignment horizontal="right" vertical="center"/>
    </xf>
    <xf numFmtId="15" fontId="50" fillId="0" borderId="114" xfId="5" applyNumberFormat="1" applyFill="1" applyBorder="1" applyAlignment="1">
      <alignment horizontal="right" vertical="center"/>
    </xf>
    <xf numFmtId="178" fontId="50" fillId="0" borderId="114" xfId="5" applyNumberFormat="1" applyFill="1" applyBorder="1" applyAlignment="1">
      <alignment vertical="center"/>
    </xf>
    <xf numFmtId="0" fontId="50" fillId="0" borderId="114" xfId="5" applyFill="1" applyBorder="1" applyAlignment="1">
      <alignment vertical="center"/>
    </xf>
    <xf numFmtId="185" fontId="50" fillId="0" borderId="114" xfId="5" applyNumberFormat="1" applyFill="1" applyBorder="1" applyAlignment="1">
      <alignment horizontal="right" indent="1"/>
    </xf>
    <xf numFmtId="0" fontId="50" fillId="0" borderId="114" xfId="5" applyFill="1" applyBorder="1" applyAlignment="1">
      <alignment horizontal="left" indent="1"/>
    </xf>
    <xf numFmtId="178" fontId="50" fillId="0" borderId="114" xfId="5" applyNumberFormat="1" applyFill="1" applyBorder="1" applyAlignment="1">
      <alignment horizontal="left" indent="1"/>
    </xf>
    <xf numFmtId="0" fontId="50" fillId="0" borderId="114" xfId="32" applyFont="1" applyBorder="1" applyAlignment="1">
      <alignment vertical="center" wrapText="1"/>
    </xf>
    <xf numFmtId="185" fontId="80" fillId="0" borderId="114" xfId="32" applyNumberFormat="1" applyFont="1" applyBorder="1" applyAlignment="1">
      <alignment horizontal="right"/>
    </xf>
    <xf numFmtId="185" fontId="80" fillId="0" borderId="114" xfId="1" applyNumberFormat="1" applyFont="1" applyFill="1" applyBorder="1" applyAlignment="1">
      <alignment horizontal="right"/>
    </xf>
    <xf numFmtId="0" fontId="50" fillId="0" borderId="114" xfId="32" applyFont="1" applyBorder="1" applyAlignment="1">
      <alignment horizontal="center" vertical="center"/>
    </xf>
    <xf numFmtId="0" fontId="0" fillId="0" borderId="61" xfId="0" applyBorder="1" applyAlignment="1">
      <alignment horizontal="left" vertical="top"/>
    </xf>
    <xf numFmtId="0" fontId="26" fillId="39" borderId="61" xfId="35" applyFont="1" applyFill="1" applyBorder="1"/>
    <xf numFmtId="171" fontId="64" fillId="0" borderId="61" xfId="5" applyNumberFormat="1" applyFont="1" applyFill="1" applyBorder="1" applyAlignment="1">
      <alignment horizontal="right" vertical="center" wrapText="1"/>
    </xf>
    <xf numFmtId="0" fontId="71" fillId="0" borderId="61" xfId="0" applyFont="1" applyBorder="1" applyAlignment="1">
      <alignment vertical="top"/>
    </xf>
    <xf numFmtId="171" fontId="79" fillId="0" borderId="61" xfId="5" applyNumberFormat="1" applyFont="1" applyFill="1" applyBorder="1" applyAlignment="1">
      <alignment horizontal="right" vertical="center" wrapText="1"/>
    </xf>
    <xf numFmtId="0" fontId="79" fillId="0" borderId="61" xfId="5" applyFont="1" applyFill="1" applyBorder="1" applyAlignment="1">
      <alignment horizontal="center" vertical="center" wrapText="1"/>
    </xf>
    <xf numFmtId="178" fontId="80" fillId="0" borderId="61" xfId="5" applyNumberFormat="1" applyFont="1" applyFill="1" applyBorder="1" applyAlignment="1">
      <alignment horizontal="right" vertical="center" wrapText="1"/>
    </xf>
    <xf numFmtId="178" fontId="80" fillId="32" borderId="61" xfId="5" applyNumberFormat="1" applyFont="1" applyFill="1" applyBorder="1" applyAlignment="1">
      <alignment horizontal="right" vertical="center" wrapText="1"/>
    </xf>
    <xf numFmtId="190" fontId="80" fillId="32" borderId="114" xfId="1" applyNumberFormat="1" applyFont="1" applyFill="1" applyBorder="1" applyAlignment="1"/>
    <xf numFmtId="190" fontId="80" fillId="0" borderId="114" xfId="1" applyNumberFormat="1" applyFont="1" applyFill="1" applyBorder="1" applyAlignment="1"/>
    <xf numFmtId="226" fontId="80" fillId="32" borderId="114" xfId="24" applyNumberFormat="1" applyFont="1" applyFill="1" applyBorder="1" applyAlignment="1"/>
    <xf numFmtId="185" fontId="80" fillId="32" borderId="114" xfId="139" applyNumberFormat="1" applyFont="1" applyFill="1" applyBorder="1" applyAlignment="1">
      <alignment horizontal="center"/>
    </xf>
    <xf numFmtId="226" fontId="80" fillId="0" borderId="114" xfId="24" applyNumberFormat="1" applyFont="1" applyFill="1" applyBorder="1" applyAlignment="1"/>
    <xf numFmtId="185" fontId="80" fillId="0" borderId="114" xfId="139" applyNumberFormat="1" applyFont="1" applyBorder="1" applyAlignment="1">
      <alignment horizontal="center"/>
    </xf>
    <xf numFmtId="9" fontId="80" fillId="32" borderId="114" xfId="24" applyFont="1" applyFill="1" applyBorder="1" applyAlignment="1"/>
    <xf numFmtId="0" fontId="79" fillId="0" borderId="61" xfId="139" applyFont="1" applyBorder="1" applyAlignment="1">
      <alignment horizontal="left" vertical="top" wrapText="1"/>
    </xf>
    <xf numFmtId="0" fontId="80" fillId="0" borderId="114" xfId="1" applyNumberFormat="1" applyFont="1" applyFill="1" applyBorder="1" applyAlignment="1">
      <alignment horizontal="center" vertical="center" wrapText="1"/>
    </xf>
    <xf numFmtId="185" fontId="80" fillId="32" borderId="114" xfId="139" applyNumberFormat="1" applyFont="1" applyFill="1" applyBorder="1" applyAlignment="1">
      <alignment horizontal="center" vertical="center"/>
    </xf>
    <xf numFmtId="17" fontId="80" fillId="32" borderId="114" xfId="1" applyNumberFormat="1" applyFont="1" applyFill="1" applyBorder="1" applyAlignment="1">
      <alignment horizontal="center" vertical="center" wrapText="1"/>
    </xf>
    <xf numFmtId="17" fontId="80" fillId="32" borderId="114" xfId="1" applyNumberFormat="1" applyFont="1" applyFill="1" applyBorder="1" applyAlignment="1">
      <alignment horizontal="center"/>
    </xf>
    <xf numFmtId="0" fontId="80" fillId="0" borderId="61" xfId="139" applyFont="1" applyBorder="1" applyAlignment="1">
      <alignment wrapText="1"/>
    </xf>
    <xf numFmtId="0" fontId="149" fillId="47" borderId="61" xfId="139" applyFont="1" applyFill="1" applyBorder="1"/>
    <xf numFmtId="0" fontId="57" fillId="47" borderId="61" xfId="139" applyFont="1" applyFill="1" applyBorder="1" applyAlignment="1">
      <alignment vertical="top" wrapText="1"/>
    </xf>
    <xf numFmtId="0" fontId="63" fillId="32" borderId="61" xfId="21" applyFont="1" applyFill="1" applyBorder="1" applyAlignment="1">
      <alignment horizontal="center" vertical="center" wrapText="1"/>
    </xf>
    <xf numFmtId="0" fontId="79" fillId="0" borderId="61" xfId="31" applyFont="1" applyFill="1" applyBorder="1">
      <alignment horizontal="center" wrapText="1"/>
    </xf>
    <xf numFmtId="0" fontId="6" fillId="0" borderId="61" xfId="51674" applyBorder="1"/>
    <xf numFmtId="166" fontId="80" fillId="0" borderId="61" xfId="1" applyFont="1" applyFill="1" applyBorder="1" applyAlignment="1" applyProtection="1"/>
    <xf numFmtId="166" fontId="74" fillId="0" borderId="61" xfId="1" applyFont="1" applyFill="1" applyBorder="1"/>
    <xf numFmtId="166" fontId="0" fillId="0" borderId="61" xfId="1" applyFont="1" applyBorder="1"/>
    <xf numFmtId="0" fontId="74" fillId="0" borderId="61" xfId="0" applyFont="1" applyBorder="1"/>
    <xf numFmtId="166" fontId="118" fillId="0" borderId="61" xfId="1" applyFont="1" applyFill="1" applyBorder="1" applyAlignment="1">
      <alignment vertical="center" wrapText="1"/>
    </xf>
    <xf numFmtId="0" fontId="26" fillId="32" borderId="61" xfId="35" applyFont="1" applyFill="1" applyBorder="1" applyAlignment="1"/>
    <xf numFmtId="0" fontId="33" fillId="32" borderId="61" xfId="35" applyFont="1" applyFill="1" applyBorder="1" applyAlignment="1">
      <alignment horizontal="center" vertical="center" wrapText="1"/>
    </xf>
    <xf numFmtId="0" fontId="92" fillId="32" borderId="61" xfId="35" applyFont="1" applyFill="1" applyBorder="1" applyAlignment="1"/>
    <xf numFmtId="0" fontId="80" fillId="32" borderId="61" xfId="5" applyFont="1" applyFill="1" applyBorder="1"/>
    <xf numFmtId="0" fontId="80" fillId="32" borderId="61" xfId="43" applyFont="1" applyFill="1" applyBorder="1"/>
    <xf numFmtId="0" fontId="0" fillId="32" borderId="61" xfId="0" applyFill="1" applyBorder="1"/>
    <xf numFmtId="0" fontId="42" fillId="0" borderId="61" xfId="33" applyBorder="1"/>
    <xf numFmtId="0" fontId="95" fillId="38" borderId="61" xfId="14" applyFont="1" applyFill="1" applyBorder="1" applyAlignment="1">
      <alignment vertical="top"/>
    </xf>
    <xf numFmtId="0" fontId="26" fillId="0" borderId="61" xfId="35" applyFont="1" applyFill="1" applyBorder="1"/>
    <xf numFmtId="0" fontId="71" fillId="0" borderId="61" xfId="42" applyFont="1" applyBorder="1" applyAlignment="1">
      <alignment vertical="top" wrapText="1"/>
    </xf>
    <xf numFmtId="0" fontId="85" fillId="0" borderId="61" xfId="42" applyFont="1" applyBorder="1" applyAlignment="1">
      <alignment vertical="top" wrapText="1"/>
    </xf>
    <xf numFmtId="0" fontId="15" fillId="0" borderId="61" xfId="58" applyBorder="1" applyAlignment="1">
      <alignment vertical="top" wrapText="1"/>
    </xf>
    <xf numFmtId="14" fontId="97" fillId="0" borderId="61" xfId="33" applyNumberFormat="1" applyFont="1" applyBorder="1"/>
    <xf numFmtId="184" fontId="19" fillId="39" borderId="114" xfId="39" applyNumberFormat="1" applyFill="1" applyBorder="1" applyAlignment="1">
      <alignment vertical="top"/>
    </xf>
    <xf numFmtId="0" fontId="98" fillId="2" borderId="106" xfId="139" applyFont="1" applyFill="1" applyBorder="1" applyAlignment="1">
      <alignment horizontal="left"/>
    </xf>
    <xf numFmtId="173" fontId="99" fillId="2" borderId="106" xfId="139" applyNumberFormat="1" applyFont="1" applyFill="1" applyBorder="1" applyProtection="1">
      <protection locked="0"/>
    </xf>
    <xf numFmtId="173" fontId="99" fillId="2" borderId="116" xfId="139" applyNumberFormat="1" applyFont="1" applyFill="1" applyBorder="1" applyProtection="1">
      <protection locked="0"/>
    </xf>
    <xf numFmtId="169" fontId="50" fillId="0" borderId="10" xfId="2" applyFont="1" applyFill="1" applyBorder="1" applyAlignment="1" applyProtection="1">
      <protection locked="0"/>
    </xf>
    <xf numFmtId="0" fontId="264" fillId="39" borderId="106" xfId="139" applyFont="1" applyFill="1" applyBorder="1" applyAlignment="1">
      <alignment horizontal="center"/>
    </xf>
    <xf numFmtId="0" fontId="264" fillId="39" borderId="9" xfId="139" applyFont="1" applyFill="1" applyBorder="1" applyAlignment="1">
      <alignment horizontal="center"/>
    </xf>
    <xf numFmtId="185" fontId="80" fillId="0" borderId="115" xfId="1" applyNumberFormat="1" applyFont="1" applyBorder="1" applyAlignment="1">
      <alignment horizontal="right"/>
    </xf>
    <xf numFmtId="185" fontId="80" fillId="38" borderId="41" xfId="1" applyNumberFormat="1" applyFont="1" applyFill="1" applyBorder="1"/>
    <xf numFmtId="185" fontId="80" fillId="38" borderId="117" xfId="1" applyNumberFormat="1" applyFont="1" applyFill="1" applyBorder="1"/>
    <xf numFmtId="181" fontId="79" fillId="32" borderId="65" xfId="1" applyNumberFormat="1" applyFont="1" applyFill="1" applyBorder="1" applyAlignment="1"/>
    <xf numFmtId="181" fontId="79" fillId="32" borderId="0" xfId="1" applyNumberFormat="1" applyFont="1" applyFill="1" applyBorder="1" applyAlignment="1"/>
    <xf numFmtId="0" fontId="42" fillId="0" borderId="0" xfId="117"/>
    <xf numFmtId="181" fontId="79" fillId="0" borderId="10" xfId="1" applyNumberFormat="1" applyFont="1" applyFill="1" applyBorder="1" applyAlignment="1"/>
    <xf numFmtId="181" fontId="110" fillId="38" borderId="33" xfId="1" applyNumberFormat="1" applyFont="1" applyFill="1" applyBorder="1"/>
    <xf numFmtId="185" fontId="110" fillId="38" borderId="51" xfId="0" applyNumberFormat="1" applyFont="1" applyFill="1" applyBorder="1"/>
    <xf numFmtId="181" fontId="79" fillId="40" borderId="40" xfId="1" applyNumberFormat="1" applyFont="1" applyFill="1" applyBorder="1" applyAlignment="1">
      <alignment horizontal="right" vertical="center" wrapText="1"/>
    </xf>
    <xf numFmtId="181" fontId="79" fillId="40" borderId="41" xfId="1" applyNumberFormat="1" applyFont="1" applyFill="1" applyBorder="1" applyAlignment="1">
      <alignment horizontal="right" vertical="center" wrapText="1"/>
    </xf>
    <xf numFmtId="0" fontId="71" fillId="39" borderId="0" xfId="129" applyFont="1" applyFill="1" applyAlignment="1">
      <alignment horizontal="center" vertical="top" wrapText="1"/>
    </xf>
    <xf numFmtId="0" fontId="79" fillId="39" borderId="0" xfId="129" quotePrefix="1" applyFont="1" applyFill="1" applyAlignment="1">
      <alignment horizontal="center" vertical="top" wrapText="1"/>
    </xf>
    <xf numFmtId="0" fontId="5" fillId="0" borderId="0" xfId="139" applyFont="1"/>
    <xf numFmtId="185" fontId="80" fillId="32" borderId="40" xfId="5" applyNumberFormat="1" applyFont="1" applyFill="1" applyBorder="1" applyAlignment="1">
      <alignment horizontal="right" vertical="center" wrapText="1"/>
    </xf>
    <xf numFmtId="185" fontId="80" fillId="32" borderId="41" xfId="5" applyNumberFormat="1" applyFont="1" applyFill="1" applyBorder="1" applyAlignment="1">
      <alignment horizontal="right" vertical="center" wrapText="1"/>
    </xf>
    <xf numFmtId="185" fontId="80" fillId="32" borderId="38" xfId="5" applyNumberFormat="1" applyFont="1" applyFill="1" applyBorder="1" applyAlignment="1">
      <alignment horizontal="right" vertical="center" wrapText="1"/>
    </xf>
    <xf numFmtId="0" fontId="79" fillId="0" borderId="11" xfId="139" applyFont="1" applyBorder="1" applyAlignment="1">
      <alignment horizontal="center" vertical="center" wrapText="1"/>
    </xf>
    <xf numFmtId="49" fontId="92" fillId="0" borderId="118" xfId="51687" applyNumberFormat="1" applyBorder="1"/>
    <xf numFmtId="14" fontId="92" fillId="0" borderId="118" xfId="51690" applyNumberFormat="1" applyBorder="1" applyAlignment="1">
      <alignment horizontal="center"/>
    </xf>
    <xf numFmtId="44" fontId="92" fillId="0" borderId="118" xfId="51695" applyNumberFormat="1" applyFont="1" applyFill="1" applyBorder="1"/>
    <xf numFmtId="185" fontId="80" fillId="39" borderId="3" xfId="5" applyNumberFormat="1" applyFont="1" applyFill="1" applyBorder="1" applyAlignment="1">
      <alignment horizontal="right" vertical="center" wrapText="1"/>
    </xf>
    <xf numFmtId="0" fontId="79" fillId="39" borderId="3" xfId="5" applyFont="1" applyFill="1" applyBorder="1" applyAlignment="1">
      <alignment vertical="center" wrapText="1"/>
    </xf>
    <xf numFmtId="0" fontId="79" fillId="39" borderId="17" xfId="5" applyFont="1" applyFill="1" applyBorder="1" applyAlignment="1">
      <alignment vertical="center" wrapText="1"/>
    </xf>
    <xf numFmtId="186" fontId="0" fillId="0" borderId="106" xfId="0" applyNumberFormat="1" applyBorder="1"/>
    <xf numFmtId="0" fontId="268" fillId="39" borderId="106" xfId="35" applyFont="1" applyFill="1" applyBorder="1"/>
    <xf numFmtId="14" fontId="92" fillId="0" borderId="119" xfId="51690" applyNumberFormat="1" applyBorder="1" applyAlignment="1">
      <alignment horizontal="center"/>
    </xf>
    <xf numFmtId="0" fontId="156" fillId="0" borderId="0" xfId="0" applyFont="1"/>
    <xf numFmtId="49" fontId="265" fillId="0" borderId="7" xfId="139" applyNumberFormat="1" applyFont="1" applyBorder="1" applyAlignment="1">
      <alignment vertical="top"/>
    </xf>
    <xf numFmtId="49" fontId="155" fillId="0" borderId="106" xfId="139" applyNumberFormat="1" applyFont="1" applyBorder="1" applyAlignment="1">
      <alignment vertical="top"/>
    </xf>
    <xf numFmtId="0" fontId="92" fillId="0" borderId="112" xfId="51684" applyBorder="1"/>
    <xf numFmtId="164" fontId="155" fillId="0" borderId="9" xfId="143" applyNumberFormat="1" applyFont="1" applyFill="1" applyBorder="1" applyAlignment="1">
      <alignment vertical="top"/>
    </xf>
    <xf numFmtId="165" fontId="155" fillId="0" borderId="9" xfId="143" applyFont="1" applyFill="1" applyBorder="1" applyAlignment="1">
      <alignment vertical="top"/>
    </xf>
    <xf numFmtId="9" fontId="92" fillId="39" borderId="114" xfId="24" applyFont="1" applyFill="1" applyBorder="1" applyAlignment="1">
      <alignment horizontal="right"/>
    </xf>
    <xf numFmtId="185" fontId="80" fillId="39" borderId="1" xfId="37" applyNumberFormat="1" applyFont="1" applyFill="1" applyAlignment="1">
      <alignment horizontal="right"/>
      <protection locked="0"/>
    </xf>
    <xf numFmtId="185" fontId="80" fillId="39" borderId="114" xfId="37" applyNumberFormat="1" applyFont="1" applyFill="1" applyBorder="1" applyAlignment="1">
      <alignment horizontal="right"/>
      <protection locked="0"/>
    </xf>
    <xf numFmtId="9" fontId="94" fillId="39" borderId="17" xfId="24" applyFont="1" applyFill="1" applyBorder="1" applyAlignment="1">
      <alignment horizontal="right"/>
    </xf>
    <xf numFmtId="9" fontId="92" fillId="32" borderId="114" xfId="24" applyFont="1" applyFill="1" applyBorder="1" applyAlignment="1">
      <alignment horizontal="right"/>
    </xf>
    <xf numFmtId="185" fontId="92" fillId="32" borderId="114" xfId="34" applyNumberFormat="1" applyFont="1" applyFill="1" applyBorder="1">
      <alignment horizontal="right"/>
    </xf>
    <xf numFmtId="0" fontId="105" fillId="0" borderId="0" xfId="23" applyFont="1" applyAlignment="1" applyProtection="1"/>
    <xf numFmtId="14" fontId="92" fillId="0" borderId="7" xfId="51694" applyNumberFormat="1" applyBorder="1"/>
    <xf numFmtId="49" fontId="92" fillId="0" borderId="101" xfId="51687" applyNumberFormat="1" applyBorder="1"/>
    <xf numFmtId="49" fontId="155" fillId="0" borderId="101" xfId="139" applyNumberFormat="1" applyFont="1" applyBorder="1" applyAlignment="1">
      <alignment vertical="top" wrapText="1"/>
    </xf>
    <xf numFmtId="14" fontId="92" fillId="0" borderId="101" xfId="51690" applyNumberFormat="1" applyBorder="1" applyAlignment="1">
      <alignment horizontal="center"/>
    </xf>
    <xf numFmtId="49" fontId="155" fillId="0" borderId="101" xfId="139" applyNumberFormat="1" applyFont="1" applyBorder="1" applyAlignment="1">
      <alignment horizontal="center" vertical="top"/>
    </xf>
    <xf numFmtId="44" fontId="92" fillId="0" borderId="101" xfId="51695" applyNumberFormat="1" applyFont="1" applyFill="1" applyBorder="1"/>
    <xf numFmtId="185" fontId="80" fillId="39" borderId="114" xfId="37" applyNumberFormat="1" applyFont="1" applyFill="1" applyBorder="1">
      <protection locked="0"/>
    </xf>
    <xf numFmtId="0" fontId="33" fillId="39" borderId="106" xfId="13" applyFont="1" applyFill="1" applyBorder="1"/>
    <xf numFmtId="0" fontId="74" fillId="44" borderId="0" xfId="139" applyFont="1" applyFill="1"/>
    <xf numFmtId="176" fontId="270" fillId="45" borderId="0" xfId="139" applyNumberFormat="1" applyFont="1" applyFill="1"/>
    <xf numFmtId="0" fontId="270" fillId="45" borderId="0" xfId="139" applyFont="1" applyFill="1"/>
    <xf numFmtId="176" fontId="270" fillId="0" borderId="0" xfId="139" applyNumberFormat="1" applyFont="1"/>
    <xf numFmtId="0" fontId="270" fillId="0" borderId="0" xfId="139" applyFont="1"/>
    <xf numFmtId="170" fontId="271" fillId="32" borderId="0" xfId="20" applyNumberFormat="1" applyFont="1" applyFill="1" applyBorder="1">
      <alignment horizontal="center" vertical="center" wrapText="1"/>
    </xf>
    <xf numFmtId="0" fontId="80" fillId="0" borderId="0" xfId="0" applyFont="1" applyAlignment="1">
      <alignment horizontal="left" vertical="center"/>
    </xf>
    <xf numFmtId="183" fontId="272" fillId="32" borderId="0" xfId="5" applyNumberFormat="1" applyFont="1" applyFill="1" applyAlignment="1">
      <alignment horizontal="center"/>
    </xf>
    <xf numFmtId="0" fontId="79" fillId="0" borderId="0" xfId="5" applyFont="1" applyFill="1" applyAlignment="1">
      <alignment horizontal="center"/>
    </xf>
    <xf numFmtId="0" fontId="157" fillId="0" borderId="0" xfId="0" applyFont="1"/>
    <xf numFmtId="0" fontId="8" fillId="0" borderId="0" xfId="144" applyAlignment="1">
      <alignment horizontal="center"/>
    </xf>
    <xf numFmtId="0" fontId="83" fillId="0" borderId="0" xfId="63" applyFont="1"/>
    <xf numFmtId="178" fontId="83" fillId="0" borderId="0" xfId="1" applyNumberFormat="1" applyFont="1" applyBorder="1"/>
    <xf numFmtId="2" fontId="8" fillId="0" borderId="0" xfId="145" applyNumberFormat="1" applyAlignment="1">
      <alignment horizontal="center"/>
    </xf>
    <xf numFmtId="0" fontId="83" fillId="0" borderId="0" xfId="64" applyFont="1"/>
    <xf numFmtId="10" fontId="83" fillId="32" borderId="0" xfId="5" applyNumberFormat="1" applyFont="1" applyFill="1" applyAlignment="1"/>
    <xf numFmtId="0" fontId="8" fillId="0" borderId="0" xfId="51578" applyAlignment="1">
      <alignment horizontal="left"/>
    </xf>
    <xf numFmtId="0" fontId="8" fillId="0" borderId="0" xfId="51579" applyAlignment="1">
      <alignment horizontal="left"/>
    </xf>
    <xf numFmtId="0" fontId="8" fillId="0" borderId="0" xfId="51580" applyAlignment="1">
      <alignment horizontal="center"/>
    </xf>
    <xf numFmtId="0" fontId="138" fillId="32" borderId="0" xfId="5" applyFont="1" applyFill="1" applyAlignment="1">
      <alignment horizontal="center" vertical="center"/>
    </xf>
    <xf numFmtId="0" fontId="83" fillId="0" borderId="0" xfId="70" applyFont="1"/>
    <xf numFmtId="3" fontId="8" fillId="0" borderId="0" xfId="51582" applyNumberFormat="1" applyAlignment="1">
      <alignment horizontal="center"/>
    </xf>
    <xf numFmtId="0" fontId="8" fillId="0" borderId="0" xfId="51575" applyAlignment="1">
      <alignment horizontal="left" vertical="center"/>
    </xf>
    <xf numFmtId="2" fontId="80" fillId="0" borderId="0" xfId="5" applyNumberFormat="1" applyFont="1" applyFill="1" applyAlignment="1">
      <alignment horizontal="center" vertical="center"/>
    </xf>
    <xf numFmtId="0" fontId="80" fillId="0" borderId="0" xfId="51577" applyFont="1" applyAlignment="1">
      <alignment horizontal="left" vertical="center"/>
    </xf>
    <xf numFmtId="0" fontId="8" fillId="0" borderId="0" xfId="51577" applyAlignment="1">
      <alignment horizontal="left" vertical="center"/>
    </xf>
    <xf numFmtId="0" fontId="80" fillId="0" borderId="0" xfId="5" applyFont="1" applyFill="1" applyAlignment="1">
      <alignment horizontal="center" vertical="center"/>
    </xf>
    <xf numFmtId="1" fontId="80" fillId="0" borderId="0" xfId="5" applyNumberFormat="1" applyFont="1" applyFill="1" applyAlignment="1">
      <alignment horizontal="center"/>
    </xf>
    <xf numFmtId="0" fontId="50" fillId="0" borderId="0" xfId="5" applyFill="1" applyAlignment="1">
      <alignment horizontal="center" vertical="center"/>
    </xf>
    <xf numFmtId="0" fontId="0" fillId="0" borderId="0" xfId="0" applyAlignment="1">
      <alignment horizontal="center"/>
    </xf>
    <xf numFmtId="0" fontId="79" fillId="0" borderId="0" xfId="30" applyFont="1" applyFill="1" applyBorder="1" applyAlignment="1">
      <alignment horizontal="center"/>
    </xf>
    <xf numFmtId="2" fontId="80" fillId="0" borderId="0" xfId="5" applyNumberFormat="1" applyFont="1" applyFill="1" applyAlignment="1">
      <alignment horizontal="center"/>
    </xf>
    <xf numFmtId="0" fontId="83" fillId="0" borderId="0" xfId="62" applyFont="1"/>
    <xf numFmtId="0" fontId="83" fillId="0" borderId="0" xfId="65" applyFont="1"/>
    <xf numFmtId="0" fontId="83" fillId="0" borderId="0" xfId="66" applyFont="1"/>
    <xf numFmtId="0" fontId="273" fillId="0" borderId="0" xfId="0" applyFont="1" applyAlignment="1">
      <alignment horizontal="center" wrapText="1"/>
    </xf>
    <xf numFmtId="0" fontId="92" fillId="32" borderId="44" xfId="35" applyFont="1" applyFill="1" applyBorder="1" applyAlignment="1">
      <alignment horizontal="center"/>
    </xf>
    <xf numFmtId="0" fontId="80" fillId="32" borderId="44" xfId="5" applyFont="1" applyFill="1" applyBorder="1" applyAlignment="1">
      <alignment horizontal="center"/>
    </xf>
    <xf numFmtId="177" fontId="80" fillId="32" borderId="44" xfId="43" applyNumberFormat="1" applyFont="1" applyFill="1" applyBorder="1" applyAlignment="1">
      <alignment horizontal="center"/>
    </xf>
    <xf numFmtId="9" fontId="92" fillId="39" borderId="114" xfId="24" applyFont="1" applyFill="1" applyBorder="1"/>
    <xf numFmtId="184" fontId="80" fillId="39" borderId="17" xfId="118" applyNumberFormat="1" applyFont="1" applyFill="1" applyBorder="1" applyAlignment="1">
      <alignment vertical="top"/>
    </xf>
    <xf numFmtId="43" fontId="0" fillId="0" borderId="0" xfId="0" applyNumberFormat="1"/>
    <xf numFmtId="0" fontId="50" fillId="0" borderId="0" xfId="0" applyFont="1" applyAlignment="1">
      <alignment horizontal="left"/>
    </xf>
    <xf numFmtId="185" fontId="80" fillId="0" borderId="120" xfId="0" applyNumberFormat="1" applyFont="1" applyBorder="1" applyAlignment="1">
      <alignment horizontal="left" wrapText="1"/>
    </xf>
    <xf numFmtId="185" fontId="80" fillId="32" borderId="120" xfId="1" applyNumberFormat="1" applyFont="1" applyFill="1" applyBorder="1" applyAlignment="1">
      <alignment horizontal="left" wrapText="1"/>
    </xf>
    <xf numFmtId="230" fontId="80" fillId="0" borderId="0" xfId="142" applyNumberFormat="1" applyFont="1" applyBorder="1" applyAlignment="1">
      <alignment horizontal="center"/>
    </xf>
    <xf numFmtId="2" fontId="0" fillId="0" borderId="0" xfId="0" applyNumberFormat="1"/>
    <xf numFmtId="227" fontId="0" fillId="0" borderId="0" xfId="0" applyNumberFormat="1"/>
    <xf numFmtId="185" fontId="80" fillId="0" borderId="0" xfId="1" applyNumberFormat="1" applyFont="1" applyFill="1" applyBorder="1" applyAlignment="1"/>
    <xf numFmtId="185" fontId="80" fillId="0" borderId="0" xfId="1" applyNumberFormat="1" applyFont="1" applyBorder="1"/>
    <xf numFmtId="185" fontId="80" fillId="0" borderId="114" xfId="1" applyNumberFormat="1" applyFont="1" applyFill="1" applyBorder="1" applyAlignment="1"/>
    <xf numFmtId="0" fontId="274" fillId="0" borderId="0" xfId="0" applyFont="1"/>
    <xf numFmtId="0" fontId="99" fillId="44" borderId="0" xfId="0" applyFont="1" applyFill="1"/>
    <xf numFmtId="0" fontId="26" fillId="44" borderId="0" xfId="0" applyFont="1" applyFill="1"/>
    <xf numFmtId="0" fontId="275" fillId="0" borderId="0" xfId="0" applyFont="1"/>
    <xf numFmtId="178" fontId="50" fillId="32" borderId="0" xfId="1" applyNumberFormat="1" applyFont="1" applyFill="1" applyAlignment="1"/>
    <xf numFmtId="185" fontId="50" fillId="32" borderId="0" xfId="5" applyNumberFormat="1" applyFill="1" applyAlignment="1"/>
    <xf numFmtId="49" fontId="105" fillId="32" borderId="0" xfId="23" applyNumberFormat="1" applyFont="1" applyFill="1" applyAlignment="1" applyProtection="1"/>
    <xf numFmtId="0" fontId="0" fillId="44" borderId="0" xfId="139" applyFont="1" applyFill="1"/>
    <xf numFmtId="0" fontId="65" fillId="0" borderId="0" xfId="23" applyAlignment="1" applyProtection="1"/>
    <xf numFmtId="0" fontId="270" fillId="45" borderId="0" xfId="0" applyFont="1" applyFill="1"/>
    <xf numFmtId="0" fontId="145" fillId="39" borderId="0" xfId="139" applyFont="1" applyFill="1"/>
    <xf numFmtId="176" fontId="50" fillId="32" borderId="0" xfId="5" applyNumberFormat="1" applyFill="1" applyAlignment="1"/>
    <xf numFmtId="0" fontId="0" fillId="0" borderId="0" xfId="139" applyFont="1"/>
    <xf numFmtId="231" fontId="110" fillId="0" borderId="0" xfId="1" applyNumberFormat="1" applyFont="1"/>
    <xf numFmtId="232" fontId="110" fillId="0" borderId="0" xfId="1" applyNumberFormat="1" applyFont="1"/>
    <xf numFmtId="231" fontId="79" fillId="0" borderId="0" xfId="1" applyNumberFormat="1" applyFont="1" applyFill="1" applyAlignment="1">
      <alignment horizontal="right" vertical="center" wrapText="1"/>
    </xf>
    <xf numFmtId="233" fontId="110" fillId="0" borderId="0" xfId="0" applyNumberFormat="1" applyFont="1"/>
    <xf numFmtId="187" fontId="50" fillId="0" borderId="0" xfId="42411" applyFont="1" applyAlignment="1">
      <alignment horizontal="left"/>
    </xf>
    <xf numFmtId="187" fontId="276" fillId="0" borderId="0" xfId="42411" applyFont="1" applyAlignment="1">
      <alignment horizontal="left"/>
    </xf>
    <xf numFmtId="187" fontId="75" fillId="0" borderId="0" xfId="42411" applyFont="1" applyAlignment="1">
      <alignment horizontal="left"/>
    </xf>
    <xf numFmtId="0" fontId="71" fillId="0" borderId="0" xfId="19" applyFont="1" applyFill="1" applyBorder="1">
      <alignment horizontal="left"/>
    </xf>
    <xf numFmtId="0" fontId="85" fillId="0" borderId="0" xfId="0" applyFont="1"/>
    <xf numFmtId="0" fontId="83" fillId="0" borderId="0" xfId="32" applyFont="1"/>
    <xf numFmtId="0" fontId="83" fillId="0" borderId="0" xfId="0" applyFont="1"/>
    <xf numFmtId="0" fontId="80" fillId="0" borderId="0" xfId="0" applyFont="1" applyAlignment="1">
      <alignment horizontal="left" vertical="top" wrapText="1"/>
    </xf>
    <xf numFmtId="0" fontId="26" fillId="2" borderId="0" xfId="0" applyFont="1" applyFill="1" applyAlignment="1">
      <alignment horizontal="centerContinuous"/>
    </xf>
    <xf numFmtId="0" fontId="100" fillId="2" borderId="0" xfId="0" applyFont="1" applyFill="1"/>
    <xf numFmtId="0" fontId="98" fillId="2" borderId="0" xfId="0" applyFont="1" applyFill="1" applyAlignment="1">
      <alignment horizontal="left" vertical="top" indent="1"/>
    </xf>
    <xf numFmtId="0" fontId="31" fillId="2" borderId="0" xfId="0" applyFont="1" applyFill="1" applyAlignment="1">
      <alignment horizontal="left" vertical="top" indent="1"/>
    </xf>
    <xf numFmtId="0" fontId="24" fillId="2" borderId="0" xfId="0" applyFont="1" applyFill="1"/>
    <xf numFmtId="0" fontId="261" fillId="0" borderId="105" xfId="0" applyFont="1" applyBorder="1"/>
    <xf numFmtId="0" fontId="62" fillId="0" borderId="105" xfId="0" applyFont="1" applyBorder="1"/>
    <xf numFmtId="0" fontId="50" fillId="0" borderId="105" xfId="0" applyFont="1" applyBorder="1"/>
    <xf numFmtId="0" fontId="152" fillId="0" borderId="105" xfId="0" applyFont="1" applyBorder="1"/>
    <xf numFmtId="0" fontId="62" fillId="0" borderId="0" xfId="0" applyFont="1"/>
    <xf numFmtId="0" fontId="152" fillId="0" borderId="0" xfId="0" applyFont="1"/>
    <xf numFmtId="0" fontId="62" fillId="0" borderId="0" xfId="0" applyFont="1" applyAlignment="1">
      <alignment vertical="center"/>
    </xf>
    <xf numFmtId="0" fontId="50" fillId="0" borderId="0" xfId="0" quotePrefix="1" applyFont="1" applyAlignment="1">
      <alignment vertical="center"/>
    </xf>
    <xf numFmtId="0" fontId="152" fillId="0" borderId="0" xfId="0" applyFont="1" applyAlignment="1">
      <alignment vertical="center"/>
    </xf>
    <xf numFmtId="0" fontId="63" fillId="0" borderId="0" xfId="0" applyFont="1" applyAlignment="1">
      <alignment horizontal="center" wrapText="1"/>
    </xf>
    <xf numFmtId="0" fontId="63" fillId="0" borderId="0" xfId="0" applyFont="1" applyAlignment="1">
      <alignment wrapText="1"/>
    </xf>
    <xf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d="0" applyFont="1" applyAlignment="1">
      <alignment horizontal="center" vertical="top" wrapText="1"/>
    </xf>
    <xf numFmtId="17" fontId="154" fillId="0" borderId="0" xfId="0" applyNumberFormat="1" applyFont="1" applyAlignment="1">
      <alignment horizontal="center" vertical="top" wrapText="1"/>
    </xf>
    <xf numFmtId="0" fontId="154" fillId="0" borderId="0" xfId="0" applyFont="1" applyAlignment="1">
      <alignment horizontal="center" vertical="top" wrapText="1"/>
    </xf>
    <xf numFmtId="0" fontId="154" fillId="0" borderId="0" xfId="0" applyFont="1" applyAlignment="1">
      <alignment horizontal="left" vertical="top" wrapText="1"/>
    </xf>
    <xf numFmtId="0" fontId="80" fillId="0" borderId="0" xfId="0" applyFont="1" applyAlignment="1">
      <alignment vertical="center" wrapText="1"/>
    </xf>
    <xf numFmtId="0" fontId="80" fillId="0" borderId="0" xfId="0" applyFont="1" applyAlignment="1">
      <alignment vertical="center"/>
    </xf>
    <xf numFmtId="0" fontId="50" fillId="0" borderId="0" xfId="0" applyFont="1" applyAlignment="1">
      <alignment horizontal="left" wrapText="1"/>
    </xf>
    <xf numFmtId="0" fontId="80" fillId="0" borderId="105" xfId="118" applyFont="1" applyBorder="1" applyAlignment="1">
      <alignment horizontal="left" vertical="center" wrapText="1"/>
    </xf>
    <xf numFmtId="0" fontId="80" fillId="0" borderId="105" xfId="118" applyFont="1" applyBorder="1" applyAlignment="1">
      <alignment horizontal="center" vertical="center" wrapText="1"/>
    </xf>
    <xf numFmtId="14" fontId="154" fillId="0" borderId="105" xfId="118" quotePrefix="1" applyNumberFormat="1" applyFont="1" applyBorder="1" applyAlignment="1">
      <alignment horizontal="center" vertical="center" wrapText="1"/>
    </xf>
    <xf numFmtId="0" fontId="154" fillId="0" borderId="105" xfId="118" applyFont="1" applyBorder="1" applyAlignment="1">
      <alignment horizontal="center" vertical="center" wrapText="1"/>
    </xf>
    <xf numFmtId="0" fontId="261" fillId="0" borderId="0" xfId="118" applyFont="1"/>
    <xf numFmtId="0" fontId="62" fillId="0" borderId="0" xfId="118" applyFont="1"/>
    <xf numFmtId="0" fontId="50" fillId="0" borderId="0" xfId="118" quotePrefix="1" applyFont="1"/>
    <xf numFmtId="0" fontId="0" fillId="0" borderId="0" xfId="118" applyFont="1"/>
    <xf numFmtId="0" fontId="63" fillId="0" borderId="0" xfId="118" applyFont="1"/>
    <xf numFmtId="0" fontId="0" fillId="0" borderId="0" xfId="118" applyFont="1" applyAlignment="1">
      <alignment vertical="center"/>
    </xf>
    <xf numFmtId="0" fontId="62" fillId="0" borderId="0" xfId="118" applyFont="1" applyAlignment="1">
      <alignment vertical="center"/>
    </xf>
    <xf numFmtId="0" fontId="50" fillId="0" borderId="0" xfId="118" quotePrefix="1" applyFont="1" applyAlignment="1">
      <alignment vertical="center"/>
    </xf>
    <xf numFmtId="0" fontId="62" fillId="0" borderId="0" xfId="118" applyFont="1" applyAlignment="1">
      <alignment vertical="top"/>
    </xf>
    <xf numFmtId="0" fontId="63" fillId="0" borderId="0" xfId="118" applyFont="1" applyAlignment="1">
      <alignment horizontal="center" vertical="top" wrapText="1"/>
    </xf>
    <xf numFmtId="0" fontId="63" fillId="0" borderId="0" xfId="118" applyFont="1" applyAlignment="1">
      <alignment wrapText="1"/>
    </xf>
    <xf numFmtId="0" fontId="63" fillId="0" borderId="0" xfId="118" applyFont="1" applyAlignment="1">
      <alignment horizontal="center" wrapText="1"/>
    </xf>
    <xf numFmtId="0" fontId="80" fillId="0" borderId="0" xfId="118" applyFont="1"/>
    <xf numFmtId="177" fontId="80" fillId="0" borderId="0" xfId="142" applyNumberFormat="1" applyFont="1" applyBorder="1" applyAlignment="1">
      <alignment horizontal="center"/>
    </xf>
    <xf numFmtId="227" fontId="80" fillId="0" borderId="0" xfId="142" applyNumberFormat="1" applyFont="1" applyBorder="1" applyAlignment="1">
      <alignment horizontal="center"/>
    </xf>
    <xf numFmtId="0" fontId="50" fillId="0" borderId="0" xfId="118" applyFont="1"/>
    <xf numFmtId="0" fontId="63" fillId="0" borderId="0" xfId="118" applyFont="1" applyAlignment="1">
      <alignment vertical="top" wrapText="1"/>
    </xf>
    <xf numFmtId="0" fontId="80" fillId="0" borderId="0" xfId="118" applyFont="1" applyAlignment="1">
      <alignment horizontal="left" vertical="center" wrapText="1"/>
    </xf>
    <xf numFmtId="0" fontId="80" fillId="0" borderId="0" xfId="118" applyFont="1" applyAlignment="1">
      <alignment horizontal="center" vertical="center" wrapText="1"/>
    </xf>
    <xf numFmtId="14" fontId="154" fillId="0" borderId="0" xfId="118" quotePrefix="1" applyNumberFormat="1" applyFont="1" applyAlignment="1">
      <alignment horizontal="center" vertical="center" wrapText="1"/>
    </xf>
    <xf numFmtId="17" fontId="154" fillId="0" borderId="0" xfId="118" applyNumberFormat="1" applyFont="1" applyAlignment="1">
      <alignment horizontal="center" vertical="center" wrapText="1"/>
    </xf>
    <xf numFmtId="0" fontId="154" fillId="0" borderId="0" xfId="118" applyFont="1" applyAlignment="1">
      <alignment horizontal="center" vertical="center" wrapText="1"/>
    </xf>
    <xf numFmtId="14" fontId="154" fillId="0" borderId="0" xfId="118" applyNumberFormat="1" applyFont="1" applyAlignment="1">
      <alignment horizontal="center" vertical="center" wrapText="1"/>
    </xf>
    <xf numFmtId="0" fontId="154" fillId="0" borderId="0" xfId="118" applyFont="1" applyAlignment="1">
      <alignment horizontal="left" vertical="center"/>
    </xf>
    <xf numFmtId="0" fontId="42" fillId="0" borderId="0" xfId="118"/>
    <xf numFmtId="0" fontId="73" fillId="0" borderId="0" xfId="118" applyFont="1"/>
    <xf numFmtId="0" fontId="150" fillId="0" borderId="0" xfId="118" applyFont="1" applyAlignment="1">
      <alignment horizontal="center" vertical="center" wrapText="1"/>
    </xf>
    <xf numFmtId="2" fontId="80" fillId="0" borderId="0" xfId="142" applyNumberFormat="1" applyFont="1" applyBorder="1" applyAlignment="1">
      <alignment horizontal="center"/>
    </xf>
    <xf numFmtId="0" fontId="50" fillId="0" borderId="0" xfId="118" applyFont="1" applyAlignment="1">
      <alignment vertical="center"/>
    </xf>
    <xf numFmtId="0" fontId="50" fillId="0" borderId="0" xfId="118" applyFont="1" applyAlignment="1">
      <alignment vertical="top"/>
    </xf>
    <xf numFmtId="0" fontId="50" fillId="0" borderId="0" xfId="118" applyFont="1" applyAlignment="1">
      <alignment wrapText="1"/>
    </xf>
    <xf numFmtId="0" fontId="47" fillId="47" borderId="60" xfId="139" applyFont="1" applyFill="1" applyBorder="1" applyAlignment="1">
      <alignment horizontal="center"/>
    </xf>
    <xf numFmtId="0" fontId="50" fillId="0" borderId="0" xfId="0" applyFont="1" applyAlignment="1">
      <alignment wrapText="1"/>
    </xf>
    <xf numFmtId="0" fontId="47" fillId="0" borderId="123" xfId="139" applyFont="1" applyBorder="1" applyAlignment="1">
      <alignment horizontal="right"/>
    </xf>
    <xf numFmtId="0" fontId="75" fillId="80" borderId="61" xfId="139" applyFill="1" applyBorder="1"/>
    <xf numFmtId="0" fontId="152" fillId="0" borderId="105" xfId="139" applyFont="1" applyBorder="1"/>
    <xf numFmtId="0" fontId="50" fillId="0" borderId="106" xfId="118" applyFont="1" applyBorder="1"/>
    <xf numFmtId="0" fontId="79" fillId="0" borderId="61" xfId="30" applyFont="1" applyFill="1" applyBorder="1" applyAlignment="1">
      <alignment horizontal="center" wrapText="1"/>
    </xf>
    <xf numFmtId="0" fontId="79" fillId="0" borderId="0" xfId="5" applyFont="1" applyFill="1" applyAlignment="1">
      <alignment horizontal="center" textRotation="35" wrapText="1"/>
    </xf>
    <xf numFmtId="181" fontId="80" fillId="0" borderId="61" xfId="1" applyNumberFormat="1" applyFont="1" applyFill="1" applyBorder="1" applyAlignment="1" applyProtection="1"/>
    <xf numFmtId="181" fontId="92" fillId="0" borderId="61" xfId="1" applyNumberFormat="1" applyFont="1" applyFill="1" applyBorder="1" applyAlignment="1" applyProtection="1"/>
    <xf numFmtId="0" fontId="80" fillId="30" borderId="0" xfId="139" applyFont="1" applyFill="1"/>
    <xf numFmtId="0" fontId="0" fillId="0" borderId="123" xfId="0" applyBorder="1"/>
    <xf numFmtId="0" fontId="26" fillId="2" borderId="5" xfId="0" applyFont="1" applyFill="1" applyBorder="1"/>
    <xf numFmtId="0" fontId="26" fillId="2" borderId="5" xfId="0" applyFont="1" applyFill="1" applyBorder="1" applyAlignment="1">
      <alignment horizontal="centerContinuous"/>
    </xf>
    <xf numFmtId="173" fontId="94" fillId="2" borderId="124" xfId="0" applyNumberFormat="1" applyFont="1" applyFill="1" applyBorder="1" applyAlignment="1" applyProtection="1">
      <alignment horizontal="center"/>
      <protection locked="0"/>
    </xf>
    <xf numFmtId="0" fontId="26" fillId="39" borderId="123" xfId="139" applyFont="1" applyFill="1" applyBorder="1"/>
    <xf numFmtId="0" fontId="4" fillId="30" borderId="0" xfId="139" applyFont="1" applyFill="1" applyAlignment="1">
      <alignment horizontal="center"/>
    </xf>
    <xf numFmtId="0" fontId="4" fillId="0" borderId="0" xfId="139" applyFont="1"/>
    <xf numFmtId="0" fontId="4" fillId="0" borderId="61" xfId="139" applyFont="1" applyBorder="1" applyAlignment="1">
      <alignment horizontal="center"/>
    </xf>
    <xf numFmtId="0" fontId="4" fillId="0" borderId="0" xfId="139" applyFont="1" applyAlignment="1">
      <alignment horizontal="center"/>
    </xf>
    <xf numFmtId="0" fontId="4" fillId="0" borderId="61" xfId="139" applyFont="1" applyBorder="1"/>
    <xf numFmtId="0" fontId="26" fillId="2" borderId="123" xfId="0" applyFont="1" applyFill="1" applyBorder="1"/>
    <xf numFmtId="0" fontId="4" fillId="0" borderId="0" xfId="139" applyFont="1" applyAlignment="1">
      <alignment horizontal="left"/>
    </xf>
    <xf numFmtId="0" fontId="78" fillId="0" borderId="123" xfId="35" applyFont="1" applyFill="1" applyBorder="1"/>
    <xf numFmtId="0" fontId="98" fillId="2" borderId="122" xfId="0" applyFont="1" applyFill="1" applyBorder="1" applyAlignment="1">
      <alignment horizontal="left"/>
    </xf>
    <xf numFmtId="173" fontId="123" fillId="2" borderId="125" xfId="7" applyFont="1" applyFill="1" applyBorder="1">
      <protection locked="0"/>
    </xf>
    <xf numFmtId="173" fontId="99" fillId="2" borderId="122" xfId="7" applyFont="1" applyFill="1" applyBorder="1">
      <protection locked="0"/>
    </xf>
    <xf numFmtId="173" fontId="123" fillId="2" borderId="126" xfId="7" applyFont="1" applyFill="1" applyBorder="1">
      <protection locked="0"/>
    </xf>
    <xf numFmtId="0" fontId="4" fillId="0" borderId="0" xfId="5" applyFont="1" applyFill="1" applyAlignment="1"/>
    <xf numFmtId="185" fontId="92" fillId="32" borderId="122" xfId="0" applyNumberFormat="1" applyFont="1" applyFill="1" applyBorder="1" applyAlignment="1">
      <alignment horizontal="right"/>
    </xf>
    <xf numFmtId="185" fontId="92" fillId="39" borderId="122" xfId="38" applyNumberFormat="1" applyFont="1" applyFill="1" applyBorder="1"/>
    <xf numFmtId="185" fontId="92" fillId="38" borderId="122" xfId="38" applyNumberFormat="1" applyFont="1" applyFill="1" applyBorder="1"/>
    <xf numFmtId="185" fontId="50" fillId="39" borderId="122" xfId="1" applyNumberFormat="1" applyFont="1" applyFill="1" applyBorder="1"/>
    <xf numFmtId="0" fontId="4" fillId="0" borderId="0" xfId="25" applyFont="1" applyFill="1" applyBorder="1">
      <alignment horizontal="right"/>
    </xf>
    <xf numFmtId="185" fontId="80" fillId="32" borderId="122" xfId="0" applyNumberFormat="1" applyFont="1" applyFill="1" applyBorder="1" applyAlignment="1">
      <alignment horizontal="right"/>
    </xf>
    <xf numFmtId="185" fontId="80" fillId="39" borderId="122" xfId="1" applyNumberFormat="1" applyFont="1" applyFill="1" applyBorder="1"/>
    <xf numFmtId="0" fontId="4" fillId="0" borderId="0" xfId="0" applyFont="1"/>
    <xf numFmtId="185" fontId="80" fillId="32" borderId="122" xfId="1" applyNumberFormat="1" applyFont="1" applyFill="1" applyBorder="1"/>
    <xf numFmtId="185" fontId="92" fillId="0" borderId="114" xfId="38" applyNumberFormat="1" applyFont="1" applyFill="1" applyBorder="1"/>
    <xf numFmtId="185" fontId="83" fillId="39" borderId="114" xfId="1" applyNumberFormat="1" applyFont="1" applyFill="1" applyBorder="1"/>
    <xf numFmtId="185" fontId="92" fillId="38" borderId="114" xfId="38" applyNumberFormat="1" applyFont="1" applyFill="1" applyBorder="1" applyAlignment="1">
      <alignment horizontal="right"/>
    </xf>
    <xf numFmtId="185" fontId="80" fillId="39" borderId="114" xfId="1" applyNumberFormat="1" applyFont="1" applyFill="1" applyBorder="1" applyAlignment="1">
      <alignment horizontal="right"/>
    </xf>
    <xf numFmtId="169" fontId="75" fillId="0" borderId="114" xfId="2" applyFont="1" applyFill="1" applyBorder="1" applyAlignment="1">
      <protection locked="0"/>
    </xf>
    <xf numFmtId="9" fontId="80" fillId="39" borderId="114" xfId="24" applyFont="1" applyFill="1" applyBorder="1" applyAlignment="1">
      <alignment horizontal="right"/>
    </xf>
    <xf numFmtId="169" fontId="50" fillId="0" borderId="114" xfId="2" applyFont="1" applyFill="1" applyBorder="1" applyAlignment="1">
      <protection locked="0"/>
    </xf>
    <xf numFmtId="185" fontId="80" fillId="0" borderId="114" xfId="1" applyNumberFormat="1" applyFont="1" applyBorder="1" applyAlignment="1">
      <alignment horizontal="right"/>
    </xf>
    <xf numFmtId="185" fontId="80" fillId="32" borderId="120" xfId="1" applyNumberFormat="1" applyFont="1" applyFill="1" applyBorder="1" applyAlignment="1">
      <alignment horizontal="right" wrapText="1"/>
    </xf>
    <xf numFmtId="185" fontId="80" fillId="0" borderId="114" xfId="0" applyNumberFormat="1" applyFont="1" applyBorder="1" applyAlignment="1">
      <alignment horizontal="right" wrapText="1"/>
    </xf>
    <xf numFmtId="185" fontId="80" fillId="32" borderId="114" xfId="1" applyNumberFormat="1" applyFont="1" applyFill="1" applyBorder="1" applyAlignment="1">
      <alignment horizontal="right" wrapText="1"/>
    </xf>
    <xf numFmtId="185" fontId="80" fillId="32" borderId="115" xfId="1" applyNumberFormat="1" applyFont="1" applyFill="1" applyBorder="1" applyAlignment="1">
      <alignment horizontal="right" wrapText="1"/>
    </xf>
    <xf numFmtId="185" fontId="80" fillId="0" borderId="120" xfId="0" applyNumberFormat="1" applyFont="1" applyBorder="1" applyAlignment="1">
      <alignment horizontal="right" wrapText="1"/>
    </xf>
    <xf numFmtId="185" fontId="80" fillId="32" borderId="127" xfId="1" applyNumberFormat="1" applyFont="1" applyFill="1" applyBorder="1" applyAlignment="1">
      <alignment horizontal="right" wrapText="1"/>
    </xf>
    <xf numFmtId="185" fontId="80" fillId="32" borderId="121" xfId="1" applyNumberFormat="1" applyFont="1" applyFill="1" applyBorder="1" applyAlignment="1">
      <alignment horizontal="right" wrapText="1"/>
    </xf>
    <xf numFmtId="185" fontId="80" fillId="32" borderId="127" xfId="1" applyNumberFormat="1" applyFont="1" applyFill="1" applyBorder="1" applyAlignment="1">
      <alignment horizontal="left" wrapText="1"/>
    </xf>
    <xf numFmtId="185" fontId="80" fillId="32" borderId="121" xfId="1" applyNumberFormat="1" applyFont="1" applyFill="1" applyBorder="1" applyAlignment="1">
      <alignment horizontal="left" wrapText="1"/>
    </xf>
    <xf numFmtId="185" fontId="80" fillId="32" borderId="120" xfId="0" applyNumberFormat="1" applyFont="1" applyFill="1" applyBorder="1" applyAlignment="1">
      <alignment horizontal="left" wrapText="1"/>
    </xf>
    <xf numFmtId="185" fontId="80" fillId="32" borderId="127" xfId="0" applyNumberFormat="1" applyFont="1" applyFill="1" applyBorder="1" applyAlignment="1">
      <alignment horizontal="left" wrapText="1"/>
    </xf>
    <xf numFmtId="185" fontId="80" fillId="32" borderId="121" xfId="0" applyNumberFormat="1" applyFont="1" applyFill="1" applyBorder="1" applyAlignment="1">
      <alignment horizontal="left" wrapText="1"/>
    </xf>
    <xf numFmtId="169" fontId="50" fillId="0" borderId="114" xfId="2" applyFont="1" applyFill="1" applyBorder="1" applyAlignment="1" applyProtection="1">
      <protection locked="0"/>
    </xf>
    <xf numFmtId="185" fontId="80" fillId="0" borderId="114" xfId="1" applyNumberFormat="1" applyFont="1" applyFill="1" applyBorder="1"/>
    <xf numFmtId="0" fontId="26" fillId="39" borderId="128" xfId="13" applyFont="1" applyFill="1" applyBorder="1" applyAlignment="1"/>
    <xf numFmtId="0" fontId="78" fillId="0" borderId="128" xfId="35" applyFont="1" applyFill="1" applyBorder="1"/>
    <xf numFmtId="173" fontId="99" fillId="2" borderId="131" xfId="0" applyNumberFormat="1" applyFont="1" applyFill="1" applyBorder="1" applyProtection="1">
      <protection locked="0"/>
    </xf>
    <xf numFmtId="0" fontId="98" fillId="2" borderId="132" xfId="0" applyFont="1" applyFill="1" applyBorder="1" applyAlignment="1">
      <alignment horizontal="left"/>
    </xf>
    <xf numFmtId="173" fontId="99" fillId="2" borderId="132" xfId="7" applyFont="1" applyFill="1" applyBorder="1">
      <protection locked="0"/>
    </xf>
    <xf numFmtId="173" fontId="99" fillId="2" borderId="133" xfId="0" applyNumberFormat="1" applyFont="1" applyFill="1" applyBorder="1" applyProtection="1">
      <protection locked="0"/>
    </xf>
    <xf numFmtId="185" fontId="80" fillId="39" borderId="132" xfId="5" applyNumberFormat="1" applyFont="1" applyFill="1" applyBorder="1" applyAlignment="1"/>
    <xf numFmtId="0" fontId="4" fillId="0" borderId="0" xfId="5" applyFont="1" applyFill="1"/>
    <xf numFmtId="185" fontId="80" fillId="39" borderId="132" xfId="5" quotePrefix="1" applyNumberFormat="1" applyFont="1" applyFill="1" applyBorder="1"/>
    <xf numFmtId="185" fontId="95" fillId="32" borderId="132" xfId="0" applyNumberFormat="1" applyFont="1" applyFill="1" applyBorder="1"/>
    <xf numFmtId="185" fontId="95" fillId="0" borderId="132" xfId="1" applyNumberFormat="1" applyFont="1" applyBorder="1"/>
    <xf numFmtId="0" fontId="4" fillId="0" borderId="0" xfId="40" applyFont="1"/>
    <xf numFmtId="185" fontId="95" fillId="43" borderId="132" xfId="1" applyNumberFormat="1" applyFont="1" applyFill="1" applyBorder="1"/>
    <xf numFmtId="0" fontId="4" fillId="0" borderId="0" xfId="41" applyFont="1"/>
    <xf numFmtId="185" fontId="95" fillId="0" borderId="132" xfId="1" applyNumberFormat="1" applyFont="1" applyFill="1" applyBorder="1"/>
    <xf numFmtId="185" fontId="92" fillId="0" borderId="132" xfId="22" applyNumberFormat="1" applyFont="1" applyFill="1" applyBorder="1" applyAlignment="1"/>
    <xf numFmtId="185" fontId="57" fillId="0" borderId="132" xfId="0" applyNumberFormat="1" applyFont="1" applyBorder="1"/>
    <xf numFmtId="0" fontId="4" fillId="32" borderId="0" xfId="30" applyFont="1" applyFill="1" applyBorder="1">
      <alignment horizontal="left"/>
    </xf>
    <xf numFmtId="185" fontId="80" fillId="32" borderId="132" xfId="0" applyNumberFormat="1" applyFont="1" applyFill="1" applyBorder="1"/>
    <xf numFmtId="185" fontId="80" fillId="32" borderId="132" xfId="1" applyNumberFormat="1" applyFont="1" applyFill="1" applyBorder="1"/>
    <xf numFmtId="185" fontId="4" fillId="0" borderId="0" xfId="0" applyNumberFormat="1" applyFont="1"/>
    <xf numFmtId="185" fontId="4" fillId="0" borderId="132" xfId="1" applyNumberFormat="1" applyFont="1" applyBorder="1"/>
    <xf numFmtId="185" fontId="80" fillId="32" borderId="61" xfId="1" applyNumberFormat="1" applyFont="1" applyFill="1" applyBorder="1"/>
    <xf numFmtId="185" fontId="80" fillId="0" borderId="132" xfId="0" applyNumberFormat="1" applyFont="1" applyBorder="1"/>
    <xf numFmtId="185" fontId="80" fillId="0" borderId="132" xfId="1" applyNumberFormat="1" applyFont="1" applyBorder="1"/>
    <xf numFmtId="185" fontId="80" fillId="0" borderId="130" xfId="1" applyNumberFormat="1" applyFont="1" applyBorder="1"/>
    <xf numFmtId="185" fontId="80" fillId="32" borderId="130" xfId="0" applyNumberFormat="1" applyFont="1" applyFill="1" applyBorder="1"/>
    <xf numFmtId="0" fontId="4" fillId="32" borderId="0" xfId="18" applyFont="1" applyFill="1" applyBorder="1"/>
    <xf numFmtId="185" fontId="92" fillId="32" borderId="132" xfId="34" applyNumberFormat="1" applyFont="1" applyFill="1" applyBorder="1">
      <alignment horizontal="right"/>
    </xf>
    <xf numFmtId="9" fontId="92" fillId="39" borderId="132" xfId="24" applyFont="1" applyFill="1" applyBorder="1"/>
    <xf numFmtId="185" fontId="80" fillId="39" borderId="130" xfId="37" applyNumberFormat="1" applyFont="1" applyFill="1" applyBorder="1">
      <protection locked="0"/>
    </xf>
    <xf numFmtId="9" fontId="92" fillId="39" borderId="130" xfId="24" applyFont="1" applyFill="1" applyBorder="1"/>
    <xf numFmtId="0" fontId="25" fillId="39" borderId="128" xfId="13" applyFont="1" applyFill="1" applyBorder="1"/>
    <xf numFmtId="0" fontId="4" fillId="0" borderId="0" xfId="32" applyFont="1" applyAlignment="1">
      <alignment vertical="center"/>
    </xf>
    <xf numFmtId="0" fontId="50" fillId="0" borderId="129" xfId="32" applyFont="1" applyBorder="1" applyAlignment="1">
      <alignment horizontal="center" vertical="center" wrapText="1"/>
    </xf>
    <xf numFmtId="0" fontId="64" fillId="0" borderId="129" xfId="32" applyFont="1" applyBorder="1" applyAlignment="1">
      <alignment horizontal="center" vertical="center" wrapText="1"/>
    </xf>
    <xf numFmtId="0" fontId="50" fillId="0" borderId="129" xfId="32" applyFont="1" applyBorder="1" applyAlignment="1">
      <alignment horizontal="left" vertical="center" wrapText="1"/>
    </xf>
    <xf numFmtId="0" fontId="50" fillId="0" borderId="129" xfId="32" applyFont="1" applyBorder="1" applyAlignment="1">
      <alignment horizontal="center" vertical="center"/>
    </xf>
    <xf numFmtId="185" fontId="80" fillId="0" borderId="135" xfId="32" applyNumberFormat="1" applyFont="1" applyBorder="1" applyAlignment="1">
      <alignment horizontal="right"/>
    </xf>
    <xf numFmtId="185" fontId="80" fillId="0" borderId="135" xfId="1" applyNumberFormat="1" applyFont="1" applyFill="1" applyBorder="1" applyAlignment="1">
      <alignment horizontal="right"/>
    </xf>
    <xf numFmtId="185" fontId="80" fillId="0" borderId="129" xfId="32" applyNumberFormat="1" applyFont="1" applyBorder="1" applyAlignment="1">
      <alignment horizontal="right"/>
    </xf>
    <xf numFmtId="185" fontId="80" fillId="0" borderId="128" xfId="32" applyNumberFormat="1" applyFont="1" applyBorder="1" applyAlignment="1">
      <alignment horizontal="right"/>
    </xf>
    <xf numFmtId="185" fontId="80" fillId="0" borderId="132" xfId="5" applyNumberFormat="1" applyFont="1" applyFill="1" applyBorder="1" applyAlignment="1">
      <alignment horizontal="right" indent="1"/>
    </xf>
    <xf numFmtId="0" fontId="80" fillId="0" borderId="132" xfId="5" applyFont="1" applyFill="1" applyBorder="1" applyAlignment="1">
      <alignment horizontal="center"/>
    </xf>
    <xf numFmtId="0" fontId="50" fillId="0" borderId="132" xfId="32" applyFont="1" applyBorder="1" applyAlignment="1">
      <alignment horizontal="center" vertical="center" wrapText="1"/>
    </xf>
    <xf numFmtId="181" fontId="50" fillId="0" borderId="132" xfId="0" applyNumberFormat="1" applyFont="1" applyBorder="1" applyAlignment="1">
      <alignment horizontal="left" vertical="center"/>
    </xf>
    <xf numFmtId="181" fontId="50" fillId="0" borderId="132" xfId="0" applyNumberFormat="1" applyFont="1" applyBorder="1" applyAlignment="1">
      <alignment horizontal="center" vertical="center"/>
    </xf>
    <xf numFmtId="0" fontId="50" fillId="0" borderId="132" xfId="5" applyFill="1" applyBorder="1" applyAlignment="1">
      <alignment horizontal="center" vertical="center"/>
    </xf>
    <xf numFmtId="0" fontId="50" fillId="0" borderId="132" xfId="0" applyFont="1" applyBorder="1" applyAlignment="1">
      <alignment horizontal="center" vertical="center" wrapText="1"/>
    </xf>
    <xf numFmtId="9" fontId="50" fillId="0" borderId="132" xfId="24" applyFont="1" applyFill="1" applyBorder="1" applyAlignment="1"/>
    <xf numFmtId="0" fontId="50" fillId="0" borderId="132" xfId="5" applyFill="1" applyBorder="1" applyAlignment="1"/>
    <xf numFmtId="0" fontId="50" fillId="0" borderId="132" xfId="32" applyFont="1" applyBorder="1" applyAlignment="1">
      <alignment horizontal="left" vertical="center" wrapText="1"/>
    </xf>
    <xf numFmtId="0" fontId="50" fillId="0" borderId="132" xfId="5" applyFill="1" applyBorder="1" applyAlignment="1">
      <alignment horizontal="center"/>
    </xf>
    <xf numFmtId="0" fontId="0" fillId="0" borderId="139" xfId="0" applyBorder="1"/>
    <xf numFmtId="185" fontId="80" fillId="0" borderId="140" xfId="0" applyNumberFormat="1" applyFont="1" applyBorder="1"/>
    <xf numFmtId="185" fontId="79" fillId="0" borderId="140" xfId="0" applyNumberFormat="1" applyFont="1" applyBorder="1"/>
    <xf numFmtId="185" fontId="79" fillId="46" borderId="140" xfId="0" applyNumberFormat="1" applyFont="1" applyFill="1" applyBorder="1" applyAlignment="1">
      <alignment vertical="center"/>
    </xf>
    <xf numFmtId="0" fontId="4" fillId="0" borderId="0" xfId="117" applyFont="1"/>
    <xf numFmtId="181" fontId="79" fillId="0" borderId="140" xfId="1" applyNumberFormat="1" applyFont="1" applyFill="1" applyBorder="1" applyAlignment="1"/>
    <xf numFmtId="185" fontId="80" fillId="0" borderId="140" xfId="0" applyNumberFormat="1" applyFont="1" applyBorder="1" applyAlignment="1">
      <alignment vertical="center"/>
    </xf>
    <xf numFmtId="181" fontId="110" fillId="0" borderId="140" xfId="1" applyNumberFormat="1" applyFont="1" applyBorder="1"/>
    <xf numFmtId="181" fontId="93" fillId="0" borderId="140" xfId="1" applyNumberFormat="1" applyFont="1" applyBorder="1"/>
    <xf numFmtId="181" fontId="110" fillId="0" borderId="142" xfId="1" applyNumberFormat="1" applyFont="1" applyBorder="1"/>
    <xf numFmtId="178" fontId="80" fillId="0" borderId="141" xfId="1" applyNumberFormat="1" applyFont="1" applyFill="1" applyBorder="1" applyAlignment="1">
      <alignment horizontal="right" vertical="center" wrapText="1"/>
    </xf>
    <xf numFmtId="178" fontId="80" fillId="0" borderId="140" xfId="1" applyNumberFormat="1" applyFont="1" applyFill="1" applyBorder="1" applyAlignment="1">
      <alignment horizontal="right" vertical="center" wrapText="1"/>
    </xf>
    <xf numFmtId="181" fontId="110" fillId="0" borderId="135" xfId="1" applyNumberFormat="1" applyFont="1" applyBorder="1"/>
    <xf numFmtId="181" fontId="79" fillId="40" borderId="143" xfId="1" applyNumberFormat="1" applyFont="1" applyFill="1" applyBorder="1" applyAlignment="1">
      <alignment horizontal="right" vertical="center" wrapText="1"/>
    </xf>
    <xf numFmtId="0" fontId="80" fillId="0" borderId="135" xfId="5" applyFont="1" applyFill="1" applyBorder="1" applyAlignment="1">
      <alignment horizontal="right" vertical="center" wrapText="1"/>
    </xf>
    <xf numFmtId="181" fontId="4" fillId="82" borderId="0" xfId="1" applyNumberFormat="1" applyFont="1" applyFill="1"/>
    <xf numFmtId="0" fontId="4" fillId="0" borderId="61" xfId="0" applyFont="1" applyBorder="1"/>
    <xf numFmtId="0" fontId="80" fillId="0" borderId="140" xfId="17" applyFont="1" applyFill="1" applyBorder="1" applyAlignment="1">
      <alignment horizontal="left" vertical="top"/>
    </xf>
    <xf numFmtId="171" fontId="80" fillId="0" borderId="140" xfId="5" applyNumberFormat="1" applyFont="1" applyFill="1" applyBorder="1" applyAlignment="1">
      <alignment horizontal="right" vertical="center" wrapText="1"/>
    </xf>
    <xf numFmtId="181" fontId="80" fillId="0" borderId="140" xfId="1" applyNumberFormat="1" applyFont="1" applyFill="1" applyBorder="1" applyAlignment="1">
      <alignment horizontal="left" vertical="top"/>
    </xf>
    <xf numFmtId="181" fontId="93" fillId="81" borderId="140" xfId="1" applyNumberFormat="1" applyFont="1" applyFill="1" applyBorder="1"/>
    <xf numFmtId="185" fontId="93" fillId="81" borderId="142" xfId="0" applyNumberFormat="1" applyFont="1" applyFill="1" applyBorder="1"/>
    <xf numFmtId="181" fontId="79" fillId="40" borderId="140" xfId="1" applyNumberFormat="1" applyFont="1" applyFill="1" applyBorder="1" applyAlignment="1">
      <alignment horizontal="right" vertical="center" wrapText="1"/>
    </xf>
    <xf numFmtId="185" fontId="93" fillId="81" borderId="140" xfId="0" applyNumberFormat="1" applyFont="1" applyFill="1" applyBorder="1"/>
    <xf numFmtId="0" fontId="79" fillId="38" borderId="140" xfId="17" applyFont="1" applyFill="1" applyBorder="1" applyAlignment="1">
      <alignment horizontal="left" vertical="top"/>
    </xf>
    <xf numFmtId="0" fontId="80" fillId="38" borderId="140" xfId="17" applyFont="1" applyFill="1" applyBorder="1" applyAlignment="1">
      <alignment horizontal="left" vertical="top"/>
    </xf>
    <xf numFmtId="171" fontId="79" fillId="38" borderId="140" xfId="5" applyNumberFormat="1" applyFont="1" applyFill="1" applyBorder="1" applyAlignment="1">
      <alignment horizontal="right" vertical="center" wrapText="1"/>
    </xf>
    <xf numFmtId="181" fontId="79" fillId="38" borderId="140" xfId="1" applyNumberFormat="1" applyFont="1" applyFill="1" applyBorder="1" applyAlignment="1">
      <alignment horizontal="left" vertical="top"/>
    </xf>
    <xf numFmtId="0" fontId="80" fillId="0" borderId="142" xfId="5" applyFont="1" applyFill="1" applyBorder="1" applyAlignment="1">
      <alignment vertical="center" wrapText="1"/>
    </xf>
    <xf numFmtId="185" fontId="80" fillId="32" borderId="141" xfId="5" applyNumberFormat="1" applyFont="1" applyFill="1" applyBorder="1" applyAlignment="1">
      <alignment horizontal="right" vertical="center" wrapText="1"/>
    </xf>
    <xf numFmtId="185" fontId="80" fillId="32" borderId="144" xfId="5" applyNumberFormat="1" applyFont="1" applyFill="1" applyBorder="1" applyAlignment="1">
      <alignment horizontal="right" vertical="center" wrapText="1"/>
    </xf>
    <xf numFmtId="0" fontId="80" fillId="0" borderId="140" xfId="5" applyFont="1" applyFill="1" applyBorder="1" applyAlignment="1">
      <alignment vertical="center" wrapText="1"/>
    </xf>
    <xf numFmtId="181" fontId="4" fillId="0" borderId="135" xfId="1" applyNumberFormat="1" applyFont="1" applyBorder="1"/>
    <xf numFmtId="0" fontId="79" fillId="0" borderId="140" xfId="5" applyFont="1" applyFill="1" applyBorder="1" applyAlignment="1">
      <alignment vertical="center" wrapText="1"/>
    </xf>
    <xf numFmtId="181" fontId="71" fillId="0" borderId="140" xfId="1" applyNumberFormat="1" applyFont="1" applyBorder="1"/>
    <xf numFmtId="181" fontId="4" fillId="0" borderId="140" xfId="1" applyNumberFormat="1" applyFont="1" applyBorder="1"/>
    <xf numFmtId="0" fontId="80" fillId="0" borderId="128" xfId="5" applyFont="1" applyFill="1" applyBorder="1" applyAlignment="1">
      <alignment vertical="center" wrapText="1"/>
    </xf>
    <xf numFmtId="185" fontId="80" fillId="32" borderId="135" xfId="5" applyNumberFormat="1" applyFont="1" applyFill="1" applyBorder="1" applyAlignment="1">
      <alignment horizontal="right" vertical="center" wrapText="1"/>
    </xf>
    <xf numFmtId="0" fontId="4" fillId="44" borderId="0" xfId="139" applyFont="1" applyFill="1" applyAlignment="1">
      <alignment horizontal="center"/>
    </xf>
    <xf numFmtId="0" fontId="26" fillId="39" borderId="128" xfId="139" applyFont="1" applyFill="1" applyBorder="1"/>
    <xf numFmtId="0" fontId="50" fillId="0" borderId="128" xfId="139" applyFont="1" applyBorder="1"/>
    <xf numFmtId="0" fontId="80" fillId="32" borderId="129" xfId="139" applyFont="1" applyFill="1" applyBorder="1" applyAlignment="1">
      <alignment horizontal="left"/>
    </xf>
    <xf numFmtId="0" fontId="75" fillId="0" borderId="134" xfId="139" applyBorder="1"/>
    <xf numFmtId="0" fontId="80" fillId="0" borderId="129" xfId="139" applyFont="1" applyBorder="1" applyAlignment="1">
      <alignment horizontal="left"/>
    </xf>
    <xf numFmtId="0" fontId="80" fillId="32" borderId="129" xfId="139" applyFont="1" applyFill="1" applyBorder="1" applyAlignment="1">
      <alignment vertical="center"/>
    </xf>
    <xf numFmtId="0" fontId="75" fillId="0" borderId="145" xfId="139" applyBorder="1" applyAlignment="1">
      <alignment vertical="center"/>
    </xf>
    <xf numFmtId="190" fontId="80" fillId="0" borderId="134" xfId="1" applyNumberFormat="1" applyFont="1" applyFill="1" applyBorder="1" applyAlignment="1">
      <alignment vertical="center"/>
    </xf>
    <xf numFmtId="0" fontId="80" fillId="32" borderId="134" xfId="1" applyNumberFormat="1" applyFont="1" applyFill="1" applyBorder="1" applyAlignment="1">
      <alignment horizontal="center" vertical="center" wrapText="1"/>
    </xf>
    <xf numFmtId="0" fontId="75" fillId="0" borderId="145" xfId="139" applyBorder="1"/>
    <xf numFmtId="190" fontId="80" fillId="0" borderId="134" xfId="1" applyNumberFormat="1" applyFont="1" applyFill="1" applyBorder="1" applyAlignment="1"/>
    <xf numFmtId="0" fontId="149" fillId="47" borderId="147" xfId="139" applyFont="1" applyFill="1" applyBorder="1"/>
    <xf numFmtId="0" fontId="150" fillId="0" borderId="147" xfId="139" applyFont="1" applyBorder="1"/>
    <xf numFmtId="0" fontId="149" fillId="47" borderId="148" xfId="139" applyFont="1" applyFill="1" applyBorder="1"/>
    <xf numFmtId="0" fontId="47" fillId="0" borderId="146" xfId="139" applyFont="1" applyBorder="1" applyAlignment="1">
      <alignment horizontal="right"/>
    </xf>
    <xf numFmtId="0" fontId="4" fillId="0" borderId="0" xfId="118" applyFont="1" applyAlignment="1">
      <alignment horizontal="center" vertical="center" wrapText="1"/>
    </xf>
    <xf numFmtId="0" fontId="26" fillId="39" borderId="146" xfId="139" applyFont="1" applyFill="1" applyBorder="1"/>
    <xf numFmtId="0" fontId="26" fillId="39" borderId="148" xfId="139" applyFont="1" applyFill="1" applyBorder="1"/>
    <xf numFmtId="0" fontId="4" fillId="32" borderId="0" xfId="139" applyFont="1" applyFill="1" applyAlignment="1">
      <alignment horizontal="center"/>
    </xf>
    <xf numFmtId="0" fontId="4" fillId="32" borderId="0" xfId="139" applyFont="1" applyFill="1"/>
    <xf numFmtId="0" fontId="84" fillId="39" borderId="146" xfId="139" applyFont="1" applyFill="1" applyBorder="1" applyAlignment="1">
      <alignment horizontal="left"/>
    </xf>
    <xf numFmtId="0" fontId="26" fillId="39" borderId="147" xfId="139" applyFont="1" applyFill="1" applyBorder="1"/>
    <xf numFmtId="0" fontId="78" fillId="0" borderId="149" xfId="139" applyFont="1" applyBorder="1"/>
    <xf numFmtId="0" fontId="75" fillId="0" borderId="147" xfId="139" applyBorder="1"/>
    <xf numFmtId="0" fontId="4" fillId="0" borderId="106" xfId="139" applyFont="1" applyBorder="1"/>
    <xf numFmtId="0" fontId="57" fillId="39" borderId="150" xfId="139" applyFont="1" applyFill="1" applyBorder="1" applyAlignment="1">
      <alignment vertical="top" wrapText="1"/>
    </xf>
    <xf numFmtId="0" fontId="79" fillId="0" borderId="132" xfId="139" applyFont="1" applyBorder="1" applyAlignment="1">
      <alignment vertical="center" wrapText="1"/>
    </xf>
    <xf numFmtId="0" fontId="79" fillId="0" borderId="132" xfId="139" applyFont="1" applyBorder="1" applyAlignment="1">
      <alignment horizontal="center" vertical="center" wrapText="1"/>
    </xf>
    <xf numFmtId="0" fontId="4" fillId="0" borderId="0" xfId="139" applyFont="1" applyAlignment="1">
      <alignment vertical="center"/>
    </xf>
    <xf numFmtId="14" fontId="92" fillId="0" borderId="132" xfId="51694" applyNumberFormat="1" applyBorder="1"/>
    <xf numFmtId="49" fontId="155" fillId="0" borderId="135" xfId="139" applyNumberFormat="1" applyFont="1" applyBorder="1" applyAlignment="1">
      <alignment vertical="top" wrapText="1"/>
    </xf>
    <xf numFmtId="49" fontId="155" fillId="0" borderId="135" xfId="139" applyNumberFormat="1" applyFont="1" applyBorder="1" applyAlignment="1">
      <alignment horizontal="center" vertical="top"/>
    </xf>
    <xf numFmtId="165" fontId="155" fillId="0" borderId="135" xfId="143" applyFont="1" applyFill="1" applyBorder="1" applyAlignment="1">
      <alignment vertical="top"/>
    </xf>
    <xf numFmtId="165" fontId="155" fillId="0" borderId="111" xfId="143" applyFont="1" applyFill="1" applyBorder="1" applyAlignment="1">
      <alignment vertical="top"/>
    </xf>
    <xf numFmtId="165" fontId="155" fillId="0" borderId="134" xfId="143" applyFont="1" applyFill="1" applyBorder="1" applyAlignment="1">
      <alignment vertical="top"/>
    </xf>
    <xf numFmtId="0" fontId="98" fillId="2" borderId="140" xfId="0" applyFont="1" applyFill="1" applyBorder="1" applyAlignment="1">
      <alignment horizontal="left"/>
    </xf>
    <xf numFmtId="173" fontId="99" fillId="2" borderId="140" xfId="7" applyFont="1" applyFill="1" applyBorder="1">
      <protection locked="0"/>
    </xf>
    <xf numFmtId="173" fontId="99" fillId="2" borderId="151" xfId="0" applyNumberFormat="1" applyFont="1" applyFill="1" applyBorder="1" applyProtection="1">
      <protection locked="0"/>
    </xf>
    <xf numFmtId="0" fontId="47" fillId="0" borderId="135" xfId="26" applyFill="1" applyBorder="1">
      <alignment horizontal="right"/>
    </xf>
    <xf numFmtId="181" fontId="79" fillId="39" borderId="140" xfId="30" applyNumberFormat="1" applyFont="1" applyFill="1" applyBorder="1" applyAlignment="1">
      <alignment horizontal="center" wrapText="1"/>
    </xf>
    <xf numFmtId="0" fontId="4" fillId="0" borderId="0" xfId="30" applyFont="1" applyFill="1" applyBorder="1">
      <alignment horizontal="left"/>
    </xf>
    <xf numFmtId="181" fontId="80" fillId="0" borderId="140" xfId="1" applyNumberFormat="1" applyFont="1" applyFill="1" applyBorder="1" applyAlignment="1" applyProtection="1"/>
    <xf numFmtId="0" fontId="50" fillId="32" borderId="152" xfId="5" applyFill="1" applyBorder="1" applyAlignment="1"/>
    <xf numFmtId="166" fontId="80" fillId="32" borderId="153" xfId="1" applyFont="1" applyFill="1" applyBorder="1" applyAlignment="1" applyProtection="1"/>
    <xf numFmtId="0" fontId="41" fillId="39" borderId="154" xfId="35" applyFont="1" applyFill="1" applyBorder="1"/>
    <xf numFmtId="0" fontId="78" fillId="0" borderId="154" xfId="35" applyFont="1" applyFill="1" applyBorder="1"/>
    <xf numFmtId="0" fontId="98" fillId="2" borderId="153" xfId="0" applyFont="1" applyFill="1" applyBorder="1" applyAlignment="1">
      <alignment horizontal="left"/>
    </xf>
    <xf numFmtId="173" fontId="99" fillId="2" borderId="153" xfId="7" applyFont="1" applyFill="1" applyBorder="1">
      <protection locked="0"/>
    </xf>
    <xf numFmtId="173" fontId="99" fillId="2" borderId="155" xfId="0" applyNumberFormat="1" applyFont="1" applyFill="1" applyBorder="1" applyProtection="1">
      <protection locked="0"/>
    </xf>
    <xf numFmtId="0" fontId="85" fillId="0" borderId="153" xfId="51674" applyFont="1" applyBorder="1"/>
    <xf numFmtId="1" fontId="85" fillId="0" borderId="153" xfId="51674" applyNumberFormat="1" applyFont="1" applyBorder="1"/>
    <xf numFmtId="178" fontId="85" fillId="0" borderId="156" xfId="1" applyNumberFormat="1" applyFont="1" applyBorder="1"/>
    <xf numFmtId="178" fontId="85" fillId="0" borderId="153" xfId="1" applyNumberFormat="1" applyFont="1" applyBorder="1"/>
    <xf numFmtId="178" fontId="85" fillId="0" borderId="156" xfId="1" applyNumberFormat="1" applyFont="1" applyFill="1" applyBorder="1"/>
    <xf numFmtId="178" fontId="85" fillId="0" borderId="153" xfId="1" applyNumberFormat="1" applyFont="1" applyFill="1" applyBorder="1"/>
    <xf numFmtId="1" fontId="0" fillId="0" borderId="153" xfId="0" applyNumberFormat="1" applyBorder="1"/>
    <xf numFmtId="177" fontId="85" fillId="0" borderId="153" xfId="51674" applyNumberFormat="1" applyFont="1" applyBorder="1"/>
    <xf numFmtId="181" fontId="85" fillId="0" borderId="156" xfId="1" applyNumberFormat="1" applyFont="1" applyBorder="1"/>
    <xf numFmtId="181" fontId="85" fillId="0" borderId="153" xfId="1" applyNumberFormat="1" applyFont="1" applyBorder="1"/>
    <xf numFmtId="0" fontId="6" fillId="0" borderId="153" xfId="51674" applyBorder="1"/>
    <xf numFmtId="1" fontId="80" fillId="32" borderId="153" xfId="1" applyNumberFormat="1" applyFont="1" applyFill="1" applyBorder="1" applyAlignment="1" applyProtection="1"/>
    <xf numFmtId="178" fontId="80" fillId="32" borderId="156" xfId="1" applyNumberFormat="1" applyFont="1" applyFill="1" applyBorder="1" applyAlignment="1" applyProtection="1"/>
    <xf numFmtId="178" fontId="80" fillId="32" borderId="153" xfId="1" applyNumberFormat="1" applyFont="1" applyFill="1" applyBorder="1" applyAlignment="1" applyProtection="1"/>
    <xf numFmtId="178" fontId="80" fillId="0" borderId="153" xfId="1" applyNumberFormat="1" applyFont="1" applyFill="1" applyBorder="1" applyAlignment="1" applyProtection="1"/>
    <xf numFmtId="0" fontId="79" fillId="32" borderId="157" xfId="19" applyFont="1" applyFill="1" applyBorder="1">
      <alignment horizontal="left"/>
    </xf>
    <xf numFmtId="166" fontId="92" fillId="0" borderId="157" xfId="1" applyFont="1" applyFill="1" applyBorder="1" applyAlignment="1" applyProtection="1">
      <alignment horizontal="right"/>
    </xf>
    <xf numFmtId="0" fontId="83" fillId="0" borderId="153" xfId="51675" applyFont="1" applyBorder="1" applyAlignment="1">
      <alignment wrapText="1"/>
    </xf>
    <xf numFmtId="0" fontId="83" fillId="0" borderId="153" xfId="51675" applyFont="1" applyBorder="1"/>
    <xf numFmtId="0" fontId="83" fillId="0" borderId="156" xfId="51675" applyFont="1" applyBorder="1"/>
    <xf numFmtId="0" fontId="83" fillId="0" borderId="157" xfId="51674" applyFont="1" applyBorder="1" applyAlignment="1">
      <alignment horizontal="center"/>
    </xf>
    <xf numFmtId="0" fontId="83" fillId="0" borderId="158" xfId="51674" applyFont="1" applyBorder="1" applyAlignment="1">
      <alignment horizontal="center"/>
    </xf>
    <xf numFmtId="0" fontId="83" fillId="0" borderId="156" xfId="51674" applyFont="1" applyBorder="1" applyAlignment="1">
      <alignment horizontal="center"/>
    </xf>
    <xf numFmtId="0" fontId="83" fillId="0" borderId="153" xfId="51675" applyFont="1" applyBorder="1" applyAlignment="1">
      <alignment horizontal="right"/>
    </xf>
    <xf numFmtId="0" fontId="83" fillId="0" borderId="156" xfId="51675" applyFont="1" applyBorder="1" applyAlignment="1">
      <alignment horizontal="right"/>
    </xf>
    <xf numFmtId="0" fontId="80" fillId="0" borderId="153" xfId="51675" applyFont="1" applyBorder="1"/>
    <xf numFmtId="0" fontId="80" fillId="0" borderId="156" xfId="51675" applyFont="1" applyBorder="1"/>
    <xf numFmtId="0" fontId="80" fillId="0" borderId="153" xfId="51675" applyFont="1" applyBorder="1" applyAlignment="1">
      <alignment horizontal="right"/>
    </xf>
    <xf numFmtId="166" fontId="80" fillId="0" borderId="153" xfId="1" applyFont="1" applyFill="1" applyBorder="1" applyAlignment="1" applyProtection="1">
      <alignment horizontal="center"/>
    </xf>
    <xf numFmtId="166" fontId="80" fillId="0" borderId="152" xfId="1" applyFont="1" applyFill="1" applyBorder="1" applyAlignment="1" applyProtection="1"/>
    <xf numFmtId="166" fontId="80" fillId="0" borderId="159" xfId="1" applyFont="1" applyFill="1" applyBorder="1" applyAlignment="1" applyProtection="1"/>
    <xf numFmtId="166" fontId="80" fillId="32" borderId="159" xfId="1" applyFont="1" applyFill="1" applyBorder="1" applyAlignment="1" applyProtection="1"/>
    <xf numFmtId="0" fontId="79" fillId="0" borderId="157" xfId="19" applyFont="1" applyFill="1" applyBorder="1">
      <alignment horizontal="left"/>
    </xf>
    <xf numFmtId="166" fontId="80" fillId="0" borderId="156" xfId="1" applyFont="1" applyFill="1" applyBorder="1" applyAlignment="1" applyProtection="1">
      <alignment horizontal="center"/>
    </xf>
    <xf numFmtId="0" fontId="4" fillId="0" borderId="0" xfId="0" applyFont="1" applyAlignment="1">
      <alignment horizontal="center" vertical="center" wrapText="1"/>
    </xf>
    <xf numFmtId="0" fontId="4" fillId="32" borderId="153" xfId="43" applyFont="1" applyFill="1" applyBorder="1" applyAlignment="1">
      <alignment horizontal="left"/>
    </xf>
    <xf numFmtId="0" fontId="92" fillId="32" borderId="153" xfId="35" applyFont="1" applyFill="1" applyBorder="1" applyAlignment="1">
      <alignment horizontal="right"/>
    </xf>
    <xf numFmtId="0" fontId="20" fillId="32" borderId="153" xfId="35" applyFont="1" applyFill="1" applyBorder="1" applyAlignment="1">
      <alignment horizontal="right"/>
    </xf>
    <xf numFmtId="0" fontId="20" fillId="32" borderId="153" xfId="35" applyFont="1" applyFill="1" applyBorder="1" applyAlignment="1">
      <alignment horizontal="center"/>
    </xf>
    <xf numFmtId="0" fontId="92" fillId="0" borderId="157" xfId="35" applyFont="1" applyFill="1" applyBorder="1" applyAlignment="1">
      <alignment horizontal="center"/>
    </xf>
    <xf numFmtId="0" fontId="92" fillId="32" borderId="153" xfId="35" applyFont="1" applyFill="1" applyBorder="1" applyAlignment="1">
      <alignment horizontal="center"/>
    </xf>
    <xf numFmtId="0" fontId="16" fillId="32" borderId="153" xfId="43" applyFill="1" applyBorder="1" applyAlignment="1">
      <alignment horizontal="left"/>
    </xf>
    <xf numFmtId="189" fontId="92" fillId="32" borderId="153" xfId="24" applyNumberFormat="1" applyFont="1" applyFill="1" applyBorder="1" applyAlignment="1">
      <alignment horizontal="right"/>
    </xf>
    <xf numFmtId="189" fontId="20" fillId="32" borderId="153" xfId="35" applyNumberFormat="1" applyFont="1" applyFill="1" applyBorder="1" applyAlignment="1">
      <alignment horizontal="right"/>
    </xf>
    <xf numFmtId="189" fontId="80" fillId="32" borderId="153" xfId="24" applyNumberFormat="1" applyFont="1" applyFill="1" applyBorder="1" applyAlignment="1">
      <alignment horizontal="right"/>
    </xf>
    <xf numFmtId="0" fontId="80" fillId="32" borderId="153" xfId="5" applyFont="1" applyFill="1" applyBorder="1" applyAlignment="1">
      <alignment horizontal="center"/>
    </xf>
    <xf numFmtId="2" fontId="80" fillId="32" borderId="153" xfId="43" applyNumberFormat="1" applyFont="1" applyFill="1" applyBorder="1" applyAlignment="1">
      <alignment horizontal="right"/>
    </xf>
    <xf numFmtId="177" fontId="80" fillId="32" borderId="153" xfId="43" applyNumberFormat="1" applyFont="1" applyFill="1" applyBorder="1" applyAlignment="1">
      <alignment horizontal="center"/>
    </xf>
    <xf numFmtId="0" fontId="8" fillId="0" borderId="156" xfId="144" applyBorder="1" applyAlignment="1">
      <alignment horizontal="center"/>
    </xf>
    <xf numFmtId="0" fontId="8" fillId="0" borderId="153" xfId="144" applyBorder="1" applyAlignment="1">
      <alignment horizontal="center"/>
    </xf>
    <xf numFmtId="0" fontId="80" fillId="0" borderId="153" xfId="63" applyFont="1" applyBorder="1" applyAlignment="1">
      <alignment horizontal="center"/>
    </xf>
    <xf numFmtId="0" fontId="80" fillId="32" borderId="153" xfId="5" applyFont="1" applyFill="1" applyBorder="1" applyAlignment="1">
      <alignment horizontal="center" vertical="center"/>
    </xf>
    <xf numFmtId="2" fontId="8" fillId="0" borderId="156" xfId="145" applyNumberFormat="1" applyBorder="1" applyAlignment="1">
      <alignment horizontal="center"/>
    </xf>
    <xf numFmtId="2" fontId="8" fillId="0" borderId="153" xfId="145" applyNumberFormat="1" applyBorder="1" applyAlignment="1">
      <alignment horizontal="center"/>
    </xf>
    <xf numFmtId="2" fontId="83" fillId="0" borderId="153" xfId="64" applyNumberFormat="1" applyFont="1" applyBorder="1" applyAlignment="1">
      <alignment horizontal="center"/>
    </xf>
    <xf numFmtId="10" fontId="83" fillId="32" borderId="153" xfId="5" applyNumberFormat="1" applyFont="1" applyFill="1" applyBorder="1" applyAlignment="1">
      <alignment horizontal="center"/>
    </xf>
    <xf numFmtId="2" fontId="80" fillId="0" borderId="156" xfId="5" applyNumberFormat="1" applyFont="1" applyFill="1" applyBorder="1" applyAlignment="1">
      <alignment horizontal="center" vertical="center"/>
    </xf>
    <xf numFmtId="2" fontId="80" fillId="0" borderId="153" xfId="5" applyNumberFormat="1" applyFont="1" applyFill="1" applyBorder="1" applyAlignment="1">
      <alignment horizontal="center" vertical="center"/>
    </xf>
    <xf numFmtId="2" fontId="80" fillId="0" borderId="156" xfId="5" applyNumberFormat="1" applyFont="1" applyFill="1" applyBorder="1" applyAlignment="1">
      <alignment horizontal="center"/>
    </xf>
    <xf numFmtId="2" fontId="80" fillId="0" borderId="153" xfId="5" applyNumberFormat="1" applyFont="1" applyFill="1" applyBorder="1" applyAlignment="1">
      <alignment horizontal="center"/>
    </xf>
    <xf numFmtId="0" fontId="138" fillId="32" borderId="153" xfId="5" applyFont="1" applyFill="1" applyBorder="1" applyAlignment="1">
      <alignment horizontal="center" vertical="center"/>
    </xf>
    <xf numFmtId="0" fontId="83" fillId="0" borderId="153" xfId="63" applyFont="1" applyBorder="1"/>
    <xf numFmtId="0" fontId="138" fillId="32" borderId="156" xfId="5" applyFont="1" applyFill="1" applyBorder="1" applyAlignment="1">
      <alignment horizontal="center" vertical="center"/>
    </xf>
    <xf numFmtId="0" fontId="83" fillId="0" borderId="153" xfId="64" applyFont="1" applyBorder="1"/>
    <xf numFmtId="10" fontId="83" fillId="32" borderId="153" xfId="5" applyNumberFormat="1" applyFont="1" applyFill="1" applyBorder="1" applyAlignment="1"/>
    <xf numFmtId="0" fontId="83" fillId="0" borderId="153" xfId="66" applyFont="1" applyBorder="1"/>
    <xf numFmtId="0" fontId="47" fillId="0" borderId="153" xfId="0" applyFont="1" applyBorder="1"/>
    <xf numFmtId="0" fontId="80" fillId="0" borderId="153" xfId="68" applyFont="1" applyBorder="1" applyAlignment="1">
      <alignment horizontal="center"/>
    </xf>
    <xf numFmtId="0" fontId="4" fillId="32" borderId="153" xfId="5" applyFont="1" applyFill="1" applyBorder="1" applyAlignment="1">
      <alignment horizontal="center" vertical="center"/>
    </xf>
    <xf numFmtId="2" fontId="80" fillId="0" borderId="157" xfId="70" applyNumberFormat="1" applyFont="1" applyBorder="1" applyAlignment="1">
      <alignment horizontal="center"/>
    </xf>
    <xf numFmtId="0" fontId="80" fillId="0" borderId="153" xfId="69" applyFont="1" applyBorder="1" applyAlignment="1">
      <alignment horizontal="center"/>
    </xf>
    <xf numFmtId="2" fontId="80" fillId="0" borderId="153" xfId="71" applyNumberFormat="1" applyFont="1" applyBorder="1" applyAlignment="1">
      <alignment horizontal="center"/>
    </xf>
    <xf numFmtId="0" fontId="47" fillId="0" borderId="159" xfId="0" applyFont="1" applyBorder="1"/>
    <xf numFmtId="0" fontId="80" fillId="0" borderId="152" xfId="68" applyFont="1" applyBorder="1" applyAlignment="1">
      <alignment horizontal="center"/>
    </xf>
    <xf numFmtId="0" fontId="80" fillId="0" borderId="159" xfId="68" applyFont="1" applyBorder="1" applyAlignment="1">
      <alignment horizontal="center"/>
    </xf>
    <xf numFmtId="0" fontId="4" fillId="32" borderId="159" xfId="5" applyFont="1" applyFill="1" applyBorder="1" applyAlignment="1">
      <alignment horizontal="center" vertical="center"/>
    </xf>
    <xf numFmtId="2" fontId="80" fillId="0" borderId="154" xfId="70" applyNumberFormat="1" applyFont="1" applyBorder="1" applyAlignment="1">
      <alignment horizontal="center"/>
    </xf>
    <xf numFmtId="3" fontId="80" fillId="32" borderId="160" xfId="5" applyNumberFormat="1" applyFont="1" applyFill="1" applyBorder="1" applyAlignment="1">
      <alignment horizontal="center" vertical="center"/>
    </xf>
    <xf numFmtId="0" fontId="80" fillId="0" borderId="159" xfId="69" applyFont="1" applyBorder="1" applyAlignment="1">
      <alignment horizontal="center"/>
    </xf>
    <xf numFmtId="2" fontId="80" fillId="0" borderId="159" xfId="71" applyNumberFormat="1" applyFont="1" applyBorder="1" applyAlignment="1">
      <alignment horizontal="center"/>
    </xf>
    <xf numFmtId="0" fontId="71" fillId="32" borderId="153" xfId="44" applyFont="1" applyFill="1" applyBorder="1" applyAlignment="1">
      <alignment horizontal="left"/>
    </xf>
    <xf numFmtId="177" fontId="101" fillId="32" borderId="153" xfId="35" applyNumberFormat="1" applyFont="1" applyFill="1" applyBorder="1" applyAlignment="1"/>
    <xf numFmtId="177" fontId="101" fillId="32" borderId="156" xfId="35" applyNumberFormat="1" applyFont="1" applyFill="1" applyBorder="1" applyAlignment="1"/>
    <xf numFmtId="0" fontId="101" fillId="32" borderId="156" xfId="35" applyFont="1" applyFill="1" applyBorder="1" applyAlignment="1"/>
    <xf numFmtId="0" fontId="101" fillId="32" borderId="153" xfId="35" applyFont="1" applyFill="1" applyBorder="1" applyAlignment="1"/>
    <xf numFmtId="0" fontId="101" fillId="32" borderId="153" xfId="35" applyFont="1" applyFill="1" applyBorder="1"/>
    <xf numFmtId="0" fontId="16" fillId="32" borderId="153" xfId="44" applyFill="1" applyBorder="1" applyAlignment="1">
      <alignment horizontal="left"/>
    </xf>
    <xf numFmtId="0" fontId="260" fillId="0" borderId="153" xfId="0" applyFont="1" applyBorder="1"/>
    <xf numFmtId="0" fontId="15" fillId="0" borderId="153" xfId="61" applyBorder="1"/>
    <xf numFmtId="2" fontId="71" fillId="38" borderId="153" xfId="59" applyNumberFormat="1" applyFont="1" applyFill="1" applyBorder="1"/>
    <xf numFmtId="2" fontId="71" fillId="38" borderId="156" xfId="59" applyNumberFormat="1" applyFont="1" applyFill="1" applyBorder="1"/>
    <xf numFmtId="177" fontId="15" fillId="0" borderId="159" xfId="59" applyNumberFormat="1" applyBorder="1"/>
    <xf numFmtId="177" fontId="15" fillId="0" borderId="161" xfId="59" applyNumberFormat="1" applyBorder="1"/>
    <xf numFmtId="177" fontId="15" fillId="0" borderId="152" xfId="60" applyNumberFormat="1" applyBorder="1"/>
    <xf numFmtId="177" fontId="15" fillId="0" borderId="159" xfId="60" applyNumberFormat="1" applyBorder="1"/>
    <xf numFmtId="177" fontId="15" fillId="0" borderId="161" xfId="60" applyNumberFormat="1" applyBorder="1"/>
    <xf numFmtId="0" fontId="15" fillId="0" borderId="152" xfId="61" applyBorder="1"/>
    <xf numFmtId="0" fontId="15" fillId="0" borderId="159" xfId="61" applyBorder="1"/>
    <xf numFmtId="0" fontId="71" fillId="32" borderId="157" xfId="44" applyFont="1" applyFill="1" applyBorder="1" applyAlignment="1">
      <alignment horizontal="left"/>
    </xf>
    <xf numFmtId="0" fontId="4" fillId="0" borderId="0" xfId="51580" applyFont="1" applyAlignment="1">
      <alignment horizontal="center"/>
    </xf>
    <xf numFmtId="3" fontId="4" fillId="0" borderId="0" xfId="51582" applyNumberFormat="1" applyFont="1" applyAlignment="1">
      <alignment horizontal="center"/>
    </xf>
    <xf numFmtId="0" fontId="4" fillId="0" borderId="0" xfId="5" applyFont="1" applyFill="1" applyAlignment="1">
      <alignment horizontal="left" vertical="center"/>
    </xf>
    <xf numFmtId="0" fontId="4" fillId="0" borderId="0" xfId="0" applyFont="1" applyAlignment="1">
      <alignment vertical="top" wrapText="1"/>
    </xf>
    <xf numFmtId="0" fontId="4" fillId="32" borderId="61" xfId="0" applyFont="1" applyFill="1" applyBorder="1" applyAlignment="1">
      <alignment vertical="top" wrapText="1"/>
    </xf>
    <xf numFmtId="0" fontId="4" fillId="32" borderId="61" xfId="0" applyFont="1" applyFill="1" applyBorder="1"/>
    <xf numFmtId="0" fontId="23" fillId="39" borderId="165" xfId="35" applyFont="1" applyFill="1" applyBorder="1" applyAlignment="1"/>
    <xf numFmtId="0" fontId="78" fillId="0" borderId="165" xfId="35" applyFont="1" applyFill="1" applyBorder="1"/>
    <xf numFmtId="0" fontId="98" fillId="2" borderId="164" xfId="0" applyFont="1" applyFill="1" applyBorder="1" applyAlignment="1">
      <alignment horizontal="left"/>
    </xf>
    <xf numFmtId="0" fontId="23" fillId="39" borderId="163" xfId="35" applyFont="1" applyFill="1" applyBorder="1"/>
    <xf numFmtId="173" fontId="99" fillId="2" borderId="164" xfId="7" applyFont="1" applyFill="1" applyBorder="1">
      <protection locked="0"/>
    </xf>
    <xf numFmtId="173" fontId="99" fillId="2" borderId="166" xfId="0" applyNumberFormat="1" applyFont="1" applyFill="1" applyBorder="1" applyProtection="1">
      <protection locked="0"/>
    </xf>
    <xf numFmtId="0" fontId="4" fillId="32" borderId="5" xfId="39" applyFont="1" applyFill="1" applyBorder="1" applyAlignment="1">
      <alignment horizontal="right"/>
    </xf>
    <xf numFmtId="0" fontId="26" fillId="32" borderId="167" xfId="35" applyFont="1" applyFill="1" applyBorder="1"/>
    <xf numFmtId="0" fontId="4" fillId="32" borderId="5" xfId="39" applyFont="1" applyFill="1" applyBorder="1" applyAlignment="1">
      <alignment horizontal="right" vertical="top"/>
    </xf>
    <xf numFmtId="184" fontId="92" fillId="39" borderId="168" xfId="35" applyNumberFormat="1" applyFont="1" applyFill="1" applyBorder="1" applyAlignment="1"/>
    <xf numFmtId="0" fontId="4" fillId="32" borderId="0" xfId="39" applyFont="1" applyFill="1" applyAlignment="1">
      <alignment vertical="top"/>
    </xf>
    <xf numFmtId="184" fontId="92" fillId="39" borderId="168" xfId="35" applyNumberFormat="1" applyFont="1" applyFill="1" applyBorder="1"/>
    <xf numFmtId="174" fontId="19" fillId="32" borderId="168" xfId="39" applyNumberFormat="1" applyFill="1" applyBorder="1" applyAlignment="1">
      <alignment vertical="top"/>
    </xf>
    <xf numFmtId="174" fontId="92" fillId="32" borderId="168" xfId="35" applyNumberFormat="1" applyFont="1" applyFill="1" applyBorder="1" applyAlignment="1"/>
    <xf numFmtId="184" fontId="80" fillId="39" borderId="168" xfId="39" applyNumberFormat="1" applyFont="1" applyFill="1" applyBorder="1" applyAlignment="1">
      <alignment vertical="top"/>
    </xf>
    <xf numFmtId="184" fontId="19" fillId="38" borderId="168" xfId="39" applyNumberFormat="1" applyFill="1" applyBorder="1" applyAlignment="1">
      <alignment vertical="top"/>
    </xf>
    <xf numFmtId="0" fontId="4" fillId="0" borderId="0" xfId="39" applyFont="1" applyAlignment="1">
      <alignment vertical="top"/>
    </xf>
    <xf numFmtId="184" fontId="19" fillId="32" borderId="168" xfId="39" applyNumberFormat="1" applyFill="1" applyBorder="1" applyAlignment="1">
      <alignment vertical="top"/>
    </xf>
    <xf numFmtId="184" fontId="4" fillId="32" borderId="114" xfId="118" applyNumberFormat="1" applyFont="1" applyFill="1" applyBorder="1" applyAlignment="1">
      <alignment vertical="top"/>
    </xf>
    <xf numFmtId="226" fontId="4" fillId="39" borderId="114" xfId="51567" applyNumberFormat="1" applyFont="1" applyFill="1" applyBorder="1" applyAlignment="1">
      <alignment vertical="top"/>
    </xf>
    <xf numFmtId="0" fontId="4" fillId="32" borderId="0" xfId="118" applyFont="1" applyFill="1" applyAlignment="1">
      <alignment vertical="top"/>
    </xf>
    <xf numFmtId="184" fontId="19" fillId="32" borderId="169" xfId="39" applyNumberFormat="1" applyFill="1" applyBorder="1" applyAlignment="1">
      <alignment vertical="top"/>
    </xf>
    <xf numFmtId="184" fontId="8" fillId="32" borderId="168" xfId="51569" applyNumberFormat="1" applyFill="1" applyBorder="1" applyAlignment="1">
      <alignment vertical="top"/>
    </xf>
    <xf numFmtId="0" fontId="4" fillId="0" borderId="0" xfId="0" applyFont="1" applyAlignment="1">
      <alignment horizontal="left" vertical="center" indent="5"/>
    </xf>
    <xf numFmtId="9" fontId="4" fillId="39" borderId="114" xfId="24" applyFont="1" applyFill="1" applyBorder="1" applyAlignment="1">
      <alignment vertical="top"/>
    </xf>
    <xf numFmtId="229" fontId="4" fillId="32" borderId="114" xfId="118" applyNumberFormat="1" applyFont="1" applyFill="1" applyBorder="1" applyAlignment="1">
      <alignment vertical="top"/>
    </xf>
    <xf numFmtId="0" fontId="0" fillId="0" borderId="0" xfId="118" applyFont="1" applyAlignment="1">
      <alignment horizontal="left" vertical="top" wrapText="1"/>
    </xf>
    <xf numFmtId="0" fontId="0" fillId="0" borderId="0" xfId="118" applyFont="1" applyAlignment="1">
      <alignment horizontal="left" vertical="top"/>
    </xf>
    <xf numFmtId="0" fontId="75" fillId="0" borderId="5" xfId="139" applyBorder="1"/>
    <xf numFmtId="0" fontId="0" fillId="0" borderId="106" xfId="139" applyFont="1" applyBorder="1"/>
    <xf numFmtId="0" fontId="50" fillId="0" borderId="5" xfId="139" applyFont="1" applyBorder="1"/>
    <xf numFmtId="185" fontId="3" fillId="0" borderId="168" xfId="1" applyNumberFormat="1" applyFont="1" applyBorder="1"/>
    <xf numFmtId="0" fontId="3" fillId="0" borderId="0" xfId="0" applyFont="1"/>
    <xf numFmtId="0" fontId="62" fillId="32" borderId="0" xfId="0" applyFont="1" applyFill="1"/>
    <xf numFmtId="0" fontId="50" fillId="32" borderId="0" xfId="0" applyFont="1" applyFill="1" applyAlignment="1">
      <alignment horizontal="left"/>
    </xf>
    <xf numFmtId="179" fontId="23" fillId="32" borderId="0" xfId="0" applyNumberFormat="1" applyFont="1" applyFill="1" applyAlignment="1">
      <alignment horizontal="right"/>
    </xf>
    <xf numFmtId="180" fontId="23" fillId="32" borderId="0" xfId="0" applyNumberFormat="1" applyFont="1" applyFill="1"/>
    <xf numFmtId="0" fontId="80" fillId="0" borderId="0" xfId="0" applyFont="1" applyAlignment="1">
      <alignment horizontal="left" vertical="top"/>
    </xf>
    <xf numFmtId="0" fontId="47" fillId="32" borderId="60" xfId="0" applyFont="1" applyFill="1" applyBorder="1" applyAlignment="1">
      <alignment horizontal="right" vertical="top"/>
    </xf>
    <xf numFmtId="0" fontId="50" fillId="32" borderId="7" xfId="0" applyFont="1" applyFill="1" applyBorder="1" applyAlignment="1">
      <alignment horizontal="left" vertical="top"/>
    </xf>
    <xf numFmtId="0" fontId="80" fillId="32" borderId="106" xfId="0" applyFont="1" applyFill="1" applyBorder="1" applyAlignment="1">
      <alignment vertical="top"/>
    </xf>
    <xf numFmtId="0" fontId="0" fillId="0" borderId="170" xfId="0" applyBorder="1"/>
    <xf numFmtId="0" fontId="0" fillId="0" borderId="162" xfId="0" applyBorder="1"/>
    <xf numFmtId="0" fontId="3" fillId="0" borderId="101" xfId="0" applyFont="1" applyBorder="1" applyAlignment="1">
      <alignment horizontal="left" vertical="top" wrapText="1"/>
    </xf>
    <xf numFmtId="0" fontId="115" fillId="0" borderId="101" xfId="0" applyFont="1" applyBorder="1" applyAlignment="1">
      <alignment horizontal="left" vertical="top" wrapText="1"/>
    </xf>
    <xf numFmtId="0" fontId="277" fillId="0" borderId="101" xfId="0" applyFont="1" applyBorder="1" applyAlignment="1">
      <alignment horizontal="left" vertical="top" wrapText="1"/>
    </xf>
    <xf numFmtId="0" fontId="277" fillId="0" borderId="101" xfId="0" applyFont="1" applyBorder="1" applyAlignment="1">
      <alignment horizontal="center" vertical="top" wrapText="1"/>
    </xf>
    <xf numFmtId="0" fontId="115" fillId="0" borderId="122" xfId="0" applyFont="1" applyBorder="1" applyAlignment="1">
      <alignment horizontal="center" vertical="top" wrapText="1"/>
    </xf>
    <xf numFmtId="0" fontId="115" fillId="0" borderId="122" xfId="0" applyFont="1" applyBorder="1" applyAlignment="1">
      <alignment horizontal="center"/>
    </xf>
    <xf numFmtId="0" fontId="279" fillId="0" borderId="0" xfId="0" applyFont="1"/>
    <xf numFmtId="0" fontId="279" fillId="0" borderId="0" xfId="0" applyFont="1" applyAlignment="1">
      <alignment horizontal="left" vertical="top"/>
    </xf>
    <xf numFmtId="0" fontId="3" fillId="0" borderId="101" xfId="0" applyFont="1" applyBorder="1" applyAlignment="1">
      <alignment horizontal="center" vertical="top" wrapText="1"/>
    </xf>
    <xf numFmtId="0" fontId="3" fillId="0" borderId="101" xfId="0" applyFont="1" applyBorder="1" applyAlignment="1">
      <alignment vertical="top" wrapText="1"/>
    </xf>
    <xf numFmtId="0" fontId="3" fillId="0" borderId="96" xfId="0" applyFont="1" applyBorder="1" applyAlignment="1">
      <alignment horizontal="left" vertical="top" wrapText="1"/>
    </xf>
    <xf numFmtId="0" fontId="3" fillId="0" borderId="171" xfId="0" applyFont="1" applyBorder="1" applyAlignment="1">
      <alignment horizontal="left" vertical="top" wrapText="1"/>
    </xf>
    <xf numFmtId="0" fontId="3" fillId="0" borderId="122" xfId="0" applyFont="1" applyBorder="1" applyAlignment="1">
      <alignment horizontal="left" vertical="top" wrapText="1"/>
    </xf>
    <xf numFmtId="0" fontId="3" fillId="0" borderId="122" xfId="0" applyFont="1" applyBorder="1"/>
    <xf numFmtId="2" fontId="3" fillId="0" borderId="122" xfId="0" applyNumberFormat="1" applyFont="1" applyBorder="1" applyAlignment="1">
      <alignment horizontal="center"/>
    </xf>
    <xf numFmtId="0" fontId="3" fillId="0" borderId="122" xfId="0" applyFont="1" applyBorder="1" applyAlignment="1">
      <alignment horizontal="center"/>
    </xf>
    <xf numFmtId="0" fontId="3" fillId="0" borderId="122" xfId="0" applyFont="1" applyBorder="1" applyAlignment="1">
      <alignment horizontal="center" vertical="top" wrapText="1"/>
    </xf>
    <xf numFmtId="178" fontId="2" fillId="0" borderId="156" xfId="1" applyNumberFormat="1" applyFont="1" applyBorder="1"/>
    <xf numFmtId="176" fontId="50" fillId="0" borderId="0" xfId="51594" applyNumberFormat="1" applyFont="1" applyFill="1" applyBorder="1"/>
    <xf numFmtId="0" fontId="148" fillId="0" borderId="0" xfId="5" applyFont="1" applyFill="1"/>
    <xf numFmtId="181" fontId="0" fillId="0" borderId="0" xfId="1" applyNumberFormat="1" applyFont="1" applyFill="1" applyBorder="1"/>
    <xf numFmtId="0" fontId="267" fillId="0" borderId="0" xfId="0" applyFont="1" applyAlignment="1">
      <alignment horizontal="right"/>
    </xf>
    <xf numFmtId="0" fontId="79" fillId="0" borderId="0" xfId="5" applyFont="1" applyFill="1" applyAlignment="1">
      <alignment horizontal="right"/>
    </xf>
    <xf numFmtId="178" fontId="50" fillId="0" borderId="0" xfId="0" applyNumberFormat="1" applyFont="1"/>
    <xf numFmtId="181" fontId="79" fillId="0" borderId="0" xfId="1" applyNumberFormat="1" applyFont="1" applyFill="1" applyBorder="1" applyAlignment="1"/>
    <xf numFmtId="43" fontId="50" fillId="0" borderId="0" xfId="5" applyNumberFormat="1" applyFill="1"/>
    <xf numFmtId="166" fontId="76" fillId="0" borderId="0" xfId="1" applyFont="1" applyFill="1" applyBorder="1" applyAlignment="1">
      <alignment horizontal="left"/>
    </xf>
    <xf numFmtId="185" fontId="94" fillId="0" borderId="0" xfId="38" applyNumberFormat="1" applyFont="1" applyFill="1" applyBorder="1" applyAlignment="1"/>
    <xf numFmtId="228" fontId="94" fillId="0" borderId="0" xfId="38" applyNumberFormat="1" applyFont="1" applyFill="1" applyBorder="1" applyAlignment="1"/>
    <xf numFmtId="166" fontId="76" fillId="0" borderId="0" xfId="0" applyNumberFormat="1" applyFont="1"/>
    <xf numFmtId="185" fontId="79" fillId="0" borderId="0" xfId="0" applyNumberFormat="1" applyFont="1" applyAlignment="1">
      <alignment vertical="center"/>
    </xf>
    <xf numFmtId="0" fontId="65" fillId="0" borderId="0" xfId="23" applyFill="1" applyAlignment="1" applyProtection="1"/>
    <xf numFmtId="185" fontId="4" fillId="0" borderId="132" xfId="1" applyNumberFormat="1" applyFont="1" applyFill="1" applyBorder="1"/>
    <xf numFmtId="185" fontId="80" fillId="0" borderId="132" xfId="1" applyNumberFormat="1" applyFont="1" applyFill="1" applyBorder="1"/>
    <xf numFmtId="228" fontId="80" fillId="0" borderId="130" xfId="0" applyNumberFormat="1" applyFont="1" applyBorder="1"/>
    <xf numFmtId="0" fontId="33" fillId="0" borderId="0" xfId="0" applyFont="1" applyAlignment="1">
      <alignment horizontal="center"/>
    </xf>
    <xf numFmtId="0" fontId="57" fillId="39" borderId="60" xfId="139" applyFont="1" applyFill="1" applyBorder="1" applyAlignment="1">
      <alignment horizontal="left" vertical="top" wrapText="1"/>
    </xf>
    <xf numFmtId="0" fontId="57" fillId="39" borderId="0" xfId="139" applyFont="1" applyFill="1" applyAlignment="1">
      <alignment horizontal="left" vertical="top" wrapText="1"/>
    </xf>
    <xf numFmtId="0" fontId="98" fillId="2" borderId="122" xfId="0" applyFont="1" applyFill="1" applyBorder="1" applyAlignment="1">
      <alignment horizontal="left"/>
    </xf>
    <xf numFmtId="0" fontId="0" fillId="0" borderId="122" xfId="0" applyBorder="1"/>
    <xf numFmtId="0" fontId="79" fillId="0" borderId="0" xfId="19" applyFont="1" applyFill="1" applyBorder="1">
      <alignment horizontal="left"/>
    </xf>
    <xf numFmtId="0" fontId="80" fillId="0" borderId="0" xfId="19" applyFont="1" applyFill="1" applyBorder="1">
      <alignment horizontal="left"/>
    </xf>
    <xf numFmtId="0" fontId="47" fillId="38" borderId="60" xfId="14" applyFont="1" applyFill="1" applyBorder="1">
      <alignment vertical="top" wrapText="1"/>
    </xf>
    <xf numFmtId="0" fontId="47" fillId="38" borderId="0" xfId="14" applyFont="1" applyFill="1" applyBorder="1">
      <alignment vertical="top" wrapText="1"/>
    </xf>
    <xf numFmtId="0" fontId="47" fillId="38" borderId="61" xfId="14" applyFont="1" applyFill="1" applyBorder="1">
      <alignment vertical="top" wrapText="1"/>
    </xf>
    <xf numFmtId="0" fontId="4" fillId="0" borderId="0" xfId="0" applyFont="1"/>
    <xf numFmtId="0" fontId="64" fillId="0" borderId="0" xfId="5" applyFont="1" applyFill="1" applyAlignment="1">
      <alignment horizontal="center"/>
    </xf>
    <xf numFmtId="0" fontId="57" fillId="39" borderId="60" xfId="14" applyFill="1" applyBorder="1" applyAlignment="1">
      <alignment horizontal="left" vertical="top" wrapText="1"/>
    </xf>
    <xf numFmtId="0" fontId="57" fillId="39" borderId="0" xfId="14" applyFill="1" applyBorder="1" applyAlignment="1">
      <alignment horizontal="left" vertical="top" wrapText="1"/>
    </xf>
    <xf numFmtId="0" fontId="98" fillId="2" borderId="114" xfId="0" applyFont="1" applyFill="1" applyBorder="1" applyAlignment="1">
      <alignment horizontal="left"/>
    </xf>
    <xf numFmtId="0" fontId="0" fillId="0" borderId="114" xfId="0" applyBorder="1"/>
    <xf numFmtId="0" fontId="98" fillId="2" borderId="132" xfId="0" applyFont="1" applyFill="1" applyBorder="1" applyAlignment="1">
      <alignment horizontal="left"/>
    </xf>
    <xf numFmtId="0" fontId="0" fillId="0" borderId="132" xfId="0" applyBorder="1"/>
    <xf numFmtId="0" fontId="3" fillId="0" borderId="0" xfId="0" applyFont="1" applyAlignment="1">
      <alignment horizontal="left" vertical="top" wrapText="1"/>
    </xf>
    <xf numFmtId="0" fontId="80" fillId="0" borderId="106" xfId="0" applyFont="1" applyBorder="1" applyAlignment="1">
      <alignment horizontal="left" vertical="top" wrapText="1"/>
    </xf>
    <xf numFmtId="0" fontId="47" fillId="38" borderId="60" xfId="14" applyFont="1" applyFill="1" applyBorder="1" applyAlignment="1">
      <alignment horizontal="left" vertical="top" wrapText="1"/>
    </xf>
    <xf numFmtId="0" fontId="47" fillId="38" borderId="0" xfId="14" applyFont="1" applyFill="1" applyBorder="1" applyAlignment="1">
      <alignment horizontal="left" vertical="top" wrapText="1"/>
    </xf>
    <xf numFmtId="0" fontId="77" fillId="32" borderId="0" xfId="0" applyFont="1" applyFill="1" applyAlignment="1">
      <alignment horizontal="left"/>
    </xf>
    <xf numFmtId="0" fontId="80" fillId="0" borderId="0" xfId="0" applyFont="1" applyAlignment="1">
      <alignment horizontal="left" vertical="top" wrapText="1"/>
    </xf>
    <xf numFmtId="0" fontId="50" fillId="32" borderId="0" xfId="0" applyFont="1" applyFill="1" applyAlignment="1">
      <alignment horizontal="left" vertical="top" wrapText="1"/>
    </xf>
    <xf numFmtId="0" fontId="50" fillId="32" borderId="5" xfId="0" applyFont="1" applyFill="1" applyBorder="1" applyAlignment="1">
      <alignment horizontal="left" vertical="top" wrapText="1"/>
    </xf>
    <xf numFmtId="0" fontId="79" fillId="39" borderId="132" xfId="5" applyFont="1" applyFill="1" applyBorder="1" applyAlignment="1">
      <alignment horizontal="center"/>
    </xf>
    <xf numFmtId="0" fontId="79" fillId="39" borderId="138" xfId="5" applyFont="1" applyFill="1" applyBorder="1" applyAlignment="1">
      <alignment horizontal="center"/>
    </xf>
    <xf numFmtId="0" fontId="79" fillId="39" borderId="136" xfId="5" applyFont="1" applyFill="1" applyBorder="1" applyAlignment="1">
      <alignment horizontal="center"/>
    </xf>
    <xf numFmtId="0" fontId="79" fillId="39" borderId="137" xfId="5" applyFont="1" applyFill="1" applyBorder="1" applyAlignment="1">
      <alignment horizontal="center"/>
    </xf>
    <xf numFmtId="0" fontId="71" fillId="39" borderId="138" xfId="0" applyFont="1" applyFill="1" applyBorder="1" applyAlignment="1">
      <alignment horizontal="center"/>
    </xf>
    <xf numFmtId="0" fontId="71" fillId="39" borderId="137" xfId="0" applyFont="1" applyFill="1" applyBorder="1" applyAlignment="1">
      <alignment horizontal="center"/>
    </xf>
    <xf numFmtId="0" fontId="50" fillId="0" borderId="129" xfId="5" applyFill="1" applyBorder="1" applyAlignment="1">
      <alignment horizontal="center" vertical="center"/>
    </xf>
    <xf numFmtId="0" fontId="50" fillId="0" borderId="134" xfId="5" applyFill="1" applyBorder="1" applyAlignment="1">
      <alignment horizontal="center" vertical="center"/>
    </xf>
    <xf numFmtId="0" fontId="50" fillId="0" borderId="129" xfId="5" applyFill="1" applyBorder="1" applyAlignment="1">
      <alignment horizontal="center"/>
    </xf>
    <xf numFmtId="0" fontId="50" fillId="0" borderId="134" xfId="5" applyFill="1" applyBorder="1" applyAlignment="1">
      <alignment horizontal="center"/>
    </xf>
    <xf numFmtId="0" fontId="80" fillId="0" borderId="138" xfId="32" applyFont="1" applyBorder="1" applyAlignment="1">
      <alignment vertical="top"/>
    </xf>
    <xf numFmtId="0" fontId="4" fillId="0" borderId="136" xfId="0" applyFont="1" applyBorder="1"/>
    <xf numFmtId="0" fontId="4" fillId="0" borderId="137" xfId="0" applyFont="1" applyBorder="1"/>
    <xf numFmtId="0" fontId="80" fillId="0" borderId="132" xfId="5" applyFont="1" applyFill="1" applyBorder="1" applyAlignment="1">
      <alignment horizontal="center"/>
    </xf>
    <xf numFmtId="0" fontId="63" fillId="0" borderId="0" xfId="32" applyFont="1" applyAlignment="1">
      <alignment horizontal="center" vertical="center" wrapText="1"/>
    </xf>
    <xf numFmtId="0" fontId="79" fillId="39" borderId="33" xfId="5" applyFont="1" applyFill="1" applyBorder="1" applyAlignment="1">
      <alignment horizontal="center"/>
    </xf>
    <xf numFmtId="0" fontId="79" fillId="39" borderId="34" xfId="5" applyFont="1" applyFill="1" applyBorder="1" applyAlignment="1">
      <alignment horizontal="center"/>
    </xf>
    <xf numFmtId="0" fontId="79" fillId="39" borderId="51" xfId="5" applyFont="1" applyFill="1" applyBorder="1" applyAlignment="1">
      <alignment horizontal="center"/>
    </xf>
    <xf numFmtId="0" fontId="79" fillId="39" borderId="33" xfId="21" applyFont="1" applyFill="1" applyBorder="1">
      <alignment horizontal="center" wrapText="1"/>
    </xf>
    <xf numFmtId="0" fontId="79" fillId="39" borderId="34" xfId="21" applyFont="1" applyFill="1" applyBorder="1">
      <alignment horizontal="center" wrapText="1"/>
    </xf>
    <xf numFmtId="0" fontId="79" fillId="39" borderId="51" xfId="21" applyFont="1" applyFill="1" applyBorder="1">
      <alignment horizontal="center" wrapText="1"/>
    </xf>
    <xf numFmtId="0" fontId="79" fillId="39" borderId="13" xfId="32" applyFont="1" applyFill="1" applyBorder="1" applyAlignment="1">
      <alignment horizontal="center" vertical="center" wrapText="1"/>
    </xf>
    <xf numFmtId="0" fontId="50" fillId="0" borderId="54" xfId="5" applyFill="1" applyBorder="1" applyAlignment="1">
      <alignment horizontal="center" vertical="center"/>
    </xf>
    <xf numFmtId="0" fontId="50" fillId="0" borderId="53" xfId="5" applyFill="1" applyBorder="1" applyAlignment="1">
      <alignment horizontal="center" vertical="center"/>
    </xf>
    <xf numFmtId="0" fontId="80" fillId="0" borderId="129" xfId="32" applyFont="1" applyBorder="1" applyAlignment="1">
      <alignment vertical="top" wrapText="1"/>
    </xf>
    <xf numFmtId="0" fontId="4" fillId="0" borderId="136" xfId="0" applyFont="1" applyBorder="1" applyAlignment="1">
      <alignment wrapText="1"/>
    </xf>
    <xf numFmtId="0" fontId="4" fillId="0" borderId="137" xfId="0" applyFont="1" applyBorder="1" applyAlignment="1">
      <alignment wrapText="1"/>
    </xf>
    <xf numFmtId="0" fontId="79" fillId="0" borderId="106" xfId="32" applyFont="1" applyBorder="1" applyAlignment="1">
      <alignment horizontal="center" wrapText="1"/>
    </xf>
    <xf numFmtId="0" fontId="47" fillId="0" borderId="106" xfId="5" applyFont="1" applyFill="1" applyBorder="1" applyAlignment="1">
      <alignment horizontal="center" vertical="center"/>
    </xf>
    <xf numFmtId="0" fontId="79" fillId="39" borderId="132" xfId="0" applyFont="1" applyFill="1" applyBorder="1" applyAlignment="1">
      <alignment horizontal="center"/>
    </xf>
    <xf numFmtId="0" fontId="50" fillId="0" borderId="49" xfId="5" applyFill="1" applyBorder="1" applyAlignment="1">
      <alignment horizontal="center"/>
    </xf>
    <xf numFmtId="0" fontId="50" fillId="0" borderId="35" xfId="5" applyFill="1" applyBorder="1" applyAlignment="1">
      <alignment horizontal="center"/>
    </xf>
    <xf numFmtId="177" fontId="79" fillId="0" borderId="106" xfId="32" applyNumberFormat="1" applyFont="1" applyBorder="1" applyAlignment="1">
      <alignment horizontal="center" wrapText="1"/>
    </xf>
    <xf numFmtId="170" fontId="64" fillId="0" borderId="0" xfId="5" applyNumberFormat="1" applyFont="1" applyFill="1" applyAlignment="1">
      <alignment horizontal="center" vertical="center"/>
    </xf>
    <xf numFmtId="0" fontId="64" fillId="0" borderId="0" xfId="5" applyFont="1" applyFill="1" applyAlignment="1">
      <alignment horizontal="center" vertical="center"/>
    </xf>
    <xf numFmtId="170" fontId="64" fillId="0" borderId="0" xfId="5" quotePrefix="1" applyNumberFormat="1" applyFont="1" applyFill="1" applyAlignment="1">
      <alignment horizontal="center" vertical="center" wrapText="1"/>
    </xf>
    <xf numFmtId="0" fontId="64" fillId="0" borderId="0" xfId="5" quotePrefix="1" applyFont="1" applyFill="1" applyAlignment="1">
      <alignment horizontal="center" vertical="center" wrapText="1"/>
    </xf>
    <xf numFmtId="0" fontId="63" fillId="0" borderId="0" xfId="5" applyFont="1" applyFill="1" applyAlignment="1">
      <alignment horizontal="left" vertical="center"/>
    </xf>
    <xf numFmtId="0" fontId="79" fillId="0" borderId="0" xfId="5" applyFont="1" applyFill="1" applyAlignment="1">
      <alignment horizontal="center"/>
    </xf>
    <xf numFmtId="0" fontId="50" fillId="0" borderId="0" xfId="5" applyFill="1" applyAlignment="1">
      <alignment horizontal="left" wrapText="1"/>
    </xf>
    <xf numFmtId="171" fontId="71" fillId="81" borderId="0" xfId="5" applyNumberFormat="1" applyFont="1" applyFill="1" applyAlignment="1">
      <alignment horizontal="center" vertical="center" wrapText="1"/>
    </xf>
    <xf numFmtId="171" fontId="71" fillId="82" borderId="0" xfId="5" applyNumberFormat="1" applyFont="1" applyFill="1" applyAlignment="1">
      <alignment horizontal="center" vertical="center" wrapText="1"/>
    </xf>
    <xf numFmtId="0" fontId="79" fillId="0" borderId="0" xfId="5" applyFont="1" applyFill="1" applyAlignment="1">
      <alignment horizontal="center" vertical="center" wrapText="1"/>
    </xf>
    <xf numFmtId="0" fontId="79" fillId="0" borderId="0" xfId="5" applyFont="1" applyFill="1" applyAlignment="1">
      <alignment horizontal="center" vertical="top" wrapText="1"/>
    </xf>
    <xf numFmtId="0" fontId="0" fillId="0" borderId="106" xfId="0" applyBorder="1" applyAlignment="1">
      <alignment horizontal="center" vertical="top" wrapText="1"/>
    </xf>
    <xf numFmtId="0" fontId="71" fillId="0" borderId="0" xfId="0" applyFont="1" applyAlignment="1">
      <alignment horizontal="center" vertical="top" wrapText="1"/>
    </xf>
    <xf numFmtId="0" fontId="57" fillId="39" borderId="15" xfId="139" applyFont="1" applyFill="1" applyBorder="1" applyAlignment="1">
      <alignment horizontal="left" vertical="top" wrapText="1"/>
    </xf>
    <xf numFmtId="0" fontId="50" fillId="38" borderId="0" xfId="139" applyFont="1" applyFill="1" applyAlignment="1">
      <alignment horizontal="left" vertical="center" wrapText="1"/>
    </xf>
    <xf numFmtId="0" fontId="98" fillId="2" borderId="105" xfId="139" applyFont="1" applyFill="1" applyBorder="1" applyAlignment="1">
      <alignment horizontal="left"/>
    </xf>
    <xf numFmtId="0" fontId="75" fillId="0" borderId="105" xfId="139" applyBorder="1"/>
    <xf numFmtId="0" fontId="80" fillId="0" borderId="0" xfId="139" applyFont="1" applyAlignment="1">
      <alignment horizontal="left" vertical="top" wrapText="1"/>
    </xf>
    <xf numFmtId="0" fontId="80" fillId="0" borderId="61" xfId="139" applyFont="1" applyBorder="1" applyAlignment="1">
      <alignment horizontal="left" vertical="top" wrapText="1"/>
    </xf>
    <xf numFmtId="0" fontId="4" fillId="0" borderId="106" xfId="139" applyFont="1" applyBorder="1" applyAlignment="1">
      <alignment horizontal="left" vertical="top" wrapText="1"/>
    </xf>
    <xf numFmtId="0" fontId="0" fillId="0" borderId="0" xfId="118" applyFont="1" applyAlignment="1">
      <alignment horizontal="left" vertical="top" wrapText="1"/>
    </xf>
    <xf numFmtId="0" fontId="0" fillId="0" borderId="0" xfId="118" applyFont="1" applyAlignment="1">
      <alignment horizontal="left" vertical="top"/>
    </xf>
    <xf numFmtId="0" fontId="50" fillId="0" borderId="0" xfId="0" applyFont="1" applyAlignment="1">
      <alignment horizontal="left" vertical="center"/>
    </xf>
    <xf numFmtId="0" fontId="50" fillId="0" borderId="0" xfId="0" applyFont="1"/>
    <xf numFmtId="0" fontId="80" fillId="0" borderId="0" xfId="0" applyFont="1" applyAlignment="1">
      <alignment horizontal="left" vertical="center" wrapText="1"/>
    </xf>
    <xf numFmtId="0" fontId="0" fillId="0" borderId="0" xfId="0" applyAlignment="1">
      <alignment horizontal="left" wrapText="1"/>
    </xf>
    <xf numFmtId="0" fontId="0" fillId="0" borderId="0" xfId="0" quotePrefix="1" applyAlignment="1">
      <alignment horizontal="left" wrapText="1"/>
    </xf>
    <xf numFmtId="0" fontId="149" fillId="47" borderId="146" xfId="139" applyFont="1" applyFill="1" applyBorder="1"/>
    <xf numFmtId="0" fontId="149" fillId="47" borderId="147" xfId="139" applyFont="1" applyFill="1" applyBorder="1"/>
    <xf numFmtId="0" fontId="57" fillId="47" borderId="60" xfId="139" applyFont="1" applyFill="1" applyBorder="1" applyAlignment="1">
      <alignment horizontal="left" vertical="top" wrapText="1"/>
    </xf>
    <xf numFmtId="0" fontId="57" fillId="47" borderId="0" xfId="139" applyFont="1" applyFill="1" applyAlignment="1">
      <alignment horizontal="left" vertical="top" wrapText="1"/>
    </xf>
    <xf numFmtId="0" fontId="47" fillId="47" borderId="0" xfId="139" applyFont="1" applyFill="1"/>
    <xf numFmtId="0" fontId="154" fillId="0" borderId="0" xfId="0" applyFont="1" applyAlignment="1">
      <alignment horizontal="left" wrapText="1"/>
    </xf>
    <xf numFmtId="0" fontId="154" fillId="0" borderId="0" xfId="0" quotePrefix="1" applyFont="1" applyAlignment="1">
      <alignment horizontal="left" wrapText="1"/>
    </xf>
    <xf numFmtId="0" fontId="50" fillId="0" borderId="0" xfId="0" applyFont="1" applyAlignment="1">
      <alignment vertical="center"/>
    </xf>
    <xf numFmtId="0" fontId="63" fillId="0" borderId="0" xfId="0" applyFont="1" applyAlignment="1">
      <alignment horizontal="left" wrapText="1"/>
    </xf>
    <xf numFmtId="0" fontId="50" fillId="0" borderId="0" xfId="0" applyFont="1" applyAlignment="1">
      <alignment horizontal="left" vertical="center" wrapText="1"/>
    </xf>
    <xf numFmtId="0" fontId="79" fillId="0" borderId="0" xfId="0" applyFont="1" applyAlignment="1">
      <alignment horizontal="left" vertical="top" wrapText="1"/>
    </xf>
    <xf numFmtId="0" fontId="50" fillId="0" borderId="106" xfId="0" applyFont="1" applyBorder="1"/>
    <xf numFmtId="0" fontId="80" fillId="0" borderId="106" xfId="0" applyFont="1" applyBorder="1" applyAlignment="1">
      <alignment horizontal="left" vertical="center" wrapText="1"/>
    </xf>
    <xf numFmtId="0" fontId="80" fillId="0" borderId="106" xfId="0" quotePrefix="1" applyFont="1" applyBorder="1" applyAlignment="1">
      <alignment horizontal="left" vertical="center" wrapText="1"/>
    </xf>
    <xf numFmtId="0" fontId="98" fillId="2" borderId="147" xfId="139" applyFont="1" applyFill="1" applyBorder="1" applyAlignment="1">
      <alignment horizontal="left"/>
    </xf>
    <xf numFmtId="0" fontId="64" fillId="32" borderId="0" xfId="21" applyFill="1" applyBorder="1">
      <alignment horizontal="center" wrapText="1"/>
    </xf>
    <xf numFmtId="0" fontId="57" fillId="39" borderId="60" xfId="14" applyFill="1" applyBorder="1" applyAlignment="1">
      <alignment horizontal="left" vertical="center" wrapText="1"/>
    </xf>
    <xf numFmtId="0" fontId="57" fillId="39" borderId="0" xfId="14" applyFill="1" applyBorder="1" applyAlignment="1">
      <alignment horizontal="left" vertical="center" wrapText="1"/>
    </xf>
    <xf numFmtId="0" fontId="98" fillId="2" borderId="140" xfId="0" applyFont="1" applyFill="1" applyBorder="1" applyAlignment="1">
      <alignment horizontal="left"/>
    </xf>
    <xf numFmtId="0" fontId="0" fillId="0" borderId="140" xfId="0" applyBorder="1"/>
    <xf numFmtId="0" fontId="83" fillId="0" borderId="157" xfId="51674" applyFont="1" applyBorder="1" applyAlignment="1">
      <alignment horizontal="center"/>
    </xf>
    <xf numFmtId="0" fontId="83" fillId="0" borderId="158" xfId="51674" applyFont="1" applyBorder="1" applyAlignment="1">
      <alignment horizontal="center"/>
    </xf>
    <xf numFmtId="0" fontId="83" fillId="0" borderId="156" xfId="51674" applyFont="1" applyBorder="1" applyAlignment="1">
      <alignment horizontal="center"/>
    </xf>
    <xf numFmtId="166" fontId="79" fillId="0" borderId="0" xfId="1" applyFont="1" applyFill="1" applyBorder="1" applyAlignment="1">
      <alignment horizontal="center" wrapText="1"/>
    </xf>
    <xf numFmtId="0" fontId="63" fillId="32" borderId="0" xfId="21" applyFont="1" applyFill="1" applyBorder="1" applyAlignment="1">
      <alignment horizontal="center" vertical="center" wrapText="1"/>
    </xf>
    <xf numFmtId="0" fontId="83" fillId="0" borderId="157" xfId="51674" applyFont="1" applyBorder="1" applyAlignment="1">
      <alignment horizontal="center" wrapText="1"/>
    </xf>
    <xf numFmtId="0" fontId="83" fillId="0" borderId="158" xfId="51674" applyFont="1" applyBorder="1" applyAlignment="1">
      <alignment horizontal="center" wrapText="1"/>
    </xf>
    <xf numFmtId="0" fontId="83" fillId="0" borderId="156" xfId="51674" applyFont="1" applyBorder="1" applyAlignment="1">
      <alignment horizontal="center" wrapText="1"/>
    </xf>
    <xf numFmtId="0" fontId="83" fillId="0" borderId="157" xfId="51674" applyFont="1" applyBorder="1" applyAlignment="1">
      <alignment horizontal="left" wrapText="1"/>
    </xf>
    <xf numFmtId="0" fontId="83" fillId="0" borderId="158" xfId="51674" applyFont="1" applyBorder="1" applyAlignment="1">
      <alignment horizontal="left" wrapText="1"/>
    </xf>
    <xf numFmtId="0" fontId="83" fillId="0" borderId="156" xfId="51674" applyFont="1" applyBorder="1" applyAlignment="1">
      <alignment horizontal="left" wrapText="1"/>
    </xf>
    <xf numFmtId="0" fontId="85" fillId="0" borderId="157" xfId="51674" applyFont="1" applyBorder="1" applyAlignment="1">
      <alignment horizontal="left" wrapText="1"/>
    </xf>
    <xf numFmtId="0" fontId="85" fillId="0" borderId="156" xfId="51674" applyFont="1" applyBorder="1" applyAlignment="1">
      <alignment horizontal="left" wrapText="1"/>
    </xf>
    <xf numFmtId="166" fontId="80" fillId="0" borderId="58" xfId="1" applyFont="1" applyFill="1" applyBorder="1" applyAlignment="1" applyProtection="1">
      <alignment horizontal="center"/>
    </xf>
    <xf numFmtId="166" fontId="80" fillId="0" borderId="134" xfId="1" applyFont="1" applyFill="1" applyBorder="1" applyAlignment="1" applyProtection="1">
      <alignment horizontal="center"/>
    </xf>
    <xf numFmtId="0" fontId="79" fillId="32" borderId="0" xfId="3" applyFont="1" applyFill="1" applyBorder="1" applyAlignment="1">
      <alignment horizontal="center" wrapText="1"/>
    </xf>
    <xf numFmtId="166" fontId="79" fillId="0" borderId="106" xfId="1" applyFont="1" applyFill="1" applyBorder="1" applyAlignment="1">
      <alignment horizontal="center" wrapText="1"/>
    </xf>
    <xf numFmtId="0" fontId="85" fillId="0" borderId="157" xfId="51674" applyFont="1" applyBorder="1" applyAlignment="1">
      <alignment horizontal="left" vertical="center" wrapText="1"/>
    </xf>
    <xf numFmtId="0" fontId="85" fillId="0" borderId="156" xfId="51674" applyFont="1" applyBorder="1" applyAlignment="1">
      <alignment horizontal="left" vertical="center" wrapText="1"/>
    </xf>
    <xf numFmtId="0" fontId="98" fillId="2" borderId="153" xfId="0" applyFont="1" applyFill="1" applyBorder="1" applyAlignment="1">
      <alignment horizontal="left"/>
    </xf>
    <xf numFmtId="0" fontId="0" fillId="0" borderId="153" xfId="0" applyBorder="1"/>
    <xf numFmtId="0" fontId="63" fillId="0" borderId="0" xfId="21" applyFont="1" applyFill="1" applyBorder="1" applyAlignment="1">
      <alignment horizontal="center" vertical="center" wrapText="1"/>
    </xf>
    <xf numFmtId="0" fontId="79" fillId="0" borderId="106" xfId="31" applyFont="1" applyFill="1" applyBorder="1">
      <alignment horizontal="center" wrapText="1"/>
    </xf>
    <xf numFmtId="0" fontId="78" fillId="32" borderId="0" xfId="35" applyFont="1" applyFill="1" applyAlignment="1">
      <alignment horizontal="center" vertical="center" wrapText="1"/>
    </xf>
    <xf numFmtId="0" fontId="4" fillId="0" borderId="0" xfId="0" applyFont="1" applyAlignment="1">
      <alignment horizontal="center" vertical="center" wrapText="1"/>
    </xf>
    <xf numFmtId="0" fontId="79" fillId="32" borderId="0" xfId="30" applyFont="1" applyFill="1" applyBorder="1" applyAlignment="1">
      <alignment horizontal="center"/>
    </xf>
    <xf numFmtId="0" fontId="23" fillId="0" borderId="0" xfId="0" applyFont="1" applyAlignment="1">
      <alignment horizontal="left" wrapText="1"/>
    </xf>
    <xf numFmtId="0" fontId="79" fillId="32" borderId="0" xfId="5" applyFont="1" applyFill="1" applyAlignment="1">
      <alignment horizontal="center"/>
    </xf>
    <xf numFmtId="0" fontId="50" fillId="0" borderId="0" xfId="0" applyFont="1" applyAlignment="1">
      <alignment horizontal="center"/>
    </xf>
    <xf numFmtId="0" fontId="57" fillId="39" borderId="60" xfId="14" applyFill="1" applyBorder="1">
      <alignment vertical="top" wrapText="1"/>
    </xf>
    <xf numFmtId="0" fontId="57" fillId="39" borderId="0" xfId="14" applyFill="1" applyBorder="1">
      <alignment vertical="top" wrapText="1"/>
    </xf>
    <xf numFmtId="0" fontId="94" fillId="32" borderId="0" xfId="35" applyFont="1" applyFill="1" applyAlignment="1">
      <alignment horizontal="center" wrapText="1"/>
    </xf>
    <xf numFmtId="0" fontId="94" fillId="32" borderId="106" xfId="35" applyFont="1" applyFill="1" applyBorder="1" applyAlignment="1">
      <alignment horizontal="center" wrapText="1"/>
    </xf>
    <xf numFmtId="0" fontId="94" fillId="32" borderId="0" xfId="35" applyFont="1" applyFill="1" applyAlignment="1">
      <alignment horizontal="center" vertical="center"/>
    </xf>
    <xf numFmtId="0" fontId="94" fillId="32" borderId="106" xfId="35" applyFont="1" applyFill="1" applyBorder="1" applyAlignment="1">
      <alignment horizontal="center" vertical="center"/>
    </xf>
    <xf numFmtId="0" fontId="78" fillId="32" borderId="0" xfId="35" applyFont="1" applyFill="1" applyAlignment="1">
      <alignment horizontal="center" wrapText="1"/>
    </xf>
    <xf numFmtId="0" fontId="4" fillId="0" borderId="0" xfId="0" applyFont="1" applyAlignment="1">
      <alignment horizontal="center" wrapText="1"/>
    </xf>
    <xf numFmtId="0" fontId="79" fillId="32" borderId="106" xfId="30" applyFont="1" applyFill="1" applyBorder="1" applyAlignment="1">
      <alignment horizontal="center"/>
    </xf>
    <xf numFmtId="0" fontId="50" fillId="39" borderId="60" xfId="14" applyFont="1" applyFill="1" applyBorder="1" applyAlignment="1">
      <alignment horizontal="left" vertical="top" wrapText="1"/>
    </xf>
    <xf numFmtId="0" fontId="50" fillId="39" borderId="0" xfId="14" applyFont="1" applyFill="1" applyBorder="1" applyAlignment="1">
      <alignment horizontal="left" vertical="top" wrapText="1"/>
    </xf>
    <xf numFmtId="0" fontId="98" fillId="2" borderId="164" xfId="0" applyFont="1" applyFill="1" applyBorder="1" applyAlignment="1">
      <alignment horizontal="left"/>
    </xf>
    <xf numFmtId="0" fontId="0" fillId="0" borderId="164" xfId="0" applyBorder="1"/>
  </cellXfs>
  <cellStyles count="51697">
    <cellStyle name="_x0013_" xfId="221" xr:uid="{D8D5D57C-308C-4B9A-B100-671640CC3475}"/>
    <cellStyle name="20% - Accent1" xfId="92" builtinId="30" hidden="1"/>
    <cellStyle name="20% - Accent1 10" xfId="222" xr:uid="{5403B367-01AE-4036-AB0F-DA4C5FECD143}"/>
    <cellStyle name="20% - Accent1 10 2" xfId="223" xr:uid="{7E51D651-85AF-4206-9642-21793FABD47F}"/>
    <cellStyle name="20% - Accent1 11" xfId="224" xr:uid="{3EC0C118-BCD9-4133-9D69-A118F7579824}"/>
    <cellStyle name="20% - Accent1 11 2" xfId="225" xr:uid="{EDFC92C0-85B9-41D9-8F57-E94DB260832A}"/>
    <cellStyle name="20% - Accent1 12" xfId="226" xr:uid="{D579FC41-D174-41AB-9207-B153C82EAD13}"/>
    <cellStyle name="20% - Accent1 12 2" xfId="227" xr:uid="{2BCA5A42-B01B-4E6A-A04C-576CA07C588F}"/>
    <cellStyle name="20% - Accent1 13" xfId="228" xr:uid="{01BDAAF3-CAB1-47B8-920D-7C7CE3969185}"/>
    <cellStyle name="20% - Accent1 2" xfId="229" xr:uid="{4A3095A6-C10E-4EDF-A8E8-B84F20B65CBD}"/>
    <cellStyle name="20% - Accent1 2 10" xfId="230" xr:uid="{D51117BB-9103-43FC-B799-6D4A312F9084}"/>
    <cellStyle name="20% - Accent1 2 11" xfId="231" xr:uid="{D25BED42-67C1-4674-91AD-551BE5DB4EF3}"/>
    <cellStyle name="20% - Accent1 2 11 2" xfId="232" xr:uid="{485416D0-4561-40FE-ACF7-0E953024E392}"/>
    <cellStyle name="20% - Accent1 2 11 2 2" xfId="233" xr:uid="{1C81F43D-A868-4EAB-B525-1C68A0F1B1F4}"/>
    <cellStyle name="20% - Accent1 2 11 2 2 2" xfId="234" xr:uid="{17111D53-B151-48E1-9664-C9C28145E7A8}"/>
    <cellStyle name="20% - Accent1 2 11 2 3" xfId="235" xr:uid="{46FABD27-A2E2-4CFB-B0BF-58FE1AE658D6}"/>
    <cellStyle name="20% - Accent1 2 11 3" xfId="236" xr:uid="{95F487A6-C4AF-4012-9F0B-116D14678859}"/>
    <cellStyle name="20% - Accent1 2 11 3 2" xfId="237" xr:uid="{83CF972A-318F-40CA-AC67-243A26D97D9E}"/>
    <cellStyle name="20% - Accent1 2 11 4" xfId="238" xr:uid="{2696F401-8BD7-4C97-81C1-934B921B3456}"/>
    <cellStyle name="20% - Accent1 2 12" xfId="239" xr:uid="{839DE950-B4F9-4EE1-9C1D-59407F55A0D7}"/>
    <cellStyle name="20% - Accent1 2 12 2" xfId="240" xr:uid="{52F8BB37-7324-4E93-9F0E-806E10F23672}"/>
    <cellStyle name="20% - Accent1 2 12 2 2" xfId="241" xr:uid="{6893DD6E-A488-4191-88B3-B24ABC126DB2}"/>
    <cellStyle name="20% - Accent1 2 12 3" xfId="242" xr:uid="{D4C50636-F3D1-415A-8AFD-3DE977A222C2}"/>
    <cellStyle name="20% - Accent1 2 13" xfId="243" xr:uid="{E77E2290-769E-4191-A3EC-E676C7CEA9B1}"/>
    <cellStyle name="20% - Accent1 2 13 2" xfId="244" xr:uid="{88153C73-647A-46F7-BC09-88C8C5FBA124}"/>
    <cellStyle name="20% - Accent1 2 14" xfId="245" xr:uid="{AE7C7465-428D-4581-8F9E-955876C34FB7}"/>
    <cellStyle name="20% - Accent1 2 2" xfId="246" xr:uid="{7D71BFE6-FE5F-4A72-8229-4CD6D9A13D8D}"/>
    <cellStyle name="20% - Accent1 2 2 2" xfId="247" xr:uid="{B13BEE56-4E8F-4998-9D80-24877D92C2AD}"/>
    <cellStyle name="20% - Accent1 2 2 2 2" xfId="248" xr:uid="{CE9ED523-B88E-4384-8881-C87CF7DBAACD}"/>
    <cellStyle name="20% - Accent1 2 2 2 2 2" xfId="249" xr:uid="{422F0609-BE02-4735-A0C9-FDAFF5B35BDF}"/>
    <cellStyle name="20% - Accent1 2 2 2 2 3" xfId="250" xr:uid="{725D8AA4-6A45-46AE-AA81-28E30D3B7251}"/>
    <cellStyle name="20% - Accent1 2 2 2 2 3 2" xfId="251" xr:uid="{A06AF0C1-C073-48BE-BA75-93131F6F3610}"/>
    <cellStyle name="20% - Accent1 2 2 2 2 3 2 2" xfId="252" xr:uid="{A4C933C6-12D7-420E-B47F-319F17373B33}"/>
    <cellStyle name="20% - Accent1 2 2 2 2 3 2 2 2" xfId="253" xr:uid="{CAF36A65-DBBA-4809-97D6-5A2BD29765BE}"/>
    <cellStyle name="20% - Accent1 2 2 2 2 3 2 3" xfId="254" xr:uid="{A690059D-AA51-44BA-9E9C-696A082C9A78}"/>
    <cellStyle name="20% - Accent1 2 2 2 2 3 3" xfId="255" xr:uid="{4682936E-ED4F-4BCC-BFC9-471D2003BF0A}"/>
    <cellStyle name="20% - Accent1 2 2 2 2 3 3 2" xfId="256" xr:uid="{2FA81C32-64D0-43AF-9789-DCB09B3AFC5C}"/>
    <cellStyle name="20% - Accent1 2 2 2 2 3 4" xfId="257" xr:uid="{7BEF9625-54E6-4465-85C5-F744DE01203D}"/>
    <cellStyle name="20% - Accent1 2 2 2 2 4" xfId="258" xr:uid="{FE596343-16DA-401E-A03C-484EEBDD38A0}"/>
    <cellStyle name="20% - Accent1 2 2 2 2 4 2" xfId="259" xr:uid="{7377864A-EC96-417E-96A1-1E67B29DACA5}"/>
    <cellStyle name="20% - Accent1 2 2 2 2 4 2 2" xfId="260" xr:uid="{00DECDE6-66FA-4BC4-819B-FEF1E674270F}"/>
    <cellStyle name="20% - Accent1 2 2 2 2 4 3" xfId="261" xr:uid="{925B503B-6D62-475E-B844-42CCEE4C0A2F}"/>
    <cellStyle name="20% - Accent1 2 2 2 2 5" xfId="262" xr:uid="{52AE842F-C0B9-4A72-B716-E7CC4719835C}"/>
    <cellStyle name="20% - Accent1 2 2 2 2 5 2" xfId="263" xr:uid="{EBDCFBCF-675A-47D9-8F4D-15FEB9AD5BD5}"/>
    <cellStyle name="20% - Accent1 2 2 2 2 6" xfId="264" xr:uid="{EC665667-0D91-46F8-A2C0-56EBE7EAB442}"/>
    <cellStyle name="20% - Accent1 2 2 2 3" xfId="265" xr:uid="{7E51107E-391D-48D2-B016-68CE199BCCE1}"/>
    <cellStyle name="20% - Accent1 2 2 2 3 2" xfId="266" xr:uid="{408F68C9-DE5B-4D38-9816-845FCA2D5981}"/>
    <cellStyle name="20% - Accent1 2 2 2 3 2 2" xfId="267" xr:uid="{5BD53404-E83F-4273-8FCC-BD68967FAE80}"/>
    <cellStyle name="20% - Accent1 2 2 2 3 2 2 2" xfId="268" xr:uid="{14482374-DF2C-4264-A09C-7CF2BA83F86E}"/>
    <cellStyle name="20% - Accent1 2 2 2 3 2 2 2 2" xfId="269" xr:uid="{E38B9338-2B9C-48EA-9CCD-C9C8B7AD81DD}"/>
    <cellStyle name="20% - Accent1 2 2 2 3 2 2 3" xfId="270" xr:uid="{888311E1-B413-4D2A-9CA5-1D8C7027DF48}"/>
    <cellStyle name="20% - Accent1 2 2 2 3 2 3" xfId="271" xr:uid="{3685D63F-12B3-4543-A90B-A232AACEF4F4}"/>
    <cellStyle name="20% - Accent1 2 2 2 3 2 3 2" xfId="272" xr:uid="{7A9DDA4D-653A-42CB-9EED-6ECF952CF866}"/>
    <cellStyle name="20% - Accent1 2 2 2 3 2 4" xfId="273" xr:uid="{F9E5A242-C5D7-4FCF-896B-6D07D4C6ADD8}"/>
    <cellStyle name="20% - Accent1 2 2 2 3 3" xfId="274" xr:uid="{73121071-778A-4BA2-99FA-BC5843E77FA0}"/>
    <cellStyle name="20% - Accent1 2 2 2 3 3 2" xfId="275" xr:uid="{FE996F71-C557-4A90-B23E-B9A27CC9E847}"/>
    <cellStyle name="20% - Accent1 2 2 2 3 3 2 2" xfId="276" xr:uid="{B795D8FC-5A06-42C0-AFF6-C6063C4718E6}"/>
    <cellStyle name="20% - Accent1 2 2 2 3 3 3" xfId="277" xr:uid="{2EC82937-9D07-4A38-894F-C133C784B173}"/>
    <cellStyle name="20% - Accent1 2 2 2 3 4" xfId="278" xr:uid="{B2414F57-370E-4FA7-84DF-5E77733E8F8A}"/>
    <cellStyle name="20% - Accent1 2 2 2 3 4 2" xfId="279" xr:uid="{EAF69766-2B30-4BED-B6B6-F9D04DA486E9}"/>
    <cellStyle name="20% - Accent1 2 2 2 3 5" xfId="280" xr:uid="{07D09BFE-2BDF-4D8D-87C0-B498C58A391D}"/>
    <cellStyle name="20% - Accent1 2 2 2 4" xfId="281" xr:uid="{A0116EC5-2136-4E88-8FC4-995AEDB3654F}"/>
    <cellStyle name="20% - Accent1 2 2 2 4 2" xfId="282" xr:uid="{7DA21853-D7C9-4DD3-BA3F-538019708332}"/>
    <cellStyle name="20% - Accent1 2 2 2 4 2 2" xfId="283" xr:uid="{C6C3DE71-DB3B-468C-B2C9-AAC2B3C372D8}"/>
    <cellStyle name="20% - Accent1 2 2 2 4 2 2 2" xfId="284" xr:uid="{053FB8C9-9A22-4EE5-A98B-2DDB6C4C9842}"/>
    <cellStyle name="20% - Accent1 2 2 2 4 2 2 2 2" xfId="285" xr:uid="{0BAB73EB-0AAC-4B6A-A1FF-3F160DB1BF96}"/>
    <cellStyle name="20% - Accent1 2 2 2 4 2 2 3" xfId="286" xr:uid="{11E382D2-9154-490A-8F84-E009C3938280}"/>
    <cellStyle name="20% - Accent1 2 2 2 4 2 3" xfId="287" xr:uid="{2F924421-2079-4E0E-A889-51EE6065402F}"/>
    <cellStyle name="20% - Accent1 2 2 2 4 2 3 2" xfId="288" xr:uid="{E8B47073-0A20-42D9-AC43-B674216C2C71}"/>
    <cellStyle name="20% - Accent1 2 2 2 4 2 4" xfId="289" xr:uid="{5AF0F29B-4FC6-42AE-B87A-FC7C55CBD0C8}"/>
    <cellStyle name="20% - Accent1 2 2 2 4 3" xfId="290" xr:uid="{C77B1B68-A964-4DB9-934C-608FEF80319A}"/>
    <cellStyle name="20% - Accent1 2 2 2 4 3 2" xfId="291" xr:uid="{F6805E05-E34B-440A-B26E-3FE954B600C4}"/>
    <cellStyle name="20% - Accent1 2 2 2 4 3 2 2" xfId="292" xr:uid="{54B38884-E730-4B9A-ABC8-F6A7E4C9991C}"/>
    <cellStyle name="20% - Accent1 2 2 2 4 3 3" xfId="293" xr:uid="{D593414F-6FCA-489F-812F-E046BA4FA94E}"/>
    <cellStyle name="20% - Accent1 2 2 2 4 4" xfId="294" xr:uid="{E057A03B-13B8-4B48-908F-EF098F4BEC97}"/>
    <cellStyle name="20% - Accent1 2 2 2 4 4 2" xfId="295" xr:uid="{48AC81C4-B92B-4DB6-87E8-A0D2803A59A3}"/>
    <cellStyle name="20% - Accent1 2 2 2 4 5" xfId="296" xr:uid="{D38106BF-6B76-44B4-92B2-9405E39430B6}"/>
    <cellStyle name="20% - Accent1 2 2 2_Sheet1" xfId="297" xr:uid="{DE4199EF-D976-47F0-A7B1-CEBFF8191151}"/>
    <cellStyle name="20% - Accent1 2 2 3" xfId="298" xr:uid="{2B4AFD08-1B4C-4DE4-B542-460346A18021}"/>
    <cellStyle name="20% - Accent1 2 2 3 2" xfId="299" xr:uid="{D116037C-1CE5-457B-84F5-8BC64FA8FBA4}"/>
    <cellStyle name="20% - Accent1 2 2 3 2 2" xfId="300" xr:uid="{1CDB4E77-96D8-44FB-B1ED-86D18A7CF62F}"/>
    <cellStyle name="20% - Accent1 2 2 3 2 2 2" xfId="301" xr:uid="{1B95C079-023C-4F9A-AF2C-93B0C4DA4099}"/>
    <cellStyle name="20% - Accent1 2 2 3 2 2 2 2" xfId="302" xr:uid="{158F1113-875D-496A-ADA0-E3ED4CAADC11}"/>
    <cellStyle name="20% - Accent1 2 2 3 2 2 3" xfId="303" xr:uid="{BFF93B2F-CA5A-431C-A6C8-FE49F75D887F}"/>
    <cellStyle name="20% - Accent1 2 2 3 2 3" xfId="304" xr:uid="{3370F017-1EE3-41F6-80AB-832C72EE225E}"/>
    <cellStyle name="20% - Accent1 2 2 3 2 3 2" xfId="305" xr:uid="{A482B094-504E-4233-B4BF-D1A5790762D1}"/>
    <cellStyle name="20% - Accent1 2 2 3 2 4" xfId="306" xr:uid="{B23C3A07-1E85-4681-8AF6-F1B04CA15A8B}"/>
    <cellStyle name="20% - Accent1 2 2 3 3" xfId="307" xr:uid="{5A33F04F-D7D1-468A-B569-28CC246F3D45}"/>
    <cellStyle name="20% - Accent1 2 2 3 3 2" xfId="308" xr:uid="{19F82248-15E8-4071-9DA2-A5B12DACBB88}"/>
    <cellStyle name="20% - Accent1 2 2 3 3 2 2" xfId="309" xr:uid="{5903A510-1C72-4E17-B9B8-0D610445E916}"/>
    <cellStyle name="20% - Accent1 2 2 3 3 3" xfId="310" xr:uid="{31626280-26B4-4C07-A24D-E3416296A945}"/>
    <cellStyle name="20% - Accent1 2 2 3 4" xfId="311" xr:uid="{29AAE3CD-83D5-4D69-8A1B-CAF3237BC5FF}"/>
    <cellStyle name="20% - Accent1 2 2 3 4 2" xfId="312" xr:uid="{B2424EE9-ED8C-4BD8-A1B9-0DDB3342513E}"/>
    <cellStyle name="20% - Accent1 2 2 3 5" xfId="313" xr:uid="{E13A62C2-4DE5-41CE-B596-68A140F1B213}"/>
    <cellStyle name="20% - Accent1 2 2 4" xfId="314" xr:uid="{3CE5A0DA-452C-4D1D-BAF8-100EB0D58292}"/>
    <cellStyle name="20% - Accent1 2 2 4 2" xfId="315" xr:uid="{AD2C2CF1-B810-4848-8A27-3C578056D2A1}"/>
    <cellStyle name="20% - Accent1 2 2 4 2 2" xfId="316" xr:uid="{F44DFD13-ED99-4508-B6A1-7C90132A66B5}"/>
    <cellStyle name="20% - Accent1 2 2 4 2 2 2" xfId="317" xr:uid="{29F6F798-18D1-40D0-87B0-A7DD006DC2F6}"/>
    <cellStyle name="20% - Accent1 2 2 4 2 3" xfId="318" xr:uid="{78FF80BE-6744-4CE5-95E1-CFB9997FFBE3}"/>
    <cellStyle name="20% - Accent1 2 2 4 3" xfId="319" xr:uid="{F98B1AB0-E8AF-4701-A072-4CE3C13D98E0}"/>
    <cellStyle name="20% - Accent1 2 2 4 3 2" xfId="320" xr:uid="{7445F683-11D7-45DF-9B81-C4E900D66319}"/>
    <cellStyle name="20% - Accent1 2 2 4 4" xfId="321" xr:uid="{35492642-AC29-432B-AE93-3697183F38B9}"/>
    <cellStyle name="20% - Accent1 2 2 5" xfId="322" xr:uid="{C0DDD602-7EB3-40DB-87EB-87264789D3BE}"/>
    <cellStyle name="20% - Accent1 2 2 5 2" xfId="323" xr:uid="{EECDB894-2E00-4408-9A25-9E5A0EB59C51}"/>
    <cellStyle name="20% - Accent1 2 2 5 2 2" xfId="324" xr:uid="{7B687D4E-84AF-45BF-A114-ACA15C401AEC}"/>
    <cellStyle name="20% - Accent1 2 2 5 3" xfId="325" xr:uid="{4D5C83F5-B15E-4D3F-B18F-7091D69FEC93}"/>
    <cellStyle name="20% - Accent1 2 2 6" xfId="326" xr:uid="{ABCB5894-F6F9-4D3F-88D1-6BBB4F76C904}"/>
    <cellStyle name="20% - Accent1 2 2 6 2" xfId="327" xr:uid="{11DD8BBE-F4B3-4F80-BB9F-D628A230AE87}"/>
    <cellStyle name="20% - Accent1 2 2 7" xfId="328" xr:uid="{3241CDCE-AAD6-443E-9AC1-7B7E3F7C8C18}"/>
    <cellStyle name="20% - Accent1 2 2_Asset Register (new)" xfId="329" xr:uid="{96696AD2-FBE5-4F93-9355-05362BC51987}"/>
    <cellStyle name="20% - Accent1 2 3" xfId="330" xr:uid="{7266F25E-20DE-4465-B670-22FD6A301706}"/>
    <cellStyle name="20% - Accent1 2 3 2" xfId="331" xr:uid="{E8D7AF0B-E89D-44F6-AB48-5FE89A57F4EA}"/>
    <cellStyle name="20% - Accent1 2 3 2 2" xfId="332" xr:uid="{9AA16F19-3A1C-4E45-8590-E2169C191EE9}"/>
    <cellStyle name="20% - Accent1 2 3 2 2 2" xfId="333" xr:uid="{D7A25D3C-4604-4DCE-A46B-1B424D8414B5}"/>
    <cellStyle name="20% - Accent1 2 3 2 2 2 2" xfId="334" xr:uid="{D1E1FA89-4CB7-43D9-9D49-D9087665C03D}"/>
    <cellStyle name="20% - Accent1 2 3 2 2 3" xfId="335" xr:uid="{530D1492-9BF3-49EF-8939-EDF10439BC2E}"/>
    <cellStyle name="20% - Accent1 2 3 2 3" xfId="336" xr:uid="{7D5B263A-B1CE-44E0-8A08-9919ACA16577}"/>
    <cellStyle name="20% - Accent1 2 3 2 3 2" xfId="337" xr:uid="{BED84618-66FF-405B-AC05-1D119B640F02}"/>
    <cellStyle name="20% - Accent1 2 3 2 3 2 2" xfId="338" xr:uid="{8C3E8329-DB5D-410A-AB04-3D396305BB12}"/>
    <cellStyle name="20% - Accent1 2 3 2 3 2 2 2" xfId="339" xr:uid="{6BD29D39-787E-4BE4-9AA4-44225CFE5FB0}"/>
    <cellStyle name="20% - Accent1 2 3 2 3 2 3" xfId="340" xr:uid="{7FE2B2E1-4852-4E96-A0A5-E6D8ACC3E694}"/>
    <cellStyle name="20% - Accent1 2 3 2 3 3" xfId="341" xr:uid="{A9480B24-776F-4D64-975F-BCBF22AAC515}"/>
    <cellStyle name="20% - Accent1 2 3 2 3 3 2" xfId="342" xr:uid="{A8C2EF65-1BDD-431D-AAA3-EC658C22D1BF}"/>
    <cellStyle name="20% - Accent1 2 3 2 3 4" xfId="343" xr:uid="{02361156-B337-4525-B97A-32A5A95185D1}"/>
    <cellStyle name="20% - Accent1 2 3 2 4" xfId="344" xr:uid="{3242D948-9FF5-4EDB-B6BF-1B24BD6E4917}"/>
    <cellStyle name="20% - Accent1 2 3 2 4 2" xfId="345" xr:uid="{A00AE219-B311-4CA5-A438-750C0F973676}"/>
    <cellStyle name="20% - Accent1 2 3 2 4 2 2" xfId="346" xr:uid="{0EE5C213-DFC6-4002-AACF-730BB7633722}"/>
    <cellStyle name="20% - Accent1 2 3 2 4 3" xfId="347" xr:uid="{B8A73AE0-1A22-4A15-80BF-7E6B8FF840E4}"/>
    <cellStyle name="20% - Accent1 2 3 2 5" xfId="348" xr:uid="{15B91773-F31A-44EA-BFBE-351056C5DF72}"/>
    <cellStyle name="20% - Accent1 2 3 2 5 2" xfId="349" xr:uid="{85CABB9B-69A9-4906-B454-CDE9F40B6C35}"/>
    <cellStyle name="20% - Accent1 2 3 2 6" xfId="350" xr:uid="{08B35331-22D2-4B03-BAC8-5D22ECB4DF7A}"/>
    <cellStyle name="20% - Accent1 2 3 2 6 2" xfId="351" xr:uid="{3D35F924-F380-40A1-9D14-E52112014519}"/>
    <cellStyle name="20% - Accent1 2 3 2 7" xfId="352" xr:uid="{856323F6-0B14-490B-9856-FF18FA31F15E}"/>
    <cellStyle name="20% - Accent1 2 3 2 8" xfId="353" xr:uid="{CB197DB3-B67B-406F-B470-4D4C1AF9A726}"/>
    <cellStyle name="20% - Accent1 2 3 3" xfId="354" xr:uid="{1F6E9A67-D9BB-4A59-A12A-3FF9122AAE70}"/>
    <cellStyle name="20% - Accent1 2 3 3 2" xfId="355" xr:uid="{168CEF3C-C4A6-47F1-A44D-D1C6A2FC761E}"/>
    <cellStyle name="20% - Accent1 2 3 3 2 2" xfId="356" xr:uid="{F8498BF9-58A7-4CE9-9E9E-51828AF401E7}"/>
    <cellStyle name="20% - Accent1 2 3 3 2 2 2" xfId="357" xr:uid="{817CE822-F98A-40E1-A8F3-F2F9A5254AE2}"/>
    <cellStyle name="20% - Accent1 2 3 3 2 2 2 2" xfId="358" xr:uid="{D4F43EE9-44C8-4C6C-A86D-D2AC6E0A2EA8}"/>
    <cellStyle name="20% - Accent1 2 3 3 2 2 3" xfId="359" xr:uid="{FBADFFF7-0253-44BA-938B-496E80B1B571}"/>
    <cellStyle name="20% - Accent1 2 3 3 2 3" xfId="360" xr:uid="{FB67A332-E7F4-4DA1-82FD-E304C6D4FF03}"/>
    <cellStyle name="20% - Accent1 2 3 3 2 3 2" xfId="361" xr:uid="{C359F11A-E27B-4823-9979-3E3A7DA14890}"/>
    <cellStyle name="20% - Accent1 2 3 3 2 4" xfId="362" xr:uid="{BFD37417-F286-4D73-88AE-94C8509E3C2B}"/>
    <cellStyle name="20% - Accent1 2 3 3 3" xfId="363" xr:uid="{6B370DE8-4358-42D1-A652-BD41DC7C729E}"/>
    <cellStyle name="20% - Accent1 2 3 3 3 2" xfId="364" xr:uid="{46E1B2B9-AB77-424F-B9A7-F719A2486F44}"/>
    <cellStyle name="20% - Accent1 2 3 3 3 2 2" xfId="365" xr:uid="{4D45D86F-C417-483E-AE89-05CC4ED4D301}"/>
    <cellStyle name="20% - Accent1 2 3 3 3 3" xfId="366" xr:uid="{F7322248-705C-4F12-9483-31C0A81BA7EA}"/>
    <cellStyle name="20% - Accent1 2 3 3 4" xfId="367" xr:uid="{0FCB4C7C-6661-4D55-993B-7ECB4113FACE}"/>
    <cellStyle name="20% - Accent1 2 3 3 4 2" xfId="368" xr:uid="{D2835CC8-5F2A-4AB0-97EF-61A5420CBD0D}"/>
    <cellStyle name="20% - Accent1 2 3 3 5" xfId="369" xr:uid="{904CA406-C4A5-468C-96C6-0B595D4E157E}"/>
    <cellStyle name="20% - Accent1 2 3 3 5 2" xfId="370" xr:uid="{E4FFC632-A9C9-4D23-99C3-E9DC1631E9B8}"/>
    <cellStyle name="20% - Accent1 2 3 3 6" xfId="371" xr:uid="{14D4CFE6-706E-4487-8593-319BF175EAA8}"/>
    <cellStyle name="20% - Accent1 2 3 3 7" xfId="372" xr:uid="{4904A052-B585-4A64-B5F1-CB59925AF43C}"/>
    <cellStyle name="20% - Accent1 2 3 4" xfId="373" xr:uid="{F75897E8-AD17-4C85-97D2-98E5895F3BCB}"/>
    <cellStyle name="20% - Accent1 2 3 4 2" xfId="374" xr:uid="{9B58AD59-F582-406F-966F-2E1B19E1507D}"/>
    <cellStyle name="20% - Accent1 2 3 4 2 2" xfId="375" xr:uid="{381E2843-9825-4E57-9861-03CBEB6DDF9C}"/>
    <cellStyle name="20% - Accent1 2 3 4 2 2 2" xfId="376" xr:uid="{378E2725-00AD-4979-9267-41C4EF7361AD}"/>
    <cellStyle name="20% - Accent1 2 3 4 2 2 2 2" xfId="377" xr:uid="{0B0F75E0-A90D-41AA-B6F9-8E6D3069E962}"/>
    <cellStyle name="20% - Accent1 2 3 4 2 2 3" xfId="378" xr:uid="{6200465F-3AB0-4400-BA98-125AA8FC15CA}"/>
    <cellStyle name="20% - Accent1 2 3 4 2 3" xfId="379" xr:uid="{CA512FC5-A2B1-4F22-AB7F-9B787EFA267F}"/>
    <cellStyle name="20% - Accent1 2 3 4 2 3 2" xfId="380" xr:uid="{E3A4F62F-6C1B-4D51-AD1C-281867049F25}"/>
    <cellStyle name="20% - Accent1 2 3 4 2 4" xfId="381" xr:uid="{EFD958F6-B9AC-47DA-8195-CAF44D93D832}"/>
    <cellStyle name="20% - Accent1 2 3 4 3" xfId="382" xr:uid="{C2179BD9-5FC8-40F0-9058-8C096D8622BF}"/>
    <cellStyle name="20% - Accent1 2 3 4 3 2" xfId="383" xr:uid="{0EA9646F-EABD-4AF7-BD51-174B370454E6}"/>
    <cellStyle name="20% - Accent1 2 3 4 3 2 2" xfId="384" xr:uid="{FB5398C3-9D63-461C-9F7F-1808CBBCEA9B}"/>
    <cellStyle name="20% - Accent1 2 3 4 3 3" xfId="385" xr:uid="{F5E958DD-CC5F-4135-9D7B-AFCBCC53EC76}"/>
    <cellStyle name="20% - Accent1 2 3 4 4" xfId="386" xr:uid="{A31C6A52-29FA-4510-B5AA-7770DF2076CA}"/>
    <cellStyle name="20% - Accent1 2 3 4 4 2" xfId="387" xr:uid="{35AF2503-692A-4251-AF72-E38BF28DFFA5}"/>
    <cellStyle name="20% - Accent1 2 3 4 5" xfId="388" xr:uid="{2AFC177A-0F71-4A18-9C30-D963CFEF4D45}"/>
    <cellStyle name="20% - Accent1 2 3 5" xfId="389" xr:uid="{949681D9-C9FD-4082-97B1-154BBE134A51}"/>
    <cellStyle name="20% - Accent1 2 3 5 2" xfId="390" xr:uid="{7E6D1F98-2044-4A6E-B82F-8120046A1783}"/>
    <cellStyle name="20% - Accent1 2 3 6" xfId="391" xr:uid="{4702DE52-C2A3-400B-AB2A-FE065FB3C66E}"/>
    <cellStyle name="20% - Accent1 2 3_Sheet1" xfId="392" xr:uid="{D5EB2270-BFA9-4ED2-AB4A-1CA0777690B0}"/>
    <cellStyle name="20% - Accent1 2 4" xfId="393" xr:uid="{03C27E59-D673-4548-9A0B-3D667BF81034}"/>
    <cellStyle name="20% - Accent1 2 4 2" xfId="394" xr:uid="{E89A0E03-6BA6-4650-9B5A-E1AAAA7AE48D}"/>
    <cellStyle name="20% - Accent1 2 4 2 2" xfId="395" xr:uid="{F8B0D296-8EC1-4868-ADE5-199F451C1B68}"/>
    <cellStyle name="20% - Accent1 2 4 2 2 2" xfId="396" xr:uid="{AC37F2D5-DBD2-4BCA-9066-8F15E6DD96D7}"/>
    <cellStyle name="20% - Accent1 2 4 2 2 3" xfId="397" xr:uid="{DE1798C0-AEEA-460B-B159-C9FE5AF3F75B}"/>
    <cellStyle name="20% - Accent1 2 4 2 3" xfId="398" xr:uid="{C55FB873-8550-4B70-A4FC-CB3181BA1B9F}"/>
    <cellStyle name="20% - Accent1 2 4 2 4" xfId="399" xr:uid="{86CEC1BF-D279-4536-B797-5B5D9FBDEA4F}"/>
    <cellStyle name="20% - Accent1 2 4 3" xfId="400" xr:uid="{40D6A6AC-28C0-492E-B5B5-26CFF7362987}"/>
    <cellStyle name="20% - Accent1 2 4 3 2" xfId="401" xr:uid="{85E2548D-F0A5-4147-8B4B-22FA2E696151}"/>
    <cellStyle name="20% - Accent1 2 4 3 3" xfId="402" xr:uid="{EA1665D5-EB82-4DBB-B09E-E5C3B2EEED9C}"/>
    <cellStyle name="20% - Accent1 2 4 4" xfId="403" xr:uid="{A7E000E7-5266-4C46-AE07-A967268D967E}"/>
    <cellStyle name="20% - Accent1 2 4 4 2" xfId="404" xr:uid="{6446131C-094A-4BD1-82EB-7A2044A68330}"/>
    <cellStyle name="20% - Accent1 2 4 5" xfId="405" xr:uid="{661059A3-5B71-442E-9D96-C9F92BDB4758}"/>
    <cellStyle name="20% - Accent1 2 5" xfId="406" xr:uid="{840A82BE-E721-494C-AED6-747950E132EC}"/>
    <cellStyle name="20% - Accent1 2 5 2" xfId="407" xr:uid="{971E73EA-ED12-4ED5-9EAA-79CCBB6FE5B2}"/>
    <cellStyle name="20% - Accent1 2 6" xfId="408" xr:uid="{B1EB53D9-D5E0-49F0-A596-6F46BE0D3491}"/>
    <cellStyle name="20% - Accent1 2 7" xfId="409" xr:uid="{3F9AE7DF-3E38-48EB-BAE6-F2A00430B54D}"/>
    <cellStyle name="20% - Accent1 2 8" xfId="410" xr:uid="{3241DDC3-3757-4D6C-9F46-8F4F7E51F64B}"/>
    <cellStyle name="20% - Accent1 2 9" xfId="411" xr:uid="{EACF17DE-8C4D-4DD5-B6F9-C8D79C0EE6E9}"/>
    <cellStyle name="20% - Accent1 2 9 2" xfId="412" xr:uid="{AF0D733F-10CE-42B1-AE3C-B4C1BEA4C2B7}"/>
    <cellStyle name="20% - Accent1 2 9 2 2" xfId="413" xr:uid="{8C086A69-55DE-45E0-8EBF-4DBF2E3BB962}"/>
    <cellStyle name="20% - Accent1 2 9 2 2 2" xfId="414" xr:uid="{FE8C88FD-060C-42E4-8C53-3ED0FB63A316}"/>
    <cellStyle name="20% - Accent1 2 9 2 2 2 2" xfId="415" xr:uid="{DFEF5234-70D5-437B-B6C6-C20959C598A4}"/>
    <cellStyle name="20% - Accent1 2 9 2 2 3" xfId="416" xr:uid="{72B127C2-4F6F-43C5-808B-A56ECA22B947}"/>
    <cellStyle name="20% - Accent1 2 9 2 3" xfId="417" xr:uid="{042049D0-E8EA-426B-9583-76B7D475C680}"/>
    <cellStyle name="20% - Accent1 2 9 2 3 2" xfId="418" xr:uid="{7CE8E32C-FCFB-4066-AE61-2C0935137591}"/>
    <cellStyle name="20% - Accent1 2 9 2 4" xfId="419" xr:uid="{ED60C2B7-3758-43F8-BF7A-72C9C792AAD5}"/>
    <cellStyle name="20% - Accent1 2 9 3" xfId="420" xr:uid="{9F79B508-D5FC-4729-9A3C-E7E5410E8A23}"/>
    <cellStyle name="20% - Accent1 2 9 3 2" xfId="421" xr:uid="{60E4890E-CD72-4185-8040-5B082BCC8755}"/>
    <cellStyle name="20% - Accent1 2 9 3 2 2" xfId="422" xr:uid="{0FD00F06-F2CF-4177-9041-11B1F6FE1F09}"/>
    <cellStyle name="20% - Accent1 2 9 3 3" xfId="423" xr:uid="{2A92C900-AC2E-428D-82AE-A694EF841E35}"/>
    <cellStyle name="20% - Accent1 2 9 4" xfId="424" xr:uid="{1D78EB07-BCDB-4ECC-8D85-A59A0BC9DF52}"/>
    <cellStyle name="20% - Accent1 2 9 4 2" xfId="425" xr:uid="{FC9595C4-2B6E-42F5-9467-29B5A76937E7}"/>
    <cellStyle name="20% - Accent1 2 9 5" xfId="426" xr:uid="{EE40F60B-D53E-4E86-8CFE-AA030EAEBDD2}"/>
    <cellStyle name="20% - Accent1 2_Asset Register (new)" xfId="427" xr:uid="{005488A2-D8DD-4538-96B5-DDAC4A555BD4}"/>
    <cellStyle name="20% - Accent1 3" xfId="428" xr:uid="{1D2E6852-21B1-432B-A865-AE100F750F49}"/>
    <cellStyle name="20% - Accent1 3 10" xfId="429" xr:uid="{AE4875C4-6D47-4E42-AB80-33321BB46001}"/>
    <cellStyle name="20% - Accent1 3 10 2" xfId="430" xr:uid="{4A01F189-4D98-41CC-B85F-285081329C41}"/>
    <cellStyle name="20% - Accent1 3 10 2 2" xfId="431" xr:uid="{2E908E4B-6974-491F-828D-3CC6B8F1ED4A}"/>
    <cellStyle name="20% - Accent1 3 10 2 2 2" xfId="432" xr:uid="{4491FD07-0CF4-4C64-A41E-8DF5032079A3}"/>
    <cellStyle name="20% - Accent1 3 10 2 2 2 2" xfId="433" xr:uid="{AF0DD964-533E-4487-83DE-7B159F2D3509}"/>
    <cellStyle name="20% - Accent1 3 10 2 2 3" xfId="434" xr:uid="{319EF1C5-0B1E-4763-9DA9-D3E1358829AB}"/>
    <cellStyle name="20% - Accent1 3 10 2 3" xfId="435" xr:uid="{7EEB9E7A-DF15-4CA2-9710-9B126C14FD28}"/>
    <cellStyle name="20% - Accent1 3 10 2 3 2" xfId="436" xr:uid="{F0B005CF-D694-4894-B37E-758249C3C7A0}"/>
    <cellStyle name="20% - Accent1 3 10 2 4" xfId="437" xr:uid="{BEADCE30-5964-42AF-B664-58D1428C9AAE}"/>
    <cellStyle name="20% - Accent1 3 10 3" xfId="438" xr:uid="{52029706-D540-4B24-A362-41B011A90F62}"/>
    <cellStyle name="20% - Accent1 3 10 3 2" xfId="439" xr:uid="{E23E2FAB-4DD7-4CDC-A84C-AFA5F33A2E0D}"/>
    <cellStyle name="20% - Accent1 3 10 3 2 2" xfId="440" xr:uid="{D1AFF1E8-9DE4-4B58-898C-2841298C3CFD}"/>
    <cellStyle name="20% - Accent1 3 10 3 3" xfId="441" xr:uid="{EA209D39-E0ED-464F-9FF8-1F9B642CED5E}"/>
    <cellStyle name="20% - Accent1 3 10 4" xfId="442" xr:uid="{A46025BB-F35C-4285-8A0B-5FF89E8B5F77}"/>
    <cellStyle name="20% - Accent1 3 10 4 2" xfId="443" xr:uid="{88E3C134-1AF9-47DA-9275-F772669557D9}"/>
    <cellStyle name="20% - Accent1 3 10 5" xfId="444" xr:uid="{823C470E-2531-4F4D-8AC7-A96284F03024}"/>
    <cellStyle name="20% - Accent1 3 11" xfId="445" xr:uid="{7256989E-4835-40E2-86F7-805B4D089D5F}"/>
    <cellStyle name="20% - Accent1 3 11 2" xfId="446" xr:uid="{F487596F-E3A9-4A1B-A66C-05B91D79F0F2}"/>
    <cellStyle name="20% - Accent1 3 11 2 2" xfId="447" xr:uid="{2633DD60-FCA6-46F7-9BF8-D43901E3E839}"/>
    <cellStyle name="20% - Accent1 3 11 2 2 2" xfId="448" xr:uid="{AC91C507-9907-4411-8526-DEE4BC2F3BD9}"/>
    <cellStyle name="20% - Accent1 3 11 2 2 2 2" xfId="449" xr:uid="{D5BC624A-AD23-48FB-BFA8-B85594B13509}"/>
    <cellStyle name="20% - Accent1 3 11 2 2 3" xfId="450" xr:uid="{85FD6F72-B851-43EC-9B8A-28883C976A87}"/>
    <cellStyle name="20% - Accent1 3 11 2 3" xfId="451" xr:uid="{E15E482D-1CB2-4B60-B343-C0449DD30196}"/>
    <cellStyle name="20% - Accent1 3 11 2 3 2" xfId="452" xr:uid="{34913D7C-1675-488E-88BA-877197106B69}"/>
    <cellStyle name="20% - Accent1 3 11 2 4" xfId="453" xr:uid="{A040CD57-A4CE-4F0E-B740-D5D7D061CBED}"/>
    <cellStyle name="20% - Accent1 3 11 3" xfId="454" xr:uid="{F6957462-7CB4-4C9D-9B37-24AD0F7BB667}"/>
    <cellStyle name="20% - Accent1 3 11 3 2" xfId="455" xr:uid="{53C0A26F-7F17-4FB4-98A3-E482327F5A6C}"/>
    <cellStyle name="20% - Accent1 3 11 3 2 2" xfId="456" xr:uid="{4F4FC779-208D-4769-B4D0-873EA832A055}"/>
    <cellStyle name="20% - Accent1 3 11 3 3" xfId="457" xr:uid="{B5A90A00-EA1C-4E9E-ABA3-E6868294840E}"/>
    <cellStyle name="20% - Accent1 3 11 4" xfId="458" xr:uid="{6EF156DE-7DCA-413A-ABC4-784C73AA30F5}"/>
    <cellStyle name="20% - Accent1 3 11 4 2" xfId="459" xr:uid="{1619F4B0-AB0A-48D2-B996-A5634791238B}"/>
    <cellStyle name="20% - Accent1 3 11 5" xfId="460" xr:uid="{064348E3-4DFE-4718-BB8A-3171A354F303}"/>
    <cellStyle name="20% - Accent1 3 12" xfId="461" xr:uid="{E6AF1D14-A952-4444-BD23-2B97D1259693}"/>
    <cellStyle name="20% - Accent1 3 12 2" xfId="462" xr:uid="{DDC502EC-9767-4222-9EFF-84CB8502F409}"/>
    <cellStyle name="20% - Accent1 3 12 2 2" xfId="463" xr:uid="{B7CC6B71-E1E4-46ED-8E3F-C3280B1BD121}"/>
    <cellStyle name="20% - Accent1 3 12 2 2 2" xfId="464" xr:uid="{B08340A8-32A2-4009-9C8C-C43EF33CFA98}"/>
    <cellStyle name="20% - Accent1 3 12 2 2 2 2" xfId="465" xr:uid="{B5DE33AA-90C1-4CB8-8D60-5F9243CB4FDA}"/>
    <cellStyle name="20% - Accent1 3 12 2 2 3" xfId="466" xr:uid="{287BB476-42AD-4230-981D-228A1C94B58D}"/>
    <cellStyle name="20% - Accent1 3 12 2 3" xfId="467" xr:uid="{236CFBA3-FC17-4B21-A4DA-BC8DAA2E0A26}"/>
    <cellStyle name="20% - Accent1 3 12 2 3 2" xfId="468" xr:uid="{DC94AB4B-03AF-41B5-B959-1D8AFD0551FF}"/>
    <cellStyle name="20% - Accent1 3 12 2 4" xfId="469" xr:uid="{A6E95B59-DEF4-4D44-819C-B7E2CA099A7F}"/>
    <cellStyle name="20% - Accent1 3 12 3" xfId="470" xr:uid="{FD4B814B-6A5B-4DFB-8D99-73D1BC26845F}"/>
    <cellStyle name="20% - Accent1 3 12 3 2" xfId="471" xr:uid="{73BD4D99-3D5F-45EF-B780-5E6DE1EE720A}"/>
    <cellStyle name="20% - Accent1 3 12 3 2 2" xfId="472" xr:uid="{86E39C5F-795A-421F-A5BC-1370C322F822}"/>
    <cellStyle name="20% - Accent1 3 12 3 3" xfId="473" xr:uid="{95585642-CB26-4827-BA92-F2C92015EA05}"/>
    <cellStyle name="20% - Accent1 3 12 4" xfId="474" xr:uid="{5340C6D1-716B-4E38-AC67-712E6CECEE0F}"/>
    <cellStyle name="20% - Accent1 3 12 4 2" xfId="475" xr:uid="{EDAAD37F-B19A-4C73-8FAC-7B311F5CDAB8}"/>
    <cellStyle name="20% - Accent1 3 12 5" xfId="476" xr:uid="{507D8A24-C436-4C7D-A873-799BE5CE294D}"/>
    <cellStyle name="20% - Accent1 3 13" xfId="477" xr:uid="{7EA6CAD1-3B0F-43BD-9D53-E318CC83B707}"/>
    <cellStyle name="20% - Accent1 3 13 2" xfId="478" xr:uid="{10058CA6-3458-4B0C-903D-B10860657193}"/>
    <cellStyle name="20% - Accent1 3 13 2 2" xfId="479" xr:uid="{74E95AAA-3E1C-4089-BF8A-40841F77F098}"/>
    <cellStyle name="20% - Accent1 3 13 2 2 2" xfId="480" xr:uid="{57F53400-C08E-453A-8AFA-7C5EC9815384}"/>
    <cellStyle name="20% - Accent1 3 13 2 2 2 2" xfId="481" xr:uid="{3A442FFA-D2B8-40A2-99E3-55BE2906859F}"/>
    <cellStyle name="20% - Accent1 3 13 2 2 3" xfId="482" xr:uid="{5CBC395E-AB63-4E82-B387-76DD18DBA8FB}"/>
    <cellStyle name="20% - Accent1 3 13 2 3" xfId="483" xr:uid="{9B5A8CFD-6347-47BE-BD88-A6F5A6C6E806}"/>
    <cellStyle name="20% - Accent1 3 13 2 3 2" xfId="484" xr:uid="{9DA311E6-F0FC-4486-B058-68F462748C8B}"/>
    <cellStyle name="20% - Accent1 3 13 2 4" xfId="485" xr:uid="{DDD210EB-79B2-4014-BFE9-AAE5F37B499F}"/>
    <cellStyle name="20% - Accent1 3 13 3" xfId="486" xr:uid="{137CF22A-3C7B-4517-8FEC-C92C2AE81B22}"/>
    <cellStyle name="20% - Accent1 3 13 3 2" xfId="487" xr:uid="{BA5542C2-C879-4C1C-A73F-F99E976C3D71}"/>
    <cellStyle name="20% - Accent1 3 13 3 2 2" xfId="488" xr:uid="{0624D05C-1155-4EE8-9BAA-4B4A57A735FA}"/>
    <cellStyle name="20% - Accent1 3 13 3 3" xfId="489" xr:uid="{0AAB7A64-7E82-4139-896C-74F33C885E11}"/>
    <cellStyle name="20% - Accent1 3 13 4" xfId="490" xr:uid="{A13395F2-0EC0-4CBA-B6E7-CC05C6912DF1}"/>
    <cellStyle name="20% - Accent1 3 13 4 2" xfId="491" xr:uid="{AF485642-4598-429D-80B0-9BBC643B47DD}"/>
    <cellStyle name="20% - Accent1 3 13 5" xfId="492" xr:uid="{2D9B731B-E1D3-4D6F-BC55-C8D6B51FB3F4}"/>
    <cellStyle name="20% - Accent1 3 14" xfId="493" xr:uid="{1938534D-4A9C-4982-B721-91F56A163FBD}"/>
    <cellStyle name="20% - Accent1 3 14 2" xfId="494" xr:uid="{5D050E4A-D06D-4DAB-AD6C-1CA7427684C0}"/>
    <cellStyle name="20% - Accent1 3 14 2 2" xfId="495" xr:uid="{1B3440FD-2117-4DFB-93DC-7D7EAFA1829D}"/>
    <cellStyle name="20% - Accent1 3 14 2 2 2" xfId="496" xr:uid="{C7D44E0F-3158-4778-92B2-A78C5A444DE7}"/>
    <cellStyle name="20% - Accent1 3 14 2 3" xfId="497" xr:uid="{31AB4D7C-E4A1-4E74-A0DD-1D284CE08C10}"/>
    <cellStyle name="20% - Accent1 3 14 3" xfId="498" xr:uid="{34A06323-404E-4978-872A-9740384D1848}"/>
    <cellStyle name="20% - Accent1 3 14 3 2" xfId="499" xr:uid="{07B05FA3-0A01-4FF5-9CAA-569862ECF767}"/>
    <cellStyle name="20% - Accent1 3 14 4" xfId="500" xr:uid="{47723016-A804-4C89-9060-9B57DCB0709F}"/>
    <cellStyle name="20% - Accent1 3 15" xfId="501" xr:uid="{8D5F2695-5E85-46D7-B25D-750A0A68CA8B}"/>
    <cellStyle name="20% - Accent1 3 15 2" xfId="502" xr:uid="{C9A3D643-87D4-4802-8F39-9D7B9F499321}"/>
    <cellStyle name="20% - Accent1 3 15 2 2" xfId="503" xr:uid="{9EA948E0-74E9-490C-9709-CFE2219645B4}"/>
    <cellStyle name="20% - Accent1 3 15 3" xfId="504" xr:uid="{59A2D9A5-5068-461F-839F-7E4431E96EC5}"/>
    <cellStyle name="20% - Accent1 3 16" xfId="505" xr:uid="{BB6F9EC6-E460-4F2B-9A81-9113C271DCAF}"/>
    <cellStyle name="20% - Accent1 3 16 2" xfId="506" xr:uid="{BB6D9669-38BE-4B08-B50F-7D4EAABFB885}"/>
    <cellStyle name="20% - Accent1 3 17" xfId="507" xr:uid="{02DB0768-A655-4D3C-AF74-4992A32A1397}"/>
    <cellStyle name="20% - Accent1 3 17 2" xfId="508" xr:uid="{5D34F488-8ED2-4BA2-AB29-F2189FADC080}"/>
    <cellStyle name="20% - Accent1 3 18" xfId="509" xr:uid="{70F12271-481B-40D5-BB99-DE34D1B248E1}"/>
    <cellStyle name="20% - Accent1 3 19" xfId="510" xr:uid="{76A94998-F02A-4E66-8A18-54A4923D2B77}"/>
    <cellStyle name="20% - Accent1 3 2" xfId="511" xr:uid="{2B82D65F-CF80-4B47-8955-E13037DB0DA7}"/>
    <cellStyle name="20% - Accent1 3 2 10" xfId="512" xr:uid="{ACCE545C-61BA-47A1-AD18-54C040C9E9D3}"/>
    <cellStyle name="20% - Accent1 3 2 10 2" xfId="513" xr:uid="{1E9CACDF-01A5-4A8D-B788-905FC9B94599}"/>
    <cellStyle name="20% - Accent1 3 2 10 2 2" xfId="514" xr:uid="{4330786E-0ED4-471D-8C6F-F8464641130E}"/>
    <cellStyle name="20% - Accent1 3 2 10 2 2 2" xfId="515" xr:uid="{38B1A0CF-D15D-44A4-B54D-F534B9C2A44B}"/>
    <cellStyle name="20% - Accent1 3 2 10 2 2 2 2" xfId="516" xr:uid="{9191FA69-ED1D-4C97-B67F-E1E386E3E92E}"/>
    <cellStyle name="20% - Accent1 3 2 10 2 2 3" xfId="517" xr:uid="{07BAAF23-36BB-4C15-99C6-9C3D4DA51D94}"/>
    <cellStyle name="20% - Accent1 3 2 10 2 3" xfId="518" xr:uid="{8BAF085C-49D5-4006-9D5D-A7FF1025CB35}"/>
    <cellStyle name="20% - Accent1 3 2 10 2 3 2" xfId="519" xr:uid="{CAF3EDF5-E4AD-45C5-A685-70CE998EDA9D}"/>
    <cellStyle name="20% - Accent1 3 2 10 2 4" xfId="520" xr:uid="{483B5827-D770-4619-9E82-94109A489D0C}"/>
    <cellStyle name="20% - Accent1 3 2 10 3" xfId="521" xr:uid="{5334559D-D832-45D2-8A9C-FD2AD632951E}"/>
    <cellStyle name="20% - Accent1 3 2 10 3 2" xfId="522" xr:uid="{E9CFC5DB-480B-4DCC-AD10-6FF4AB2D5ACC}"/>
    <cellStyle name="20% - Accent1 3 2 10 3 2 2" xfId="523" xr:uid="{E1C37DDC-D58A-4AB6-92C1-1AECF7E234B4}"/>
    <cellStyle name="20% - Accent1 3 2 10 3 3" xfId="524" xr:uid="{06671EB4-54F5-41D5-B622-682B67E070A9}"/>
    <cellStyle name="20% - Accent1 3 2 10 4" xfId="525" xr:uid="{3A02B7E6-C13D-425E-B029-8DB0403D079B}"/>
    <cellStyle name="20% - Accent1 3 2 10 4 2" xfId="526" xr:uid="{0DE14644-1931-46BC-9448-533F87327454}"/>
    <cellStyle name="20% - Accent1 3 2 10 5" xfId="527" xr:uid="{EFD3B0F0-B8C8-46C9-AB1F-D9E91AA2ED27}"/>
    <cellStyle name="20% - Accent1 3 2 11" xfId="528" xr:uid="{C14113CC-EE03-4832-B381-44C22DB5C586}"/>
    <cellStyle name="20% - Accent1 3 2 11 2" xfId="529" xr:uid="{E2266268-5468-4F13-B510-45E050747146}"/>
    <cellStyle name="20% - Accent1 3 2 11 2 2" xfId="530" xr:uid="{A196E100-5494-43AA-81DB-73B5BB9383CB}"/>
    <cellStyle name="20% - Accent1 3 2 11 2 2 2" xfId="531" xr:uid="{44E1BCA9-018E-4ABF-8B4C-1C0913EAF341}"/>
    <cellStyle name="20% - Accent1 3 2 11 2 2 2 2" xfId="532" xr:uid="{6AFD42E3-7A94-48E6-BE77-B79724AC10A0}"/>
    <cellStyle name="20% - Accent1 3 2 11 2 2 3" xfId="533" xr:uid="{A3755F04-0547-4565-8A7D-F848F4778C43}"/>
    <cellStyle name="20% - Accent1 3 2 11 2 3" xfId="534" xr:uid="{5066B37A-25A0-4B3C-87E6-D75AE2CC44B2}"/>
    <cellStyle name="20% - Accent1 3 2 11 2 3 2" xfId="535" xr:uid="{6C32B402-EF82-4C27-AD18-EFCCE7894765}"/>
    <cellStyle name="20% - Accent1 3 2 11 2 4" xfId="536" xr:uid="{39485CD8-0D8D-4CF4-A7A7-A27FE13CB0C4}"/>
    <cellStyle name="20% - Accent1 3 2 11 3" xfId="537" xr:uid="{F86EC3DA-0BC6-405C-90DA-33F2ACA7D975}"/>
    <cellStyle name="20% - Accent1 3 2 11 3 2" xfId="538" xr:uid="{9A122852-FCAC-4FD8-8409-27530B36DE99}"/>
    <cellStyle name="20% - Accent1 3 2 11 3 2 2" xfId="539" xr:uid="{2FADF223-E308-40E6-B990-64ADB2FB4F3D}"/>
    <cellStyle name="20% - Accent1 3 2 11 3 3" xfId="540" xr:uid="{FCB0833A-6368-4EAE-9943-075DD1F172A1}"/>
    <cellStyle name="20% - Accent1 3 2 11 4" xfId="541" xr:uid="{1B215321-B77E-40B4-8543-4647C2F0904A}"/>
    <cellStyle name="20% - Accent1 3 2 11 4 2" xfId="542" xr:uid="{BB0532C3-BB26-46E3-BD33-9A3430DFC559}"/>
    <cellStyle name="20% - Accent1 3 2 11 5" xfId="543" xr:uid="{81A572B8-A20E-4161-8D74-696C1B86A04C}"/>
    <cellStyle name="20% - Accent1 3 2 12" xfId="544" xr:uid="{9345A779-7A23-48FA-8E8C-D7614782F32A}"/>
    <cellStyle name="20% - Accent1 3 2 12 2" xfId="545" xr:uid="{BA93488C-7898-4658-86A6-64EEE51DC348}"/>
    <cellStyle name="20% - Accent1 3 2 12 2 2" xfId="546" xr:uid="{F85C14AF-E218-4712-95E8-E9E346C18D27}"/>
    <cellStyle name="20% - Accent1 3 2 12 2 2 2" xfId="547" xr:uid="{ABDF189E-4714-4FB7-8F2E-3AB8F4A43F05}"/>
    <cellStyle name="20% - Accent1 3 2 12 2 3" xfId="548" xr:uid="{5C991BE4-6BFA-420A-B3DE-24D8AF2E381F}"/>
    <cellStyle name="20% - Accent1 3 2 12 3" xfId="549" xr:uid="{EA7B58D8-9129-43F0-87FD-0039F581D890}"/>
    <cellStyle name="20% - Accent1 3 2 12 3 2" xfId="550" xr:uid="{A42FDE6E-3662-4CA8-8329-BDF64F978912}"/>
    <cellStyle name="20% - Accent1 3 2 12 4" xfId="551" xr:uid="{4817CAE9-C32B-4021-ABAB-1D1D35A29BD4}"/>
    <cellStyle name="20% - Accent1 3 2 13" xfId="552" xr:uid="{E4BF4D39-CC57-42DC-88D4-4BD40689ACD3}"/>
    <cellStyle name="20% - Accent1 3 2 13 2" xfId="553" xr:uid="{7DFC3C1A-6BBA-42DF-BD36-D3BFB393CFDB}"/>
    <cellStyle name="20% - Accent1 3 2 13 2 2" xfId="554" xr:uid="{9182B757-7456-4BD5-8570-45F0DC957940}"/>
    <cellStyle name="20% - Accent1 3 2 13 3" xfId="555" xr:uid="{270B185B-461C-43D8-A5B7-CE90E97E33C9}"/>
    <cellStyle name="20% - Accent1 3 2 14" xfId="556" xr:uid="{9F15187C-EBB1-46FA-84B7-02735F4936AE}"/>
    <cellStyle name="20% - Accent1 3 2 14 2" xfId="557" xr:uid="{3E8033C9-9361-49A8-A6CB-1D50242AA35B}"/>
    <cellStyle name="20% - Accent1 3 2 15" xfId="558" xr:uid="{1B92EBC9-4E2C-493F-8B51-DE88FB4E17BB}"/>
    <cellStyle name="20% - Accent1 3 2 15 2" xfId="559" xr:uid="{AC6FA34F-7972-449E-8381-298EE9F18373}"/>
    <cellStyle name="20% - Accent1 3 2 16" xfId="560" xr:uid="{1C5EFEFB-1E25-4E80-B315-8457BDB091C5}"/>
    <cellStyle name="20% - Accent1 3 2 17" xfId="561" xr:uid="{A8CBC968-644A-4989-BDD7-C8B520FF812B}"/>
    <cellStyle name="20% - Accent1 3 2 2" xfId="562" xr:uid="{BFEC8074-0391-4A70-973E-BFC7706207E7}"/>
    <cellStyle name="20% - Accent1 3 2 2 10" xfId="563" xr:uid="{B6C88A1F-C8A2-4644-B8B5-7B4A4F146A76}"/>
    <cellStyle name="20% - Accent1 3 2 2 2" xfId="564" xr:uid="{B3606028-0E48-4BB0-AE4C-7ABBCBD3EB53}"/>
    <cellStyle name="20% - Accent1 3 2 2 2 2" xfId="565" xr:uid="{6BACE40C-6895-4C1D-89B5-BEFD9733F37E}"/>
    <cellStyle name="20% - Accent1 3 2 2 2 2 2" xfId="566" xr:uid="{6F4BDEE4-E42B-4265-ADDC-F789C04F26E3}"/>
    <cellStyle name="20% - Accent1 3 2 2 2 2 2 2" xfId="567" xr:uid="{ACD71859-5724-4D5F-A6D7-18A2B4526AEB}"/>
    <cellStyle name="20% - Accent1 3 2 2 2 2 2 2 2" xfId="568" xr:uid="{97F8064D-EE88-4EE8-9647-863B7DD9DC16}"/>
    <cellStyle name="20% - Accent1 3 2 2 2 2 2 2 2 2" xfId="569" xr:uid="{A6E33CDC-0746-4F83-AAF9-4AAD4DE8892B}"/>
    <cellStyle name="20% - Accent1 3 2 2 2 2 2 2 3" xfId="570" xr:uid="{38E93BA4-00A3-45B9-BA9F-9B8B1BB6EDDF}"/>
    <cellStyle name="20% - Accent1 3 2 2 2 2 2 3" xfId="571" xr:uid="{5C87946D-C24B-440C-B615-DFF1BF01BB77}"/>
    <cellStyle name="20% - Accent1 3 2 2 2 2 2 3 2" xfId="572" xr:uid="{F9527FEE-EEE1-47B7-9139-17D3C8FB0C51}"/>
    <cellStyle name="20% - Accent1 3 2 2 2 2 2 4" xfId="573" xr:uid="{6FDD7A5E-3E6F-47F6-ACD1-2B175D8ED13F}"/>
    <cellStyle name="20% - Accent1 3 2 2 2 2 2 4 2" xfId="574" xr:uid="{1DE23B5C-940E-4126-A504-D9D63F90DD55}"/>
    <cellStyle name="20% - Accent1 3 2 2 2 2 2 5" xfId="575" xr:uid="{AF99CA2D-9AA6-4AA2-9A8F-6A62F23C63BB}"/>
    <cellStyle name="20% - Accent1 3 2 2 2 2 2 6" xfId="576" xr:uid="{2DF7AF7E-F718-414D-80F9-13B85FF58D45}"/>
    <cellStyle name="20% - Accent1 3 2 2 2 2 3" xfId="577" xr:uid="{6303F0DA-239F-43D9-87DD-99BC63995760}"/>
    <cellStyle name="20% - Accent1 3 2 2 2 2 3 2" xfId="578" xr:uid="{911DDBED-389D-49AE-9DF1-E75F91B665CC}"/>
    <cellStyle name="20% - Accent1 3 2 2 2 2 3 2 2" xfId="579" xr:uid="{C65BD9E4-01AC-4D86-AD3E-4A2B0F5B7EC6}"/>
    <cellStyle name="20% - Accent1 3 2 2 2 2 3 3" xfId="580" xr:uid="{75AB09E6-19AF-449A-B526-8E82EAFD2E3E}"/>
    <cellStyle name="20% - Accent1 3 2 2 2 2 4" xfId="581" xr:uid="{552FFCA1-15E5-4847-932A-5466ECC5475B}"/>
    <cellStyle name="20% - Accent1 3 2 2 2 2 4 2" xfId="582" xr:uid="{3099FB62-8161-44AB-9410-6E8558051609}"/>
    <cellStyle name="20% - Accent1 3 2 2 2 2 5" xfId="583" xr:uid="{DDC815C9-0CB3-4EBE-A6CC-15B186147C35}"/>
    <cellStyle name="20% - Accent1 3 2 2 2 2 5 2" xfId="584" xr:uid="{744F57B3-6C38-4A0E-8D8F-B3D0442B13A2}"/>
    <cellStyle name="20% - Accent1 3 2 2 2 2 6" xfId="585" xr:uid="{75885490-8CB9-4C69-AE45-2F26CC01F2D6}"/>
    <cellStyle name="20% - Accent1 3 2 2 2 2 7" xfId="586" xr:uid="{485AA785-50B8-48A4-84FB-67A48B735A32}"/>
    <cellStyle name="20% - Accent1 3 2 2 2 3" xfId="587" xr:uid="{1722327F-BF00-417B-AE08-D40843BF975F}"/>
    <cellStyle name="20% - Accent1 3 2 2 2 3 2" xfId="588" xr:uid="{B0E04D8C-E165-4BD4-9546-E79BB7D1563B}"/>
    <cellStyle name="20% - Accent1 3 2 2 2 3 2 2" xfId="589" xr:uid="{DEC73608-BC9B-4A89-9708-81DBC41FDF04}"/>
    <cellStyle name="20% - Accent1 3 2 2 2 3 2 2 2" xfId="590" xr:uid="{DCAF07D1-3438-43AF-8DDF-C337FACFD458}"/>
    <cellStyle name="20% - Accent1 3 2 2 2 3 2 3" xfId="591" xr:uid="{E04A3315-5A4D-49C4-A1AC-6C0812D2A79E}"/>
    <cellStyle name="20% - Accent1 3 2 2 2 3 3" xfId="592" xr:uid="{86805741-545C-48D1-977F-DAF13D42F75E}"/>
    <cellStyle name="20% - Accent1 3 2 2 2 3 3 2" xfId="593" xr:uid="{47AA7D39-CAED-4F38-B1A2-5BE1299438B9}"/>
    <cellStyle name="20% - Accent1 3 2 2 2 3 4" xfId="594" xr:uid="{064E69A0-E7B3-48C9-A26A-D121731EF2E8}"/>
    <cellStyle name="20% - Accent1 3 2 2 2 3 4 2" xfId="595" xr:uid="{D6D87B38-A976-40D3-894E-6689DD874985}"/>
    <cellStyle name="20% - Accent1 3 2 2 2 3 5" xfId="596" xr:uid="{222AF026-EF3A-4DF9-878E-3461A88699C3}"/>
    <cellStyle name="20% - Accent1 3 2 2 2 3 6" xfId="597" xr:uid="{12EF0C70-89BF-4E38-B31E-6DF73837A125}"/>
    <cellStyle name="20% - Accent1 3 2 2 2 4" xfId="598" xr:uid="{1EB30981-5EC6-40C7-94D9-6AD9411BFBF9}"/>
    <cellStyle name="20% - Accent1 3 2 2 2 4 2" xfId="599" xr:uid="{A3448714-DD55-4AC7-8819-067CF80FFEF1}"/>
    <cellStyle name="20% - Accent1 3 2 2 2 4 2 2" xfId="600" xr:uid="{09495C75-319E-4BF4-8DF0-D9BD0B72D0E6}"/>
    <cellStyle name="20% - Accent1 3 2 2 2 4 3" xfId="601" xr:uid="{336B191C-01FB-483F-84D4-EE6F685B3037}"/>
    <cellStyle name="20% - Accent1 3 2 2 2 5" xfId="602" xr:uid="{53305895-3BC1-44A0-9090-FA0D17C737EC}"/>
    <cellStyle name="20% - Accent1 3 2 2 2 5 2" xfId="603" xr:uid="{99CEE07E-34C1-4B64-BC03-17BFEFA18BCE}"/>
    <cellStyle name="20% - Accent1 3 2 2 2 6" xfId="604" xr:uid="{201A33A7-22C3-4B86-BF0A-CAFD44F2D814}"/>
    <cellStyle name="20% - Accent1 3 2 2 2 6 2" xfId="605" xr:uid="{54E6946B-9440-4D87-A70D-8A36EEE202AD}"/>
    <cellStyle name="20% - Accent1 3 2 2 2 7" xfId="606" xr:uid="{94C8D40A-3190-46BE-9DCD-5C6370E4A415}"/>
    <cellStyle name="20% - Accent1 3 2 2 2 8" xfId="607" xr:uid="{4F73D3A0-D027-47D3-AFCD-76A100F650B4}"/>
    <cellStyle name="20% - Accent1 3 2 2 3" xfId="608" xr:uid="{DCC6F28A-14D6-46D9-8524-431F28F27030}"/>
    <cellStyle name="20% - Accent1 3 2 2 3 2" xfId="609" xr:uid="{B6567777-41BD-446A-91A1-0865F8A86F9D}"/>
    <cellStyle name="20% - Accent1 3 2 2 3 2 2" xfId="610" xr:uid="{647DC55B-1F7F-457A-A5A7-1C30E3B77177}"/>
    <cellStyle name="20% - Accent1 3 2 2 3 2 2 2" xfId="611" xr:uid="{1278FF36-5C68-4055-9513-58396D89A31F}"/>
    <cellStyle name="20% - Accent1 3 2 2 3 2 2 2 2" xfId="612" xr:uid="{36624F12-C73D-4C0D-B095-8CFDA11DACA1}"/>
    <cellStyle name="20% - Accent1 3 2 2 3 2 2 3" xfId="613" xr:uid="{D0827673-6FE6-4BF1-AA4D-07FE7C083097}"/>
    <cellStyle name="20% - Accent1 3 2 2 3 2 3" xfId="614" xr:uid="{765969A8-8DC4-4AE2-8A43-E95C9432F721}"/>
    <cellStyle name="20% - Accent1 3 2 2 3 2 3 2" xfId="615" xr:uid="{BAA25E0D-2D37-48F2-A76E-E7AB844C0083}"/>
    <cellStyle name="20% - Accent1 3 2 2 3 2 4" xfId="616" xr:uid="{27962767-C744-4FD5-BB3D-2676A80DF686}"/>
    <cellStyle name="20% - Accent1 3 2 2 3 2 4 2" xfId="617" xr:uid="{1D31D126-3CA7-4187-8D70-7EC1CB908446}"/>
    <cellStyle name="20% - Accent1 3 2 2 3 2 5" xfId="618" xr:uid="{6CDF5B35-7096-47DB-9149-3F2DACD7CF11}"/>
    <cellStyle name="20% - Accent1 3 2 2 3 2 6" xfId="619" xr:uid="{4D1F66F8-9915-4063-8622-7E507FBCA821}"/>
    <cellStyle name="20% - Accent1 3 2 2 3 3" xfId="620" xr:uid="{99A82FBF-F531-4467-9988-83FE55750A53}"/>
    <cellStyle name="20% - Accent1 3 2 2 3 3 2" xfId="621" xr:uid="{0E0B4DD6-A49B-4DB9-AB17-12B3C2C85223}"/>
    <cellStyle name="20% - Accent1 3 2 2 3 3 2 2" xfId="622" xr:uid="{580FB798-28C9-410B-A012-AEE8B9ADBE50}"/>
    <cellStyle name="20% - Accent1 3 2 2 3 3 3" xfId="623" xr:uid="{FCF1961A-5428-4BDF-9D65-7293C039E65C}"/>
    <cellStyle name="20% - Accent1 3 2 2 3 4" xfId="624" xr:uid="{560BCDFE-685E-45E4-9FD1-5A4FC42477CD}"/>
    <cellStyle name="20% - Accent1 3 2 2 3 4 2" xfId="625" xr:uid="{0CC5CD46-2F43-491D-A80A-6CE57E6C6730}"/>
    <cellStyle name="20% - Accent1 3 2 2 3 5" xfId="626" xr:uid="{02F942D0-0DFB-464A-BDB7-4AB41ABC2012}"/>
    <cellStyle name="20% - Accent1 3 2 2 3 5 2" xfId="627" xr:uid="{D7513661-BDBD-440D-8132-547124C14E11}"/>
    <cellStyle name="20% - Accent1 3 2 2 3 6" xfId="628" xr:uid="{CB8D56F3-EAFD-4986-B4D1-2182701DCB99}"/>
    <cellStyle name="20% - Accent1 3 2 2 3 7" xfId="629" xr:uid="{E4E9016B-17F5-411A-9285-30D3BC740040}"/>
    <cellStyle name="20% - Accent1 3 2 2 4" xfId="630" xr:uid="{A15683B0-B28A-47A1-BAD3-F653ECB16487}"/>
    <cellStyle name="20% - Accent1 3 2 2 4 2" xfId="631" xr:uid="{D50E9484-AD09-4F04-9082-A482BAEB07A6}"/>
    <cellStyle name="20% - Accent1 3 2 2 4 2 2" xfId="632" xr:uid="{DCAF8751-3F5E-4A4C-B24E-83A59791F46F}"/>
    <cellStyle name="20% - Accent1 3 2 2 4 2 2 2" xfId="633" xr:uid="{B4A1CDBC-425C-4BC0-A562-2A12399A9698}"/>
    <cellStyle name="20% - Accent1 3 2 2 4 2 2 2 2" xfId="634" xr:uid="{5DC1655B-1E22-4E62-8489-B5489665FDAF}"/>
    <cellStyle name="20% - Accent1 3 2 2 4 2 2 3" xfId="635" xr:uid="{2693E56F-CB06-48D3-A11E-D6D78E73156F}"/>
    <cellStyle name="20% - Accent1 3 2 2 4 2 3" xfId="636" xr:uid="{B190D19B-F5B8-4FBF-BB8C-9983B6844C57}"/>
    <cellStyle name="20% - Accent1 3 2 2 4 2 3 2" xfId="637" xr:uid="{A3A4F9D3-127F-46A9-A2A7-D241BD77B780}"/>
    <cellStyle name="20% - Accent1 3 2 2 4 2 4" xfId="638" xr:uid="{C84555DE-C865-41C9-BA6A-359695B55E29}"/>
    <cellStyle name="20% - Accent1 3 2 2 4 3" xfId="639" xr:uid="{B4668B16-F701-46D3-9FE4-8E5A05763D80}"/>
    <cellStyle name="20% - Accent1 3 2 2 4 3 2" xfId="640" xr:uid="{F232472F-B558-445D-A7E7-B5E6510ACD70}"/>
    <cellStyle name="20% - Accent1 3 2 2 4 3 2 2" xfId="641" xr:uid="{D15A62CB-5A6B-43B4-BC6A-D7FCF51A7BB5}"/>
    <cellStyle name="20% - Accent1 3 2 2 4 3 3" xfId="642" xr:uid="{B49AE9CF-4BE6-424B-9FAF-66D7F2F449E1}"/>
    <cellStyle name="20% - Accent1 3 2 2 4 4" xfId="643" xr:uid="{AE3A6981-CD0D-4100-BF21-D7A15E27E329}"/>
    <cellStyle name="20% - Accent1 3 2 2 4 4 2" xfId="644" xr:uid="{219B0EF1-AC24-4513-8E58-FE7EB9923E54}"/>
    <cellStyle name="20% - Accent1 3 2 2 4 5" xfId="645" xr:uid="{24D69246-A833-4582-9A3C-49A38C7AF8DD}"/>
    <cellStyle name="20% - Accent1 3 2 2 4 5 2" xfId="646" xr:uid="{B22FECCA-24B1-4BBB-B165-50D76957E599}"/>
    <cellStyle name="20% - Accent1 3 2 2 4 6" xfId="647" xr:uid="{73CD8FDD-F0AC-4004-8CAA-34E156A806F0}"/>
    <cellStyle name="20% - Accent1 3 2 2 4 7" xfId="648" xr:uid="{86E19996-D366-41BE-8768-1C4D895C096B}"/>
    <cellStyle name="20% - Accent1 3 2 2 5" xfId="649" xr:uid="{5A4B55D4-463E-4DF0-BC91-4EBDCB2EE9FE}"/>
    <cellStyle name="20% - Accent1 3 2 2 5 2" xfId="650" xr:uid="{E419088D-2B46-4610-8825-E723157A8A89}"/>
    <cellStyle name="20% - Accent1 3 2 2 5 2 2" xfId="651" xr:uid="{1D38DDB2-F9A7-436B-A993-8E7B64E7A17A}"/>
    <cellStyle name="20% - Accent1 3 2 2 5 2 2 2" xfId="652" xr:uid="{AE5A0D1F-51D5-47AE-BD88-E0EAF27F5117}"/>
    <cellStyle name="20% - Accent1 3 2 2 5 2 3" xfId="653" xr:uid="{13415A41-7AFD-4051-BDDB-6D39A2A0EC57}"/>
    <cellStyle name="20% - Accent1 3 2 2 5 3" xfId="654" xr:uid="{95F460F3-FD5E-4A89-A748-76205B155AB4}"/>
    <cellStyle name="20% - Accent1 3 2 2 5 3 2" xfId="655" xr:uid="{D0E7DCEF-618E-4240-8C22-7C12B6CCE728}"/>
    <cellStyle name="20% - Accent1 3 2 2 5 4" xfId="656" xr:uid="{7B8066C9-69D9-40FD-B1B5-59D0D947AF9A}"/>
    <cellStyle name="20% - Accent1 3 2 2 6" xfId="657" xr:uid="{2FAF479A-E250-471D-B5D7-4FCB430F2CE0}"/>
    <cellStyle name="20% - Accent1 3 2 2 6 2" xfId="658" xr:uid="{15073C75-F538-40C1-BCE6-7BA4ED98F5D3}"/>
    <cellStyle name="20% - Accent1 3 2 2 6 2 2" xfId="659" xr:uid="{1930FF24-03D2-426A-B12B-F7245A310914}"/>
    <cellStyle name="20% - Accent1 3 2 2 6 3" xfId="660" xr:uid="{3A5CD873-054B-4385-A4CF-D0BBDAA30F8F}"/>
    <cellStyle name="20% - Accent1 3 2 2 7" xfId="661" xr:uid="{6E2EFE82-650F-4E66-9E5E-9DAE8B776DE5}"/>
    <cellStyle name="20% - Accent1 3 2 2 7 2" xfId="662" xr:uid="{1D6F876D-6ADE-4ECC-9C4A-093BB3AE229F}"/>
    <cellStyle name="20% - Accent1 3 2 2 8" xfId="663" xr:uid="{AB6CC59A-B7B7-4E55-BB06-0CCAE45C6C74}"/>
    <cellStyle name="20% - Accent1 3 2 2 8 2" xfId="664" xr:uid="{D0A62C3A-8B26-4E57-8E51-1E3C4CC3E7FC}"/>
    <cellStyle name="20% - Accent1 3 2 2 9" xfId="665" xr:uid="{61F01FB6-FE0B-4616-8BFB-046E54501388}"/>
    <cellStyle name="20% - Accent1 3 2 2_Asset Register (new)" xfId="666" xr:uid="{70E6036D-E266-4AD8-A313-FD88AF8825F2}"/>
    <cellStyle name="20% - Accent1 3 2 3" xfId="667" xr:uid="{40EBFEAD-4768-4B65-974A-B7FBCF3DE394}"/>
    <cellStyle name="20% - Accent1 3 2 3 2" xfId="668" xr:uid="{5DC6AC28-1757-4F1C-833D-F716133860F5}"/>
    <cellStyle name="20% - Accent1 3 2 3 2 2" xfId="669" xr:uid="{475B6156-A319-4545-BEA9-466DFDF49919}"/>
    <cellStyle name="20% - Accent1 3 2 3 2 2 2" xfId="670" xr:uid="{38D6EA6E-DE08-4085-8924-BCC8239FF169}"/>
    <cellStyle name="20% - Accent1 3 2 3 2 2 2 2" xfId="671" xr:uid="{7D05F482-0721-43EA-BBA6-85127DDD490D}"/>
    <cellStyle name="20% - Accent1 3 2 3 2 2 2 2 2" xfId="672" xr:uid="{2341A5C4-3680-477A-B22B-16356D883D8B}"/>
    <cellStyle name="20% - Accent1 3 2 3 2 2 2 3" xfId="673" xr:uid="{EF516EEC-5F07-451B-BBDA-84BEA81607C9}"/>
    <cellStyle name="20% - Accent1 3 2 3 2 2 3" xfId="674" xr:uid="{C3C9A955-654D-4552-BD70-4FC5CE4D2E08}"/>
    <cellStyle name="20% - Accent1 3 2 3 2 2 3 2" xfId="675" xr:uid="{D074EB0F-2759-4182-A570-E8E97B3418C9}"/>
    <cellStyle name="20% - Accent1 3 2 3 2 2 4" xfId="676" xr:uid="{1EF878E7-3916-4E0E-BD76-278A668077B5}"/>
    <cellStyle name="20% - Accent1 3 2 3 2 2 4 2" xfId="677" xr:uid="{343AB18E-960F-4F6E-91A4-30A476CA5149}"/>
    <cellStyle name="20% - Accent1 3 2 3 2 2 5" xfId="678" xr:uid="{5ADC22BA-4D25-4723-91AC-BBB2885CB9C4}"/>
    <cellStyle name="20% - Accent1 3 2 3 2 2 6" xfId="679" xr:uid="{C98939B9-7731-40DD-ACD5-B9B0F20FAB15}"/>
    <cellStyle name="20% - Accent1 3 2 3 2 3" xfId="680" xr:uid="{CB08F472-695B-41D8-8D94-E1696EC25F47}"/>
    <cellStyle name="20% - Accent1 3 2 3 2 3 2" xfId="681" xr:uid="{8761832A-3088-4B7E-A99D-B817228DF8FB}"/>
    <cellStyle name="20% - Accent1 3 2 3 2 3 2 2" xfId="682" xr:uid="{D8BBF325-1F0E-4A2A-AED1-4AAE923BDA74}"/>
    <cellStyle name="20% - Accent1 3 2 3 2 3 3" xfId="683" xr:uid="{1841202A-5227-4E9F-9220-632494892B85}"/>
    <cellStyle name="20% - Accent1 3 2 3 2 4" xfId="684" xr:uid="{B24C76BA-F416-4906-9CAA-618AF6FC3C06}"/>
    <cellStyle name="20% - Accent1 3 2 3 2 4 2" xfId="685" xr:uid="{E1E53C36-68E6-4DF3-80F6-951C6025BE80}"/>
    <cellStyle name="20% - Accent1 3 2 3 2 5" xfId="686" xr:uid="{E0BFABC7-DF82-4F7F-BEE9-934788ED7F76}"/>
    <cellStyle name="20% - Accent1 3 2 3 2 5 2" xfId="687" xr:uid="{1A4AE4E9-DCF9-40F2-BE81-CE2B321E8892}"/>
    <cellStyle name="20% - Accent1 3 2 3 2 6" xfId="688" xr:uid="{EB849AC1-9856-4317-B927-284E5526DD85}"/>
    <cellStyle name="20% - Accent1 3 2 3 2 7" xfId="689" xr:uid="{C6D8AFA5-0EE5-4AC7-AD8E-AC6BFA9D3E77}"/>
    <cellStyle name="20% - Accent1 3 2 3 3" xfId="690" xr:uid="{E27527B2-3974-4CC3-A6AA-C455A35E383B}"/>
    <cellStyle name="20% - Accent1 3 2 3 3 2" xfId="691" xr:uid="{B48DB955-869E-444F-8323-7E7C3EC1A713}"/>
    <cellStyle name="20% - Accent1 3 2 3 3 2 2" xfId="692" xr:uid="{09C8338F-9BFF-4F2B-B49D-7CEDFD992E7B}"/>
    <cellStyle name="20% - Accent1 3 2 3 3 2 2 2" xfId="693" xr:uid="{B56D0C72-6032-4197-AAAF-68D2915201B8}"/>
    <cellStyle name="20% - Accent1 3 2 3 3 2 3" xfId="694" xr:uid="{E69BFF7F-4E22-481E-9CFC-024096A971F9}"/>
    <cellStyle name="20% - Accent1 3 2 3 3 3" xfId="695" xr:uid="{C423EB6C-20FE-46E1-BBC8-30C453D49C8B}"/>
    <cellStyle name="20% - Accent1 3 2 3 3 3 2" xfId="696" xr:uid="{FB455D91-C2D3-4B9D-BEB4-093F072C1376}"/>
    <cellStyle name="20% - Accent1 3 2 3 3 4" xfId="697" xr:uid="{690142AD-8299-4AC2-8357-9A6D3A4E635A}"/>
    <cellStyle name="20% - Accent1 3 2 3 3 4 2" xfId="698" xr:uid="{0DAB08F1-0B6E-46F7-BBFB-D08FF4EDE196}"/>
    <cellStyle name="20% - Accent1 3 2 3 3 5" xfId="699" xr:uid="{D3D89E96-7AE1-4EA2-A871-66FEAB22B3A7}"/>
    <cellStyle name="20% - Accent1 3 2 3 3 6" xfId="700" xr:uid="{A12EB65C-6082-4A9E-8FF3-336FC6AE716D}"/>
    <cellStyle name="20% - Accent1 3 2 3 4" xfId="701" xr:uid="{9FF0E127-2743-4DB8-9AB1-3B2F1C7F7DF6}"/>
    <cellStyle name="20% - Accent1 3 2 3 4 2" xfId="702" xr:uid="{567E3714-722A-4B1C-AF34-1FF5082FEB13}"/>
    <cellStyle name="20% - Accent1 3 2 3 4 2 2" xfId="703" xr:uid="{8B2C43B3-B738-4883-83EF-5A2C6155CB11}"/>
    <cellStyle name="20% - Accent1 3 2 3 4 3" xfId="704" xr:uid="{66185596-12EF-4717-8211-57426186FF80}"/>
    <cellStyle name="20% - Accent1 3 2 3 5" xfId="705" xr:uid="{8451DE38-3D91-48A1-B6CA-ED41415401B2}"/>
    <cellStyle name="20% - Accent1 3 2 3 5 2" xfId="706" xr:uid="{777F0881-B8A8-474F-8947-58C00A16A018}"/>
    <cellStyle name="20% - Accent1 3 2 3 6" xfId="707" xr:uid="{C94015A7-875A-4422-82F6-500B0915FE16}"/>
    <cellStyle name="20% - Accent1 3 2 3 6 2" xfId="708" xr:uid="{541BFA8B-7A14-4DEA-88C5-1F1526B28F24}"/>
    <cellStyle name="20% - Accent1 3 2 3 7" xfId="709" xr:uid="{B5E57E68-F820-4117-9699-F2101D6A0402}"/>
    <cellStyle name="20% - Accent1 3 2 3 8" xfId="710" xr:uid="{5639B485-7588-4968-971F-E39B39B30313}"/>
    <cellStyle name="20% - Accent1 3 2 4" xfId="711" xr:uid="{2BC2DA10-5D45-456D-AB6A-55E12A2D2E41}"/>
    <cellStyle name="20% - Accent1 3 2 4 2" xfId="712" xr:uid="{6C1E60BF-9939-40FE-B916-FADA953589C8}"/>
    <cellStyle name="20% - Accent1 3 2 4 2 2" xfId="713" xr:uid="{68F9F07A-15F0-46A2-A87D-C572BD002B7A}"/>
    <cellStyle name="20% - Accent1 3 2 4 2 2 2" xfId="714" xr:uid="{B9511A3D-0D0E-4AC2-B23B-2346BE165AB4}"/>
    <cellStyle name="20% - Accent1 3 2 4 2 2 2 2" xfId="715" xr:uid="{3DC6CA15-34A5-4A8C-A7EA-5EE157C030FD}"/>
    <cellStyle name="20% - Accent1 3 2 4 2 2 3" xfId="716" xr:uid="{D551C738-B57C-474B-8E41-BAECA983FACF}"/>
    <cellStyle name="20% - Accent1 3 2 4 2 3" xfId="717" xr:uid="{A954C462-B83B-4FA1-A0BF-34AEFD6AF2E8}"/>
    <cellStyle name="20% - Accent1 3 2 4 2 3 2" xfId="718" xr:uid="{EDB1F05C-5827-4B63-B630-8432E7BD3AA0}"/>
    <cellStyle name="20% - Accent1 3 2 4 2 4" xfId="719" xr:uid="{36C07E8E-2189-4309-9B62-ACD666A8EC0B}"/>
    <cellStyle name="20% - Accent1 3 2 4 2 4 2" xfId="720" xr:uid="{72D57252-821E-4F79-9C60-8F4AE24455C2}"/>
    <cellStyle name="20% - Accent1 3 2 4 2 5" xfId="721" xr:uid="{0FE37A60-9E63-46DF-9EE8-D7CFC3A2C0A0}"/>
    <cellStyle name="20% - Accent1 3 2 4 2 6" xfId="722" xr:uid="{111CC053-FD0E-4B43-A7CE-79829CDE6505}"/>
    <cellStyle name="20% - Accent1 3 2 4 3" xfId="723" xr:uid="{35672B6E-7655-48A0-B632-CE20BED0D1BF}"/>
    <cellStyle name="20% - Accent1 3 2 4 3 2" xfId="724" xr:uid="{0A32AC82-8543-41A8-8FF4-172DFF91C1DF}"/>
    <cellStyle name="20% - Accent1 3 2 4 3 2 2" xfId="725" xr:uid="{63752387-4954-40C1-A98E-E94EF8FC3113}"/>
    <cellStyle name="20% - Accent1 3 2 4 3 3" xfId="726" xr:uid="{7C3457C0-2E5E-4667-8131-CB889EEB75DB}"/>
    <cellStyle name="20% - Accent1 3 2 4 4" xfId="727" xr:uid="{E5ECE73D-C178-4DE8-A134-BF20C460317C}"/>
    <cellStyle name="20% - Accent1 3 2 4 4 2" xfId="728" xr:uid="{573092D7-1511-4020-8702-F1B9D90EF16E}"/>
    <cellStyle name="20% - Accent1 3 2 4 5" xfId="729" xr:uid="{95CCDAF2-41B4-4B32-9665-57FE0FA8D036}"/>
    <cellStyle name="20% - Accent1 3 2 4 5 2" xfId="730" xr:uid="{B305CE19-3287-472F-9AB9-79EC65D9B64B}"/>
    <cellStyle name="20% - Accent1 3 2 4 6" xfId="731" xr:uid="{D3F361F1-6B81-4674-A52D-E8A31DC4D285}"/>
    <cellStyle name="20% - Accent1 3 2 4 7" xfId="732" xr:uid="{ED9F15A4-5EFE-4135-85EA-339941D034DE}"/>
    <cellStyle name="20% - Accent1 3 2 5" xfId="733" xr:uid="{D4FBA717-EAAD-46A7-AAAA-E7AC3854AF50}"/>
    <cellStyle name="20% - Accent1 3 2 5 2" xfId="734" xr:uid="{04BB1793-5FD5-4BB4-BA9C-3C92488FDCC7}"/>
    <cellStyle name="20% - Accent1 3 2 5 2 2" xfId="735" xr:uid="{D89F8F49-88B9-43D4-B9AB-8C060EC3EF2E}"/>
    <cellStyle name="20% - Accent1 3 2 5 2 2 2" xfId="736" xr:uid="{EF970376-6408-4D48-A324-D31BFF5F9262}"/>
    <cellStyle name="20% - Accent1 3 2 5 2 2 2 2" xfId="737" xr:uid="{969969EF-4583-455C-AC81-D00D42D7DF72}"/>
    <cellStyle name="20% - Accent1 3 2 5 2 2 3" xfId="738" xr:uid="{A8CF34B4-97D1-4B27-97E6-88AA4C5FE976}"/>
    <cellStyle name="20% - Accent1 3 2 5 2 3" xfId="739" xr:uid="{8418A231-11D1-49D8-BBF2-F0A0E5A8D37C}"/>
    <cellStyle name="20% - Accent1 3 2 5 2 3 2" xfId="740" xr:uid="{37BEEBC7-A6C4-4480-ACA1-08C0D2B672DB}"/>
    <cellStyle name="20% - Accent1 3 2 5 2 4" xfId="741" xr:uid="{628FABE3-77F1-4794-A48E-B289312B2A9F}"/>
    <cellStyle name="20% - Accent1 3 2 5 3" xfId="742" xr:uid="{5734CC94-C8F2-4099-BFBE-436C21C82F67}"/>
    <cellStyle name="20% - Accent1 3 2 5 3 2" xfId="743" xr:uid="{508B013B-48E8-40C4-A2DC-142B1E25941A}"/>
    <cellStyle name="20% - Accent1 3 2 5 3 2 2" xfId="744" xr:uid="{27F38F71-D084-4D31-A367-534E01A6EA76}"/>
    <cellStyle name="20% - Accent1 3 2 5 3 3" xfId="745" xr:uid="{7956D911-EE3D-4727-8EDE-1A198F932E18}"/>
    <cellStyle name="20% - Accent1 3 2 5 4" xfId="746" xr:uid="{1723ACE5-162D-4577-B21D-B361E8B5902D}"/>
    <cellStyle name="20% - Accent1 3 2 5 4 2" xfId="747" xr:uid="{29F99C1C-FB63-4245-BB47-DA0179371475}"/>
    <cellStyle name="20% - Accent1 3 2 5 5" xfId="748" xr:uid="{4D97263E-C2AC-4A5B-8CF6-D04813FC9B0D}"/>
    <cellStyle name="20% - Accent1 3 2 5 5 2" xfId="749" xr:uid="{E49F7897-576A-4A91-A67E-087851D779D5}"/>
    <cellStyle name="20% - Accent1 3 2 5 6" xfId="750" xr:uid="{FC835F27-7D4F-4A36-BB8B-2929C1CA111F}"/>
    <cellStyle name="20% - Accent1 3 2 5 7" xfId="751" xr:uid="{1ADA3F0B-97EC-4954-9626-8F1AF4B79B2D}"/>
    <cellStyle name="20% - Accent1 3 2 6" xfId="752" xr:uid="{AA08CCCE-E28B-42E5-BBB9-94E81A7BAF68}"/>
    <cellStyle name="20% - Accent1 3 2 6 2" xfId="753" xr:uid="{61A8A94F-A27C-4054-B44B-BC13A739DB28}"/>
    <cellStyle name="20% - Accent1 3 2 6 2 2" xfId="754" xr:uid="{626864F2-452B-47C0-948E-70879316FF63}"/>
    <cellStyle name="20% - Accent1 3 2 6 2 2 2" xfId="755" xr:uid="{F63BD243-798F-4C53-8F25-E217F18BC288}"/>
    <cellStyle name="20% - Accent1 3 2 6 2 2 2 2" xfId="756" xr:uid="{20BFD3A4-5BA3-4AF8-BAC0-8CEE196B04C1}"/>
    <cellStyle name="20% - Accent1 3 2 6 2 2 3" xfId="757" xr:uid="{26F37960-9887-47BA-B31A-C4070A986137}"/>
    <cellStyle name="20% - Accent1 3 2 6 2 3" xfId="758" xr:uid="{DBBE515E-AF9C-466F-A81B-081C8C62427B}"/>
    <cellStyle name="20% - Accent1 3 2 6 2 3 2" xfId="759" xr:uid="{33F4A914-8E4C-4592-98C7-2EAAF2802A0F}"/>
    <cellStyle name="20% - Accent1 3 2 6 2 4" xfId="760" xr:uid="{6F559771-5376-49D8-9FB9-43CA61F8C851}"/>
    <cellStyle name="20% - Accent1 3 2 6 3" xfId="761" xr:uid="{1180A47F-8F6A-4A71-B328-F03AC904AD7D}"/>
    <cellStyle name="20% - Accent1 3 2 6 3 2" xfId="762" xr:uid="{8B3499E5-2182-4570-B21D-A8E93683D79F}"/>
    <cellStyle name="20% - Accent1 3 2 6 3 2 2" xfId="763" xr:uid="{A5150754-152F-4248-8B96-C4334E6E515C}"/>
    <cellStyle name="20% - Accent1 3 2 6 3 3" xfId="764" xr:uid="{58DFC322-F58C-4FBC-8609-09C7BB5D5485}"/>
    <cellStyle name="20% - Accent1 3 2 6 4" xfId="765" xr:uid="{3C1FC65C-EB92-4EE8-A401-4E70036772A5}"/>
    <cellStyle name="20% - Accent1 3 2 6 4 2" xfId="766" xr:uid="{147FB2DF-35EC-4FD7-9D40-5725C7623B60}"/>
    <cellStyle name="20% - Accent1 3 2 6 5" xfId="767" xr:uid="{43B4B402-B98C-4155-A4CB-9AAD7AB8D255}"/>
    <cellStyle name="20% - Accent1 3 2 7" xfId="768" xr:uid="{296220CB-33F1-4122-9C92-A5A69416DFAE}"/>
    <cellStyle name="20% - Accent1 3 2 7 2" xfId="769" xr:uid="{B74167EF-FC91-4434-8CEC-00193FDA0C18}"/>
    <cellStyle name="20% - Accent1 3 2 7 2 2" xfId="770" xr:uid="{B160845D-D383-4F17-954E-7DC871480C7A}"/>
    <cellStyle name="20% - Accent1 3 2 7 2 2 2" xfId="771" xr:uid="{D4774E18-144F-4EF3-B85C-1C1C37B70E56}"/>
    <cellStyle name="20% - Accent1 3 2 7 2 2 2 2" xfId="772" xr:uid="{66C97A89-B66A-4DA7-BA72-57030A534630}"/>
    <cellStyle name="20% - Accent1 3 2 7 2 2 3" xfId="773" xr:uid="{167DF3C6-E3DE-47C5-8BA6-B0DAB1FACBFA}"/>
    <cellStyle name="20% - Accent1 3 2 7 2 3" xfId="774" xr:uid="{46A27E2D-02BA-4791-AE78-ED367B64C3C5}"/>
    <cellStyle name="20% - Accent1 3 2 7 2 3 2" xfId="775" xr:uid="{92E748FE-AC14-476B-A02F-BA2411F836B3}"/>
    <cellStyle name="20% - Accent1 3 2 7 2 4" xfId="776" xr:uid="{08D525A4-0206-47B9-881C-AD228F56E18B}"/>
    <cellStyle name="20% - Accent1 3 2 7 3" xfId="777" xr:uid="{19374D7C-2562-4FB9-9600-16455531BF26}"/>
    <cellStyle name="20% - Accent1 3 2 7 3 2" xfId="778" xr:uid="{1EBA8843-B55E-4825-BF44-5C2A20D00BC5}"/>
    <cellStyle name="20% - Accent1 3 2 7 3 2 2" xfId="779" xr:uid="{A92F9CC3-FEE3-48CB-B063-2125E8B34106}"/>
    <cellStyle name="20% - Accent1 3 2 7 3 3" xfId="780" xr:uid="{29D82424-6013-47FF-8C69-540450584FB8}"/>
    <cellStyle name="20% - Accent1 3 2 7 4" xfId="781" xr:uid="{539486C8-AA83-47B7-BA16-E3BBE196114E}"/>
    <cellStyle name="20% - Accent1 3 2 7 4 2" xfId="782" xr:uid="{93A12B4B-B016-458C-8A59-216EC82526B7}"/>
    <cellStyle name="20% - Accent1 3 2 7 5" xfId="783" xr:uid="{11FD4B0F-3428-4020-9C02-87F4E6D67FCB}"/>
    <cellStyle name="20% - Accent1 3 2 8" xfId="784" xr:uid="{90A56894-ED21-4C8B-B3EE-4CE886960145}"/>
    <cellStyle name="20% - Accent1 3 2 8 2" xfId="785" xr:uid="{7FF75B29-86C9-46AC-A9D8-612B1B0C4B26}"/>
    <cellStyle name="20% - Accent1 3 2 8 2 2" xfId="786" xr:uid="{87F93F94-8B7F-47A6-A16B-1C9E1C75F435}"/>
    <cellStyle name="20% - Accent1 3 2 8 2 2 2" xfId="787" xr:uid="{8A435967-C583-4787-8337-6CDAE4702723}"/>
    <cellStyle name="20% - Accent1 3 2 8 2 2 2 2" xfId="788" xr:uid="{A198E3A9-BD5A-429D-B4BF-2D35C716ECB6}"/>
    <cellStyle name="20% - Accent1 3 2 8 2 2 3" xfId="789" xr:uid="{968DECE4-5082-4551-A31A-793335E41527}"/>
    <cellStyle name="20% - Accent1 3 2 8 2 3" xfId="790" xr:uid="{D058A627-2572-4E3F-83AE-8D155FCA5726}"/>
    <cellStyle name="20% - Accent1 3 2 8 2 3 2" xfId="791" xr:uid="{4B389798-AF6B-46F0-A994-7F8D8C96F17E}"/>
    <cellStyle name="20% - Accent1 3 2 8 2 4" xfId="792" xr:uid="{A6F7C92D-7954-424D-8369-4390344FE056}"/>
    <cellStyle name="20% - Accent1 3 2 8 3" xfId="793" xr:uid="{B9543714-21F0-4140-9562-0B5446B45BC6}"/>
    <cellStyle name="20% - Accent1 3 2 8 3 2" xfId="794" xr:uid="{556F36BD-6EE2-469B-A8C2-EF5A843ECA54}"/>
    <cellStyle name="20% - Accent1 3 2 8 3 2 2" xfId="795" xr:uid="{17A08FB5-7D73-4E2E-8327-3FFE9E491EEA}"/>
    <cellStyle name="20% - Accent1 3 2 8 3 3" xfId="796" xr:uid="{C2E9F79C-132C-4D9E-8C80-9C0293D0EFDC}"/>
    <cellStyle name="20% - Accent1 3 2 8 4" xfId="797" xr:uid="{AD0879F7-CD05-4F6B-AF1A-22D6C9FD4DE7}"/>
    <cellStyle name="20% - Accent1 3 2 8 4 2" xfId="798" xr:uid="{0BD550E7-9C18-4668-99E3-A9CFEDF9B408}"/>
    <cellStyle name="20% - Accent1 3 2 8 5" xfId="799" xr:uid="{ACC3C914-B610-4F8B-9860-97807482DC33}"/>
    <cellStyle name="20% - Accent1 3 2 9" xfId="800" xr:uid="{F0718648-C114-449E-AC3D-F267636EE4E7}"/>
    <cellStyle name="20% - Accent1 3 2 9 2" xfId="801" xr:uid="{F73AC3B6-4B5D-4B96-9A6A-642CB05458C1}"/>
    <cellStyle name="20% - Accent1 3 2 9 2 2" xfId="802" xr:uid="{DC00827B-92F3-4CB2-909F-A740DAF60A51}"/>
    <cellStyle name="20% - Accent1 3 2 9 2 2 2" xfId="803" xr:uid="{F0779B28-E375-4117-B239-D1CF1D51EF41}"/>
    <cellStyle name="20% - Accent1 3 2 9 2 2 2 2" xfId="804" xr:uid="{B360D97E-0011-4E9F-9A74-0D457C8380F4}"/>
    <cellStyle name="20% - Accent1 3 2 9 2 2 3" xfId="805" xr:uid="{9F65DA1F-0013-468D-B570-1EE2C6D812B8}"/>
    <cellStyle name="20% - Accent1 3 2 9 2 3" xfId="806" xr:uid="{95084319-F0FB-49BC-ACE4-C40B4325E495}"/>
    <cellStyle name="20% - Accent1 3 2 9 2 3 2" xfId="807" xr:uid="{764579B9-6561-4194-8E83-CC56098B5CBF}"/>
    <cellStyle name="20% - Accent1 3 2 9 2 4" xfId="808" xr:uid="{A3F4ABD9-0E51-4191-9993-74E31E2DA789}"/>
    <cellStyle name="20% - Accent1 3 2 9 3" xfId="809" xr:uid="{A439102B-D879-47C9-B4CC-51A4F70E3449}"/>
    <cellStyle name="20% - Accent1 3 2 9 3 2" xfId="810" xr:uid="{08D61408-BE86-41B9-A75C-B8236E407C71}"/>
    <cellStyle name="20% - Accent1 3 2 9 3 2 2" xfId="811" xr:uid="{B70252D6-0309-4BC4-9498-FAED8635C7F6}"/>
    <cellStyle name="20% - Accent1 3 2 9 3 3" xfId="812" xr:uid="{4CEA131C-7F40-4F62-8BD9-E59C68B30E8A}"/>
    <cellStyle name="20% - Accent1 3 2 9 4" xfId="813" xr:uid="{7F864ADA-7C52-44A0-A169-3E12EE953EED}"/>
    <cellStyle name="20% - Accent1 3 2 9 4 2" xfId="814" xr:uid="{ABCED843-B912-4E4B-B82E-4C2164CCC20B}"/>
    <cellStyle name="20% - Accent1 3 2 9 5" xfId="815" xr:uid="{5D6CC896-01F0-4C0D-8EA2-CE8D29A2A398}"/>
    <cellStyle name="20% - Accent1 3 2_Asset Register (new)" xfId="816" xr:uid="{68977EB0-14CE-473A-A861-8B1D18C4ADC3}"/>
    <cellStyle name="20% - Accent1 3 3" xfId="817" xr:uid="{25CB9DF3-F8B9-4E7E-A19E-A1B1C7B4CFF8}"/>
    <cellStyle name="20% - Accent1 3 3 10" xfId="818" xr:uid="{46CB77EC-4C64-4E85-8593-00486D423C9A}"/>
    <cellStyle name="20% - Accent1 3 3 10 2" xfId="819" xr:uid="{71D6BEA8-B9E8-40B0-848A-A002DE6E66E0}"/>
    <cellStyle name="20% - Accent1 3 3 11" xfId="820" xr:uid="{7DFC9325-76B2-41BC-90FD-785C5ABAB953}"/>
    <cellStyle name="20% - Accent1 3 3 11 2" xfId="821" xr:uid="{5CF10F72-4E12-414A-B39A-0A16EACF698C}"/>
    <cellStyle name="20% - Accent1 3 3 12" xfId="822" xr:uid="{99240B7A-D602-49AE-BE70-48EAA281AB99}"/>
    <cellStyle name="20% - Accent1 3 3 13" xfId="823" xr:uid="{0428EB15-D47F-4108-817A-88342261D5EA}"/>
    <cellStyle name="20% - Accent1 3 3 2" xfId="824" xr:uid="{F39117F6-A0B0-4398-B64D-66250B98E5EC}"/>
    <cellStyle name="20% - Accent1 3 3 2 2" xfId="825" xr:uid="{AE3911A9-FFB2-4356-86A0-178E409A8F6F}"/>
    <cellStyle name="20% - Accent1 3 3 2 2 2" xfId="826" xr:uid="{2CD9DF56-841E-47B2-B6D3-484FA03F8662}"/>
    <cellStyle name="20% - Accent1 3 3 2 2 2 2" xfId="827" xr:uid="{99D8CD6D-95CC-4D90-9080-6FDAEF386CB4}"/>
    <cellStyle name="20% - Accent1 3 3 2 2 2 2 2" xfId="828" xr:uid="{677394FD-E8E8-4A9E-B1F0-2DCA26CAB316}"/>
    <cellStyle name="20% - Accent1 3 3 2 2 2 2 2 2" xfId="829" xr:uid="{95C09361-CC84-4D90-8B6E-DE21717D60E1}"/>
    <cellStyle name="20% - Accent1 3 3 2 2 2 2 3" xfId="830" xr:uid="{B9C19D90-629A-4B36-B2D4-51345776E057}"/>
    <cellStyle name="20% - Accent1 3 3 2 2 2 3" xfId="831" xr:uid="{ACDE9837-8C4C-4146-AA72-2F5399432EC2}"/>
    <cellStyle name="20% - Accent1 3 3 2 2 2 3 2" xfId="832" xr:uid="{AE4E5DC3-9B6B-4A68-A05A-5495D833C07C}"/>
    <cellStyle name="20% - Accent1 3 3 2 2 2 4" xfId="833" xr:uid="{7E25CC44-4497-4632-9ECE-0CE8139D367B}"/>
    <cellStyle name="20% - Accent1 3 3 2 2 2 4 2" xfId="834" xr:uid="{E145B742-04CC-4186-B0EB-9648343FF2EA}"/>
    <cellStyle name="20% - Accent1 3 3 2 2 2 5" xfId="835" xr:uid="{1E59C17F-3781-49E1-83A8-D3A35F14641F}"/>
    <cellStyle name="20% - Accent1 3 3 2 2 2 6" xfId="836" xr:uid="{68632FAD-E191-4AB5-8DC0-CE181E0638E2}"/>
    <cellStyle name="20% - Accent1 3 3 2 2 3" xfId="837" xr:uid="{E63D681B-A677-47F2-B825-D1459CFD55E1}"/>
    <cellStyle name="20% - Accent1 3 3 2 2 3 2" xfId="838" xr:uid="{35FD3946-EB98-4470-9740-4F2378C2E63E}"/>
    <cellStyle name="20% - Accent1 3 3 2 2 3 2 2" xfId="839" xr:uid="{E9591D75-76C2-4264-A4F5-F69C62C1A004}"/>
    <cellStyle name="20% - Accent1 3 3 2 2 3 3" xfId="840" xr:uid="{AD12C4B3-D21D-4E03-B528-3729AA648468}"/>
    <cellStyle name="20% - Accent1 3 3 2 2 4" xfId="841" xr:uid="{A783F239-3E09-4FA6-91B7-5A89C62A8583}"/>
    <cellStyle name="20% - Accent1 3 3 2 2 4 2" xfId="842" xr:uid="{1FED5C33-8B63-4ABF-B141-6ECCCF4374AA}"/>
    <cellStyle name="20% - Accent1 3 3 2 2 5" xfId="843" xr:uid="{C4017C4D-4B89-46B3-974C-DB6DD2BACE59}"/>
    <cellStyle name="20% - Accent1 3 3 2 2 5 2" xfId="844" xr:uid="{F97C6CFF-E9E4-498B-A9DE-F79BE2E8009D}"/>
    <cellStyle name="20% - Accent1 3 3 2 2 6" xfId="845" xr:uid="{651DD771-6251-493F-83CF-22F42AF30727}"/>
    <cellStyle name="20% - Accent1 3 3 2 2 7" xfId="846" xr:uid="{059BDE07-0D0F-4490-BB4E-90B5A7BCCFA3}"/>
    <cellStyle name="20% - Accent1 3 3 2 3" xfId="847" xr:uid="{29EB56AB-7F07-430C-AF20-166FC71CAC03}"/>
    <cellStyle name="20% - Accent1 3 3 2 3 2" xfId="848" xr:uid="{F2C4B5DE-76E8-4218-A5A4-669A93D1BBD3}"/>
    <cellStyle name="20% - Accent1 3 3 2 3 2 2" xfId="849" xr:uid="{9361CE2E-1346-429B-B511-55E35049ACD8}"/>
    <cellStyle name="20% - Accent1 3 3 2 3 2 2 2" xfId="850" xr:uid="{60142115-3217-43FC-92F0-0D993073C730}"/>
    <cellStyle name="20% - Accent1 3 3 2 3 2 2 2 2" xfId="851" xr:uid="{7A82B9E8-AB0C-4F23-94D8-3DA4E31080F8}"/>
    <cellStyle name="20% - Accent1 3 3 2 3 2 2 3" xfId="852" xr:uid="{FD1FCABE-B8F0-4F42-9821-3A1911CD4D3F}"/>
    <cellStyle name="20% - Accent1 3 3 2 3 2 3" xfId="853" xr:uid="{A359263E-6104-4065-B1AE-8A2ED63755C1}"/>
    <cellStyle name="20% - Accent1 3 3 2 3 2 3 2" xfId="854" xr:uid="{9229B816-3A08-4B0B-8880-FCF44ADA8B7D}"/>
    <cellStyle name="20% - Accent1 3 3 2 3 2 4" xfId="855" xr:uid="{6CD97061-9438-4EB8-A403-AF7330B422A4}"/>
    <cellStyle name="20% - Accent1 3 3 2 3 3" xfId="856" xr:uid="{DB9B8DB9-D629-43DB-A679-1F46728FD8C7}"/>
    <cellStyle name="20% - Accent1 3 3 2 3 3 2" xfId="857" xr:uid="{94FA28CE-7B7E-406D-B35E-8DCB055EB830}"/>
    <cellStyle name="20% - Accent1 3 3 2 3 3 2 2" xfId="858" xr:uid="{E02CC3DC-2D41-425B-AB6F-83E4E5DC4F1B}"/>
    <cellStyle name="20% - Accent1 3 3 2 3 3 3" xfId="859" xr:uid="{FB097B7A-2F9B-4B76-A8B9-839FF05E10A2}"/>
    <cellStyle name="20% - Accent1 3 3 2 3 4" xfId="860" xr:uid="{8225657D-2E45-416D-8D52-B2E61B264451}"/>
    <cellStyle name="20% - Accent1 3 3 2 3 4 2" xfId="861" xr:uid="{2D066ECB-237C-430F-B157-B921C298E903}"/>
    <cellStyle name="20% - Accent1 3 3 2 3 5" xfId="862" xr:uid="{D93DABDD-11EA-4DC4-A8CA-F4623067713B}"/>
    <cellStyle name="20% - Accent1 3 3 2 3 5 2" xfId="863" xr:uid="{0EFF4231-3C1D-4C99-A852-81A21BC27520}"/>
    <cellStyle name="20% - Accent1 3 3 2 3 6" xfId="864" xr:uid="{4B181ED0-739C-458C-B4C8-770C06259262}"/>
    <cellStyle name="20% - Accent1 3 3 2 3 7" xfId="865" xr:uid="{2B8C4048-057C-4C48-9329-A32ED873F89E}"/>
    <cellStyle name="20% - Accent1 3 3 2 4" xfId="866" xr:uid="{D5F609E7-67AA-4AF5-A77C-CEEED2AA8799}"/>
    <cellStyle name="20% - Accent1 3 3 2 4 2" xfId="867" xr:uid="{5D1AD398-4B7A-4B47-9C55-D48687F5BDEA}"/>
    <cellStyle name="20% - Accent1 3 3 2 4 2 2" xfId="868" xr:uid="{14F430C1-97FB-4112-8319-226F44A00154}"/>
    <cellStyle name="20% - Accent1 3 3 2 4 2 2 2" xfId="869" xr:uid="{812CB6BD-E90D-4862-9091-4F8FD17C647E}"/>
    <cellStyle name="20% - Accent1 3 3 2 4 2 3" xfId="870" xr:uid="{86D836B7-9118-419F-9B08-7043A6220D49}"/>
    <cellStyle name="20% - Accent1 3 3 2 4 3" xfId="871" xr:uid="{A58D06D3-AD8D-4584-9C29-1C0F6FF5D50B}"/>
    <cellStyle name="20% - Accent1 3 3 2 4 3 2" xfId="872" xr:uid="{42DD65BB-0F4D-4230-A3BC-1B9EB1E5B852}"/>
    <cellStyle name="20% - Accent1 3 3 2 4 4" xfId="873" xr:uid="{FCE5CB18-465C-4C16-AEBF-75BB72043CA4}"/>
    <cellStyle name="20% - Accent1 3 3 2 5" xfId="874" xr:uid="{8777B40E-2E6D-49CC-AC15-A67E9D3AA0FA}"/>
    <cellStyle name="20% - Accent1 3 3 2 5 2" xfId="875" xr:uid="{D071718E-EFD8-41B8-91BF-1FC175D3221B}"/>
    <cellStyle name="20% - Accent1 3 3 2 5 2 2" xfId="876" xr:uid="{1490F587-913E-481B-A6E7-23C2EBD016F4}"/>
    <cellStyle name="20% - Accent1 3 3 2 5 3" xfId="877" xr:uid="{AD4B24F8-7C25-49F6-8500-C692D8AF2BD2}"/>
    <cellStyle name="20% - Accent1 3 3 2 6" xfId="878" xr:uid="{D389CCD4-4E8E-46C1-A1BA-875324CB0DDA}"/>
    <cellStyle name="20% - Accent1 3 3 2 6 2" xfId="879" xr:uid="{4C674BEE-A803-4FB5-9C56-60C3DC644A43}"/>
    <cellStyle name="20% - Accent1 3 3 2 7" xfId="880" xr:uid="{332AED62-9754-493B-B8ED-6D99A92EB8A7}"/>
    <cellStyle name="20% - Accent1 3 3 2 7 2" xfId="881" xr:uid="{2D9376DF-9DBC-476C-86DA-6572A6A95B1E}"/>
    <cellStyle name="20% - Accent1 3 3 2 8" xfId="882" xr:uid="{3E8C90A0-3C9C-4E76-83D3-FAEBAD650C30}"/>
    <cellStyle name="20% - Accent1 3 3 2 9" xfId="883" xr:uid="{88673A56-79BF-4248-A2E0-07A6072CCCA1}"/>
    <cellStyle name="20% - Accent1 3 3 3" xfId="884" xr:uid="{37E2CE93-A9AC-49AC-AB3F-0DC8F9C23F4C}"/>
    <cellStyle name="20% - Accent1 3 3 3 2" xfId="885" xr:uid="{7974A69A-A0BB-4A6A-AB1A-06EBA37A517A}"/>
    <cellStyle name="20% - Accent1 3 3 3 2 2" xfId="886" xr:uid="{E6DF6B05-962B-4767-9BBA-EFA1F90DC313}"/>
    <cellStyle name="20% - Accent1 3 3 3 2 2 2" xfId="887" xr:uid="{6118B73C-8083-40E0-AC3C-C2396BB4A75D}"/>
    <cellStyle name="20% - Accent1 3 3 3 2 2 2 2" xfId="888" xr:uid="{AC2CA98B-4444-403E-AE4F-D3C152D3F2B3}"/>
    <cellStyle name="20% - Accent1 3 3 3 2 2 2 2 2" xfId="889" xr:uid="{EB702FEC-57B9-4B0E-8C8A-FEA74D3E69CE}"/>
    <cellStyle name="20% - Accent1 3 3 3 2 2 2 3" xfId="890" xr:uid="{FE8D614E-35EF-475D-87DC-0F5346AB1FA1}"/>
    <cellStyle name="20% - Accent1 3 3 3 2 2 3" xfId="891" xr:uid="{FEB461B3-0966-491D-A62F-A38E56B7C2DC}"/>
    <cellStyle name="20% - Accent1 3 3 3 2 2 3 2" xfId="892" xr:uid="{3ABAF2E6-7E6B-4354-9DF1-9728AFD6D02C}"/>
    <cellStyle name="20% - Accent1 3 3 3 2 2 4" xfId="893" xr:uid="{8342B428-0CE9-493D-9673-4FCE7949F174}"/>
    <cellStyle name="20% - Accent1 3 3 3 2 3" xfId="894" xr:uid="{F3ADA2F6-A70B-4C33-A537-A4593CA8EB7F}"/>
    <cellStyle name="20% - Accent1 3 3 3 2 3 2" xfId="895" xr:uid="{59E39C9F-0D38-443A-BD72-4B08560715E8}"/>
    <cellStyle name="20% - Accent1 3 3 3 2 3 2 2" xfId="896" xr:uid="{C02AD3D8-FFD6-47D9-9EF7-4C044DCC98E3}"/>
    <cellStyle name="20% - Accent1 3 3 3 2 3 3" xfId="897" xr:uid="{8287BE6C-F01C-4BDF-9724-BD4C43038EA0}"/>
    <cellStyle name="20% - Accent1 3 3 3 2 4" xfId="898" xr:uid="{F02C378A-65BE-4C9B-931B-034E957B4490}"/>
    <cellStyle name="20% - Accent1 3 3 3 2 4 2" xfId="899" xr:uid="{D961F824-9903-4233-9179-A388044837AE}"/>
    <cellStyle name="20% - Accent1 3 3 3 2 5" xfId="900" xr:uid="{5D72EE0C-59DF-49FC-B95A-A90CD132EE17}"/>
    <cellStyle name="20% - Accent1 3 3 3 2 5 2" xfId="901" xr:uid="{93827A6E-8616-44C3-9E77-6BD21064A6D7}"/>
    <cellStyle name="20% - Accent1 3 3 3 2 6" xfId="902" xr:uid="{EE063B16-4E2E-44DC-993A-EA8601D32733}"/>
    <cellStyle name="20% - Accent1 3 3 3 2 7" xfId="903" xr:uid="{55762AB0-9EB3-48DD-B1C9-B36E0A6EE2D3}"/>
    <cellStyle name="20% - Accent1 3 3 3 3" xfId="904" xr:uid="{E12D6777-97B7-40B3-8748-595DC756EEFE}"/>
    <cellStyle name="20% - Accent1 3 3 3 3 2" xfId="905" xr:uid="{4D5A30A5-510E-4074-B9AB-86568CE10EBA}"/>
    <cellStyle name="20% - Accent1 3 3 3 3 2 2" xfId="906" xr:uid="{FEB2DC24-75D7-4439-AF40-F06E3B8360B5}"/>
    <cellStyle name="20% - Accent1 3 3 3 3 2 2 2" xfId="907" xr:uid="{0CE3A70D-415F-4D98-B40C-C163D663B605}"/>
    <cellStyle name="20% - Accent1 3 3 3 3 2 2 2 2" xfId="908" xr:uid="{3232EAB0-FB66-47D8-BB9B-CF0396224131}"/>
    <cellStyle name="20% - Accent1 3 3 3 3 2 2 3" xfId="909" xr:uid="{AECB6B29-73E2-4363-AAE6-EF6973B27EB6}"/>
    <cellStyle name="20% - Accent1 3 3 3 3 2 3" xfId="910" xr:uid="{03D8803D-F3DF-4CE1-AB3A-3D00061A54A8}"/>
    <cellStyle name="20% - Accent1 3 3 3 3 2 3 2" xfId="911" xr:uid="{F432E9EA-294E-4EA1-81B6-CAE32FFAFC77}"/>
    <cellStyle name="20% - Accent1 3 3 3 3 2 4" xfId="912" xr:uid="{63893911-4298-408E-8FA4-0E82B8C37145}"/>
    <cellStyle name="20% - Accent1 3 3 3 3 3" xfId="913" xr:uid="{1BDAC3A8-7CAD-4A18-896B-7F400BCA84CC}"/>
    <cellStyle name="20% - Accent1 3 3 3 3 3 2" xfId="914" xr:uid="{D6150A6F-C945-4404-95EE-25C89F6EB845}"/>
    <cellStyle name="20% - Accent1 3 3 3 3 3 2 2" xfId="915" xr:uid="{8399BADE-2AF4-48D2-AC05-885315D5560A}"/>
    <cellStyle name="20% - Accent1 3 3 3 3 3 3" xfId="916" xr:uid="{C104957E-9A89-4D66-9B08-59E9F45C068A}"/>
    <cellStyle name="20% - Accent1 3 3 3 3 4" xfId="917" xr:uid="{656151CD-CE1F-4DA0-8BE5-04282B06DD65}"/>
    <cellStyle name="20% - Accent1 3 3 3 3 4 2" xfId="918" xr:uid="{66ACC9DA-5745-4E26-9DBA-B5AFCC732901}"/>
    <cellStyle name="20% - Accent1 3 3 3 3 5" xfId="919" xr:uid="{60FE4671-577B-4AB4-A802-8F775EDE40D0}"/>
    <cellStyle name="20% - Accent1 3 3 3 4" xfId="920" xr:uid="{77BE8B65-9F9F-4EFE-8A34-704632321715}"/>
    <cellStyle name="20% - Accent1 3 3 3 4 2" xfId="921" xr:uid="{310D46D6-F5A5-4361-AD5D-D114BC52259D}"/>
    <cellStyle name="20% - Accent1 3 3 3 4 2 2" xfId="922" xr:uid="{E539F598-4C24-402E-9CF4-8647063DBA97}"/>
    <cellStyle name="20% - Accent1 3 3 3 4 2 2 2" xfId="923" xr:uid="{7EFC95BB-B9B2-48A9-85B7-7379BCEB8138}"/>
    <cellStyle name="20% - Accent1 3 3 3 4 2 3" xfId="924" xr:uid="{313B3915-EC4C-4993-B5EB-E52C4C9401E5}"/>
    <cellStyle name="20% - Accent1 3 3 3 4 3" xfId="925" xr:uid="{110E24C9-11B6-4CC0-A1F1-73022FB84F1B}"/>
    <cellStyle name="20% - Accent1 3 3 3 4 3 2" xfId="926" xr:uid="{47413D5A-EABA-4B14-8D12-41A509B2FEC7}"/>
    <cellStyle name="20% - Accent1 3 3 3 4 4" xfId="927" xr:uid="{F409A558-9BE4-40C6-8E22-2759AA2AE93F}"/>
    <cellStyle name="20% - Accent1 3 3 3 5" xfId="928" xr:uid="{D28C8E75-DA38-447A-9852-D7D4FD20E66E}"/>
    <cellStyle name="20% - Accent1 3 3 3 5 2" xfId="929" xr:uid="{AEF79730-B7B7-49A5-80D0-94567A9F9D6F}"/>
    <cellStyle name="20% - Accent1 3 3 3 5 2 2" xfId="930" xr:uid="{1006CF28-3569-400B-87D3-584A20F20A90}"/>
    <cellStyle name="20% - Accent1 3 3 3 5 3" xfId="931" xr:uid="{E4ADC01E-7CEC-4ED1-B3B0-00C2B6A505BF}"/>
    <cellStyle name="20% - Accent1 3 3 3 6" xfId="932" xr:uid="{BA2D124F-A25D-4921-A8DD-B96A507EF9FA}"/>
    <cellStyle name="20% - Accent1 3 3 3 6 2" xfId="933" xr:uid="{E5DCD730-A9F3-4FFF-8CF2-4A267831303A}"/>
    <cellStyle name="20% - Accent1 3 3 3 7" xfId="934" xr:uid="{781F08C8-AB60-4DC4-AE99-9818EC57AA70}"/>
    <cellStyle name="20% - Accent1 3 3 3 7 2" xfId="935" xr:uid="{3F369800-E52A-470A-8255-E1444DD9C990}"/>
    <cellStyle name="20% - Accent1 3 3 3 8" xfId="936" xr:uid="{D60F8FCA-F7D6-48F4-9A14-D856BABA0F63}"/>
    <cellStyle name="20% - Accent1 3 3 3 9" xfId="937" xr:uid="{D84B2E8E-2F53-4D17-8DBE-551F467FCD55}"/>
    <cellStyle name="20% - Accent1 3 3 4" xfId="938" xr:uid="{769B55D2-B651-4F08-8693-305797CAEB70}"/>
    <cellStyle name="20% - Accent1 3 3 4 2" xfId="939" xr:uid="{6A201EAE-08B0-4290-990B-A6D52575014A}"/>
    <cellStyle name="20% - Accent1 3 3 4 2 2" xfId="940" xr:uid="{230D68E6-ACF7-4707-A5D4-79CECA5899F7}"/>
    <cellStyle name="20% - Accent1 3 3 4 2 2 2" xfId="941" xr:uid="{483B8C9F-84E0-4D6B-841A-943642564F1D}"/>
    <cellStyle name="20% - Accent1 3 3 4 2 2 2 2" xfId="942" xr:uid="{FD75A560-18D6-4B84-8C52-DA8121AB70C8}"/>
    <cellStyle name="20% - Accent1 3 3 4 2 2 3" xfId="943" xr:uid="{A813FDBE-89DB-48DB-AFE3-682355E21021}"/>
    <cellStyle name="20% - Accent1 3 3 4 2 3" xfId="944" xr:uid="{89086A18-15A0-4A0E-B069-B1681142697B}"/>
    <cellStyle name="20% - Accent1 3 3 4 2 3 2" xfId="945" xr:uid="{E6F1EF83-D8CE-4177-B266-BC5C6183B79B}"/>
    <cellStyle name="20% - Accent1 3 3 4 2 4" xfId="946" xr:uid="{FA61259B-FEBA-48C9-98F0-34146088EE8B}"/>
    <cellStyle name="20% - Accent1 3 3 4 3" xfId="947" xr:uid="{1140E3C9-BCF8-4F3D-B386-69F7AD9C342E}"/>
    <cellStyle name="20% - Accent1 3 3 4 3 2" xfId="948" xr:uid="{4B312755-1AE4-4938-9580-439496290D90}"/>
    <cellStyle name="20% - Accent1 3 3 4 3 2 2" xfId="949" xr:uid="{C68A9280-AD41-4403-9279-0BC95EB4CFFC}"/>
    <cellStyle name="20% - Accent1 3 3 4 3 3" xfId="950" xr:uid="{CE8841F6-D83D-40FA-A0F1-5D6A204C24A7}"/>
    <cellStyle name="20% - Accent1 3 3 4 4" xfId="951" xr:uid="{D4FF8354-D63E-4A25-B323-4EBAF20650AC}"/>
    <cellStyle name="20% - Accent1 3 3 4 4 2" xfId="952" xr:uid="{C6E63668-6474-45B6-889D-7D6F54571D5B}"/>
    <cellStyle name="20% - Accent1 3 3 4 5" xfId="953" xr:uid="{53ED7D65-F95B-419E-BB9B-FACEE39AAB4E}"/>
    <cellStyle name="20% - Accent1 3 3 4 5 2" xfId="954" xr:uid="{37E377DC-3B8F-47B0-8825-99CB5A78F501}"/>
    <cellStyle name="20% - Accent1 3 3 4 6" xfId="955" xr:uid="{A3E214DD-8204-418E-84CE-BEEBE6FDE42A}"/>
    <cellStyle name="20% - Accent1 3 3 4 7" xfId="956" xr:uid="{5F2FF8F8-03F8-449E-AD30-1DDEF578D36A}"/>
    <cellStyle name="20% - Accent1 3 3 5" xfId="957" xr:uid="{6BDFA4F1-20E3-4F88-978F-F6B364709E00}"/>
    <cellStyle name="20% - Accent1 3 3 5 2" xfId="958" xr:uid="{AFCE2A79-1529-42E6-B94C-12C0F0667459}"/>
    <cellStyle name="20% - Accent1 3 3 5 2 2" xfId="959" xr:uid="{EFB010CD-AFA2-4923-BD25-62B06A8F9AD3}"/>
    <cellStyle name="20% - Accent1 3 3 5 2 2 2" xfId="960" xr:uid="{58328072-89CD-470A-9279-18973648F8FF}"/>
    <cellStyle name="20% - Accent1 3 3 5 2 2 2 2" xfId="961" xr:uid="{5DD90ACC-8D32-4726-819B-739F0590565C}"/>
    <cellStyle name="20% - Accent1 3 3 5 2 2 3" xfId="962" xr:uid="{45EBB7A8-3EC8-4243-BB81-732D6CF9DC50}"/>
    <cellStyle name="20% - Accent1 3 3 5 2 3" xfId="963" xr:uid="{1BD0A2D4-C812-450E-97D9-1805BC6C64AA}"/>
    <cellStyle name="20% - Accent1 3 3 5 2 3 2" xfId="964" xr:uid="{6790BE4F-A11C-4DF9-B2E8-AFB78D44A1A0}"/>
    <cellStyle name="20% - Accent1 3 3 5 2 4" xfId="965" xr:uid="{846F33BA-FAE4-4FB2-9A64-4248EF5C285B}"/>
    <cellStyle name="20% - Accent1 3 3 5 3" xfId="966" xr:uid="{80DF3469-A7F3-4E5F-920F-FE8BE2660C24}"/>
    <cellStyle name="20% - Accent1 3 3 5 3 2" xfId="967" xr:uid="{D7A99D15-AC03-47FA-BCFE-D7BFDB02871C}"/>
    <cellStyle name="20% - Accent1 3 3 5 3 2 2" xfId="968" xr:uid="{F7E93874-CD6E-4843-84D7-A68E7DBA67F7}"/>
    <cellStyle name="20% - Accent1 3 3 5 3 3" xfId="969" xr:uid="{B0A94FC4-8D53-441F-9790-0246723B8299}"/>
    <cellStyle name="20% - Accent1 3 3 5 4" xfId="970" xr:uid="{309BF575-76C6-4FD9-9136-D982E16EC621}"/>
    <cellStyle name="20% - Accent1 3 3 5 4 2" xfId="971" xr:uid="{23A8C793-1409-4491-9065-724A59C47824}"/>
    <cellStyle name="20% - Accent1 3 3 5 5" xfId="972" xr:uid="{F1037402-119E-4C83-BAD0-3F2522DBD14F}"/>
    <cellStyle name="20% - Accent1 3 3 6" xfId="973" xr:uid="{D3092C1D-63CF-4B38-9622-DF30BA1AA44C}"/>
    <cellStyle name="20% - Accent1 3 3 6 2" xfId="974" xr:uid="{9B9D3E1B-82D1-4055-91FD-7D7662C23FC4}"/>
    <cellStyle name="20% - Accent1 3 3 6 2 2" xfId="975" xr:uid="{FA946DDC-E7DD-4415-8AF1-F038A64FA647}"/>
    <cellStyle name="20% - Accent1 3 3 6 2 2 2" xfId="976" xr:uid="{4CF5E92B-1A21-4104-85D3-C04B0444E566}"/>
    <cellStyle name="20% - Accent1 3 3 6 2 2 2 2" xfId="977" xr:uid="{82BCB4C0-96D0-4BBD-A9D4-EE7910D32490}"/>
    <cellStyle name="20% - Accent1 3 3 6 2 2 3" xfId="978" xr:uid="{C8791ECF-6771-44FE-B8F1-EC5A97D10528}"/>
    <cellStyle name="20% - Accent1 3 3 6 2 3" xfId="979" xr:uid="{98ECC43B-274D-4FA1-A249-9CD857168992}"/>
    <cellStyle name="20% - Accent1 3 3 6 2 3 2" xfId="980" xr:uid="{481AB2DF-AA57-4B5B-BC95-B0E904FB41F4}"/>
    <cellStyle name="20% - Accent1 3 3 6 2 4" xfId="981" xr:uid="{618F10D9-19D6-4ECA-822F-5D84B91D4EC0}"/>
    <cellStyle name="20% - Accent1 3 3 6 3" xfId="982" xr:uid="{DF8F5C8F-5B89-4EBE-81A7-93C3F127FA69}"/>
    <cellStyle name="20% - Accent1 3 3 6 3 2" xfId="983" xr:uid="{F956632F-5FAE-4D08-A0A7-A9AE16D5EBC3}"/>
    <cellStyle name="20% - Accent1 3 3 6 3 2 2" xfId="984" xr:uid="{90052444-57EA-4734-96BD-EBBDDF73ABD6}"/>
    <cellStyle name="20% - Accent1 3 3 6 3 3" xfId="985" xr:uid="{0CDE6C26-1078-4A46-8E91-7A200AA6511A}"/>
    <cellStyle name="20% - Accent1 3 3 6 4" xfId="986" xr:uid="{5A187FD7-572F-4C60-B099-4D2BC3164CCF}"/>
    <cellStyle name="20% - Accent1 3 3 6 4 2" xfId="987" xr:uid="{22C038AE-8CCC-40B0-A3C1-FEEBF96D139E}"/>
    <cellStyle name="20% - Accent1 3 3 6 5" xfId="988" xr:uid="{986D4B19-9AC3-4971-B3A0-2B50A7A62D5F}"/>
    <cellStyle name="20% - Accent1 3 3 7" xfId="989" xr:uid="{800E0839-EF91-4C53-85DD-D1AD01F91AA1}"/>
    <cellStyle name="20% - Accent1 3 3 7 2" xfId="990" xr:uid="{0ECC496A-418B-440E-A127-4BD755896E51}"/>
    <cellStyle name="20% - Accent1 3 3 7 2 2" xfId="991" xr:uid="{9074327A-AD8F-4E76-91DE-F62104C0A182}"/>
    <cellStyle name="20% - Accent1 3 3 7 2 2 2" xfId="992" xr:uid="{A7CF7A28-4468-4B0C-8B63-B381C1815703}"/>
    <cellStyle name="20% - Accent1 3 3 7 2 2 2 2" xfId="993" xr:uid="{B0D21025-85CB-41B6-9D39-CE4638D4307C}"/>
    <cellStyle name="20% - Accent1 3 3 7 2 2 3" xfId="994" xr:uid="{91405421-8385-4B86-A161-D5ABDBB340C1}"/>
    <cellStyle name="20% - Accent1 3 3 7 2 3" xfId="995" xr:uid="{8EFB422C-AEC6-4822-BF42-480DC83248EE}"/>
    <cellStyle name="20% - Accent1 3 3 7 2 3 2" xfId="996" xr:uid="{D10B7527-1E9B-484B-91AC-E8915D2B1218}"/>
    <cellStyle name="20% - Accent1 3 3 7 2 4" xfId="997" xr:uid="{351DE098-B2DC-43A0-87B9-D25712264F7C}"/>
    <cellStyle name="20% - Accent1 3 3 7 3" xfId="998" xr:uid="{BEE5158D-1B19-4BFE-918A-53F72C35B20A}"/>
    <cellStyle name="20% - Accent1 3 3 7 3 2" xfId="999" xr:uid="{816328C0-3171-41B3-95F5-CFE850FFF6A2}"/>
    <cellStyle name="20% - Accent1 3 3 7 3 2 2" xfId="1000" xr:uid="{D7A8965B-25FB-4402-9D0D-D7903A51179C}"/>
    <cellStyle name="20% - Accent1 3 3 7 3 3" xfId="1001" xr:uid="{36950845-60D5-4590-98A6-504FACD53994}"/>
    <cellStyle name="20% - Accent1 3 3 7 4" xfId="1002" xr:uid="{1F65E08B-9315-4A8C-AA6D-0CAD8E69B22F}"/>
    <cellStyle name="20% - Accent1 3 3 7 4 2" xfId="1003" xr:uid="{7453C358-6DF9-460F-84A7-AFB316FF57D7}"/>
    <cellStyle name="20% - Accent1 3 3 7 5" xfId="1004" xr:uid="{3AF2C559-231D-4FE9-98CF-7FD2CFACDCFB}"/>
    <cellStyle name="20% - Accent1 3 3 8" xfId="1005" xr:uid="{DFD3E2EC-B288-439C-9EDE-3ECB5D6BD9E4}"/>
    <cellStyle name="20% - Accent1 3 3 8 2" xfId="1006" xr:uid="{DC497A89-9AA9-41DA-93C9-7122EAF438AF}"/>
    <cellStyle name="20% - Accent1 3 3 8 2 2" xfId="1007" xr:uid="{0468240E-EFA8-41DC-B1B3-EC4B4CACF6EB}"/>
    <cellStyle name="20% - Accent1 3 3 8 2 2 2" xfId="1008" xr:uid="{FC085739-C715-4816-8CB9-2C625386F086}"/>
    <cellStyle name="20% - Accent1 3 3 8 2 3" xfId="1009" xr:uid="{A35F69C1-8505-4ED2-B391-9ECCD6D97CF9}"/>
    <cellStyle name="20% - Accent1 3 3 8 3" xfId="1010" xr:uid="{DA0CFD57-72BB-456D-A67F-37E330CA6B4C}"/>
    <cellStyle name="20% - Accent1 3 3 8 3 2" xfId="1011" xr:uid="{603C7F9E-12C0-4A63-AF35-01DAAFC076C3}"/>
    <cellStyle name="20% - Accent1 3 3 8 4" xfId="1012" xr:uid="{9E29A23D-C2C4-44D5-8846-2F1637D2E3D7}"/>
    <cellStyle name="20% - Accent1 3 3 9" xfId="1013" xr:uid="{E6356C81-C186-4AC5-80CC-0D640B4FF946}"/>
    <cellStyle name="20% - Accent1 3 3 9 2" xfId="1014" xr:uid="{CCA6A786-D304-4E4B-AD22-D8CB2A92C9C1}"/>
    <cellStyle name="20% - Accent1 3 3 9 2 2" xfId="1015" xr:uid="{9E52F6D7-36D7-4E11-8FE5-802C29E83615}"/>
    <cellStyle name="20% - Accent1 3 3 9 3" xfId="1016" xr:uid="{4185F103-E2C8-4C8E-BE3C-428A9537DD54}"/>
    <cellStyle name="20% - Accent1 3 3_Asset Register (new)" xfId="1017" xr:uid="{18F27CAE-87FC-419F-AB2D-2D7594F69647}"/>
    <cellStyle name="20% - Accent1 3 4" xfId="1018" xr:uid="{CBCFD474-6C13-42E0-97C2-2D7F26E06D30}"/>
    <cellStyle name="20% - Accent1 3 4 10" xfId="1019" xr:uid="{099AC4DD-E99A-4240-AC11-10FE29479D3C}"/>
    <cellStyle name="20% - Accent1 3 4 11" xfId="1020" xr:uid="{EB1DAF31-6168-41AC-A6D9-88028BD0F747}"/>
    <cellStyle name="20% - Accent1 3 4 2" xfId="1021" xr:uid="{76976CFB-280F-4A73-B070-736BA988C9FA}"/>
    <cellStyle name="20% - Accent1 3 4 2 2" xfId="1022" xr:uid="{2DE1DAB2-5FCC-4E14-BB52-F7283F95C6F0}"/>
    <cellStyle name="20% - Accent1 3 4 2 2 2" xfId="1023" xr:uid="{B18A64C0-B8DE-455B-BD97-13EA7ABA0AC8}"/>
    <cellStyle name="20% - Accent1 3 4 2 2 2 2" xfId="1024" xr:uid="{90C95AD5-FE72-4CEF-A65B-114D250CC06A}"/>
    <cellStyle name="20% - Accent1 3 4 2 2 2 2 2" xfId="1025" xr:uid="{C0B22F51-0384-4051-A800-2A282BAD52FB}"/>
    <cellStyle name="20% - Accent1 3 4 2 2 2 3" xfId="1026" xr:uid="{B701B37A-376D-4814-BDE5-719EB2CC0468}"/>
    <cellStyle name="20% - Accent1 3 4 2 2 3" xfId="1027" xr:uid="{F830EBDA-1D97-4394-AD3B-E6D73FDF5AB9}"/>
    <cellStyle name="20% - Accent1 3 4 2 2 3 2" xfId="1028" xr:uid="{EA49A508-06C5-48A6-8574-11CDA0913DC4}"/>
    <cellStyle name="20% - Accent1 3 4 2 2 4" xfId="1029" xr:uid="{03706FEC-27AC-4F94-A161-B93B701560D8}"/>
    <cellStyle name="20% - Accent1 3 4 2 2 4 2" xfId="1030" xr:uid="{01AA6733-3BF2-4C08-8661-2FB4AF242BE9}"/>
    <cellStyle name="20% - Accent1 3 4 2 2 5" xfId="1031" xr:uid="{B34E7427-9F9B-43A6-9E3A-9D68A504D1E6}"/>
    <cellStyle name="20% - Accent1 3 4 2 2 6" xfId="1032" xr:uid="{D242685E-F3D3-4B19-8098-D35225D415AE}"/>
    <cellStyle name="20% - Accent1 3 4 2 3" xfId="1033" xr:uid="{B0438CFE-BE86-42F9-A8D2-F57D0CD0B7F5}"/>
    <cellStyle name="20% - Accent1 3 4 2 3 2" xfId="1034" xr:uid="{831902C7-6DE3-45BE-AA12-4511389A847F}"/>
    <cellStyle name="20% - Accent1 3 4 2 3 2 2" xfId="1035" xr:uid="{D9EAF646-2380-4CED-8908-5CE8E2CE8BC2}"/>
    <cellStyle name="20% - Accent1 3 4 2 3 3" xfId="1036" xr:uid="{1A65AD33-EBC5-497E-A832-E0023D68433D}"/>
    <cellStyle name="20% - Accent1 3 4 2 4" xfId="1037" xr:uid="{913D901D-63B8-42B1-A478-036726D3A711}"/>
    <cellStyle name="20% - Accent1 3 4 2 4 2" xfId="1038" xr:uid="{37E0F63D-90E0-469D-9366-C893247C7D98}"/>
    <cellStyle name="20% - Accent1 3 4 2 5" xfId="1039" xr:uid="{788CF8A6-C4A4-42A5-B536-1AFB58B20B9E}"/>
    <cellStyle name="20% - Accent1 3 4 2 5 2" xfId="1040" xr:uid="{F6928C63-337F-4865-B945-D84FAB46E2DE}"/>
    <cellStyle name="20% - Accent1 3 4 2 6" xfId="1041" xr:uid="{F08CA12B-BC05-4856-86A9-C472BABA255A}"/>
    <cellStyle name="20% - Accent1 3 4 2 7" xfId="1042" xr:uid="{81E5FB24-9029-4E66-9867-5C49A18333D0}"/>
    <cellStyle name="20% - Accent1 3 4 3" xfId="1043" xr:uid="{5CC0A247-77DE-48E9-AE2F-BD1F4E5AE8E8}"/>
    <cellStyle name="20% - Accent1 3 4 3 2" xfId="1044" xr:uid="{6FCF6BE8-DC58-46EB-A987-20EBF56982F1}"/>
    <cellStyle name="20% - Accent1 3 4 3 2 2" xfId="1045" xr:uid="{CF04C318-4F44-42D2-BAD2-652150DEA6B9}"/>
    <cellStyle name="20% - Accent1 3 4 3 2 2 2" xfId="1046" xr:uid="{D01D76B2-8232-45CB-AA6C-B32C766E6713}"/>
    <cellStyle name="20% - Accent1 3 4 3 2 2 2 2" xfId="1047" xr:uid="{F53ABB2A-213A-4305-92D2-2766324A3B48}"/>
    <cellStyle name="20% - Accent1 3 4 3 2 2 3" xfId="1048" xr:uid="{B21F6B76-807F-4B0A-8E91-C62BB404C8C5}"/>
    <cellStyle name="20% - Accent1 3 4 3 2 3" xfId="1049" xr:uid="{5AA824E7-DB9F-47EE-9E03-226BE8F0263B}"/>
    <cellStyle name="20% - Accent1 3 4 3 2 3 2" xfId="1050" xr:uid="{7A8EE5B9-DF96-4D9A-A2F8-F7777CDE360F}"/>
    <cellStyle name="20% - Accent1 3 4 3 2 4" xfId="1051" xr:uid="{4B2B17D9-A42B-4BC2-9484-B1A497F7BBA0}"/>
    <cellStyle name="20% - Accent1 3 4 3 3" xfId="1052" xr:uid="{2101A1D4-07D7-4F6F-A133-4524435CC57E}"/>
    <cellStyle name="20% - Accent1 3 4 3 3 2" xfId="1053" xr:uid="{A1744619-5C5C-4E69-B967-C43CB09827F8}"/>
    <cellStyle name="20% - Accent1 3 4 3 3 2 2" xfId="1054" xr:uid="{5C9000D5-FDFC-42EC-A96A-4DDF7CCA33A1}"/>
    <cellStyle name="20% - Accent1 3 4 3 3 3" xfId="1055" xr:uid="{2240CCAA-4114-4F7F-8346-EFE9832B0625}"/>
    <cellStyle name="20% - Accent1 3 4 3 4" xfId="1056" xr:uid="{7C4AD67C-1DAD-472A-81BF-F920979EF213}"/>
    <cellStyle name="20% - Accent1 3 4 3 4 2" xfId="1057" xr:uid="{1BCB0BCB-3B05-4D80-AB12-A2ED278D95F9}"/>
    <cellStyle name="20% - Accent1 3 4 3 5" xfId="1058" xr:uid="{0870C061-16B5-4F3E-88FB-CDBC3042B12B}"/>
    <cellStyle name="20% - Accent1 3 4 3 5 2" xfId="1059" xr:uid="{B9953277-3096-42D4-94F0-7ED26300533D}"/>
    <cellStyle name="20% - Accent1 3 4 3 6" xfId="1060" xr:uid="{EBB22916-5D34-42B3-9E48-D588B8FC3ACD}"/>
    <cellStyle name="20% - Accent1 3 4 3 7" xfId="1061" xr:uid="{DE721D49-8936-4F41-B0BD-A1261BD15871}"/>
    <cellStyle name="20% - Accent1 3 4 4" xfId="1062" xr:uid="{3B83D194-FDE6-470C-A451-EFD9F5A9EF6E}"/>
    <cellStyle name="20% - Accent1 3 4 4 2" xfId="1063" xr:uid="{4273D5A1-0C25-4C5B-87D5-A9DC808888C8}"/>
    <cellStyle name="20% - Accent1 3 4 4 2 2" xfId="1064" xr:uid="{6D9F5A56-AE8E-4B6C-8114-B9D20F6EB0E1}"/>
    <cellStyle name="20% - Accent1 3 4 4 2 2 2" xfId="1065" xr:uid="{05CFE40F-68AA-47F9-89E9-2CFE18FE34B2}"/>
    <cellStyle name="20% - Accent1 3 4 4 2 2 2 2" xfId="1066" xr:uid="{43318FFD-D684-4D72-9367-E5D8BF9BA424}"/>
    <cellStyle name="20% - Accent1 3 4 4 2 2 3" xfId="1067" xr:uid="{6633E5CB-410A-4D22-9F6A-087678BA0FA6}"/>
    <cellStyle name="20% - Accent1 3 4 4 2 3" xfId="1068" xr:uid="{52FC2488-D7CC-43FA-89C2-CE3F757A4862}"/>
    <cellStyle name="20% - Accent1 3 4 4 2 3 2" xfId="1069" xr:uid="{CD024E96-2ABD-4400-934F-A0B8A4260DFB}"/>
    <cellStyle name="20% - Accent1 3 4 4 2 4" xfId="1070" xr:uid="{E669618E-EAFC-4F15-83C5-85F58D471FE2}"/>
    <cellStyle name="20% - Accent1 3 4 4 3" xfId="1071" xr:uid="{11A06EA9-D03B-4614-B32C-0F21E9A70F23}"/>
    <cellStyle name="20% - Accent1 3 4 4 3 2" xfId="1072" xr:uid="{E03C463F-6F9C-4B5F-8A5C-3189CD5275A6}"/>
    <cellStyle name="20% - Accent1 3 4 4 3 2 2" xfId="1073" xr:uid="{9DFE5C6D-92FF-4769-B000-DE24CCB06077}"/>
    <cellStyle name="20% - Accent1 3 4 4 3 3" xfId="1074" xr:uid="{40281512-100B-4272-9387-1863C4111433}"/>
    <cellStyle name="20% - Accent1 3 4 4 4" xfId="1075" xr:uid="{5D89B272-36D3-48E1-9AA8-2E3EC62A6BE4}"/>
    <cellStyle name="20% - Accent1 3 4 4 4 2" xfId="1076" xr:uid="{7A476C83-97B2-4D07-9B04-3996F57951A8}"/>
    <cellStyle name="20% - Accent1 3 4 4 5" xfId="1077" xr:uid="{CDDB961A-B315-4386-A70D-667EC2CA7816}"/>
    <cellStyle name="20% - Accent1 3 4 5" xfId="1078" xr:uid="{776726B9-6F40-4696-A4C4-6FC54C2C33D0}"/>
    <cellStyle name="20% - Accent1 3 4 5 2" xfId="1079" xr:uid="{BF937AEE-C376-42DB-BD5F-F7A4D42FBDD2}"/>
    <cellStyle name="20% - Accent1 3 4 5 2 2" xfId="1080" xr:uid="{51D952B3-21C4-4A13-AFA9-019C589D63C8}"/>
    <cellStyle name="20% - Accent1 3 4 5 2 2 2" xfId="1081" xr:uid="{099DB58D-CABB-4E26-B2FC-6B098D17AB28}"/>
    <cellStyle name="20% - Accent1 3 4 5 2 2 2 2" xfId="1082" xr:uid="{31853733-6D4B-4FFC-A6F1-AF89458D2240}"/>
    <cellStyle name="20% - Accent1 3 4 5 2 2 3" xfId="1083" xr:uid="{1EE0B7C0-34D3-4C6D-8035-DD4B0AFC2460}"/>
    <cellStyle name="20% - Accent1 3 4 5 2 3" xfId="1084" xr:uid="{938B0946-01AE-4198-BECC-BDC5312BC50F}"/>
    <cellStyle name="20% - Accent1 3 4 5 2 3 2" xfId="1085" xr:uid="{81C3C78C-26EE-49CE-B6CE-7CD256D2D238}"/>
    <cellStyle name="20% - Accent1 3 4 5 2 4" xfId="1086" xr:uid="{3C9F5233-6831-4E04-8E71-3AED1A784D11}"/>
    <cellStyle name="20% - Accent1 3 4 5 3" xfId="1087" xr:uid="{8EDA2A03-99DD-4041-8264-CB0CDAE418ED}"/>
    <cellStyle name="20% - Accent1 3 4 5 3 2" xfId="1088" xr:uid="{531711C3-5DAA-4E44-863B-8C0B78860E50}"/>
    <cellStyle name="20% - Accent1 3 4 5 3 2 2" xfId="1089" xr:uid="{A8A64D56-666C-405E-8906-4F816B598882}"/>
    <cellStyle name="20% - Accent1 3 4 5 3 3" xfId="1090" xr:uid="{AEDE69A4-9328-469B-9C62-7EE1AF75F375}"/>
    <cellStyle name="20% - Accent1 3 4 5 4" xfId="1091" xr:uid="{F0ABEB8A-001A-44F3-BDCB-8C47F542DF1A}"/>
    <cellStyle name="20% - Accent1 3 4 5 4 2" xfId="1092" xr:uid="{ADE7BCEA-66B5-440B-8D2C-0AD7EB4245E8}"/>
    <cellStyle name="20% - Accent1 3 4 5 5" xfId="1093" xr:uid="{B6178875-839F-485E-9AE8-93C8CF25EE0C}"/>
    <cellStyle name="20% - Accent1 3 4 6" xfId="1094" xr:uid="{DC951D73-C668-42FA-99D4-2341E4716144}"/>
    <cellStyle name="20% - Accent1 3 4 6 2" xfId="1095" xr:uid="{72285403-39F4-4688-9672-DF5038702F75}"/>
    <cellStyle name="20% - Accent1 3 4 6 2 2" xfId="1096" xr:uid="{A5E95BDD-60B2-4190-ACA0-679B18404D46}"/>
    <cellStyle name="20% - Accent1 3 4 6 2 2 2" xfId="1097" xr:uid="{A4EB0E3F-48AF-4BDC-99FF-C6D3659F22CC}"/>
    <cellStyle name="20% - Accent1 3 4 6 2 3" xfId="1098" xr:uid="{416D3303-4AC0-468B-BD39-1335CF073845}"/>
    <cellStyle name="20% - Accent1 3 4 6 3" xfId="1099" xr:uid="{4EBC3054-EA92-4433-AA21-E7CFC85A6744}"/>
    <cellStyle name="20% - Accent1 3 4 6 3 2" xfId="1100" xr:uid="{A4594DD4-6178-4460-8702-502E1C01A7B1}"/>
    <cellStyle name="20% - Accent1 3 4 6 4" xfId="1101" xr:uid="{D559042F-34A6-417A-9A71-6FE37AF4C2C3}"/>
    <cellStyle name="20% - Accent1 3 4 7" xfId="1102" xr:uid="{0DB54422-4AA2-4EBF-90E0-F926DE59531D}"/>
    <cellStyle name="20% - Accent1 3 4 7 2" xfId="1103" xr:uid="{0F3FC328-2AE9-4857-9A90-89DF030085E4}"/>
    <cellStyle name="20% - Accent1 3 4 7 2 2" xfId="1104" xr:uid="{ED9ADB7E-AA50-40AC-A7CD-69EDF7B56A93}"/>
    <cellStyle name="20% - Accent1 3 4 7 3" xfId="1105" xr:uid="{F080868A-A57C-4EF2-96DC-7D12034E244C}"/>
    <cellStyle name="20% - Accent1 3 4 8" xfId="1106" xr:uid="{463B54A3-CCCE-4CA7-A15B-878A5F51E8CC}"/>
    <cellStyle name="20% - Accent1 3 4 8 2" xfId="1107" xr:uid="{C9CB9673-E8F7-4A08-9BE5-7838E9D9FA90}"/>
    <cellStyle name="20% - Accent1 3 4 9" xfId="1108" xr:uid="{0EED0AFA-683D-4736-9F75-B933D21B06E6}"/>
    <cellStyle name="20% - Accent1 3 4 9 2" xfId="1109" xr:uid="{F1FE0DE2-2996-4656-9665-3CA5E9389942}"/>
    <cellStyle name="20% - Accent1 3 5" xfId="1110" xr:uid="{7B2631A7-8419-49FB-8DF0-286D79C18B61}"/>
    <cellStyle name="20% - Accent1 3 5 2" xfId="1111" xr:uid="{09FEA25C-CC70-4DF2-9BEB-1C54ABFF2C0C}"/>
    <cellStyle name="20% - Accent1 3 5 2 2" xfId="1112" xr:uid="{E561AD49-9F34-4549-A23A-71EE58AEE258}"/>
    <cellStyle name="20% - Accent1 3 5 2 2 2" xfId="1113" xr:uid="{9D32CAE4-021B-40E6-B71B-12C192199381}"/>
    <cellStyle name="20% - Accent1 3 5 2 2 2 2" xfId="1114" xr:uid="{428FE6E8-7AFF-4C33-A8CF-5B5FE510E55E}"/>
    <cellStyle name="20% - Accent1 3 5 2 2 2 2 2" xfId="1115" xr:uid="{0E6C36E0-599F-47E0-8E1C-D3851C951DDF}"/>
    <cellStyle name="20% - Accent1 3 5 2 2 2 3" xfId="1116" xr:uid="{40D16D18-C7BB-4AA9-AC65-8B7DA2F62880}"/>
    <cellStyle name="20% - Accent1 3 5 2 2 3" xfId="1117" xr:uid="{8EA21AB5-02E7-495E-A135-5294C7CCDEEA}"/>
    <cellStyle name="20% - Accent1 3 5 2 2 3 2" xfId="1118" xr:uid="{F553CB45-308C-477A-8001-7F1DA5A5898B}"/>
    <cellStyle name="20% - Accent1 3 5 2 2 4" xfId="1119" xr:uid="{C2C6DE28-BAFC-4F09-A3BB-048266344870}"/>
    <cellStyle name="20% - Accent1 3 5 2 2 4 2" xfId="1120" xr:uid="{93176A15-E7B7-40C2-A8DA-C4CF7FEBC00D}"/>
    <cellStyle name="20% - Accent1 3 5 2 2 5" xfId="1121" xr:uid="{0A30AE5C-572D-4EE9-9E1B-2E15B5FA2308}"/>
    <cellStyle name="20% - Accent1 3 5 2 2 6" xfId="1122" xr:uid="{44B25430-7CDE-4EB7-A8C6-9F51A702995A}"/>
    <cellStyle name="20% - Accent1 3 5 2 3" xfId="1123" xr:uid="{D56018EB-03F5-4CBD-A2BD-41268077E0B5}"/>
    <cellStyle name="20% - Accent1 3 5 2 3 2" xfId="1124" xr:uid="{11C32364-BE04-415E-B2F1-AD3D5FCE8B46}"/>
    <cellStyle name="20% - Accent1 3 5 2 3 2 2" xfId="1125" xr:uid="{A632ADF0-D606-4F0C-87D0-46DADE7BE281}"/>
    <cellStyle name="20% - Accent1 3 5 2 3 3" xfId="1126" xr:uid="{5A7CC06C-7145-42C9-A3D2-2CBCF378D74A}"/>
    <cellStyle name="20% - Accent1 3 5 2 4" xfId="1127" xr:uid="{F49180A3-0924-47ED-B032-DEB924B583EA}"/>
    <cellStyle name="20% - Accent1 3 5 2 4 2" xfId="1128" xr:uid="{416C3532-26BE-42F1-878D-9DC85E170A2A}"/>
    <cellStyle name="20% - Accent1 3 5 2 5" xfId="1129" xr:uid="{22C79A7D-3F6D-419A-BB3D-3A18E7E236A2}"/>
    <cellStyle name="20% - Accent1 3 5 2 5 2" xfId="1130" xr:uid="{E6264FE7-2F6B-45BD-B2EA-6B4564210735}"/>
    <cellStyle name="20% - Accent1 3 5 2 6" xfId="1131" xr:uid="{F1FE90F9-CF4B-4EB3-B545-384D611B76F3}"/>
    <cellStyle name="20% - Accent1 3 5 2 7" xfId="1132" xr:uid="{193AA27E-C45A-42CC-9784-0DCFBE4B7263}"/>
    <cellStyle name="20% - Accent1 3 5 3" xfId="1133" xr:uid="{74E28F23-8993-4769-8C06-C491E78CD79F}"/>
    <cellStyle name="20% - Accent1 3 5 3 2" xfId="1134" xr:uid="{442BF320-1DD5-41F0-A315-2333A90DC8DF}"/>
    <cellStyle name="20% - Accent1 3 5 3 2 2" xfId="1135" xr:uid="{0980954A-1FBE-44D2-800D-12D65110DF04}"/>
    <cellStyle name="20% - Accent1 3 5 3 2 2 2" xfId="1136" xr:uid="{C713F49C-B5BB-4882-A70B-A3889F314C9C}"/>
    <cellStyle name="20% - Accent1 3 5 3 2 2 2 2" xfId="1137" xr:uid="{5AF08917-9EE6-4631-B3E8-291B4E336DE8}"/>
    <cellStyle name="20% - Accent1 3 5 3 2 2 3" xfId="1138" xr:uid="{15AACC3A-442E-4FD4-95A5-ED650E23571B}"/>
    <cellStyle name="20% - Accent1 3 5 3 2 3" xfId="1139" xr:uid="{F8D8D149-A103-4B8D-BD57-3AD21B5EC5CD}"/>
    <cellStyle name="20% - Accent1 3 5 3 2 3 2" xfId="1140" xr:uid="{D76BEE6D-280E-422F-99C0-05CBCF2032B0}"/>
    <cellStyle name="20% - Accent1 3 5 3 2 4" xfId="1141" xr:uid="{BEDA7BD3-BD36-4B1B-91B8-1FD3BF36C11F}"/>
    <cellStyle name="20% - Accent1 3 5 3 3" xfId="1142" xr:uid="{AF90019C-B441-48F1-A3E5-F1FC6BC39E73}"/>
    <cellStyle name="20% - Accent1 3 5 3 3 2" xfId="1143" xr:uid="{F1B6D6D4-02F8-44D9-8D2E-22E801B5ACF6}"/>
    <cellStyle name="20% - Accent1 3 5 3 3 2 2" xfId="1144" xr:uid="{E3BF11D0-1C85-47FD-B37A-9DD9829FBC01}"/>
    <cellStyle name="20% - Accent1 3 5 3 3 3" xfId="1145" xr:uid="{55AB376E-2B8E-43BB-A14D-67E745070BEC}"/>
    <cellStyle name="20% - Accent1 3 5 3 4" xfId="1146" xr:uid="{7387205C-E56E-4442-AA24-A107D988F4A5}"/>
    <cellStyle name="20% - Accent1 3 5 3 4 2" xfId="1147" xr:uid="{60B23E67-1D15-4BE5-8519-4FA8BC6DD0A0}"/>
    <cellStyle name="20% - Accent1 3 5 3 5" xfId="1148" xr:uid="{E287C7DF-E528-418D-9BD3-D7304DB6AD98}"/>
    <cellStyle name="20% - Accent1 3 5 3 5 2" xfId="1149" xr:uid="{FEDBDB63-A03F-4EF0-A6D9-53688998F11A}"/>
    <cellStyle name="20% - Accent1 3 5 3 6" xfId="1150" xr:uid="{71545DD2-0B96-4B17-B4D0-C13342408D1E}"/>
    <cellStyle name="20% - Accent1 3 5 3 7" xfId="1151" xr:uid="{B11ED73A-99CC-4123-85E3-B0FC54FACF6B}"/>
    <cellStyle name="20% - Accent1 3 5 4" xfId="1152" xr:uid="{F9474A2B-391C-4D18-8CF7-9633E2005771}"/>
    <cellStyle name="20% - Accent1 3 5 4 2" xfId="1153" xr:uid="{70E0F0B1-9EEF-44E5-8E3A-9E65E81BF26E}"/>
    <cellStyle name="20% - Accent1 3 5 4 2 2" xfId="1154" xr:uid="{F1F57A0B-9F6F-4424-85F2-642A500EBF57}"/>
    <cellStyle name="20% - Accent1 3 5 4 2 2 2" xfId="1155" xr:uid="{943B6A81-1CF7-43C5-AF2B-B59EE6AD896F}"/>
    <cellStyle name="20% - Accent1 3 5 4 2 3" xfId="1156" xr:uid="{3873F9D2-8F53-43FC-B4B6-C6D1779F78E5}"/>
    <cellStyle name="20% - Accent1 3 5 4 3" xfId="1157" xr:uid="{FFA166DE-E875-4E32-8372-74BCFC6D55A4}"/>
    <cellStyle name="20% - Accent1 3 5 4 3 2" xfId="1158" xr:uid="{D2CDE52E-425B-4873-A552-26DA77F8ADF3}"/>
    <cellStyle name="20% - Accent1 3 5 4 4" xfId="1159" xr:uid="{621A232A-C475-486D-A3CE-312FE7C78F8B}"/>
    <cellStyle name="20% - Accent1 3 5 5" xfId="1160" xr:uid="{1C21D873-5629-4143-AC73-9B23DFB5967E}"/>
    <cellStyle name="20% - Accent1 3 5 5 2" xfId="1161" xr:uid="{E523145B-C416-4F1C-B1EF-428D0786C964}"/>
    <cellStyle name="20% - Accent1 3 5 5 2 2" xfId="1162" xr:uid="{D20D7292-E448-4576-8C0D-289A6EB93AEB}"/>
    <cellStyle name="20% - Accent1 3 5 5 3" xfId="1163" xr:uid="{42567244-35DC-465A-AD8B-11ACDBA1F162}"/>
    <cellStyle name="20% - Accent1 3 5 6" xfId="1164" xr:uid="{6BE7CE61-3E70-486D-9160-0EC2D1808185}"/>
    <cellStyle name="20% - Accent1 3 5 6 2" xfId="1165" xr:uid="{7BBB3780-EAF8-42A3-97E9-8EFE6D9406A6}"/>
    <cellStyle name="20% - Accent1 3 5 7" xfId="1166" xr:uid="{9D56B938-1FE6-41F9-8BC9-002188427139}"/>
    <cellStyle name="20% - Accent1 3 5 7 2" xfId="1167" xr:uid="{C932668A-CD0F-45F5-A054-9A5169097254}"/>
    <cellStyle name="20% - Accent1 3 5 8" xfId="1168" xr:uid="{936A28CE-F2AD-4B09-B5A2-7FA98EE4A365}"/>
    <cellStyle name="20% - Accent1 3 5 9" xfId="1169" xr:uid="{5F8E90CF-189B-440C-A736-1EDF528FC4DA}"/>
    <cellStyle name="20% - Accent1 3 6" xfId="1170" xr:uid="{35506C36-1D7B-4842-ABB5-13697B0ED254}"/>
    <cellStyle name="20% - Accent1 3 6 2" xfId="1171" xr:uid="{EA14CF82-A9D3-41AE-9A89-FDA487B6DEA8}"/>
    <cellStyle name="20% - Accent1 3 6 2 2" xfId="1172" xr:uid="{284AFEA6-8BAE-4D0C-B81E-A532DB79067B}"/>
    <cellStyle name="20% - Accent1 3 6 2 2 2" xfId="1173" xr:uid="{DDEFDEE8-C67B-4A87-8CC0-ADA221D61D93}"/>
    <cellStyle name="20% - Accent1 3 6 2 2 2 2" xfId="1174" xr:uid="{AA0E563C-1243-4106-949C-E4A2EA33AA4A}"/>
    <cellStyle name="20% - Accent1 3 6 2 2 2 2 2" xfId="1175" xr:uid="{32F62683-1D25-4A18-9C4D-5412793DFF20}"/>
    <cellStyle name="20% - Accent1 3 6 2 2 2 3" xfId="1176" xr:uid="{4C799CE3-D4A5-43C0-9A26-9553C3A3F997}"/>
    <cellStyle name="20% - Accent1 3 6 2 2 3" xfId="1177" xr:uid="{66A78314-44E7-45C4-9B90-F5CBA2BBAA8A}"/>
    <cellStyle name="20% - Accent1 3 6 2 2 3 2" xfId="1178" xr:uid="{AD708D5B-37BF-49AD-9154-93CBB12EB834}"/>
    <cellStyle name="20% - Accent1 3 6 2 2 4" xfId="1179" xr:uid="{6AC15D9F-9CCA-418F-9DEC-8628FFB74F86}"/>
    <cellStyle name="20% - Accent1 3 6 2 2 4 2" xfId="1180" xr:uid="{E132E422-3A34-4AE0-BAD8-0776387187CC}"/>
    <cellStyle name="20% - Accent1 3 6 2 2 5" xfId="1181" xr:uid="{1EE13CFC-F6BA-4F34-81DD-A4158BA98274}"/>
    <cellStyle name="20% - Accent1 3 6 2 2 6" xfId="1182" xr:uid="{DC1EAA94-0240-4FC2-AB17-C25ED33D3228}"/>
    <cellStyle name="20% - Accent1 3 6 2 3" xfId="1183" xr:uid="{A6F6E1D0-88AD-4D2F-9382-FDADAA695A09}"/>
    <cellStyle name="20% - Accent1 3 6 2 3 2" xfId="1184" xr:uid="{48C933E4-7514-4369-B29B-ABB9E602B59B}"/>
    <cellStyle name="20% - Accent1 3 6 2 3 2 2" xfId="1185" xr:uid="{8D447FEB-9829-4933-9163-771DFEFAE0AD}"/>
    <cellStyle name="20% - Accent1 3 6 2 3 3" xfId="1186" xr:uid="{CBCE2373-994A-44DE-B2E7-84DB34DC2EFA}"/>
    <cellStyle name="20% - Accent1 3 6 2 4" xfId="1187" xr:uid="{F2132083-BE3D-413F-914D-F3D17E380A02}"/>
    <cellStyle name="20% - Accent1 3 6 2 4 2" xfId="1188" xr:uid="{25404A48-A8BD-4526-BE76-A06C58C2F507}"/>
    <cellStyle name="20% - Accent1 3 6 2 5" xfId="1189" xr:uid="{24B61B40-EEAC-46A5-85C9-25247141BE16}"/>
    <cellStyle name="20% - Accent1 3 6 2 5 2" xfId="1190" xr:uid="{E464F290-3D39-4025-89B5-A37A679F2C49}"/>
    <cellStyle name="20% - Accent1 3 6 2 6" xfId="1191" xr:uid="{F9AE7D10-4091-449B-8806-F74118AEAD88}"/>
    <cellStyle name="20% - Accent1 3 6 2 7" xfId="1192" xr:uid="{0BCDEF42-8A7C-4477-9605-40312F3DB798}"/>
    <cellStyle name="20% - Accent1 3 6 3" xfId="1193" xr:uid="{7D3AE89B-33E5-49FF-B538-41CB01B3B709}"/>
    <cellStyle name="20% - Accent1 3 6 3 2" xfId="1194" xr:uid="{F2A1E374-7C44-4202-92F4-8AAD9C174707}"/>
    <cellStyle name="20% - Accent1 3 6 3 2 2" xfId="1195" xr:uid="{A45B6414-B2DC-4FBF-97AC-A85C99FFD735}"/>
    <cellStyle name="20% - Accent1 3 6 3 2 2 2" xfId="1196" xr:uid="{BC209796-4D4F-4C14-85DB-D0453F18FEC3}"/>
    <cellStyle name="20% - Accent1 3 6 3 2 3" xfId="1197" xr:uid="{C759CC4B-5C67-4645-8445-0318D5725538}"/>
    <cellStyle name="20% - Accent1 3 6 3 3" xfId="1198" xr:uid="{CDB2D413-0332-45D5-B98C-903C1CAA849C}"/>
    <cellStyle name="20% - Accent1 3 6 3 3 2" xfId="1199" xr:uid="{53D21DD2-B43F-435C-BEF6-529DF2B69647}"/>
    <cellStyle name="20% - Accent1 3 6 3 4" xfId="1200" xr:uid="{CC5D7B9A-2CA0-418A-8CCE-D1DAEA73A769}"/>
    <cellStyle name="20% - Accent1 3 6 3 4 2" xfId="1201" xr:uid="{5F789044-812E-46D7-ADE4-F8C5942F807F}"/>
    <cellStyle name="20% - Accent1 3 6 3 5" xfId="1202" xr:uid="{801C452F-F785-425A-84DE-8EED259E47E0}"/>
    <cellStyle name="20% - Accent1 3 6 3 6" xfId="1203" xr:uid="{5B12D92D-D187-4687-AE55-5DB0AB6328C0}"/>
    <cellStyle name="20% - Accent1 3 6 4" xfId="1204" xr:uid="{5A444EEC-0324-4360-92E3-EA4EA7F08CCA}"/>
    <cellStyle name="20% - Accent1 3 6 4 2" xfId="1205" xr:uid="{DEED5F3B-7669-49F9-9306-8C0CEEA6D138}"/>
    <cellStyle name="20% - Accent1 3 6 4 2 2" xfId="1206" xr:uid="{831D4907-E322-43D9-B959-0C7748D404C8}"/>
    <cellStyle name="20% - Accent1 3 6 4 3" xfId="1207" xr:uid="{6718EE7D-CF17-43DF-A62A-16DF292148E4}"/>
    <cellStyle name="20% - Accent1 3 6 5" xfId="1208" xr:uid="{C3FAE85D-F5E6-4F2F-BDBE-317797B2F9F6}"/>
    <cellStyle name="20% - Accent1 3 6 5 2" xfId="1209" xr:uid="{70733873-426F-4D42-B3AC-03A5915B7062}"/>
    <cellStyle name="20% - Accent1 3 6 6" xfId="1210" xr:uid="{D6371B27-AF03-4810-B47E-D222E0B1C29F}"/>
    <cellStyle name="20% - Accent1 3 6 6 2" xfId="1211" xr:uid="{21A59359-0E72-4465-A599-2ED8DF78A2D3}"/>
    <cellStyle name="20% - Accent1 3 6 7" xfId="1212" xr:uid="{DCAFF963-0BF3-4E10-828F-670585D8C269}"/>
    <cellStyle name="20% - Accent1 3 6 8" xfId="1213" xr:uid="{6D5091A8-832C-4946-B935-C0C368751EB1}"/>
    <cellStyle name="20% - Accent1 3 7" xfId="1214" xr:uid="{554F841C-CBC6-4DCE-A25C-2C3234142BD4}"/>
    <cellStyle name="20% - Accent1 3 7 2" xfId="1215" xr:uid="{E3B52E08-5716-47AD-B796-EA18DEEA4187}"/>
    <cellStyle name="20% - Accent1 3 7 2 2" xfId="1216" xr:uid="{50C65996-8288-463D-A503-69375E79294A}"/>
    <cellStyle name="20% - Accent1 3 7 2 2 2" xfId="1217" xr:uid="{B1211FFB-0A74-44D0-85E6-4C85A428C70A}"/>
    <cellStyle name="20% - Accent1 3 7 2 2 2 2" xfId="1218" xr:uid="{6BFE220B-0AA2-4522-8AF0-4830C1D8F205}"/>
    <cellStyle name="20% - Accent1 3 7 2 2 3" xfId="1219" xr:uid="{558B7EAE-5803-46A1-9F14-394E529B7AC5}"/>
    <cellStyle name="20% - Accent1 3 7 2 3" xfId="1220" xr:uid="{84903D67-142C-49CB-AAA5-EA8C7E0493BC}"/>
    <cellStyle name="20% - Accent1 3 7 2 3 2" xfId="1221" xr:uid="{F13ACA1C-182B-47BE-B305-E9554D028C3B}"/>
    <cellStyle name="20% - Accent1 3 7 2 4" xfId="1222" xr:uid="{59099986-11AA-4970-A4EA-5127530DCC6A}"/>
    <cellStyle name="20% - Accent1 3 7 2 4 2" xfId="1223" xr:uid="{D03302A3-D70E-4861-986C-ECF0613EAD5E}"/>
    <cellStyle name="20% - Accent1 3 7 2 5" xfId="1224" xr:uid="{D175DF30-75F6-4A42-9961-25A962A1EF19}"/>
    <cellStyle name="20% - Accent1 3 7 2 6" xfId="1225" xr:uid="{601C5944-E324-473A-B7B7-BE4FC1736DED}"/>
    <cellStyle name="20% - Accent1 3 7 3" xfId="1226" xr:uid="{376DA93B-DFC7-427F-8CF6-2D70ED9C0E96}"/>
    <cellStyle name="20% - Accent1 3 7 3 2" xfId="1227" xr:uid="{9B239660-AEB8-445E-B2E4-A2D388691E7D}"/>
    <cellStyle name="20% - Accent1 3 7 3 2 2" xfId="1228" xr:uid="{B16260E8-950D-428D-9377-BB3F3710AEB6}"/>
    <cellStyle name="20% - Accent1 3 7 3 3" xfId="1229" xr:uid="{1C9C6DA8-6DB2-45BD-B84B-AD27BF6266DD}"/>
    <cellStyle name="20% - Accent1 3 7 4" xfId="1230" xr:uid="{09D02059-ECE7-41FE-94B7-D5705D4D6DD0}"/>
    <cellStyle name="20% - Accent1 3 7 4 2" xfId="1231" xr:uid="{D4E3925E-FCDE-4433-8C2E-79EE03770F9E}"/>
    <cellStyle name="20% - Accent1 3 7 5" xfId="1232" xr:uid="{4D5D2B56-E8E8-4881-9BD8-1196983A90B3}"/>
    <cellStyle name="20% - Accent1 3 7 5 2" xfId="1233" xr:uid="{4338902E-AAD7-44DE-BA9F-800225449819}"/>
    <cellStyle name="20% - Accent1 3 7 6" xfId="1234" xr:uid="{C4466B22-DF0C-4428-AE45-9EB33BAA58E6}"/>
    <cellStyle name="20% - Accent1 3 7 7" xfId="1235" xr:uid="{683D08DE-E8CF-4054-AB1B-BA8A758BA11E}"/>
    <cellStyle name="20% - Accent1 3 8" xfId="1236" xr:uid="{4A3934D8-19E4-4E63-AB2E-43EE5EEBA939}"/>
    <cellStyle name="20% - Accent1 3 8 2" xfId="1237" xr:uid="{85F61A0A-F978-4D14-AC3C-689B0A49F978}"/>
    <cellStyle name="20% - Accent1 3 8 2 2" xfId="1238" xr:uid="{9C441453-E97F-49BB-BD25-C4429E3C8A55}"/>
    <cellStyle name="20% - Accent1 3 8 2 2 2" xfId="1239" xr:uid="{CEBE64A1-7F11-4C25-8EFD-B348470F0B46}"/>
    <cellStyle name="20% - Accent1 3 8 2 2 2 2" xfId="1240" xr:uid="{676EA296-E318-44CB-9164-E9DEF9A20002}"/>
    <cellStyle name="20% - Accent1 3 8 2 2 3" xfId="1241" xr:uid="{B3B47C22-43A7-48AF-A50F-6B28927EE57C}"/>
    <cellStyle name="20% - Accent1 3 8 2 3" xfId="1242" xr:uid="{4848A6B0-1EDC-464D-BFE3-999BDA3515DA}"/>
    <cellStyle name="20% - Accent1 3 8 2 3 2" xfId="1243" xr:uid="{63C95C9D-A2D8-4370-85A5-4DAE64E314A3}"/>
    <cellStyle name="20% - Accent1 3 8 2 4" xfId="1244" xr:uid="{28EB2943-32D9-46E8-A57E-355187F780ED}"/>
    <cellStyle name="20% - Accent1 3 8 3" xfId="1245" xr:uid="{AD02AEE8-C6E3-435C-A653-7BD43DD7B297}"/>
    <cellStyle name="20% - Accent1 3 8 3 2" xfId="1246" xr:uid="{3353A48C-86F6-4471-B5A2-F24207643F44}"/>
    <cellStyle name="20% - Accent1 3 8 3 2 2" xfId="1247" xr:uid="{AEF39B08-A564-470E-8BD8-2B92A6F905B1}"/>
    <cellStyle name="20% - Accent1 3 8 3 3" xfId="1248" xr:uid="{D49319DF-5A45-45EE-AE8C-2555BA98E4DA}"/>
    <cellStyle name="20% - Accent1 3 8 4" xfId="1249" xr:uid="{518D7F0B-479A-43A6-9F86-E650000A6499}"/>
    <cellStyle name="20% - Accent1 3 8 4 2" xfId="1250" xr:uid="{DF4BEC09-B949-43D5-8F9D-6EB7959D5B1F}"/>
    <cellStyle name="20% - Accent1 3 8 5" xfId="1251" xr:uid="{16F7CD52-9B0C-4B02-8F36-1DA905FC9FFF}"/>
    <cellStyle name="20% - Accent1 3 8 5 2" xfId="1252" xr:uid="{162ACE31-C686-4232-BA40-0500E439BF27}"/>
    <cellStyle name="20% - Accent1 3 8 6" xfId="1253" xr:uid="{A92D30EE-6D62-48AE-9027-BA947B22E949}"/>
    <cellStyle name="20% - Accent1 3 8 7" xfId="1254" xr:uid="{1B878EF8-46C3-4ACB-9F51-E4D5511A08A5}"/>
    <cellStyle name="20% - Accent1 3 9" xfId="1255" xr:uid="{CCE62BD2-52C8-42C0-A09D-57A5BF13D8AB}"/>
    <cellStyle name="20% - Accent1 3 9 2" xfId="1256" xr:uid="{32DCC214-0A86-420C-B86D-E1DBD64CAEE8}"/>
    <cellStyle name="20% - Accent1 3 9 2 2" xfId="1257" xr:uid="{FCA205B0-3612-417F-9BC6-859B26AE22E3}"/>
    <cellStyle name="20% - Accent1 3 9 2 2 2" xfId="1258" xr:uid="{5B2557BB-3007-4247-B3EC-DEB71F8253B0}"/>
    <cellStyle name="20% - Accent1 3 9 2 2 2 2" xfId="1259" xr:uid="{E2D43AD3-0706-46FE-BC29-B3194E909EE6}"/>
    <cellStyle name="20% - Accent1 3 9 2 2 3" xfId="1260" xr:uid="{E977B631-9CF5-40C7-B033-53A33BCB5CB3}"/>
    <cellStyle name="20% - Accent1 3 9 2 3" xfId="1261" xr:uid="{FC001CCE-A595-4BBA-9E54-92928795290C}"/>
    <cellStyle name="20% - Accent1 3 9 2 3 2" xfId="1262" xr:uid="{89B6986D-9813-44E6-B9DD-6843CAA4462D}"/>
    <cellStyle name="20% - Accent1 3 9 2 4" xfId="1263" xr:uid="{0D4FCCE4-B908-4CE9-9A74-17B5A39561B1}"/>
    <cellStyle name="20% - Accent1 3 9 3" xfId="1264" xr:uid="{21C72CBE-68D0-48BA-A836-ABB22D129E2F}"/>
    <cellStyle name="20% - Accent1 3 9 3 2" xfId="1265" xr:uid="{22097A07-CDFB-4661-B50D-2F99DF11D710}"/>
    <cellStyle name="20% - Accent1 3 9 3 2 2" xfId="1266" xr:uid="{97F8EEAE-5D56-4528-BF07-4A8647205F1B}"/>
    <cellStyle name="20% - Accent1 3 9 3 3" xfId="1267" xr:uid="{D2D28910-C596-4903-B535-A3AEE94510AE}"/>
    <cellStyle name="20% - Accent1 3 9 4" xfId="1268" xr:uid="{291DD639-A6BD-48BA-A685-08AA165377B6}"/>
    <cellStyle name="20% - Accent1 3 9 4 2" xfId="1269" xr:uid="{BBE125FD-D73C-4A56-A3D7-331478F67DB4}"/>
    <cellStyle name="20% - Accent1 3 9 5" xfId="1270" xr:uid="{28895F25-91F8-4171-A057-318844EEBD64}"/>
    <cellStyle name="20% - Accent1 3_Asset Register (new)" xfId="1271" xr:uid="{C9E2E2CF-EFA2-4D67-B7DD-0A868D8DD8FD}"/>
    <cellStyle name="20% - Accent1 4" xfId="1272" xr:uid="{BD6D4710-00E9-4F98-8A37-9906A7318F32}"/>
    <cellStyle name="20% - Accent1 4 10" xfId="1273" xr:uid="{D58AE067-2327-4E06-B50F-33C9115BA5EF}"/>
    <cellStyle name="20% - Accent1 4 10 2" xfId="1274" xr:uid="{237A6B70-6351-4601-B219-BF94B40380B1}"/>
    <cellStyle name="20% - Accent1 4 10 2 2" xfId="1275" xr:uid="{2282BF8E-14E6-441D-8333-8CFCA403498E}"/>
    <cellStyle name="20% - Accent1 4 10 2 2 2" xfId="1276" xr:uid="{1ED21656-031B-4323-A97A-A69341C83C15}"/>
    <cellStyle name="20% - Accent1 4 10 2 2 2 2" xfId="1277" xr:uid="{30D7371A-C638-49C2-A5B6-CFCEE30D36B6}"/>
    <cellStyle name="20% - Accent1 4 10 2 2 3" xfId="1278" xr:uid="{6CB00630-EE98-4BCE-BE61-B3092A2B7C18}"/>
    <cellStyle name="20% - Accent1 4 10 2 3" xfId="1279" xr:uid="{F9742C5B-BC86-4A81-8352-EC370FC0720F}"/>
    <cellStyle name="20% - Accent1 4 10 2 3 2" xfId="1280" xr:uid="{E0B77127-5568-4A31-8501-AA0C09B04B3C}"/>
    <cellStyle name="20% - Accent1 4 10 2 4" xfId="1281" xr:uid="{3C733432-CEA3-4133-B007-7FF243E9E10D}"/>
    <cellStyle name="20% - Accent1 4 10 3" xfId="1282" xr:uid="{0D5A2D50-D038-456E-8D81-0712344ABFC9}"/>
    <cellStyle name="20% - Accent1 4 10 3 2" xfId="1283" xr:uid="{E708D1A7-43B5-47F7-A8C4-0A0DD3512B55}"/>
    <cellStyle name="20% - Accent1 4 10 3 2 2" xfId="1284" xr:uid="{72679FF4-A2C7-4A5F-8BFE-3042E610D259}"/>
    <cellStyle name="20% - Accent1 4 10 3 3" xfId="1285" xr:uid="{26860DC0-A611-4247-BF7B-D1CFE4EE32FE}"/>
    <cellStyle name="20% - Accent1 4 10 4" xfId="1286" xr:uid="{B1955977-B895-44F5-BEFA-F6E790696088}"/>
    <cellStyle name="20% - Accent1 4 10 4 2" xfId="1287" xr:uid="{65FD1095-01BE-4D3B-9ED2-5EE090A8796F}"/>
    <cellStyle name="20% - Accent1 4 10 5" xfId="1288" xr:uid="{1FEB1D09-DBA4-4480-9113-002810892AEF}"/>
    <cellStyle name="20% - Accent1 4 11" xfId="1289" xr:uid="{BB01E124-6846-4408-92B8-EAADCA931BD4}"/>
    <cellStyle name="20% - Accent1 4 11 2" xfId="1290" xr:uid="{601172B6-0350-433E-BD93-BD44D1D0DCE1}"/>
    <cellStyle name="20% - Accent1 4 11 2 2" xfId="1291" xr:uid="{400AF025-E75D-4C30-8BDF-A3AED6102377}"/>
    <cellStyle name="20% - Accent1 4 11 2 2 2" xfId="1292" xr:uid="{35F173A8-7AE7-414D-8B9C-929D45FEBD79}"/>
    <cellStyle name="20% - Accent1 4 11 2 2 2 2" xfId="1293" xr:uid="{3BC57661-073F-473C-B020-7126B0A17100}"/>
    <cellStyle name="20% - Accent1 4 11 2 2 3" xfId="1294" xr:uid="{AB7425B5-B4FD-429F-9124-1C344B2B7799}"/>
    <cellStyle name="20% - Accent1 4 11 2 3" xfId="1295" xr:uid="{0FA86C42-9501-466D-BF7B-832BB1B8F2A1}"/>
    <cellStyle name="20% - Accent1 4 11 2 3 2" xfId="1296" xr:uid="{AADE8687-2BD0-4DB7-92ED-B018B47FDB55}"/>
    <cellStyle name="20% - Accent1 4 11 2 4" xfId="1297" xr:uid="{B88A8047-0E60-4FE8-AD0C-656E179D5EA2}"/>
    <cellStyle name="20% - Accent1 4 11 3" xfId="1298" xr:uid="{6A617A66-B309-4DDB-AAE1-9DB37A913431}"/>
    <cellStyle name="20% - Accent1 4 11 3 2" xfId="1299" xr:uid="{B1EF6DA6-49DB-43B2-B6FD-0AB7C004110D}"/>
    <cellStyle name="20% - Accent1 4 11 3 2 2" xfId="1300" xr:uid="{4AE17E33-0063-45FD-8E9F-58D19EC26F10}"/>
    <cellStyle name="20% - Accent1 4 11 3 3" xfId="1301" xr:uid="{530DFA1C-4DBB-49B0-9741-1CA0047FC07E}"/>
    <cellStyle name="20% - Accent1 4 11 4" xfId="1302" xr:uid="{10632F25-BC80-416D-B21F-E4313A0754E3}"/>
    <cellStyle name="20% - Accent1 4 11 4 2" xfId="1303" xr:uid="{83B13358-3A51-485D-839D-43A0394DBA55}"/>
    <cellStyle name="20% - Accent1 4 11 5" xfId="1304" xr:uid="{892BE5C4-BB2E-4293-8668-F7579407D1F5}"/>
    <cellStyle name="20% - Accent1 4 12" xfId="1305" xr:uid="{F3E9961D-3025-4B8F-A650-F5E7FBC15DBF}"/>
    <cellStyle name="20% - Accent1 4 12 2" xfId="1306" xr:uid="{052AE388-6E3D-4107-8820-070E47D78144}"/>
    <cellStyle name="20% - Accent1 4 12 2 2" xfId="1307" xr:uid="{AD140264-5033-4C61-ACF0-EC8EB89C7D54}"/>
    <cellStyle name="20% - Accent1 4 12 2 2 2" xfId="1308" xr:uid="{7167F660-A012-4641-8550-9EFB1F2ED5C2}"/>
    <cellStyle name="20% - Accent1 4 12 2 2 2 2" xfId="1309" xr:uid="{5F191224-B749-487C-8D35-EAF00D257B2B}"/>
    <cellStyle name="20% - Accent1 4 12 2 2 3" xfId="1310" xr:uid="{D9FBFEE5-F39B-473C-A4AB-588A1BB2FBC3}"/>
    <cellStyle name="20% - Accent1 4 12 2 3" xfId="1311" xr:uid="{3D628E11-6B66-40E4-A2FF-EDF30EBF018F}"/>
    <cellStyle name="20% - Accent1 4 12 2 3 2" xfId="1312" xr:uid="{5FC502CB-488D-439C-AB46-127135FFCF34}"/>
    <cellStyle name="20% - Accent1 4 12 2 4" xfId="1313" xr:uid="{E1875C6A-0DF5-48A4-BFA7-685B2A34C52B}"/>
    <cellStyle name="20% - Accent1 4 12 3" xfId="1314" xr:uid="{F9505120-7FA1-402B-B948-ADA1E37C8093}"/>
    <cellStyle name="20% - Accent1 4 12 3 2" xfId="1315" xr:uid="{4A71DA2F-DC13-42EB-B74F-6F06F408716F}"/>
    <cellStyle name="20% - Accent1 4 12 3 2 2" xfId="1316" xr:uid="{AEA6C96C-F332-4A0F-B406-BAC6CF2D50C7}"/>
    <cellStyle name="20% - Accent1 4 12 3 3" xfId="1317" xr:uid="{4D814877-7B40-4F9B-A414-A79539DC28F8}"/>
    <cellStyle name="20% - Accent1 4 12 4" xfId="1318" xr:uid="{21D057B4-B478-41D4-8F36-CF6E696D7570}"/>
    <cellStyle name="20% - Accent1 4 12 4 2" xfId="1319" xr:uid="{AC3680E2-A286-4C25-97A2-CBC5F4E916E1}"/>
    <cellStyle name="20% - Accent1 4 12 5" xfId="1320" xr:uid="{CB03E927-BF06-41CC-AF17-88C75CB99E12}"/>
    <cellStyle name="20% - Accent1 4 13" xfId="1321" xr:uid="{13C33489-068A-4479-A0C4-98B9525DB652}"/>
    <cellStyle name="20% - Accent1 4 13 2" xfId="1322" xr:uid="{5E399C3F-2627-4596-B950-0F3137911C6C}"/>
    <cellStyle name="20% - Accent1 4 13 2 2" xfId="1323" xr:uid="{BE71DBF2-8A86-4346-B8EA-33B4F28BA92D}"/>
    <cellStyle name="20% - Accent1 4 13 2 2 2" xfId="1324" xr:uid="{F2F216A0-F102-4E0D-B7BB-B5C98546E62A}"/>
    <cellStyle name="20% - Accent1 4 13 2 2 2 2" xfId="1325" xr:uid="{7816F1D5-616C-4D37-9F88-162963322EEF}"/>
    <cellStyle name="20% - Accent1 4 13 2 2 3" xfId="1326" xr:uid="{82EA5E36-3FDB-4957-A768-761BED766CB8}"/>
    <cellStyle name="20% - Accent1 4 13 2 3" xfId="1327" xr:uid="{8162D76A-C50A-48C3-B533-B926C8663433}"/>
    <cellStyle name="20% - Accent1 4 13 2 3 2" xfId="1328" xr:uid="{5F2341BC-49E4-411D-BA52-CDCE7F8E9DBE}"/>
    <cellStyle name="20% - Accent1 4 13 2 4" xfId="1329" xr:uid="{F07F8861-B7C3-45F3-B90C-CD1CA8069D3E}"/>
    <cellStyle name="20% - Accent1 4 13 3" xfId="1330" xr:uid="{1AC618D3-3AF3-4FAD-884B-A5C21CD275D9}"/>
    <cellStyle name="20% - Accent1 4 13 3 2" xfId="1331" xr:uid="{C354AB41-ADA1-491F-9FA3-00EC3C2268FB}"/>
    <cellStyle name="20% - Accent1 4 13 3 2 2" xfId="1332" xr:uid="{8CBB1C93-F19B-4F18-955E-BDEB58DE4175}"/>
    <cellStyle name="20% - Accent1 4 13 3 3" xfId="1333" xr:uid="{A6BA1C28-0F17-48B8-85D0-D96EB8940134}"/>
    <cellStyle name="20% - Accent1 4 13 4" xfId="1334" xr:uid="{A6A4112A-2EE4-4BAB-B95B-75B876C13824}"/>
    <cellStyle name="20% - Accent1 4 13 4 2" xfId="1335" xr:uid="{66927B41-71C7-485A-B7EF-770E22392F8B}"/>
    <cellStyle name="20% - Accent1 4 13 5" xfId="1336" xr:uid="{FC91A62B-BE24-48EE-B348-538EF1CE80F9}"/>
    <cellStyle name="20% - Accent1 4 14" xfId="1337" xr:uid="{B5791F7B-9E3C-4D8D-8C72-017C42533F6C}"/>
    <cellStyle name="20% - Accent1 4 14 2" xfId="1338" xr:uid="{F9C4A8EC-D7D0-4AB7-ADDB-A53E172D9E58}"/>
    <cellStyle name="20% - Accent1 4 14 2 2" xfId="1339" xr:uid="{AB004DF5-889D-4B9E-8FC7-E153A0C5D3FF}"/>
    <cellStyle name="20% - Accent1 4 14 2 2 2" xfId="1340" xr:uid="{677F2421-A0AB-45CF-9D80-C458ACC822AA}"/>
    <cellStyle name="20% - Accent1 4 14 2 3" xfId="1341" xr:uid="{B49428AA-32F7-4D26-A36D-5C768F8F6B89}"/>
    <cellStyle name="20% - Accent1 4 14 3" xfId="1342" xr:uid="{682F8EF1-CADD-4FDF-BBD0-01CCF4416E77}"/>
    <cellStyle name="20% - Accent1 4 14 3 2" xfId="1343" xr:uid="{3C7BC6B6-2681-4FA0-B7CA-D5CF5BE4673F}"/>
    <cellStyle name="20% - Accent1 4 14 4" xfId="1344" xr:uid="{5414C259-E19A-442A-888D-752929CD5758}"/>
    <cellStyle name="20% - Accent1 4 15" xfId="1345" xr:uid="{0A183136-51B9-4AEB-AD1F-2DBC47F9ACE7}"/>
    <cellStyle name="20% - Accent1 4 15 2" xfId="1346" xr:uid="{BA97EE85-6D77-42A8-A365-C28F06531DB1}"/>
    <cellStyle name="20% - Accent1 4 15 2 2" xfId="1347" xr:uid="{E538BE4C-1890-41F6-ACC2-6CD658CA7872}"/>
    <cellStyle name="20% - Accent1 4 15 3" xfId="1348" xr:uid="{1C9C7A34-9C35-43F9-8B52-C8D6CA8F3AAD}"/>
    <cellStyle name="20% - Accent1 4 16" xfId="1349" xr:uid="{0B5DA29A-2C80-4B4F-9694-8BB4ABBD2199}"/>
    <cellStyle name="20% - Accent1 4 16 2" xfId="1350" xr:uid="{1A7D919C-D4B9-442C-B628-F0E827CD6CD0}"/>
    <cellStyle name="20% - Accent1 4 17" xfId="1351" xr:uid="{C0BAB345-7CE0-4385-B1E8-88CB07C753DC}"/>
    <cellStyle name="20% - Accent1 4 17 2" xfId="1352" xr:uid="{3AE39B16-D21B-41E4-9B12-50BF8CF267AD}"/>
    <cellStyle name="20% - Accent1 4 18" xfId="1353" xr:uid="{D68109C6-BFB8-4C57-BB0D-F3C934F4E6BA}"/>
    <cellStyle name="20% - Accent1 4 19" xfId="1354" xr:uid="{EBC45CE8-D5A0-4C43-A102-3223C7B75C6B}"/>
    <cellStyle name="20% - Accent1 4 2" xfId="1355" xr:uid="{07A8D111-37B1-4FE1-8494-CA29F81DC287}"/>
    <cellStyle name="20% - Accent1 4 2 10" xfId="1356" xr:uid="{01A970A0-C288-433F-90AB-A86189E21F20}"/>
    <cellStyle name="20% - Accent1 4 2 10 2" xfId="1357" xr:uid="{2D5C8AD9-AE9F-4442-ABD5-676E303C5AFB}"/>
    <cellStyle name="20% - Accent1 4 2 10 2 2" xfId="1358" xr:uid="{C9A94EB6-202E-484B-A6E7-29CF9C714ED5}"/>
    <cellStyle name="20% - Accent1 4 2 10 2 2 2" xfId="1359" xr:uid="{BC0DEAC3-4A0E-42A0-BB6B-BAB286241EBF}"/>
    <cellStyle name="20% - Accent1 4 2 10 2 2 2 2" xfId="1360" xr:uid="{7A4454F7-D5F5-4EBA-9EB2-0E00C684D83E}"/>
    <cellStyle name="20% - Accent1 4 2 10 2 2 3" xfId="1361" xr:uid="{F3268D62-657D-4571-ACB0-6A962F9E6EF4}"/>
    <cellStyle name="20% - Accent1 4 2 10 2 3" xfId="1362" xr:uid="{93325072-622F-4DC1-ABFD-E266FF9FAC73}"/>
    <cellStyle name="20% - Accent1 4 2 10 2 3 2" xfId="1363" xr:uid="{7A2B343D-6A4A-4A50-A4A4-E314492A153D}"/>
    <cellStyle name="20% - Accent1 4 2 10 2 4" xfId="1364" xr:uid="{B4B28843-0647-4161-B9C7-EF52A13D85DB}"/>
    <cellStyle name="20% - Accent1 4 2 10 3" xfId="1365" xr:uid="{555B91BF-6BB9-4F2B-8657-3139D4014DCC}"/>
    <cellStyle name="20% - Accent1 4 2 10 3 2" xfId="1366" xr:uid="{8C26A2B3-B63C-4A19-A949-A662C6BD8E8B}"/>
    <cellStyle name="20% - Accent1 4 2 10 3 2 2" xfId="1367" xr:uid="{9A7E3086-92D8-4CD5-8974-B53B6D05BF4E}"/>
    <cellStyle name="20% - Accent1 4 2 10 3 3" xfId="1368" xr:uid="{B2386186-365A-44CD-9633-4009C288743B}"/>
    <cellStyle name="20% - Accent1 4 2 10 4" xfId="1369" xr:uid="{615E28B9-544D-4579-845B-3DA581D9083C}"/>
    <cellStyle name="20% - Accent1 4 2 10 4 2" xfId="1370" xr:uid="{827F9161-A8AE-433C-BBD2-6CE1A32272C6}"/>
    <cellStyle name="20% - Accent1 4 2 10 5" xfId="1371" xr:uid="{C39A159F-AACE-4285-9AA0-E90B002B776B}"/>
    <cellStyle name="20% - Accent1 4 2 11" xfId="1372" xr:uid="{D7119B2D-55D0-416D-BC8A-A8291D98F936}"/>
    <cellStyle name="20% - Accent1 4 2 11 2" xfId="1373" xr:uid="{42F7ACF9-1A02-46F9-87C8-2526A187F4B5}"/>
    <cellStyle name="20% - Accent1 4 2 11 2 2" xfId="1374" xr:uid="{3D6064BB-C39C-4D96-BF9A-8751752BAF9F}"/>
    <cellStyle name="20% - Accent1 4 2 11 2 2 2" xfId="1375" xr:uid="{0B88081A-029F-4E9C-9A06-CE669D87B99E}"/>
    <cellStyle name="20% - Accent1 4 2 11 2 2 2 2" xfId="1376" xr:uid="{CBE0E07D-1D89-45E5-9D8B-5D355221FD7E}"/>
    <cellStyle name="20% - Accent1 4 2 11 2 2 3" xfId="1377" xr:uid="{0FEACB7F-473F-4931-8023-EA13E5A444BD}"/>
    <cellStyle name="20% - Accent1 4 2 11 2 3" xfId="1378" xr:uid="{43C411D7-239D-4E52-8381-FF6E5CE18A75}"/>
    <cellStyle name="20% - Accent1 4 2 11 2 3 2" xfId="1379" xr:uid="{9E8896FD-0716-420F-B813-B56D40E9784A}"/>
    <cellStyle name="20% - Accent1 4 2 11 2 4" xfId="1380" xr:uid="{371EC875-B26F-4D5A-9DFA-DD3FDDADFE4A}"/>
    <cellStyle name="20% - Accent1 4 2 11 3" xfId="1381" xr:uid="{B0A06D01-9847-4F90-8FB5-9BF83CC02F78}"/>
    <cellStyle name="20% - Accent1 4 2 11 3 2" xfId="1382" xr:uid="{D35E982A-3425-4803-9406-FD8CA412E921}"/>
    <cellStyle name="20% - Accent1 4 2 11 3 2 2" xfId="1383" xr:uid="{BE775CFE-7C5D-454D-B692-CE172A8F798C}"/>
    <cellStyle name="20% - Accent1 4 2 11 3 3" xfId="1384" xr:uid="{C67915DB-3165-4798-9240-BC0DBADE338A}"/>
    <cellStyle name="20% - Accent1 4 2 11 4" xfId="1385" xr:uid="{78DA360B-BDFD-4DDD-BD95-2345A35F3F2C}"/>
    <cellStyle name="20% - Accent1 4 2 11 4 2" xfId="1386" xr:uid="{A8B9191B-949E-48E1-AD4D-EDCE938F0A48}"/>
    <cellStyle name="20% - Accent1 4 2 11 5" xfId="1387" xr:uid="{1872DDD8-17F4-4FCD-BF4E-F9791A93AAD8}"/>
    <cellStyle name="20% - Accent1 4 2 12" xfId="1388" xr:uid="{561F46E6-2CFB-4655-8328-5622ED330F6C}"/>
    <cellStyle name="20% - Accent1 4 2 12 2" xfId="1389" xr:uid="{E02F67B3-DC2E-4384-A147-FC0DE3BF0A25}"/>
    <cellStyle name="20% - Accent1 4 2 12 2 2" xfId="1390" xr:uid="{9FA2813C-D622-4E42-ABB1-D8F0A2C2BE46}"/>
    <cellStyle name="20% - Accent1 4 2 12 2 2 2" xfId="1391" xr:uid="{54AB51E1-86ED-4BDD-B210-82EC8B4B65A5}"/>
    <cellStyle name="20% - Accent1 4 2 12 2 3" xfId="1392" xr:uid="{8C7F01A1-B437-4130-8400-25BE57C91794}"/>
    <cellStyle name="20% - Accent1 4 2 12 3" xfId="1393" xr:uid="{9A7B6F0F-169E-48EC-8C83-9543891B3115}"/>
    <cellStyle name="20% - Accent1 4 2 12 3 2" xfId="1394" xr:uid="{565E346D-D86E-495D-9BD3-19EF94CAF39A}"/>
    <cellStyle name="20% - Accent1 4 2 12 4" xfId="1395" xr:uid="{C38D808F-5189-4EEC-898E-7CCE35EC47AA}"/>
    <cellStyle name="20% - Accent1 4 2 13" xfId="1396" xr:uid="{2D68C444-885A-4E0E-BBEB-061120EFC122}"/>
    <cellStyle name="20% - Accent1 4 2 13 2" xfId="1397" xr:uid="{74B546A3-569B-4A7F-8415-A8FE7275C478}"/>
    <cellStyle name="20% - Accent1 4 2 13 2 2" xfId="1398" xr:uid="{F251A9B1-1825-4E74-821C-65F4BAF31D90}"/>
    <cellStyle name="20% - Accent1 4 2 13 3" xfId="1399" xr:uid="{608F9EA9-3002-4823-8238-B52726B1A216}"/>
    <cellStyle name="20% - Accent1 4 2 14" xfId="1400" xr:uid="{0EA65DBB-F036-4D9A-B84B-C2057C940576}"/>
    <cellStyle name="20% - Accent1 4 2 14 2" xfId="1401" xr:uid="{069E90C3-066F-4B7C-9DEC-C2F5E687E879}"/>
    <cellStyle name="20% - Accent1 4 2 15" xfId="1402" xr:uid="{9FD4A952-3D32-4EC3-9183-5F7E0B739DC5}"/>
    <cellStyle name="20% - Accent1 4 2 15 2" xfId="1403" xr:uid="{9593482A-83EB-4BBB-8A1F-F4E6CAC04526}"/>
    <cellStyle name="20% - Accent1 4 2 16" xfId="1404" xr:uid="{196282DA-C37B-4281-BEF7-C9318DC67202}"/>
    <cellStyle name="20% - Accent1 4 2 17" xfId="1405" xr:uid="{BBBDAE94-8927-4D76-AAFB-A15FE88DF23F}"/>
    <cellStyle name="20% - Accent1 4 2 2" xfId="1406" xr:uid="{26F2A77B-2238-4EF2-88CB-3C069A525443}"/>
    <cellStyle name="20% - Accent1 4 2 2 10" xfId="1407" xr:uid="{B57B32F3-2C70-4EE0-8850-D0CCFB478D2B}"/>
    <cellStyle name="20% - Accent1 4 2 2 2" xfId="1408" xr:uid="{03ADB15C-D8D8-42F3-B539-0800A5DE9ADA}"/>
    <cellStyle name="20% - Accent1 4 2 2 2 2" xfId="1409" xr:uid="{B80E0D48-AD57-4C0B-83C7-009DE0A71976}"/>
    <cellStyle name="20% - Accent1 4 2 2 2 2 2" xfId="1410" xr:uid="{60257EE3-229B-4C0F-A13C-FE13AAEE779C}"/>
    <cellStyle name="20% - Accent1 4 2 2 2 2 2 2" xfId="1411" xr:uid="{C5D28747-F19A-45DF-A3C2-619E1486A1F7}"/>
    <cellStyle name="20% - Accent1 4 2 2 2 2 2 2 2" xfId="1412" xr:uid="{DB6C9B77-123D-452D-9AAE-C7106596E8B9}"/>
    <cellStyle name="20% - Accent1 4 2 2 2 2 2 2 2 2" xfId="1413" xr:uid="{882D242A-6758-457D-98A9-0462D6BA6CE7}"/>
    <cellStyle name="20% - Accent1 4 2 2 2 2 2 2 3" xfId="1414" xr:uid="{7B6803D4-7629-40E4-9487-31E89FC0D36A}"/>
    <cellStyle name="20% - Accent1 4 2 2 2 2 2 3" xfId="1415" xr:uid="{EF72D942-D6A4-46F2-A4BC-D1C000A325E2}"/>
    <cellStyle name="20% - Accent1 4 2 2 2 2 2 3 2" xfId="1416" xr:uid="{95B11856-FC8D-468C-ACE4-3B9A66CDFE83}"/>
    <cellStyle name="20% - Accent1 4 2 2 2 2 2 4" xfId="1417" xr:uid="{0A3A1C29-EBDD-425E-BAB0-0C2F8356794E}"/>
    <cellStyle name="20% - Accent1 4 2 2 2 2 2 4 2" xfId="1418" xr:uid="{05EF61AC-7312-45AB-89DC-A750CB58D9C0}"/>
    <cellStyle name="20% - Accent1 4 2 2 2 2 2 5" xfId="1419" xr:uid="{000007EC-5051-4D67-8813-C5A6CAADC17A}"/>
    <cellStyle name="20% - Accent1 4 2 2 2 2 2 6" xfId="1420" xr:uid="{4150C996-7026-473E-A47B-E24E7FE87157}"/>
    <cellStyle name="20% - Accent1 4 2 2 2 2 3" xfId="1421" xr:uid="{F7A2B593-020F-4D5F-9A86-A67150B4A2C9}"/>
    <cellStyle name="20% - Accent1 4 2 2 2 2 3 2" xfId="1422" xr:uid="{6017F3D0-64E5-4613-8134-7401AF9C00DA}"/>
    <cellStyle name="20% - Accent1 4 2 2 2 2 3 2 2" xfId="1423" xr:uid="{FD022E57-E6C6-4350-83FE-E5EBA6C88B3F}"/>
    <cellStyle name="20% - Accent1 4 2 2 2 2 3 3" xfId="1424" xr:uid="{785FF92A-067C-4AB9-9BBA-0F8FE7B07BD7}"/>
    <cellStyle name="20% - Accent1 4 2 2 2 2 4" xfId="1425" xr:uid="{E493B857-A0F4-48AF-AA7C-BDC05F56D78D}"/>
    <cellStyle name="20% - Accent1 4 2 2 2 2 4 2" xfId="1426" xr:uid="{D3A3C463-D5BB-4C1D-B403-08C4289FC6FF}"/>
    <cellStyle name="20% - Accent1 4 2 2 2 2 5" xfId="1427" xr:uid="{405F8B8B-DF69-4885-8A89-151B1032AEF1}"/>
    <cellStyle name="20% - Accent1 4 2 2 2 2 5 2" xfId="1428" xr:uid="{07C545F2-6B36-460C-91E8-4232A8E26EF5}"/>
    <cellStyle name="20% - Accent1 4 2 2 2 2 6" xfId="1429" xr:uid="{AACDE850-1115-4528-B9AE-5A6B5287F7DB}"/>
    <cellStyle name="20% - Accent1 4 2 2 2 2 7" xfId="1430" xr:uid="{A2FADFF7-DC45-4B87-A151-BFE97792BB58}"/>
    <cellStyle name="20% - Accent1 4 2 2 2 3" xfId="1431" xr:uid="{9B4F6AA1-F564-4F6E-BA1E-765574F8D299}"/>
    <cellStyle name="20% - Accent1 4 2 2 2 3 2" xfId="1432" xr:uid="{D7012A43-8248-41FB-8219-4A4397C11B82}"/>
    <cellStyle name="20% - Accent1 4 2 2 2 3 2 2" xfId="1433" xr:uid="{AB8733A2-9F4C-472B-AF8F-4609260891F0}"/>
    <cellStyle name="20% - Accent1 4 2 2 2 3 2 2 2" xfId="1434" xr:uid="{8610586E-081E-4FC3-B2FC-91062EC4C352}"/>
    <cellStyle name="20% - Accent1 4 2 2 2 3 2 3" xfId="1435" xr:uid="{22F5BB65-6F78-4304-9EE2-045D50682395}"/>
    <cellStyle name="20% - Accent1 4 2 2 2 3 3" xfId="1436" xr:uid="{6EE8546F-CAC3-4256-B7C9-634F28ADDAC1}"/>
    <cellStyle name="20% - Accent1 4 2 2 2 3 3 2" xfId="1437" xr:uid="{A3AAB1C7-3954-4928-9C99-8522B502D4E5}"/>
    <cellStyle name="20% - Accent1 4 2 2 2 3 4" xfId="1438" xr:uid="{6B2C7502-CDB5-4089-9EFF-DD4864CC87FA}"/>
    <cellStyle name="20% - Accent1 4 2 2 2 3 4 2" xfId="1439" xr:uid="{08942E48-4EB3-4B62-BBF1-5F707BBCF692}"/>
    <cellStyle name="20% - Accent1 4 2 2 2 3 5" xfId="1440" xr:uid="{C828028D-94FA-4124-8E53-5638F13DF84F}"/>
    <cellStyle name="20% - Accent1 4 2 2 2 3 6" xfId="1441" xr:uid="{66C36C13-24D9-49C7-AC05-3957ED77393A}"/>
    <cellStyle name="20% - Accent1 4 2 2 2 4" xfId="1442" xr:uid="{4C623CF3-C289-4E4F-8356-5D3B9559213E}"/>
    <cellStyle name="20% - Accent1 4 2 2 2 4 2" xfId="1443" xr:uid="{DB67AB91-E9E8-4625-9100-1696BAB1DD6D}"/>
    <cellStyle name="20% - Accent1 4 2 2 2 4 2 2" xfId="1444" xr:uid="{FF077CA0-CEFB-41E7-B7ED-C5EF3AA18D0C}"/>
    <cellStyle name="20% - Accent1 4 2 2 2 4 3" xfId="1445" xr:uid="{06917898-D0E9-4979-98C9-D98BA9651928}"/>
    <cellStyle name="20% - Accent1 4 2 2 2 5" xfId="1446" xr:uid="{CA02C36F-8B8F-4684-AB75-2F3834D1A612}"/>
    <cellStyle name="20% - Accent1 4 2 2 2 5 2" xfId="1447" xr:uid="{F78691AD-D1A1-4EF5-A320-D75C9769A023}"/>
    <cellStyle name="20% - Accent1 4 2 2 2 6" xfId="1448" xr:uid="{4D99BD64-74E1-46B0-B20B-4008A4302547}"/>
    <cellStyle name="20% - Accent1 4 2 2 2 6 2" xfId="1449" xr:uid="{9E43E555-3613-4C80-B367-76107A5C1C47}"/>
    <cellStyle name="20% - Accent1 4 2 2 2 7" xfId="1450" xr:uid="{77056F55-7665-44C6-9F49-260F7EFB46DE}"/>
    <cellStyle name="20% - Accent1 4 2 2 2 8" xfId="1451" xr:uid="{EC1ADB36-394E-4753-96A9-E521CFB2BFF9}"/>
    <cellStyle name="20% - Accent1 4 2 2 3" xfId="1452" xr:uid="{CA27D9DF-D206-43FC-A067-340A3CBFCE86}"/>
    <cellStyle name="20% - Accent1 4 2 2 3 2" xfId="1453" xr:uid="{2220377F-3B0A-4F8A-9D3A-008EE441E3D5}"/>
    <cellStyle name="20% - Accent1 4 2 2 3 2 2" xfId="1454" xr:uid="{92A6D928-6BFE-4237-B451-E3228704DA68}"/>
    <cellStyle name="20% - Accent1 4 2 2 3 2 2 2" xfId="1455" xr:uid="{44ABA573-127B-4C95-A21D-2CFDF4D6EF85}"/>
    <cellStyle name="20% - Accent1 4 2 2 3 2 2 2 2" xfId="1456" xr:uid="{8B8B0FD9-50D9-4BEB-B636-12E8333B8E4B}"/>
    <cellStyle name="20% - Accent1 4 2 2 3 2 2 3" xfId="1457" xr:uid="{A7A03CD6-9164-4F49-A008-91A1E7C77E1B}"/>
    <cellStyle name="20% - Accent1 4 2 2 3 2 3" xfId="1458" xr:uid="{F4BC8C51-6BFA-4D13-9645-44528A48540C}"/>
    <cellStyle name="20% - Accent1 4 2 2 3 2 3 2" xfId="1459" xr:uid="{C39D5CF6-A941-49DC-984C-A8687C80CF83}"/>
    <cellStyle name="20% - Accent1 4 2 2 3 2 4" xfId="1460" xr:uid="{E7175B42-B51C-431D-849A-CD8B149B3D84}"/>
    <cellStyle name="20% - Accent1 4 2 2 3 2 4 2" xfId="1461" xr:uid="{8ADA9C32-A52D-47B5-86DC-7BE1852656F3}"/>
    <cellStyle name="20% - Accent1 4 2 2 3 2 5" xfId="1462" xr:uid="{9A665CF7-136E-44A5-8D41-856FD70E2AE2}"/>
    <cellStyle name="20% - Accent1 4 2 2 3 2 6" xfId="1463" xr:uid="{3BD4FEF6-87C2-4715-B4AE-79F0BAC90180}"/>
    <cellStyle name="20% - Accent1 4 2 2 3 3" xfId="1464" xr:uid="{EB58546C-9641-4369-9C6E-CF85BFDD79C5}"/>
    <cellStyle name="20% - Accent1 4 2 2 3 3 2" xfId="1465" xr:uid="{BD587433-4EFC-4874-9DAF-82BB7D2ADC08}"/>
    <cellStyle name="20% - Accent1 4 2 2 3 3 2 2" xfId="1466" xr:uid="{C5C0927C-F223-4454-B1CB-56BEF4E60B43}"/>
    <cellStyle name="20% - Accent1 4 2 2 3 3 3" xfId="1467" xr:uid="{D365C99B-B389-4EF4-8B83-049354086A9C}"/>
    <cellStyle name="20% - Accent1 4 2 2 3 4" xfId="1468" xr:uid="{A4C8B79B-ED5B-4E83-B853-C661947F7120}"/>
    <cellStyle name="20% - Accent1 4 2 2 3 4 2" xfId="1469" xr:uid="{6611E799-D165-4BE6-AE26-6B1B1C2E8A4F}"/>
    <cellStyle name="20% - Accent1 4 2 2 3 5" xfId="1470" xr:uid="{3B43A205-C112-489A-B2E0-963AF3405C95}"/>
    <cellStyle name="20% - Accent1 4 2 2 3 5 2" xfId="1471" xr:uid="{71F7E622-D740-4989-9140-7739755930C9}"/>
    <cellStyle name="20% - Accent1 4 2 2 3 6" xfId="1472" xr:uid="{9CE88F6D-4D8C-4ACA-AD89-A3E14106D0D8}"/>
    <cellStyle name="20% - Accent1 4 2 2 3 7" xfId="1473" xr:uid="{D7838C12-15D6-4486-A547-E50D8984B748}"/>
    <cellStyle name="20% - Accent1 4 2 2 4" xfId="1474" xr:uid="{B5604F8B-9ACD-4320-A0BB-A14E1497C267}"/>
    <cellStyle name="20% - Accent1 4 2 2 4 2" xfId="1475" xr:uid="{026B72E4-C661-4FBC-A6CD-E66DC5B76DFB}"/>
    <cellStyle name="20% - Accent1 4 2 2 4 2 2" xfId="1476" xr:uid="{DE706FB6-08D3-4530-BE61-74816BE26D2A}"/>
    <cellStyle name="20% - Accent1 4 2 2 4 2 2 2" xfId="1477" xr:uid="{B4CAED03-747E-477F-B5D2-B4486BAF6005}"/>
    <cellStyle name="20% - Accent1 4 2 2 4 2 2 2 2" xfId="1478" xr:uid="{2CB6F4D5-C2F0-4378-96E3-ABAF986B0196}"/>
    <cellStyle name="20% - Accent1 4 2 2 4 2 2 3" xfId="1479" xr:uid="{8E2B28BC-858B-43B9-ACBA-81B5E75EB1E1}"/>
    <cellStyle name="20% - Accent1 4 2 2 4 2 3" xfId="1480" xr:uid="{418406A6-855F-4724-831D-5D8BB52364BC}"/>
    <cellStyle name="20% - Accent1 4 2 2 4 2 3 2" xfId="1481" xr:uid="{790BEF52-A93C-4EA3-8F63-246D65384E62}"/>
    <cellStyle name="20% - Accent1 4 2 2 4 2 4" xfId="1482" xr:uid="{FD966540-7CC8-48A9-A62D-BF98F90EE2F2}"/>
    <cellStyle name="20% - Accent1 4 2 2 4 3" xfId="1483" xr:uid="{FFA4740F-1B60-4696-9E69-706C6C774787}"/>
    <cellStyle name="20% - Accent1 4 2 2 4 3 2" xfId="1484" xr:uid="{2111F631-DE17-496E-8E7B-1E2923D26707}"/>
    <cellStyle name="20% - Accent1 4 2 2 4 3 2 2" xfId="1485" xr:uid="{EAA2D080-DE15-4ADA-9E91-0D5DFF0D133D}"/>
    <cellStyle name="20% - Accent1 4 2 2 4 3 3" xfId="1486" xr:uid="{4496FA2E-C1F0-447C-8C66-B950CAC8CC72}"/>
    <cellStyle name="20% - Accent1 4 2 2 4 4" xfId="1487" xr:uid="{6A9DAECD-00B6-44A6-B65A-C4E27E2B2969}"/>
    <cellStyle name="20% - Accent1 4 2 2 4 4 2" xfId="1488" xr:uid="{27E25285-1926-42AF-94B9-23932EE755C8}"/>
    <cellStyle name="20% - Accent1 4 2 2 4 5" xfId="1489" xr:uid="{B2ED55FD-25D2-4A7A-9A42-5066A5695441}"/>
    <cellStyle name="20% - Accent1 4 2 2 4 5 2" xfId="1490" xr:uid="{966DAB31-5176-4769-A23F-58A3D07BBC7E}"/>
    <cellStyle name="20% - Accent1 4 2 2 4 6" xfId="1491" xr:uid="{C5941B0E-C9FE-441B-875B-35E08376DB91}"/>
    <cellStyle name="20% - Accent1 4 2 2 4 7" xfId="1492" xr:uid="{F0039FD5-916B-4153-8A88-13ED39DC544A}"/>
    <cellStyle name="20% - Accent1 4 2 2 5" xfId="1493" xr:uid="{6844FC49-8389-4C7A-A93A-DE58B017D482}"/>
    <cellStyle name="20% - Accent1 4 2 2 5 2" xfId="1494" xr:uid="{B59B5FED-5388-42D5-A4A2-708896EEF9E6}"/>
    <cellStyle name="20% - Accent1 4 2 2 5 2 2" xfId="1495" xr:uid="{99801D6F-A6AC-4D1C-83B6-376DDC9A3E1D}"/>
    <cellStyle name="20% - Accent1 4 2 2 5 2 2 2" xfId="1496" xr:uid="{7EC48533-7EA2-42AD-8B3F-3BAC44122B8A}"/>
    <cellStyle name="20% - Accent1 4 2 2 5 2 3" xfId="1497" xr:uid="{0E94A057-7C87-43C7-BE95-05AE1AAD2DAE}"/>
    <cellStyle name="20% - Accent1 4 2 2 5 3" xfId="1498" xr:uid="{F06C041D-BB4D-4C31-9796-8E103D9A226B}"/>
    <cellStyle name="20% - Accent1 4 2 2 5 3 2" xfId="1499" xr:uid="{3F0FEE51-FBBB-4124-811F-2DF8044C783E}"/>
    <cellStyle name="20% - Accent1 4 2 2 5 4" xfId="1500" xr:uid="{E1B39E96-5FB5-43A5-9E49-019CB7418991}"/>
    <cellStyle name="20% - Accent1 4 2 2 6" xfId="1501" xr:uid="{73649AB1-4658-47B7-8493-AFCDCB58F341}"/>
    <cellStyle name="20% - Accent1 4 2 2 6 2" xfId="1502" xr:uid="{8714F296-7F31-4A7D-8956-B5B77E95014C}"/>
    <cellStyle name="20% - Accent1 4 2 2 6 2 2" xfId="1503" xr:uid="{ECF8093E-D38C-4BC8-BBE5-5150594A6523}"/>
    <cellStyle name="20% - Accent1 4 2 2 6 3" xfId="1504" xr:uid="{1A77EDF1-E2DD-4CAA-AC08-8BD7816AD73A}"/>
    <cellStyle name="20% - Accent1 4 2 2 7" xfId="1505" xr:uid="{CBBF9292-2D8B-4FF9-B3AF-635D51C92EC1}"/>
    <cellStyle name="20% - Accent1 4 2 2 7 2" xfId="1506" xr:uid="{C58EC69D-388E-4144-A4AB-1C16B2A48C01}"/>
    <cellStyle name="20% - Accent1 4 2 2 8" xfId="1507" xr:uid="{5F53D950-B074-4469-A0FB-6F08D57C1C77}"/>
    <cellStyle name="20% - Accent1 4 2 2 8 2" xfId="1508" xr:uid="{33E2D7BA-2A77-4166-87DA-FB37DFE5F6FA}"/>
    <cellStyle name="20% - Accent1 4 2 2 9" xfId="1509" xr:uid="{B4B3F015-292E-492B-9E63-34CA79ED90E5}"/>
    <cellStyle name="20% - Accent1 4 2 2_Asset Register (new)" xfId="1510" xr:uid="{2CC6A2F6-25EC-4DDB-83B8-64A014CAEC2E}"/>
    <cellStyle name="20% - Accent1 4 2 3" xfId="1511" xr:uid="{20C1DD48-602C-4162-A7B0-4EDED1628B92}"/>
    <cellStyle name="20% - Accent1 4 2 3 2" xfId="1512" xr:uid="{12D610A7-88B0-40C7-B3A4-C0CB1BD7F960}"/>
    <cellStyle name="20% - Accent1 4 2 3 2 2" xfId="1513" xr:uid="{9E4CF488-EF50-4F18-ADE7-34E39D6D3F17}"/>
    <cellStyle name="20% - Accent1 4 2 3 2 2 2" xfId="1514" xr:uid="{F8CBC94F-ECD3-4270-8670-2FEA522670DD}"/>
    <cellStyle name="20% - Accent1 4 2 3 2 2 2 2" xfId="1515" xr:uid="{FFEE799B-3EFD-4FDD-B685-37AB8D8D9DCE}"/>
    <cellStyle name="20% - Accent1 4 2 3 2 2 2 2 2" xfId="1516" xr:uid="{9691E067-9FF6-4FAB-876E-22B16A7CF0A0}"/>
    <cellStyle name="20% - Accent1 4 2 3 2 2 2 3" xfId="1517" xr:uid="{8A5D9609-1D42-45A2-9DBA-8F474A4749ED}"/>
    <cellStyle name="20% - Accent1 4 2 3 2 2 3" xfId="1518" xr:uid="{D8AB1508-4F3C-4F61-A3A6-569F36B4A373}"/>
    <cellStyle name="20% - Accent1 4 2 3 2 2 3 2" xfId="1519" xr:uid="{3DA8845D-B41F-4DB4-9D3E-3377962025B3}"/>
    <cellStyle name="20% - Accent1 4 2 3 2 2 4" xfId="1520" xr:uid="{6232D714-FEF9-46D0-8BA4-384B46B19AF7}"/>
    <cellStyle name="20% - Accent1 4 2 3 2 2 4 2" xfId="1521" xr:uid="{2E7D042D-FA10-4370-A2E2-CEF1E8AF6651}"/>
    <cellStyle name="20% - Accent1 4 2 3 2 2 5" xfId="1522" xr:uid="{3822A547-8437-400D-9596-8BF1D277955F}"/>
    <cellStyle name="20% - Accent1 4 2 3 2 2 6" xfId="1523" xr:uid="{634B27E0-5628-49F9-A555-07A4193E4849}"/>
    <cellStyle name="20% - Accent1 4 2 3 2 3" xfId="1524" xr:uid="{90CD6507-CC4A-4AD9-B41A-2542C4C35F62}"/>
    <cellStyle name="20% - Accent1 4 2 3 2 3 2" xfId="1525" xr:uid="{6848ED51-0C88-466F-9E7B-2C3E42107852}"/>
    <cellStyle name="20% - Accent1 4 2 3 2 3 2 2" xfId="1526" xr:uid="{565E1741-4F83-4341-8090-4264F83E6A57}"/>
    <cellStyle name="20% - Accent1 4 2 3 2 3 3" xfId="1527" xr:uid="{FCED05C6-6D5C-4975-B884-F4435914584D}"/>
    <cellStyle name="20% - Accent1 4 2 3 2 4" xfId="1528" xr:uid="{222173E7-7D4A-4757-BA8E-9EA5EEEA687D}"/>
    <cellStyle name="20% - Accent1 4 2 3 2 4 2" xfId="1529" xr:uid="{75173D9D-9FD4-4F5E-A3AB-377C565A0B24}"/>
    <cellStyle name="20% - Accent1 4 2 3 2 5" xfId="1530" xr:uid="{F672A5DF-E7B6-4748-AA66-DB430592D65B}"/>
    <cellStyle name="20% - Accent1 4 2 3 2 5 2" xfId="1531" xr:uid="{A8B7BFCD-64EB-4D79-84A2-85596300948A}"/>
    <cellStyle name="20% - Accent1 4 2 3 2 6" xfId="1532" xr:uid="{85AFB6E5-8FAD-400A-B619-B4F3181562B6}"/>
    <cellStyle name="20% - Accent1 4 2 3 2 7" xfId="1533" xr:uid="{78FBA95B-FC94-43C5-930F-95E8510DB3F0}"/>
    <cellStyle name="20% - Accent1 4 2 3 3" xfId="1534" xr:uid="{210C9B09-D956-40C5-93A9-3564607540B2}"/>
    <cellStyle name="20% - Accent1 4 2 3 3 2" xfId="1535" xr:uid="{91226170-4DEB-4DF1-8706-C79EEFCD3A05}"/>
    <cellStyle name="20% - Accent1 4 2 3 3 2 2" xfId="1536" xr:uid="{4C8D90B7-2B9B-4ACD-9736-226F75C28B7A}"/>
    <cellStyle name="20% - Accent1 4 2 3 3 2 2 2" xfId="1537" xr:uid="{43D6E6C4-02EF-4845-AA22-B280E75B8104}"/>
    <cellStyle name="20% - Accent1 4 2 3 3 2 3" xfId="1538" xr:uid="{A53E792B-2A75-4552-8BE7-0BC780139134}"/>
    <cellStyle name="20% - Accent1 4 2 3 3 3" xfId="1539" xr:uid="{5926C919-38C3-4558-8129-4C76BECCC1BF}"/>
    <cellStyle name="20% - Accent1 4 2 3 3 3 2" xfId="1540" xr:uid="{AA43E496-4C13-4ABF-9421-928186BC18F8}"/>
    <cellStyle name="20% - Accent1 4 2 3 3 4" xfId="1541" xr:uid="{06FE6630-94A3-4021-9A9B-9BE9B56C5E92}"/>
    <cellStyle name="20% - Accent1 4 2 3 3 4 2" xfId="1542" xr:uid="{71D078E7-C9EE-4CA7-B5FD-FAB3D9DC557C}"/>
    <cellStyle name="20% - Accent1 4 2 3 3 5" xfId="1543" xr:uid="{8074AEA3-1B8D-4C01-A001-688BFB2AE349}"/>
    <cellStyle name="20% - Accent1 4 2 3 3 6" xfId="1544" xr:uid="{7DCB6687-FFBB-47EC-9685-EEDB5B6989D2}"/>
    <cellStyle name="20% - Accent1 4 2 3 4" xfId="1545" xr:uid="{ADBB8B28-DF0F-48E5-90C0-BEFA95FEB7F2}"/>
    <cellStyle name="20% - Accent1 4 2 3 4 2" xfId="1546" xr:uid="{C7AAD6BD-D88B-4398-8A69-4820E9594B64}"/>
    <cellStyle name="20% - Accent1 4 2 3 4 2 2" xfId="1547" xr:uid="{67216ABF-8BD7-4C2D-BDB6-A15173911C69}"/>
    <cellStyle name="20% - Accent1 4 2 3 4 3" xfId="1548" xr:uid="{ABF7686D-A47F-4C57-B488-A26174E18918}"/>
    <cellStyle name="20% - Accent1 4 2 3 5" xfId="1549" xr:uid="{93AD6467-F442-4904-A021-B571492B49A0}"/>
    <cellStyle name="20% - Accent1 4 2 3 5 2" xfId="1550" xr:uid="{27C3139D-92E2-41A4-9B0E-7F628D9213D4}"/>
    <cellStyle name="20% - Accent1 4 2 3 6" xfId="1551" xr:uid="{9E221491-7FA3-4BB8-B092-ADA682A2EA80}"/>
    <cellStyle name="20% - Accent1 4 2 3 6 2" xfId="1552" xr:uid="{2107BBB8-A85E-42FD-A29D-079EBC461571}"/>
    <cellStyle name="20% - Accent1 4 2 3 7" xfId="1553" xr:uid="{C7DF48A3-8A89-4172-BEF5-62BBFD6DAAC6}"/>
    <cellStyle name="20% - Accent1 4 2 3 8" xfId="1554" xr:uid="{EED87AED-47E6-424A-BA8C-4410B480B7A6}"/>
    <cellStyle name="20% - Accent1 4 2 4" xfId="1555" xr:uid="{2698CB74-5602-4784-917B-0DFB0B7E73F9}"/>
    <cellStyle name="20% - Accent1 4 2 4 2" xfId="1556" xr:uid="{E18B1949-145E-4985-AC22-40B3ED85B85F}"/>
    <cellStyle name="20% - Accent1 4 2 4 2 2" xfId="1557" xr:uid="{E653FC83-0AD0-47C2-9FB4-FC508CE580A3}"/>
    <cellStyle name="20% - Accent1 4 2 4 2 2 2" xfId="1558" xr:uid="{35911A89-8E64-41BC-8BDA-42FCE018A5F2}"/>
    <cellStyle name="20% - Accent1 4 2 4 2 2 2 2" xfId="1559" xr:uid="{25B1AE0B-9D39-4211-B76E-36717A5CF19E}"/>
    <cellStyle name="20% - Accent1 4 2 4 2 2 3" xfId="1560" xr:uid="{A99D6CA7-DC61-4E0B-B2C3-2C5DAF0725D0}"/>
    <cellStyle name="20% - Accent1 4 2 4 2 3" xfId="1561" xr:uid="{46AE2371-FB70-4031-8275-230C290F4002}"/>
    <cellStyle name="20% - Accent1 4 2 4 2 3 2" xfId="1562" xr:uid="{9F11881B-A2C3-4752-8794-34F57BD358DC}"/>
    <cellStyle name="20% - Accent1 4 2 4 2 4" xfId="1563" xr:uid="{54C99522-2481-4660-8ABF-629987FB9D28}"/>
    <cellStyle name="20% - Accent1 4 2 4 2 4 2" xfId="1564" xr:uid="{1FED14C6-BE62-439C-8F10-D1CB31170B84}"/>
    <cellStyle name="20% - Accent1 4 2 4 2 5" xfId="1565" xr:uid="{375336E2-55DA-4567-B7B1-4E2E05762781}"/>
    <cellStyle name="20% - Accent1 4 2 4 2 6" xfId="1566" xr:uid="{B72A0751-CF20-4D0A-AF7F-858C143DD8B9}"/>
    <cellStyle name="20% - Accent1 4 2 4 3" xfId="1567" xr:uid="{14326429-53D3-4DD2-887F-776DB677E058}"/>
    <cellStyle name="20% - Accent1 4 2 4 3 2" xfId="1568" xr:uid="{D0E9D486-B030-4D7B-A385-C174895A088C}"/>
    <cellStyle name="20% - Accent1 4 2 4 3 2 2" xfId="1569" xr:uid="{63F43BD5-5ED2-4999-96FA-8DBE8250E6BA}"/>
    <cellStyle name="20% - Accent1 4 2 4 3 3" xfId="1570" xr:uid="{9BE7E365-4B71-41C6-888B-81CAA5E0C412}"/>
    <cellStyle name="20% - Accent1 4 2 4 4" xfId="1571" xr:uid="{C83CF2CC-B0C1-4160-9A91-B3CB1D77CA32}"/>
    <cellStyle name="20% - Accent1 4 2 4 4 2" xfId="1572" xr:uid="{26658F59-14D0-4D22-85E9-176D881A7A91}"/>
    <cellStyle name="20% - Accent1 4 2 4 5" xfId="1573" xr:uid="{FBBE117C-D3E0-4D4B-B0EB-0FC1AD668F34}"/>
    <cellStyle name="20% - Accent1 4 2 4 5 2" xfId="1574" xr:uid="{0F3BD834-8181-4458-BE90-83FEE2356082}"/>
    <cellStyle name="20% - Accent1 4 2 4 6" xfId="1575" xr:uid="{E4EB5F1F-633F-4784-BC8D-DBD12F32DB8F}"/>
    <cellStyle name="20% - Accent1 4 2 4 7" xfId="1576" xr:uid="{FC493844-6865-47C2-98FC-1BA43EAC130C}"/>
    <cellStyle name="20% - Accent1 4 2 5" xfId="1577" xr:uid="{A83D8C94-C6B2-4820-8EFE-558B4276832E}"/>
    <cellStyle name="20% - Accent1 4 2 5 2" xfId="1578" xr:uid="{BC9EBF39-7984-428C-A898-E6231FB79405}"/>
    <cellStyle name="20% - Accent1 4 2 5 2 2" xfId="1579" xr:uid="{80DC09AD-0A9B-42B1-9188-E10B9E9B11E7}"/>
    <cellStyle name="20% - Accent1 4 2 5 2 2 2" xfId="1580" xr:uid="{49ECD616-1600-4B89-A7BE-0FC9BC04D176}"/>
    <cellStyle name="20% - Accent1 4 2 5 2 2 2 2" xfId="1581" xr:uid="{55AF7BA3-0E91-4424-B8BC-62282580464C}"/>
    <cellStyle name="20% - Accent1 4 2 5 2 2 3" xfId="1582" xr:uid="{49379906-EEC3-4E59-8A57-A6EAC2F58AAA}"/>
    <cellStyle name="20% - Accent1 4 2 5 2 3" xfId="1583" xr:uid="{ACAB3FA1-6F41-446D-AAC9-989659A6F41C}"/>
    <cellStyle name="20% - Accent1 4 2 5 2 3 2" xfId="1584" xr:uid="{FF35AABF-DEE9-44F7-9DF1-8C47F9BC1C35}"/>
    <cellStyle name="20% - Accent1 4 2 5 2 4" xfId="1585" xr:uid="{0BCE67B0-3251-470C-946C-90BBFE36EE9D}"/>
    <cellStyle name="20% - Accent1 4 2 5 3" xfId="1586" xr:uid="{47217966-6183-402B-AB44-88994DE0E9C6}"/>
    <cellStyle name="20% - Accent1 4 2 5 3 2" xfId="1587" xr:uid="{87D9EF5A-9C60-4084-9425-E6CC0F368EF0}"/>
    <cellStyle name="20% - Accent1 4 2 5 3 2 2" xfId="1588" xr:uid="{B195C0A0-0202-4ADF-958D-45B4BDEF262D}"/>
    <cellStyle name="20% - Accent1 4 2 5 3 3" xfId="1589" xr:uid="{B00DBF16-3AF4-4BE0-801B-B5403CD297F8}"/>
    <cellStyle name="20% - Accent1 4 2 5 4" xfId="1590" xr:uid="{85E2EA10-BB04-44AA-804B-B12EDF1972B3}"/>
    <cellStyle name="20% - Accent1 4 2 5 4 2" xfId="1591" xr:uid="{5A20BECD-6900-41E8-9993-37FA78BCC775}"/>
    <cellStyle name="20% - Accent1 4 2 5 5" xfId="1592" xr:uid="{B4426B0A-8CED-43D7-B6A9-32F23E054DF2}"/>
    <cellStyle name="20% - Accent1 4 2 5 5 2" xfId="1593" xr:uid="{AB3F2617-F81B-4779-BDD6-8353C4EE895F}"/>
    <cellStyle name="20% - Accent1 4 2 5 6" xfId="1594" xr:uid="{4580FAC1-5B60-4E23-A678-6F2408FA9C76}"/>
    <cellStyle name="20% - Accent1 4 2 5 7" xfId="1595" xr:uid="{0D4E4B51-E454-4167-89EF-D73B07BD4E2F}"/>
    <cellStyle name="20% - Accent1 4 2 6" xfId="1596" xr:uid="{BA8C5915-248B-4D8B-A9B7-7E8C37EEC584}"/>
    <cellStyle name="20% - Accent1 4 2 6 2" xfId="1597" xr:uid="{9C849503-6151-4769-A13A-149DE6CCD6B6}"/>
    <cellStyle name="20% - Accent1 4 2 6 2 2" xfId="1598" xr:uid="{852B6952-4A87-4FFB-AC73-EB8B9294C984}"/>
    <cellStyle name="20% - Accent1 4 2 6 2 2 2" xfId="1599" xr:uid="{D37E5D18-595C-486C-937E-0A71CE956FDC}"/>
    <cellStyle name="20% - Accent1 4 2 6 2 2 2 2" xfId="1600" xr:uid="{AB8D37DB-9669-4D08-983F-5019E199416F}"/>
    <cellStyle name="20% - Accent1 4 2 6 2 2 3" xfId="1601" xr:uid="{0948C51F-91FA-4682-830A-FD52C0D337AA}"/>
    <cellStyle name="20% - Accent1 4 2 6 2 3" xfId="1602" xr:uid="{2CB2A150-70FD-4A02-BBA0-13CA8083A158}"/>
    <cellStyle name="20% - Accent1 4 2 6 2 3 2" xfId="1603" xr:uid="{7840780D-5688-4C51-9A6D-5221102601EF}"/>
    <cellStyle name="20% - Accent1 4 2 6 2 4" xfId="1604" xr:uid="{BAA8F3D5-1E39-4986-A0FE-9F592AD5F886}"/>
    <cellStyle name="20% - Accent1 4 2 6 3" xfId="1605" xr:uid="{7EC14E76-6705-46BD-8284-D16C7EBDBD74}"/>
    <cellStyle name="20% - Accent1 4 2 6 3 2" xfId="1606" xr:uid="{56E7B982-7D76-4CF1-B839-02E96193FA1C}"/>
    <cellStyle name="20% - Accent1 4 2 6 3 2 2" xfId="1607" xr:uid="{4F3D97B3-87AB-492B-8940-C638B0552FA8}"/>
    <cellStyle name="20% - Accent1 4 2 6 3 3" xfId="1608" xr:uid="{E8B0EA4C-60BD-4DFE-8E20-32797E136BAF}"/>
    <cellStyle name="20% - Accent1 4 2 6 4" xfId="1609" xr:uid="{48C62899-BA23-4D59-B396-63BC4F7D38F0}"/>
    <cellStyle name="20% - Accent1 4 2 6 4 2" xfId="1610" xr:uid="{61E740FD-B2BE-4D65-A3AB-335A86C8E1DB}"/>
    <cellStyle name="20% - Accent1 4 2 6 5" xfId="1611" xr:uid="{7E044C84-AAE8-4597-8A5C-2B60E24261C5}"/>
    <cellStyle name="20% - Accent1 4 2 7" xfId="1612" xr:uid="{E5A579AF-81EF-4330-928B-3532A24A9A20}"/>
    <cellStyle name="20% - Accent1 4 2 7 2" xfId="1613" xr:uid="{D09FCA65-D18C-493B-8EC0-41727368FD8D}"/>
    <cellStyle name="20% - Accent1 4 2 7 2 2" xfId="1614" xr:uid="{A4895A8D-CCA5-4CC6-BBBC-F4DF45532430}"/>
    <cellStyle name="20% - Accent1 4 2 7 2 2 2" xfId="1615" xr:uid="{E7CBD4DC-8E40-44DE-B82D-C3DB4F59B211}"/>
    <cellStyle name="20% - Accent1 4 2 7 2 2 2 2" xfId="1616" xr:uid="{33F59D14-2FCE-4A4C-B5DA-ADDAA63097B4}"/>
    <cellStyle name="20% - Accent1 4 2 7 2 2 3" xfId="1617" xr:uid="{5B3BF395-EF97-4500-9AB5-C4FE32C13D67}"/>
    <cellStyle name="20% - Accent1 4 2 7 2 3" xfId="1618" xr:uid="{BBCD5417-C71D-4A20-AC63-AD5A6F5E12C8}"/>
    <cellStyle name="20% - Accent1 4 2 7 2 3 2" xfId="1619" xr:uid="{FB478AA3-29BD-4BC4-BB00-5C2EF059D7BB}"/>
    <cellStyle name="20% - Accent1 4 2 7 2 4" xfId="1620" xr:uid="{21F5E9BC-CC29-4E5A-AD63-6734CC427630}"/>
    <cellStyle name="20% - Accent1 4 2 7 3" xfId="1621" xr:uid="{8076A1CA-0DAD-450F-AABD-1D395A556324}"/>
    <cellStyle name="20% - Accent1 4 2 7 3 2" xfId="1622" xr:uid="{1F20B55B-1996-47A5-BA00-479A708E7F99}"/>
    <cellStyle name="20% - Accent1 4 2 7 3 2 2" xfId="1623" xr:uid="{C4796D32-B0D7-4126-836B-75E16A68265D}"/>
    <cellStyle name="20% - Accent1 4 2 7 3 3" xfId="1624" xr:uid="{D420D8E7-A256-4E87-B614-035BF966867F}"/>
    <cellStyle name="20% - Accent1 4 2 7 4" xfId="1625" xr:uid="{57AE524C-D04D-456E-905F-75B973065949}"/>
    <cellStyle name="20% - Accent1 4 2 7 4 2" xfId="1626" xr:uid="{74BB9E96-1CCA-4C45-8F19-58FBC4A8CABD}"/>
    <cellStyle name="20% - Accent1 4 2 7 5" xfId="1627" xr:uid="{9ABF7E33-EE24-4217-9E55-7F1B7A069BDA}"/>
    <cellStyle name="20% - Accent1 4 2 8" xfId="1628" xr:uid="{257539B6-55DA-4E15-AE87-C45727349A93}"/>
    <cellStyle name="20% - Accent1 4 2 8 2" xfId="1629" xr:uid="{E6526CE1-C495-4C86-9A40-E4C0B0E5E527}"/>
    <cellStyle name="20% - Accent1 4 2 8 2 2" xfId="1630" xr:uid="{26B07CBB-7D4A-4A96-A66F-25FF74127B6E}"/>
    <cellStyle name="20% - Accent1 4 2 8 2 2 2" xfId="1631" xr:uid="{7B3C6BEB-260E-49FB-BFFB-A9291390BBEA}"/>
    <cellStyle name="20% - Accent1 4 2 8 2 2 2 2" xfId="1632" xr:uid="{8C6E0928-29FC-45CD-9CA4-3BE9D220D69F}"/>
    <cellStyle name="20% - Accent1 4 2 8 2 2 3" xfId="1633" xr:uid="{7771824B-319A-448D-93AE-8856E7BDEF62}"/>
    <cellStyle name="20% - Accent1 4 2 8 2 3" xfId="1634" xr:uid="{C2E93DDF-9352-4305-BD5B-EE29563121C4}"/>
    <cellStyle name="20% - Accent1 4 2 8 2 3 2" xfId="1635" xr:uid="{9EC23D45-31B1-48C5-8174-D7DFA8986B21}"/>
    <cellStyle name="20% - Accent1 4 2 8 2 4" xfId="1636" xr:uid="{3E99BEF2-9BD8-4744-B52A-07A695BACA81}"/>
    <cellStyle name="20% - Accent1 4 2 8 3" xfId="1637" xr:uid="{72473958-9F2C-4B4A-9188-4647C12A2C3B}"/>
    <cellStyle name="20% - Accent1 4 2 8 3 2" xfId="1638" xr:uid="{9987FECC-C179-4FAD-A8A6-941EF85B8E0E}"/>
    <cellStyle name="20% - Accent1 4 2 8 3 2 2" xfId="1639" xr:uid="{6318EAEF-7240-4EAC-84B8-2E8C05F99C70}"/>
    <cellStyle name="20% - Accent1 4 2 8 3 3" xfId="1640" xr:uid="{9E86DDFB-F9BD-47E6-9BDE-3C77E31AA2BD}"/>
    <cellStyle name="20% - Accent1 4 2 8 4" xfId="1641" xr:uid="{495EBC0C-18AB-4ACE-87E9-447990A05365}"/>
    <cellStyle name="20% - Accent1 4 2 8 4 2" xfId="1642" xr:uid="{19B8B679-8EA9-4131-844B-E6AE1BEE2ADB}"/>
    <cellStyle name="20% - Accent1 4 2 8 5" xfId="1643" xr:uid="{66B36EE0-E05C-45D1-AC74-B6EC401108FE}"/>
    <cellStyle name="20% - Accent1 4 2 9" xfId="1644" xr:uid="{43106FAF-789D-417F-928B-38C81B959768}"/>
    <cellStyle name="20% - Accent1 4 2 9 2" xfId="1645" xr:uid="{36805581-4E45-40C8-82C7-24AAF3C6AFA4}"/>
    <cellStyle name="20% - Accent1 4 2 9 2 2" xfId="1646" xr:uid="{4BE89AB2-A796-4EE6-BA93-7DBFADCB7807}"/>
    <cellStyle name="20% - Accent1 4 2 9 2 2 2" xfId="1647" xr:uid="{0E89F169-61D3-48ED-9921-1BAABCE01B43}"/>
    <cellStyle name="20% - Accent1 4 2 9 2 2 2 2" xfId="1648" xr:uid="{FA70BC30-AB21-4FEE-B5E3-A560EECDDD34}"/>
    <cellStyle name="20% - Accent1 4 2 9 2 2 3" xfId="1649" xr:uid="{C3352FF1-68D6-4C44-956E-1CBDC267077E}"/>
    <cellStyle name="20% - Accent1 4 2 9 2 3" xfId="1650" xr:uid="{148375EC-92A1-45D2-BEA9-A276784394F8}"/>
    <cellStyle name="20% - Accent1 4 2 9 2 3 2" xfId="1651" xr:uid="{F82264AD-3DB2-4CD8-9741-3A3CEFD0CB1B}"/>
    <cellStyle name="20% - Accent1 4 2 9 2 4" xfId="1652" xr:uid="{9ED1A1AE-AAF8-441A-BB26-434E058B21F2}"/>
    <cellStyle name="20% - Accent1 4 2 9 3" xfId="1653" xr:uid="{6B9631A8-1CBA-47C9-BD27-20FFA02E4387}"/>
    <cellStyle name="20% - Accent1 4 2 9 3 2" xfId="1654" xr:uid="{2EA31BD4-9833-4D0D-9639-47E14B41DC92}"/>
    <cellStyle name="20% - Accent1 4 2 9 3 2 2" xfId="1655" xr:uid="{E70EED43-6756-4B6C-8FFD-E218352C53A8}"/>
    <cellStyle name="20% - Accent1 4 2 9 3 3" xfId="1656" xr:uid="{9767C092-BADE-42AD-A3C5-798ABB99EFE7}"/>
    <cellStyle name="20% - Accent1 4 2 9 4" xfId="1657" xr:uid="{42F9BCAD-8A0A-4BB7-978D-9DCC8CEB24BE}"/>
    <cellStyle name="20% - Accent1 4 2 9 4 2" xfId="1658" xr:uid="{12C0841D-C2E2-48BA-BBE4-56BC7F49F1F7}"/>
    <cellStyle name="20% - Accent1 4 2 9 5" xfId="1659" xr:uid="{2D50B980-A309-4890-893A-16E1D5968A2E}"/>
    <cellStyle name="20% - Accent1 4 2_Asset Register (new)" xfId="1660" xr:uid="{DA3AA327-255E-45E6-A9C5-6C56D09E2958}"/>
    <cellStyle name="20% - Accent1 4 3" xfId="1661" xr:uid="{5DD9AEB9-B590-4C52-BB69-9D9FEC20DF7A}"/>
    <cellStyle name="20% - Accent1 4 3 10" xfId="1662" xr:uid="{0A1F541E-885B-47C2-8FB4-5583CD39EAE3}"/>
    <cellStyle name="20% - Accent1 4 3 10 2" xfId="1663" xr:uid="{01CCD4B2-32D2-4DB4-8063-7074A6500977}"/>
    <cellStyle name="20% - Accent1 4 3 11" xfId="1664" xr:uid="{85593A40-75AA-495C-AECA-7CBFB6561255}"/>
    <cellStyle name="20% - Accent1 4 3 11 2" xfId="1665" xr:uid="{4C558422-1A04-48D5-9D44-1E87E7B4FA6B}"/>
    <cellStyle name="20% - Accent1 4 3 12" xfId="1666" xr:uid="{8A5734AA-0211-47FB-AFF9-39C2B61CB2E1}"/>
    <cellStyle name="20% - Accent1 4 3 13" xfId="1667" xr:uid="{2766C858-3720-404A-918E-DD09294395F5}"/>
    <cellStyle name="20% - Accent1 4 3 2" xfId="1668" xr:uid="{D37A4F4C-3C07-46E4-86E7-FFE5445705D2}"/>
    <cellStyle name="20% - Accent1 4 3 2 2" xfId="1669" xr:uid="{7DA71135-6CCD-4E05-860E-0B7C814E626F}"/>
    <cellStyle name="20% - Accent1 4 3 2 2 2" xfId="1670" xr:uid="{51695F36-DDC3-482E-B575-8F311B5CEC67}"/>
    <cellStyle name="20% - Accent1 4 3 2 2 2 2" xfId="1671" xr:uid="{D485334B-D4EA-4AD8-830B-61872E6D2347}"/>
    <cellStyle name="20% - Accent1 4 3 2 2 2 2 2" xfId="1672" xr:uid="{2F9AEA12-E770-4D7F-9C77-C7A27BB4F4B4}"/>
    <cellStyle name="20% - Accent1 4 3 2 2 2 2 2 2" xfId="1673" xr:uid="{9E71CF19-111A-488B-86F7-EB03B7A9D0F7}"/>
    <cellStyle name="20% - Accent1 4 3 2 2 2 2 3" xfId="1674" xr:uid="{4CE6DB9F-6C56-4743-971E-4EB05587AF9F}"/>
    <cellStyle name="20% - Accent1 4 3 2 2 2 3" xfId="1675" xr:uid="{1469C717-6057-4EFA-8D69-68B80B81DB84}"/>
    <cellStyle name="20% - Accent1 4 3 2 2 2 3 2" xfId="1676" xr:uid="{07475BE9-190C-4470-A386-02AEAD772EC1}"/>
    <cellStyle name="20% - Accent1 4 3 2 2 2 4" xfId="1677" xr:uid="{906D6D81-E767-4B65-A20E-09A3442192BF}"/>
    <cellStyle name="20% - Accent1 4 3 2 2 2 4 2" xfId="1678" xr:uid="{313FA5F9-F5A1-440D-AF3C-13F7F65D843C}"/>
    <cellStyle name="20% - Accent1 4 3 2 2 2 5" xfId="1679" xr:uid="{F27EFE91-4D34-419C-A154-97F11527D076}"/>
    <cellStyle name="20% - Accent1 4 3 2 2 2 6" xfId="1680" xr:uid="{820ABFE9-E56A-460E-B596-9953810718A2}"/>
    <cellStyle name="20% - Accent1 4 3 2 2 3" xfId="1681" xr:uid="{12EDBE92-ADF5-4BED-8300-8F046A76C686}"/>
    <cellStyle name="20% - Accent1 4 3 2 2 3 2" xfId="1682" xr:uid="{6F812A60-3ECE-41CA-A77F-F361470E215F}"/>
    <cellStyle name="20% - Accent1 4 3 2 2 3 2 2" xfId="1683" xr:uid="{5FC580F4-6C08-4DDF-A94B-FB121ABD0DB5}"/>
    <cellStyle name="20% - Accent1 4 3 2 2 3 3" xfId="1684" xr:uid="{5F33545D-604D-49ED-AF5C-2942DC04AD92}"/>
    <cellStyle name="20% - Accent1 4 3 2 2 4" xfId="1685" xr:uid="{B318B7A8-6892-4499-944B-6E45980DBCCA}"/>
    <cellStyle name="20% - Accent1 4 3 2 2 4 2" xfId="1686" xr:uid="{C61A8755-7ACB-4387-9B06-182100C06267}"/>
    <cellStyle name="20% - Accent1 4 3 2 2 5" xfId="1687" xr:uid="{541416FD-1851-408B-9129-0A474DB8E99E}"/>
    <cellStyle name="20% - Accent1 4 3 2 2 5 2" xfId="1688" xr:uid="{1725E527-ADBE-423A-B7BA-B0180A4C22B9}"/>
    <cellStyle name="20% - Accent1 4 3 2 2 6" xfId="1689" xr:uid="{4125A0A9-3028-4FA9-BBFE-1EEE39B411A4}"/>
    <cellStyle name="20% - Accent1 4 3 2 2 7" xfId="1690" xr:uid="{8ECC399E-C81E-49DA-A715-4CC33F87919A}"/>
    <cellStyle name="20% - Accent1 4 3 2 3" xfId="1691" xr:uid="{CDC6C6F8-B6A7-4D08-B9F6-495F9EA9E396}"/>
    <cellStyle name="20% - Accent1 4 3 2 3 2" xfId="1692" xr:uid="{21A71BB7-7A1C-4FCD-BAC8-802880CDD895}"/>
    <cellStyle name="20% - Accent1 4 3 2 3 2 2" xfId="1693" xr:uid="{A0DD2CB5-1879-4C0B-907F-CB0C474C87B5}"/>
    <cellStyle name="20% - Accent1 4 3 2 3 2 2 2" xfId="1694" xr:uid="{0B4EF526-3C27-49D1-8DDC-774E916C2CCB}"/>
    <cellStyle name="20% - Accent1 4 3 2 3 2 2 2 2" xfId="1695" xr:uid="{EC06CE6C-EFAE-45ED-AFA5-BA293FAB9405}"/>
    <cellStyle name="20% - Accent1 4 3 2 3 2 2 3" xfId="1696" xr:uid="{16C315B6-7406-448F-8EAC-A4AD8A409B5F}"/>
    <cellStyle name="20% - Accent1 4 3 2 3 2 3" xfId="1697" xr:uid="{BA2432DD-8580-4E0D-B9A0-17A9BAD3FB6F}"/>
    <cellStyle name="20% - Accent1 4 3 2 3 2 3 2" xfId="1698" xr:uid="{F559C189-EBEB-4D3D-A1A5-D9B12AABB3BF}"/>
    <cellStyle name="20% - Accent1 4 3 2 3 2 4" xfId="1699" xr:uid="{2911DF8F-2DB6-4FA9-B802-0423860A4097}"/>
    <cellStyle name="20% - Accent1 4 3 2 3 3" xfId="1700" xr:uid="{FF1C03AA-B9E3-41FF-9D4C-EAA1CBF0F720}"/>
    <cellStyle name="20% - Accent1 4 3 2 3 3 2" xfId="1701" xr:uid="{E5A84926-7FCE-462E-B8D9-865FFE6F91C2}"/>
    <cellStyle name="20% - Accent1 4 3 2 3 3 2 2" xfId="1702" xr:uid="{D9BE4995-D47B-4B3E-AEB4-7191CF9C26A5}"/>
    <cellStyle name="20% - Accent1 4 3 2 3 3 3" xfId="1703" xr:uid="{09AC78F9-17A3-409F-B2FC-8DD6F31A4FE9}"/>
    <cellStyle name="20% - Accent1 4 3 2 3 4" xfId="1704" xr:uid="{47C8B986-5F5E-47D7-82D6-AADE29967279}"/>
    <cellStyle name="20% - Accent1 4 3 2 3 4 2" xfId="1705" xr:uid="{BF87295B-99EC-4EB6-BC71-037DDA688D8D}"/>
    <cellStyle name="20% - Accent1 4 3 2 3 5" xfId="1706" xr:uid="{385E7CFB-97FC-43BE-AF3C-0CCFF0E44B6C}"/>
    <cellStyle name="20% - Accent1 4 3 2 3 5 2" xfId="1707" xr:uid="{2ECAC160-15F4-45C6-AA82-403A9E2DBB1C}"/>
    <cellStyle name="20% - Accent1 4 3 2 3 6" xfId="1708" xr:uid="{29935433-E8A7-4E84-BB93-F22EB40B85EC}"/>
    <cellStyle name="20% - Accent1 4 3 2 3 7" xfId="1709" xr:uid="{3D9F0E5A-18AA-44BD-B670-6C2CBDA27BA4}"/>
    <cellStyle name="20% - Accent1 4 3 2 4" xfId="1710" xr:uid="{2CFBD08E-6DEE-4AFA-89E0-4A4F21A0E29F}"/>
    <cellStyle name="20% - Accent1 4 3 2 4 2" xfId="1711" xr:uid="{3766455B-1279-49C1-AF67-DB0EE018562E}"/>
    <cellStyle name="20% - Accent1 4 3 2 4 2 2" xfId="1712" xr:uid="{5D951542-D0F9-449D-9AD7-3AFAC162457C}"/>
    <cellStyle name="20% - Accent1 4 3 2 4 2 2 2" xfId="1713" xr:uid="{97DED45E-FAA9-412B-AB5A-C517A87552FF}"/>
    <cellStyle name="20% - Accent1 4 3 2 4 2 3" xfId="1714" xr:uid="{88AFE8F0-C5D2-40AC-ACF0-E75486245711}"/>
    <cellStyle name="20% - Accent1 4 3 2 4 3" xfId="1715" xr:uid="{06964FC6-228E-4344-9E16-35118E993080}"/>
    <cellStyle name="20% - Accent1 4 3 2 4 3 2" xfId="1716" xr:uid="{290859E8-17DF-4156-BD9F-60FF33053BF4}"/>
    <cellStyle name="20% - Accent1 4 3 2 4 4" xfId="1717" xr:uid="{E4FFB57F-1E99-45D0-9465-7EBAFA582016}"/>
    <cellStyle name="20% - Accent1 4 3 2 5" xfId="1718" xr:uid="{99227781-1163-48B8-87F0-64E512BE8C19}"/>
    <cellStyle name="20% - Accent1 4 3 2 5 2" xfId="1719" xr:uid="{1EEC62FF-E4FB-4D03-A3A3-19B59F3B29CB}"/>
    <cellStyle name="20% - Accent1 4 3 2 5 2 2" xfId="1720" xr:uid="{27D90129-90CF-4BBF-AC86-017862C0001E}"/>
    <cellStyle name="20% - Accent1 4 3 2 5 3" xfId="1721" xr:uid="{71F27EB4-B5B9-4431-B0B9-9C59BC594218}"/>
    <cellStyle name="20% - Accent1 4 3 2 6" xfId="1722" xr:uid="{A9B8C399-BC0D-4B60-A496-EA0ED3A35DD4}"/>
    <cellStyle name="20% - Accent1 4 3 2 6 2" xfId="1723" xr:uid="{11FB66B1-108C-40B2-8666-228E27A869BC}"/>
    <cellStyle name="20% - Accent1 4 3 2 7" xfId="1724" xr:uid="{1A237998-36B4-480F-BA0E-E7F5887232AD}"/>
    <cellStyle name="20% - Accent1 4 3 2 7 2" xfId="1725" xr:uid="{06E46630-9720-48EC-94DD-7ED7CFAC0502}"/>
    <cellStyle name="20% - Accent1 4 3 2 8" xfId="1726" xr:uid="{CC7C7886-3525-4245-B716-20D46BCF22D7}"/>
    <cellStyle name="20% - Accent1 4 3 2 9" xfId="1727" xr:uid="{E6D3C8E0-EFA8-4AD1-B4FF-C546B2E1AAC4}"/>
    <cellStyle name="20% - Accent1 4 3 3" xfId="1728" xr:uid="{9D0D93D2-F6F4-4DFF-935F-717B0B545C6C}"/>
    <cellStyle name="20% - Accent1 4 3 3 2" xfId="1729" xr:uid="{717B2EDB-F7F0-4363-903A-BBBB82ECCB52}"/>
    <cellStyle name="20% - Accent1 4 3 3 2 2" xfId="1730" xr:uid="{8D93ACC6-BE6E-42C6-A975-13B906E8A5E2}"/>
    <cellStyle name="20% - Accent1 4 3 3 2 2 2" xfId="1731" xr:uid="{DF53C269-5BC1-4FC5-9B5D-38514C1D5D73}"/>
    <cellStyle name="20% - Accent1 4 3 3 2 2 2 2" xfId="1732" xr:uid="{557857E6-A0F0-4B81-BBF5-BA8EF6E8FE6A}"/>
    <cellStyle name="20% - Accent1 4 3 3 2 2 2 2 2" xfId="1733" xr:uid="{9197F6EF-5037-4F7A-8ECC-7B01781FA719}"/>
    <cellStyle name="20% - Accent1 4 3 3 2 2 2 3" xfId="1734" xr:uid="{B0A624AF-7812-4A45-9882-B75838A3E883}"/>
    <cellStyle name="20% - Accent1 4 3 3 2 2 3" xfId="1735" xr:uid="{8B90B9FF-4CA2-4DB9-AE04-693F65EA7441}"/>
    <cellStyle name="20% - Accent1 4 3 3 2 2 3 2" xfId="1736" xr:uid="{87E2B8EF-4127-45EC-A86C-7FB1D48586E4}"/>
    <cellStyle name="20% - Accent1 4 3 3 2 2 4" xfId="1737" xr:uid="{8603B9B7-7BC7-4E0B-8AC8-586CA144BC9C}"/>
    <cellStyle name="20% - Accent1 4 3 3 2 3" xfId="1738" xr:uid="{D566758C-535E-4E78-BBA8-01C2AF60683F}"/>
    <cellStyle name="20% - Accent1 4 3 3 2 3 2" xfId="1739" xr:uid="{50EC54F7-5FD9-4815-A79E-008E90491EE6}"/>
    <cellStyle name="20% - Accent1 4 3 3 2 3 2 2" xfId="1740" xr:uid="{CA03F292-DE10-4BCB-B7DC-7DF946A2BDD8}"/>
    <cellStyle name="20% - Accent1 4 3 3 2 3 3" xfId="1741" xr:uid="{31B20D4E-DBC0-428E-8D43-46377EC8C693}"/>
    <cellStyle name="20% - Accent1 4 3 3 2 4" xfId="1742" xr:uid="{F8A81844-C65E-40AA-ADDE-FE6FE3D5561C}"/>
    <cellStyle name="20% - Accent1 4 3 3 2 4 2" xfId="1743" xr:uid="{720CDF00-32E4-4B9C-9444-24F552440DAA}"/>
    <cellStyle name="20% - Accent1 4 3 3 2 5" xfId="1744" xr:uid="{372432E4-36D9-4F05-B524-197B3524B1C8}"/>
    <cellStyle name="20% - Accent1 4 3 3 2 5 2" xfId="1745" xr:uid="{853A2FBF-BB8E-4E57-A31E-6779DB4F62A0}"/>
    <cellStyle name="20% - Accent1 4 3 3 2 6" xfId="1746" xr:uid="{797A558C-FE23-4429-9E85-EBFDA0D397F5}"/>
    <cellStyle name="20% - Accent1 4 3 3 2 7" xfId="1747" xr:uid="{1F7F2089-EC62-4627-8C72-9476071ECAD9}"/>
    <cellStyle name="20% - Accent1 4 3 3 3" xfId="1748" xr:uid="{683B78F7-93CB-4E88-86B1-6D18E244713A}"/>
    <cellStyle name="20% - Accent1 4 3 3 3 2" xfId="1749" xr:uid="{D545C6AE-8C31-4C65-B5C2-6CA701822149}"/>
    <cellStyle name="20% - Accent1 4 3 3 3 2 2" xfId="1750" xr:uid="{6A1FF20D-1BE5-4D90-8959-F0C36AB1C30C}"/>
    <cellStyle name="20% - Accent1 4 3 3 3 2 2 2" xfId="1751" xr:uid="{854787F8-EFA6-4980-A47D-D8EF116F734E}"/>
    <cellStyle name="20% - Accent1 4 3 3 3 2 2 2 2" xfId="1752" xr:uid="{34E77582-CD56-4990-BA45-9C0530C151AA}"/>
    <cellStyle name="20% - Accent1 4 3 3 3 2 2 3" xfId="1753" xr:uid="{45B10FD3-7B3F-4182-A0BC-8BA414C7BC20}"/>
    <cellStyle name="20% - Accent1 4 3 3 3 2 3" xfId="1754" xr:uid="{BBB42461-A6A8-4087-B33C-E50BB40DA3FA}"/>
    <cellStyle name="20% - Accent1 4 3 3 3 2 3 2" xfId="1755" xr:uid="{3F0CE587-EF8D-4A38-82E4-E72C9C1A0AA8}"/>
    <cellStyle name="20% - Accent1 4 3 3 3 2 4" xfId="1756" xr:uid="{16EF5EAC-7388-401A-B10D-6B1146032719}"/>
    <cellStyle name="20% - Accent1 4 3 3 3 3" xfId="1757" xr:uid="{5CBA48C4-C862-4A16-AB4B-9341E800102A}"/>
    <cellStyle name="20% - Accent1 4 3 3 3 3 2" xfId="1758" xr:uid="{2D89F9CE-A9BA-4B64-8EB4-2C133C0E0818}"/>
    <cellStyle name="20% - Accent1 4 3 3 3 3 2 2" xfId="1759" xr:uid="{23B5C6D8-0855-4841-9DC4-4BA904F57526}"/>
    <cellStyle name="20% - Accent1 4 3 3 3 3 3" xfId="1760" xr:uid="{DE0B735C-5B4E-4837-B876-A86819C54D9B}"/>
    <cellStyle name="20% - Accent1 4 3 3 3 4" xfId="1761" xr:uid="{0C3E351C-4086-4E30-A115-FFB98115D96E}"/>
    <cellStyle name="20% - Accent1 4 3 3 3 4 2" xfId="1762" xr:uid="{4743B5EA-AD29-477B-B94C-415BF4FED7B8}"/>
    <cellStyle name="20% - Accent1 4 3 3 3 5" xfId="1763" xr:uid="{0AA1897C-1556-45D2-BAA3-94CD40D798CF}"/>
    <cellStyle name="20% - Accent1 4 3 3 4" xfId="1764" xr:uid="{9409F780-58F2-4117-9178-A04258AA966E}"/>
    <cellStyle name="20% - Accent1 4 3 3 4 2" xfId="1765" xr:uid="{E41ADBC9-AEA2-4D49-B5A8-392AD387AC63}"/>
    <cellStyle name="20% - Accent1 4 3 3 4 2 2" xfId="1766" xr:uid="{F16297E9-277F-41F2-A733-2562F6B75FD7}"/>
    <cellStyle name="20% - Accent1 4 3 3 4 2 2 2" xfId="1767" xr:uid="{4C2379AD-34A7-4A09-8FEF-5487621FC435}"/>
    <cellStyle name="20% - Accent1 4 3 3 4 2 3" xfId="1768" xr:uid="{8E138AC9-1013-44AB-A10F-1801DE89388F}"/>
    <cellStyle name="20% - Accent1 4 3 3 4 3" xfId="1769" xr:uid="{9F6E6B40-2A0F-494A-B115-071236BDA561}"/>
    <cellStyle name="20% - Accent1 4 3 3 4 3 2" xfId="1770" xr:uid="{2299D2F9-F7AF-415A-8C86-D677631C164B}"/>
    <cellStyle name="20% - Accent1 4 3 3 4 4" xfId="1771" xr:uid="{29C32CDE-5784-42AA-B191-4963128645D0}"/>
    <cellStyle name="20% - Accent1 4 3 3 5" xfId="1772" xr:uid="{6C33EA04-D735-43AB-94B9-C759F330DE40}"/>
    <cellStyle name="20% - Accent1 4 3 3 5 2" xfId="1773" xr:uid="{142DBDA1-EA4E-4041-AB24-8C7E09C8E7B3}"/>
    <cellStyle name="20% - Accent1 4 3 3 5 2 2" xfId="1774" xr:uid="{51EEC22B-D2EE-42D7-B4E3-54917451EE8A}"/>
    <cellStyle name="20% - Accent1 4 3 3 5 3" xfId="1775" xr:uid="{1BBDEC60-A332-4306-8159-8FCF96AC84B6}"/>
    <cellStyle name="20% - Accent1 4 3 3 6" xfId="1776" xr:uid="{427677A1-DC96-4DFB-AF06-2FB6994DC9C1}"/>
    <cellStyle name="20% - Accent1 4 3 3 6 2" xfId="1777" xr:uid="{4E252B83-EB42-4C3F-AA60-67BA3EF61A30}"/>
    <cellStyle name="20% - Accent1 4 3 3 7" xfId="1778" xr:uid="{8B095D3E-862C-4CA4-926F-527F9079B358}"/>
    <cellStyle name="20% - Accent1 4 3 3 7 2" xfId="1779" xr:uid="{0E19833D-82AB-48CF-8727-C4B991ADBAEC}"/>
    <cellStyle name="20% - Accent1 4 3 3 8" xfId="1780" xr:uid="{CED1F14C-ACBB-4309-9B06-EDE7E2B09BD0}"/>
    <cellStyle name="20% - Accent1 4 3 3 9" xfId="1781" xr:uid="{CE213CBE-885B-457C-8BCD-7CB1E12ED1A1}"/>
    <cellStyle name="20% - Accent1 4 3 4" xfId="1782" xr:uid="{CC6B0CA6-784E-432E-9792-C7C916457C17}"/>
    <cellStyle name="20% - Accent1 4 3 4 2" xfId="1783" xr:uid="{A442E6AB-3749-4C17-BD80-558D65515CE0}"/>
    <cellStyle name="20% - Accent1 4 3 4 2 2" xfId="1784" xr:uid="{95925B7C-D6CD-4E2D-A254-7D83EC205FF0}"/>
    <cellStyle name="20% - Accent1 4 3 4 2 2 2" xfId="1785" xr:uid="{EE284136-C961-417B-8F23-340AAEC7E855}"/>
    <cellStyle name="20% - Accent1 4 3 4 2 2 2 2" xfId="1786" xr:uid="{8E718B0D-CEFD-4828-B39C-4A440A7FEFC8}"/>
    <cellStyle name="20% - Accent1 4 3 4 2 2 3" xfId="1787" xr:uid="{183604B9-55B8-4324-B316-90D4F712F523}"/>
    <cellStyle name="20% - Accent1 4 3 4 2 3" xfId="1788" xr:uid="{8D2EA785-42EF-4868-A6F6-C8EE05B6955B}"/>
    <cellStyle name="20% - Accent1 4 3 4 2 3 2" xfId="1789" xr:uid="{03EE0AF3-99C9-4AD7-A9FB-57EBF2D6BA09}"/>
    <cellStyle name="20% - Accent1 4 3 4 2 4" xfId="1790" xr:uid="{1C29BF1C-4402-4C4F-8783-18045704B751}"/>
    <cellStyle name="20% - Accent1 4 3 4 3" xfId="1791" xr:uid="{A881B427-72C5-48A7-8681-7DD735C433C2}"/>
    <cellStyle name="20% - Accent1 4 3 4 3 2" xfId="1792" xr:uid="{BBCEEB30-2ADF-4C1D-A44B-08FFA0F70B05}"/>
    <cellStyle name="20% - Accent1 4 3 4 3 2 2" xfId="1793" xr:uid="{0B2A9762-9D8D-451E-8491-27AC00B46562}"/>
    <cellStyle name="20% - Accent1 4 3 4 3 3" xfId="1794" xr:uid="{66E06993-07BA-44FF-A48A-1A63809911B2}"/>
    <cellStyle name="20% - Accent1 4 3 4 4" xfId="1795" xr:uid="{FDF77070-00C3-4606-A2DF-BAB5555430B7}"/>
    <cellStyle name="20% - Accent1 4 3 4 4 2" xfId="1796" xr:uid="{0D08A7DC-73ED-46F6-8156-6B0212A90C41}"/>
    <cellStyle name="20% - Accent1 4 3 4 5" xfId="1797" xr:uid="{7203F3A0-61BB-4119-B09C-35BEEDE9DCBF}"/>
    <cellStyle name="20% - Accent1 4 3 4 5 2" xfId="1798" xr:uid="{20D3E9B7-33DB-499F-8FF3-349D76B4FD25}"/>
    <cellStyle name="20% - Accent1 4 3 4 6" xfId="1799" xr:uid="{69ABE0AD-F897-4B5C-B29D-FB69C624E2B0}"/>
    <cellStyle name="20% - Accent1 4 3 4 7" xfId="1800" xr:uid="{652C9D51-FA92-45B9-8212-8BFAC1A53343}"/>
    <cellStyle name="20% - Accent1 4 3 5" xfId="1801" xr:uid="{F0116261-291C-45B5-A154-8ACAE24902C3}"/>
    <cellStyle name="20% - Accent1 4 3 5 2" xfId="1802" xr:uid="{0869737F-70AE-49B1-AA59-D868D2037819}"/>
    <cellStyle name="20% - Accent1 4 3 5 2 2" xfId="1803" xr:uid="{8ED6056D-EE40-4119-995F-E6E850B8D2B5}"/>
    <cellStyle name="20% - Accent1 4 3 5 2 2 2" xfId="1804" xr:uid="{7153AE8B-9BA8-4606-982B-039B50805B6B}"/>
    <cellStyle name="20% - Accent1 4 3 5 2 2 2 2" xfId="1805" xr:uid="{23C66802-D6A6-4FA7-8F6E-9EDF0FE467E4}"/>
    <cellStyle name="20% - Accent1 4 3 5 2 2 3" xfId="1806" xr:uid="{5CE5D4B9-A61E-4C35-B2F1-ABD95CC4D7C9}"/>
    <cellStyle name="20% - Accent1 4 3 5 2 3" xfId="1807" xr:uid="{FDCEE714-8EF0-4F03-85D5-D8F93F01D357}"/>
    <cellStyle name="20% - Accent1 4 3 5 2 3 2" xfId="1808" xr:uid="{FDFA09B5-9A27-42BB-BE4C-AA33B752189A}"/>
    <cellStyle name="20% - Accent1 4 3 5 2 4" xfId="1809" xr:uid="{B5DDA066-BFAC-4B89-9FDA-8F12F6E85A4D}"/>
    <cellStyle name="20% - Accent1 4 3 5 3" xfId="1810" xr:uid="{A5D7BF93-291B-4AB8-9D84-870E733E3504}"/>
    <cellStyle name="20% - Accent1 4 3 5 3 2" xfId="1811" xr:uid="{96E1580A-A0F3-4F89-B2A2-2BA123D5794B}"/>
    <cellStyle name="20% - Accent1 4 3 5 3 2 2" xfId="1812" xr:uid="{E07F7ED1-FF4C-4BB1-ACF8-B9396B707E9A}"/>
    <cellStyle name="20% - Accent1 4 3 5 3 3" xfId="1813" xr:uid="{47F37BAF-453D-4C09-9C50-D6EFF0FEE454}"/>
    <cellStyle name="20% - Accent1 4 3 5 4" xfId="1814" xr:uid="{031D1C74-67E2-42B3-83EB-ADC6F86F9880}"/>
    <cellStyle name="20% - Accent1 4 3 5 4 2" xfId="1815" xr:uid="{A6D7FD48-C109-41B9-9570-EB883BB1C550}"/>
    <cellStyle name="20% - Accent1 4 3 5 5" xfId="1816" xr:uid="{F2EFA35E-885D-4F16-91FC-B4141428B87B}"/>
    <cellStyle name="20% - Accent1 4 3 6" xfId="1817" xr:uid="{6EBB0096-DB0D-443E-84B9-7FF5D691330E}"/>
    <cellStyle name="20% - Accent1 4 3 6 2" xfId="1818" xr:uid="{95D41616-5400-4DF3-83F4-2138C63B63B8}"/>
    <cellStyle name="20% - Accent1 4 3 6 2 2" xfId="1819" xr:uid="{BEE9B49F-B914-48C7-B0B1-5E894FC8BA5F}"/>
    <cellStyle name="20% - Accent1 4 3 6 2 2 2" xfId="1820" xr:uid="{240D9EDA-715F-4BF5-8B47-87D1CFF22233}"/>
    <cellStyle name="20% - Accent1 4 3 6 2 2 2 2" xfId="1821" xr:uid="{E9DF1AAC-7EA8-431E-95D9-B153D103E791}"/>
    <cellStyle name="20% - Accent1 4 3 6 2 2 3" xfId="1822" xr:uid="{C48C0582-F7C3-4E0D-8854-720D9AF4465A}"/>
    <cellStyle name="20% - Accent1 4 3 6 2 3" xfId="1823" xr:uid="{8BA0E56F-1E55-4A42-9FAB-F4C8D6E7A9D9}"/>
    <cellStyle name="20% - Accent1 4 3 6 2 3 2" xfId="1824" xr:uid="{013BEDBC-4C22-4AA7-A413-DA78A8920410}"/>
    <cellStyle name="20% - Accent1 4 3 6 2 4" xfId="1825" xr:uid="{1C4A7488-FB8E-436C-BFE3-163C425864F5}"/>
    <cellStyle name="20% - Accent1 4 3 6 3" xfId="1826" xr:uid="{E2A3FA0D-A1C5-4225-A6AA-85FD132D6F0A}"/>
    <cellStyle name="20% - Accent1 4 3 6 3 2" xfId="1827" xr:uid="{FB2FC120-2572-490A-876B-676A71A4ED39}"/>
    <cellStyle name="20% - Accent1 4 3 6 3 2 2" xfId="1828" xr:uid="{90E166AE-ED9A-4164-A2B2-31DD0E659706}"/>
    <cellStyle name="20% - Accent1 4 3 6 3 3" xfId="1829" xr:uid="{722A747F-82DC-45FE-88F9-057AEB061AEC}"/>
    <cellStyle name="20% - Accent1 4 3 6 4" xfId="1830" xr:uid="{9FA171A4-7B5A-4461-AFAA-71F96453775E}"/>
    <cellStyle name="20% - Accent1 4 3 6 4 2" xfId="1831" xr:uid="{CFEBAC42-E392-48CF-8AD9-85CD6B14BB79}"/>
    <cellStyle name="20% - Accent1 4 3 6 5" xfId="1832" xr:uid="{0BA49E2A-C5B8-42BA-B274-3BC567F9A7A1}"/>
    <cellStyle name="20% - Accent1 4 3 7" xfId="1833" xr:uid="{498AE04D-117B-465E-88A7-249F580937D2}"/>
    <cellStyle name="20% - Accent1 4 3 7 2" xfId="1834" xr:uid="{66BD77CC-7A38-46CE-911F-6F0CDC472DC9}"/>
    <cellStyle name="20% - Accent1 4 3 7 2 2" xfId="1835" xr:uid="{51B66612-5AD3-4757-A560-E79B3B0851C1}"/>
    <cellStyle name="20% - Accent1 4 3 7 2 2 2" xfId="1836" xr:uid="{A01BA12E-CDA6-4252-8FFC-CC95E1079E3C}"/>
    <cellStyle name="20% - Accent1 4 3 7 2 2 2 2" xfId="1837" xr:uid="{18E72460-44DF-448E-8F1A-3828702076E6}"/>
    <cellStyle name="20% - Accent1 4 3 7 2 2 3" xfId="1838" xr:uid="{8057ADE4-7CD1-423F-93BE-B93501281DF4}"/>
    <cellStyle name="20% - Accent1 4 3 7 2 3" xfId="1839" xr:uid="{8F139773-1AF3-4990-975E-DD17E7B04347}"/>
    <cellStyle name="20% - Accent1 4 3 7 2 3 2" xfId="1840" xr:uid="{C93E13A1-596B-4BBC-8EB1-F45EB42B523C}"/>
    <cellStyle name="20% - Accent1 4 3 7 2 4" xfId="1841" xr:uid="{C7DDD7A8-79BD-4CC7-8AD3-987AE68E61B6}"/>
    <cellStyle name="20% - Accent1 4 3 7 3" xfId="1842" xr:uid="{E6774460-3398-486E-926F-D74CF1348EA7}"/>
    <cellStyle name="20% - Accent1 4 3 7 3 2" xfId="1843" xr:uid="{C31AC68B-8031-46BB-86D1-9DE853B4C0DB}"/>
    <cellStyle name="20% - Accent1 4 3 7 3 2 2" xfId="1844" xr:uid="{CF4AB534-210E-41E2-8D06-EE3E45A07693}"/>
    <cellStyle name="20% - Accent1 4 3 7 3 3" xfId="1845" xr:uid="{8CE88686-BA07-444C-B6AB-F39A23F58BD2}"/>
    <cellStyle name="20% - Accent1 4 3 7 4" xfId="1846" xr:uid="{5DBCABF3-899F-4585-A1B1-B260AF676CDD}"/>
    <cellStyle name="20% - Accent1 4 3 7 4 2" xfId="1847" xr:uid="{3F2BC323-7046-4BB0-A6D4-166313A83187}"/>
    <cellStyle name="20% - Accent1 4 3 7 5" xfId="1848" xr:uid="{2F563D9F-915A-4E09-8F49-33CDB2890208}"/>
    <cellStyle name="20% - Accent1 4 3 8" xfId="1849" xr:uid="{E373C6F0-E8C0-4F9D-85AB-06B267619CC6}"/>
    <cellStyle name="20% - Accent1 4 3 8 2" xfId="1850" xr:uid="{549F98A4-62F3-40C0-85ED-A3A75C2030C1}"/>
    <cellStyle name="20% - Accent1 4 3 8 2 2" xfId="1851" xr:uid="{76C91774-A3E7-4F6E-8774-78763406EA40}"/>
    <cellStyle name="20% - Accent1 4 3 8 2 2 2" xfId="1852" xr:uid="{673D400D-1A5D-4BA3-A8D2-F65731EC64EE}"/>
    <cellStyle name="20% - Accent1 4 3 8 2 3" xfId="1853" xr:uid="{D53C53B7-E756-4354-8223-9E874389E3F4}"/>
    <cellStyle name="20% - Accent1 4 3 8 3" xfId="1854" xr:uid="{6991D851-6DEE-4C3E-B5EF-6548922F208B}"/>
    <cellStyle name="20% - Accent1 4 3 8 3 2" xfId="1855" xr:uid="{738CC0E4-5B49-4D72-8C12-9CC86954DF04}"/>
    <cellStyle name="20% - Accent1 4 3 8 4" xfId="1856" xr:uid="{E84EDD08-9CFC-446B-B496-A49B7AF1539E}"/>
    <cellStyle name="20% - Accent1 4 3 9" xfId="1857" xr:uid="{AF446184-6056-447C-B862-C65CBB91F383}"/>
    <cellStyle name="20% - Accent1 4 3 9 2" xfId="1858" xr:uid="{57A0A175-D884-4C8F-BE8A-63F06BC6EA86}"/>
    <cellStyle name="20% - Accent1 4 3 9 2 2" xfId="1859" xr:uid="{1A67A9BF-51CF-412F-A1C9-08417B5B93D1}"/>
    <cellStyle name="20% - Accent1 4 3 9 3" xfId="1860" xr:uid="{5511B9CD-9B7B-419B-90E0-2C6E67B7B709}"/>
    <cellStyle name="20% - Accent1 4 3_Asset Register (new)" xfId="1861" xr:uid="{39A01FFF-3917-458B-B4C7-11F05FE80DF8}"/>
    <cellStyle name="20% - Accent1 4 4" xfId="1862" xr:uid="{7815B051-FD14-4D38-8E93-44E3B620C556}"/>
    <cellStyle name="20% - Accent1 4 4 10" xfId="1863" xr:uid="{490C4235-0A3F-4186-81A2-318C17FDC909}"/>
    <cellStyle name="20% - Accent1 4 4 11" xfId="1864" xr:uid="{0EC4FA9D-410B-4193-8646-66D2AA3E5D60}"/>
    <cellStyle name="20% - Accent1 4 4 2" xfId="1865" xr:uid="{0302859D-74F7-4D74-9CFA-35D83A73621F}"/>
    <cellStyle name="20% - Accent1 4 4 2 2" xfId="1866" xr:uid="{3C5520F7-2C55-4CFA-B382-F8EA908D8EF3}"/>
    <cellStyle name="20% - Accent1 4 4 2 2 2" xfId="1867" xr:uid="{775D563F-C563-4CB2-B070-C74F4DB3D48E}"/>
    <cellStyle name="20% - Accent1 4 4 2 2 2 2" xfId="1868" xr:uid="{00506DD7-70AB-4394-B48A-74976157CD37}"/>
    <cellStyle name="20% - Accent1 4 4 2 2 2 2 2" xfId="1869" xr:uid="{CC208EA8-9F80-49F9-86B1-8687641D8D7E}"/>
    <cellStyle name="20% - Accent1 4 4 2 2 2 3" xfId="1870" xr:uid="{608AA8E5-84BB-4E0F-8A04-3A7B03C8E3A0}"/>
    <cellStyle name="20% - Accent1 4 4 2 2 3" xfId="1871" xr:uid="{105BF777-732A-4A81-BFBF-7D077A7A7BBB}"/>
    <cellStyle name="20% - Accent1 4 4 2 2 3 2" xfId="1872" xr:uid="{9A54883F-CA7C-4FB2-9E40-2B05B8C9256B}"/>
    <cellStyle name="20% - Accent1 4 4 2 2 4" xfId="1873" xr:uid="{2D1A3E96-7FCF-437A-ADCD-58699DCA3264}"/>
    <cellStyle name="20% - Accent1 4 4 2 2 4 2" xfId="1874" xr:uid="{426AB105-BB3E-43D1-8273-CE3EF0554E65}"/>
    <cellStyle name="20% - Accent1 4 4 2 2 5" xfId="1875" xr:uid="{7C8ABA99-97B7-4330-8A41-5F10BD26CDAC}"/>
    <cellStyle name="20% - Accent1 4 4 2 2 6" xfId="1876" xr:uid="{4766BDE0-7153-4C68-A831-60D6D2C50D03}"/>
    <cellStyle name="20% - Accent1 4 4 2 3" xfId="1877" xr:uid="{0ED55BD0-A790-4F86-942A-5797F050D455}"/>
    <cellStyle name="20% - Accent1 4 4 2 3 2" xfId="1878" xr:uid="{101EF029-20EF-43BA-9E40-1CB085B4E587}"/>
    <cellStyle name="20% - Accent1 4 4 2 3 2 2" xfId="1879" xr:uid="{8F76F264-4348-4589-A837-268741453D71}"/>
    <cellStyle name="20% - Accent1 4 4 2 3 3" xfId="1880" xr:uid="{DEDEC3DA-C5F4-4847-8EE2-91710A19CF0E}"/>
    <cellStyle name="20% - Accent1 4 4 2 4" xfId="1881" xr:uid="{BCA16432-0639-48EC-B995-C38DDEC1C1D6}"/>
    <cellStyle name="20% - Accent1 4 4 2 4 2" xfId="1882" xr:uid="{69A17E13-9937-421F-A541-842EABFDAAD0}"/>
    <cellStyle name="20% - Accent1 4 4 2 5" xfId="1883" xr:uid="{BE5A2FFE-6AE3-4556-B230-CA8AF9C51D8D}"/>
    <cellStyle name="20% - Accent1 4 4 2 5 2" xfId="1884" xr:uid="{E2F395C1-DA12-4B86-B60E-1F4C282D7CB7}"/>
    <cellStyle name="20% - Accent1 4 4 2 6" xfId="1885" xr:uid="{0A38BA02-2550-4932-BF65-E5F1A127CA93}"/>
    <cellStyle name="20% - Accent1 4 4 2 7" xfId="1886" xr:uid="{FB4D3140-3373-4864-A50E-9B4B805B58F3}"/>
    <cellStyle name="20% - Accent1 4 4 3" xfId="1887" xr:uid="{FD448D63-B66F-43ED-A078-3D68FE87F509}"/>
    <cellStyle name="20% - Accent1 4 4 3 2" xfId="1888" xr:uid="{380C225E-1E90-4E45-9A39-02CE850E1BA7}"/>
    <cellStyle name="20% - Accent1 4 4 3 2 2" xfId="1889" xr:uid="{49679A30-FA1C-4552-97FC-4C5322AAB14A}"/>
    <cellStyle name="20% - Accent1 4 4 3 2 2 2" xfId="1890" xr:uid="{E28742C7-3486-421F-A117-2342E1F1494C}"/>
    <cellStyle name="20% - Accent1 4 4 3 2 2 2 2" xfId="1891" xr:uid="{0FE8A787-1D73-419B-898B-59456441F842}"/>
    <cellStyle name="20% - Accent1 4 4 3 2 2 3" xfId="1892" xr:uid="{7D69DBC5-2015-4B7C-8A8A-7DD739A891B7}"/>
    <cellStyle name="20% - Accent1 4 4 3 2 3" xfId="1893" xr:uid="{28929C8D-8776-45CC-976D-D9C00F8DB380}"/>
    <cellStyle name="20% - Accent1 4 4 3 2 3 2" xfId="1894" xr:uid="{6E1CE883-03CC-4B52-887D-C5E03DE024FD}"/>
    <cellStyle name="20% - Accent1 4 4 3 2 4" xfId="1895" xr:uid="{07D04F57-8F06-4188-B8CA-8D39315F8A2C}"/>
    <cellStyle name="20% - Accent1 4 4 3 3" xfId="1896" xr:uid="{76BB64FD-E14C-47A2-8162-DC0D8E4CC548}"/>
    <cellStyle name="20% - Accent1 4 4 3 3 2" xfId="1897" xr:uid="{93C0E99B-4C4C-4161-855D-C0573D721A01}"/>
    <cellStyle name="20% - Accent1 4 4 3 3 2 2" xfId="1898" xr:uid="{F6DD89AB-D6E2-46F3-83C6-37AE3C239B5F}"/>
    <cellStyle name="20% - Accent1 4 4 3 3 3" xfId="1899" xr:uid="{073B0BDF-6A33-4C9C-AC71-35B42FC35426}"/>
    <cellStyle name="20% - Accent1 4 4 3 4" xfId="1900" xr:uid="{A0EFB79D-594B-4384-AB94-7F1FF8BC7336}"/>
    <cellStyle name="20% - Accent1 4 4 3 4 2" xfId="1901" xr:uid="{4AD52B7A-E189-4264-9C92-0DEFCA9F105F}"/>
    <cellStyle name="20% - Accent1 4 4 3 5" xfId="1902" xr:uid="{4B4B8982-108C-4410-9256-261589C388BC}"/>
    <cellStyle name="20% - Accent1 4 4 3 5 2" xfId="1903" xr:uid="{0B21998A-B5B9-4ABF-8102-D89941950AE7}"/>
    <cellStyle name="20% - Accent1 4 4 3 6" xfId="1904" xr:uid="{B9CD8FDD-B7C2-441E-9F98-BB694CC14064}"/>
    <cellStyle name="20% - Accent1 4 4 3 7" xfId="1905" xr:uid="{056C30A2-608A-4B91-AAAE-F16313E331E3}"/>
    <cellStyle name="20% - Accent1 4 4 4" xfId="1906" xr:uid="{D7989756-B5C3-4CBD-9A4C-965B1CD0C032}"/>
    <cellStyle name="20% - Accent1 4 4 4 2" xfId="1907" xr:uid="{DDF7FFB4-6B2D-457F-A5F4-4DAD0D1275CB}"/>
    <cellStyle name="20% - Accent1 4 4 4 2 2" xfId="1908" xr:uid="{EEDA51BF-065F-4BD8-A7CC-278C8E22BE1F}"/>
    <cellStyle name="20% - Accent1 4 4 4 2 2 2" xfId="1909" xr:uid="{0A00603F-3B88-4CFA-AB5D-8FA9A2D694EE}"/>
    <cellStyle name="20% - Accent1 4 4 4 2 2 2 2" xfId="1910" xr:uid="{C6BE44EC-92E4-42B8-B18C-286B1A7E1EC3}"/>
    <cellStyle name="20% - Accent1 4 4 4 2 2 3" xfId="1911" xr:uid="{DDBED3E4-BF3A-4EA9-AFD5-A70B61CB0009}"/>
    <cellStyle name="20% - Accent1 4 4 4 2 3" xfId="1912" xr:uid="{61435D81-4D07-4401-A904-11B679CDBB1A}"/>
    <cellStyle name="20% - Accent1 4 4 4 2 3 2" xfId="1913" xr:uid="{EF1DA5AA-C1E9-457E-8F69-E8F0F92FBD40}"/>
    <cellStyle name="20% - Accent1 4 4 4 2 4" xfId="1914" xr:uid="{B71CB3F5-3C06-4DFA-9A01-5EB7889A870D}"/>
    <cellStyle name="20% - Accent1 4 4 4 3" xfId="1915" xr:uid="{DC1BCA29-B1AD-4C1B-B348-BD64549AEDD1}"/>
    <cellStyle name="20% - Accent1 4 4 4 3 2" xfId="1916" xr:uid="{415EAC0D-F96C-4A04-B19E-10880D5C1E18}"/>
    <cellStyle name="20% - Accent1 4 4 4 3 2 2" xfId="1917" xr:uid="{0612EED1-8462-4DDA-A442-78A22F7A32C5}"/>
    <cellStyle name="20% - Accent1 4 4 4 3 3" xfId="1918" xr:uid="{86EF9C9A-F4BD-4013-BA42-4B357B3FEF9B}"/>
    <cellStyle name="20% - Accent1 4 4 4 4" xfId="1919" xr:uid="{6D9BBE4C-52BD-4A0B-9ACD-BA7CD46D9D44}"/>
    <cellStyle name="20% - Accent1 4 4 4 4 2" xfId="1920" xr:uid="{BF0C1413-0B88-4AE7-8499-1BB4AC887880}"/>
    <cellStyle name="20% - Accent1 4 4 4 5" xfId="1921" xr:uid="{49A8E7F7-AC82-450C-98BB-C823C4063B9F}"/>
    <cellStyle name="20% - Accent1 4 4 5" xfId="1922" xr:uid="{AAA3EAFA-1E4C-4FEC-858A-341D78E501BE}"/>
    <cellStyle name="20% - Accent1 4 4 5 2" xfId="1923" xr:uid="{33BA207D-6DD8-4890-88E8-F886C0500EE5}"/>
    <cellStyle name="20% - Accent1 4 4 5 2 2" xfId="1924" xr:uid="{A6205EFF-E22A-4917-96FD-F5C1681E4181}"/>
    <cellStyle name="20% - Accent1 4 4 5 2 2 2" xfId="1925" xr:uid="{9E0F09B6-A6BA-4794-93DC-03A33A05DB3E}"/>
    <cellStyle name="20% - Accent1 4 4 5 2 2 2 2" xfId="1926" xr:uid="{AA6C1F60-163D-4DEA-8390-411F10AE0413}"/>
    <cellStyle name="20% - Accent1 4 4 5 2 2 3" xfId="1927" xr:uid="{1552BAD8-E7A8-4B70-A8E4-EAADD84F164F}"/>
    <cellStyle name="20% - Accent1 4 4 5 2 3" xfId="1928" xr:uid="{BBA6AC43-F24E-40BF-92D1-9E08414660A8}"/>
    <cellStyle name="20% - Accent1 4 4 5 2 3 2" xfId="1929" xr:uid="{936F9A1C-DBE7-43AE-8EB2-22F8016D5386}"/>
    <cellStyle name="20% - Accent1 4 4 5 2 4" xfId="1930" xr:uid="{B9901BED-6DBF-4A48-A454-92CE4166D349}"/>
    <cellStyle name="20% - Accent1 4 4 5 3" xfId="1931" xr:uid="{816B6F09-B750-41E1-93D8-D33AA69BD798}"/>
    <cellStyle name="20% - Accent1 4 4 5 3 2" xfId="1932" xr:uid="{C1517524-E2B7-46BF-B84A-5AD5FA0763EC}"/>
    <cellStyle name="20% - Accent1 4 4 5 3 2 2" xfId="1933" xr:uid="{5CDF9A41-F95B-421B-B254-2720283C069C}"/>
    <cellStyle name="20% - Accent1 4 4 5 3 3" xfId="1934" xr:uid="{A59396AD-B6BC-415C-A966-000927BC16F1}"/>
    <cellStyle name="20% - Accent1 4 4 5 4" xfId="1935" xr:uid="{485C95E8-51C9-4E4C-8EAE-C6E2FDE3EC1F}"/>
    <cellStyle name="20% - Accent1 4 4 5 4 2" xfId="1936" xr:uid="{76A5C2C0-EE3D-466D-896A-50E3643DB874}"/>
    <cellStyle name="20% - Accent1 4 4 5 5" xfId="1937" xr:uid="{4C906F01-3313-4C74-B328-32C3DACDBF07}"/>
    <cellStyle name="20% - Accent1 4 4 6" xfId="1938" xr:uid="{B6D6A6DD-4AE4-4877-85BF-538EF672447F}"/>
    <cellStyle name="20% - Accent1 4 4 6 2" xfId="1939" xr:uid="{9D448F12-C3C9-4233-9549-64EAA6A46F02}"/>
    <cellStyle name="20% - Accent1 4 4 6 2 2" xfId="1940" xr:uid="{13F8266B-4864-4AFD-AE93-5CDAABC025A9}"/>
    <cellStyle name="20% - Accent1 4 4 6 2 2 2" xfId="1941" xr:uid="{9E965F6B-4277-44BC-85FB-B00A46882E26}"/>
    <cellStyle name="20% - Accent1 4 4 6 2 3" xfId="1942" xr:uid="{0115DA81-81C0-4113-88A8-6F8A779092E3}"/>
    <cellStyle name="20% - Accent1 4 4 6 3" xfId="1943" xr:uid="{819928FE-3868-4733-857C-BD05D4277097}"/>
    <cellStyle name="20% - Accent1 4 4 6 3 2" xfId="1944" xr:uid="{DD480F5E-DB7F-4632-9EAD-9250013F4AF2}"/>
    <cellStyle name="20% - Accent1 4 4 6 4" xfId="1945" xr:uid="{CBC376EE-1A4B-4F4B-9082-32D8F9A3409B}"/>
    <cellStyle name="20% - Accent1 4 4 7" xfId="1946" xr:uid="{15504774-14DA-49EC-A5F5-1D418C1C179F}"/>
    <cellStyle name="20% - Accent1 4 4 7 2" xfId="1947" xr:uid="{4A9B3276-3008-4EFC-BCD9-B7E66BB4C003}"/>
    <cellStyle name="20% - Accent1 4 4 7 2 2" xfId="1948" xr:uid="{67501E19-B3A3-4DF0-958F-5F135CDD5A58}"/>
    <cellStyle name="20% - Accent1 4 4 7 3" xfId="1949" xr:uid="{E28AAF4D-9839-4996-9C55-F511D1B354B7}"/>
    <cellStyle name="20% - Accent1 4 4 8" xfId="1950" xr:uid="{F8923F2A-F951-4C8B-B896-87E5B65BA9BF}"/>
    <cellStyle name="20% - Accent1 4 4 8 2" xfId="1951" xr:uid="{4857187B-0F0F-4CBA-BFE6-ED1C517F6C70}"/>
    <cellStyle name="20% - Accent1 4 4 9" xfId="1952" xr:uid="{F63A3E9F-3824-473D-9FD7-B45442348A26}"/>
    <cellStyle name="20% - Accent1 4 4 9 2" xfId="1953" xr:uid="{3A4615F3-2287-4645-8F3E-BF469B2F1427}"/>
    <cellStyle name="20% - Accent1 4 5" xfId="1954" xr:uid="{18F4D0C5-A5CC-4C14-824F-82A72B4985E6}"/>
    <cellStyle name="20% - Accent1 4 5 2" xfId="1955" xr:uid="{87260975-DE3C-4F42-A4DC-765AAAAAB9B0}"/>
    <cellStyle name="20% - Accent1 4 5 2 2" xfId="1956" xr:uid="{C128FEF7-9B79-42E0-A01A-D0453E0F804C}"/>
    <cellStyle name="20% - Accent1 4 5 2 2 2" xfId="1957" xr:uid="{F589A896-7F24-4FE2-A1CC-A3B292B88B74}"/>
    <cellStyle name="20% - Accent1 4 5 2 2 2 2" xfId="1958" xr:uid="{B2CCD41E-A4F9-4B60-B7EC-E25806C6AAD9}"/>
    <cellStyle name="20% - Accent1 4 5 2 2 2 2 2" xfId="1959" xr:uid="{D43DB57C-B79E-4506-A123-CADBB52D2E8C}"/>
    <cellStyle name="20% - Accent1 4 5 2 2 2 3" xfId="1960" xr:uid="{B0D9E86E-F0DE-4BD2-8665-D6A02BCB4EB5}"/>
    <cellStyle name="20% - Accent1 4 5 2 2 3" xfId="1961" xr:uid="{83D037EC-9299-4C72-802D-927C4B255008}"/>
    <cellStyle name="20% - Accent1 4 5 2 2 3 2" xfId="1962" xr:uid="{A70E47EE-0EA0-479E-949B-64C089200CC8}"/>
    <cellStyle name="20% - Accent1 4 5 2 2 4" xfId="1963" xr:uid="{E6835B9D-D75E-405C-BEB3-71D7A89CC87E}"/>
    <cellStyle name="20% - Accent1 4 5 2 3" xfId="1964" xr:uid="{8D39649D-F15B-4AFE-AB09-B3AB3411D52E}"/>
    <cellStyle name="20% - Accent1 4 5 2 3 2" xfId="1965" xr:uid="{A78621ED-36ED-4AE9-9ECF-B3DD02D9816D}"/>
    <cellStyle name="20% - Accent1 4 5 2 3 2 2" xfId="1966" xr:uid="{E9232CE5-9131-4D61-8D5E-E0742431011D}"/>
    <cellStyle name="20% - Accent1 4 5 2 3 3" xfId="1967" xr:uid="{E731C945-FE24-4D06-BE8B-E74431CCA170}"/>
    <cellStyle name="20% - Accent1 4 5 2 4" xfId="1968" xr:uid="{1243B34D-1147-4AF3-85D9-6A5EEA51F245}"/>
    <cellStyle name="20% - Accent1 4 5 2 4 2" xfId="1969" xr:uid="{A07E6894-338D-495F-B488-0A5DDC23EE6D}"/>
    <cellStyle name="20% - Accent1 4 5 2 5" xfId="1970" xr:uid="{725A00CA-5FFF-41E2-99A7-5D9624E807D8}"/>
    <cellStyle name="20% - Accent1 4 5 2 5 2" xfId="1971" xr:uid="{97E5F103-42BC-453A-99B3-845AE7EC59FA}"/>
    <cellStyle name="20% - Accent1 4 5 2 6" xfId="1972" xr:uid="{429940C4-EBC2-4012-BA5E-94C88423F22A}"/>
    <cellStyle name="20% - Accent1 4 5 2 7" xfId="1973" xr:uid="{B1B03830-9B66-4A1E-AE97-9B3BAEA0FEC2}"/>
    <cellStyle name="20% - Accent1 4 5 3" xfId="1974" xr:uid="{75E3D129-E13A-42F0-96DB-52E884FA0C8D}"/>
    <cellStyle name="20% - Accent1 4 5 3 2" xfId="1975" xr:uid="{ACE19AE6-C740-48EF-9556-D19EE42F9189}"/>
    <cellStyle name="20% - Accent1 4 5 3 2 2" xfId="1976" xr:uid="{F514D6BC-716B-401E-93E3-33ED74C93A85}"/>
    <cellStyle name="20% - Accent1 4 5 3 2 2 2" xfId="1977" xr:uid="{191E0513-DB30-41DC-B25D-2DAB4A67EA8C}"/>
    <cellStyle name="20% - Accent1 4 5 3 2 2 2 2" xfId="1978" xr:uid="{5B751D3E-B3D4-4A3F-9028-45E76FC45D0E}"/>
    <cellStyle name="20% - Accent1 4 5 3 2 2 3" xfId="1979" xr:uid="{CC54AA4B-CFB8-4C24-A904-6AEBD3B4172D}"/>
    <cellStyle name="20% - Accent1 4 5 3 2 3" xfId="1980" xr:uid="{58D836B6-8F36-4475-A551-CDEB186B0358}"/>
    <cellStyle name="20% - Accent1 4 5 3 2 3 2" xfId="1981" xr:uid="{71CB2113-078D-4858-8DCA-BF0E67BAFC7E}"/>
    <cellStyle name="20% - Accent1 4 5 3 2 4" xfId="1982" xr:uid="{CDFD55F5-9B84-4CE7-AD1E-FCA9C779325B}"/>
    <cellStyle name="20% - Accent1 4 5 3 3" xfId="1983" xr:uid="{BA46A3E6-6911-41DB-BF94-BF897731FD87}"/>
    <cellStyle name="20% - Accent1 4 5 3 3 2" xfId="1984" xr:uid="{3E28ED13-500D-40B9-867B-0ACF968A7182}"/>
    <cellStyle name="20% - Accent1 4 5 3 3 2 2" xfId="1985" xr:uid="{A32C0607-C5A4-4433-A570-06CB24E25184}"/>
    <cellStyle name="20% - Accent1 4 5 3 3 3" xfId="1986" xr:uid="{D92E29F7-5EBF-45CE-A4AB-E493F2558A77}"/>
    <cellStyle name="20% - Accent1 4 5 3 4" xfId="1987" xr:uid="{AC96FF21-A40E-427F-8CEC-B02300C869B6}"/>
    <cellStyle name="20% - Accent1 4 5 3 4 2" xfId="1988" xr:uid="{19B0BF43-9200-4AB8-AD89-F7183CD9D8FB}"/>
    <cellStyle name="20% - Accent1 4 5 3 5" xfId="1989" xr:uid="{67A55E41-7769-41E0-8BD3-50417DDFA5E4}"/>
    <cellStyle name="20% - Accent1 4 5 4" xfId="1990" xr:uid="{2AA27673-F67B-444C-824C-6B39A036D02F}"/>
    <cellStyle name="20% - Accent1 4 5 4 2" xfId="1991" xr:uid="{FBBDDD10-5C68-4897-8139-087E2F19AB50}"/>
    <cellStyle name="20% - Accent1 4 5 4 2 2" xfId="1992" xr:uid="{32A764E1-50BC-44C3-B887-1A5C3A396C8A}"/>
    <cellStyle name="20% - Accent1 4 5 4 2 2 2" xfId="1993" xr:uid="{692E2265-2850-468D-BDCD-9A6C309C51EF}"/>
    <cellStyle name="20% - Accent1 4 5 4 2 3" xfId="1994" xr:uid="{B0E13766-5372-408A-98FF-FC340BB231AF}"/>
    <cellStyle name="20% - Accent1 4 5 4 3" xfId="1995" xr:uid="{60038A35-645D-4E4C-BC13-19ECBA4CAE1C}"/>
    <cellStyle name="20% - Accent1 4 5 4 3 2" xfId="1996" xr:uid="{DAE05A86-7DBB-416B-B155-E279AECBBE22}"/>
    <cellStyle name="20% - Accent1 4 5 4 4" xfId="1997" xr:uid="{1E2D1F21-FB8B-4242-9636-D3231B9BC05C}"/>
    <cellStyle name="20% - Accent1 4 5 5" xfId="1998" xr:uid="{ABC1D882-6393-42EA-8B56-C2FFB14D29BD}"/>
    <cellStyle name="20% - Accent1 4 5 5 2" xfId="1999" xr:uid="{09FFEC47-FB59-4716-81AB-CDBA7B30F6B1}"/>
    <cellStyle name="20% - Accent1 4 5 5 2 2" xfId="2000" xr:uid="{8515EBD7-8791-4036-958B-D846EE1D1F3A}"/>
    <cellStyle name="20% - Accent1 4 5 5 3" xfId="2001" xr:uid="{B858581B-5796-4375-B84B-749C531EFA46}"/>
    <cellStyle name="20% - Accent1 4 5 6" xfId="2002" xr:uid="{A243FD43-9C88-4C0C-8EC2-5D1BFFD3CB33}"/>
    <cellStyle name="20% - Accent1 4 5 6 2" xfId="2003" xr:uid="{5466BA1E-372E-45CE-A966-D44C81B1DE2F}"/>
    <cellStyle name="20% - Accent1 4 5 7" xfId="2004" xr:uid="{AFAAAD58-6DD6-4BA0-925B-2F476BE7D751}"/>
    <cellStyle name="20% - Accent1 4 5 7 2" xfId="2005" xr:uid="{D803F486-A436-4B6C-8656-6539BA70EE9A}"/>
    <cellStyle name="20% - Accent1 4 5 8" xfId="2006" xr:uid="{E03639E2-5029-4BE5-8C1D-3494D47D1630}"/>
    <cellStyle name="20% - Accent1 4 5 9" xfId="2007" xr:uid="{B3322E99-9FB2-4D9E-B002-A93422C96BD6}"/>
    <cellStyle name="20% - Accent1 4 6" xfId="2008" xr:uid="{B0642B45-626D-4CE7-909B-D36D7412B502}"/>
    <cellStyle name="20% - Accent1 4 6 2" xfId="2009" xr:uid="{4A134207-6BE9-4168-BD89-43C96C83FCE7}"/>
    <cellStyle name="20% - Accent1 4 6 2 2" xfId="2010" xr:uid="{FAB01576-AF18-44A5-A3F4-DFF54C307F59}"/>
    <cellStyle name="20% - Accent1 4 6 2 2 2" xfId="2011" xr:uid="{D1FDCC4F-1819-41A4-AD41-8A49B112C371}"/>
    <cellStyle name="20% - Accent1 4 6 2 2 2 2" xfId="2012" xr:uid="{6E59790A-592E-4FCF-B812-D793A8A46A7B}"/>
    <cellStyle name="20% - Accent1 4 6 2 2 2 2 2" xfId="2013" xr:uid="{23F707B7-5D35-4925-A9F1-080E555C1A10}"/>
    <cellStyle name="20% - Accent1 4 6 2 2 2 3" xfId="2014" xr:uid="{F825C259-5ACD-4E3D-A04E-D65A769B81E7}"/>
    <cellStyle name="20% - Accent1 4 6 2 2 3" xfId="2015" xr:uid="{323D8495-2727-446D-ABE4-55EE4D570664}"/>
    <cellStyle name="20% - Accent1 4 6 2 2 3 2" xfId="2016" xr:uid="{9491FC11-840B-400A-918F-6876B5586898}"/>
    <cellStyle name="20% - Accent1 4 6 2 2 4" xfId="2017" xr:uid="{02FDD01E-C97B-4839-B53F-1E72EEBD6FB7}"/>
    <cellStyle name="20% - Accent1 4 6 2 3" xfId="2018" xr:uid="{B6748DA6-AB90-4F9F-A9F7-919C305D9785}"/>
    <cellStyle name="20% - Accent1 4 6 2 3 2" xfId="2019" xr:uid="{267BD45D-6CA1-4982-A2A4-BE7189B2C809}"/>
    <cellStyle name="20% - Accent1 4 6 2 3 2 2" xfId="2020" xr:uid="{F639D79F-7CA5-40AA-9B2D-C72DCC1C5BFB}"/>
    <cellStyle name="20% - Accent1 4 6 2 3 3" xfId="2021" xr:uid="{455729FC-B5E1-4490-BCE4-4E27182C79FB}"/>
    <cellStyle name="20% - Accent1 4 6 2 4" xfId="2022" xr:uid="{A57A8474-BAF5-4C6C-894D-609012BC5D81}"/>
    <cellStyle name="20% - Accent1 4 6 2 4 2" xfId="2023" xr:uid="{6BFB382B-8DBD-494F-8634-88C751435D71}"/>
    <cellStyle name="20% - Accent1 4 6 2 5" xfId="2024" xr:uid="{5972B11B-7BF5-40AF-95D2-40A03D5E3E23}"/>
    <cellStyle name="20% - Accent1 4 6 3" xfId="2025" xr:uid="{46A14429-78DB-401E-8FF4-09119303D787}"/>
    <cellStyle name="20% - Accent1 4 6 3 2" xfId="2026" xr:uid="{032E4CF9-B681-407A-8E2B-CD2429FAB004}"/>
    <cellStyle name="20% - Accent1 4 6 3 2 2" xfId="2027" xr:uid="{974C33FB-AC36-493A-B09A-D8DA03174A2C}"/>
    <cellStyle name="20% - Accent1 4 6 3 2 2 2" xfId="2028" xr:uid="{ADD8BBCE-6567-484E-A9C2-0677A76B8B73}"/>
    <cellStyle name="20% - Accent1 4 6 3 2 3" xfId="2029" xr:uid="{CCEE4CF8-EF88-4CA1-90E9-B294C1893124}"/>
    <cellStyle name="20% - Accent1 4 6 3 3" xfId="2030" xr:uid="{14C9BC3E-8BA6-4304-AE73-30109936098D}"/>
    <cellStyle name="20% - Accent1 4 6 3 3 2" xfId="2031" xr:uid="{67253D3E-7494-452D-BDE6-78FE715D2786}"/>
    <cellStyle name="20% - Accent1 4 6 3 4" xfId="2032" xr:uid="{EEC8811E-8026-43D8-8244-9CBD454F25D4}"/>
    <cellStyle name="20% - Accent1 4 6 4" xfId="2033" xr:uid="{ABD98F6C-B4FB-454C-B386-86D4E8B0FDB7}"/>
    <cellStyle name="20% - Accent1 4 6 4 2" xfId="2034" xr:uid="{C9818BCB-22C3-4A86-9D57-42B352C0377C}"/>
    <cellStyle name="20% - Accent1 4 6 4 2 2" xfId="2035" xr:uid="{B04B246B-2D37-4744-A070-96239AFD52FB}"/>
    <cellStyle name="20% - Accent1 4 6 4 3" xfId="2036" xr:uid="{A704E1D0-3973-4443-8DF5-A13618664900}"/>
    <cellStyle name="20% - Accent1 4 6 5" xfId="2037" xr:uid="{08EFCA64-5FC3-457F-91E1-56FA1B6C60C9}"/>
    <cellStyle name="20% - Accent1 4 6 5 2" xfId="2038" xr:uid="{8FC310EB-BE2B-48F7-B850-9D28D2CA2622}"/>
    <cellStyle name="20% - Accent1 4 6 6" xfId="2039" xr:uid="{3B3B7B1A-15B8-4124-96F9-D16EC560F0F5}"/>
    <cellStyle name="20% - Accent1 4 6 6 2" xfId="2040" xr:uid="{D5590790-788F-4619-B3AF-2B9632FE349C}"/>
    <cellStyle name="20% - Accent1 4 6 7" xfId="2041" xr:uid="{2981D173-85BC-4190-BB98-6EBB3E682698}"/>
    <cellStyle name="20% - Accent1 4 6 8" xfId="2042" xr:uid="{7A37DBA0-5471-4323-BABB-6E9B7B127B45}"/>
    <cellStyle name="20% - Accent1 4 7" xfId="2043" xr:uid="{3E099209-CBED-4AD9-9FBE-2921B0B8B3C2}"/>
    <cellStyle name="20% - Accent1 4 7 2" xfId="2044" xr:uid="{3DB3185D-2C76-46DB-B07D-4881EFF99F8A}"/>
    <cellStyle name="20% - Accent1 4 7 2 2" xfId="2045" xr:uid="{B7B2201F-C4BA-4A75-8F25-D90E07816825}"/>
    <cellStyle name="20% - Accent1 4 7 2 2 2" xfId="2046" xr:uid="{91BE643C-7F1A-4E28-8B4C-094EE971E527}"/>
    <cellStyle name="20% - Accent1 4 7 2 2 2 2" xfId="2047" xr:uid="{AA5AC236-8115-45D7-B252-B54AB405D55E}"/>
    <cellStyle name="20% - Accent1 4 7 2 2 3" xfId="2048" xr:uid="{DBB5A276-7B8B-49E7-A1C9-AC9A341EF71B}"/>
    <cellStyle name="20% - Accent1 4 7 2 3" xfId="2049" xr:uid="{29694D5F-FDCB-4AA8-834C-51DF7C905693}"/>
    <cellStyle name="20% - Accent1 4 7 2 3 2" xfId="2050" xr:uid="{C7604C9F-40F7-4065-A1D5-EC230BFA5630}"/>
    <cellStyle name="20% - Accent1 4 7 2 4" xfId="2051" xr:uid="{5D0D3A9B-425A-48C0-8376-E726050FDCC5}"/>
    <cellStyle name="20% - Accent1 4 7 3" xfId="2052" xr:uid="{4B4BE231-1AAB-4990-9FDC-B7EEC0908CFF}"/>
    <cellStyle name="20% - Accent1 4 7 3 2" xfId="2053" xr:uid="{864D4C52-85D9-404C-BE73-9E3059C162D3}"/>
    <cellStyle name="20% - Accent1 4 7 3 2 2" xfId="2054" xr:uid="{F92C08C2-BC73-43FB-B389-9A3EF7AA643A}"/>
    <cellStyle name="20% - Accent1 4 7 3 3" xfId="2055" xr:uid="{97454CB0-84BA-4B1E-BF97-8C87D2906C6B}"/>
    <cellStyle name="20% - Accent1 4 7 4" xfId="2056" xr:uid="{A9FC7A18-8485-4C45-B0A3-BE6A833D8F68}"/>
    <cellStyle name="20% - Accent1 4 7 4 2" xfId="2057" xr:uid="{1C339269-09C7-45EE-BFED-7BE9CE8BC457}"/>
    <cellStyle name="20% - Accent1 4 7 5" xfId="2058" xr:uid="{674F1447-1270-4758-8096-539E912723F9}"/>
    <cellStyle name="20% - Accent1 4 8" xfId="2059" xr:uid="{24461C87-F0AC-4EF4-B07D-2B5556BA3D1B}"/>
    <cellStyle name="20% - Accent1 4 8 2" xfId="2060" xr:uid="{EFB6F298-ADB9-4D28-B08C-70EEC6D2F180}"/>
    <cellStyle name="20% - Accent1 4 8 2 2" xfId="2061" xr:uid="{40A4DD37-9C0D-45A8-9979-F125B9E3F32B}"/>
    <cellStyle name="20% - Accent1 4 8 2 2 2" xfId="2062" xr:uid="{4E191336-875F-4004-825C-1151CB0848E4}"/>
    <cellStyle name="20% - Accent1 4 8 2 2 2 2" xfId="2063" xr:uid="{3D872FF8-B76C-4EF4-8C00-DF1311C2D201}"/>
    <cellStyle name="20% - Accent1 4 8 2 2 3" xfId="2064" xr:uid="{AFBC13BA-F21D-46A9-A609-55360F788B83}"/>
    <cellStyle name="20% - Accent1 4 8 2 3" xfId="2065" xr:uid="{869C2BDE-ABB3-4A3B-9005-656ADDBC8663}"/>
    <cellStyle name="20% - Accent1 4 8 2 3 2" xfId="2066" xr:uid="{9B6D00DA-6504-4FD5-BEA3-20192E36D828}"/>
    <cellStyle name="20% - Accent1 4 8 2 4" xfId="2067" xr:uid="{A2791D26-E6CC-487F-AA95-CCDFCC4D99F5}"/>
    <cellStyle name="20% - Accent1 4 8 3" xfId="2068" xr:uid="{B58744C6-C76C-4264-B51E-4544E66074B4}"/>
    <cellStyle name="20% - Accent1 4 8 3 2" xfId="2069" xr:uid="{7B2B002A-A6F6-4C90-83E4-89E0DE3CA093}"/>
    <cellStyle name="20% - Accent1 4 8 3 2 2" xfId="2070" xr:uid="{120FC646-FDBA-4A93-8455-BF0EE5628015}"/>
    <cellStyle name="20% - Accent1 4 8 3 3" xfId="2071" xr:uid="{FD2B8D27-0960-44C8-A011-F8ED8CAE2CF9}"/>
    <cellStyle name="20% - Accent1 4 8 4" xfId="2072" xr:uid="{EB0F3D2A-E6F9-4CEA-B491-0C2622BFABC4}"/>
    <cellStyle name="20% - Accent1 4 8 4 2" xfId="2073" xr:uid="{03191CFB-4A2D-4DCC-9E64-FF3CF2CABD84}"/>
    <cellStyle name="20% - Accent1 4 8 5" xfId="2074" xr:uid="{67B71F8D-47AE-4623-80C4-97F0A8A1C9EB}"/>
    <cellStyle name="20% - Accent1 4 9" xfId="2075" xr:uid="{5F10251D-F029-4F54-B97F-D940B943F963}"/>
    <cellStyle name="20% - Accent1 4 9 2" xfId="2076" xr:uid="{769775C4-14D1-439E-BA5B-4429771B554C}"/>
    <cellStyle name="20% - Accent1 4 9 2 2" xfId="2077" xr:uid="{B13F51B6-E7F1-446C-9169-F3831DC03B48}"/>
    <cellStyle name="20% - Accent1 4 9 2 2 2" xfId="2078" xr:uid="{F69410B7-0F9C-4990-833C-322D7CAE8815}"/>
    <cellStyle name="20% - Accent1 4 9 2 2 2 2" xfId="2079" xr:uid="{A13753F0-5600-47FE-8898-3BF53021EC26}"/>
    <cellStyle name="20% - Accent1 4 9 2 2 3" xfId="2080" xr:uid="{622595B4-4606-467A-9937-7FA9E1000668}"/>
    <cellStyle name="20% - Accent1 4 9 2 3" xfId="2081" xr:uid="{4DCD9A81-F50E-47B9-9665-0B542DB6EF7A}"/>
    <cellStyle name="20% - Accent1 4 9 2 3 2" xfId="2082" xr:uid="{BD12767E-281D-4719-81E4-DB069BB058DF}"/>
    <cellStyle name="20% - Accent1 4 9 2 4" xfId="2083" xr:uid="{F856593B-3415-4D0E-8404-1F2879527BEC}"/>
    <cellStyle name="20% - Accent1 4 9 3" xfId="2084" xr:uid="{290E38FE-64E7-457C-8521-A8355F00318A}"/>
    <cellStyle name="20% - Accent1 4 9 3 2" xfId="2085" xr:uid="{CFE65985-27AD-456A-98E4-D9BFB24DC23A}"/>
    <cellStyle name="20% - Accent1 4 9 3 2 2" xfId="2086" xr:uid="{FAEB3FF2-E725-4A99-B001-511598178991}"/>
    <cellStyle name="20% - Accent1 4 9 3 3" xfId="2087" xr:uid="{6A3EE375-20A0-400E-8BB2-0C28BF8ADA3D}"/>
    <cellStyle name="20% - Accent1 4 9 4" xfId="2088" xr:uid="{73F63B13-9A33-4302-9610-C50CCC2B0C69}"/>
    <cellStyle name="20% - Accent1 4 9 4 2" xfId="2089" xr:uid="{02896C5D-2B42-4795-B38C-6D2CD2086DAA}"/>
    <cellStyle name="20% - Accent1 4 9 5" xfId="2090" xr:uid="{D7FDD8D1-5088-464C-BE73-2D60B136783A}"/>
    <cellStyle name="20% - Accent1 4_Asset Register (new)" xfId="2091" xr:uid="{64DD16DA-5041-4E89-A378-DB2E29163190}"/>
    <cellStyle name="20% - Accent1 5" xfId="2092" xr:uid="{C7110D19-22AF-44EA-8A47-C11DF15D4511}"/>
    <cellStyle name="20% - Accent1 5 10" xfId="2093" xr:uid="{A649FBA6-C09B-4504-A271-A0D25B5C82C0}"/>
    <cellStyle name="20% - Accent1 5 10 2" xfId="2094" xr:uid="{292F1CB6-EBFC-425E-A378-808F3B928691}"/>
    <cellStyle name="20% - Accent1 5 11" xfId="2095" xr:uid="{5C299FED-A281-4E5E-AA23-8F472B4C8DA3}"/>
    <cellStyle name="20% - Accent1 5 12" xfId="2096" xr:uid="{32FA5368-685A-485E-AD2C-C272F29C058D}"/>
    <cellStyle name="20% - Accent1 5 2" xfId="2097" xr:uid="{CC95D5CA-AF85-4C67-A792-EF6B527B851C}"/>
    <cellStyle name="20% - Accent1 5 2 10" xfId="2098" xr:uid="{E8C9A577-817E-4FB4-B553-61061661D8F4}"/>
    <cellStyle name="20% - Accent1 5 2 11" xfId="2099" xr:uid="{2C6AA7FB-A5BE-42A9-A459-FFBC99F7DE86}"/>
    <cellStyle name="20% - Accent1 5 2 2" xfId="2100" xr:uid="{A6531649-F797-4A50-812B-E8F91D37DE5B}"/>
    <cellStyle name="20% - Accent1 5 2 2 2" xfId="2101" xr:uid="{B71DEA7D-1B0C-4B05-8ED0-CB79198E6FD2}"/>
    <cellStyle name="20% - Accent1 5 2 2 2 2" xfId="2102" xr:uid="{623B6347-E555-4C24-8C61-3B3EEA227099}"/>
    <cellStyle name="20% - Accent1 5 2 2 2 2 2" xfId="2103" xr:uid="{D52D036B-3B54-4FB2-AFE7-8A4F68A37500}"/>
    <cellStyle name="20% - Accent1 5 2 2 2 2 2 2" xfId="2104" xr:uid="{2CCA57B6-29D6-4064-A70D-7AAC2647020D}"/>
    <cellStyle name="20% - Accent1 5 2 2 2 2 3" xfId="2105" xr:uid="{CD6C728E-2102-465B-AB41-155AC581DC54}"/>
    <cellStyle name="20% - Accent1 5 2 2 2 3" xfId="2106" xr:uid="{449F33B7-4045-4ABB-A77B-C31EEB038C6E}"/>
    <cellStyle name="20% - Accent1 5 2 2 2 3 2" xfId="2107" xr:uid="{3767377E-B441-42CA-9621-ABA7E3CA60DD}"/>
    <cellStyle name="20% - Accent1 5 2 2 2 4" xfId="2108" xr:uid="{1308A913-6367-45D0-9FA6-1FA7852FB21D}"/>
    <cellStyle name="20% - Accent1 5 2 2 2 5" xfId="2109" xr:uid="{697FBF37-BA71-4370-9B64-B25168105E2D}"/>
    <cellStyle name="20% - Accent1 5 2 2 3" xfId="2110" xr:uid="{6C97B42E-EE94-4742-B38A-169363BC48C1}"/>
    <cellStyle name="20% - Accent1 5 2 2 3 2" xfId="2111" xr:uid="{898AC995-BF30-4DC9-84E9-646674D36736}"/>
    <cellStyle name="20% - Accent1 5 2 2 3 2 2" xfId="2112" xr:uid="{E93A91A5-AFBC-4841-B3A3-6E0EAD66F738}"/>
    <cellStyle name="20% - Accent1 5 2 2 3 3" xfId="2113" xr:uid="{C9D03515-DDFD-4EE2-A61D-29E5E4CABB9C}"/>
    <cellStyle name="20% - Accent1 5 2 2 4" xfId="2114" xr:uid="{04553FFF-D619-4169-931E-A054B11DA43F}"/>
    <cellStyle name="20% - Accent1 5 2 2 4 2" xfId="2115" xr:uid="{1E74949A-16BD-4F98-A4C8-5BA03D4167C5}"/>
    <cellStyle name="20% - Accent1 5 2 2 5" xfId="2116" xr:uid="{2C1C7FDF-897A-4168-8C23-5BBCE7AEE59B}"/>
    <cellStyle name="20% - Accent1 5 2 2 5 2" xfId="2117" xr:uid="{ABDB2F92-3437-45C9-8E87-6AC8FD175401}"/>
    <cellStyle name="20% - Accent1 5 2 2 6" xfId="2118" xr:uid="{FA194174-0152-4125-BF95-3BCBE7DB008A}"/>
    <cellStyle name="20% - Accent1 5 2 2 7" xfId="2119" xr:uid="{18DC790D-5215-4DED-8326-02ED90543B60}"/>
    <cellStyle name="20% - Accent1 5 2 3" xfId="2120" xr:uid="{F69D8736-61D4-4400-A1AC-160EAFA5D08A}"/>
    <cellStyle name="20% - Accent1 5 2 3 2" xfId="2121" xr:uid="{91DBCAE1-83F7-40F4-AC7D-21BB16CCFB2D}"/>
    <cellStyle name="20% - Accent1 5 2 3 2 2" xfId="2122" xr:uid="{4BBDE7C6-136C-4DDE-9A5C-28D367EBD14E}"/>
    <cellStyle name="20% - Accent1 5 2 3 2 2 2" xfId="2123" xr:uid="{9FCF9B1E-0DA3-4C28-A755-C873C6087DD4}"/>
    <cellStyle name="20% - Accent1 5 2 3 2 2 2 2" xfId="2124" xr:uid="{E9551EA4-A716-445B-983A-939E69765A98}"/>
    <cellStyle name="20% - Accent1 5 2 3 2 2 3" xfId="2125" xr:uid="{0E0CBF76-BC6B-429B-9308-56AFB685E00C}"/>
    <cellStyle name="20% - Accent1 5 2 3 2 3" xfId="2126" xr:uid="{3331929D-6C4E-4549-8369-1D156C87F598}"/>
    <cellStyle name="20% - Accent1 5 2 3 2 3 2" xfId="2127" xr:uid="{3CD90773-E074-431B-85AF-4C2D3647DEFB}"/>
    <cellStyle name="20% - Accent1 5 2 3 2 4" xfId="2128" xr:uid="{0D50A1FA-8D03-4AAA-9589-60882F4567DA}"/>
    <cellStyle name="20% - Accent1 5 2 3 2 5" xfId="2129" xr:uid="{68226183-2CA1-4359-BC39-9B6661921183}"/>
    <cellStyle name="20% - Accent1 5 2 3 3" xfId="2130" xr:uid="{4FB5FBC7-EAA0-4211-A6EB-6BD56A9B826F}"/>
    <cellStyle name="20% - Accent1 5 2 3 3 2" xfId="2131" xr:uid="{EE099369-B713-4783-A59D-E02DF2B427F9}"/>
    <cellStyle name="20% - Accent1 5 2 3 3 2 2" xfId="2132" xr:uid="{3CC08F3C-1B50-4A50-ADF9-2BD34790EFAB}"/>
    <cellStyle name="20% - Accent1 5 2 3 3 3" xfId="2133" xr:uid="{79953E24-7FAC-4A38-BA7E-82DC13DE57EA}"/>
    <cellStyle name="20% - Accent1 5 2 3 4" xfId="2134" xr:uid="{1F37A24B-8EDF-4572-A447-DCCA169635A6}"/>
    <cellStyle name="20% - Accent1 5 2 3 4 2" xfId="2135" xr:uid="{9E42BF9C-1AF1-49DB-ADA0-C92978967A4B}"/>
    <cellStyle name="20% - Accent1 5 2 3 5" xfId="2136" xr:uid="{BF9861F4-6D06-4936-9F18-62E642FB68F9}"/>
    <cellStyle name="20% - Accent1 5 2 3 6" xfId="2137" xr:uid="{E98B8608-DB42-437F-A3B9-8913CC351E5A}"/>
    <cellStyle name="20% - Accent1 5 2 4" xfId="2138" xr:uid="{4E75F921-EDFA-4D8E-A138-CD4A31A76A2F}"/>
    <cellStyle name="20% - Accent1 5 2 4 2" xfId="2139" xr:uid="{A0E99B47-4DEC-4FE3-92BA-C98693E656E8}"/>
    <cellStyle name="20% - Accent1 5 2 4 2 2" xfId="2140" xr:uid="{F5DCF08D-5272-4CA2-80D0-B36144F2405F}"/>
    <cellStyle name="20% - Accent1 5 2 4 2 2 2" xfId="2141" xr:uid="{8F823E9F-9059-4CCD-99AF-C07603B66473}"/>
    <cellStyle name="20% - Accent1 5 2 4 2 2 2 2" xfId="2142" xr:uid="{9B5CE5A0-4C29-4C9E-8050-5A15D6220632}"/>
    <cellStyle name="20% - Accent1 5 2 4 2 2 3" xfId="2143" xr:uid="{F03D10F8-ED38-4F84-9C48-D6724D24705D}"/>
    <cellStyle name="20% - Accent1 5 2 4 2 3" xfId="2144" xr:uid="{AC0B1C6D-8777-4C89-B9AA-6CB8A6ABE300}"/>
    <cellStyle name="20% - Accent1 5 2 4 2 3 2" xfId="2145" xr:uid="{001FC2DD-40CF-4790-9905-F1FAA80B5B44}"/>
    <cellStyle name="20% - Accent1 5 2 4 2 4" xfId="2146" xr:uid="{418A6D35-717F-40C4-BFE5-BB61B2D09FF2}"/>
    <cellStyle name="20% - Accent1 5 2 4 3" xfId="2147" xr:uid="{E30EABDF-5F7B-4402-8FDC-C6D347E61768}"/>
    <cellStyle name="20% - Accent1 5 2 4 3 2" xfId="2148" xr:uid="{9C8CFB2A-6473-4E2F-9F9A-8A93FA67D16E}"/>
    <cellStyle name="20% - Accent1 5 2 4 3 2 2" xfId="2149" xr:uid="{59E3143C-F721-4D07-893D-C6212ADFA861}"/>
    <cellStyle name="20% - Accent1 5 2 4 3 3" xfId="2150" xr:uid="{81524537-C7D2-4032-A405-46B4444B7CDC}"/>
    <cellStyle name="20% - Accent1 5 2 4 4" xfId="2151" xr:uid="{E5828878-177D-4BC4-888C-0D6E8B183F9E}"/>
    <cellStyle name="20% - Accent1 5 2 4 4 2" xfId="2152" xr:uid="{62DBC2D4-64DC-41E8-A672-C89443089874}"/>
    <cellStyle name="20% - Accent1 5 2 4 5" xfId="2153" xr:uid="{86675510-B9E9-4F61-A58A-370E46A7F3C7}"/>
    <cellStyle name="20% - Accent1 5 2 4 6" xfId="2154" xr:uid="{4A01B0A3-A102-4CD8-AD82-8B62B60DAFEA}"/>
    <cellStyle name="20% - Accent1 5 2 5" xfId="2155" xr:uid="{970E8FD4-1F1A-42FF-AD00-5873F49E6249}"/>
    <cellStyle name="20% - Accent1 5 2 5 2" xfId="2156" xr:uid="{D4C17B81-DF20-4562-9B88-674DA55DA360}"/>
    <cellStyle name="20% - Accent1 5 2 5 2 2" xfId="2157" xr:uid="{D45D9BA0-9FC8-4B89-9532-F0596D74B218}"/>
    <cellStyle name="20% - Accent1 5 2 5 2 2 2" xfId="2158" xr:uid="{A68B4F67-6069-4CE6-BF32-33E4430B08F8}"/>
    <cellStyle name="20% - Accent1 5 2 5 2 2 2 2" xfId="2159" xr:uid="{A57F9647-2F67-453D-9FBB-9FC23B887C01}"/>
    <cellStyle name="20% - Accent1 5 2 5 2 2 3" xfId="2160" xr:uid="{70EF2B8B-F9F2-49F2-838B-FFC2097C8630}"/>
    <cellStyle name="20% - Accent1 5 2 5 2 3" xfId="2161" xr:uid="{82605C41-CA9E-4DE8-AF99-6806DB7532D8}"/>
    <cellStyle name="20% - Accent1 5 2 5 2 3 2" xfId="2162" xr:uid="{F4F48C09-6F8C-45A7-A6C3-A4EE07C05C6D}"/>
    <cellStyle name="20% - Accent1 5 2 5 2 4" xfId="2163" xr:uid="{EA739410-2B61-446C-89DB-7E0FED40E63F}"/>
    <cellStyle name="20% - Accent1 5 2 5 3" xfId="2164" xr:uid="{40CD7F57-C5D1-4813-AF7F-124846B03B6D}"/>
    <cellStyle name="20% - Accent1 5 2 5 3 2" xfId="2165" xr:uid="{E3024F6B-F45B-402A-A040-658B35771755}"/>
    <cellStyle name="20% - Accent1 5 2 5 3 2 2" xfId="2166" xr:uid="{A691D4A9-22FC-4DD0-834C-48B283DBD398}"/>
    <cellStyle name="20% - Accent1 5 2 5 3 3" xfId="2167" xr:uid="{49057550-18DA-4B61-B3D9-112F78317EEE}"/>
    <cellStyle name="20% - Accent1 5 2 5 4" xfId="2168" xr:uid="{17857A4E-8AE2-456A-B850-19A401B31920}"/>
    <cellStyle name="20% - Accent1 5 2 5 4 2" xfId="2169" xr:uid="{374E4CAE-CC95-449E-8D68-067039F184C8}"/>
    <cellStyle name="20% - Accent1 5 2 5 5" xfId="2170" xr:uid="{39D736AF-A443-4CC9-92AA-220FAFD358FF}"/>
    <cellStyle name="20% - Accent1 5 2 6" xfId="2171" xr:uid="{E31C4659-55E1-4675-8C00-D09C2055C081}"/>
    <cellStyle name="20% - Accent1 5 2 6 2" xfId="2172" xr:uid="{C14FFE84-30EC-435F-9FE6-950A183B8D71}"/>
    <cellStyle name="20% - Accent1 5 2 6 2 2" xfId="2173" xr:uid="{E56BA669-61E6-4D77-B240-858343D0B37A}"/>
    <cellStyle name="20% - Accent1 5 2 6 2 2 2" xfId="2174" xr:uid="{95611208-0915-4F11-A9A9-C7E5AE775EFD}"/>
    <cellStyle name="20% - Accent1 5 2 6 2 3" xfId="2175" xr:uid="{0DF41208-A622-4F1C-ABB4-D3675A5C67E6}"/>
    <cellStyle name="20% - Accent1 5 2 6 3" xfId="2176" xr:uid="{1E39491C-9154-420B-BBB1-B8D1009E3DCB}"/>
    <cellStyle name="20% - Accent1 5 2 6 3 2" xfId="2177" xr:uid="{CB7765C3-C17B-4145-816B-1E9A35FA86F8}"/>
    <cellStyle name="20% - Accent1 5 2 6 4" xfId="2178" xr:uid="{1D3E7C33-42A5-424F-A285-8DBE6FE3F826}"/>
    <cellStyle name="20% - Accent1 5 2 7" xfId="2179" xr:uid="{BDBDD1C8-190D-4560-8606-409E32FBA3E5}"/>
    <cellStyle name="20% - Accent1 5 2 7 2" xfId="2180" xr:uid="{0B878CFF-10E9-4219-A71E-AACFDED45F57}"/>
    <cellStyle name="20% - Accent1 5 2 7 2 2" xfId="2181" xr:uid="{573CAC10-2EE1-4921-ABEA-C616FD7C3E6E}"/>
    <cellStyle name="20% - Accent1 5 2 7 3" xfId="2182" xr:uid="{60D70B64-094C-4EA4-B0AA-5510A6D40A1A}"/>
    <cellStyle name="20% - Accent1 5 2 8" xfId="2183" xr:uid="{7F1BAE5F-6AEE-4DB9-9AE5-4E63C241BAF1}"/>
    <cellStyle name="20% - Accent1 5 2 8 2" xfId="2184" xr:uid="{54E3027C-C283-4F96-BCB2-860733598606}"/>
    <cellStyle name="20% - Accent1 5 2 9" xfId="2185" xr:uid="{764AC4ED-7858-47DD-BE0E-2DC1E5F2F288}"/>
    <cellStyle name="20% - Accent1 5 2 9 2" xfId="2186" xr:uid="{E28B2F1F-D508-4766-9D47-BCB935C1CCD1}"/>
    <cellStyle name="20% - Accent1 5 3" xfId="2187" xr:uid="{403BB52A-B482-453D-B1C4-05EA7AB04BBA}"/>
    <cellStyle name="20% - Accent1 5 3 2" xfId="2188" xr:uid="{69AE8611-4236-4579-8AFE-93A72DD75653}"/>
    <cellStyle name="20% - Accent1 5 3 2 2" xfId="2189" xr:uid="{DA7486E9-C881-4125-9017-882A238FF243}"/>
    <cellStyle name="20% - Accent1 5 3 2 2 2" xfId="2190" xr:uid="{187BB4CE-E6F8-433D-9092-EBDE2323ADE3}"/>
    <cellStyle name="20% - Accent1 5 3 2 2 2 2" xfId="2191" xr:uid="{077F3A1A-E423-4372-B5F0-FE41FF8F99C6}"/>
    <cellStyle name="20% - Accent1 5 3 2 2 3" xfId="2192" xr:uid="{23D2AB69-9C7C-45A4-B52D-FDD939AFF87F}"/>
    <cellStyle name="20% - Accent1 5 3 2 3" xfId="2193" xr:uid="{5FA8BF65-A172-4FB9-A20C-7DDC3E4504CD}"/>
    <cellStyle name="20% - Accent1 5 3 2 3 2" xfId="2194" xr:uid="{C31FF10E-3B35-48B8-9DF2-0F124C30B0FF}"/>
    <cellStyle name="20% - Accent1 5 3 2 4" xfId="2195" xr:uid="{A6617AF3-ABE1-4E32-963F-F1879ECAC5E9}"/>
    <cellStyle name="20% - Accent1 5 3 2 5" xfId="2196" xr:uid="{495457D1-D584-4741-908A-221A6786E4F7}"/>
    <cellStyle name="20% - Accent1 5 3 3" xfId="2197" xr:uid="{99F7868B-FCD9-45E5-BF23-1CE489C87084}"/>
    <cellStyle name="20% - Accent1 5 3 3 2" xfId="2198" xr:uid="{192F16C5-37C5-47CD-B0B9-E6075CCFE182}"/>
    <cellStyle name="20% - Accent1 5 3 3 2 2" xfId="2199" xr:uid="{E855C9AA-BEC7-418A-BC7D-3213FFA7DDB6}"/>
    <cellStyle name="20% - Accent1 5 3 3 3" xfId="2200" xr:uid="{FEBF63FA-2208-4959-AAAC-BB20D3384435}"/>
    <cellStyle name="20% - Accent1 5 3 4" xfId="2201" xr:uid="{B230F34C-AD1F-4EAE-8070-539CD1FAE566}"/>
    <cellStyle name="20% - Accent1 5 3 4 2" xfId="2202" xr:uid="{4E258060-6C58-49D8-85FF-178FB0D5DF8C}"/>
    <cellStyle name="20% - Accent1 5 3 5" xfId="2203" xr:uid="{08314C04-0722-4690-AA9B-0A3B10CC1676}"/>
    <cellStyle name="20% - Accent1 5 3 5 2" xfId="2204" xr:uid="{496F1D6E-BE78-475D-A147-8E86984A4601}"/>
    <cellStyle name="20% - Accent1 5 3 6" xfId="2205" xr:uid="{68D53EF5-AFE7-4DFC-8422-C1262BCD2D62}"/>
    <cellStyle name="20% - Accent1 5 3 7" xfId="2206" xr:uid="{E8D2D5C2-5076-4321-BF3E-5ECD217DA8CB}"/>
    <cellStyle name="20% - Accent1 5 4" xfId="2207" xr:uid="{BDF19A0C-4201-495D-802A-5173D6F857C5}"/>
    <cellStyle name="20% - Accent1 5 4 2" xfId="2208" xr:uid="{3EF42B0E-6566-4346-B72D-3FD74C4F5B4B}"/>
    <cellStyle name="20% - Accent1 5 4 2 2" xfId="2209" xr:uid="{416FC528-1349-43A1-BDC1-E82208B5019E}"/>
    <cellStyle name="20% - Accent1 5 4 2 2 2" xfId="2210" xr:uid="{F82A9CD4-2058-4F49-803C-90CF16A0E1C8}"/>
    <cellStyle name="20% - Accent1 5 4 2 2 2 2" xfId="2211" xr:uid="{4EFF4BCC-4486-40ED-97D5-CD26BD779A83}"/>
    <cellStyle name="20% - Accent1 5 4 2 2 3" xfId="2212" xr:uid="{76ACCC57-0C7F-40AA-A206-68DB9AD31AA6}"/>
    <cellStyle name="20% - Accent1 5 4 2 3" xfId="2213" xr:uid="{8AAB3B5F-D4E3-4CC7-A8D4-1471F6835731}"/>
    <cellStyle name="20% - Accent1 5 4 2 3 2" xfId="2214" xr:uid="{6828F095-F294-4305-9EC4-5023C9A0D3B9}"/>
    <cellStyle name="20% - Accent1 5 4 2 4" xfId="2215" xr:uid="{74D813DB-8DD1-4ACF-9A41-F1595A1FBF90}"/>
    <cellStyle name="20% - Accent1 5 4 2 5" xfId="2216" xr:uid="{EB9C0500-3750-4CB6-A75B-285D0E99DCD0}"/>
    <cellStyle name="20% - Accent1 5 4 3" xfId="2217" xr:uid="{15638234-DB97-4374-89CC-2480E7CF99C4}"/>
    <cellStyle name="20% - Accent1 5 4 3 2" xfId="2218" xr:uid="{EDE8B71F-558A-4596-9E07-EBB687DF9BB2}"/>
    <cellStyle name="20% - Accent1 5 4 3 2 2" xfId="2219" xr:uid="{1A34585F-6ECB-4B0A-8064-7CC1C23C7FA8}"/>
    <cellStyle name="20% - Accent1 5 4 3 3" xfId="2220" xr:uid="{46CC39EA-9A7B-48A5-AB74-1579F0681134}"/>
    <cellStyle name="20% - Accent1 5 4 4" xfId="2221" xr:uid="{D628F199-6C91-44FC-A708-66DF50EF4571}"/>
    <cellStyle name="20% - Accent1 5 4 4 2" xfId="2222" xr:uid="{0211A41D-0BBD-42AE-B952-1AA57D3B628D}"/>
    <cellStyle name="20% - Accent1 5 4 5" xfId="2223" xr:uid="{F54F66A4-2ECD-417C-AA69-A62131D1AC95}"/>
    <cellStyle name="20% - Accent1 5 4 6" xfId="2224" xr:uid="{4194C178-62E3-49AC-8531-83A5A78EE26D}"/>
    <cellStyle name="20% - Accent1 5 5" xfId="2225" xr:uid="{A2EAFF18-2C5D-42A4-87F7-1C7A19587D5B}"/>
    <cellStyle name="20% - Accent1 5 5 2" xfId="2226" xr:uid="{BF03B8A9-580B-490F-819E-63B9785A4FA3}"/>
    <cellStyle name="20% - Accent1 5 5 2 2" xfId="2227" xr:uid="{E52F3341-77FD-46D7-A893-9E6ECDA1A3BC}"/>
    <cellStyle name="20% - Accent1 5 5 2 2 2" xfId="2228" xr:uid="{6D31767D-8EA0-447D-9921-AF261DF88310}"/>
    <cellStyle name="20% - Accent1 5 5 2 2 2 2" xfId="2229" xr:uid="{E4169CD6-A4B5-44DB-B417-1E987124AE2F}"/>
    <cellStyle name="20% - Accent1 5 5 2 2 3" xfId="2230" xr:uid="{57F1D00F-D083-413C-967D-9D12810327ED}"/>
    <cellStyle name="20% - Accent1 5 5 2 3" xfId="2231" xr:uid="{01A7BB23-80E8-4411-909B-557C12D0062D}"/>
    <cellStyle name="20% - Accent1 5 5 2 3 2" xfId="2232" xr:uid="{A232CF7B-242B-4F17-841D-5CCF9427F252}"/>
    <cellStyle name="20% - Accent1 5 5 2 4" xfId="2233" xr:uid="{14A36F24-0D24-44E5-9E27-93457E95A68E}"/>
    <cellStyle name="20% - Accent1 5 5 3" xfId="2234" xr:uid="{73D3447B-2F96-4826-BC31-BB9754F4CC64}"/>
    <cellStyle name="20% - Accent1 5 5 3 2" xfId="2235" xr:uid="{EF71F55D-EB13-4BF8-BF09-4671364E271F}"/>
    <cellStyle name="20% - Accent1 5 5 3 2 2" xfId="2236" xr:uid="{44472353-7E8B-42B2-9E39-13BE7334F770}"/>
    <cellStyle name="20% - Accent1 5 5 3 3" xfId="2237" xr:uid="{EA062A27-1D69-4E1F-81A6-1A41C6A415DF}"/>
    <cellStyle name="20% - Accent1 5 5 4" xfId="2238" xr:uid="{A6782646-97D8-43C3-8372-B1D5769E1354}"/>
    <cellStyle name="20% - Accent1 5 5 4 2" xfId="2239" xr:uid="{E17A8B77-F84A-4D62-B9B7-B22106A9D32E}"/>
    <cellStyle name="20% - Accent1 5 5 5" xfId="2240" xr:uid="{BC1E0784-418A-45B3-85C3-19E01E77A184}"/>
    <cellStyle name="20% - Accent1 5 5 6" xfId="2241" xr:uid="{10657840-5150-43E1-8235-F8314EDF24DD}"/>
    <cellStyle name="20% - Accent1 5 6" xfId="2242" xr:uid="{85D7EE13-FBD6-4C59-8DEA-0D4A4550E3FE}"/>
    <cellStyle name="20% - Accent1 5 6 2" xfId="2243" xr:uid="{448C8245-3557-49F3-8B4F-136E9BF2514D}"/>
    <cellStyle name="20% - Accent1 5 6 2 2" xfId="2244" xr:uid="{F4D4B0A2-68BB-4E08-A555-68E45B300F28}"/>
    <cellStyle name="20% - Accent1 5 6 2 2 2" xfId="2245" xr:uid="{F3A0FE66-8358-4EE2-9860-F62D725966FE}"/>
    <cellStyle name="20% - Accent1 5 6 2 2 2 2" xfId="2246" xr:uid="{08546F63-E60E-4CBA-947C-A31D26D2DA95}"/>
    <cellStyle name="20% - Accent1 5 6 2 2 3" xfId="2247" xr:uid="{99B1695F-4CE8-4F86-BC50-ACB8D3446D9B}"/>
    <cellStyle name="20% - Accent1 5 6 2 3" xfId="2248" xr:uid="{459EA0B2-8CB2-4612-BB3C-159A2E509DCE}"/>
    <cellStyle name="20% - Accent1 5 6 2 3 2" xfId="2249" xr:uid="{2FC95577-5954-4F14-9766-C3969597D1C9}"/>
    <cellStyle name="20% - Accent1 5 6 2 4" xfId="2250" xr:uid="{48D4612E-9533-4355-AD80-47118D01F4F3}"/>
    <cellStyle name="20% - Accent1 5 6 3" xfId="2251" xr:uid="{59EB8375-0101-4B4F-821E-3F650C895389}"/>
    <cellStyle name="20% - Accent1 5 6 3 2" xfId="2252" xr:uid="{4E71F4EB-9BBE-4206-B9A6-464FC008C302}"/>
    <cellStyle name="20% - Accent1 5 6 3 2 2" xfId="2253" xr:uid="{764CABBE-D321-4B2F-AEE0-7D01BFFE8910}"/>
    <cellStyle name="20% - Accent1 5 6 3 3" xfId="2254" xr:uid="{6A202589-51CD-4DBD-B503-9B174079DBCA}"/>
    <cellStyle name="20% - Accent1 5 6 4" xfId="2255" xr:uid="{B50BC9EC-A2E7-494E-84FC-1BB162FFE1FF}"/>
    <cellStyle name="20% - Accent1 5 6 4 2" xfId="2256" xr:uid="{31A6070F-B7C5-493B-AF28-65C602F3F1E6}"/>
    <cellStyle name="20% - Accent1 5 6 5" xfId="2257" xr:uid="{97DD80DB-3700-4F9A-BA26-C24E454AA5F3}"/>
    <cellStyle name="20% - Accent1 5 7" xfId="2258" xr:uid="{A3B727F0-1FBA-4EB7-A0AE-C3A064AF8CAE}"/>
    <cellStyle name="20% - Accent1 5 7 2" xfId="2259" xr:uid="{1899EB38-F97E-4938-9275-B47AA3BBE998}"/>
    <cellStyle name="20% - Accent1 5 7 2 2" xfId="2260" xr:uid="{C08E9CAC-F58B-4982-9876-0964988024EB}"/>
    <cellStyle name="20% - Accent1 5 7 2 2 2" xfId="2261" xr:uid="{FD64D184-2B10-43F7-9233-BEA406F8558B}"/>
    <cellStyle name="20% - Accent1 5 7 2 3" xfId="2262" xr:uid="{D0FD4363-A1BF-4794-9B30-442EEE2373AD}"/>
    <cellStyle name="20% - Accent1 5 7 3" xfId="2263" xr:uid="{4C29DB0F-E443-4F3D-8A19-74BCFBB7D4A2}"/>
    <cellStyle name="20% - Accent1 5 7 3 2" xfId="2264" xr:uid="{8A9F8A66-6153-4A0D-891C-57F4CD994A10}"/>
    <cellStyle name="20% - Accent1 5 7 4" xfId="2265" xr:uid="{AD2D3BC1-F48D-4F99-92F3-6BC7C439162E}"/>
    <cellStyle name="20% - Accent1 5 8" xfId="2266" xr:uid="{C7D9443C-F7F8-4049-B0A7-4C9ABC85C234}"/>
    <cellStyle name="20% - Accent1 5 8 2" xfId="2267" xr:uid="{FFCA7293-CE0B-43F8-A4EE-73977A168C1E}"/>
    <cellStyle name="20% - Accent1 5 8 2 2" xfId="2268" xr:uid="{D9EC4B79-D0F3-40E9-A4BB-9C87E8753BF5}"/>
    <cellStyle name="20% - Accent1 5 8 3" xfId="2269" xr:uid="{963E2E9B-8D0A-4CE8-8625-64991FA47E1A}"/>
    <cellStyle name="20% - Accent1 5 9" xfId="2270" xr:uid="{AC8F0604-9523-438B-928D-18E270E4F0E0}"/>
    <cellStyle name="20% - Accent1 5 9 2" xfId="2271" xr:uid="{28C1B200-EAA2-4805-B725-A92241F79F16}"/>
    <cellStyle name="20% - Accent1 6" xfId="2272" xr:uid="{240795EE-AB0A-4014-9251-5BD2A9BABB33}"/>
    <cellStyle name="20% - Accent1 6 10" xfId="2273" xr:uid="{5B273BC3-65C8-493B-A580-65677E1BF6CA}"/>
    <cellStyle name="20% - Accent1 6 10 2" xfId="2274" xr:uid="{C2D112E8-F887-418C-B78D-510A01E5B7D0}"/>
    <cellStyle name="20% - Accent1 6 11" xfId="2275" xr:uid="{03A71034-A680-4229-A7C7-474C900868BF}"/>
    <cellStyle name="20% - Accent1 6 12" xfId="2276" xr:uid="{029DCEBA-CEA7-4C38-9D6F-EB07D01E2FE8}"/>
    <cellStyle name="20% - Accent1 6 2" xfId="2277" xr:uid="{94699E00-A528-4532-8003-4B27130DD4FF}"/>
    <cellStyle name="20% - Accent1 6 2 10" xfId="2278" xr:uid="{9E38E2F6-C2E8-4A06-B570-C0650FED1CE9}"/>
    <cellStyle name="20% - Accent1 6 2 11" xfId="2279" xr:uid="{1F9F5880-A29A-4ED3-AE68-C03C37F1F2BC}"/>
    <cellStyle name="20% - Accent1 6 2 2" xfId="2280" xr:uid="{F9E2884B-37A3-48AC-8106-C3C64370170A}"/>
    <cellStyle name="20% - Accent1 6 2 2 2" xfId="2281" xr:uid="{E7FBFFF6-C5DE-4E0C-B9E9-AC2D36D0D173}"/>
    <cellStyle name="20% - Accent1 6 2 2 2 2" xfId="2282" xr:uid="{6B7FC76E-BD47-4C91-ABE9-A8C2C91D9702}"/>
    <cellStyle name="20% - Accent1 6 2 2 2 2 2" xfId="2283" xr:uid="{EB94FB8B-CDE1-47CE-A668-C56E807E08EB}"/>
    <cellStyle name="20% - Accent1 6 2 2 2 2 2 2" xfId="2284" xr:uid="{F44BA6AF-C9F8-40D6-8002-7B9E35CA6342}"/>
    <cellStyle name="20% - Accent1 6 2 2 2 2 3" xfId="2285" xr:uid="{89207D91-70A8-46BD-83B7-658E09AC232A}"/>
    <cellStyle name="20% - Accent1 6 2 2 2 3" xfId="2286" xr:uid="{073456FE-2600-474A-A537-F138650331C8}"/>
    <cellStyle name="20% - Accent1 6 2 2 2 3 2" xfId="2287" xr:uid="{00C2F57F-A018-456C-AF61-6005D28B35D7}"/>
    <cellStyle name="20% - Accent1 6 2 2 2 4" xfId="2288" xr:uid="{D94802CA-9981-4747-A6BA-5E7B73004273}"/>
    <cellStyle name="20% - Accent1 6 2 2 2 5" xfId="2289" xr:uid="{8BEF5E50-A023-4FD0-AAF1-C5168A83EA13}"/>
    <cellStyle name="20% - Accent1 6 2 2 3" xfId="2290" xr:uid="{B9DDE932-2EF7-4850-82EE-EC6D0CB02AD6}"/>
    <cellStyle name="20% - Accent1 6 2 2 3 2" xfId="2291" xr:uid="{140E31CE-D333-4258-BB4E-99627CFD3289}"/>
    <cellStyle name="20% - Accent1 6 2 2 3 2 2" xfId="2292" xr:uid="{ABADB50B-0536-479C-8E90-22573FEC761D}"/>
    <cellStyle name="20% - Accent1 6 2 2 3 3" xfId="2293" xr:uid="{E9ACBF12-9EA5-494C-8D5B-23CF765DA492}"/>
    <cellStyle name="20% - Accent1 6 2 2 4" xfId="2294" xr:uid="{0345D1D5-57BB-48E3-9DED-168C52AF8789}"/>
    <cellStyle name="20% - Accent1 6 2 2 4 2" xfId="2295" xr:uid="{6051A76D-F996-43AF-84A6-6FE728187694}"/>
    <cellStyle name="20% - Accent1 6 2 2 5" xfId="2296" xr:uid="{ACBE16A4-FBC8-43BB-971D-CB2D349A3916}"/>
    <cellStyle name="20% - Accent1 6 2 2 6" xfId="2297" xr:uid="{F025D77E-F002-4A67-A90C-3F6F7D82D909}"/>
    <cellStyle name="20% - Accent1 6 2 3" xfId="2298" xr:uid="{22AC2205-8B65-4FCD-8498-40657B130244}"/>
    <cellStyle name="20% - Accent1 6 2 3 2" xfId="2299" xr:uid="{F1521A06-F682-462C-B4FA-741BD90BA2E2}"/>
    <cellStyle name="20% - Accent1 6 2 3 2 2" xfId="2300" xr:uid="{E7B291F7-72F0-47B3-97D1-E9ADC8F1976D}"/>
    <cellStyle name="20% - Accent1 6 2 3 2 2 2" xfId="2301" xr:uid="{53066AEF-565A-44A1-A873-2CCED9F124BD}"/>
    <cellStyle name="20% - Accent1 6 2 3 2 2 2 2" xfId="2302" xr:uid="{C3359936-74E5-4194-A62F-146AE8628352}"/>
    <cellStyle name="20% - Accent1 6 2 3 2 2 3" xfId="2303" xr:uid="{AA4D8F6F-6D4B-4E7C-BF3C-75DAD808AA30}"/>
    <cellStyle name="20% - Accent1 6 2 3 2 3" xfId="2304" xr:uid="{3D43F259-E5EA-4262-8E43-AD98BAF2ED69}"/>
    <cellStyle name="20% - Accent1 6 2 3 2 3 2" xfId="2305" xr:uid="{57CF7217-E5CC-4D17-90A3-462BE62F1904}"/>
    <cellStyle name="20% - Accent1 6 2 3 2 4" xfId="2306" xr:uid="{F71B1BB2-B6A5-4021-B097-37986FE125C4}"/>
    <cellStyle name="20% - Accent1 6 2 3 2 5" xfId="2307" xr:uid="{45EC1ACA-7A37-423D-A716-72AEA8606DC9}"/>
    <cellStyle name="20% - Accent1 6 2 3 3" xfId="2308" xr:uid="{BF4CAF2E-9CA2-4635-9FF4-6E7F805801A4}"/>
    <cellStyle name="20% - Accent1 6 2 3 3 2" xfId="2309" xr:uid="{A8AADC86-23E2-4316-B60A-067403324D56}"/>
    <cellStyle name="20% - Accent1 6 2 3 3 2 2" xfId="2310" xr:uid="{85AE3ED5-4843-44C2-A1BE-1CEE73AA9305}"/>
    <cellStyle name="20% - Accent1 6 2 3 3 3" xfId="2311" xr:uid="{8BAE3795-5180-4117-9DBC-A61F036F7687}"/>
    <cellStyle name="20% - Accent1 6 2 3 4" xfId="2312" xr:uid="{0217B7EF-F7BF-4CFD-A708-68A84595C6C9}"/>
    <cellStyle name="20% - Accent1 6 2 3 4 2" xfId="2313" xr:uid="{F5EFFA58-7C4F-46B2-B781-93A9B8FABC64}"/>
    <cellStyle name="20% - Accent1 6 2 3 5" xfId="2314" xr:uid="{B54B333D-7F63-4086-BAAE-3DFA2386F0FC}"/>
    <cellStyle name="20% - Accent1 6 2 3 6" xfId="2315" xr:uid="{09A9FC0A-1F15-47CC-91BB-C8DDFF7F93DC}"/>
    <cellStyle name="20% - Accent1 6 2 4" xfId="2316" xr:uid="{E0D41B56-894B-4FF0-B1F2-F9D4C5241503}"/>
    <cellStyle name="20% - Accent1 6 2 4 2" xfId="2317" xr:uid="{64306B58-1AE3-40E2-8E7A-91221E1E1237}"/>
    <cellStyle name="20% - Accent1 6 2 4 2 2" xfId="2318" xr:uid="{C187442B-0202-4729-A4DD-D07761602AB4}"/>
    <cellStyle name="20% - Accent1 6 2 4 2 2 2" xfId="2319" xr:uid="{F093B6D3-AA86-471A-BF82-F609D90204C0}"/>
    <cellStyle name="20% - Accent1 6 2 4 2 2 2 2" xfId="2320" xr:uid="{E3DCF936-D603-4992-BCBF-A856F7591890}"/>
    <cellStyle name="20% - Accent1 6 2 4 2 2 3" xfId="2321" xr:uid="{55B4ABA0-8F79-4617-B477-17B56067F1B0}"/>
    <cellStyle name="20% - Accent1 6 2 4 2 3" xfId="2322" xr:uid="{64557E28-440D-4B73-8AC3-44E64A313E14}"/>
    <cellStyle name="20% - Accent1 6 2 4 2 3 2" xfId="2323" xr:uid="{F81AE1C4-5338-4DB5-B623-057C6C2A33EE}"/>
    <cellStyle name="20% - Accent1 6 2 4 2 4" xfId="2324" xr:uid="{C709DBFA-0582-450D-9B29-1CE343617216}"/>
    <cellStyle name="20% - Accent1 6 2 4 3" xfId="2325" xr:uid="{B8B8CD33-63C9-4168-988A-998943D49683}"/>
    <cellStyle name="20% - Accent1 6 2 4 3 2" xfId="2326" xr:uid="{807A298B-5DC5-44F3-BBDB-765A76255260}"/>
    <cellStyle name="20% - Accent1 6 2 4 3 2 2" xfId="2327" xr:uid="{7C7EC503-BBF0-4F45-845E-533029023672}"/>
    <cellStyle name="20% - Accent1 6 2 4 3 3" xfId="2328" xr:uid="{5E09B2BB-98D6-4703-85DE-82AC53AB1BEF}"/>
    <cellStyle name="20% - Accent1 6 2 4 4" xfId="2329" xr:uid="{A4CB8DE7-CA36-4B31-8AA9-F8C67BB0339A}"/>
    <cellStyle name="20% - Accent1 6 2 4 4 2" xfId="2330" xr:uid="{D9082552-0BA6-40E4-AA22-3A24C34CCEB6}"/>
    <cellStyle name="20% - Accent1 6 2 4 5" xfId="2331" xr:uid="{8FF811D6-7F41-42F5-BC09-E6940050E1D0}"/>
    <cellStyle name="20% - Accent1 6 2 4 6" xfId="2332" xr:uid="{221BBD3F-0E77-4847-B18F-FAB4E3D420E0}"/>
    <cellStyle name="20% - Accent1 6 2 5" xfId="2333" xr:uid="{5EA02DAF-A92E-487F-87B2-82AAADD868B5}"/>
    <cellStyle name="20% - Accent1 6 2 5 2" xfId="2334" xr:uid="{A489A468-9B47-489E-8C44-0E050D92872D}"/>
    <cellStyle name="20% - Accent1 6 2 5 2 2" xfId="2335" xr:uid="{EFED9D20-C5C0-49AC-9D79-2F3E2AF88AE5}"/>
    <cellStyle name="20% - Accent1 6 2 5 2 2 2" xfId="2336" xr:uid="{613D78B5-C3D4-48A0-B0E5-A3E47E94543F}"/>
    <cellStyle name="20% - Accent1 6 2 5 2 2 2 2" xfId="2337" xr:uid="{47B547D1-3FF5-4660-96A9-42BAB1871367}"/>
    <cellStyle name="20% - Accent1 6 2 5 2 2 3" xfId="2338" xr:uid="{C0125C6C-7457-461F-9A27-3F62390AD2D9}"/>
    <cellStyle name="20% - Accent1 6 2 5 2 3" xfId="2339" xr:uid="{298A0369-7D91-4D2D-9234-66D55BFCDA79}"/>
    <cellStyle name="20% - Accent1 6 2 5 2 3 2" xfId="2340" xr:uid="{5FA311D5-8042-4836-9A31-A80E1A895A1B}"/>
    <cellStyle name="20% - Accent1 6 2 5 2 4" xfId="2341" xr:uid="{B6186814-7942-49F7-921D-750E5E2D85A2}"/>
    <cellStyle name="20% - Accent1 6 2 5 3" xfId="2342" xr:uid="{EDB3AEE4-C57F-40EF-901B-C87182E0EF95}"/>
    <cellStyle name="20% - Accent1 6 2 5 3 2" xfId="2343" xr:uid="{3F004DFF-1A0A-4349-94A1-5E728ADAB976}"/>
    <cellStyle name="20% - Accent1 6 2 5 3 2 2" xfId="2344" xr:uid="{4C015AF4-5BB1-4F50-8858-F56220BC70A8}"/>
    <cellStyle name="20% - Accent1 6 2 5 3 3" xfId="2345" xr:uid="{00F01159-2068-4AAB-82F3-FFCEDC755E33}"/>
    <cellStyle name="20% - Accent1 6 2 5 4" xfId="2346" xr:uid="{E139F065-D2F4-4420-9459-7C9A163C6126}"/>
    <cellStyle name="20% - Accent1 6 2 5 4 2" xfId="2347" xr:uid="{08EC4764-230E-4B44-984A-16DD9347CD9E}"/>
    <cellStyle name="20% - Accent1 6 2 5 5" xfId="2348" xr:uid="{74735E5B-812D-489C-BF90-6C0374908E4B}"/>
    <cellStyle name="20% - Accent1 6 2 6" xfId="2349" xr:uid="{080AC78D-259A-409F-8A77-0308FB555889}"/>
    <cellStyle name="20% - Accent1 6 2 6 2" xfId="2350" xr:uid="{F2C80F92-331C-45E6-9668-5E1D72612423}"/>
    <cellStyle name="20% - Accent1 6 2 6 2 2" xfId="2351" xr:uid="{8FCF3486-BA35-4E75-89CD-0252ECDEBF5C}"/>
    <cellStyle name="20% - Accent1 6 2 6 2 2 2" xfId="2352" xr:uid="{CF1283FC-563E-483C-B0E3-5840688203BD}"/>
    <cellStyle name="20% - Accent1 6 2 6 2 3" xfId="2353" xr:uid="{923BE1E5-ACA0-4BD5-BD26-FCCB3C6CF927}"/>
    <cellStyle name="20% - Accent1 6 2 6 3" xfId="2354" xr:uid="{5126C4E4-7737-4EF8-99BF-350DB9E18D42}"/>
    <cellStyle name="20% - Accent1 6 2 6 3 2" xfId="2355" xr:uid="{E02BFD56-7B88-4428-98F0-40844C03C469}"/>
    <cellStyle name="20% - Accent1 6 2 6 4" xfId="2356" xr:uid="{64615450-1428-40F3-A587-A74A90032B8C}"/>
    <cellStyle name="20% - Accent1 6 2 7" xfId="2357" xr:uid="{CBAC3CBF-A8C5-4FDA-BE65-9E65C6181B7A}"/>
    <cellStyle name="20% - Accent1 6 2 7 2" xfId="2358" xr:uid="{0C66EDED-0B3C-4F9D-8B6A-C48B1CF31DB8}"/>
    <cellStyle name="20% - Accent1 6 2 7 2 2" xfId="2359" xr:uid="{B3AEDD00-045C-4579-86CD-A1B569DCA037}"/>
    <cellStyle name="20% - Accent1 6 2 7 3" xfId="2360" xr:uid="{FA3E53FC-09E3-4FDE-8FA9-E638394DBEA1}"/>
    <cellStyle name="20% - Accent1 6 2 8" xfId="2361" xr:uid="{C0768110-0B0E-48F2-BE11-6840DE3CA307}"/>
    <cellStyle name="20% - Accent1 6 2 8 2" xfId="2362" xr:uid="{7D9B5453-6827-4AE5-993D-EC1346575A60}"/>
    <cellStyle name="20% - Accent1 6 2 9" xfId="2363" xr:uid="{41CA42BB-3EF2-498B-ACE0-B573DC9F8E5F}"/>
    <cellStyle name="20% - Accent1 6 2 9 2" xfId="2364" xr:uid="{7C8DC697-9DA4-4DC8-B383-06E4DD57C095}"/>
    <cellStyle name="20% - Accent1 6 3" xfId="2365" xr:uid="{EA63F7FB-ADAD-4BC1-9DB2-24C7364C4D38}"/>
    <cellStyle name="20% - Accent1 6 3 2" xfId="2366" xr:uid="{B52D7616-3EF9-4D2E-ADFD-531B09A957E9}"/>
    <cellStyle name="20% - Accent1 6 3 2 2" xfId="2367" xr:uid="{E8BD08CB-D171-483B-BA2A-DC72E4F63CA9}"/>
    <cellStyle name="20% - Accent1 6 3 2 2 2" xfId="2368" xr:uid="{0A69E791-5A71-4A33-9799-BA61079187C4}"/>
    <cellStyle name="20% - Accent1 6 3 2 2 2 2" xfId="2369" xr:uid="{A3A56CA1-1FCD-4527-9EC9-1469A1D00B5B}"/>
    <cellStyle name="20% - Accent1 6 3 2 2 3" xfId="2370" xr:uid="{94841768-D331-4B93-9362-45CCA764E7B9}"/>
    <cellStyle name="20% - Accent1 6 3 2 3" xfId="2371" xr:uid="{42E49D98-ACA9-4F60-A1D1-0595906D16B8}"/>
    <cellStyle name="20% - Accent1 6 3 2 3 2" xfId="2372" xr:uid="{96793C1E-1909-4887-B453-410DB594D2FD}"/>
    <cellStyle name="20% - Accent1 6 3 2 4" xfId="2373" xr:uid="{CF2064A6-1E94-48D1-B55A-71F72F83EB31}"/>
    <cellStyle name="20% - Accent1 6 3 2 5" xfId="2374" xr:uid="{9D91CBE1-8EF9-4782-9BBA-1F2D7F60801E}"/>
    <cellStyle name="20% - Accent1 6 3 3" xfId="2375" xr:uid="{8F0DFD0F-E1F3-43ED-A4EA-3B3B93109B87}"/>
    <cellStyle name="20% - Accent1 6 3 3 2" xfId="2376" xr:uid="{0D7EC9A2-14FF-42AE-A609-E2A99C267832}"/>
    <cellStyle name="20% - Accent1 6 3 3 2 2" xfId="2377" xr:uid="{12B9D598-E446-4C51-99FD-295576BFA853}"/>
    <cellStyle name="20% - Accent1 6 3 3 3" xfId="2378" xr:uid="{F83694E7-9D70-4A45-80A6-B74DFC49D3BC}"/>
    <cellStyle name="20% - Accent1 6 3 4" xfId="2379" xr:uid="{125C7BB4-F8DF-467B-A644-64FC1D328B2E}"/>
    <cellStyle name="20% - Accent1 6 3 4 2" xfId="2380" xr:uid="{791A5495-22FF-4F56-92F9-504F88187315}"/>
    <cellStyle name="20% - Accent1 6 3 5" xfId="2381" xr:uid="{07A478D3-9B20-41B0-ADEE-EFEEBB19921E}"/>
    <cellStyle name="20% - Accent1 6 3 6" xfId="2382" xr:uid="{D40861CF-3CAF-4044-A721-F38909C69A7C}"/>
    <cellStyle name="20% - Accent1 6 4" xfId="2383" xr:uid="{7FE6FA93-C539-49F6-9E69-D303975A4451}"/>
    <cellStyle name="20% - Accent1 6 4 2" xfId="2384" xr:uid="{3712D1F2-F5F5-471B-8279-2B7709B1ECFA}"/>
    <cellStyle name="20% - Accent1 6 4 2 2" xfId="2385" xr:uid="{BFD3936B-662B-403A-9350-8CDD76B002AB}"/>
    <cellStyle name="20% - Accent1 6 4 2 2 2" xfId="2386" xr:uid="{9FA52AB4-73C9-4B0B-86D6-4E195AB796FF}"/>
    <cellStyle name="20% - Accent1 6 4 2 2 2 2" xfId="2387" xr:uid="{9AD761E6-2FB7-4B53-8EBA-8E2EC9778F13}"/>
    <cellStyle name="20% - Accent1 6 4 2 2 3" xfId="2388" xr:uid="{D1FF026C-0923-425E-BF94-145C968A2D94}"/>
    <cellStyle name="20% - Accent1 6 4 2 3" xfId="2389" xr:uid="{3820ECB3-BFD0-4817-8842-3B061D49F986}"/>
    <cellStyle name="20% - Accent1 6 4 2 3 2" xfId="2390" xr:uid="{12D696FA-A95E-4AC9-8C6F-2BA756526878}"/>
    <cellStyle name="20% - Accent1 6 4 2 4" xfId="2391" xr:uid="{88DD9E31-57E5-4968-9095-FACFCCBE5117}"/>
    <cellStyle name="20% - Accent1 6 4 2 5" xfId="2392" xr:uid="{F2E6DC68-A872-49C0-9A4F-FBBE132D4611}"/>
    <cellStyle name="20% - Accent1 6 4 3" xfId="2393" xr:uid="{129B6743-A3D0-4304-A42B-167283FA58B9}"/>
    <cellStyle name="20% - Accent1 6 4 3 2" xfId="2394" xr:uid="{86B6ED73-B2C5-4359-91FA-AC4E13C06896}"/>
    <cellStyle name="20% - Accent1 6 4 3 2 2" xfId="2395" xr:uid="{F9197F55-CF20-4D3A-99A7-972BD29223CE}"/>
    <cellStyle name="20% - Accent1 6 4 3 3" xfId="2396" xr:uid="{F4227854-1A9D-433F-B14F-2FAC9E7A0E7D}"/>
    <cellStyle name="20% - Accent1 6 4 4" xfId="2397" xr:uid="{764D1644-7028-4B1F-AF66-D8178493443F}"/>
    <cellStyle name="20% - Accent1 6 4 4 2" xfId="2398" xr:uid="{394809FC-C071-4623-B060-55DAAE81BE1F}"/>
    <cellStyle name="20% - Accent1 6 4 5" xfId="2399" xr:uid="{484ADCA6-5BC8-40FB-B122-301C68D3A4B0}"/>
    <cellStyle name="20% - Accent1 6 4 6" xfId="2400" xr:uid="{061EA88F-3B88-4702-B9AB-B121A9D2A5CC}"/>
    <cellStyle name="20% - Accent1 6 5" xfId="2401" xr:uid="{8162E9E8-91E8-47E3-AD98-1D49645CF53B}"/>
    <cellStyle name="20% - Accent1 6 5 2" xfId="2402" xr:uid="{891DF532-A62D-4310-B344-86513CB189E0}"/>
    <cellStyle name="20% - Accent1 6 5 2 2" xfId="2403" xr:uid="{FF3AC5E0-B839-482D-AACD-2C49962B397A}"/>
    <cellStyle name="20% - Accent1 6 5 2 2 2" xfId="2404" xr:uid="{AEE5CB31-D890-464C-B029-585692948378}"/>
    <cellStyle name="20% - Accent1 6 5 2 2 2 2" xfId="2405" xr:uid="{AAE948AD-57F2-47F5-BC06-9EAE8B215277}"/>
    <cellStyle name="20% - Accent1 6 5 2 2 3" xfId="2406" xr:uid="{C77CE112-20C6-4422-ADB5-86A198D65194}"/>
    <cellStyle name="20% - Accent1 6 5 2 3" xfId="2407" xr:uid="{C56980BF-4564-4569-B3AA-DB38949FEF3B}"/>
    <cellStyle name="20% - Accent1 6 5 2 3 2" xfId="2408" xr:uid="{58771B0E-EDC0-469B-9BAB-B483617579D8}"/>
    <cellStyle name="20% - Accent1 6 5 2 4" xfId="2409" xr:uid="{6267DFCA-6E8A-45C0-950E-19597A7D01C1}"/>
    <cellStyle name="20% - Accent1 6 5 3" xfId="2410" xr:uid="{54F8277C-17AD-4550-994C-4DC9E14F902E}"/>
    <cellStyle name="20% - Accent1 6 5 3 2" xfId="2411" xr:uid="{C7DBD961-5C58-4F6F-8719-9A812FD6669B}"/>
    <cellStyle name="20% - Accent1 6 5 3 2 2" xfId="2412" xr:uid="{EF02A4D6-DE64-4439-985C-ECD588394082}"/>
    <cellStyle name="20% - Accent1 6 5 3 3" xfId="2413" xr:uid="{6464D3D5-9BB9-40D2-9532-E275AB290970}"/>
    <cellStyle name="20% - Accent1 6 5 4" xfId="2414" xr:uid="{65313255-6E62-451B-9E2C-9702B6E923F0}"/>
    <cellStyle name="20% - Accent1 6 5 4 2" xfId="2415" xr:uid="{6F0A88AE-146A-405A-A9DF-F3AC9F6B4A6A}"/>
    <cellStyle name="20% - Accent1 6 5 5" xfId="2416" xr:uid="{F47153A5-6D1C-4DCB-BAED-B690C882EAF9}"/>
    <cellStyle name="20% - Accent1 6 5 6" xfId="2417" xr:uid="{E5411DDB-998E-4091-A041-3131026C696D}"/>
    <cellStyle name="20% - Accent1 6 6" xfId="2418" xr:uid="{210C2444-7CF8-4B1C-8999-2786A175873A}"/>
    <cellStyle name="20% - Accent1 6 6 2" xfId="2419" xr:uid="{391E1DF1-9583-4714-AAB8-0F6E0AF40C27}"/>
    <cellStyle name="20% - Accent1 6 6 2 2" xfId="2420" xr:uid="{71CAD6BD-2F94-4F3A-A157-300F2C24FEE5}"/>
    <cellStyle name="20% - Accent1 6 6 2 2 2" xfId="2421" xr:uid="{FEBA8DC3-5856-4486-BA40-3611AB957FCE}"/>
    <cellStyle name="20% - Accent1 6 6 2 2 2 2" xfId="2422" xr:uid="{1D569960-28DA-42BA-A1F7-B08D54DAC091}"/>
    <cellStyle name="20% - Accent1 6 6 2 2 3" xfId="2423" xr:uid="{3634E8AB-9FF7-4A3A-8612-2412BDFACB97}"/>
    <cellStyle name="20% - Accent1 6 6 2 3" xfId="2424" xr:uid="{011A9B5A-0B43-4534-A09C-11E76CE6A257}"/>
    <cellStyle name="20% - Accent1 6 6 2 3 2" xfId="2425" xr:uid="{B819A68C-661E-4CCA-A035-30BC6FB133AE}"/>
    <cellStyle name="20% - Accent1 6 6 2 4" xfId="2426" xr:uid="{44C381B1-7C6B-428F-AEC1-7D481D392351}"/>
    <cellStyle name="20% - Accent1 6 6 3" xfId="2427" xr:uid="{ECF3C910-CAB5-4EA1-BD4A-A3CA945D19F7}"/>
    <cellStyle name="20% - Accent1 6 6 3 2" xfId="2428" xr:uid="{D401245B-2424-4FE0-BAB4-4C5BBCBAE297}"/>
    <cellStyle name="20% - Accent1 6 6 3 2 2" xfId="2429" xr:uid="{92678425-59A5-4161-8011-74AD4C0C156E}"/>
    <cellStyle name="20% - Accent1 6 6 3 3" xfId="2430" xr:uid="{6F6D9C68-D357-422B-ABD6-150A49D80443}"/>
    <cellStyle name="20% - Accent1 6 6 4" xfId="2431" xr:uid="{0699E912-06CD-48EE-BCDD-5E40D1120E08}"/>
    <cellStyle name="20% - Accent1 6 6 4 2" xfId="2432" xr:uid="{AB65CCB4-CD0D-4ABF-AEDF-84246D728828}"/>
    <cellStyle name="20% - Accent1 6 6 5" xfId="2433" xr:uid="{1C648CA8-616B-447C-BA0A-B2D4D18BCD85}"/>
    <cellStyle name="20% - Accent1 6 7" xfId="2434" xr:uid="{722F771F-8E57-41D5-86C5-5A62C46789B6}"/>
    <cellStyle name="20% - Accent1 6 7 2" xfId="2435" xr:uid="{13E761DE-0E86-4380-A4E8-B06DD2C5647A}"/>
    <cellStyle name="20% - Accent1 6 7 2 2" xfId="2436" xr:uid="{65520E76-7183-4904-BB9B-7B76F01FAA04}"/>
    <cellStyle name="20% - Accent1 6 7 2 2 2" xfId="2437" xr:uid="{70D9D271-D2BC-4784-B37C-53D20BFB8145}"/>
    <cellStyle name="20% - Accent1 6 7 2 3" xfId="2438" xr:uid="{7C074BA9-85E1-4AFA-9321-B917261ABF51}"/>
    <cellStyle name="20% - Accent1 6 7 3" xfId="2439" xr:uid="{7AE76F79-14AC-4BA0-A686-F3E9AF5EFA53}"/>
    <cellStyle name="20% - Accent1 6 7 3 2" xfId="2440" xr:uid="{0310AE33-B744-4B29-99F4-BC24D6A09DC1}"/>
    <cellStyle name="20% - Accent1 6 7 4" xfId="2441" xr:uid="{C250C360-C308-48A8-AA29-0A9E716F22B8}"/>
    <cellStyle name="20% - Accent1 6 8" xfId="2442" xr:uid="{FEC9325F-EFAC-4701-8846-D206C306A4A6}"/>
    <cellStyle name="20% - Accent1 6 8 2" xfId="2443" xr:uid="{E9982DBA-5C3B-407C-B5C5-C79823F20AA4}"/>
    <cellStyle name="20% - Accent1 6 8 2 2" xfId="2444" xr:uid="{8B7A545C-6F66-4D38-9C13-16FE29CB7338}"/>
    <cellStyle name="20% - Accent1 6 8 3" xfId="2445" xr:uid="{50674106-9B5F-40FF-82D6-30640E3F7034}"/>
    <cellStyle name="20% - Accent1 6 9" xfId="2446" xr:uid="{71393773-E54F-4B20-9C19-0D71D33A8BBF}"/>
    <cellStyle name="20% - Accent1 6 9 2" xfId="2447" xr:uid="{83414C81-37BE-416E-BC80-B679137973CC}"/>
    <cellStyle name="20% - Accent1 7" xfId="2448" xr:uid="{4BD23E94-7AD6-4CCC-B771-4F093F3E7F30}"/>
    <cellStyle name="20% - Accent1 7 10" xfId="2449" xr:uid="{17A399D9-AEFA-4481-992B-53CE6DF3B33B}"/>
    <cellStyle name="20% - Accent1 7 10 2" xfId="2450" xr:uid="{7CB78932-D291-4F80-82F4-950E729A2956}"/>
    <cellStyle name="20% - Accent1 7 11" xfId="2451" xr:uid="{B09F72D4-037A-4C27-BFF9-8F326D9D9BED}"/>
    <cellStyle name="20% - Accent1 7 12" xfId="2452" xr:uid="{B383B1D7-D615-463F-B308-FB6D09302FCF}"/>
    <cellStyle name="20% - Accent1 7 2" xfId="2453" xr:uid="{70948CC5-9ED8-4AC1-86C6-8E0100A27222}"/>
    <cellStyle name="20% - Accent1 7 2 10" xfId="2454" xr:uid="{0C069479-1EF8-4329-9911-B28D6BB59837}"/>
    <cellStyle name="20% - Accent1 7 2 2" xfId="2455" xr:uid="{57DF394F-612F-4E27-AF38-2FC823E04F2A}"/>
    <cellStyle name="20% - Accent1 7 2 2 2" xfId="2456" xr:uid="{9A0D3BD3-34DD-4DD0-BD49-AACCF5AC0DF1}"/>
    <cellStyle name="20% - Accent1 7 2 2 2 2" xfId="2457" xr:uid="{617B9D6B-D2BA-4577-AA36-58CE7EE51C18}"/>
    <cellStyle name="20% - Accent1 7 2 2 2 2 2" xfId="2458" xr:uid="{2E40568C-702E-48F4-AC8C-FDAE34DDFF7C}"/>
    <cellStyle name="20% - Accent1 7 2 2 2 2 2 2" xfId="2459" xr:uid="{5F5197E0-5CDC-4024-AD4E-FCD116FB1E6D}"/>
    <cellStyle name="20% - Accent1 7 2 2 2 2 3" xfId="2460" xr:uid="{3069D77F-6FF3-4F21-A754-9EA9D58EF351}"/>
    <cellStyle name="20% - Accent1 7 2 2 2 3" xfId="2461" xr:uid="{3C25496F-AB54-47A0-B6B8-FE06D2C302BA}"/>
    <cellStyle name="20% - Accent1 7 2 2 2 3 2" xfId="2462" xr:uid="{E07EC531-C290-4312-A122-22E11AF11DD3}"/>
    <cellStyle name="20% - Accent1 7 2 2 2 4" xfId="2463" xr:uid="{C9DE105B-3ADC-447E-B724-2F35D82AEEA5}"/>
    <cellStyle name="20% - Accent1 7 2 2 2 5" xfId="2464" xr:uid="{DB0FBE1B-6093-44DF-9C65-4C7FA540F8EB}"/>
    <cellStyle name="20% - Accent1 7 2 2 3" xfId="2465" xr:uid="{97B931B6-62E7-4878-A6A9-CBF3041DD32F}"/>
    <cellStyle name="20% - Accent1 7 2 2 3 2" xfId="2466" xr:uid="{F3AC4A3E-4CAD-41DE-BE48-3474E38616D9}"/>
    <cellStyle name="20% - Accent1 7 2 2 3 2 2" xfId="2467" xr:uid="{FA6798C6-4FB5-4BD2-B7F7-194547C67962}"/>
    <cellStyle name="20% - Accent1 7 2 2 3 3" xfId="2468" xr:uid="{AEC396BB-3067-473F-9748-6AE4DF9129A2}"/>
    <cellStyle name="20% - Accent1 7 2 2 4" xfId="2469" xr:uid="{E7715D42-3200-42EC-8B9B-2C4B09D2587E}"/>
    <cellStyle name="20% - Accent1 7 2 2 4 2" xfId="2470" xr:uid="{A2CF27D7-9C3F-4448-8452-FCFFF7BD71C4}"/>
    <cellStyle name="20% - Accent1 7 2 2 5" xfId="2471" xr:uid="{61108E0A-8B60-4945-89F8-CD526A62CBE4}"/>
    <cellStyle name="20% - Accent1 7 2 2 6" xfId="2472" xr:uid="{C1A13CBF-31CF-486E-96DF-5E131E12424C}"/>
    <cellStyle name="20% - Accent1 7 2 3" xfId="2473" xr:uid="{BBD125EB-B449-493B-A48E-03D61F635972}"/>
    <cellStyle name="20% - Accent1 7 2 3 2" xfId="2474" xr:uid="{ED922848-A8CC-4623-A267-C39F3B33FBDF}"/>
    <cellStyle name="20% - Accent1 7 2 3 2 2" xfId="2475" xr:uid="{9080AD15-BFEF-4E9D-9C76-F51A5B265958}"/>
    <cellStyle name="20% - Accent1 7 2 3 2 2 2" xfId="2476" xr:uid="{00736615-B54D-46C1-9D9F-3C5AB9494872}"/>
    <cellStyle name="20% - Accent1 7 2 3 2 2 2 2" xfId="2477" xr:uid="{BDAEAD71-99BF-4BB8-8E04-F4DE4685DE74}"/>
    <cellStyle name="20% - Accent1 7 2 3 2 2 3" xfId="2478" xr:uid="{BA561316-D5E2-41EE-BD9E-0D8C6C16AF07}"/>
    <cellStyle name="20% - Accent1 7 2 3 2 3" xfId="2479" xr:uid="{8423C1DC-09FA-42B1-9560-88F775C37ACC}"/>
    <cellStyle name="20% - Accent1 7 2 3 2 3 2" xfId="2480" xr:uid="{7651800D-81EB-464E-BD5E-2887D1BBC7CA}"/>
    <cellStyle name="20% - Accent1 7 2 3 2 4" xfId="2481" xr:uid="{40394D7B-A19C-4DBE-BBF3-0DBBAB746E4C}"/>
    <cellStyle name="20% - Accent1 7 2 3 2 5" xfId="2482" xr:uid="{F8979D25-846B-486E-852A-3EFBF092B45C}"/>
    <cellStyle name="20% - Accent1 7 2 3 3" xfId="2483" xr:uid="{6F7EE824-6E8E-4B09-BB75-57152D403AE4}"/>
    <cellStyle name="20% - Accent1 7 2 3 3 2" xfId="2484" xr:uid="{65FFB401-5F97-4BD4-B8CC-133E71547E6F}"/>
    <cellStyle name="20% - Accent1 7 2 3 3 2 2" xfId="2485" xr:uid="{21179314-EF1B-481E-A454-4DB94564A8FA}"/>
    <cellStyle name="20% - Accent1 7 2 3 3 3" xfId="2486" xr:uid="{4C97FCC5-CB11-4A27-A00D-075357631945}"/>
    <cellStyle name="20% - Accent1 7 2 3 4" xfId="2487" xr:uid="{43508243-0D89-462C-B509-ED31C9CBA032}"/>
    <cellStyle name="20% - Accent1 7 2 3 4 2" xfId="2488" xr:uid="{10B8AB7D-0DE2-4CE8-B401-94BEFC03B4FF}"/>
    <cellStyle name="20% - Accent1 7 2 3 5" xfId="2489" xr:uid="{F3C2A618-E6FF-4E1D-B0D7-602AD6380384}"/>
    <cellStyle name="20% - Accent1 7 2 3 6" xfId="2490" xr:uid="{277B01D7-2E27-45F6-8ECB-64BC0AB5785F}"/>
    <cellStyle name="20% - Accent1 7 2 4" xfId="2491" xr:uid="{DB087DB4-0DEB-4EEF-B3BF-F6B62738F6A2}"/>
    <cellStyle name="20% - Accent1 7 2 4 2" xfId="2492" xr:uid="{5DB50C92-A250-4DB8-808E-897979D6AC77}"/>
    <cellStyle name="20% - Accent1 7 2 4 2 2" xfId="2493" xr:uid="{4E5F3231-62E2-4C12-A901-4F8C5031A35D}"/>
    <cellStyle name="20% - Accent1 7 2 4 2 2 2" xfId="2494" xr:uid="{ACF04513-81C0-4DF9-8894-B4AA1B3445E1}"/>
    <cellStyle name="20% - Accent1 7 2 4 2 2 2 2" xfId="2495" xr:uid="{23A2F252-23FD-4E98-868B-08897FE033ED}"/>
    <cellStyle name="20% - Accent1 7 2 4 2 2 3" xfId="2496" xr:uid="{710E5A0E-3B78-4EAF-8093-40A79AD173D4}"/>
    <cellStyle name="20% - Accent1 7 2 4 2 3" xfId="2497" xr:uid="{4C51BACA-1064-42E6-943B-5464998A9DF2}"/>
    <cellStyle name="20% - Accent1 7 2 4 2 3 2" xfId="2498" xr:uid="{EB4D846A-11ED-47D8-9525-F5B2BD43548A}"/>
    <cellStyle name="20% - Accent1 7 2 4 2 4" xfId="2499" xr:uid="{28AD3296-4733-4E34-B7C5-1AD70F9328CE}"/>
    <cellStyle name="20% - Accent1 7 2 4 3" xfId="2500" xr:uid="{B4374579-D945-40A2-B6DC-5C55CCE3F943}"/>
    <cellStyle name="20% - Accent1 7 2 4 3 2" xfId="2501" xr:uid="{35AD3054-ED5A-4FBA-8429-5117FFA8542B}"/>
    <cellStyle name="20% - Accent1 7 2 4 3 2 2" xfId="2502" xr:uid="{2A7EEC80-1E38-44A9-B149-FE539A82EA7C}"/>
    <cellStyle name="20% - Accent1 7 2 4 3 3" xfId="2503" xr:uid="{87B5D34B-668F-421A-81FE-3DA583491531}"/>
    <cellStyle name="20% - Accent1 7 2 4 4" xfId="2504" xr:uid="{DBE87580-EAEF-48CC-9C1E-E1B11F9C3229}"/>
    <cellStyle name="20% - Accent1 7 2 4 4 2" xfId="2505" xr:uid="{DD4812CE-22F1-4AA3-B026-92FDB8C2BA3C}"/>
    <cellStyle name="20% - Accent1 7 2 4 5" xfId="2506" xr:uid="{39000B8D-060D-4CE2-A67C-3BE34383FCDB}"/>
    <cellStyle name="20% - Accent1 7 2 4 6" xfId="2507" xr:uid="{EFD29CE7-0006-4F15-93AA-B066C12C63E8}"/>
    <cellStyle name="20% - Accent1 7 2 5" xfId="2508" xr:uid="{6A523A11-1650-4E5E-A724-57EFB2FC82BA}"/>
    <cellStyle name="20% - Accent1 7 2 5 2" xfId="2509" xr:uid="{00B06718-8BCD-4F72-A2EA-4882DFFF9697}"/>
    <cellStyle name="20% - Accent1 7 2 5 2 2" xfId="2510" xr:uid="{806E4731-4E00-435B-860C-30E1AB856CE7}"/>
    <cellStyle name="20% - Accent1 7 2 5 2 2 2" xfId="2511" xr:uid="{C458E528-0815-468E-B4CD-3179AF16F77B}"/>
    <cellStyle name="20% - Accent1 7 2 5 2 2 2 2" xfId="2512" xr:uid="{3533CBE7-EDDF-4DEF-A57C-54FD51C15559}"/>
    <cellStyle name="20% - Accent1 7 2 5 2 2 3" xfId="2513" xr:uid="{58377A2A-EA2D-462A-80E8-E8C017120FD7}"/>
    <cellStyle name="20% - Accent1 7 2 5 2 3" xfId="2514" xr:uid="{2F858463-F158-476A-9B70-0C7B442D6C64}"/>
    <cellStyle name="20% - Accent1 7 2 5 2 3 2" xfId="2515" xr:uid="{43DA8BA5-63CA-4DBA-82C7-45E9F78B4B67}"/>
    <cellStyle name="20% - Accent1 7 2 5 2 4" xfId="2516" xr:uid="{A24EAA1C-C30D-4177-9279-4A3D6804DBF6}"/>
    <cellStyle name="20% - Accent1 7 2 5 3" xfId="2517" xr:uid="{040B4753-3A0A-4711-8BB8-0DC59705890C}"/>
    <cellStyle name="20% - Accent1 7 2 5 3 2" xfId="2518" xr:uid="{4A639D35-7E1D-4840-AA3F-838C680F5AF1}"/>
    <cellStyle name="20% - Accent1 7 2 5 3 2 2" xfId="2519" xr:uid="{E34CEAED-86D2-46EC-AE0E-439DE6E97CE5}"/>
    <cellStyle name="20% - Accent1 7 2 5 3 3" xfId="2520" xr:uid="{AFCBEFF4-103F-4947-8391-813427853FE9}"/>
    <cellStyle name="20% - Accent1 7 2 5 4" xfId="2521" xr:uid="{DA61EAC5-5B48-412F-A273-D09C4EA83782}"/>
    <cellStyle name="20% - Accent1 7 2 5 4 2" xfId="2522" xr:uid="{FC3BEE31-06F0-48D7-9BC5-9538FCEA3B18}"/>
    <cellStyle name="20% - Accent1 7 2 5 5" xfId="2523" xr:uid="{9DFD4AA6-6717-445E-98D2-3671269A5960}"/>
    <cellStyle name="20% - Accent1 7 2 6" xfId="2524" xr:uid="{B67F558A-AA47-4C11-8A28-795FB6CD3F9C}"/>
    <cellStyle name="20% - Accent1 7 2 6 2" xfId="2525" xr:uid="{2E4D97DD-4265-4DC1-80F1-7AA89964BFFD}"/>
    <cellStyle name="20% - Accent1 7 2 6 2 2" xfId="2526" xr:uid="{90BE0359-E80D-4822-A6FC-C19681110CF7}"/>
    <cellStyle name="20% - Accent1 7 2 6 2 2 2" xfId="2527" xr:uid="{1C81B0D6-8E56-4FDE-B930-C536B71A63BA}"/>
    <cellStyle name="20% - Accent1 7 2 6 2 3" xfId="2528" xr:uid="{38B16A53-8577-4E0F-855C-B81C2E34CF29}"/>
    <cellStyle name="20% - Accent1 7 2 6 3" xfId="2529" xr:uid="{9433963D-D046-4AFF-94BF-C4585289D2D8}"/>
    <cellStyle name="20% - Accent1 7 2 6 3 2" xfId="2530" xr:uid="{DF903544-BDFF-48B7-9297-1E38CB90C57B}"/>
    <cellStyle name="20% - Accent1 7 2 6 4" xfId="2531" xr:uid="{8DD98259-F981-48A5-8D43-CC750CFD05BA}"/>
    <cellStyle name="20% - Accent1 7 2 7" xfId="2532" xr:uid="{EFFA418F-151C-459D-94A9-DFCC53E7766E}"/>
    <cellStyle name="20% - Accent1 7 2 7 2" xfId="2533" xr:uid="{C642F19A-58B7-4B5A-AB31-4837058182A9}"/>
    <cellStyle name="20% - Accent1 7 2 7 2 2" xfId="2534" xr:uid="{869FEE59-3CD6-43E4-9FC6-8654C28D4369}"/>
    <cellStyle name="20% - Accent1 7 2 7 3" xfId="2535" xr:uid="{276A1632-78A8-4737-B98E-C56A210878F7}"/>
    <cellStyle name="20% - Accent1 7 2 8" xfId="2536" xr:uid="{322A2007-612B-4FA5-9986-F15E551D05EA}"/>
    <cellStyle name="20% - Accent1 7 2 8 2" xfId="2537" xr:uid="{BE86ACC0-4B7A-4AB7-9952-8E4F64A9EB6E}"/>
    <cellStyle name="20% - Accent1 7 2 9" xfId="2538" xr:uid="{FD204E8D-BF33-4783-8449-3E83AC233449}"/>
    <cellStyle name="20% - Accent1 7 3" xfId="2539" xr:uid="{544007DF-DD4F-4B96-9A9F-A01116D9D002}"/>
    <cellStyle name="20% - Accent1 7 3 2" xfId="2540" xr:uid="{A5CCBA6E-A743-4E46-B73D-F90D4431EA00}"/>
    <cellStyle name="20% - Accent1 7 3 2 2" xfId="2541" xr:uid="{17B1E0E2-2982-4CAA-97D0-A718925AC922}"/>
    <cellStyle name="20% - Accent1 7 3 2 2 2" xfId="2542" xr:uid="{492B0362-456E-4B97-922C-746221D3E8FA}"/>
    <cellStyle name="20% - Accent1 7 3 2 2 2 2" xfId="2543" xr:uid="{DD3AE873-A6F8-44B6-AA76-A2CB0B56F077}"/>
    <cellStyle name="20% - Accent1 7 3 2 2 3" xfId="2544" xr:uid="{11787028-0EFE-4290-A9EB-C611861A92A2}"/>
    <cellStyle name="20% - Accent1 7 3 2 3" xfId="2545" xr:uid="{64D23FC2-8D38-46E5-9A1C-AFB523C4C0BB}"/>
    <cellStyle name="20% - Accent1 7 3 2 3 2" xfId="2546" xr:uid="{A486B6BD-9B1B-4B49-953D-7B3635545911}"/>
    <cellStyle name="20% - Accent1 7 3 2 4" xfId="2547" xr:uid="{40BEB637-7398-44C5-BC3A-C76EFA8F19DF}"/>
    <cellStyle name="20% - Accent1 7 3 2 5" xfId="2548" xr:uid="{3B0D7410-BC4C-4C44-BA2B-C7529CF3419A}"/>
    <cellStyle name="20% - Accent1 7 3 3" xfId="2549" xr:uid="{062E7AE3-7EFA-409B-ADEC-594D1E1FDB9E}"/>
    <cellStyle name="20% - Accent1 7 3 3 2" xfId="2550" xr:uid="{E1F7755C-B1E2-470F-805F-DE584D3A333D}"/>
    <cellStyle name="20% - Accent1 7 3 3 2 2" xfId="2551" xr:uid="{877916DB-69D7-47B4-8FA8-F055E02EAD35}"/>
    <cellStyle name="20% - Accent1 7 3 3 3" xfId="2552" xr:uid="{15A0BA93-1B0A-42CD-9E65-A4182646B0D0}"/>
    <cellStyle name="20% - Accent1 7 3 4" xfId="2553" xr:uid="{BDF5D7C9-FE80-476C-B6B8-EC588F3BCCD6}"/>
    <cellStyle name="20% - Accent1 7 3 4 2" xfId="2554" xr:uid="{97EDA3BD-6730-4FF4-BA66-4762F5B7F107}"/>
    <cellStyle name="20% - Accent1 7 3 5" xfId="2555" xr:uid="{070BE385-2525-4B64-81DD-31BC853466F7}"/>
    <cellStyle name="20% - Accent1 7 3 6" xfId="2556" xr:uid="{1360E3F1-3C8C-40AA-B951-207D7B8E626D}"/>
    <cellStyle name="20% - Accent1 7 4" xfId="2557" xr:uid="{97D7C451-6419-481B-AE39-13D515948881}"/>
    <cellStyle name="20% - Accent1 7 4 2" xfId="2558" xr:uid="{3B5E91FE-B6BF-45A7-80F9-1C572DA0FDC7}"/>
    <cellStyle name="20% - Accent1 7 4 2 2" xfId="2559" xr:uid="{6F9B94F5-92A1-44C8-A2B3-93FE7A504FC4}"/>
    <cellStyle name="20% - Accent1 7 4 2 2 2" xfId="2560" xr:uid="{235771C0-53C6-4800-8ECF-83717DF948E3}"/>
    <cellStyle name="20% - Accent1 7 4 2 2 2 2" xfId="2561" xr:uid="{39A41D6C-1E1E-46EF-B1A4-E67B0801A0BD}"/>
    <cellStyle name="20% - Accent1 7 4 2 2 3" xfId="2562" xr:uid="{80FEFC22-02C3-4CA7-B1EF-DF21B7A5E73D}"/>
    <cellStyle name="20% - Accent1 7 4 2 3" xfId="2563" xr:uid="{D1E7AF5B-5FEC-458C-8AED-F9A7CA5148EA}"/>
    <cellStyle name="20% - Accent1 7 4 2 3 2" xfId="2564" xr:uid="{4CEB6496-575F-4DC9-A949-950C845FB9C0}"/>
    <cellStyle name="20% - Accent1 7 4 2 4" xfId="2565" xr:uid="{B6F0456D-EC90-4473-AA45-2CFC7042E23E}"/>
    <cellStyle name="20% - Accent1 7 4 2 5" xfId="2566" xr:uid="{A98AF6F5-8B8C-4D67-BB0C-65952CC99D34}"/>
    <cellStyle name="20% - Accent1 7 4 3" xfId="2567" xr:uid="{627DD16C-1C57-433A-94A5-EEE27E96F6E0}"/>
    <cellStyle name="20% - Accent1 7 4 3 2" xfId="2568" xr:uid="{BDCA74DE-2402-4115-B13A-8D94D637CDBB}"/>
    <cellStyle name="20% - Accent1 7 4 3 2 2" xfId="2569" xr:uid="{E3D1E25F-D2C8-430D-9873-A12CBE1B6E64}"/>
    <cellStyle name="20% - Accent1 7 4 3 3" xfId="2570" xr:uid="{02C0428D-2DD3-4536-81FC-87B5ED4E260E}"/>
    <cellStyle name="20% - Accent1 7 4 4" xfId="2571" xr:uid="{66C53485-13FA-4D2F-88EF-9139B06139ED}"/>
    <cellStyle name="20% - Accent1 7 4 4 2" xfId="2572" xr:uid="{6AFDADE0-9DCF-4F1A-A51E-096300828374}"/>
    <cellStyle name="20% - Accent1 7 4 5" xfId="2573" xr:uid="{ACDBE943-ABC4-46AF-832E-EDB809AA5D27}"/>
    <cellStyle name="20% - Accent1 7 4 6" xfId="2574" xr:uid="{88C5C5DD-4E24-4E69-B798-B10FB292E9E0}"/>
    <cellStyle name="20% - Accent1 7 5" xfId="2575" xr:uid="{B4F47442-3B30-4CF9-A2EB-CA66EEA9F063}"/>
    <cellStyle name="20% - Accent1 7 5 2" xfId="2576" xr:uid="{4628A476-BE7E-4E2F-97EA-F6365180C60D}"/>
    <cellStyle name="20% - Accent1 7 5 2 2" xfId="2577" xr:uid="{7BB101BC-1C7D-46CE-BF66-CA3219D7B4D5}"/>
    <cellStyle name="20% - Accent1 7 5 2 2 2" xfId="2578" xr:uid="{25F93026-92FC-446A-B701-D9EAB8BFEB0B}"/>
    <cellStyle name="20% - Accent1 7 5 2 2 2 2" xfId="2579" xr:uid="{12904754-D9DC-4FFF-AF8F-C151A8611E6D}"/>
    <cellStyle name="20% - Accent1 7 5 2 2 3" xfId="2580" xr:uid="{AAE6C993-3361-44D7-9D72-629B43FF2A10}"/>
    <cellStyle name="20% - Accent1 7 5 2 3" xfId="2581" xr:uid="{F0085C22-9A8D-4590-83B4-C8C8BFD055B9}"/>
    <cellStyle name="20% - Accent1 7 5 2 3 2" xfId="2582" xr:uid="{019F0845-4D0E-4B7E-A1B7-D6E2723EC80A}"/>
    <cellStyle name="20% - Accent1 7 5 2 4" xfId="2583" xr:uid="{A0AF3599-CF4D-4B96-82C1-18DF218D1BE2}"/>
    <cellStyle name="20% - Accent1 7 5 3" xfId="2584" xr:uid="{9DC97DAA-1C7A-4A54-A2E3-2B578C059AA7}"/>
    <cellStyle name="20% - Accent1 7 5 3 2" xfId="2585" xr:uid="{0D0C75C3-57C5-49AC-9FBF-BFB8000796FC}"/>
    <cellStyle name="20% - Accent1 7 5 3 2 2" xfId="2586" xr:uid="{0D4D1ED3-908C-493B-92EA-B99E81562172}"/>
    <cellStyle name="20% - Accent1 7 5 3 3" xfId="2587" xr:uid="{96F532F0-E9A8-45E9-A9E6-011568A7ADB6}"/>
    <cellStyle name="20% - Accent1 7 5 4" xfId="2588" xr:uid="{EC43C96A-6E8C-45E5-86E8-6FFB7FDC320A}"/>
    <cellStyle name="20% - Accent1 7 5 4 2" xfId="2589" xr:uid="{63CCE59C-3699-41AB-AA64-58E72874CDBC}"/>
    <cellStyle name="20% - Accent1 7 5 5" xfId="2590" xr:uid="{F34876A1-B4DC-477B-8A48-CD7E1E130ABB}"/>
    <cellStyle name="20% - Accent1 7 5 6" xfId="2591" xr:uid="{2F1FEB50-4DE4-447F-B92B-680AF0A64BA7}"/>
    <cellStyle name="20% - Accent1 7 6" xfId="2592" xr:uid="{15B15DB1-B7A5-4D91-9F7A-75A6DC6B0D32}"/>
    <cellStyle name="20% - Accent1 7 6 2" xfId="2593" xr:uid="{9A788ED6-9B28-4461-A3FF-982BA080BEFD}"/>
    <cellStyle name="20% - Accent1 7 6 2 2" xfId="2594" xr:uid="{E425E742-7380-4538-8B8F-7746DE6051DC}"/>
    <cellStyle name="20% - Accent1 7 6 2 2 2" xfId="2595" xr:uid="{5CA85E18-202D-4815-8BB2-FC9B49606B09}"/>
    <cellStyle name="20% - Accent1 7 6 2 2 2 2" xfId="2596" xr:uid="{75C182B4-0A03-4517-B38B-E23D96908B06}"/>
    <cellStyle name="20% - Accent1 7 6 2 2 3" xfId="2597" xr:uid="{5501DA34-D626-4E3A-995E-0DFDCC5C69AE}"/>
    <cellStyle name="20% - Accent1 7 6 2 3" xfId="2598" xr:uid="{A0276CCC-CF38-4EE8-9205-D428FEABF591}"/>
    <cellStyle name="20% - Accent1 7 6 2 3 2" xfId="2599" xr:uid="{E99FDAAA-4DDD-4430-A876-AACCBE463229}"/>
    <cellStyle name="20% - Accent1 7 6 2 4" xfId="2600" xr:uid="{0339736E-1516-4669-A70E-F5CAA005D048}"/>
    <cellStyle name="20% - Accent1 7 6 3" xfId="2601" xr:uid="{4D9A4C1F-5681-4E03-BC89-71A369A23E7D}"/>
    <cellStyle name="20% - Accent1 7 6 3 2" xfId="2602" xr:uid="{0A01BE5D-8B05-4A8A-8CA0-8A1D66158B7C}"/>
    <cellStyle name="20% - Accent1 7 6 3 2 2" xfId="2603" xr:uid="{47FB68C7-BF0B-45E3-B062-541344F836A2}"/>
    <cellStyle name="20% - Accent1 7 6 3 3" xfId="2604" xr:uid="{1FD810C1-68B0-4F2C-9265-1D5A641B308A}"/>
    <cellStyle name="20% - Accent1 7 6 4" xfId="2605" xr:uid="{BDAFE42F-7CF6-4493-A0BD-472DF4482DDE}"/>
    <cellStyle name="20% - Accent1 7 6 4 2" xfId="2606" xr:uid="{8FADDA94-E1CD-40E1-9E65-70F1F394069F}"/>
    <cellStyle name="20% - Accent1 7 6 5" xfId="2607" xr:uid="{AC3ED5B2-97F1-46A1-B754-2706C4C77A95}"/>
    <cellStyle name="20% - Accent1 7 7" xfId="2608" xr:uid="{BF956165-9B8A-4169-8B2B-5F8603830BC4}"/>
    <cellStyle name="20% - Accent1 7 7 2" xfId="2609" xr:uid="{C6B9DC74-DCA9-4793-8AD2-4D3E4184CA0D}"/>
    <cellStyle name="20% - Accent1 7 7 2 2" xfId="2610" xr:uid="{6B318532-E8E5-4CB3-A8E9-29CC2D8817E7}"/>
    <cellStyle name="20% - Accent1 7 7 2 2 2" xfId="2611" xr:uid="{85C25070-E6E1-4E95-ADBA-1EF10C1FAB33}"/>
    <cellStyle name="20% - Accent1 7 7 2 3" xfId="2612" xr:uid="{CE7F82EB-6A66-4930-BDB5-5FAB1943E732}"/>
    <cellStyle name="20% - Accent1 7 7 3" xfId="2613" xr:uid="{BF84672E-FD3A-4828-A48F-D7A7C3BB834A}"/>
    <cellStyle name="20% - Accent1 7 7 3 2" xfId="2614" xr:uid="{42380ACC-9A23-4D0A-A8AC-8AD3747D39E9}"/>
    <cellStyle name="20% - Accent1 7 7 4" xfId="2615" xr:uid="{9F3FFC7A-026F-4A1C-9E89-EE467B7A3E65}"/>
    <cellStyle name="20% - Accent1 7 8" xfId="2616" xr:uid="{6D95BA4B-1051-42E4-92EA-7057DEF0D337}"/>
    <cellStyle name="20% - Accent1 7 8 2" xfId="2617" xr:uid="{E5057A22-D411-4B0D-B5D5-93F08A492A0B}"/>
    <cellStyle name="20% - Accent1 7 8 2 2" xfId="2618" xr:uid="{0911FB04-2DB8-49B9-BFD2-4F34C59547B1}"/>
    <cellStyle name="20% - Accent1 7 8 3" xfId="2619" xr:uid="{D68C9A2B-FED7-40F1-876F-E2D7D165C4E9}"/>
    <cellStyle name="20% - Accent1 7 9" xfId="2620" xr:uid="{652F4C77-7C53-4B1F-8612-13ACEEF2F4B2}"/>
    <cellStyle name="20% - Accent1 7 9 2" xfId="2621" xr:uid="{12B0194B-9C1C-40E2-80F9-BFA23AED5AB5}"/>
    <cellStyle name="20% - Accent1 8" xfId="2622" xr:uid="{77247BE7-97A2-45BB-849E-09ECB43C5819}"/>
    <cellStyle name="20% - Accent1 8 10" xfId="2623" xr:uid="{BA1E30B0-B0B1-4E15-8E4E-46A218AE9302}"/>
    <cellStyle name="20% - Accent1 8 11" xfId="2624" xr:uid="{082CC0CD-3816-4EDF-B4CA-816BCCD1A2AD}"/>
    <cellStyle name="20% - Accent1 8 2" xfId="2625" xr:uid="{988A951F-9110-4CF1-AEEA-F61DEA2A3447}"/>
    <cellStyle name="20% - Accent1 8 2 10" xfId="2626" xr:uid="{1024C2E2-65C4-48AA-A000-DEC2854D277F}"/>
    <cellStyle name="20% - Accent1 8 2 2" xfId="2627" xr:uid="{416AD1F3-2633-4DC8-9EEE-C130085CCA38}"/>
    <cellStyle name="20% - Accent1 8 2 2 2" xfId="2628" xr:uid="{C1FFBE1A-8F1B-46D4-A4D7-084924D9EA48}"/>
    <cellStyle name="20% - Accent1 8 2 2 2 2" xfId="2629" xr:uid="{BCDA27F6-1984-4C7A-8FBB-7B94760F9C50}"/>
    <cellStyle name="20% - Accent1 8 2 2 2 2 2" xfId="2630" xr:uid="{8A7B3F57-954A-4DEA-8B84-D36CCC9C2ADE}"/>
    <cellStyle name="20% - Accent1 8 2 2 2 2 2 2" xfId="2631" xr:uid="{22105DB4-A17F-42EA-B9A4-097DD38388AA}"/>
    <cellStyle name="20% - Accent1 8 2 2 2 2 3" xfId="2632" xr:uid="{79584E52-2B69-4D7C-BF26-6D0D10025255}"/>
    <cellStyle name="20% - Accent1 8 2 2 2 3" xfId="2633" xr:uid="{A366DF5F-8764-4B5E-967C-DD2BAB972A79}"/>
    <cellStyle name="20% - Accent1 8 2 2 2 3 2" xfId="2634" xr:uid="{37411202-0001-4146-8662-93D5A4FF4EFD}"/>
    <cellStyle name="20% - Accent1 8 2 2 2 4" xfId="2635" xr:uid="{2500CB08-9CBF-4559-A399-B4CFDBA4C7BD}"/>
    <cellStyle name="20% - Accent1 8 2 2 2 5" xfId="2636" xr:uid="{CD647051-CB50-4676-926C-A45E9DA00C22}"/>
    <cellStyle name="20% - Accent1 8 2 2 3" xfId="2637" xr:uid="{B28E2CCA-7742-4852-83F9-97BB75726617}"/>
    <cellStyle name="20% - Accent1 8 2 2 3 2" xfId="2638" xr:uid="{F844384E-7449-4598-8C5A-C017EB535436}"/>
    <cellStyle name="20% - Accent1 8 2 2 3 2 2" xfId="2639" xr:uid="{D56FC473-3599-4ACF-B5F8-FA94F57ACCE7}"/>
    <cellStyle name="20% - Accent1 8 2 2 3 3" xfId="2640" xr:uid="{F2372E17-46E9-40FF-94E1-5C9D0EC0BB02}"/>
    <cellStyle name="20% - Accent1 8 2 2 4" xfId="2641" xr:uid="{17AC26E7-0668-433C-BCFD-211489ADFCC3}"/>
    <cellStyle name="20% - Accent1 8 2 2 4 2" xfId="2642" xr:uid="{DE9E8D4F-40C1-4DA1-AAAD-408B716F571E}"/>
    <cellStyle name="20% - Accent1 8 2 2 5" xfId="2643" xr:uid="{E0001CD6-6DF4-4541-9B81-84190326C5E2}"/>
    <cellStyle name="20% - Accent1 8 2 2 6" xfId="2644" xr:uid="{00849BED-985C-4557-A542-106606505892}"/>
    <cellStyle name="20% - Accent1 8 2 3" xfId="2645" xr:uid="{37B0C0CA-5E7E-4ED9-B355-DBD4B2CBC314}"/>
    <cellStyle name="20% - Accent1 8 2 3 2" xfId="2646" xr:uid="{A0A88223-4544-4F9A-8552-1580892D40F5}"/>
    <cellStyle name="20% - Accent1 8 2 3 2 2" xfId="2647" xr:uid="{959735BD-BD99-4E8B-BE7E-074F290E463B}"/>
    <cellStyle name="20% - Accent1 8 2 3 2 2 2" xfId="2648" xr:uid="{44BC94B5-1849-4B95-BFA3-3AC59D38CAFC}"/>
    <cellStyle name="20% - Accent1 8 2 3 2 2 2 2" xfId="2649" xr:uid="{D97E57C4-4D9D-4198-B864-3D769606FB5D}"/>
    <cellStyle name="20% - Accent1 8 2 3 2 2 3" xfId="2650" xr:uid="{9D0B6A45-AE24-4613-8DFD-893CB5B7B45A}"/>
    <cellStyle name="20% - Accent1 8 2 3 2 3" xfId="2651" xr:uid="{54B09EF7-9403-4539-B6E1-402846C24CDA}"/>
    <cellStyle name="20% - Accent1 8 2 3 2 3 2" xfId="2652" xr:uid="{15DEEEF1-9F04-40C6-89E4-411AB471E5C9}"/>
    <cellStyle name="20% - Accent1 8 2 3 2 4" xfId="2653" xr:uid="{E0070AC2-71C1-4255-8576-82B4C6569EC0}"/>
    <cellStyle name="20% - Accent1 8 2 3 2 5" xfId="2654" xr:uid="{72858BD6-7B72-48BA-8FC1-6DD932000C06}"/>
    <cellStyle name="20% - Accent1 8 2 3 3" xfId="2655" xr:uid="{33B01D38-7C81-4DA3-B85E-856A90B5E067}"/>
    <cellStyle name="20% - Accent1 8 2 3 3 2" xfId="2656" xr:uid="{63180F95-4F43-47D2-8D3D-B78F0B39644C}"/>
    <cellStyle name="20% - Accent1 8 2 3 3 2 2" xfId="2657" xr:uid="{D89BBB11-68F5-461F-B8AC-490E48765382}"/>
    <cellStyle name="20% - Accent1 8 2 3 3 3" xfId="2658" xr:uid="{3A306F29-63D1-4109-8B38-E925C988BD3E}"/>
    <cellStyle name="20% - Accent1 8 2 3 4" xfId="2659" xr:uid="{C5A24CE8-FF59-403A-A226-3A20EE71E46B}"/>
    <cellStyle name="20% - Accent1 8 2 3 4 2" xfId="2660" xr:uid="{7CAC3D3C-F613-40F4-9666-81E59A16F9B1}"/>
    <cellStyle name="20% - Accent1 8 2 3 5" xfId="2661" xr:uid="{717531DA-164C-428E-B7D3-6366DE411FA6}"/>
    <cellStyle name="20% - Accent1 8 2 3 6" xfId="2662" xr:uid="{BD011CB7-A141-4A0D-847F-F14E44999A83}"/>
    <cellStyle name="20% - Accent1 8 2 4" xfId="2663" xr:uid="{EB3131AB-5818-4DC6-898B-A21F7A731C7A}"/>
    <cellStyle name="20% - Accent1 8 2 4 2" xfId="2664" xr:uid="{B921F2B4-13D0-4DDD-A7AC-734AD40DF02C}"/>
    <cellStyle name="20% - Accent1 8 2 4 2 2" xfId="2665" xr:uid="{66E57F28-90D1-4BE8-85FB-487286D1C776}"/>
    <cellStyle name="20% - Accent1 8 2 4 2 2 2" xfId="2666" xr:uid="{674CEC73-DF33-4388-A444-38D077E20A7D}"/>
    <cellStyle name="20% - Accent1 8 2 4 2 2 2 2" xfId="2667" xr:uid="{B4203663-0920-42A3-9B4C-C0BBB3BAB0B1}"/>
    <cellStyle name="20% - Accent1 8 2 4 2 2 3" xfId="2668" xr:uid="{D4299A50-E73D-4E4E-A9B1-7424F341843C}"/>
    <cellStyle name="20% - Accent1 8 2 4 2 3" xfId="2669" xr:uid="{F3186D60-D7FF-42E4-A33C-6CEE1A95725D}"/>
    <cellStyle name="20% - Accent1 8 2 4 2 3 2" xfId="2670" xr:uid="{CD07CFBC-1EBD-48B3-ABF9-14533B698183}"/>
    <cellStyle name="20% - Accent1 8 2 4 2 4" xfId="2671" xr:uid="{1987B75F-DDB6-412D-BD38-D94625F8BFAD}"/>
    <cellStyle name="20% - Accent1 8 2 4 3" xfId="2672" xr:uid="{09517614-FDFB-428A-94FD-E0E0E6EA1A5C}"/>
    <cellStyle name="20% - Accent1 8 2 4 3 2" xfId="2673" xr:uid="{03EE8090-C4F8-4949-838D-B9593D87565C}"/>
    <cellStyle name="20% - Accent1 8 2 4 3 2 2" xfId="2674" xr:uid="{1189CB54-AA06-48A4-A9E1-5CE289B5ED57}"/>
    <cellStyle name="20% - Accent1 8 2 4 3 3" xfId="2675" xr:uid="{3BCF8136-6AC7-4351-BA23-B61D0351B2CA}"/>
    <cellStyle name="20% - Accent1 8 2 4 4" xfId="2676" xr:uid="{061782A9-040D-4481-8B1E-7805BC219EF3}"/>
    <cellStyle name="20% - Accent1 8 2 4 4 2" xfId="2677" xr:uid="{C7FF0B9E-7816-4E8F-8C9E-BF046DFE2066}"/>
    <cellStyle name="20% - Accent1 8 2 4 5" xfId="2678" xr:uid="{28277BA3-0292-4510-A7E5-B27E8BFFEEDB}"/>
    <cellStyle name="20% - Accent1 8 2 4 6" xfId="2679" xr:uid="{38696C89-AD20-4D9C-ACBE-F8AEA8341FDA}"/>
    <cellStyle name="20% - Accent1 8 2 5" xfId="2680" xr:uid="{4B921C2B-8A62-42D8-B000-154A9B0C9F9D}"/>
    <cellStyle name="20% - Accent1 8 2 5 2" xfId="2681" xr:uid="{74DCAA2D-765E-4274-8FC1-1ED2782278F1}"/>
    <cellStyle name="20% - Accent1 8 2 5 2 2" xfId="2682" xr:uid="{E76335A1-2D05-4AF4-BA5C-B97C4AF815DB}"/>
    <cellStyle name="20% - Accent1 8 2 5 2 2 2" xfId="2683" xr:uid="{79B110B0-6A39-4529-AF2A-F9841EC405C1}"/>
    <cellStyle name="20% - Accent1 8 2 5 2 2 2 2" xfId="2684" xr:uid="{ADB203E7-013D-429B-BE71-CE6B53E28B40}"/>
    <cellStyle name="20% - Accent1 8 2 5 2 2 3" xfId="2685" xr:uid="{EA65D0D5-5BC2-4D08-8D3D-92FB8652FEA2}"/>
    <cellStyle name="20% - Accent1 8 2 5 2 3" xfId="2686" xr:uid="{A1FD0E5B-4D55-4933-91CB-6336D96F5ABE}"/>
    <cellStyle name="20% - Accent1 8 2 5 2 3 2" xfId="2687" xr:uid="{A697FA9C-2E0C-4C9D-8CCA-690CECDCC2A3}"/>
    <cellStyle name="20% - Accent1 8 2 5 2 4" xfId="2688" xr:uid="{B4F64BA0-6CAE-4281-9D21-3B431C31E318}"/>
    <cellStyle name="20% - Accent1 8 2 5 3" xfId="2689" xr:uid="{81A2EA70-4562-4F5B-B947-E50CF5373F97}"/>
    <cellStyle name="20% - Accent1 8 2 5 3 2" xfId="2690" xr:uid="{3EDAA616-DD2C-4524-B275-3A38B24729E0}"/>
    <cellStyle name="20% - Accent1 8 2 5 3 2 2" xfId="2691" xr:uid="{56F9B133-04B6-4271-9E01-3CEEB8BB878F}"/>
    <cellStyle name="20% - Accent1 8 2 5 3 3" xfId="2692" xr:uid="{A86E573D-9442-4E67-BEFE-CF896185D143}"/>
    <cellStyle name="20% - Accent1 8 2 5 4" xfId="2693" xr:uid="{2F07D5DC-1CCD-43B1-B0F0-A9F3BC195C2C}"/>
    <cellStyle name="20% - Accent1 8 2 5 4 2" xfId="2694" xr:uid="{B2DFEBC5-463D-4762-AD1B-14FED332DB10}"/>
    <cellStyle name="20% - Accent1 8 2 5 5" xfId="2695" xr:uid="{2090602C-F09F-42F0-9532-EA4962A33082}"/>
    <cellStyle name="20% - Accent1 8 2 6" xfId="2696" xr:uid="{4F7DB4DE-5D13-44F2-8365-F1D06DD51866}"/>
    <cellStyle name="20% - Accent1 8 2 6 2" xfId="2697" xr:uid="{B787C4E3-19EF-4B23-A267-13566F728616}"/>
    <cellStyle name="20% - Accent1 8 2 6 2 2" xfId="2698" xr:uid="{79B75E17-2EE2-4763-B396-DE6CD1CA060E}"/>
    <cellStyle name="20% - Accent1 8 2 6 2 2 2" xfId="2699" xr:uid="{422ACCC8-41F9-4215-8197-8EC2757BE1B6}"/>
    <cellStyle name="20% - Accent1 8 2 6 2 3" xfId="2700" xr:uid="{661C3792-5097-4EE9-9A08-5B8FB621E737}"/>
    <cellStyle name="20% - Accent1 8 2 6 3" xfId="2701" xr:uid="{BCB003F7-0D0A-4C71-A943-F7FA90E21D84}"/>
    <cellStyle name="20% - Accent1 8 2 6 3 2" xfId="2702" xr:uid="{E909633D-CB98-4875-87EC-8585703784EE}"/>
    <cellStyle name="20% - Accent1 8 2 6 4" xfId="2703" xr:uid="{5B68DD53-637D-4753-895E-A92EDD348FBC}"/>
    <cellStyle name="20% - Accent1 8 2 7" xfId="2704" xr:uid="{46F6F30A-D844-4753-8461-CC3828B6C2DB}"/>
    <cellStyle name="20% - Accent1 8 2 7 2" xfId="2705" xr:uid="{1D52FE21-B453-443C-8950-5514A0CC0FF2}"/>
    <cellStyle name="20% - Accent1 8 2 7 2 2" xfId="2706" xr:uid="{F472FB4B-3639-4739-951F-9623AA18328F}"/>
    <cellStyle name="20% - Accent1 8 2 7 3" xfId="2707" xr:uid="{0419EE4F-AAD7-49D1-977E-BBF6D5E05BA6}"/>
    <cellStyle name="20% - Accent1 8 2 8" xfId="2708" xr:uid="{C3B56A26-F95C-4E83-848F-2095B4E60ACD}"/>
    <cellStyle name="20% - Accent1 8 2 8 2" xfId="2709" xr:uid="{16C196F8-1692-427E-B861-25D92E7CA8C0}"/>
    <cellStyle name="20% - Accent1 8 2 9" xfId="2710" xr:uid="{A24BE681-4EBD-4876-A344-EB5740D6ED31}"/>
    <cellStyle name="20% - Accent1 8 3" xfId="2711" xr:uid="{B69CBF44-7CD5-4A1C-B585-98DC1B2CDDE0}"/>
    <cellStyle name="20% - Accent1 8 3 2" xfId="2712" xr:uid="{837CE01C-4ACB-4C17-B7DE-04A1EA8FECDF}"/>
    <cellStyle name="20% - Accent1 8 3 2 2" xfId="2713" xr:uid="{4C4EBB03-3761-400D-B9A2-4162A6F61C08}"/>
    <cellStyle name="20% - Accent1 8 3 2 2 2" xfId="2714" xr:uid="{41A8F85D-7890-4D50-9209-273FA16AB216}"/>
    <cellStyle name="20% - Accent1 8 3 2 2 2 2" xfId="2715" xr:uid="{E69CEC48-23C2-4A4F-BDAD-B78DAB003EFE}"/>
    <cellStyle name="20% - Accent1 8 3 2 2 3" xfId="2716" xr:uid="{806B4EEC-6FA1-4CE6-870F-81299BBE8A1A}"/>
    <cellStyle name="20% - Accent1 8 3 2 3" xfId="2717" xr:uid="{FA542926-4A6B-44E1-882A-6B5C039A1851}"/>
    <cellStyle name="20% - Accent1 8 3 2 3 2" xfId="2718" xr:uid="{EF56BE05-710D-47B3-8A8C-9138555D0729}"/>
    <cellStyle name="20% - Accent1 8 3 2 4" xfId="2719" xr:uid="{CBA97BF6-809E-4AD9-8770-29B4268B0F96}"/>
    <cellStyle name="20% - Accent1 8 3 2 5" xfId="2720" xr:uid="{436722C7-398B-473F-BE41-0C677E2D91FA}"/>
    <cellStyle name="20% - Accent1 8 3 3" xfId="2721" xr:uid="{31F19B75-4C16-4081-AE50-F642B59B3704}"/>
    <cellStyle name="20% - Accent1 8 3 3 2" xfId="2722" xr:uid="{D1E9B61E-FA65-49FA-8081-6415A7E6DC25}"/>
    <cellStyle name="20% - Accent1 8 3 3 2 2" xfId="2723" xr:uid="{352FD20C-E329-4733-A811-1D65DC87F6D4}"/>
    <cellStyle name="20% - Accent1 8 3 3 3" xfId="2724" xr:uid="{D2C7E454-DE62-4B74-B5B6-AAC4B5EC2C78}"/>
    <cellStyle name="20% - Accent1 8 3 4" xfId="2725" xr:uid="{6C4B04DA-2D21-422D-9AD6-73D718BEAE81}"/>
    <cellStyle name="20% - Accent1 8 3 4 2" xfId="2726" xr:uid="{366D2944-8AE1-462F-96C9-0E62FF0E477A}"/>
    <cellStyle name="20% - Accent1 8 3 5" xfId="2727" xr:uid="{A2E4677E-CAAC-4476-8582-2A40D06832C2}"/>
    <cellStyle name="20% - Accent1 8 3 6" xfId="2728" xr:uid="{2576375E-62AB-4F17-ABEB-A041911E1ACB}"/>
    <cellStyle name="20% - Accent1 8 4" xfId="2729" xr:uid="{61C344B0-2387-41A4-BD69-3211B5928C23}"/>
    <cellStyle name="20% - Accent1 8 4 2" xfId="2730" xr:uid="{3139E646-FBDA-442A-B82B-20DAE45A0667}"/>
    <cellStyle name="20% - Accent1 8 4 2 2" xfId="2731" xr:uid="{29FB495B-37F0-41E5-BDDC-1B4649DE649A}"/>
    <cellStyle name="20% - Accent1 8 4 2 2 2" xfId="2732" xr:uid="{907D8B4C-8B56-4DF0-83D0-F99578C2969D}"/>
    <cellStyle name="20% - Accent1 8 4 2 2 2 2" xfId="2733" xr:uid="{5033E35E-0845-43E0-BEA8-B2EB9E52EFF8}"/>
    <cellStyle name="20% - Accent1 8 4 2 2 3" xfId="2734" xr:uid="{2617B4DB-2873-4A91-9C17-3A78B60C0C10}"/>
    <cellStyle name="20% - Accent1 8 4 2 3" xfId="2735" xr:uid="{7816C814-ADE7-49DB-B720-F17ACE4D2824}"/>
    <cellStyle name="20% - Accent1 8 4 2 3 2" xfId="2736" xr:uid="{F31E9DA4-3DBD-44F4-A0F3-041A44498550}"/>
    <cellStyle name="20% - Accent1 8 4 2 4" xfId="2737" xr:uid="{64063BFA-1A72-4AF6-9E2D-014D9FFC789A}"/>
    <cellStyle name="20% - Accent1 8 4 2 5" xfId="2738" xr:uid="{94E6C470-B23B-4403-9DA7-B87224358A95}"/>
    <cellStyle name="20% - Accent1 8 4 3" xfId="2739" xr:uid="{FDEEB775-1D7D-4660-9347-C9659072C4AC}"/>
    <cellStyle name="20% - Accent1 8 4 3 2" xfId="2740" xr:uid="{108B9A04-EE4B-49FD-81D3-E9F04AB75440}"/>
    <cellStyle name="20% - Accent1 8 4 3 2 2" xfId="2741" xr:uid="{32D5555D-D0A5-4100-8ABC-CC9A4961B31F}"/>
    <cellStyle name="20% - Accent1 8 4 3 3" xfId="2742" xr:uid="{F911FEA6-1F93-4808-823A-26036A00C046}"/>
    <cellStyle name="20% - Accent1 8 4 4" xfId="2743" xr:uid="{459FD878-A072-4223-8C03-466F994FFCDB}"/>
    <cellStyle name="20% - Accent1 8 4 4 2" xfId="2744" xr:uid="{E752634A-C31C-469C-8061-C82437E48DFE}"/>
    <cellStyle name="20% - Accent1 8 4 5" xfId="2745" xr:uid="{8B9D4735-3C49-453D-94E5-E247859D6D25}"/>
    <cellStyle name="20% - Accent1 8 4 6" xfId="2746" xr:uid="{C6678C96-DA12-4470-8C1C-B1C997F82D40}"/>
    <cellStyle name="20% - Accent1 8 5" xfId="2747" xr:uid="{EA9684CD-CBFF-40E2-88B5-C5028010FBB1}"/>
    <cellStyle name="20% - Accent1 8 5 2" xfId="2748" xr:uid="{D33C6F48-583F-48EE-B585-4B91D051144D}"/>
    <cellStyle name="20% - Accent1 8 5 2 2" xfId="2749" xr:uid="{2E482A82-489C-46EE-A687-327D3D1FC6F2}"/>
    <cellStyle name="20% - Accent1 8 5 2 2 2" xfId="2750" xr:uid="{0D0971B3-99AF-404F-8802-3D355F531927}"/>
    <cellStyle name="20% - Accent1 8 5 2 2 2 2" xfId="2751" xr:uid="{BCD1B2DF-48D9-476D-A9EF-1C217738CD65}"/>
    <cellStyle name="20% - Accent1 8 5 2 2 3" xfId="2752" xr:uid="{CAED3BDF-07EA-419B-8AED-6A6885981964}"/>
    <cellStyle name="20% - Accent1 8 5 2 3" xfId="2753" xr:uid="{496386D2-3FB6-4982-B921-018F21165632}"/>
    <cellStyle name="20% - Accent1 8 5 2 3 2" xfId="2754" xr:uid="{3A5B2B36-0647-405C-B13E-8B2976F31E70}"/>
    <cellStyle name="20% - Accent1 8 5 2 4" xfId="2755" xr:uid="{553962CA-D2D2-49D1-B9EB-772E8C900796}"/>
    <cellStyle name="20% - Accent1 8 5 3" xfId="2756" xr:uid="{5D83222C-641F-4A91-9095-17A5BBE84C59}"/>
    <cellStyle name="20% - Accent1 8 5 3 2" xfId="2757" xr:uid="{C7E4B652-EC22-4099-B469-F40C69F91073}"/>
    <cellStyle name="20% - Accent1 8 5 3 2 2" xfId="2758" xr:uid="{EA0008A4-F57B-403B-9960-4F904244C827}"/>
    <cellStyle name="20% - Accent1 8 5 3 3" xfId="2759" xr:uid="{3A116E7C-74E2-4573-A320-F781A64AB55C}"/>
    <cellStyle name="20% - Accent1 8 5 4" xfId="2760" xr:uid="{88E2BB5F-CE8B-4992-832B-08A6141CBC78}"/>
    <cellStyle name="20% - Accent1 8 5 4 2" xfId="2761" xr:uid="{1942AE45-43B5-4457-A96D-70919827739E}"/>
    <cellStyle name="20% - Accent1 8 5 5" xfId="2762" xr:uid="{77571E72-F15D-4677-B002-96BE4362B1EA}"/>
    <cellStyle name="20% - Accent1 8 5 6" xfId="2763" xr:uid="{632687DD-BE6E-444C-A7B2-6BEB02A02F34}"/>
    <cellStyle name="20% - Accent1 8 6" xfId="2764" xr:uid="{16DA0A7E-5970-4821-94BC-718A56E43B08}"/>
    <cellStyle name="20% - Accent1 8 6 2" xfId="2765" xr:uid="{A312EFCC-B348-4F58-8658-CBD9EE8FA5C4}"/>
    <cellStyle name="20% - Accent1 8 6 2 2" xfId="2766" xr:uid="{6EEC65F2-0222-42AE-AD78-C9C70A03AF8A}"/>
    <cellStyle name="20% - Accent1 8 6 2 2 2" xfId="2767" xr:uid="{06944166-69D9-4BFE-8E68-D18EB153F1AA}"/>
    <cellStyle name="20% - Accent1 8 6 2 2 2 2" xfId="2768" xr:uid="{D6AC4B29-8A4E-4DC7-B99F-7F84804395D1}"/>
    <cellStyle name="20% - Accent1 8 6 2 2 3" xfId="2769" xr:uid="{C3067B86-3442-412E-B8FA-A0FF2F0B3E8D}"/>
    <cellStyle name="20% - Accent1 8 6 2 3" xfId="2770" xr:uid="{16FB50AF-B3A2-4869-87F8-5371050F2198}"/>
    <cellStyle name="20% - Accent1 8 6 2 3 2" xfId="2771" xr:uid="{7FB95304-50CF-41BC-99D5-86621DF4281F}"/>
    <cellStyle name="20% - Accent1 8 6 2 4" xfId="2772" xr:uid="{7E459B6B-0A6A-49F3-8BCD-793DC7B94481}"/>
    <cellStyle name="20% - Accent1 8 6 3" xfId="2773" xr:uid="{5FD55AC5-2091-4DED-AC0D-222A0E8F8F20}"/>
    <cellStyle name="20% - Accent1 8 6 3 2" xfId="2774" xr:uid="{BB42DE01-DB91-4034-800E-51B1D9CD9C3B}"/>
    <cellStyle name="20% - Accent1 8 6 3 2 2" xfId="2775" xr:uid="{E280DF51-1DE0-4E9B-8925-B43E4FFEF31C}"/>
    <cellStyle name="20% - Accent1 8 6 3 3" xfId="2776" xr:uid="{A0FC63A2-7759-4C3A-B3ED-E512B5476668}"/>
    <cellStyle name="20% - Accent1 8 6 4" xfId="2777" xr:uid="{5525063D-5AC1-475C-A1EF-7FA1DE0D4365}"/>
    <cellStyle name="20% - Accent1 8 6 4 2" xfId="2778" xr:uid="{45CFC655-F844-4F5B-BED4-4A0EA6D3F321}"/>
    <cellStyle name="20% - Accent1 8 6 5" xfId="2779" xr:uid="{F7E45BD9-2DC1-4A16-BDF3-59C52D8607E6}"/>
    <cellStyle name="20% - Accent1 8 7" xfId="2780" xr:uid="{A7038205-7357-4725-BD62-704ACE2370A1}"/>
    <cellStyle name="20% - Accent1 8 7 2" xfId="2781" xr:uid="{A8195FB8-C61A-41A9-B58A-E9A3E0A013EC}"/>
    <cellStyle name="20% - Accent1 8 7 2 2" xfId="2782" xr:uid="{43398D6C-D3F9-45F7-9151-D1C05576221D}"/>
    <cellStyle name="20% - Accent1 8 7 2 2 2" xfId="2783" xr:uid="{C3F9F235-9CEC-4DD4-BB88-27BBCA54A9F5}"/>
    <cellStyle name="20% - Accent1 8 7 2 3" xfId="2784" xr:uid="{C2747F2F-2F71-4E79-A9F9-AA4BFD683932}"/>
    <cellStyle name="20% - Accent1 8 7 3" xfId="2785" xr:uid="{30ABA46D-12FF-4096-A7E6-86EF3082C55D}"/>
    <cellStyle name="20% - Accent1 8 7 3 2" xfId="2786" xr:uid="{332E6637-DF4A-4A22-9D7E-9C3D0FF5D01C}"/>
    <cellStyle name="20% - Accent1 8 7 4" xfId="2787" xr:uid="{3FE4E64B-70D3-41B1-9D14-F99E73B42EA3}"/>
    <cellStyle name="20% - Accent1 8 8" xfId="2788" xr:uid="{86B8A63B-A5AC-413B-8818-D376EC8DDB83}"/>
    <cellStyle name="20% - Accent1 8 8 2" xfId="2789" xr:uid="{89B63D44-C1E6-48C2-87A9-E549F5209B56}"/>
    <cellStyle name="20% - Accent1 8 8 2 2" xfId="2790" xr:uid="{BD88CA04-F4E5-488B-9B53-A028884F9E79}"/>
    <cellStyle name="20% - Accent1 8 8 3" xfId="2791" xr:uid="{6CA79808-3001-41EB-A7C4-6A871F98119F}"/>
    <cellStyle name="20% - Accent1 8 9" xfId="2792" xr:uid="{4678556C-98EA-4FE6-9735-3A2D645ACE8B}"/>
    <cellStyle name="20% - Accent1 8 9 2" xfId="2793" xr:uid="{61DE4C34-1E83-4A7A-8D60-70EE26097835}"/>
    <cellStyle name="20% - Accent1 9" xfId="2794" xr:uid="{C597D943-05AC-4654-B0C7-95560CB79E99}"/>
    <cellStyle name="20% - Accent1 9 10" xfId="2795" xr:uid="{4A72B373-6773-4170-819C-491DC3F10CC4}"/>
    <cellStyle name="20% - Accent1 9 2" xfId="2796" xr:uid="{792B43C6-70FF-4F2E-86EE-CEA60E30059C}"/>
    <cellStyle name="20% - Accent1 9 2 2" xfId="2797" xr:uid="{FE909FC2-B2F8-49A7-8695-8D7729AC62D0}"/>
    <cellStyle name="20% - Accent1 9 2 2 2" xfId="2798" xr:uid="{84707C69-902E-4911-BC48-E3EDA1B7ED7A}"/>
    <cellStyle name="20% - Accent1 9 2 2 2 2" xfId="2799" xr:uid="{A03AD11E-52E2-426F-A13C-4E5D725A44A0}"/>
    <cellStyle name="20% - Accent1 9 2 2 2 2 2" xfId="2800" xr:uid="{FD9D4AE6-290A-4E48-AB6F-57CA959362B8}"/>
    <cellStyle name="20% - Accent1 9 2 2 2 3" xfId="2801" xr:uid="{1A3902DB-86B1-460B-B50E-E29CE5351037}"/>
    <cellStyle name="20% - Accent1 9 2 2 3" xfId="2802" xr:uid="{5D740D21-C223-4769-8850-200103B56A07}"/>
    <cellStyle name="20% - Accent1 9 2 2 3 2" xfId="2803" xr:uid="{56C09C38-2DF9-451C-9903-62A7EF9DCD5E}"/>
    <cellStyle name="20% - Accent1 9 2 2 4" xfId="2804" xr:uid="{41BA1966-A878-4015-B478-639A68D356CF}"/>
    <cellStyle name="20% - Accent1 9 2 2 5" xfId="2805" xr:uid="{3B195B6A-7C15-407A-94F5-95FA0139E11E}"/>
    <cellStyle name="20% - Accent1 9 2 3" xfId="2806" xr:uid="{6D4515D8-53C9-489A-B7F2-6BF66EFC7E0E}"/>
    <cellStyle name="20% - Accent1 9 2 3 2" xfId="2807" xr:uid="{2F66E2E2-C81F-425A-9B4A-991B18800783}"/>
    <cellStyle name="20% - Accent1 9 2 3 2 2" xfId="2808" xr:uid="{9771632D-5561-4D9E-A336-321D04BB00BE}"/>
    <cellStyle name="20% - Accent1 9 2 3 3" xfId="2809" xr:uid="{97B089D1-EB3C-4472-9C7C-EB236E61B407}"/>
    <cellStyle name="20% - Accent1 9 2 4" xfId="2810" xr:uid="{F446B147-11F5-4029-922D-58EFC079D384}"/>
    <cellStyle name="20% - Accent1 9 2 4 2" xfId="2811" xr:uid="{0668673C-9C82-49E8-AF68-4D5D969656DC}"/>
    <cellStyle name="20% - Accent1 9 2 5" xfId="2812" xr:uid="{C63DADBB-9F0A-42B3-BC35-5241313297A9}"/>
    <cellStyle name="20% - Accent1 9 2 6" xfId="2813" xr:uid="{B3A661B9-08E0-4558-9FE3-8EF4B7921FC9}"/>
    <cellStyle name="20% - Accent1 9 3" xfId="2814" xr:uid="{0EB7DF2D-8E3F-420A-9F1F-FE1BC3AA9C69}"/>
    <cellStyle name="20% - Accent1 9 3 2" xfId="2815" xr:uid="{D0DF4355-102B-4C36-B3F5-5C317EACF616}"/>
    <cellStyle name="20% - Accent1 9 3 2 2" xfId="2816" xr:uid="{D3180091-AE35-430D-A5F9-53E3F3FD9BAE}"/>
    <cellStyle name="20% - Accent1 9 3 2 2 2" xfId="2817" xr:uid="{667276AF-E332-46FF-8EDD-4756A3AB7ABD}"/>
    <cellStyle name="20% - Accent1 9 3 2 2 2 2" xfId="2818" xr:uid="{4AE6A516-7698-4395-8F0E-E525F2BF4393}"/>
    <cellStyle name="20% - Accent1 9 3 2 2 3" xfId="2819" xr:uid="{2163B54F-0756-4CB1-9A21-240EAA088C60}"/>
    <cellStyle name="20% - Accent1 9 3 2 3" xfId="2820" xr:uid="{E97F5387-8508-4B71-8707-9E454CFD5C27}"/>
    <cellStyle name="20% - Accent1 9 3 2 3 2" xfId="2821" xr:uid="{09967AAC-A068-48B2-B2CD-D18F8D9BA93D}"/>
    <cellStyle name="20% - Accent1 9 3 2 4" xfId="2822" xr:uid="{10CF4A70-78DD-45BB-A2CC-B35A78FF3CD2}"/>
    <cellStyle name="20% - Accent1 9 3 2 5" xfId="2823" xr:uid="{703E75A1-E2C4-40D3-B012-1E0743D7BFF9}"/>
    <cellStyle name="20% - Accent1 9 3 3" xfId="2824" xr:uid="{BAE38B66-399F-4E7F-AD07-B6AA0FB77626}"/>
    <cellStyle name="20% - Accent1 9 3 3 2" xfId="2825" xr:uid="{20AFD264-EA6B-4A25-B874-751D1E39D361}"/>
    <cellStyle name="20% - Accent1 9 3 3 2 2" xfId="2826" xr:uid="{A7814743-521A-480F-B85E-CAEF40B81003}"/>
    <cellStyle name="20% - Accent1 9 3 3 3" xfId="2827" xr:uid="{06D4125E-0BCC-418A-A16C-00D4C5AAA3DE}"/>
    <cellStyle name="20% - Accent1 9 3 4" xfId="2828" xr:uid="{3938047E-9A21-4889-9CA9-81E90DBEC9D5}"/>
    <cellStyle name="20% - Accent1 9 3 4 2" xfId="2829" xr:uid="{B44917C3-324C-4390-BC09-3CFAA9C8B789}"/>
    <cellStyle name="20% - Accent1 9 3 5" xfId="2830" xr:uid="{E18EE725-B57D-45BC-99AA-F822A691B0F2}"/>
    <cellStyle name="20% - Accent1 9 3 6" xfId="2831" xr:uid="{F0417F69-B5B2-4864-8025-9FD5ADCE4A2D}"/>
    <cellStyle name="20% - Accent1 9 4" xfId="2832" xr:uid="{93159FC9-9443-4F88-8D7A-29A7298AC495}"/>
    <cellStyle name="20% - Accent1 9 4 2" xfId="2833" xr:uid="{257A079F-21D7-43ED-A304-9F55F3C7E37D}"/>
    <cellStyle name="20% - Accent1 9 4 2 2" xfId="2834" xr:uid="{CEFD217B-52C1-4799-A47E-0B9F4C25EDCB}"/>
    <cellStyle name="20% - Accent1 9 4 2 2 2" xfId="2835" xr:uid="{DB509A3F-FF64-4C1F-8764-1BFF94B8758F}"/>
    <cellStyle name="20% - Accent1 9 4 2 2 2 2" xfId="2836" xr:uid="{03AD78A3-6431-48F5-960D-5597D86437F6}"/>
    <cellStyle name="20% - Accent1 9 4 2 2 3" xfId="2837" xr:uid="{5822075A-5535-490A-A608-B96662605B92}"/>
    <cellStyle name="20% - Accent1 9 4 2 3" xfId="2838" xr:uid="{7600EB2C-6D62-4137-9E86-439E0B5A450A}"/>
    <cellStyle name="20% - Accent1 9 4 2 3 2" xfId="2839" xr:uid="{C36639DE-C4E1-433B-B8E6-2138959BA5FB}"/>
    <cellStyle name="20% - Accent1 9 4 2 4" xfId="2840" xr:uid="{D5225EDB-BDD0-4521-8CFF-D169D14383E6}"/>
    <cellStyle name="20% - Accent1 9 4 3" xfId="2841" xr:uid="{BA11C650-5548-44C1-B7B1-35A899C011E1}"/>
    <cellStyle name="20% - Accent1 9 4 3 2" xfId="2842" xr:uid="{B32F3EEC-DD61-426A-88B8-67DB74A47D50}"/>
    <cellStyle name="20% - Accent1 9 4 3 2 2" xfId="2843" xr:uid="{6BFFB254-0080-497D-B022-755EE307B623}"/>
    <cellStyle name="20% - Accent1 9 4 3 3" xfId="2844" xr:uid="{E3689577-1782-4B18-BF2D-F0B78128ECE9}"/>
    <cellStyle name="20% - Accent1 9 4 4" xfId="2845" xr:uid="{47673B83-8A40-4BD7-9B8D-99406E8FDFD5}"/>
    <cellStyle name="20% - Accent1 9 4 4 2" xfId="2846" xr:uid="{6CBEDB70-4F56-4A20-98AD-951DCF73133B}"/>
    <cellStyle name="20% - Accent1 9 4 5" xfId="2847" xr:uid="{AAFE4414-C51F-44E8-AD7E-8383E4F65B1A}"/>
    <cellStyle name="20% - Accent1 9 4 6" xfId="2848" xr:uid="{F68EC393-961D-4973-B299-F7619CEACEA8}"/>
    <cellStyle name="20% - Accent1 9 5" xfId="2849" xr:uid="{6B5FB4E2-F991-44AD-8840-D4DD823256E0}"/>
    <cellStyle name="20% - Accent1 9 5 2" xfId="2850" xr:uid="{10B582E1-C73E-46EA-A34B-AF4211007AA8}"/>
    <cellStyle name="20% - Accent1 9 5 2 2" xfId="2851" xr:uid="{358FB637-C28F-474F-9318-352A5F6251A4}"/>
    <cellStyle name="20% - Accent1 9 5 2 2 2" xfId="2852" xr:uid="{52EF3163-1973-4C15-BA02-79FC0CE03116}"/>
    <cellStyle name="20% - Accent1 9 5 2 2 2 2" xfId="2853" xr:uid="{43D1696A-5398-42E2-966D-EC560B278277}"/>
    <cellStyle name="20% - Accent1 9 5 2 2 3" xfId="2854" xr:uid="{5A29BE22-695A-49B0-A7BB-1EE2A55CEC69}"/>
    <cellStyle name="20% - Accent1 9 5 2 3" xfId="2855" xr:uid="{0D4B85EB-CB42-49B8-82FE-6BB09595DCCD}"/>
    <cellStyle name="20% - Accent1 9 5 2 3 2" xfId="2856" xr:uid="{59B71A36-79D3-4C5B-83A9-D0DC46346291}"/>
    <cellStyle name="20% - Accent1 9 5 2 4" xfId="2857" xr:uid="{6F4CA31A-D09F-4286-A164-D684BEE41A90}"/>
    <cellStyle name="20% - Accent1 9 5 3" xfId="2858" xr:uid="{98FCD5C8-3551-4F4B-A8D1-8A310E0B3A46}"/>
    <cellStyle name="20% - Accent1 9 5 3 2" xfId="2859" xr:uid="{AC35CBBF-60BE-450D-B351-9F13D4FFFFD9}"/>
    <cellStyle name="20% - Accent1 9 5 3 2 2" xfId="2860" xr:uid="{2F3117C9-0A24-4F28-ACC2-68693E5DB10A}"/>
    <cellStyle name="20% - Accent1 9 5 3 3" xfId="2861" xr:uid="{69EDF982-C770-43D4-BB14-F744E197665B}"/>
    <cellStyle name="20% - Accent1 9 5 4" xfId="2862" xr:uid="{2DCC60B7-5D7D-450A-A972-900E845192BF}"/>
    <cellStyle name="20% - Accent1 9 5 4 2" xfId="2863" xr:uid="{32E61462-BDC3-4411-97CE-57077200E427}"/>
    <cellStyle name="20% - Accent1 9 5 5" xfId="2864" xr:uid="{25F4A607-5AE4-45AE-B95F-054915DC6B11}"/>
    <cellStyle name="20% - Accent1 9 6" xfId="2865" xr:uid="{CB2C8A08-53CE-4890-B1F3-0E049BA48439}"/>
    <cellStyle name="20% - Accent1 9 6 2" xfId="2866" xr:uid="{72DA4EFE-8554-4A47-980B-37EDB3E08272}"/>
    <cellStyle name="20% - Accent1 9 6 2 2" xfId="2867" xr:uid="{468FC928-DD51-44BE-8811-DB290EC9CB60}"/>
    <cellStyle name="20% - Accent1 9 6 2 2 2" xfId="2868" xr:uid="{566C54A9-32BE-479D-A0E3-A1A34C8A4B5B}"/>
    <cellStyle name="20% - Accent1 9 6 2 3" xfId="2869" xr:uid="{B407EB67-C6FC-49B4-8FEA-080E5F1CB9A3}"/>
    <cellStyle name="20% - Accent1 9 6 3" xfId="2870" xr:uid="{689CB6F8-1148-4C78-911B-30406A9104F8}"/>
    <cellStyle name="20% - Accent1 9 6 3 2" xfId="2871" xr:uid="{87C90421-3829-4600-A4C4-9A6ADECCBECF}"/>
    <cellStyle name="20% - Accent1 9 6 4" xfId="2872" xr:uid="{9840F4AE-472F-4294-9FCE-7FC9BD9E5969}"/>
    <cellStyle name="20% - Accent1 9 7" xfId="2873" xr:uid="{C5FCB6AB-AF1D-44E3-AA2B-25D66F9B5129}"/>
    <cellStyle name="20% - Accent1 9 7 2" xfId="2874" xr:uid="{C22B5EEA-D288-4EF1-8D22-A629E4EBCE03}"/>
    <cellStyle name="20% - Accent1 9 7 2 2" xfId="2875" xr:uid="{3ED1EAC3-9615-4447-B98D-B040AE65FF35}"/>
    <cellStyle name="20% - Accent1 9 7 3" xfId="2876" xr:uid="{A3EE99A3-944F-473C-8534-37032CDE4572}"/>
    <cellStyle name="20% - Accent1 9 8" xfId="2877" xr:uid="{8E29DE81-CF6C-4934-A2A8-3B1A9610ED04}"/>
    <cellStyle name="20% - Accent1 9 8 2" xfId="2878" xr:uid="{20AEDF34-AC56-4EF8-8EE6-52926089E35D}"/>
    <cellStyle name="20% - Accent1 9 9" xfId="2879" xr:uid="{EA7B63F1-18F7-4876-AFAB-E5726B396F5D}"/>
    <cellStyle name="20% - Accent2" xfId="96" builtinId="34" hidden="1"/>
    <cellStyle name="20% - Accent2 10" xfId="2880" xr:uid="{31249F63-89C5-4BB0-89EC-2EA00E958A94}"/>
    <cellStyle name="20% - Accent2 10 2" xfId="2881" xr:uid="{5B2FF63F-81FC-427E-AA94-2888430AECE4}"/>
    <cellStyle name="20% - Accent2 11" xfId="2882" xr:uid="{42A4520E-1100-4491-9620-E68206836508}"/>
    <cellStyle name="20% - Accent2 11 2" xfId="2883" xr:uid="{32A97F85-2519-473E-9C33-F29DF0C31938}"/>
    <cellStyle name="20% - Accent2 12" xfId="2884" xr:uid="{A8143438-D3F2-4B83-963D-86414F31C84E}"/>
    <cellStyle name="20% - Accent2 12 2" xfId="2885" xr:uid="{037CEFC7-7073-4133-8102-998749D8D951}"/>
    <cellStyle name="20% - Accent2 13" xfId="2886" xr:uid="{1154D08E-1A2A-48A0-A3BC-6E77909E607D}"/>
    <cellStyle name="20% - Accent2 2" xfId="2887" xr:uid="{0BD2D84B-8A67-4195-BFAD-E9A555671DFD}"/>
    <cellStyle name="20% - Accent2 2 10" xfId="2888" xr:uid="{3D6857C8-E34C-4ED7-9DAF-931B22E505BC}"/>
    <cellStyle name="20% - Accent2 2 11" xfId="2889" xr:uid="{B4469C75-DAD1-4B4C-B232-D6D7AB8D44AE}"/>
    <cellStyle name="20% - Accent2 2 11 2" xfId="2890" xr:uid="{1638CD45-0D8B-488C-8E65-3B68D485C380}"/>
    <cellStyle name="20% - Accent2 2 11 2 2" xfId="2891" xr:uid="{493CE6AA-DFF8-46D0-809B-FFA6DA1237BB}"/>
    <cellStyle name="20% - Accent2 2 11 2 2 2" xfId="2892" xr:uid="{5D170280-9281-4EF4-90E3-EC31A97D1BBE}"/>
    <cellStyle name="20% - Accent2 2 11 2 3" xfId="2893" xr:uid="{932DE9AD-5F27-48D8-9E3F-CB7C358BADD1}"/>
    <cellStyle name="20% - Accent2 2 11 3" xfId="2894" xr:uid="{A24F6966-7C04-4A26-A6DE-32C10719B75C}"/>
    <cellStyle name="20% - Accent2 2 11 3 2" xfId="2895" xr:uid="{564AD71E-CCA5-4238-BD31-C1321410633B}"/>
    <cellStyle name="20% - Accent2 2 11 4" xfId="2896" xr:uid="{04A59D82-49A0-424F-AC2C-215D57F83167}"/>
    <cellStyle name="20% - Accent2 2 12" xfId="2897" xr:uid="{FCD50BB1-BD76-4F7E-AAA7-41122BA88EED}"/>
    <cellStyle name="20% - Accent2 2 12 2" xfId="2898" xr:uid="{1E863287-60CA-4699-ABA1-A468B171A971}"/>
    <cellStyle name="20% - Accent2 2 12 2 2" xfId="2899" xr:uid="{BD4478E2-955D-462B-9E11-87E05D21E34A}"/>
    <cellStyle name="20% - Accent2 2 12 3" xfId="2900" xr:uid="{A89CB660-536F-4992-9A6A-9B49A3758737}"/>
    <cellStyle name="20% - Accent2 2 13" xfId="2901" xr:uid="{9F228302-331D-49D7-A10A-12E22F6914D0}"/>
    <cellStyle name="20% - Accent2 2 13 2" xfId="2902" xr:uid="{1DC75652-C173-4EFB-BFEA-68A58F6CA9B0}"/>
    <cellStyle name="20% - Accent2 2 14" xfId="2903" xr:uid="{A27D1472-D38D-407F-BC43-7D0B5A5A41EE}"/>
    <cellStyle name="20% - Accent2 2 2" xfId="2904" xr:uid="{92E5CEAB-7D83-4176-B162-9BFF62B17710}"/>
    <cellStyle name="20% - Accent2 2 2 2" xfId="2905" xr:uid="{9EB33C9B-6009-4326-98A2-00954DA0EE3C}"/>
    <cellStyle name="20% - Accent2 2 2 2 2" xfId="2906" xr:uid="{2200A89B-9380-4365-B161-0B60CF755054}"/>
    <cellStyle name="20% - Accent2 2 2 2 2 2" xfId="2907" xr:uid="{53AF1F52-7838-4687-98AC-4ADA183A01B3}"/>
    <cellStyle name="20% - Accent2 2 2 2 2 3" xfId="2908" xr:uid="{C1A5EE30-FE56-413D-821A-C84422E6C870}"/>
    <cellStyle name="20% - Accent2 2 2 2 2 3 2" xfId="2909" xr:uid="{FBEF0250-163C-4F73-9375-40A2C2965F38}"/>
    <cellStyle name="20% - Accent2 2 2 2 2 3 2 2" xfId="2910" xr:uid="{BEEC5D6B-9B4A-49AF-83A4-026C4E5FE071}"/>
    <cellStyle name="20% - Accent2 2 2 2 2 3 2 2 2" xfId="2911" xr:uid="{59DE5DC2-1E10-46E2-8E36-7E4556214EB0}"/>
    <cellStyle name="20% - Accent2 2 2 2 2 3 2 3" xfId="2912" xr:uid="{18958020-0BF2-47A3-9B84-70D136C28031}"/>
    <cellStyle name="20% - Accent2 2 2 2 2 3 3" xfId="2913" xr:uid="{0F968CBA-F2CA-4E6B-808C-B55327D82EA4}"/>
    <cellStyle name="20% - Accent2 2 2 2 2 3 3 2" xfId="2914" xr:uid="{6FDC564D-01ED-4D5D-B667-621220DF2633}"/>
    <cellStyle name="20% - Accent2 2 2 2 2 3 4" xfId="2915" xr:uid="{6A6A5D7A-D733-401D-834F-EF8FCD635519}"/>
    <cellStyle name="20% - Accent2 2 2 2 2 4" xfId="2916" xr:uid="{CC6F3ADB-543C-4CCB-8A50-DDE6E6C5B3FC}"/>
    <cellStyle name="20% - Accent2 2 2 2 2 4 2" xfId="2917" xr:uid="{13D054EC-149B-4F0A-8769-3961CD88B1E3}"/>
    <cellStyle name="20% - Accent2 2 2 2 2 4 2 2" xfId="2918" xr:uid="{729E904D-05C9-45EA-9DA0-283DBF473CCC}"/>
    <cellStyle name="20% - Accent2 2 2 2 2 4 3" xfId="2919" xr:uid="{9019A56D-D959-4C07-8B46-CB2071D81449}"/>
    <cellStyle name="20% - Accent2 2 2 2 2 5" xfId="2920" xr:uid="{69E19799-1AD6-4115-98C0-42F2DDB285E3}"/>
    <cellStyle name="20% - Accent2 2 2 2 2 5 2" xfId="2921" xr:uid="{76F75C8B-8253-4BE2-A2B9-86A3E29A4D6A}"/>
    <cellStyle name="20% - Accent2 2 2 2 2 6" xfId="2922" xr:uid="{943B397F-213D-4BFC-8F25-58FF3EA4B37F}"/>
    <cellStyle name="20% - Accent2 2 2 2 3" xfId="2923" xr:uid="{600DAF7D-C121-4784-A2B0-242CBC1A072E}"/>
    <cellStyle name="20% - Accent2 2 2 2 3 2" xfId="2924" xr:uid="{EDF1865F-4266-4C1F-9ED4-8089FDA10871}"/>
    <cellStyle name="20% - Accent2 2 2 2 3 2 2" xfId="2925" xr:uid="{330AD8AC-0A70-4857-9449-50BD5952B5DD}"/>
    <cellStyle name="20% - Accent2 2 2 2 3 2 2 2" xfId="2926" xr:uid="{70233A8B-8106-4146-A029-3BAB50BABE53}"/>
    <cellStyle name="20% - Accent2 2 2 2 3 2 2 2 2" xfId="2927" xr:uid="{9769A71F-D500-479C-84EE-863CF42EBDD0}"/>
    <cellStyle name="20% - Accent2 2 2 2 3 2 2 3" xfId="2928" xr:uid="{F0EF2AD8-275A-4582-8D3E-FC06799458A6}"/>
    <cellStyle name="20% - Accent2 2 2 2 3 2 3" xfId="2929" xr:uid="{EB5C028A-5638-4872-96B9-DD61DB622E8B}"/>
    <cellStyle name="20% - Accent2 2 2 2 3 2 3 2" xfId="2930" xr:uid="{E948466B-9FD7-495B-BD29-7A686D187D9E}"/>
    <cellStyle name="20% - Accent2 2 2 2 3 2 4" xfId="2931" xr:uid="{8BD6AC33-F0BA-49C8-BF2D-1222909BEBEC}"/>
    <cellStyle name="20% - Accent2 2 2 2 3 3" xfId="2932" xr:uid="{E90B027E-627F-4772-9D67-85CE03226D39}"/>
    <cellStyle name="20% - Accent2 2 2 2 3 3 2" xfId="2933" xr:uid="{97D22CC8-C10D-40E2-903A-ED514AB696BD}"/>
    <cellStyle name="20% - Accent2 2 2 2 3 3 2 2" xfId="2934" xr:uid="{9F353146-BE8F-4A2B-A4E8-C33AC1A410BC}"/>
    <cellStyle name="20% - Accent2 2 2 2 3 3 3" xfId="2935" xr:uid="{B6FCD16A-139D-4B4F-B48A-09D0E69A87EF}"/>
    <cellStyle name="20% - Accent2 2 2 2 3 4" xfId="2936" xr:uid="{F7FA3A16-0571-47FD-B292-70F809A28D9D}"/>
    <cellStyle name="20% - Accent2 2 2 2 3 4 2" xfId="2937" xr:uid="{5463F99D-D169-4B2F-89A3-E62E8B803FB3}"/>
    <cellStyle name="20% - Accent2 2 2 2 3 5" xfId="2938" xr:uid="{619CDF64-4B99-4458-A6F6-653DFA0FD59F}"/>
    <cellStyle name="20% - Accent2 2 2 2 4" xfId="2939" xr:uid="{E3939E46-BAB1-4CDB-9397-DCBC1D6DE914}"/>
    <cellStyle name="20% - Accent2 2 2 2 4 2" xfId="2940" xr:uid="{759F6EF4-6BEC-435A-9EC9-22ABE0760E10}"/>
    <cellStyle name="20% - Accent2 2 2 2 4 2 2" xfId="2941" xr:uid="{3303F0A2-8734-4EC6-9503-5FDF17463402}"/>
    <cellStyle name="20% - Accent2 2 2 2 4 2 2 2" xfId="2942" xr:uid="{4B1A4437-64F7-496E-BD99-11F42425EBE9}"/>
    <cellStyle name="20% - Accent2 2 2 2 4 2 2 2 2" xfId="2943" xr:uid="{70882A4E-343A-48BE-B293-1A147A03207C}"/>
    <cellStyle name="20% - Accent2 2 2 2 4 2 2 3" xfId="2944" xr:uid="{9F58715C-FB06-46C3-8FA1-D313C2341D43}"/>
    <cellStyle name="20% - Accent2 2 2 2 4 2 3" xfId="2945" xr:uid="{99B41F2F-CF01-455C-B060-4A0B29A1A90A}"/>
    <cellStyle name="20% - Accent2 2 2 2 4 2 3 2" xfId="2946" xr:uid="{1852DEC4-EE1A-4FE2-AF9F-5B0ADF7C0E89}"/>
    <cellStyle name="20% - Accent2 2 2 2 4 2 4" xfId="2947" xr:uid="{63DB3D45-342B-428A-9F4D-1C9E0CC0E965}"/>
    <cellStyle name="20% - Accent2 2 2 2 4 3" xfId="2948" xr:uid="{782F5DFB-F987-4FC0-A7B4-D599821CF53E}"/>
    <cellStyle name="20% - Accent2 2 2 2 4 3 2" xfId="2949" xr:uid="{135754C0-42CE-4E90-BC7F-32D0F9590CDB}"/>
    <cellStyle name="20% - Accent2 2 2 2 4 3 2 2" xfId="2950" xr:uid="{DD372C5B-B50B-465E-9D15-E69702522CCA}"/>
    <cellStyle name="20% - Accent2 2 2 2 4 3 3" xfId="2951" xr:uid="{75D4E630-92F7-4DDB-9891-829BDF86946D}"/>
    <cellStyle name="20% - Accent2 2 2 2 4 4" xfId="2952" xr:uid="{1D6CACE0-3158-4E97-8452-EC2B2BED65C9}"/>
    <cellStyle name="20% - Accent2 2 2 2 4 4 2" xfId="2953" xr:uid="{6B51042E-0F7F-4654-8C9F-0E32B20DE810}"/>
    <cellStyle name="20% - Accent2 2 2 2 4 5" xfId="2954" xr:uid="{996EB50C-EC89-4FB5-93AF-5A75E5A35FE7}"/>
    <cellStyle name="20% - Accent2 2 2 2_Sheet1" xfId="2955" xr:uid="{F67969BC-50C5-460C-BAF0-AE07C80606D9}"/>
    <cellStyle name="20% - Accent2 2 2 3" xfId="2956" xr:uid="{1A6C277F-F8FE-4FA1-A102-23985A0E8254}"/>
    <cellStyle name="20% - Accent2 2 2 3 2" xfId="2957" xr:uid="{B61DB4B9-E6EC-4D3F-A48F-942C80A3A586}"/>
    <cellStyle name="20% - Accent2 2 2 3 2 2" xfId="2958" xr:uid="{F51E6049-DF1E-4FAA-B241-C10C4836B964}"/>
    <cellStyle name="20% - Accent2 2 2 3 2 2 2" xfId="2959" xr:uid="{E6897176-0FA8-4B3E-87EA-5596B24D342E}"/>
    <cellStyle name="20% - Accent2 2 2 3 2 2 2 2" xfId="2960" xr:uid="{B1503AF3-51D5-40E9-BA38-7B693E090171}"/>
    <cellStyle name="20% - Accent2 2 2 3 2 2 3" xfId="2961" xr:uid="{24F493F3-2F30-4BD5-BB61-AA755871B283}"/>
    <cellStyle name="20% - Accent2 2 2 3 2 3" xfId="2962" xr:uid="{B6DF6082-EBF9-4417-AD3B-F3F37188BE77}"/>
    <cellStyle name="20% - Accent2 2 2 3 2 3 2" xfId="2963" xr:uid="{B5E13F5B-A4EC-47B2-B848-041DB43871D5}"/>
    <cellStyle name="20% - Accent2 2 2 3 2 4" xfId="2964" xr:uid="{D33A47FC-A38E-49D2-8029-13C7E19DA0F5}"/>
    <cellStyle name="20% - Accent2 2 2 3 3" xfId="2965" xr:uid="{55A3D527-05ED-4BE0-97FB-C1CC91EBA7DF}"/>
    <cellStyle name="20% - Accent2 2 2 3 3 2" xfId="2966" xr:uid="{EFD2FEB6-4FEC-411A-A117-16CA7066A3AC}"/>
    <cellStyle name="20% - Accent2 2 2 3 3 2 2" xfId="2967" xr:uid="{4216DDAC-9461-42F7-8C97-18749DAD0E7B}"/>
    <cellStyle name="20% - Accent2 2 2 3 3 3" xfId="2968" xr:uid="{C4CA261A-A036-4C21-B124-FA60A2E8907E}"/>
    <cellStyle name="20% - Accent2 2 2 3 4" xfId="2969" xr:uid="{9CEE30D4-E8EA-4D89-ACAC-FDDC4240E1B9}"/>
    <cellStyle name="20% - Accent2 2 2 3 4 2" xfId="2970" xr:uid="{324CEFC1-DF2B-40AD-9194-22DA75188210}"/>
    <cellStyle name="20% - Accent2 2 2 3 5" xfId="2971" xr:uid="{B782A899-A889-4400-8C22-56BE01ED931D}"/>
    <cellStyle name="20% - Accent2 2 2 4" xfId="2972" xr:uid="{818FAD27-DF62-4C8E-A2AF-064FB3EBCDC5}"/>
    <cellStyle name="20% - Accent2 2 2 4 2" xfId="2973" xr:uid="{CAE6BB88-5CA6-4794-9AD1-AF476C9DDEEC}"/>
    <cellStyle name="20% - Accent2 2 2 4 2 2" xfId="2974" xr:uid="{04E0D4E1-9B78-4576-B6C7-3AA52FCB4AD8}"/>
    <cellStyle name="20% - Accent2 2 2 4 2 2 2" xfId="2975" xr:uid="{B5BE5902-98EB-4566-87DA-07058ECB7D19}"/>
    <cellStyle name="20% - Accent2 2 2 4 2 3" xfId="2976" xr:uid="{B21C0104-C1D0-493A-BB15-116E2729FA71}"/>
    <cellStyle name="20% - Accent2 2 2 4 3" xfId="2977" xr:uid="{B239DC78-286B-4161-BDD4-0174A1C88AD4}"/>
    <cellStyle name="20% - Accent2 2 2 4 3 2" xfId="2978" xr:uid="{7A87ACA1-3DD0-4593-A784-23C79AE0F98A}"/>
    <cellStyle name="20% - Accent2 2 2 4 4" xfId="2979" xr:uid="{A0E55892-6373-4223-820B-B0A8DA7C06F9}"/>
    <cellStyle name="20% - Accent2 2 2 5" xfId="2980" xr:uid="{230E5C20-01B8-41D2-96D6-6474EA478FB6}"/>
    <cellStyle name="20% - Accent2 2 2 5 2" xfId="2981" xr:uid="{4FF15F60-06C5-4B6F-BDBF-E5FC3625C1FB}"/>
    <cellStyle name="20% - Accent2 2 2 5 2 2" xfId="2982" xr:uid="{EBC62A81-9174-422B-BF66-9F9AB21D6AC3}"/>
    <cellStyle name="20% - Accent2 2 2 5 3" xfId="2983" xr:uid="{42BDF20D-C361-40C5-81B5-6618AC609AE3}"/>
    <cellStyle name="20% - Accent2 2 2 6" xfId="2984" xr:uid="{CF6ED95A-0703-41E5-ADEF-A9642ECE742A}"/>
    <cellStyle name="20% - Accent2 2 2 6 2" xfId="2985" xr:uid="{31434B66-93E8-43FA-BADE-16CC1C7CA1C3}"/>
    <cellStyle name="20% - Accent2 2 2 7" xfId="2986" xr:uid="{C9B458C9-758D-4E13-B58A-689396ACCB4D}"/>
    <cellStyle name="20% - Accent2 2 2_Asset Register (new)" xfId="2987" xr:uid="{687E1D30-B0B5-48BE-A5F2-FA61365F9430}"/>
    <cellStyle name="20% - Accent2 2 3" xfId="2988" xr:uid="{C1F80786-F856-4F8F-822C-DD29676CE1B4}"/>
    <cellStyle name="20% - Accent2 2 3 2" xfId="2989" xr:uid="{3FE25FA0-D90B-4992-BD60-377A98E53099}"/>
    <cellStyle name="20% - Accent2 2 3 2 2" xfId="2990" xr:uid="{94AF16FA-8417-4B2F-AA15-1484022C98AA}"/>
    <cellStyle name="20% - Accent2 2 3 2 2 2" xfId="2991" xr:uid="{0DF75B8A-C250-4C8B-AAD4-425B395DF707}"/>
    <cellStyle name="20% - Accent2 2 3 2 2 2 2" xfId="2992" xr:uid="{6C22D1FE-1171-4A5E-9E1A-E1B6EEAE5A5B}"/>
    <cellStyle name="20% - Accent2 2 3 2 2 3" xfId="2993" xr:uid="{F3F5A054-D55B-4F82-953B-C767D27DC5F3}"/>
    <cellStyle name="20% - Accent2 2 3 2 3" xfId="2994" xr:uid="{D3F51544-BC45-4530-990A-60377584E1EE}"/>
    <cellStyle name="20% - Accent2 2 3 2 3 2" xfId="2995" xr:uid="{D115E687-88AC-464E-A604-2EE8C9B613D9}"/>
    <cellStyle name="20% - Accent2 2 3 2 3 2 2" xfId="2996" xr:uid="{3B14D822-CF8A-4C14-8144-F89BFC24AF9A}"/>
    <cellStyle name="20% - Accent2 2 3 2 3 2 2 2" xfId="2997" xr:uid="{E67FC251-042C-4DD6-B3B8-3ECC96956944}"/>
    <cellStyle name="20% - Accent2 2 3 2 3 2 3" xfId="2998" xr:uid="{566FCB00-08A4-4B4F-84F5-E0CA9617B4D3}"/>
    <cellStyle name="20% - Accent2 2 3 2 3 3" xfId="2999" xr:uid="{B26CF7CF-4853-4D68-9467-7D2904E72D0A}"/>
    <cellStyle name="20% - Accent2 2 3 2 3 3 2" xfId="3000" xr:uid="{81480BC2-D572-471D-B425-92D1B0AD5F3C}"/>
    <cellStyle name="20% - Accent2 2 3 2 3 4" xfId="3001" xr:uid="{498DA3CA-048D-4567-B7EB-528C366DFE02}"/>
    <cellStyle name="20% - Accent2 2 3 2 4" xfId="3002" xr:uid="{D31B7549-93E8-45C0-8015-416C4C9A8515}"/>
    <cellStyle name="20% - Accent2 2 3 2 4 2" xfId="3003" xr:uid="{2E1236B0-E118-4E2A-9A01-ACD70F22BB40}"/>
    <cellStyle name="20% - Accent2 2 3 2 4 2 2" xfId="3004" xr:uid="{CC81B7D3-6362-426B-A7D9-FC72F0CD0F4D}"/>
    <cellStyle name="20% - Accent2 2 3 2 4 3" xfId="3005" xr:uid="{1E31D7F9-964D-4F7C-974B-628453808FBA}"/>
    <cellStyle name="20% - Accent2 2 3 2 5" xfId="3006" xr:uid="{3C858F04-E476-4DBB-BF92-DAA30195C53F}"/>
    <cellStyle name="20% - Accent2 2 3 2 5 2" xfId="3007" xr:uid="{52F88F3B-C578-437E-B34E-24A0420BBB29}"/>
    <cellStyle name="20% - Accent2 2 3 2 6" xfId="3008" xr:uid="{A1A4D825-B5B6-4FCF-BF6C-FF813DAE12BA}"/>
    <cellStyle name="20% - Accent2 2 3 2 6 2" xfId="3009" xr:uid="{87A244AD-8283-45FB-85B6-B79EDD0F5C29}"/>
    <cellStyle name="20% - Accent2 2 3 2 7" xfId="3010" xr:uid="{9D8A221E-7FC4-4797-A0C1-D7E5E7F8D3E3}"/>
    <cellStyle name="20% - Accent2 2 3 2 8" xfId="3011" xr:uid="{2B08EE17-204A-4EF4-BF55-E90E97123F3F}"/>
    <cellStyle name="20% - Accent2 2 3 3" xfId="3012" xr:uid="{DE599E06-E606-4D00-A94B-D0E003D9428E}"/>
    <cellStyle name="20% - Accent2 2 3 3 2" xfId="3013" xr:uid="{5A822003-CB59-42C0-9180-8A1EC1D6B223}"/>
    <cellStyle name="20% - Accent2 2 3 3 2 2" xfId="3014" xr:uid="{2DEDE4FD-5131-445A-95E5-82A475064A9F}"/>
    <cellStyle name="20% - Accent2 2 3 3 2 2 2" xfId="3015" xr:uid="{B97E55B3-6538-43E8-93B4-57F5BA190556}"/>
    <cellStyle name="20% - Accent2 2 3 3 2 2 2 2" xfId="3016" xr:uid="{BADF007F-218C-437D-B9F1-C00052DC3927}"/>
    <cellStyle name="20% - Accent2 2 3 3 2 2 3" xfId="3017" xr:uid="{095B1E5D-E58B-4899-BBAA-C1E77551B789}"/>
    <cellStyle name="20% - Accent2 2 3 3 2 3" xfId="3018" xr:uid="{7CBD83A9-41E5-4579-A606-F120D3CBA647}"/>
    <cellStyle name="20% - Accent2 2 3 3 2 3 2" xfId="3019" xr:uid="{AEE975E8-1ED2-4134-96F4-5A83ADAFBBBA}"/>
    <cellStyle name="20% - Accent2 2 3 3 2 4" xfId="3020" xr:uid="{D5422A13-E50E-414E-BE50-CF5F253CF550}"/>
    <cellStyle name="20% - Accent2 2 3 3 3" xfId="3021" xr:uid="{6BF59300-5312-4F2D-A56E-D38B3E41AE1D}"/>
    <cellStyle name="20% - Accent2 2 3 3 3 2" xfId="3022" xr:uid="{B87F9771-63A4-4616-A593-8572568FD9EE}"/>
    <cellStyle name="20% - Accent2 2 3 3 3 2 2" xfId="3023" xr:uid="{D047A055-111C-4B55-9F27-3044DBF3ED3E}"/>
    <cellStyle name="20% - Accent2 2 3 3 3 3" xfId="3024" xr:uid="{F3702CFE-A236-4DA7-A12F-41F5C6B08064}"/>
    <cellStyle name="20% - Accent2 2 3 3 4" xfId="3025" xr:uid="{3243C13C-5804-4857-8DD0-CD808FBF3E3D}"/>
    <cellStyle name="20% - Accent2 2 3 3 4 2" xfId="3026" xr:uid="{4196C359-6166-44D6-B708-CAEBB3B232EF}"/>
    <cellStyle name="20% - Accent2 2 3 3 5" xfId="3027" xr:uid="{62B4DB36-17B4-4985-8B5B-DD2CC6FD9FAC}"/>
    <cellStyle name="20% - Accent2 2 3 3 5 2" xfId="3028" xr:uid="{371B9744-7A78-4DB3-99DD-E04649877647}"/>
    <cellStyle name="20% - Accent2 2 3 3 6" xfId="3029" xr:uid="{F80A727D-9ECC-4D1C-BA15-D432702751F9}"/>
    <cellStyle name="20% - Accent2 2 3 3 7" xfId="3030" xr:uid="{E36684E6-5702-4762-954C-5663289C47DB}"/>
    <cellStyle name="20% - Accent2 2 3 4" xfId="3031" xr:uid="{EDB598A0-A066-4C29-8C7A-89C3C8A3F763}"/>
    <cellStyle name="20% - Accent2 2 3 4 2" xfId="3032" xr:uid="{A63BADD8-EEF3-42CF-BBF5-BCD9808A61BB}"/>
    <cellStyle name="20% - Accent2 2 3 4 2 2" xfId="3033" xr:uid="{282CEE0C-1D67-4180-A928-F95A4039554C}"/>
    <cellStyle name="20% - Accent2 2 3 4 2 2 2" xfId="3034" xr:uid="{EAD12A0D-C7D8-4B79-A262-4F08F9D30D25}"/>
    <cellStyle name="20% - Accent2 2 3 4 2 2 2 2" xfId="3035" xr:uid="{99AC27AE-42C3-4B9B-B97A-65BB9AE7D54C}"/>
    <cellStyle name="20% - Accent2 2 3 4 2 2 3" xfId="3036" xr:uid="{6D3945AB-6C49-47EA-B941-50369BB32AB4}"/>
    <cellStyle name="20% - Accent2 2 3 4 2 3" xfId="3037" xr:uid="{8D88B750-AF10-46A3-96BB-532737C95537}"/>
    <cellStyle name="20% - Accent2 2 3 4 2 3 2" xfId="3038" xr:uid="{9BA7FD6B-7BB8-41CF-9AE9-BCC2FD8C2D6C}"/>
    <cellStyle name="20% - Accent2 2 3 4 2 4" xfId="3039" xr:uid="{A1490F8D-EB2B-48F9-AD74-FE449AF01533}"/>
    <cellStyle name="20% - Accent2 2 3 4 3" xfId="3040" xr:uid="{C7645893-7016-4687-A452-4869D60A5159}"/>
    <cellStyle name="20% - Accent2 2 3 4 3 2" xfId="3041" xr:uid="{578DEF3F-109E-4F41-940C-A16E0A596C5C}"/>
    <cellStyle name="20% - Accent2 2 3 4 3 2 2" xfId="3042" xr:uid="{31FA7B16-3282-441E-95B0-8E0E73B855C8}"/>
    <cellStyle name="20% - Accent2 2 3 4 3 3" xfId="3043" xr:uid="{6837CEBE-B97A-4C7C-8C41-BDB08CF4EBA6}"/>
    <cellStyle name="20% - Accent2 2 3 4 4" xfId="3044" xr:uid="{8BDE663E-29F2-44E0-AED9-B456731C8052}"/>
    <cellStyle name="20% - Accent2 2 3 4 4 2" xfId="3045" xr:uid="{69F10D8A-B3C6-4524-AC17-7C6FFAC09C8F}"/>
    <cellStyle name="20% - Accent2 2 3 4 5" xfId="3046" xr:uid="{D343B1C7-9407-4407-B469-9256EA287543}"/>
    <cellStyle name="20% - Accent2 2 3 5" xfId="3047" xr:uid="{DB90502B-7194-41BF-99F7-05D5E4002FFE}"/>
    <cellStyle name="20% - Accent2 2 3 5 2" xfId="3048" xr:uid="{357A3CE7-C7A9-4988-9E7E-2EB03EDA23E3}"/>
    <cellStyle name="20% - Accent2 2 3 6" xfId="3049" xr:uid="{7B1AB4BD-513D-451C-BB98-11242CB7CD52}"/>
    <cellStyle name="20% - Accent2 2 3_Sheet1" xfId="3050" xr:uid="{1F82673D-C6DF-4128-924E-F5667860842A}"/>
    <cellStyle name="20% - Accent2 2 4" xfId="3051" xr:uid="{A3E15C89-B61A-4418-8A18-0B24C2EFD921}"/>
    <cellStyle name="20% - Accent2 2 4 2" xfId="3052" xr:uid="{AE306C89-A3D7-4BE0-9233-F09F7EB41BB6}"/>
    <cellStyle name="20% - Accent2 2 4 2 2" xfId="3053" xr:uid="{5B3A8A51-4F56-4851-AAAE-321307693EEB}"/>
    <cellStyle name="20% - Accent2 2 4 2 2 2" xfId="3054" xr:uid="{9B17653A-913C-49E7-975C-581573C60925}"/>
    <cellStyle name="20% - Accent2 2 4 2 2 3" xfId="3055" xr:uid="{7D80061E-EFE9-4BD1-86E9-80084F5DAA18}"/>
    <cellStyle name="20% - Accent2 2 4 2 3" xfId="3056" xr:uid="{FC5F4765-089F-466C-B0C9-5BFD72B91609}"/>
    <cellStyle name="20% - Accent2 2 4 2 4" xfId="3057" xr:uid="{22104611-60E1-4C0C-B591-8E2AC7D2255B}"/>
    <cellStyle name="20% - Accent2 2 4 3" xfId="3058" xr:uid="{B9E6CCB5-28BA-45A5-82A5-3000E484E0BF}"/>
    <cellStyle name="20% - Accent2 2 4 3 2" xfId="3059" xr:uid="{A3CA9D01-5FE6-4512-B778-7E30ACFF1E08}"/>
    <cellStyle name="20% - Accent2 2 4 3 3" xfId="3060" xr:uid="{1D741F37-6ABE-4F92-95E7-D38D910A12F0}"/>
    <cellStyle name="20% - Accent2 2 4 4" xfId="3061" xr:uid="{08D49E12-6E4B-41ED-ADA0-46FFB0BE65D8}"/>
    <cellStyle name="20% - Accent2 2 4 4 2" xfId="3062" xr:uid="{274F913D-487A-4FD8-B680-61EC606B3B52}"/>
    <cellStyle name="20% - Accent2 2 4 5" xfId="3063" xr:uid="{FC3578EA-5FA4-4ABD-915B-BACA6DC55214}"/>
    <cellStyle name="20% - Accent2 2 5" xfId="3064" xr:uid="{617938FB-C5C8-47FD-B559-E4301587D188}"/>
    <cellStyle name="20% - Accent2 2 5 2" xfId="3065" xr:uid="{D804A9AE-B8AB-4CAF-A24E-18852385B1FE}"/>
    <cellStyle name="20% - Accent2 2 6" xfId="3066" xr:uid="{3079B225-D756-47E4-9090-FA6FB96EC7CB}"/>
    <cellStyle name="20% - Accent2 2 7" xfId="3067" xr:uid="{26B27E16-0F25-44D8-B39C-CCD4760DF3C6}"/>
    <cellStyle name="20% - Accent2 2 8" xfId="3068" xr:uid="{81E0104A-AB8A-48A7-B6D8-BBE63F48297E}"/>
    <cellStyle name="20% - Accent2 2 9" xfId="3069" xr:uid="{CC686F5E-B72B-46CE-BA77-751A8FEC05C6}"/>
    <cellStyle name="20% - Accent2 2 9 2" xfId="3070" xr:uid="{1AF851AD-CB6D-438A-9AD7-DEF444677121}"/>
    <cellStyle name="20% - Accent2 2 9 2 2" xfId="3071" xr:uid="{093756E3-CDED-488B-A4C9-9F5A0E6B6CFF}"/>
    <cellStyle name="20% - Accent2 2 9 2 2 2" xfId="3072" xr:uid="{FDAC7BAF-9950-4CAB-B94F-2DA2DBDCC7B7}"/>
    <cellStyle name="20% - Accent2 2 9 2 2 2 2" xfId="3073" xr:uid="{C392D3C4-01FF-4782-9BD3-43652306E095}"/>
    <cellStyle name="20% - Accent2 2 9 2 2 3" xfId="3074" xr:uid="{F8438696-C1DD-488F-A0F2-80257C449798}"/>
    <cellStyle name="20% - Accent2 2 9 2 3" xfId="3075" xr:uid="{74BCDE4D-8FFD-4A5F-A660-2E526FCE3BC8}"/>
    <cellStyle name="20% - Accent2 2 9 2 3 2" xfId="3076" xr:uid="{06F40BB0-D870-4153-A689-7862631E8F05}"/>
    <cellStyle name="20% - Accent2 2 9 2 4" xfId="3077" xr:uid="{D34D076A-9124-4EBB-ABF8-D829E03964E8}"/>
    <cellStyle name="20% - Accent2 2 9 3" xfId="3078" xr:uid="{9D4F49B1-A4C8-4CB8-B4C1-A1D95BB46656}"/>
    <cellStyle name="20% - Accent2 2 9 3 2" xfId="3079" xr:uid="{96C19164-077C-46FD-97C4-47FFFABA6B33}"/>
    <cellStyle name="20% - Accent2 2 9 3 2 2" xfId="3080" xr:uid="{364EC59B-BCC5-4802-A38F-4733496AB00C}"/>
    <cellStyle name="20% - Accent2 2 9 3 3" xfId="3081" xr:uid="{52F3B016-93A1-44F7-8542-CDBF57AAB975}"/>
    <cellStyle name="20% - Accent2 2 9 4" xfId="3082" xr:uid="{5C8EB0AA-6701-436D-9292-4FF66D80071C}"/>
    <cellStyle name="20% - Accent2 2 9 4 2" xfId="3083" xr:uid="{FDCA4795-7E48-4417-BB7C-CAEC653D2444}"/>
    <cellStyle name="20% - Accent2 2 9 5" xfId="3084" xr:uid="{83808963-41ED-4966-8916-6B64374EF224}"/>
    <cellStyle name="20% - Accent2 2_Asset Register (new)" xfId="3085" xr:uid="{EAEA5929-6BD2-44D6-B983-80A9ECD687F8}"/>
    <cellStyle name="20% - Accent2 3" xfId="3086" xr:uid="{BAE5DD48-0311-4CD1-9516-0520F1C936E9}"/>
    <cellStyle name="20% - Accent2 3 10" xfId="3087" xr:uid="{3788A7D6-29CA-4E30-95DD-471EF5C88DB0}"/>
    <cellStyle name="20% - Accent2 3 10 2" xfId="3088" xr:uid="{1380C0EE-930F-4453-8255-46C58AE34863}"/>
    <cellStyle name="20% - Accent2 3 10 2 2" xfId="3089" xr:uid="{04B44C9E-5902-4846-BAD8-A43EB56550B0}"/>
    <cellStyle name="20% - Accent2 3 10 2 2 2" xfId="3090" xr:uid="{8ECC1D96-E1BC-4950-A2FB-8D84F76C38C7}"/>
    <cellStyle name="20% - Accent2 3 10 2 2 2 2" xfId="3091" xr:uid="{F0FAB6F4-4B02-4AEE-BA1C-D96AE861ACC5}"/>
    <cellStyle name="20% - Accent2 3 10 2 2 3" xfId="3092" xr:uid="{7DE2153B-A353-4CCE-9976-1F55CB2AD71D}"/>
    <cellStyle name="20% - Accent2 3 10 2 3" xfId="3093" xr:uid="{4C911D23-26AF-4CA3-82B6-4E18339CF287}"/>
    <cellStyle name="20% - Accent2 3 10 2 3 2" xfId="3094" xr:uid="{CE5CBE52-8290-40EB-BABF-C03ED54A3E6C}"/>
    <cellStyle name="20% - Accent2 3 10 2 4" xfId="3095" xr:uid="{4DD328CB-8591-421C-B356-FE9CFB3E0C2E}"/>
    <cellStyle name="20% - Accent2 3 10 3" xfId="3096" xr:uid="{EDAD3924-777B-49D1-948D-11C594DEB842}"/>
    <cellStyle name="20% - Accent2 3 10 3 2" xfId="3097" xr:uid="{5DCE7286-8137-4F78-BF52-70999A6D6AB3}"/>
    <cellStyle name="20% - Accent2 3 10 3 2 2" xfId="3098" xr:uid="{E74F89B9-E621-419A-A4D2-4B583E394644}"/>
    <cellStyle name="20% - Accent2 3 10 3 3" xfId="3099" xr:uid="{5125B2FE-3A8F-44BF-8807-B8A8FF1716E6}"/>
    <cellStyle name="20% - Accent2 3 10 4" xfId="3100" xr:uid="{ACE589F1-37E9-4622-A81B-70312653FF02}"/>
    <cellStyle name="20% - Accent2 3 10 4 2" xfId="3101" xr:uid="{1C8427E6-F04F-46F1-B979-0552F599E5E5}"/>
    <cellStyle name="20% - Accent2 3 10 5" xfId="3102" xr:uid="{A738F247-8216-42AB-9197-2C724D4CE5F7}"/>
    <cellStyle name="20% - Accent2 3 11" xfId="3103" xr:uid="{E66D2B5C-F7AC-4F48-B043-D9C1FFE14CA2}"/>
    <cellStyle name="20% - Accent2 3 11 2" xfId="3104" xr:uid="{4CAB75AC-8FA7-4412-BDA3-302D99BE271C}"/>
    <cellStyle name="20% - Accent2 3 11 2 2" xfId="3105" xr:uid="{A81161DD-D3C6-4622-AB6F-9FD0EF0EFF17}"/>
    <cellStyle name="20% - Accent2 3 11 2 2 2" xfId="3106" xr:uid="{9FEC3BA1-B29A-49B8-813E-83D170B69203}"/>
    <cellStyle name="20% - Accent2 3 11 2 2 2 2" xfId="3107" xr:uid="{9A279CEE-90B4-4D5E-B300-3B629AA11940}"/>
    <cellStyle name="20% - Accent2 3 11 2 2 3" xfId="3108" xr:uid="{021B07E3-3725-4051-B3E6-D7379870E80A}"/>
    <cellStyle name="20% - Accent2 3 11 2 3" xfId="3109" xr:uid="{D9A36079-8165-4D67-AFF3-67A1DDF78C97}"/>
    <cellStyle name="20% - Accent2 3 11 2 3 2" xfId="3110" xr:uid="{0D790DA0-C7CA-4396-B246-97FE8FB2D0CE}"/>
    <cellStyle name="20% - Accent2 3 11 2 4" xfId="3111" xr:uid="{0E4C3163-09CB-4359-A908-643144417449}"/>
    <cellStyle name="20% - Accent2 3 11 3" xfId="3112" xr:uid="{D8039E23-7659-462F-9B48-9468063303E4}"/>
    <cellStyle name="20% - Accent2 3 11 3 2" xfId="3113" xr:uid="{CC3EE87C-9B3C-48D8-82E1-D934553913C0}"/>
    <cellStyle name="20% - Accent2 3 11 3 2 2" xfId="3114" xr:uid="{D4DCED83-983B-4018-9D16-05DAAD571193}"/>
    <cellStyle name="20% - Accent2 3 11 3 3" xfId="3115" xr:uid="{7932F2FB-121C-4AF7-8EBC-42B53B4FEF05}"/>
    <cellStyle name="20% - Accent2 3 11 4" xfId="3116" xr:uid="{07525748-0234-44BB-B017-10365210FBB5}"/>
    <cellStyle name="20% - Accent2 3 11 4 2" xfId="3117" xr:uid="{4F1FAEE9-7A74-4D8D-A420-EECEFEDAC12C}"/>
    <cellStyle name="20% - Accent2 3 11 5" xfId="3118" xr:uid="{082EB68D-2830-4894-9A5E-EE1554BBEF57}"/>
    <cellStyle name="20% - Accent2 3 12" xfId="3119" xr:uid="{36FFC070-23E2-43B4-B92E-7BAD12AF6BA1}"/>
    <cellStyle name="20% - Accent2 3 12 2" xfId="3120" xr:uid="{F9E50FAF-0758-4190-9A6D-A9B85F36096B}"/>
    <cellStyle name="20% - Accent2 3 12 2 2" xfId="3121" xr:uid="{C863E6A9-A49A-4872-8CE9-E89F954B60B7}"/>
    <cellStyle name="20% - Accent2 3 12 2 2 2" xfId="3122" xr:uid="{30199032-E635-4A5C-9CA4-48C438C004EE}"/>
    <cellStyle name="20% - Accent2 3 12 2 2 2 2" xfId="3123" xr:uid="{97BC868C-A660-48A5-80DA-8FEC2D7B1F24}"/>
    <cellStyle name="20% - Accent2 3 12 2 2 3" xfId="3124" xr:uid="{AC250706-66C0-4A85-A627-3D7FCEEDA2FD}"/>
    <cellStyle name="20% - Accent2 3 12 2 3" xfId="3125" xr:uid="{1472777B-8F76-4A90-84DE-2D9CC2D376EE}"/>
    <cellStyle name="20% - Accent2 3 12 2 3 2" xfId="3126" xr:uid="{DE6B58B0-B00B-4F25-A7C3-BB82104E0858}"/>
    <cellStyle name="20% - Accent2 3 12 2 4" xfId="3127" xr:uid="{16EA4DEB-E65B-4CF8-B446-96C736AAF116}"/>
    <cellStyle name="20% - Accent2 3 12 3" xfId="3128" xr:uid="{A074B1B1-2EBE-4402-9194-B3105BB74F15}"/>
    <cellStyle name="20% - Accent2 3 12 3 2" xfId="3129" xr:uid="{FF715CBA-A2C6-4F44-946C-DF84F7EEFC4C}"/>
    <cellStyle name="20% - Accent2 3 12 3 2 2" xfId="3130" xr:uid="{B0D1DB93-BF7D-4FAD-A3A3-0460B99812EA}"/>
    <cellStyle name="20% - Accent2 3 12 3 3" xfId="3131" xr:uid="{455F1D62-2B6D-4D42-B2C4-3D8E2F61B0EC}"/>
    <cellStyle name="20% - Accent2 3 12 4" xfId="3132" xr:uid="{1B56A110-C076-4554-9B67-6B5C90ADFD0D}"/>
    <cellStyle name="20% - Accent2 3 12 4 2" xfId="3133" xr:uid="{DC2058A4-43EB-489B-96CC-D73718E2653B}"/>
    <cellStyle name="20% - Accent2 3 12 5" xfId="3134" xr:uid="{76A2B4FB-CF9D-441B-B8A9-614A8D5A617A}"/>
    <cellStyle name="20% - Accent2 3 13" xfId="3135" xr:uid="{F8EA3DC6-F9CD-4FCB-BA0D-B58BA146ED6F}"/>
    <cellStyle name="20% - Accent2 3 13 2" xfId="3136" xr:uid="{0F0BE29B-1C11-4B46-A93B-C565A4F7CD4E}"/>
    <cellStyle name="20% - Accent2 3 13 2 2" xfId="3137" xr:uid="{C838258C-3879-4BEF-8AAC-ABD28A4808A4}"/>
    <cellStyle name="20% - Accent2 3 13 2 2 2" xfId="3138" xr:uid="{B709C822-29A3-4E2B-A9DB-7324022CD4FE}"/>
    <cellStyle name="20% - Accent2 3 13 2 2 2 2" xfId="3139" xr:uid="{B16633C0-BD80-400C-8A77-0B151C3F7858}"/>
    <cellStyle name="20% - Accent2 3 13 2 2 3" xfId="3140" xr:uid="{D45075A5-B942-43B8-AF61-98FE5CBFAC49}"/>
    <cellStyle name="20% - Accent2 3 13 2 3" xfId="3141" xr:uid="{8C106512-F84D-47E3-9393-6F56EBCA8B31}"/>
    <cellStyle name="20% - Accent2 3 13 2 3 2" xfId="3142" xr:uid="{2765792B-4DA7-469E-B664-74B2800CC592}"/>
    <cellStyle name="20% - Accent2 3 13 2 4" xfId="3143" xr:uid="{F883A1C2-F0A5-4A22-9C12-D7A105A70ACE}"/>
    <cellStyle name="20% - Accent2 3 13 3" xfId="3144" xr:uid="{97541154-857F-498C-80A8-E1E1E7F577E6}"/>
    <cellStyle name="20% - Accent2 3 13 3 2" xfId="3145" xr:uid="{47CE79EB-4C48-404E-A67C-0CC305ED86B6}"/>
    <cellStyle name="20% - Accent2 3 13 3 2 2" xfId="3146" xr:uid="{797C2458-52AA-491D-9B24-DA131B0770B5}"/>
    <cellStyle name="20% - Accent2 3 13 3 3" xfId="3147" xr:uid="{65E90B5D-97BC-49C2-8B13-C06A88C7B35A}"/>
    <cellStyle name="20% - Accent2 3 13 4" xfId="3148" xr:uid="{A8928B29-BDC1-48E2-A98F-4F2D9CA186B4}"/>
    <cellStyle name="20% - Accent2 3 13 4 2" xfId="3149" xr:uid="{0D00247D-B773-48B5-B30E-9E460D54B4AF}"/>
    <cellStyle name="20% - Accent2 3 13 5" xfId="3150" xr:uid="{695A519A-952F-443B-BDE8-354AE182C688}"/>
    <cellStyle name="20% - Accent2 3 14" xfId="3151" xr:uid="{D4CCDF0C-5141-409D-BFCD-197E6473A3FF}"/>
    <cellStyle name="20% - Accent2 3 14 2" xfId="3152" xr:uid="{85C92328-6490-49FC-A6BC-2DE1471237F7}"/>
    <cellStyle name="20% - Accent2 3 14 2 2" xfId="3153" xr:uid="{5024BC32-9A81-4DE4-B326-97647E0C6445}"/>
    <cellStyle name="20% - Accent2 3 14 2 2 2" xfId="3154" xr:uid="{2599C44A-023E-45A7-AC0E-9256E7C309D7}"/>
    <cellStyle name="20% - Accent2 3 14 2 3" xfId="3155" xr:uid="{611050A1-0171-45B8-BFE7-A964EFA8BA98}"/>
    <cellStyle name="20% - Accent2 3 14 3" xfId="3156" xr:uid="{A956A6C2-60F4-4BD7-9323-C931209CFAD8}"/>
    <cellStyle name="20% - Accent2 3 14 3 2" xfId="3157" xr:uid="{89839338-F6E5-4CC4-90EC-184506BB83BB}"/>
    <cellStyle name="20% - Accent2 3 14 4" xfId="3158" xr:uid="{8B7CE119-DD87-4059-A390-7DAA43EF4867}"/>
    <cellStyle name="20% - Accent2 3 15" xfId="3159" xr:uid="{8B2E88C0-CD4B-42A7-9493-28936D26FA3D}"/>
    <cellStyle name="20% - Accent2 3 15 2" xfId="3160" xr:uid="{A1D6C73B-B6A2-4BDD-95E8-60A52CAD22A1}"/>
    <cellStyle name="20% - Accent2 3 15 2 2" xfId="3161" xr:uid="{CF83FDC3-FA64-47BF-A430-4538C717034F}"/>
    <cellStyle name="20% - Accent2 3 15 3" xfId="3162" xr:uid="{9150C28D-AA34-4DE5-A2CE-ECA1F4957A5D}"/>
    <cellStyle name="20% - Accent2 3 16" xfId="3163" xr:uid="{39E1CC63-675E-4583-AEA9-7ED6927D14B6}"/>
    <cellStyle name="20% - Accent2 3 16 2" xfId="3164" xr:uid="{84FFE59A-BE79-4829-96F9-B2B48BFE9FB2}"/>
    <cellStyle name="20% - Accent2 3 17" xfId="3165" xr:uid="{AB63A6AD-9896-4F7A-BB69-AA1FF200DE5B}"/>
    <cellStyle name="20% - Accent2 3 17 2" xfId="3166" xr:uid="{9B6A10E2-9D72-460E-9D91-2C7C8497FA93}"/>
    <cellStyle name="20% - Accent2 3 18" xfId="3167" xr:uid="{BADA1F17-3FBA-4DF9-ABC7-C2AF8BB9B71F}"/>
    <cellStyle name="20% - Accent2 3 19" xfId="3168" xr:uid="{7DCD11B9-813C-498C-8EF8-73A377C3E036}"/>
    <cellStyle name="20% - Accent2 3 2" xfId="3169" xr:uid="{DC68D04E-1EE4-43CD-ADEA-72E3B77B56F0}"/>
    <cellStyle name="20% - Accent2 3 2 10" xfId="3170" xr:uid="{91E0DE54-2042-43C1-921F-48387CD54F8C}"/>
    <cellStyle name="20% - Accent2 3 2 10 2" xfId="3171" xr:uid="{2143F7B1-7529-4882-8DA7-D98FFA807E10}"/>
    <cellStyle name="20% - Accent2 3 2 10 2 2" xfId="3172" xr:uid="{5BEDE774-96F1-4166-94D2-CA9D1C3982C4}"/>
    <cellStyle name="20% - Accent2 3 2 10 2 2 2" xfId="3173" xr:uid="{CA73A5BE-44C4-4BA7-81D8-9EAA9785114C}"/>
    <cellStyle name="20% - Accent2 3 2 10 2 2 2 2" xfId="3174" xr:uid="{28D174EB-2D21-4331-9D40-A63B8A120808}"/>
    <cellStyle name="20% - Accent2 3 2 10 2 2 3" xfId="3175" xr:uid="{680E6498-2F92-414B-B661-2AE65D912162}"/>
    <cellStyle name="20% - Accent2 3 2 10 2 3" xfId="3176" xr:uid="{DCF90C38-ECD0-4DA7-85E2-68802E78905C}"/>
    <cellStyle name="20% - Accent2 3 2 10 2 3 2" xfId="3177" xr:uid="{AC87537A-AA96-44C9-A0BC-7B876BA01819}"/>
    <cellStyle name="20% - Accent2 3 2 10 2 4" xfId="3178" xr:uid="{C7C0A15A-F980-4DA4-A846-F3C8B8ABAFB1}"/>
    <cellStyle name="20% - Accent2 3 2 10 3" xfId="3179" xr:uid="{03618013-94F0-486D-B869-4B21EBDB7E5B}"/>
    <cellStyle name="20% - Accent2 3 2 10 3 2" xfId="3180" xr:uid="{0EA67328-728A-4F7B-8B33-2C2D90EF4CD6}"/>
    <cellStyle name="20% - Accent2 3 2 10 3 2 2" xfId="3181" xr:uid="{692FDD20-2566-4FBA-9C60-F374C39BA782}"/>
    <cellStyle name="20% - Accent2 3 2 10 3 3" xfId="3182" xr:uid="{F9D67078-1CD2-48F1-B736-F4E6D4B389CD}"/>
    <cellStyle name="20% - Accent2 3 2 10 4" xfId="3183" xr:uid="{1B375D52-EE60-44F2-BD81-8681AEE2457E}"/>
    <cellStyle name="20% - Accent2 3 2 10 4 2" xfId="3184" xr:uid="{2E9B83AC-C61D-46C2-9369-3608C56DEBA6}"/>
    <cellStyle name="20% - Accent2 3 2 10 5" xfId="3185" xr:uid="{A425C6A9-8EE7-4021-9DB7-FCDDCF104526}"/>
    <cellStyle name="20% - Accent2 3 2 11" xfId="3186" xr:uid="{B48619B7-7F58-4D8B-88CB-321CB2DB48CB}"/>
    <cellStyle name="20% - Accent2 3 2 11 2" xfId="3187" xr:uid="{2A735ACE-8BEB-4107-A3FB-5245EBF002D4}"/>
    <cellStyle name="20% - Accent2 3 2 11 2 2" xfId="3188" xr:uid="{A9000CAC-A065-489E-8060-3B1F87DA1601}"/>
    <cellStyle name="20% - Accent2 3 2 11 2 2 2" xfId="3189" xr:uid="{8D3E9A50-76BB-41BF-8B65-CA1203B66DC7}"/>
    <cellStyle name="20% - Accent2 3 2 11 2 2 2 2" xfId="3190" xr:uid="{6CFA43CE-8786-4FDE-9C6F-E049ED1FC5B4}"/>
    <cellStyle name="20% - Accent2 3 2 11 2 2 3" xfId="3191" xr:uid="{9EECA186-2FBF-4EF4-B7DA-AEA06A8578FB}"/>
    <cellStyle name="20% - Accent2 3 2 11 2 3" xfId="3192" xr:uid="{76D1D215-4462-49A1-B9A4-B43EA93319DB}"/>
    <cellStyle name="20% - Accent2 3 2 11 2 3 2" xfId="3193" xr:uid="{B7624762-BF8A-4833-B574-F5AEFFFAD39B}"/>
    <cellStyle name="20% - Accent2 3 2 11 2 4" xfId="3194" xr:uid="{B14A8822-9E80-4CDD-8DC8-0EB3B96E5E3F}"/>
    <cellStyle name="20% - Accent2 3 2 11 3" xfId="3195" xr:uid="{25B507CF-9D91-4D94-90F8-1BDC3D5BF866}"/>
    <cellStyle name="20% - Accent2 3 2 11 3 2" xfId="3196" xr:uid="{E58FB224-CB74-4B96-AC97-C62A3211D3AF}"/>
    <cellStyle name="20% - Accent2 3 2 11 3 2 2" xfId="3197" xr:uid="{7AA8EA87-93E0-48CF-9004-AEDE13E35839}"/>
    <cellStyle name="20% - Accent2 3 2 11 3 3" xfId="3198" xr:uid="{DBF5F43B-D799-4DB4-BB36-9F933C7DC0BA}"/>
    <cellStyle name="20% - Accent2 3 2 11 4" xfId="3199" xr:uid="{6A7F3CC1-3752-4966-AF23-A6FE4C71EE1B}"/>
    <cellStyle name="20% - Accent2 3 2 11 4 2" xfId="3200" xr:uid="{292A4B94-2D78-4A73-B3F8-7EA2BB84172A}"/>
    <cellStyle name="20% - Accent2 3 2 11 5" xfId="3201" xr:uid="{111C0DBA-B2C5-466B-8D68-1B647A8C132E}"/>
    <cellStyle name="20% - Accent2 3 2 12" xfId="3202" xr:uid="{292FEC34-A67F-40F6-B672-7600E93EFC45}"/>
    <cellStyle name="20% - Accent2 3 2 12 2" xfId="3203" xr:uid="{B8ADEA5B-D90D-4F40-999F-7DA2A2B5156C}"/>
    <cellStyle name="20% - Accent2 3 2 12 2 2" xfId="3204" xr:uid="{B71110D3-FA22-47C2-93DB-83B15D3B62C3}"/>
    <cellStyle name="20% - Accent2 3 2 12 2 2 2" xfId="3205" xr:uid="{7C79EA37-9752-4297-AFD7-7111148E4834}"/>
    <cellStyle name="20% - Accent2 3 2 12 2 3" xfId="3206" xr:uid="{9934747C-79F6-429F-8504-AE4F2EA3A568}"/>
    <cellStyle name="20% - Accent2 3 2 12 3" xfId="3207" xr:uid="{7041F05C-E92A-4A11-9155-0A189B25659C}"/>
    <cellStyle name="20% - Accent2 3 2 12 3 2" xfId="3208" xr:uid="{FA4682A7-98DF-4C6F-864B-619664C60DDB}"/>
    <cellStyle name="20% - Accent2 3 2 12 4" xfId="3209" xr:uid="{2295BACE-77B9-4F24-A02A-50424A26F512}"/>
    <cellStyle name="20% - Accent2 3 2 13" xfId="3210" xr:uid="{B50BAE7F-7129-4DF8-BD2C-098E9D59842E}"/>
    <cellStyle name="20% - Accent2 3 2 13 2" xfId="3211" xr:uid="{C2BC9965-309E-4E70-AD21-AC6DC658EAC9}"/>
    <cellStyle name="20% - Accent2 3 2 13 2 2" xfId="3212" xr:uid="{18D6BA19-8247-498F-A2D8-091F4770950C}"/>
    <cellStyle name="20% - Accent2 3 2 13 3" xfId="3213" xr:uid="{7A9332B5-3D1A-432A-AEDB-A1E88EEE8468}"/>
    <cellStyle name="20% - Accent2 3 2 14" xfId="3214" xr:uid="{AB4B9CE6-6954-47CE-8746-BD65CCE36328}"/>
    <cellStyle name="20% - Accent2 3 2 14 2" xfId="3215" xr:uid="{5FD5F010-7CF0-493C-A586-9ACA72DD12BC}"/>
    <cellStyle name="20% - Accent2 3 2 15" xfId="3216" xr:uid="{F039D566-8841-4C0C-B2F4-E2A539513B33}"/>
    <cellStyle name="20% - Accent2 3 2 15 2" xfId="3217" xr:uid="{11C1FE3F-2C96-4C37-BAEB-6DB48651D2B8}"/>
    <cellStyle name="20% - Accent2 3 2 16" xfId="3218" xr:uid="{0375120A-CC22-4C85-AD97-28966E7678B5}"/>
    <cellStyle name="20% - Accent2 3 2 17" xfId="3219" xr:uid="{0D29066F-D65B-4341-95AC-F433022F6DF3}"/>
    <cellStyle name="20% - Accent2 3 2 2" xfId="3220" xr:uid="{F40AD362-1978-4795-AE7A-F776B550477B}"/>
    <cellStyle name="20% - Accent2 3 2 2 10" xfId="3221" xr:uid="{68AF4E1E-1454-4FA1-BA96-EA0DC612BD91}"/>
    <cellStyle name="20% - Accent2 3 2 2 2" xfId="3222" xr:uid="{029FC2F2-EFA8-4339-89A0-56B5BD5BE8DA}"/>
    <cellStyle name="20% - Accent2 3 2 2 2 2" xfId="3223" xr:uid="{3DABAE48-F95F-4670-A44A-0F179B455D21}"/>
    <cellStyle name="20% - Accent2 3 2 2 2 2 2" xfId="3224" xr:uid="{DB42D9C7-97F6-4326-9817-A77F4A56E44F}"/>
    <cellStyle name="20% - Accent2 3 2 2 2 2 2 2" xfId="3225" xr:uid="{27B27321-46D3-4707-9C29-10BAD9DA507F}"/>
    <cellStyle name="20% - Accent2 3 2 2 2 2 2 2 2" xfId="3226" xr:uid="{7110C01E-8E61-451E-A74D-1F7160045E26}"/>
    <cellStyle name="20% - Accent2 3 2 2 2 2 2 2 2 2" xfId="3227" xr:uid="{0B7D8C8F-AB95-47EF-B399-576AC6766FAA}"/>
    <cellStyle name="20% - Accent2 3 2 2 2 2 2 2 3" xfId="3228" xr:uid="{CB10A1AE-8294-4AD6-A7BB-97272F1A7A4F}"/>
    <cellStyle name="20% - Accent2 3 2 2 2 2 2 3" xfId="3229" xr:uid="{B452FE79-E8C7-4F06-9D29-249E9C67A07E}"/>
    <cellStyle name="20% - Accent2 3 2 2 2 2 2 3 2" xfId="3230" xr:uid="{F9827937-2E89-47A4-8F81-4FEA3A918BCF}"/>
    <cellStyle name="20% - Accent2 3 2 2 2 2 2 4" xfId="3231" xr:uid="{B813BB7B-EC7D-4EA6-AABC-CFB1B7C970C7}"/>
    <cellStyle name="20% - Accent2 3 2 2 2 2 2 4 2" xfId="3232" xr:uid="{38ED0648-4965-4FC3-B02B-3798375E90BA}"/>
    <cellStyle name="20% - Accent2 3 2 2 2 2 2 5" xfId="3233" xr:uid="{A0A065B6-52E4-47D9-B15A-7DE09064D3E6}"/>
    <cellStyle name="20% - Accent2 3 2 2 2 2 2 6" xfId="3234" xr:uid="{5424E29B-C3E9-4477-BB6A-87E4DC753262}"/>
    <cellStyle name="20% - Accent2 3 2 2 2 2 3" xfId="3235" xr:uid="{69C4331A-2793-41B9-90B1-3917D86C7826}"/>
    <cellStyle name="20% - Accent2 3 2 2 2 2 3 2" xfId="3236" xr:uid="{CEA0F813-F5E9-43BC-A269-F43119034134}"/>
    <cellStyle name="20% - Accent2 3 2 2 2 2 3 2 2" xfId="3237" xr:uid="{573A261B-192A-4915-A50D-8EA7DEA78189}"/>
    <cellStyle name="20% - Accent2 3 2 2 2 2 3 3" xfId="3238" xr:uid="{EB96AE97-3BA1-44FC-9391-F8FA4B33DB11}"/>
    <cellStyle name="20% - Accent2 3 2 2 2 2 4" xfId="3239" xr:uid="{D5AF21ED-6DA8-4FEB-92F8-7C4CF6578F1B}"/>
    <cellStyle name="20% - Accent2 3 2 2 2 2 4 2" xfId="3240" xr:uid="{8E49019C-43F9-4DEC-B133-BE3F3D063CB9}"/>
    <cellStyle name="20% - Accent2 3 2 2 2 2 5" xfId="3241" xr:uid="{C92A233D-F3A9-412F-A21D-BD9894149DE1}"/>
    <cellStyle name="20% - Accent2 3 2 2 2 2 5 2" xfId="3242" xr:uid="{2935282F-50DC-4D64-A2E6-34F41BCEFF36}"/>
    <cellStyle name="20% - Accent2 3 2 2 2 2 6" xfId="3243" xr:uid="{BB0C1526-5A67-47B7-87FE-9E4349BE09DC}"/>
    <cellStyle name="20% - Accent2 3 2 2 2 2 7" xfId="3244" xr:uid="{07065547-71F0-4578-9113-7BE49F2E2558}"/>
    <cellStyle name="20% - Accent2 3 2 2 2 3" xfId="3245" xr:uid="{BBBFBFBA-CD1A-45FF-B201-F03D7FC5B0C7}"/>
    <cellStyle name="20% - Accent2 3 2 2 2 3 2" xfId="3246" xr:uid="{4F1426B6-DD04-4392-A005-520269E62A79}"/>
    <cellStyle name="20% - Accent2 3 2 2 2 3 2 2" xfId="3247" xr:uid="{6527B529-72B5-4B15-88FA-68791FA95233}"/>
    <cellStyle name="20% - Accent2 3 2 2 2 3 2 2 2" xfId="3248" xr:uid="{62289F37-1983-4905-9D51-D746F9AAFABE}"/>
    <cellStyle name="20% - Accent2 3 2 2 2 3 2 3" xfId="3249" xr:uid="{F5385348-7F6A-44A7-89FB-65B43CC1E912}"/>
    <cellStyle name="20% - Accent2 3 2 2 2 3 3" xfId="3250" xr:uid="{6880F3EB-8E89-4893-B5D3-214BAB56747D}"/>
    <cellStyle name="20% - Accent2 3 2 2 2 3 3 2" xfId="3251" xr:uid="{7BBC7C55-760B-4AF0-BE45-4ED3ACE76CA3}"/>
    <cellStyle name="20% - Accent2 3 2 2 2 3 4" xfId="3252" xr:uid="{B0B2A35A-A3FC-4435-885E-155407D6D7AF}"/>
    <cellStyle name="20% - Accent2 3 2 2 2 3 4 2" xfId="3253" xr:uid="{4C33AA93-5FCB-48EF-A4D6-AFADE7FAF94E}"/>
    <cellStyle name="20% - Accent2 3 2 2 2 3 5" xfId="3254" xr:uid="{67563DB1-CA93-4B94-AA42-11CB7077ECCC}"/>
    <cellStyle name="20% - Accent2 3 2 2 2 3 6" xfId="3255" xr:uid="{3BE687A3-F299-45B0-AF48-A76CEE249A21}"/>
    <cellStyle name="20% - Accent2 3 2 2 2 4" xfId="3256" xr:uid="{119CBB54-7A12-424C-B271-053F0B38E693}"/>
    <cellStyle name="20% - Accent2 3 2 2 2 4 2" xfId="3257" xr:uid="{33FF4F6E-4655-4F51-B440-6783587B3EB5}"/>
    <cellStyle name="20% - Accent2 3 2 2 2 4 2 2" xfId="3258" xr:uid="{3EBE2434-AF35-4B67-9F0A-3346899EFC59}"/>
    <cellStyle name="20% - Accent2 3 2 2 2 4 3" xfId="3259" xr:uid="{D7DFD3C4-7524-4EC8-9FA3-2105D693F3CB}"/>
    <cellStyle name="20% - Accent2 3 2 2 2 5" xfId="3260" xr:uid="{D420B6F6-4DDB-4335-94A9-974D670A2706}"/>
    <cellStyle name="20% - Accent2 3 2 2 2 5 2" xfId="3261" xr:uid="{62B0DB0F-B3AC-4C92-B810-DA030191280B}"/>
    <cellStyle name="20% - Accent2 3 2 2 2 6" xfId="3262" xr:uid="{C0F750DE-B2F9-4321-923D-82FE264C3853}"/>
    <cellStyle name="20% - Accent2 3 2 2 2 6 2" xfId="3263" xr:uid="{81E0979C-2369-40D9-9CD0-BB7B7CB0811D}"/>
    <cellStyle name="20% - Accent2 3 2 2 2 7" xfId="3264" xr:uid="{D8608E79-19A6-455D-8F81-46F9F49111EF}"/>
    <cellStyle name="20% - Accent2 3 2 2 2 8" xfId="3265" xr:uid="{1927EB94-7E71-4FB0-9E22-7F2975E25DF3}"/>
    <cellStyle name="20% - Accent2 3 2 2 3" xfId="3266" xr:uid="{27A88495-0B98-4F2B-833D-A1679CF3551D}"/>
    <cellStyle name="20% - Accent2 3 2 2 3 2" xfId="3267" xr:uid="{A14C9923-1440-439E-9C19-849BF8565954}"/>
    <cellStyle name="20% - Accent2 3 2 2 3 2 2" xfId="3268" xr:uid="{E5137F58-E54C-40D0-8F6B-5BE703269193}"/>
    <cellStyle name="20% - Accent2 3 2 2 3 2 2 2" xfId="3269" xr:uid="{05F28555-D4C5-415C-874C-1A92D47D774A}"/>
    <cellStyle name="20% - Accent2 3 2 2 3 2 2 2 2" xfId="3270" xr:uid="{54C27B64-8128-4CE0-BA1B-EE826008992F}"/>
    <cellStyle name="20% - Accent2 3 2 2 3 2 2 3" xfId="3271" xr:uid="{3EDC5CE5-6673-47E7-AD08-B5A2B74ED9D7}"/>
    <cellStyle name="20% - Accent2 3 2 2 3 2 3" xfId="3272" xr:uid="{5EDF2757-82E2-461E-9ECF-EB02C5767947}"/>
    <cellStyle name="20% - Accent2 3 2 2 3 2 3 2" xfId="3273" xr:uid="{6F01F2DB-868D-45E0-95EB-D1695D2C177D}"/>
    <cellStyle name="20% - Accent2 3 2 2 3 2 4" xfId="3274" xr:uid="{12BA3DD3-1933-4764-AF5B-0216BA8D3C81}"/>
    <cellStyle name="20% - Accent2 3 2 2 3 2 4 2" xfId="3275" xr:uid="{9B52AFCE-7DDB-4D17-B222-704995F89C5B}"/>
    <cellStyle name="20% - Accent2 3 2 2 3 2 5" xfId="3276" xr:uid="{2E9ED0D9-3399-4904-B954-C3595F3FEED1}"/>
    <cellStyle name="20% - Accent2 3 2 2 3 2 6" xfId="3277" xr:uid="{C10EDD1C-7568-4DD2-ACD4-F1954D4B1AC3}"/>
    <cellStyle name="20% - Accent2 3 2 2 3 3" xfId="3278" xr:uid="{5788B782-D178-4C1D-AFBB-14199505CB8F}"/>
    <cellStyle name="20% - Accent2 3 2 2 3 3 2" xfId="3279" xr:uid="{5F1505F6-BD1A-47EC-A072-2F858B7B013C}"/>
    <cellStyle name="20% - Accent2 3 2 2 3 3 2 2" xfId="3280" xr:uid="{09C8FB70-9535-47CF-8913-07B2530E04F7}"/>
    <cellStyle name="20% - Accent2 3 2 2 3 3 3" xfId="3281" xr:uid="{87B2C44E-0D8A-4812-BDB0-F02D98C12276}"/>
    <cellStyle name="20% - Accent2 3 2 2 3 4" xfId="3282" xr:uid="{1EF31C16-E3DD-4EBB-8787-A86A26EB3276}"/>
    <cellStyle name="20% - Accent2 3 2 2 3 4 2" xfId="3283" xr:uid="{EC7C335A-66E3-4D2C-B3A3-D2880BFB39B6}"/>
    <cellStyle name="20% - Accent2 3 2 2 3 5" xfId="3284" xr:uid="{E9E8A944-D765-4A5F-91B9-885CD53F1249}"/>
    <cellStyle name="20% - Accent2 3 2 2 3 5 2" xfId="3285" xr:uid="{E34C3C5E-F599-4208-9691-07B75453A2AA}"/>
    <cellStyle name="20% - Accent2 3 2 2 3 6" xfId="3286" xr:uid="{802E8486-F4B5-443D-AC87-7C471AEFF46C}"/>
    <cellStyle name="20% - Accent2 3 2 2 3 7" xfId="3287" xr:uid="{20BAE752-9E2E-42F2-98C6-A637163AF61B}"/>
    <cellStyle name="20% - Accent2 3 2 2 4" xfId="3288" xr:uid="{E835BDFC-4426-4F9B-8880-8FD36A61FB29}"/>
    <cellStyle name="20% - Accent2 3 2 2 4 2" xfId="3289" xr:uid="{B9F1A43F-6E6B-49BC-B94D-0EECA5E9AEC6}"/>
    <cellStyle name="20% - Accent2 3 2 2 4 2 2" xfId="3290" xr:uid="{A281F457-386D-420F-A58C-B4F449A93CF6}"/>
    <cellStyle name="20% - Accent2 3 2 2 4 2 2 2" xfId="3291" xr:uid="{CF2393A0-5B3B-4166-97ED-E53263659A75}"/>
    <cellStyle name="20% - Accent2 3 2 2 4 2 2 2 2" xfId="3292" xr:uid="{5E9289EF-7BED-45BF-8927-57037B2E3DCF}"/>
    <cellStyle name="20% - Accent2 3 2 2 4 2 2 3" xfId="3293" xr:uid="{C29C00F9-A4DC-48E3-9EDF-643477815CF7}"/>
    <cellStyle name="20% - Accent2 3 2 2 4 2 3" xfId="3294" xr:uid="{ECF73F9F-8D47-47C1-821F-65E4BA922863}"/>
    <cellStyle name="20% - Accent2 3 2 2 4 2 3 2" xfId="3295" xr:uid="{FBA947AB-F1FE-4846-B1D5-C9B0C2087D5B}"/>
    <cellStyle name="20% - Accent2 3 2 2 4 2 4" xfId="3296" xr:uid="{48211184-1CDA-4600-AAD8-9647C39BE0D5}"/>
    <cellStyle name="20% - Accent2 3 2 2 4 3" xfId="3297" xr:uid="{806A1162-F360-4D72-BE07-900721658845}"/>
    <cellStyle name="20% - Accent2 3 2 2 4 3 2" xfId="3298" xr:uid="{3D13F74B-A14F-4870-A5E0-33ACDBB4D9F3}"/>
    <cellStyle name="20% - Accent2 3 2 2 4 3 2 2" xfId="3299" xr:uid="{B90FEE51-9278-4E02-A298-8529D0783540}"/>
    <cellStyle name="20% - Accent2 3 2 2 4 3 3" xfId="3300" xr:uid="{34762B84-F7EF-4EE6-A8BB-7E522E5F7022}"/>
    <cellStyle name="20% - Accent2 3 2 2 4 4" xfId="3301" xr:uid="{0F529AC0-F48E-4C31-8F1B-794F8A4D5E9E}"/>
    <cellStyle name="20% - Accent2 3 2 2 4 4 2" xfId="3302" xr:uid="{3A42A7F6-A957-40F1-8EA9-DE3923172428}"/>
    <cellStyle name="20% - Accent2 3 2 2 4 5" xfId="3303" xr:uid="{C48DC841-16CD-4C36-B7D3-7CF7CB33EC89}"/>
    <cellStyle name="20% - Accent2 3 2 2 4 5 2" xfId="3304" xr:uid="{74FECB10-85C8-41A4-86EF-7BC55AE68C19}"/>
    <cellStyle name="20% - Accent2 3 2 2 4 6" xfId="3305" xr:uid="{3F5135A7-67FC-41A3-B7D0-F29DB57DF4E7}"/>
    <cellStyle name="20% - Accent2 3 2 2 4 7" xfId="3306" xr:uid="{1091EF3F-6149-4AF4-ADD9-825616F5F337}"/>
    <cellStyle name="20% - Accent2 3 2 2 5" xfId="3307" xr:uid="{A4F9ED8E-B595-400B-81FC-0D69600279FC}"/>
    <cellStyle name="20% - Accent2 3 2 2 5 2" xfId="3308" xr:uid="{F1C59389-30CF-450A-B4C6-F6A46B265B50}"/>
    <cellStyle name="20% - Accent2 3 2 2 5 2 2" xfId="3309" xr:uid="{876C73F6-6297-440C-A158-F80C73FD4FD4}"/>
    <cellStyle name="20% - Accent2 3 2 2 5 2 2 2" xfId="3310" xr:uid="{DE05EFCE-8C6A-4577-B922-5B4065265663}"/>
    <cellStyle name="20% - Accent2 3 2 2 5 2 3" xfId="3311" xr:uid="{2D7A3075-8397-4C99-AE9C-1A9A5AE475A6}"/>
    <cellStyle name="20% - Accent2 3 2 2 5 3" xfId="3312" xr:uid="{5144FB6F-E5B4-40A6-BC05-06BC50381371}"/>
    <cellStyle name="20% - Accent2 3 2 2 5 3 2" xfId="3313" xr:uid="{F9BE9205-3C20-4369-84C3-F85B8257B47C}"/>
    <cellStyle name="20% - Accent2 3 2 2 5 4" xfId="3314" xr:uid="{B6B46CD6-5F78-43DA-B08D-0C2299AFB179}"/>
    <cellStyle name="20% - Accent2 3 2 2 6" xfId="3315" xr:uid="{1C388183-D6C3-4B81-8D02-E28BA41074A8}"/>
    <cellStyle name="20% - Accent2 3 2 2 6 2" xfId="3316" xr:uid="{01636320-1C96-4BEA-A14F-CFF7CB89EAF7}"/>
    <cellStyle name="20% - Accent2 3 2 2 6 2 2" xfId="3317" xr:uid="{9E591139-0164-4063-BD0B-06ECDD269E47}"/>
    <cellStyle name="20% - Accent2 3 2 2 6 3" xfId="3318" xr:uid="{F3135C8C-3DF0-4256-A9C5-3CB930677F41}"/>
    <cellStyle name="20% - Accent2 3 2 2 7" xfId="3319" xr:uid="{975D4F71-3817-4074-8FCE-CAC07B611B59}"/>
    <cellStyle name="20% - Accent2 3 2 2 7 2" xfId="3320" xr:uid="{200C8106-97CA-46AF-B5C7-8BEAD528CF40}"/>
    <cellStyle name="20% - Accent2 3 2 2 8" xfId="3321" xr:uid="{5587E8C6-4EEE-4FB9-A9E1-9D7F6B96C82B}"/>
    <cellStyle name="20% - Accent2 3 2 2 8 2" xfId="3322" xr:uid="{E75CF4CF-3E50-4CC1-B305-F5BE44E8D0B1}"/>
    <cellStyle name="20% - Accent2 3 2 2 9" xfId="3323" xr:uid="{477C6225-563F-4EAB-A61E-5FEBCE6B28BE}"/>
    <cellStyle name="20% - Accent2 3 2 2_Asset Register (new)" xfId="3324" xr:uid="{3F4616FB-2CAD-46B9-B891-2B28D0C29580}"/>
    <cellStyle name="20% - Accent2 3 2 3" xfId="3325" xr:uid="{59BE747D-76C2-4908-A5A5-F976C100515C}"/>
    <cellStyle name="20% - Accent2 3 2 3 2" xfId="3326" xr:uid="{3E1D79C2-2A86-4DD4-9FA6-81FFC2D02439}"/>
    <cellStyle name="20% - Accent2 3 2 3 2 2" xfId="3327" xr:uid="{ED603D4F-2946-4332-9C66-81D6BA49C5EC}"/>
    <cellStyle name="20% - Accent2 3 2 3 2 2 2" xfId="3328" xr:uid="{057AE125-D8EC-4CE0-8C2D-B229D78EA9F5}"/>
    <cellStyle name="20% - Accent2 3 2 3 2 2 2 2" xfId="3329" xr:uid="{CB49FEE4-C77E-4ADD-94C9-8996D2F19206}"/>
    <cellStyle name="20% - Accent2 3 2 3 2 2 2 2 2" xfId="3330" xr:uid="{7D8F1554-6441-472A-83AF-FBEDF400080A}"/>
    <cellStyle name="20% - Accent2 3 2 3 2 2 2 3" xfId="3331" xr:uid="{A44DCF4E-9F80-42BB-8D01-4AD043794BD5}"/>
    <cellStyle name="20% - Accent2 3 2 3 2 2 3" xfId="3332" xr:uid="{C963CCF1-D8EC-49FC-90D2-59D7CD17D8EB}"/>
    <cellStyle name="20% - Accent2 3 2 3 2 2 3 2" xfId="3333" xr:uid="{E52D00B8-C38E-4E08-9597-B927E7E01667}"/>
    <cellStyle name="20% - Accent2 3 2 3 2 2 4" xfId="3334" xr:uid="{58E09367-508F-43B2-A40A-E42DAC122271}"/>
    <cellStyle name="20% - Accent2 3 2 3 2 2 4 2" xfId="3335" xr:uid="{8FACF8DD-B6F5-44CD-AD51-C2D2333827A9}"/>
    <cellStyle name="20% - Accent2 3 2 3 2 2 5" xfId="3336" xr:uid="{E713C3B5-2E6A-43BF-83C9-6F3E2656C555}"/>
    <cellStyle name="20% - Accent2 3 2 3 2 2 6" xfId="3337" xr:uid="{BA1F1C54-7985-4BDD-8021-1D291EF8AA45}"/>
    <cellStyle name="20% - Accent2 3 2 3 2 3" xfId="3338" xr:uid="{FB6DBA20-4993-4BB4-8548-E041DA6B4FBB}"/>
    <cellStyle name="20% - Accent2 3 2 3 2 3 2" xfId="3339" xr:uid="{55E3613F-BA43-4500-8B01-A3E9EE82C4BC}"/>
    <cellStyle name="20% - Accent2 3 2 3 2 3 2 2" xfId="3340" xr:uid="{E1878B43-B96A-4BDD-A970-89D53AB9C8EA}"/>
    <cellStyle name="20% - Accent2 3 2 3 2 3 3" xfId="3341" xr:uid="{71C26B0B-ADDB-4D80-AD41-4723354DC09F}"/>
    <cellStyle name="20% - Accent2 3 2 3 2 4" xfId="3342" xr:uid="{B7BF6C74-010E-4682-909F-4B4058C0957C}"/>
    <cellStyle name="20% - Accent2 3 2 3 2 4 2" xfId="3343" xr:uid="{7AB934A2-98B0-4A64-B7F6-52A796312047}"/>
    <cellStyle name="20% - Accent2 3 2 3 2 5" xfId="3344" xr:uid="{57359B70-37FB-4EFB-8CF6-E3770B6210DD}"/>
    <cellStyle name="20% - Accent2 3 2 3 2 5 2" xfId="3345" xr:uid="{7F513254-8E66-4F98-B8C0-FE0C9D706E39}"/>
    <cellStyle name="20% - Accent2 3 2 3 2 6" xfId="3346" xr:uid="{9BB787A5-C8B9-4A97-95F1-230FF9FBEFC3}"/>
    <cellStyle name="20% - Accent2 3 2 3 2 7" xfId="3347" xr:uid="{03BAB9EF-7E95-49EA-A620-0E253AF547CF}"/>
    <cellStyle name="20% - Accent2 3 2 3 3" xfId="3348" xr:uid="{D457C728-234D-4E85-9EBA-1D0FEC4F6B6A}"/>
    <cellStyle name="20% - Accent2 3 2 3 3 2" xfId="3349" xr:uid="{0AF63504-651D-4F12-8740-ACF9488F226E}"/>
    <cellStyle name="20% - Accent2 3 2 3 3 2 2" xfId="3350" xr:uid="{4C61CF18-5A68-4BA5-B6E2-343D02E3B165}"/>
    <cellStyle name="20% - Accent2 3 2 3 3 2 2 2" xfId="3351" xr:uid="{8AE43571-CBA4-4D53-92B4-A8ECD0BA695A}"/>
    <cellStyle name="20% - Accent2 3 2 3 3 2 3" xfId="3352" xr:uid="{8606529F-114B-4AFA-A857-D45DD320C979}"/>
    <cellStyle name="20% - Accent2 3 2 3 3 3" xfId="3353" xr:uid="{7263BAA6-15FF-4DF9-A3FF-E4281A35C669}"/>
    <cellStyle name="20% - Accent2 3 2 3 3 3 2" xfId="3354" xr:uid="{EEB90CD8-7921-4FA6-A856-24499A7426E8}"/>
    <cellStyle name="20% - Accent2 3 2 3 3 4" xfId="3355" xr:uid="{84F25AC5-F3A5-4558-9058-898DCB7E8BC6}"/>
    <cellStyle name="20% - Accent2 3 2 3 3 4 2" xfId="3356" xr:uid="{5763C43E-8DCF-482C-8D79-5E79C9F8EC87}"/>
    <cellStyle name="20% - Accent2 3 2 3 3 5" xfId="3357" xr:uid="{A70B39C5-72E1-48C7-9CA4-0D6F68968F31}"/>
    <cellStyle name="20% - Accent2 3 2 3 3 6" xfId="3358" xr:uid="{850D8456-244C-4F71-907B-C9E85D6EE32C}"/>
    <cellStyle name="20% - Accent2 3 2 3 4" xfId="3359" xr:uid="{ACBAAD99-8AD4-406D-ABB0-148995BFAA12}"/>
    <cellStyle name="20% - Accent2 3 2 3 4 2" xfId="3360" xr:uid="{5F63EC63-B6DD-4955-8125-93CBAC28F097}"/>
    <cellStyle name="20% - Accent2 3 2 3 4 2 2" xfId="3361" xr:uid="{2FA1A29D-0D0A-44BB-9C4E-26F0CA2DD1F4}"/>
    <cellStyle name="20% - Accent2 3 2 3 4 3" xfId="3362" xr:uid="{52116DF8-A8DC-4922-B26F-5345C9EDD158}"/>
    <cellStyle name="20% - Accent2 3 2 3 5" xfId="3363" xr:uid="{50191F7C-4165-442D-9656-8BFF2F4322A2}"/>
    <cellStyle name="20% - Accent2 3 2 3 5 2" xfId="3364" xr:uid="{540E5064-F899-43D1-A8A0-431B78F6838F}"/>
    <cellStyle name="20% - Accent2 3 2 3 6" xfId="3365" xr:uid="{8DFC9199-111E-437F-8457-04644519825C}"/>
    <cellStyle name="20% - Accent2 3 2 3 6 2" xfId="3366" xr:uid="{F3F82C62-2A31-43A1-8BD3-BD800166FFE4}"/>
    <cellStyle name="20% - Accent2 3 2 3 7" xfId="3367" xr:uid="{9D18505C-3C55-4495-BBCF-B357849D55F9}"/>
    <cellStyle name="20% - Accent2 3 2 3 8" xfId="3368" xr:uid="{FED1ECDF-25EA-4168-9E8E-E3796EF4F6F0}"/>
    <cellStyle name="20% - Accent2 3 2 4" xfId="3369" xr:uid="{C823FAF7-29AB-4BC5-9CE0-6FA17035B141}"/>
    <cellStyle name="20% - Accent2 3 2 4 2" xfId="3370" xr:uid="{83039B00-6128-4BAE-9C13-572BB2255812}"/>
    <cellStyle name="20% - Accent2 3 2 4 2 2" xfId="3371" xr:uid="{95747EEF-6AAC-4FFA-AA62-FFA1CA96BF7E}"/>
    <cellStyle name="20% - Accent2 3 2 4 2 2 2" xfId="3372" xr:uid="{E367B0BD-EE6F-4C18-B563-02E9C6237B2D}"/>
    <cellStyle name="20% - Accent2 3 2 4 2 2 2 2" xfId="3373" xr:uid="{7C2E42E4-DE22-42CE-BE02-6FAD4ADBD51B}"/>
    <cellStyle name="20% - Accent2 3 2 4 2 2 3" xfId="3374" xr:uid="{FF9A79AD-5D6A-4F67-AA10-5F255C1392AA}"/>
    <cellStyle name="20% - Accent2 3 2 4 2 3" xfId="3375" xr:uid="{6ADD5F04-8D2B-49C3-A096-A74573E28907}"/>
    <cellStyle name="20% - Accent2 3 2 4 2 3 2" xfId="3376" xr:uid="{D0159D12-8332-43DE-8393-1F14514EAFD0}"/>
    <cellStyle name="20% - Accent2 3 2 4 2 4" xfId="3377" xr:uid="{3BFE03A3-B6EE-4ADD-A73C-A805D56C720F}"/>
    <cellStyle name="20% - Accent2 3 2 4 2 4 2" xfId="3378" xr:uid="{ECCBC18B-8DEB-4DCF-84F8-F25FFE6A1754}"/>
    <cellStyle name="20% - Accent2 3 2 4 2 5" xfId="3379" xr:uid="{95450EE5-EF8D-4EA1-9D25-8012B345D2F4}"/>
    <cellStyle name="20% - Accent2 3 2 4 2 6" xfId="3380" xr:uid="{EB25768C-B407-4A65-A622-4109AA8FD80B}"/>
    <cellStyle name="20% - Accent2 3 2 4 3" xfId="3381" xr:uid="{44FEE9A8-4A81-48EA-9453-5DAFCF6A7979}"/>
    <cellStyle name="20% - Accent2 3 2 4 3 2" xfId="3382" xr:uid="{641F6372-1150-4735-8171-C5DC7734B99B}"/>
    <cellStyle name="20% - Accent2 3 2 4 3 2 2" xfId="3383" xr:uid="{039A2AEF-FF93-4C80-B8D8-56E165A63282}"/>
    <cellStyle name="20% - Accent2 3 2 4 3 3" xfId="3384" xr:uid="{82F6BCB4-251B-410E-9E87-6DC1CBB9F491}"/>
    <cellStyle name="20% - Accent2 3 2 4 4" xfId="3385" xr:uid="{F274271E-7243-4CDC-956C-33F3D1012C76}"/>
    <cellStyle name="20% - Accent2 3 2 4 4 2" xfId="3386" xr:uid="{FC280B05-6CB3-43ED-8435-A68BC3A6B235}"/>
    <cellStyle name="20% - Accent2 3 2 4 5" xfId="3387" xr:uid="{68F7B155-85D4-498F-9F28-04DC142624D1}"/>
    <cellStyle name="20% - Accent2 3 2 4 5 2" xfId="3388" xr:uid="{D48FADCA-0117-4283-97A3-903E3389AEC4}"/>
    <cellStyle name="20% - Accent2 3 2 4 6" xfId="3389" xr:uid="{EA652DA8-C072-43F4-9F16-0CB66ADD2EA2}"/>
    <cellStyle name="20% - Accent2 3 2 4 7" xfId="3390" xr:uid="{3ED54FDD-0B8B-4F70-9423-F26E0560710F}"/>
    <cellStyle name="20% - Accent2 3 2 5" xfId="3391" xr:uid="{B0F28EAF-A3BA-4F93-9414-732C5BDE7A92}"/>
    <cellStyle name="20% - Accent2 3 2 5 2" xfId="3392" xr:uid="{470CD180-6996-40D6-B14B-EF78B6F9650E}"/>
    <cellStyle name="20% - Accent2 3 2 5 2 2" xfId="3393" xr:uid="{69FB70BF-FE69-4C64-B8AA-824E97B72E02}"/>
    <cellStyle name="20% - Accent2 3 2 5 2 2 2" xfId="3394" xr:uid="{4F92A7D0-7BCE-42F7-8999-E8E32FFD0F52}"/>
    <cellStyle name="20% - Accent2 3 2 5 2 2 2 2" xfId="3395" xr:uid="{46DDBE0E-1609-480E-BA5F-B22D177CB795}"/>
    <cellStyle name="20% - Accent2 3 2 5 2 2 3" xfId="3396" xr:uid="{D1A8B52D-571A-4A82-836A-AB5EBC514DC8}"/>
    <cellStyle name="20% - Accent2 3 2 5 2 3" xfId="3397" xr:uid="{7379E561-A46B-4750-832C-B250DC30145F}"/>
    <cellStyle name="20% - Accent2 3 2 5 2 3 2" xfId="3398" xr:uid="{A03F73CD-B859-4865-8F20-B2E7B604D790}"/>
    <cellStyle name="20% - Accent2 3 2 5 2 4" xfId="3399" xr:uid="{DF3AE6C4-A637-424C-AA0D-13AC38178554}"/>
    <cellStyle name="20% - Accent2 3 2 5 3" xfId="3400" xr:uid="{27E23AFE-1FBC-491C-971F-67C23EB42E59}"/>
    <cellStyle name="20% - Accent2 3 2 5 3 2" xfId="3401" xr:uid="{FED2FCF0-D31D-42B0-81C0-A160E7966577}"/>
    <cellStyle name="20% - Accent2 3 2 5 3 2 2" xfId="3402" xr:uid="{AB4079CE-4AF5-4A7A-9C16-0044FF086839}"/>
    <cellStyle name="20% - Accent2 3 2 5 3 3" xfId="3403" xr:uid="{A8EBDD3A-4D98-42DB-B0E4-0519FBF91620}"/>
    <cellStyle name="20% - Accent2 3 2 5 4" xfId="3404" xr:uid="{D4023ABC-FF2F-4DE0-BF25-FA637725A1CE}"/>
    <cellStyle name="20% - Accent2 3 2 5 4 2" xfId="3405" xr:uid="{88604F6F-4E17-457F-B60F-6E11D1B728C7}"/>
    <cellStyle name="20% - Accent2 3 2 5 5" xfId="3406" xr:uid="{9E8AD58C-97BD-4021-BFA3-C18C2D7C6B21}"/>
    <cellStyle name="20% - Accent2 3 2 5 5 2" xfId="3407" xr:uid="{0B30ECD1-9535-4337-8EC0-B6E0E3FCA022}"/>
    <cellStyle name="20% - Accent2 3 2 5 6" xfId="3408" xr:uid="{57418993-E76D-4F1F-A580-956FC6263522}"/>
    <cellStyle name="20% - Accent2 3 2 5 7" xfId="3409" xr:uid="{E51823C0-73F0-49F8-830B-64479FAFCAAC}"/>
    <cellStyle name="20% - Accent2 3 2 6" xfId="3410" xr:uid="{1A2BC86E-A6A5-48C1-8DA1-9E54A598F627}"/>
    <cellStyle name="20% - Accent2 3 2 6 2" xfId="3411" xr:uid="{2B67A8A1-5F3D-4F72-A7BA-B045E2924B1F}"/>
    <cellStyle name="20% - Accent2 3 2 6 2 2" xfId="3412" xr:uid="{0A106EE4-8872-481C-8AEF-A718C8F9DB5A}"/>
    <cellStyle name="20% - Accent2 3 2 6 2 2 2" xfId="3413" xr:uid="{BA4B7BDE-E707-4B1D-AF51-776336B84298}"/>
    <cellStyle name="20% - Accent2 3 2 6 2 2 2 2" xfId="3414" xr:uid="{34A9E919-A770-4702-AFAC-F344F4406432}"/>
    <cellStyle name="20% - Accent2 3 2 6 2 2 3" xfId="3415" xr:uid="{E2190D28-C6DF-4F50-9189-20D912A9B26A}"/>
    <cellStyle name="20% - Accent2 3 2 6 2 3" xfId="3416" xr:uid="{888877EA-DF36-463E-893D-126F2CE1E7C7}"/>
    <cellStyle name="20% - Accent2 3 2 6 2 3 2" xfId="3417" xr:uid="{B8764560-2692-4E76-8030-23218B50CBB9}"/>
    <cellStyle name="20% - Accent2 3 2 6 2 4" xfId="3418" xr:uid="{A003D8CD-6487-4AD6-9271-7B85456A5E5E}"/>
    <cellStyle name="20% - Accent2 3 2 6 3" xfId="3419" xr:uid="{52E7F8BB-0D14-4E19-B7E4-C9F4E7E38F60}"/>
    <cellStyle name="20% - Accent2 3 2 6 3 2" xfId="3420" xr:uid="{D9626154-9E85-4D8C-A455-AA7BAACA2746}"/>
    <cellStyle name="20% - Accent2 3 2 6 3 2 2" xfId="3421" xr:uid="{A48932A3-6271-4D64-B4CB-E6BA2D6BB01A}"/>
    <cellStyle name="20% - Accent2 3 2 6 3 3" xfId="3422" xr:uid="{9E1B8246-2068-419E-B3CF-53F06ED472F9}"/>
    <cellStyle name="20% - Accent2 3 2 6 4" xfId="3423" xr:uid="{4A02ED10-415C-480F-BDD3-5310D70478FC}"/>
    <cellStyle name="20% - Accent2 3 2 6 4 2" xfId="3424" xr:uid="{109B218C-D026-4B55-AA1E-00F870D2B8E2}"/>
    <cellStyle name="20% - Accent2 3 2 6 5" xfId="3425" xr:uid="{8F858939-75CB-4FED-B174-11469F4C9B37}"/>
    <cellStyle name="20% - Accent2 3 2 7" xfId="3426" xr:uid="{DA90C9F4-0F5B-4037-A026-1315121EDC83}"/>
    <cellStyle name="20% - Accent2 3 2 7 2" xfId="3427" xr:uid="{8A4D65BD-5AEF-4C17-BC82-6674DFFBE997}"/>
    <cellStyle name="20% - Accent2 3 2 7 2 2" xfId="3428" xr:uid="{729360ED-D700-41C8-A05B-0D3BFA3B0BBF}"/>
    <cellStyle name="20% - Accent2 3 2 7 2 2 2" xfId="3429" xr:uid="{D2E9D051-EEF2-4BF2-9195-81A7B0294AFD}"/>
    <cellStyle name="20% - Accent2 3 2 7 2 2 2 2" xfId="3430" xr:uid="{EFC4CEA4-9F13-4377-8D40-F4ADAEBC1D41}"/>
    <cellStyle name="20% - Accent2 3 2 7 2 2 3" xfId="3431" xr:uid="{F1CC688D-68D7-4255-85FB-5A3C7298BC00}"/>
    <cellStyle name="20% - Accent2 3 2 7 2 3" xfId="3432" xr:uid="{0290CF49-2A55-4F91-A123-2B6E42638C77}"/>
    <cellStyle name="20% - Accent2 3 2 7 2 3 2" xfId="3433" xr:uid="{4E12D6F2-B5B4-47DC-8653-B85C5E5A6D5C}"/>
    <cellStyle name="20% - Accent2 3 2 7 2 4" xfId="3434" xr:uid="{7D6211C1-869C-4BA8-B028-D48EC17DFCBB}"/>
    <cellStyle name="20% - Accent2 3 2 7 3" xfId="3435" xr:uid="{6E1E1476-6B13-4A80-A62E-BF4F3E162FD5}"/>
    <cellStyle name="20% - Accent2 3 2 7 3 2" xfId="3436" xr:uid="{6F8B29B1-8D10-46E3-A646-7A5A9F831766}"/>
    <cellStyle name="20% - Accent2 3 2 7 3 2 2" xfId="3437" xr:uid="{B51CE523-7DCA-4AA2-9D69-06F13B43B52C}"/>
    <cellStyle name="20% - Accent2 3 2 7 3 3" xfId="3438" xr:uid="{F1778E95-FB76-4D86-80CD-2E7E7C3F282B}"/>
    <cellStyle name="20% - Accent2 3 2 7 4" xfId="3439" xr:uid="{778D71AE-C1C6-4AA7-AEE9-D386290AC0FC}"/>
    <cellStyle name="20% - Accent2 3 2 7 4 2" xfId="3440" xr:uid="{D108A648-F268-4CCC-8521-CF6EF8329DF5}"/>
    <cellStyle name="20% - Accent2 3 2 7 5" xfId="3441" xr:uid="{06640A95-2406-4AAB-990E-61349E89E559}"/>
    <cellStyle name="20% - Accent2 3 2 8" xfId="3442" xr:uid="{D95D2C18-F147-4F57-B05C-5B64FACCE89A}"/>
    <cellStyle name="20% - Accent2 3 2 8 2" xfId="3443" xr:uid="{A80AB4EF-8878-414B-9602-FFF491004D5C}"/>
    <cellStyle name="20% - Accent2 3 2 8 2 2" xfId="3444" xr:uid="{3C805C72-43B7-487D-9A8F-08B0BF4A5EDD}"/>
    <cellStyle name="20% - Accent2 3 2 8 2 2 2" xfId="3445" xr:uid="{443336FF-E242-4C30-902B-233EAF1249CD}"/>
    <cellStyle name="20% - Accent2 3 2 8 2 2 2 2" xfId="3446" xr:uid="{AEA4E4D0-30A6-4098-B045-B37CD3519943}"/>
    <cellStyle name="20% - Accent2 3 2 8 2 2 3" xfId="3447" xr:uid="{B6F8F8E7-509C-4D59-8781-E1598D92387A}"/>
    <cellStyle name="20% - Accent2 3 2 8 2 3" xfId="3448" xr:uid="{3BCCEB59-F8A7-4F4F-B6AA-7F588D4F5623}"/>
    <cellStyle name="20% - Accent2 3 2 8 2 3 2" xfId="3449" xr:uid="{93F6E5CE-95E5-4C68-9715-418340F96D82}"/>
    <cellStyle name="20% - Accent2 3 2 8 2 4" xfId="3450" xr:uid="{11F3960D-23CE-4DE4-AF0A-4AF563F092E2}"/>
    <cellStyle name="20% - Accent2 3 2 8 3" xfId="3451" xr:uid="{E1FE4D89-35EC-4F35-97CF-CD0D38B1F86C}"/>
    <cellStyle name="20% - Accent2 3 2 8 3 2" xfId="3452" xr:uid="{1551C500-F324-42E2-933E-684ECB0CF40F}"/>
    <cellStyle name="20% - Accent2 3 2 8 3 2 2" xfId="3453" xr:uid="{5714FB9D-72DE-4475-AE21-A4A9913EFB07}"/>
    <cellStyle name="20% - Accent2 3 2 8 3 3" xfId="3454" xr:uid="{7BAFF1AE-0ECF-4505-909B-AFA11197EB18}"/>
    <cellStyle name="20% - Accent2 3 2 8 4" xfId="3455" xr:uid="{D8154507-F079-445B-B214-17A6D6D66483}"/>
    <cellStyle name="20% - Accent2 3 2 8 4 2" xfId="3456" xr:uid="{AD2B17A6-F41C-4BD4-9095-2AE4050F17AF}"/>
    <cellStyle name="20% - Accent2 3 2 8 5" xfId="3457" xr:uid="{CD57E19E-F0A7-478E-A893-50458B689253}"/>
    <cellStyle name="20% - Accent2 3 2 9" xfId="3458" xr:uid="{222718BC-24F4-4959-992C-19C47DDD2D51}"/>
    <cellStyle name="20% - Accent2 3 2 9 2" xfId="3459" xr:uid="{618C2FCA-0E20-46D9-8B72-D263C85375D6}"/>
    <cellStyle name="20% - Accent2 3 2 9 2 2" xfId="3460" xr:uid="{16844709-AE3A-4946-B270-ED6AC85BA629}"/>
    <cellStyle name="20% - Accent2 3 2 9 2 2 2" xfId="3461" xr:uid="{F68CE819-7D5E-46E8-89AC-5AD57B21BC61}"/>
    <cellStyle name="20% - Accent2 3 2 9 2 2 2 2" xfId="3462" xr:uid="{CC9FF5E8-4A44-438A-87BC-851D04081D8F}"/>
    <cellStyle name="20% - Accent2 3 2 9 2 2 3" xfId="3463" xr:uid="{D007D9C7-C2F0-4E98-936D-01C0BC7A052E}"/>
    <cellStyle name="20% - Accent2 3 2 9 2 3" xfId="3464" xr:uid="{7ECAC884-D7CF-4A46-BECF-C6D8F5269086}"/>
    <cellStyle name="20% - Accent2 3 2 9 2 3 2" xfId="3465" xr:uid="{21E668B6-25DA-4F66-BBA0-B2F6D71692D1}"/>
    <cellStyle name="20% - Accent2 3 2 9 2 4" xfId="3466" xr:uid="{346FD010-728A-48F0-9D3A-FB4AA4F1316E}"/>
    <cellStyle name="20% - Accent2 3 2 9 3" xfId="3467" xr:uid="{8856352A-EF88-4E25-89A8-3EA46E2B6C9D}"/>
    <cellStyle name="20% - Accent2 3 2 9 3 2" xfId="3468" xr:uid="{2BFFC86B-3F81-497F-A43E-FBB0AB680247}"/>
    <cellStyle name="20% - Accent2 3 2 9 3 2 2" xfId="3469" xr:uid="{9584B3E9-6F81-41F2-AAD3-5CCC1BC65106}"/>
    <cellStyle name="20% - Accent2 3 2 9 3 3" xfId="3470" xr:uid="{89F8D34C-665D-4ECA-B013-5C9E53D0EDD6}"/>
    <cellStyle name="20% - Accent2 3 2 9 4" xfId="3471" xr:uid="{497C6EDC-C026-4277-A1E9-D09568E30853}"/>
    <cellStyle name="20% - Accent2 3 2 9 4 2" xfId="3472" xr:uid="{C0BAA1DD-88F6-496C-96E5-4BD3D753B91C}"/>
    <cellStyle name="20% - Accent2 3 2 9 5" xfId="3473" xr:uid="{806E418A-7380-4720-A4CA-B883C3FDC248}"/>
    <cellStyle name="20% - Accent2 3 2_Asset Register (new)" xfId="3474" xr:uid="{015F868E-F663-4B10-B57E-2550D3FAB4EE}"/>
    <cellStyle name="20% - Accent2 3 3" xfId="3475" xr:uid="{5C619E7F-6B0A-455A-A6CE-6960D137AE4E}"/>
    <cellStyle name="20% - Accent2 3 3 10" xfId="3476" xr:uid="{F2610047-9A63-46A7-BC4A-BB9793662B5C}"/>
    <cellStyle name="20% - Accent2 3 3 10 2" xfId="3477" xr:uid="{21B55BD5-C5A4-48A1-9F0E-715B8B0A1838}"/>
    <cellStyle name="20% - Accent2 3 3 11" xfId="3478" xr:uid="{30F9EF6D-3575-4543-B209-27FD8F3F2B24}"/>
    <cellStyle name="20% - Accent2 3 3 11 2" xfId="3479" xr:uid="{4E38BE33-DA07-49C9-836A-10891968E949}"/>
    <cellStyle name="20% - Accent2 3 3 12" xfId="3480" xr:uid="{C5FF020B-D87B-4427-B9F0-2210CB559E31}"/>
    <cellStyle name="20% - Accent2 3 3 13" xfId="3481" xr:uid="{9DBCE1C5-331C-47A0-83C8-56426EE0800E}"/>
    <cellStyle name="20% - Accent2 3 3 2" xfId="3482" xr:uid="{B09D4F80-A5A4-43B9-AC89-859FCB7FAAD4}"/>
    <cellStyle name="20% - Accent2 3 3 2 2" xfId="3483" xr:uid="{8D701F52-74EC-41C6-BA0C-A8F79C157C1A}"/>
    <cellStyle name="20% - Accent2 3 3 2 2 2" xfId="3484" xr:uid="{1B3E595A-7791-478E-8FDF-DBA7E3D95149}"/>
    <cellStyle name="20% - Accent2 3 3 2 2 2 2" xfId="3485" xr:uid="{8CA4DDD0-5700-48C2-92A9-43268389ED48}"/>
    <cellStyle name="20% - Accent2 3 3 2 2 2 2 2" xfId="3486" xr:uid="{535B4012-FDE0-4BDE-B785-AADC25C4724E}"/>
    <cellStyle name="20% - Accent2 3 3 2 2 2 2 2 2" xfId="3487" xr:uid="{155B6991-28E4-49E4-B1BA-A7E441AB3581}"/>
    <cellStyle name="20% - Accent2 3 3 2 2 2 2 3" xfId="3488" xr:uid="{F76BD13C-E286-4FC2-A627-98836518C67D}"/>
    <cellStyle name="20% - Accent2 3 3 2 2 2 3" xfId="3489" xr:uid="{A5E2DBF0-9B89-439E-9E43-9CED18091D77}"/>
    <cellStyle name="20% - Accent2 3 3 2 2 2 3 2" xfId="3490" xr:uid="{C67934BC-7A6A-4E17-B183-320AD62C2B39}"/>
    <cellStyle name="20% - Accent2 3 3 2 2 2 4" xfId="3491" xr:uid="{F4D94440-0B30-4115-BD69-4DE7AF7798CA}"/>
    <cellStyle name="20% - Accent2 3 3 2 2 2 4 2" xfId="3492" xr:uid="{CC5D8099-5B50-49E1-86F0-8EE627DB28CE}"/>
    <cellStyle name="20% - Accent2 3 3 2 2 2 5" xfId="3493" xr:uid="{8212FD3E-3188-4CC6-A2BA-5B8E0975EED2}"/>
    <cellStyle name="20% - Accent2 3 3 2 2 2 6" xfId="3494" xr:uid="{5C12453A-FE0C-4709-880A-CE4D9ABC278B}"/>
    <cellStyle name="20% - Accent2 3 3 2 2 3" xfId="3495" xr:uid="{D05214C4-8627-48B2-B1D8-0154C2CB314E}"/>
    <cellStyle name="20% - Accent2 3 3 2 2 3 2" xfId="3496" xr:uid="{DCD2F81B-960A-4908-B36D-6EF7261DBD2C}"/>
    <cellStyle name="20% - Accent2 3 3 2 2 3 2 2" xfId="3497" xr:uid="{5544E020-2C00-4845-B2FB-A0589FAEB33C}"/>
    <cellStyle name="20% - Accent2 3 3 2 2 3 3" xfId="3498" xr:uid="{B96A5854-9560-4A9C-BBA0-BAC4C2312689}"/>
    <cellStyle name="20% - Accent2 3 3 2 2 4" xfId="3499" xr:uid="{07FE5DB0-59F0-4D5B-BFC7-448FD5E7B33F}"/>
    <cellStyle name="20% - Accent2 3 3 2 2 4 2" xfId="3500" xr:uid="{B8DFB78D-2A13-4843-8E6E-CC3BDABAFA58}"/>
    <cellStyle name="20% - Accent2 3 3 2 2 5" xfId="3501" xr:uid="{76F57661-BE2E-41F4-BF4B-2DE62EBB81CA}"/>
    <cellStyle name="20% - Accent2 3 3 2 2 5 2" xfId="3502" xr:uid="{75B09EBD-FB61-4266-9B6B-54156C815339}"/>
    <cellStyle name="20% - Accent2 3 3 2 2 6" xfId="3503" xr:uid="{E657B664-73AA-4146-9C23-5FB453ED48F7}"/>
    <cellStyle name="20% - Accent2 3 3 2 2 7" xfId="3504" xr:uid="{66497D07-F6A9-4CDD-A580-3CC248041E6A}"/>
    <cellStyle name="20% - Accent2 3 3 2 3" xfId="3505" xr:uid="{530BB1B0-3510-4F6E-9C08-F4FA58FDB147}"/>
    <cellStyle name="20% - Accent2 3 3 2 3 2" xfId="3506" xr:uid="{6548F877-D92F-4983-9C79-ABE5A698DC43}"/>
    <cellStyle name="20% - Accent2 3 3 2 3 2 2" xfId="3507" xr:uid="{7EDA86C1-4CCB-4E06-A121-52305F46A168}"/>
    <cellStyle name="20% - Accent2 3 3 2 3 2 2 2" xfId="3508" xr:uid="{DF2D044F-DCD2-488D-9167-834739D319CF}"/>
    <cellStyle name="20% - Accent2 3 3 2 3 2 2 2 2" xfId="3509" xr:uid="{5F95182A-1BB6-4F5D-A607-49A2A9FECB55}"/>
    <cellStyle name="20% - Accent2 3 3 2 3 2 2 3" xfId="3510" xr:uid="{A92520F4-3F4F-4EDE-92C7-7BC1BC0AA84C}"/>
    <cellStyle name="20% - Accent2 3 3 2 3 2 3" xfId="3511" xr:uid="{E0836F80-A685-4D8E-8873-0B33E4219F83}"/>
    <cellStyle name="20% - Accent2 3 3 2 3 2 3 2" xfId="3512" xr:uid="{43D12ED7-F538-4A0B-BAA4-C56BBB233FC6}"/>
    <cellStyle name="20% - Accent2 3 3 2 3 2 4" xfId="3513" xr:uid="{F0AD7486-6D9B-43DC-9113-F0F00034FEFA}"/>
    <cellStyle name="20% - Accent2 3 3 2 3 3" xfId="3514" xr:uid="{63414620-A877-482E-8C1C-7306E5EE407E}"/>
    <cellStyle name="20% - Accent2 3 3 2 3 3 2" xfId="3515" xr:uid="{4FD804B3-5C35-4F2C-8557-733C9FB73BAD}"/>
    <cellStyle name="20% - Accent2 3 3 2 3 3 2 2" xfId="3516" xr:uid="{72FDB6A4-7B3B-47E6-851B-37F281F9C396}"/>
    <cellStyle name="20% - Accent2 3 3 2 3 3 3" xfId="3517" xr:uid="{B6558DD2-8E34-4826-A9A3-7373800BDF22}"/>
    <cellStyle name="20% - Accent2 3 3 2 3 4" xfId="3518" xr:uid="{C83F12F5-781B-415E-8673-7209B322227C}"/>
    <cellStyle name="20% - Accent2 3 3 2 3 4 2" xfId="3519" xr:uid="{A595B11C-DC61-47B8-AF6B-EE68F07E137C}"/>
    <cellStyle name="20% - Accent2 3 3 2 3 5" xfId="3520" xr:uid="{ADC36454-C00C-485B-90E1-C0F2B9A1367D}"/>
    <cellStyle name="20% - Accent2 3 3 2 3 5 2" xfId="3521" xr:uid="{F55C9C7F-EDC5-46F9-A288-21C411F3F35E}"/>
    <cellStyle name="20% - Accent2 3 3 2 3 6" xfId="3522" xr:uid="{05BF2276-3B84-4DD3-A9B9-EC726C55C885}"/>
    <cellStyle name="20% - Accent2 3 3 2 3 7" xfId="3523" xr:uid="{69953391-6D4B-4DCB-8118-916BEF2FB14F}"/>
    <cellStyle name="20% - Accent2 3 3 2 4" xfId="3524" xr:uid="{648275FD-CF8F-4490-991A-524EECA2B8BC}"/>
    <cellStyle name="20% - Accent2 3 3 2 4 2" xfId="3525" xr:uid="{29438ACE-4FEF-461A-8AC2-B9DC761396D6}"/>
    <cellStyle name="20% - Accent2 3 3 2 4 2 2" xfId="3526" xr:uid="{0D23D054-CB9C-4F11-9508-B9018B17185C}"/>
    <cellStyle name="20% - Accent2 3 3 2 4 2 2 2" xfId="3527" xr:uid="{4E27B376-B963-4B92-8B38-C2D4FC4EAED9}"/>
    <cellStyle name="20% - Accent2 3 3 2 4 2 3" xfId="3528" xr:uid="{387B8CAA-1D71-48EE-BF81-0D9F790AC8F5}"/>
    <cellStyle name="20% - Accent2 3 3 2 4 3" xfId="3529" xr:uid="{B6D7CA9B-6F71-48A3-BA8B-C0A638B47CA8}"/>
    <cellStyle name="20% - Accent2 3 3 2 4 3 2" xfId="3530" xr:uid="{A7E2EE80-8D56-42E6-8AE6-2CFE507BC9AF}"/>
    <cellStyle name="20% - Accent2 3 3 2 4 4" xfId="3531" xr:uid="{ED76E8B2-6689-489C-BB43-2226D3B00999}"/>
    <cellStyle name="20% - Accent2 3 3 2 5" xfId="3532" xr:uid="{2DA2865B-6B89-4974-85AB-B3E4244A4C34}"/>
    <cellStyle name="20% - Accent2 3 3 2 5 2" xfId="3533" xr:uid="{81B97FED-6B67-4DDE-B96A-85041EC93B51}"/>
    <cellStyle name="20% - Accent2 3 3 2 5 2 2" xfId="3534" xr:uid="{C352CC64-736C-4688-A4C5-FC39F1438F87}"/>
    <cellStyle name="20% - Accent2 3 3 2 5 3" xfId="3535" xr:uid="{A5B3F3B5-256D-412A-B608-B32AB7C44482}"/>
    <cellStyle name="20% - Accent2 3 3 2 6" xfId="3536" xr:uid="{6BF91B40-8C86-427B-9391-83FAA962A82A}"/>
    <cellStyle name="20% - Accent2 3 3 2 6 2" xfId="3537" xr:uid="{E021107B-98E7-4288-86F3-BA27242F6C5D}"/>
    <cellStyle name="20% - Accent2 3 3 2 7" xfId="3538" xr:uid="{0E342006-62C1-48B2-8E88-B0362A2191E4}"/>
    <cellStyle name="20% - Accent2 3 3 2 7 2" xfId="3539" xr:uid="{4920F837-2BC0-448C-B779-A23948C5A33A}"/>
    <cellStyle name="20% - Accent2 3 3 2 8" xfId="3540" xr:uid="{5D61301F-246D-4C16-A47A-24B985D38A77}"/>
    <cellStyle name="20% - Accent2 3 3 2 9" xfId="3541" xr:uid="{CA45FFEC-5928-4DD5-90CA-C21F020DA9C2}"/>
    <cellStyle name="20% - Accent2 3 3 3" xfId="3542" xr:uid="{D61D1760-9879-4720-9BA0-BCF9E517F2A4}"/>
    <cellStyle name="20% - Accent2 3 3 3 2" xfId="3543" xr:uid="{9692339E-DD5A-4BA4-81F9-5B99058A25D4}"/>
    <cellStyle name="20% - Accent2 3 3 3 2 2" xfId="3544" xr:uid="{CA058138-0A8E-4BBC-BCFE-343547E62F05}"/>
    <cellStyle name="20% - Accent2 3 3 3 2 2 2" xfId="3545" xr:uid="{F63D32E1-AED1-41CE-840D-A76738828B80}"/>
    <cellStyle name="20% - Accent2 3 3 3 2 2 2 2" xfId="3546" xr:uid="{7F08077B-29FA-4340-9E9A-91FDB694A89D}"/>
    <cellStyle name="20% - Accent2 3 3 3 2 2 2 2 2" xfId="3547" xr:uid="{7A6AB4C3-672E-4091-BACE-0C4527F5E9A3}"/>
    <cellStyle name="20% - Accent2 3 3 3 2 2 2 3" xfId="3548" xr:uid="{60DFDD1A-D83A-4E9F-BA51-DEB7F19EBC0E}"/>
    <cellStyle name="20% - Accent2 3 3 3 2 2 3" xfId="3549" xr:uid="{E4C4F70F-35B1-4B9C-9286-2190013E6ACD}"/>
    <cellStyle name="20% - Accent2 3 3 3 2 2 3 2" xfId="3550" xr:uid="{408B32A8-9B83-44E8-8474-65FC8D9AC328}"/>
    <cellStyle name="20% - Accent2 3 3 3 2 2 4" xfId="3551" xr:uid="{663514AF-A77E-4175-8C75-714A43C61FFC}"/>
    <cellStyle name="20% - Accent2 3 3 3 2 3" xfId="3552" xr:uid="{4D1E6A32-507E-4AA8-B367-111455BAC119}"/>
    <cellStyle name="20% - Accent2 3 3 3 2 3 2" xfId="3553" xr:uid="{03053EE6-EE26-425C-84E3-53F4BF6A7885}"/>
    <cellStyle name="20% - Accent2 3 3 3 2 3 2 2" xfId="3554" xr:uid="{2B65F953-20F5-493E-84F2-60037D9CEEA8}"/>
    <cellStyle name="20% - Accent2 3 3 3 2 3 3" xfId="3555" xr:uid="{08EA1E8B-6EEE-4491-86EC-76C66D126DA2}"/>
    <cellStyle name="20% - Accent2 3 3 3 2 4" xfId="3556" xr:uid="{CAD8D8C7-BE6A-4982-9998-F4BD57447F6E}"/>
    <cellStyle name="20% - Accent2 3 3 3 2 4 2" xfId="3557" xr:uid="{B133AA03-55FB-495C-A373-7407CD4251B0}"/>
    <cellStyle name="20% - Accent2 3 3 3 2 5" xfId="3558" xr:uid="{3452B698-C784-41FB-92FA-74075319CBCC}"/>
    <cellStyle name="20% - Accent2 3 3 3 2 5 2" xfId="3559" xr:uid="{A85B87AC-3C5E-40A7-B0CC-69C93337D795}"/>
    <cellStyle name="20% - Accent2 3 3 3 2 6" xfId="3560" xr:uid="{1F8D657A-CCEC-4C78-B021-E2B4A83B5DC0}"/>
    <cellStyle name="20% - Accent2 3 3 3 2 7" xfId="3561" xr:uid="{1F3A21C5-F9B4-4FE1-AB27-E89EAB01C44D}"/>
    <cellStyle name="20% - Accent2 3 3 3 3" xfId="3562" xr:uid="{CDFBFCA4-35C5-4BE2-AE8A-A9E723C3A613}"/>
    <cellStyle name="20% - Accent2 3 3 3 3 2" xfId="3563" xr:uid="{1D029246-24D8-4CA3-B018-43BD0BF3B323}"/>
    <cellStyle name="20% - Accent2 3 3 3 3 2 2" xfId="3564" xr:uid="{5ABBACFA-2036-4D3C-A73E-4F6E7BF642CB}"/>
    <cellStyle name="20% - Accent2 3 3 3 3 2 2 2" xfId="3565" xr:uid="{753DD9D1-587A-47CD-992D-C326EFFE357B}"/>
    <cellStyle name="20% - Accent2 3 3 3 3 2 2 2 2" xfId="3566" xr:uid="{B34861FB-4E2C-475D-95B2-518A01AAF2DB}"/>
    <cellStyle name="20% - Accent2 3 3 3 3 2 2 3" xfId="3567" xr:uid="{8A180CD6-75D5-46DE-9482-C07BAA792AE1}"/>
    <cellStyle name="20% - Accent2 3 3 3 3 2 3" xfId="3568" xr:uid="{7833481C-A648-4A03-892A-2ECEC17A5DAC}"/>
    <cellStyle name="20% - Accent2 3 3 3 3 2 3 2" xfId="3569" xr:uid="{2C4C22F5-44E6-4546-8E8E-17BC784FB2F7}"/>
    <cellStyle name="20% - Accent2 3 3 3 3 2 4" xfId="3570" xr:uid="{FDBAE90B-1E43-43DB-BED8-83F5DF4B0FFF}"/>
    <cellStyle name="20% - Accent2 3 3 3 3 3" xfId="3571" xr:uid="{52E8636E-40EA-470E-B48D-85A1DCEE2EC9}"/>
    <cellStyle name="20% - Accent2 3 3 3 3 3 2" xfId="3572" xr:uid="{A28C673C-FC0B-463D-A8D0-B3EEE5167AC6}"/>
    <cellStyle name="20% - Accent2 3 3 3 3 3 2 2" xfId="3573" xr:uid="{60424D13-1DBA-4D9F-8EC0-E6F8B86A56CC}"/>
    <cellStyle name="20% - Accent2 3 3 3 3 3 3" xfId="3574" xr:uid="{76A0AE1B-AC69-46C4-8418-6AB2C9E57060}"/>
    <cellStyle name="20% - Accent2 3 3 3 3 4" xfId="3575" xr:uid="{81C48AF2-9505-4189-BD25-B2133E04372A}"/>
    <cellStyle name="20% - Accent2 3 3 3 3 4 2" xfId="3576" xr:uid="{C0E9DC72-8873-4F51-94FA-4D8C2EE32C4A}"/>
    <cellStyle name="20% - Accent2 3 3 3 3 5" xfId="3577" xr:uid="{1813618C-5CE1-4D71-AD70-11F54F28E9A2}"/>
    <cellStyle name="20% - Accent2 3 3 3 4" xfId="3578" xr:uid="{9B5F3913-FB77-484C-AB65-80C885850455}"/>
    <cellStyle name="20% - Accent2 3 3 3 4 2" xfId="3579" xr:uid="{10D7C4F6-4B08-4551-BEDF-C4F561BB8A91}"/>
    <cellStyle name="20% - Accent2 3 3 3 4 2 2" xfId="3580" xr:uid="{6909F71A-BDB5-41D2-AD5C-0FA327FAD379}"/>
    <cellStyle name="20% - Accent2 3 3 3 4 2 2 2" xfId="3581" xr:uid="{A6E0E6FA-804A-44DA-8A43-5E67EDA448C6}"/>
    <cellStyle name="20% - Accent2 3 3 3 4 2 3" xfId="3582" xr:uid="{E4719FB8-5F2D-4D81-9542-578B22B710C4}"/>
    <cellStyle name="20% - Accent2 3 3 3 4 3" xfId="3583" xr:uid="{69185405-E208-4F2E-AE88-4B2744FCE550}"/>
    <cellStyle name="20% - Accent2 3 3 3 4 3 2" xfId="3584" xr:uid="{43255415-336C-4415-8D55-BD725EA03585}"/>
    <cellStyle name="20% - Accent2 3 3 3 4 4" xfId="3585" xr:uid="{12EF18BD-430B-46AE-9E41-0BC44BB30B96}"/>
    <cellStyle name="20% - Accent2 3 3 3 5" xfId="3586" xr:uid="{A9B92440-66A6-4D9A-B1F6-548918345196}"/>
    <cellStyle name="20% - Accent2 3 3 3 5 2" xfId="3587" xr:uid="{21082CDA-216F-437C-9AF2-D881E58B3837}"/>
    <cellStyle name="20% - Accent2 3 3 3 5 2 2" xfId="3588" xr:uid="{F48B8700-75CD-42E2-8B07-1C5AA3EB0D45}"/>
    <cellStyle name="20% - Accent2 3 3 3 5 3" xfId="3589" xr:uid="{26D435C0-4936-49E7-BB16-D13B649F0745}"/>
    <cellStyle name="20% - Accent2 3 3 3 6" xfId="3590" xr:uid="{983291EE-81F0-446A-9EE0-5DCF153D440A}"/>
    <cellStyle name="20% - Accent2 3 3 3 6 2" xfId="3591" xr:uid="{E0D2EBE0-F3B9-446A-BE0B-0E38DD511801}"/>
    <cellStyle name="20% - Accent2 3 3 3 7" xfId="3592" xr:uid="{28011533-BA36-44C6-87A7-97A2469A4C57}"/>
    <cellStyle name="20% - Accent2 3 3 3 7 2" xfId="3593" xr:uid="{892CEF25-3527-466B-B133-CDE4D32E4CF4}"/>
    <cellStyle name="20% - Accent2 3 3 3 8" xfId="3594" xr:uid="{4EF16293-6AF4-40FE-B69E-B4BB8B5491CE}"/>
    <cellStyle name="20% - Accent2 3 3 3 9" xfId="3595" xr:uid="{2A591DE2-67CD-4D5F-A5CF-DCEABCF574F8}"/>
    <cellStyle name="20% - Accent2 3 3 4" xfId="3596" xr:uid="{BB39481E-9E2A-4B05-BDB0-3DF692C8D6EA}"/>
    <cellStyle name="20% - Accent2 3 3 4 2" xfId="3597" xr:uid="{79879C85-3089-4E3F-958B-91FA8BE96084}"/>
    <cellStyle name="20% - Accent2 3 3 4 2 2" xfId="3598" xr:uid="{C51E7B0A-8724-42A8-A16E-301EA0F2C144}"/>
    <cellStyle name="20% - Accent2 3 3 4 2 2 2" xfId="3599" xr:uid="{AF59126E-BF46-4AC1-8A8C-43933011C9F6}"/>
    <cellStyle name="20% - Accent2 3 3 4 2 2 2 2" xfId="3600" xr:uid="{6BD6C0FA-31AE-4F6D-B497-4C43CB8E10A1}"/>
    <cellStyle name="20% - Accent2 3 3 4 2 2 3" xfId="3601" xr:uid="{98C89539-5B94-4CA9-89B3-F2AB0117D5B9}"/>
    <cellStyle name="20% - Accent2 3 3 4 2 3" xfId="3602" xr:uid="{38559B69-D28C-4989-8227-F950DC3E26FF}"/>
    <cellStyle name="20% - Accent2 3 3 4 2 3 2" xfId="3603" xr:uid="{623F9E60-3CFC-4745-A707-4117225A2E46}"/>
    <cellStyle name="20% - Accent2 3 3 4 2 4" xfId="3604" xr:uid="{B05B9A08-B379-4078-9279-176285D77E15}"/>
    <cellStyle name="20% - Accent2 3 3 4 3" xfId="3605" xr:uid="{8BED547E-D3CD-491A-875A-1E8FB63EF394}"/>
    <cellStyle name="20% - Accent2 3 3 4 3 2" xfId="3606" xr:uid="{4D3BE899-E031-4115-8522-88FC34C68DBE}"/>
    <cellStyle name="20% - Accent2 3 3 4 3 2 2" xfId="3607" xr:uid="{C7CBD792-C0BE-4E32-A416-7A08AC3AF852}"/>
    <cellStyle name="20% - Accent2 3 3 4 3 3" xfId="3608" xr:uid="{BE7CC8C0-DAAE-4161-898A-2B90F19B4992}"/>
    <cellStyle name="20% - Accent2 3 3 4 4" xfId="3609" xr:uid="{CFDC0CF1-D269-4727-85EA-74AAA13E4F6D}"/>
    <cellStyle name="20% - Accent2 3 3 4 4 2" xfId="3610" xr:uid="{63262547-AF02-41EE-8954-0EA740E23CBB}"/>
    <cellStyle name="20% - Accent2 3 3 4 5" xfId="3611" xr:uid="{BB2788D9-EFB3-43AB-8392-ADDC95EB2BAE}"/>
    <cellStyle name="20% - Accent2 3 3 4 5 2" xfId="3612" xr:uid="{57AD476E-8E3C-47F6-9D04-B49FE2A88DFA}"/>
    <cellStyle name="20% - Accent2 3 3 4 6" xfId="3613" xr:uid="{E4E5D193-B6F4-48F6-9913-7FB44F6D7406}"/>
    <cellStyle name="20% - Accent2 3 3 4 7" xfId="3614" xr:uid="{6F362D68-6ADB-47DB-8A81-87570D1A0E20}"/>
    <cellStyle name="20% - Accent2 3 3 5" xfId="3615" xr:uid="{87AB6E15-CA94-42B5-AF07-0BCA13160EE2}"/>
    <cellStyle name="20% - Accent2 3 3 5 2" xfId="3616" xr:uid="{C55A307F-5512-48BC-B7B0-910EB9E36A6C}"/>
    <cellStyle name="20% - Accent2 3 3 5 2 2" xfId="3617" xr:uid="{D0D8B29C-0C70-4F2F-89A1-1FCA36F09349}"/>
    <cellStyle name="20% - Accent2 3 3 5 2 2 2" xfId="3618" xr:uid="{69A38A58-AE87-4F40-8AE5-090ACA3B06F9}"/>
    <cellStyle name="20% - Accent2 3 3 5 2 2 2 2" xfId="3619" xr:uid="{7935D559-0CD4-46E4-9764-279D8F43ECB6}"/>
    <cellStyle name="20% - Accent2 3 3 5 2 2 3" xfId="3620" xr:uid="{4B7F02AD-9B96-4F8A-89B8-0438AFA8EF60}"/>
    <cellStyle name="20% - Accent2 3 3 5 2 3" xfId="3621" xr:uid="{3B2F7475-635E-4E63-AACE-16814A7A4381}"/>
    <cellStyle name="20% - Accent2 3 3 5 2 3 2" xfId="3622" xr:uid="{254923AC-F720-4D85-8DE2-6B2B70B722EB}"/>
    <cellStyle name="20% - Accent2 3 3 5 2 4" xfId="3623" xr:uid="{3AA5B7D7-164E-4B25-9BCA-56FFCCB2AE5B}"/>
    <cellStyle name="20% - Accent2 3 3 5 3" xfId="3624" xr:uid="{3215A5A2-3B8A-41FA-8848-FF5E13ADF641}"/>
    <cellStyle name="20% - Accent2 3 3 5 3 2" xfId="3625" xr:uid="{95753D8B-AA94-4260-9471-358D7BD04424}"/>
    <cellStyle name="20% - Accent2 3 3 5 3 2 2" xfId="3626" xr:uid="{AC831605-9676-4CFB-833B-1D9141D56FF9}"/>
    <cellStyle name="20% - Accent2 3 3 5 3 3" xfId="3627" xr:uid="{9E56664A-AC6F-45E5-9640-AFC93A4D177A}"/>
    <cellStyle name="20% - Accent2 3 3 5 4" xfId="3628" xr:uid="{1D0C333F-0970-4888-8302-FADFDEBC1444}"/>
    <cellStyle name="20% - Accent2 3 3 5 4 2" xfId="3629" xr:uid="{5AEC232E-2472-4B23-8EB6-09DDDA8B0C68}"/>
    <cellStyle name="20% - Accent2 3 3 5 5" xfId="3630" xr:uid="{8450C790-6A6D-4534-9344-0BFF9B4ABA9D}"/>
    <cellStyle name="20% - Accent2 3 3 6" xfId="3631" xr:uid="{297E5E0D-8358-4E31-AEC8-B491D94A9B4F}"/>
    <cellStyle name="20% - Accent2 3 3 6 2" xfId="3632" xr:uid="{C1492DC5-6172-427D-85F7-A6F8C7535C57}"/>
    <cellStyle name="20% - Accent2 3 3 6 2 2" xfId="3633" xr:uid="{868F2C98-AAAE-4B33-8FF6-3383A74C5484}"/>
    <cellStyle name="20% - Accent2 3 3 6 2 2 2" xfId="3634" xr:uid="{F2A9B990-4594-4EFD-B957-8D4037FD264E}"/>
    <cellStyle name="20% - Accent2 3 3 6 2 2 2 2" xfId="3635" xr:uid="{E597FCD8-2BF0-4A9B-AC33-723830CE3580}"/>
    <cellStyle name="20% - Accent2 3 3 6 2 2 3" xfId="3636" xr:uid="{538DE91E-3D67-42ED-B8EC-28FE3F5E8FCF}"/>
    <cellStyle name="20% - Accent2 3 3 6 2 3" xfId="3637" xr:uid="{C32B4C90-1A85-4AAA-B53F-6A6823E94700}"/>
    <cellStyle name="20% - Accent2 3 3 6 2 3 2" xfId="3638" xr:uid="{F5D29498-5548-4AE1-AEE0-A0AB167466D9}"/>
    <cellStyle name="20% - Accent2 3 3 6 2 4" xfId="3639" xr:uid="{4CDFE625-CCE9-4C78-82C7-6405AA076FEF}"/>
    <cellStyle name="20% - Accent2 3 3 6 3" xfId="3640" xr:uid="{6C2FB742-9901-4796-8F04-06C7E43C180A}"/>
    <cellStyle name="20% - Accent2 3 3 6 3 2" xfId="3641" xr:uid="{C91A14B9-F2C2-484C-A5F4-2D8514527CCA}"/>
    <cellStyle name="20% - Accent2 3 3 6 3 2 2" xfId="3642" xr:uid="{74AEA92F-8EF5-45BC-9DBA-EA973D2EA10E}"/>
    <cellStyle name="20% - Accent2 3 3 6 3 3" xfId="3643" xr:uid="{7D6CC686-E6C9-4B35-A4AD-14C6CAF443F2}"/>
    <cellStyle name="20% - Accent2 3 3 6 4" xfId="3644" xr:uid="{67726A86-53AF-4F32-BD06-7B0F6D249665}"/>
    <cellStyle name="20% - Accent2 3 3 6 4 2" xfId="3645" xr:uid="{BB5145CB-716E-4C76-9DEC-C9A5CE66B740}"/>
    <cellStyle name="20% - Accent2 3 3 6 5" xfId="3646" xr:uid="{9BB951F2-CB35-4152-9F1F-052760D30FC2}"/>
    <cellStyle name="20% - Accent2 3 3 7" xfId="3647" xr:uid="{2751031E-C213-4D3C-80C1-C9E0813B08BB}"/>
    <cellStyle name="20% - Accent2 3 3 7 2" xfId="3648" xr:uid="{AF2B74CA-D3C7-4812-9A53-29D668321F91}"/>
    <cellStyle name="20% - Accent2 3 3 7 2 2" xfId="3649" xr:uid="{34050A02-20D8-43B8-8565-024E6FC07673}"/>
    <cellStyle name="20% - Accent2 3 3 7 2 2 2" xfId="3650" xr:uid="{15A3C08B-D070-4C10-85D0-695017D7F6D6}"/>
    <cellStyle name="20% - Accent2 3 3 7 2 2 2 2" xfId="3651" xr:uid="{97DB2C5D-1AA1-4919-A659-5AECC0866E72}"/>
    <cellStyle name="20% - Accent2 3 3 7 2 2 3" xfId="3652" xr:uid="{5199BD9E-0DF8-467D-BE4C-8F3BFAE9589E}"/>
    <cellStyle name="20% - Accent2 3 3 7 2 3" xfId="3653" xr:uid="{D0851F75-6311-4D5F-AF8C-F9396BD14275}"/>
    <cellStyle name="20% - Accent2 3 3 7 2 3 2" xfId="3654" xr:uid="{CAFE298D-701E-426C-BB5D-E3F4FD999857}"/>
    <cellStyle name="20% - Accent2 3 3 7 2 4" xfId="3655" xr:uid="{63726CB1-BDC4-4580-A503-E84EC6EC3961}"/>
    <cellStyle name="20% - Accent2 3 3 7 3" xfId="3656" xr:uid="{7D96490F-96C7-402D-9E0B-EE3E654AB9AE}"/>
    <cellStyle name="20% - Accent2 3 3 7 3 2" xfId="3657" xr:uid="{8157C7F6-C584-4229-A7B9-C3F2092A8CD3}"/>
    <cellStyle name="20% - Accent2 3 3 7 3 2 2" xfId="3658" xr:uid="{670F4F0A-87E5-4BD8-A77B-553839198EF2}"/>
    <cellStyle name="20% - Accent2 3 3 7 3 3" xfId="3659" xr:uid="{D2229415-19A1-4DE2-BB39-5F0BED16F1D9}"/>
    <cellStyle name="20% - Accent2 3 3 7 4" xfId="3660" xr:uid="{8822746C-193B-40EE-90F3-9F618E555463}"/>
    <cellStyle name="20% - Accent2 3 3 7 4 2" xfId="3661" xr:uid="{80A7FA6D-9AA8-4110-B124-A73D48A8AA54}"/>
    <cellStyle name="20% - Accent2 3 3 7 5" xfId="3662" xr:uid="{678C1468-07B2-432E-A98B-4775E26071C9}"/>
    <cellStyle name="20% - Accent2 3 3 8" xfId="3663" xr:uid="{10904CC8-BD8E-4731-945C-1765CCA268EC}"/>
    <cellStyle name="20% - Accent2 3 3 8 2" xfId="3664" xr:uid="{975601D8-57D8-4DC0-946D-EA31E8A27378}"/>
    <cellStyle name="20% - Accent2 3 3 8 2 2" xfId="3665" xr:uid="{3DCC0E14-115C-404D-BD58-F4EEC62C6B6F}"/>
    <cellStyle name="20% - Accent2 3 3 8 2 2 2" xfId="3666" xr:uid="{6907C426-CE4A-44AE-9D68-CF7A3D85D676}"/>
    <cellStyle name="20% - Accent2 3 3 8 2 3" xfId="3667" xr:uid="{D830B889-F65B-4E2E-8E0E-7021A5913098}"/>
    <cellStyle name="20% - Accent2 3 3 8 3" xfId="3668" xr:uid="{AF1507BE-4232-4AA2-A3F7-DE4FE4807285}"/>
    <cellStyle name="20% - Accent2 3 3 8 3 2" xfId="3669" xr:uid="{6AB1E80E-CE9E-43FF-A28A-0F61E9DC1EAF}"/>
    <cellStyle name="20% - Accent2 3 3 8 4" xfId="3670" xr:uid="{93F11C6B-D2ED-4240-BE21-C3CC5117B10F}"/>
    <cellStyle name="20% - Accent2 3 3 9" xfId="3671" xr:uid="{706FFD77-9993-4AB1-888E-4C1B73618BBD}"/>
    <cellStyle name="20% - Accent2 3 3 9 2" xfId="3672" xr:uid="{87D26888-8E6A-4C55-9C64-AC7DE98C0462}"/>
    <cellStyle name="20% - Accent2 3 3 9 2 2" xfId="3673" xr:uid="{BCA68BC2-E229-4E9E-A694-1C0AB25B2094}"/>
    <cellStyle name="20% - Accent2 3 3 9 3" xfId="3674" xr:uid="{3A05B822-1E92-4DAC-B32B-1115F488BD08}"/>
    <cellStyle name="20% - Accent2 3 3_Asset Register (new)" xfId="3675" xr:uid="{C4109AEB-A8EF-47E6-A01B-3E3D18884FE8}"/>
    <cellStyle name="20% - Accent2 3 4" xfId="3676" xr:uid="{A8E01E9C-A736-4A3F-B87F-F2FECC1FF4C2}"/>
    <cellStyle name="20% - Accent2 3 4 10" xfId="3677" xr:uid="{43141053-E6EE-44BB-BB50-EEC4C9BD806B}"/>
    <cellStyle name="20% - Accent2 3 4 11" xfId="3678" xr:uid="{FE1F82E9-4C07-4020-B96E-E7471624EE55}"/>
    <cellStyle name="20% - Accent2 3 4 2" xfId="3679" xr:uid="{3F01DD1A-5EE8-4AB1-B92C-9F82CBBD11E5}"/>
    <cellStyle name="20% - Accent2 3 4 2 2" xfId="3680" xr:uid="{B415EF5A-FB22-4E72-B128-1751E70B404F}"/>
    <cellStyle name="20% - Accent2 3 4 2 2 2" xfId="3681" xr:uid="{56B6449A-6CED-49B3-BB74-D74A993D2913}"/>
    <cellStyle name="20% - Accent2 3 4 2 2 2 2" xfId="3682" xr:uid="{49104C55-3F78-4CEB-9DD7-DB4AEF00EB83}"/>
    <cellStyle name="20% - Accent2 3 4 2 2 2 2 2" xfId="3683" xr:uid="{CC864341-D878-4005-9839-468B94D35BBB}"/>
    <cellStyle name="20% - Accent2 3 4 2 2 2 3" xfId="3684" xr:uid="{50C4E559-CD87-4BDC-91B7-A174F5A3F4AA}"/>
    <cellStyle name="20% - Accent2 3 4 2 2 3" xfId="3685" xr:uid="{D64355B1-74D0-49AB-A353-3E9F08B4A50F}"/>
    <cellStyle name="20% - Accent2 3 4 2 2 3 2" xfId="3686" xr:uid="{862C7283-8F99-4818-AFCC-90A2332AD34B}"/>
    <cellStyle name="20% - Accent2 3 4 2 2 4" xfId="3687" xr:uid="{75B2BDC1-E3A8-49CF-920D-FBCF82B7B7FC}"/>
    <cellStyle name="20% - Accent2 3 4 2 2 4 2" xfId="3688" xr:uid="{442D0D4F-5689-48E4-84C2-FECABFB6F577}"/>
    <cellStyle name="20% - Accent2 3 4 2 2 5" xfId="3689" xr:uid="{EA687E1A-CCFD-4088-BB8B-A20978757854}"/>
    <cellStyle name="20% - Accent2 3 4 2 2 6" xfId="3690" xr:uid="{EDD77F61-221E-49AD-A0D7-E941233B39BB}"/>
    <cellStyle name="20% - Accent2 3 4 2 3" xfId="3691" xr:uid="{A5AC3381-B95F-4BCB-882F-3B9E9A95DDD1}"/>
    <cellStyle name="20% - Accent2 3 4 2 3 2" xfId="3692" xr:uid="{7CB3ADD3-ACF3-4F52-9578-E76FD64F5653}"/>
    <cellStyle name="20% - Accent2 3 4 2 3 2 2" xfId="3693" xr:uid="{9B9C9516-6F92-431F-9247-645000A4857A}"/>
    <cellStyle name="20% - Accent2 3 4 2 3 3" xfId="3694" xr:uid="{490ED12C-A352-4FFC-92D1-7CED9C868178}"/>
    <cellStyle name="20% - Accent2 3 4 2 4" xfId="3695" xr:uid="{19C9028B-DBA2-4909-B030-D7443D2C4C15}"/>
    <cellStyle name="20% - Accent2 3 4 2 4 2" xfId="3696" xr:uid="{F7E60E8E-4FEE-420A-876E-0A5A70C69159}"/>
    <cellStyle name="20% - Accent2 3 4 2 5" xfId="3697" xr:uid="{91E897B9-B6A2-4641-9A93-1C544F52CCBE}"/>
    <cellStyle name="20% - Accent2 3 4 2 5 2" xfId="3698" xr:uid="{FE5FC58B-BFA7-462B-B83D-F537A794B097}"/>
    <cellStyle name="20% - Accent2 3 4 2 6" xfId="3699" xr:uid="{E6B2CC7C-C25F-426A-9586-63601D35B6EF}"/>
    <cellStyle name="20% - Accent2 3 4 2 7" xfId="3700" xr:uid="{18F7F718-2898-4666-B39E-5C4C7A23CE50}"/>
    <cellStyle name="20% - Accent2 3 4 3" xfId="3701" xr:uid="{55CBFD9C-1A69-4A4B-A009-FA46EDC8018B}"/>
    <cellStyle name="20% - Accent2 3 4 3 2" xfId="3702" xr:uid="{69A1B87C-9A6A-4311-AA07-FAD3C7B2E6BF}"/>
    <cellStyle name="20% - Accent2 3 4 3 2 2" xfId="3703" xr:uid="{16A00783-B442-4F21-BF88-68EF3E8ADEA5}"/>
    <cellStyle name="20% - Accent2 3 4 3 2 2 2" xfId="3704" xr:uid="{CB976BC3-5907-44E7-93C4-572BBA6E52CF}"/>
    <cellStyle name="20% - Accent2 3 4 3 2 2 2 2" xfId="3705" xr:uid="{E98CC70D-14C9-40AB-9568-317F28F23ECF}"/>
    <cellStyle name="20% - Accent2 3 4 3 2 2 3" xfId="3706" xr:uid="{86155380-DF52-4500-83E2-BA8143921F9C}"/>
    <cellStyle name="20% - Accent2 3 4 3 2 3" xfId="3707" xr:uid="{8D05C301-6B26-47A8-8950-3275949B19CA}"/>
    <cellStyle name="20% - Accent2 3 4 3 2 3 2" xfId="3708" xr:uid="{2366BFB0-EAA5-4C4F-AB62-6400833EFDC9}"/>
    <cellStyle name="20% - Accent2 3 4 3 2 4" xfId="3709" xr:uid="{70405DCB-146F-4C33-9E7B-2EA5FD9D5A3B}"/>
    <cellStyle name="20% - Accent2 3 4 3 3" xfId="3710" xr:uid="{2BCC54B2-F16F-4949-AAB5-FEF7500A9923}"/>
    <cellStyle name="20% - Accent2 3 4 3 3 2" xfId="3711" xr:uid="{36D0B311-862D-4AE6-989B-5C70595D5F44}"/>
    <cellStyle name="20% - Accent2 3 4 3 3 2 2" xfId="3712" xr:uid="{47E2F42A-EB8C-4403-BB3E-21BFC6FEE910}"/>
    <cellStyle name="20% - Accent2 3 4 3 3 3" xfId="3713" xr:uid="{ADC2BBA2-2C9F-406A-82C1-AC582EB341FB}"/>
    <cellStyle name="20% - Accent2 3 4 3 4" xfId="3714" xr:uid="{48CC22A5-C059-4E3E-AC80-AFFC5ACA397A}"/>
    <cellStyle name="20% - Accent2 3 4 3 4 2" xfId="3715" xr:uid="{5F385100-66AC-4ACF-B7A5-95E96A92D662}"/>
    <cellStyle name="20% - Accent2 3 4 3 5" xfId="3716" xr:uid="{CEC2C3F2-C7C9-4BF3-AE53-5CE7D7F4D878}"/>
    <cellStyle name="20% - Accent2 3 4 3 5 2" xfId="3717" xr:uid="{A41C1A63-B340-422B-B6E6-2419FD784BF0}"/>
    <cellStyle name="20% - Accent2 3 4 3 6" xfId="3718" xr:uid="{440F0ED4-02D2-4943-91D2-D460A00D3742}"/>
    <cellStyle name="20% - Accent2 3 4 3 7" xfId="3719" xr:uid="{8360E831-2DE5-406C-8A43-18C8128D612C}"/>
    <cellStyle name="20% - Accent2 3 4 4" xfId="3720" xr:uid="{BFCDEC33-1A73-49B9-A4D1-DF6E318BF3C6}"/>
    <cellStyle name="20% - Accent2 3 4 4 2" xfId="3721" xr:uid="{454F3234-8E84-403F-86AE-5B503B1BA569}"/>
    <cellStyle name="20% - Accent2 3 4 4 2 2" xfId="3722" xr:uid="{7660A687-B9C3-4366-B373-81F762449297}"/>
    <cellStyle name="20% - Accent2 3 4 4 2 2 2" xfId="3723" xr:uid="{8502A9B1-5BA1-4A0F-BD1E-50CC536A3394}"/>
    <cellStyle name="20% - Accent2 3 4 4 2 2 2 2" xfId="3724" xr:uid="{9786760C-2203-483A-B91D-41CDFFBB79AD}"/>
    <cellStyle name="20% - Accent2 3 4 4 2 2 3" xfId="3725" xr:uid="{D7A229C1-D9BE-48D7-82F2-81C0A5F8200B}"/>
    <cellStyle name="20% - Accent2 3 4 4 2 3" xfId="3726" xr:uid="{70F0F18B-8FB4-4BD5-9321-2B4624A8476E}"/>
    <cellStyle name="20% - Accent2 3 4 4 2 3 2" xfId="3727" xr:uid="{AF3EA361-D308-4D92-A5D5-75D32717927B}"/>
    <cellStyle name="20% - Accent2 3 4 4 2 4" xfId="3728" xr:uid="{2FC7733E-27AE-4855-9686-F2569C508E97}"/>
    <cellStyle name="20% - Accent2 3 4 4 3" xfId="3729" xr:uid="{21BF3943-ED58-4571-8629-D6DEEF70DBE4}"/>
    <cellStyle name="20% - Accent2 3 4 4 3 2" xfId="3730" xr:uid="{E33F03FB-916D-43CF-98C0-BB06480FF6B9}"/>
    <cellStyle name="20% - Accent2 3 4 4 3 2 2" xfId="3731" xr:uid="{8501DE2D-AEAA-42BD-9D73-03FF23CC6D82}"/>
    <cellStyle name="20% - Accent2 3 4 4 3 3" xfId="3732" xr:uid="{4E3D368B-7C8B-4F1E-8639-4E7D025D0B60}"/>
    <cellStyle name="20% - Accent2 3 4 4 4" xfId="3733" xr:uid="{09694A70-49A7-482D-A783-771EF7DF0F5D}"/>
    <cellStyle name="20% - Accent2 3 4 4 4 2" xfId="3734" xr:uid="{20998531-882C-4A83-8411-3488723CFD68}"/>
    <cellStyle name="20% - Accent2 3 4 4 5" xfId="3735" xr:uid="{141B0ED2-0C84-4AC5-9CB5-0B407E119A80}"/>
    <cellStyle name="20% - Accent2 3 4 5" xfId="3736" xr:uid="{352607A9-B9C4-4100-8F2A-6C27B43F1015}"/>
    <cellStyle name="20% - Accent2 3 4 5 2" xfId="3737" xr:uid="{135F3E0F-0FEF-4394-93A0-D4115FF339BB}"/>
    <cellStyle name="20% - Accent2 3 4 5 2 2" xfId="3738" xr:uid="{55CF0AA2-D789-462E-9828-161C38B1EC73}"/>
    <cellStyle name="20% - Accent2 3 4 5 2 2 2" xfId="3739" xr:uid="{1BF30303-9E5A-411C-AAC1-996BA2C49EEF}"/>
    <cellStyle name="20% - Accent2 3 4 5 2 2 2 2" xfId="3740" xr:uid="{F05DD210-A8F5-4FF6-AF03-E7FFD7E2381B}"/>
    <cellStyle name="20% - Accent2 3 4 5 2 2 3" xfId="3741" xr:uid="{42D4BC7C-F09F-4D88-B21F-470B006125B7}"/>
    <cellStyle name="20% - Accent2 3 4 5 2 3" xfId="3742" xr:uid="{EA9A9880-9D3C-4683-B9CD-13E2E49FBE18}"/>
    <cellStyle name="20% - Accent2 3 4 5 2 3 2" xfId="3743" xr:uid="{AC541EFF-B163-463F-9255-7D333D5BE826}"/>
    <cellStyle name="20% - Accent2 3 4 5 2 4" xfId="3744" xr:uid="{44D1C497-4D19-4DB8-9FCB-27BCFD64CD9B}"/>
    <cellStyle name="20% - Accent2 3 4 5 3" xfId="3745" xr:uid="{B5B1B142-C49E-4E71-B27F-1B112AF6BCC0}"/>
    <cellStyle name="20% - Accent2 3 4 5 3 2" xfId="3746" xr:uid="{D0982ADD-8856-4058-833B-D578772D5C44}"/>
    <cellStyle name="20% - Accent2 3 4 5 3 2 2" xfId="3747" xr:uid="{CCA01557-B145-4BB6-B178-E68E908728E5}"/>
    <cellStyle name="20% - Accent2 3 4 5 3 3" xfId="3748" xr:uid="{1333C950-57CE-45E0-A66B-F9ECCD4CDE92}"/>
    <cellStyle name="20% - Accent2 3 4 5 4" xfId="3749" xr:uid="{DEC96350-6D3C-48EE-944B-DF4B629AB272}"/>
    <cellStyle name="20% - Accent2 3 4 5 4 2" xfId="3750" xr:uid="{8ED5D7DF-31A9-4028-97A2-28B8909DD612}"/>
    <cellStyle name="20% - Accent2 3 4 5 5" xfId="3751" xr:uid="{7F52289D-FDE1-4A9C-AAC9-DC40D149EED2}"/>
    <cellStyle name="20% - Accent2 3 4 6" xfId="3752" xr:uid="{005EDC35-4533-47AD-B3B3-7AF850D6E714}"/>
    <cellStyle name="20% - Accent2 3 4 6 2" xfId="3753" xr:uid="{24424B4A-7F09-4E5F-9DF9-89114ACE24C9}"/>
    <cellStyle name="20% - Accent2 3 4 6 2 2" xfId="3754" xr:uid="{A20F2BD0-3B7F-430D-87D0-3325D5A949B4}"/>
    <cellStyle name="20% - Accent2 3 4 6 2 2 2" xfId="3755" xr:uid="{42529273-36E0-4EAD-A84E-D04FA27700EB}"/>
    <cellStyle name="20% - Accent2 3 4 6 2 3" xfId="3756" xr:uid="{AC6A35D1-34BE-42B7-AFF5-A914D449783A}"/>
    <cellStyle name="20% - Accent2 3 4 6 3" xfId="3757" xr:uid="{9557AEB4-F26B-4EA8-B959-6B64CC6B2A86}"/>
    <cellStyle name="20% - Accent2 3 4 6 3 2" xfId="3758" xr:uid="{F3EAEB3A-A0B0-4E13-B28E-BA8611C6C0E2}"/>
    <cellStyle name="20% - Accent2 3 4 6 4" xfId="3759" xr:uid="{749B1E2B-1520-48E0-877B-7CF8CD9FBB64}"/>
    <cellStyle name="20% - Accent2 3 4 7" xfId="3760" xr:uid="{3932F9CA-F3BB-4BC8-A340-ED15D206D7B1}"/>
    <cellStyle name="20% - Accent2 3 4 7 2" xfId="3761" xr:uid="{35A375CF-7C7E-4372-A7B8-4BFF1EFE2FAA}"/>
    <cellStyle name="20% - Accent2 3 4 7 2 2" xfId="3762" xr:uid="{C7E04859-DB1E-4AB3-9D70-6BE049DAB886}"/>
    <cellStyle name="20% - Accent2 3 4 7 3" xfId="3763" xr:uid="{3269826B-E293-43BA-8CEE-309128E30A87}"/>
    <cellStyle name="20% - Accent2 3 4 8" xfId="3764" xr:uid="{56EC6FC3-9875-4390-AB77-3E090A7A3D75}"/>
    <cellStyle name="20% - Accent2 3 4 8 2" xfId="3765" xr:uid="{230E0306-EA22-4DA7-9CF6-53751C983AF6}"/>
    <cellStyle name="20% - Accent2 3 4 9" xfId="3766" xr:uid="{F81711F7-51B1-474C-B766-07A1F29DA229}"/>
    <cellStyle name="20% - Accent2 3 4 9 2" xfId="3767" xr:uid="{EB0F1F26-3EB6-4E56-B310-B89C519649DF}"/>
    <cellStyle name="20% - Accent2 3 5" xfId="3768" xr:uid="{CF684959-53CF-439E-8EBF-87ACA83CB43B}"/>
    <cellStyle name="20% - Accent2 3 5 2" xfId="3769" xr:uid="{BCBF448F-E356-4B23-AC6E-7B96A852693F}"/>
    <cellStyle name="20% - Accent2 3 5 2 2" xfId="3770" xr:uid="{21132263-627D-41F9-A31C-B51C139E898A}"/>
    <cellStyle name="20% - Accent2 3 5 2 2 2" xfId="3771" xr:uid="{EE0DEBD3-57EE-444D-8B7B-0E53F071CFBB}"/>
    <cellStyle name="20% - Accent2 3 5 2 2 2 2" xfId="3772" xr:uid="{7DCFBB2A-EBF8-4E3A-BEC9-D449258BC85B}"/>
    <cellStyle name="20% - Accent2 3 5 2 2 2 2 2" xfId="3773" xr:uid="{F5CCEDBC-639A-4D9B-84A2-CCC2C04BA6CD}"/>
    <cellStyle name="20% - Accent2 3 5 2 2 2 3" xfId="3774" xr:uid="{22A58223-A066-4B16-B128-4424B50C8334}"/>
    <cellStyle name="20% - Accent2 3 5 2 2 3" xfId="3775" xr:uid="{3F95A7BC-18E2-4F62-A6E7-C908F4D6DBAF}"/>
    <cellStyle name="20% - Accent2 3 5 2 2 3 2" xfId="3776" xr:uid="{115BAC41-421D-4892-BD47-ABAA18AE89D5}"/>
    <cellStyle name="20% - Accent2 3 5 2 2 4" xfId="3777" xr:uid="{54C3A5D1-5E76-4DA7-88C8-6003EB4BD434}"/>
    <cellStyle name="20% - Accent2 3 5 2 2 4 2" xfId="3778" xr:uid="{395B96C5-C7D5-43CF-AF1C-D69BDF578240}"/>
    <cellStyle name="20% - Accent2 3 5 2 2 5" xfId="3779" xr:uid="{7A5692F6-8176-4379-B903-4FAAF57B5FC9}"/>
    <cellStyle name="20% - Accent2 3 5 2 2 6" xfId="3780" xr:uid="{CEE7F26F-7F66-4840-858B-8BBEBFAA548A}"/>
    <cellStyle name="20% - Accent2 3 5 2 3" xfId="3781" xr:uid="{BD3CEF9A-438C-4993-9DCA-7E4D816D075A}"/>
    <cellStyle name="20% - Accent2 3 5 2 3 2" xfId="3782" xr:uid="{AA309DD6-EBFC-4EA6-9CDB-73DAB07E6317}"/>
    <cellStyle name="20% - Accent2 3 5 2 3 2 2" xfId="3783" xr:uid="{F044A279-1981-4027-B7E3-3FA8941F4295}"/>
    <cellStyle name="20% - Accent2 3 5 2 3 3" xfId="3784" xr:uid="{9025B3BD-9712-4C77-A917-39FF4F776291}"/>
    <cellStyle name="20% - Accent2 3 5 2 4" xfId="3785" xr:uid="{080526BE-D1CE-4400-A593-D2D1EAF852C9}"/>
    <cellStyle name="20% - Accent2 3 5 2 4 2" xfId="3786" xr:uid="{2390D555-BC84-4A55-BBC2-97839C11D23C}"/>
    <cellStyle name="20% - Accent2 3 5 2 5" xfId="3787" xr:uid="{A9A3AFDC-AD98-4F3C-B94B-74D16D9383B7}"/>
    <cellStyle name="20% - Accent2 3 5 2 5 2" xfId="3788" xr:uid="{50271486-971A-40D2-AF71-4D77E741920A}"/>
    <cellStyle name="20% - Accent2 3 5 2 6" xfId="3789" xr:uid="{31CDABB4-7241-4687-BB1B-58CD50E8D52F}"/>
    <cellStyle name="20% - Accent2 3 5 2 7" xfId="3790" xr:uid="{C5A78E5E-B873-4E83-B5A2-70E2630AE993}"/>
    <cellStyle name="20% - Accent2 3 5 3" xfId="3791" xr:uid="{0D65BB49-A7B5-4756-99BF-11D244583957}"/>
    <cellStyle name="20% - Accent2 3 5 3 2" xfId="3792" xr:uid="{944C6CBA-AB0C-4EB7-8126-E2F38D0C36C6}"/>
    <cellStyle name="20% - Accent2 3 5 3 2 2" xfId="3793" xr:uid="{53EE1129-9130-4C64-AE13-CC0E3E691E07}"/>
    <cellStyle name="20% - Accent2 3 5 3 2 2 2" xfId="3794" xr:uid="{4E41CDE7-B973-411D-9336-9B5F31777071}"/>
    <cellStyle name="20% - Accent2 3 5 3 2 2 2 2" xfId="3795" xr:uid="{7BD34963-85AA-46ED-8CBB-9E8BAE275BCF}"/>
    <cellStyle name="20% - Accent2 3 5 3 2 2 3" xfId="3796" xr:uid="{11F05C88-4213-431C-B28A-9671CE42DF19}"/>
    <cellStyle name="20% - Accent2 3 5 3 2 3" xfId="3797" xr:uid="{78E911EE-87CA-4FDD-B5CC-4E6F41DEC7E8}"/>
    <cellStyle name="20% - Accent2 3 5 3 2 3 2" xfId="3798" xr:uid="{94E3E36C-D2B2-4FEF-A55B-91AB648A4776}"/>
    <cellStyle name="20% - Accent2 3 5 3 2 4" xfId="3799" xr:uid="{2976E33C-3590-435B-885A-947EC3ABB653}"/>
    <cellStyle name="20% - Accent2 3 5 3 3" xfId="3800" xr:uid="{42AB6C36-3EC5-448F-BF81-F88242513C6A}"/>
    <cellStyle name="20% - Accent2 3 5 3 3 2" xfId="3801" xr:uid="{8C8D33C4-DAB0-42BB-811A-B9EA42EE7E5E}"/>
    <cellStyle name="20% - Accent2 3 5 3 3 2 2" xfId="3802" xr:uid="{1E2DA999-EA08-4505-9380-914F1330F5D8}"/>
    <cellStyle name="20% - Accent2 3 5 3 3 3" xfId="3803" xr:uid="{81CFEBFC-A1AD-443E-8B4A-87288D59ED25}"/>
    <cellStyle name="20% - Accent2 3 5 3 4" xfId="3804" xr:uid="{F741E630-D9E7-4553-BB5C-06C1D79FB6B6}"/>
    <cellStyle name="20% - Accent2 3 5 3 4 2" xfId="3805" xr:uid="{7309A9B8-E435-42F8-BAC5-A98AE4903E1D}"/>
    <cellStyle name="20% - Accent2 3 5 3 5" xfId="3806" xr:uid="{B4882A2E-4496-4AD1-A03E-112149B47AA4}"/>
    <cellStyle name="20% - Accent2 3 5 3 5 2" xfId="3807" xr:uid="{2F5FBCB9-C792-4EE9-A703-321C6C71B3F5}"/>
    <cellStyle name="20% - Accent2 3 5 3 6" xfId="3808" xr:uid="{5615FFF1-F7AB-43C2-9B6D-125873000E77}"/>
    <cellStyle name="20% - Accent2 3 5 3 7" xfId="3809" xr:uid="{B2C2F4F7-FC2E-4445-ACDB-86D9D207A830}"/>
    <cellStyle name="20% - Accent2 3 5 4" xfId="3810" xr:uid="{C5BC79E3-98C6-4A04-8E1E-97C0F5FBD01A}"/>
    <cellStyle name="20% - Accent2 3 5 4 2" xfId="3811" xr:uid="{86B89769-7213-4AAD-989A-8CEF6BA16733}"/>
    <cellStyle name="20% - Accent2 3 5 4 2 2" xfId="3812" xr:uid="{93B0449B-51B1-40DD-AA17-ACBDBCA16FC5}"/>
    <cellStyle name="20% - Accent2 3 5 4 2 2 2" xfId="3813" xr:uid="{B7CD3126-D51D-4336-8293-AE67B4C0232F}"/>
    <cellStyle name="20% - Accent2 3 5 4 2 3" xfId="3814" xr:uid="{1ABC3BED-0A83-42EF-A5F0-CB3EA57A296D}"/>
    <cellStyle name="20% - Accent2 3 5 4 3" xfId="3815" xr:uid="{9CFCA302-A2A4-4A57-B3F7-33A2D52B1FE3}"/>
    <cellStyle name="20% - Accent2 3 5 4 3 2" xfId="3816" xr:uid="{098AEC84-4A93-4858-A4B2-C5607562A198}"/>
    <cellStyle name="20% - Accent2 3 5 4 4" xfId="3817" xr:uid="{E8D63012-B585-4B70-A7C0-33F59D1C1D96}"/>
    <cellStyle name="20% - Accent2 3 5 5" xfId="3818" xr:uid="{5A180074-5072-402E-AEF9-C957D57E284B}"/>
    <cellStyle name="20% - Accent2 3 5 5 2" xfId="3819" xr:uid="{126DEA1F-2C03-4DEB-B657-B6BCDF2BCB07}"/>
    <cellStyle name="20% - Accent2 3 5 5 2 2" xfId="3820" xr:uid="{96CC0753-E633-4B2D-A5C4-FB07D3F1EC63}"/>
    <cellStyle name="20% - Accent2 3 5 5 3" xfId="3821" xr:uid="{504185AA-C817-4539-986E-8D1AD93B95FF}"/>
    <cellStyle name="20% - Accent2 3 5 6" xfId="3822" xr:uid="{247E0E33-B37B-476C-A540-87C7EFD01C1F}"/>
    <cellStyle name="20% - Accent2 3 5 6 2" xfId="3823" xr:uid="{E637FD52-80BA-4C6A-A845-A31D22E15922}"/>
    <cellStyle name="20% - Accent2 3 5 7" xfId="3824" xr:uid="{A1B89BF7-18EA-49BE-B100-68F2A2F80B8B}"/>
    <cellStyle name="20% - Accent2 3 5 7 2" xfId="3825" xr:uid="{C8846B6D-C5DC-4DD2-B751-CE9D798B0914}"/>
    <cellStyle name="20% - Accent2 3 5 8" xfId="3826" xr:uid="{471BC8A8-964B-4805-9ACE-314ABB84E10B}"/>
    <cellStyle name="20% - Accent2 3 5 9" xfId="3827" xr:uid="{82861194-6AD0-4CCD-9F04-25D3BEB0EB7F}"/>
    <cellStyle name="20% - Accent2 3 6" xfId="3828" xr:uid="{FCBBFE90-D5FC-4150-871C-5EEB7069343D}"/>
    <cellStyle name="20% - Accent2 3 6 2" xfId="3829" xr:uid="{AAD79108-0D2E-4A4C-96D7-3DC34927C514}"/>
    <cellStyle name="20% - Accent2 3 6 2 2" xfId="3830" xr:uid="{A5975C2F-1DBB-4DAA-8054-37024C85A2D3}"/>
    <cellStyle name="20% - Accent2 3 6 2 2 2" xfId="3831" xr:uid="{F9605A66-6193-470B-84E4-300581A4A60A}"/>
    <cellStyle name="20% - Accent2 3 6 2 2 2 2" xfId="3832" xr:uid="{059B0A3A-CA39-49B7-82B0-61A314D7B39D}"/>
    <cellStyle name="20% - Accent2 3 6 2 2 2 2 2" xfId="3833" xr:uid="{EBA0FB72-8ADB-4974-B519-E97364E8C574}"/>
    <cellStyle name="20% - Accent2 3 6 2 2 2 3" xfId="3834" xr:uid="{C9227889-3519-48E8-A9F4-4A3E1C0704B1}"/>
    <cellStyle name="20% - Accent2 3 6 2 2 3" xfId="3835" xr:uid="{0730314C-4C9F-42AE-A9D6-091D181BDBEB}"/>
    <cellStyle name="20% - Accent2 3 6 2 2 3 2" xfId="3836" xr:uid="{0042F32F-D163-48D6-B759-662B710A8E20}"/>
    <cellStyle name="20% - Accent2 3 6 2 2 4" xfId="3837" xr:uid="{D0227928-C03F-4F03-B92B-9155B178B698}"/>
    <cellStyle name="20% - Accent2 3 6 2 2 4 2" xfId="3838" xr:uid="{C3730F69-7B58-468B-ACFC-12436FAE7EC2}"/>
    <cellStyle name="20% - Accent2 3 6 2 2 5" xfId="3839" xr:uid="{6EEFCC5D-A05A-48EC-A86C-B6596130CBFB}"/>
    <cellStyle name="20% - Accent2 3 6 2 2 6" xfId="3840" xr:uid="{58D57BBD-D262-4AE0-9779-34CDFCBC7A6A}"/>
    <cellStyle name="20% - Accent2 3 6 2 3" xfId="3841" xr:uid="{E505F187-EA1E-483E-AC2A-A8A3A58C543F}"/>
    <cellStyle name="20% - Accent2 3 6 2 3 2" xfId="3842" xr:uid="{AB8B0442-0E79-43A4-B886-1CA3A45504B6}"/>
    <cellStyle name="20% - Accent2 3 6 2 3 2 2" xfId="3843" xr:uid="{69322C4B-D8BE-4776-9015-024AC742DB6D}"/>
    <cellStyle name="20% - Accent2 3 6 2 3 3" xfId="3844" xr:uid="{9C11847A-D6E2-412B-B05F-DB5F538A3623}"/>
    <cellStyle name="20% - Accent2 3 6 2 4" xfId="3845" xr:uid="{592BFCE3-7673-4F78-8850-9A2F727A4F5D}"/>
    <cellStyle name="20% - Accent2 3 6 2 4 2" xfId="3846" xr:uid="{C0CD3A1C-D821-47F2-8A85-47C59B172949}"/>
    <cellStyle name="20% - Accent2 3 6 2 5" xfId="3847" xr:uid="{57A9B693-2381-4881-AFE4-70BD779AC612}"/>
    <cellStyle name="20% - Accent2 3 6 2 5 2" xfId="3848" xr:uid="{4D3FBA1A-E83A-445E-9687-5C8F35B4F4B8}"/>
    <cellStyle name="20% - Accent2 3 6 2 6" xfId="3849" xr:uid="{672F9A21-C8F5-4078-BAD2-5847924C5D59}"/>
    <cellStyle name="20% - Accent2 3 6 2 7" xfId="3850" xr:uid="{17899EFA-75DC-46D5-B9DB-A2636CE96A05}"/>
    <cellStyle name="20% - Accent2 3 6 3" xfId="3851" xr:uid="{36BD6E26-CF99-4B16-8F28-28EF66ADCAE0}"/>
    <cellStyle name="20% - Accent2 3 6 3 2" xfId="3852" xr:uid="{87BEE9BE-7470-4FAB-BE31-5A20D48A84CD}"/>
    <cellStyle name="20% - Accent2 3 6 3 2 2" xfId="3853" xr:uid="{E33F0F22-E031-41A1-B85E-E093F5A42C7D}"/>
    <cellStyle name="20% - Accent2 3 6 3 2 2 2" xfId="3854" xr:uid="{D6DD9C7F-8841-45E0-997A-F0525330615E}"/>
    <cellStyle name="20% - Accent2 3 6 3 2 3" xfId="3855" xr:uid="{3FEBDCA9-CF8B-4307-A0FD-E5168512A5E8}"/>
    <cellStyle name="20% - Accent2 3 6 3 3" xfId="3856" xr:uid="{CE235A18-0F18-4079-804C-4E07C0DE2639}"/>
    <cellStyle name="20% - Accent2 3 6 3 3 2" xfId="3857" xr:uid="{331D6718-DCE3-45E7-B7B7-FA924AABC76F}"/>
    <cellStyle name="20% - Accent2 3 6 3 4" xfId="3858" xr:uid="{C6F69935-1929-4DA7-9C4C-F5DD6873954F}"/>
    <cellStyle name="20% - Accent2 3 6 3 4 2" xfId="3859" xr:uid="{65DB9091-A3F3-4866-8B1F-9BC19DCB50C5}"/>
    <cellStyle name="20% - Accent2 3 6 3 5" xfId="3860" xr:uid="{9C9C9EAC-81FD-41E8-AB29-94BC7C9E4D28}"/>
    <cellStyle name="20% - Accent2 3 6 3 6" xfId="3861" xr:uid="{3E1745B9-2841-4278-9D09-4B29C276DBB2}"/>
    <cellStyle name="20% - Accent2 3 6 4" xfId="3862" xr:uid="{10A31C08-0586-4FA2-82F8-F9DA0DBAC782}"/>
    <cellStyle name="20% - Accent2 3 6 4 2" xfId="3863" xr:uid="{2C28D941-0BDC-4415-8DEC-FD5B10831785}"/>
    <cellStyle name="20% - Accent2 3 6 4 2 2" xfId="3864" xr:uid="{E08F2631-64AE-4355-A5BC-D930FAC565B0}"/>
    <cellStyle name="20% - Accent2 3 6 4 3" xfId="3865" xr:uid="{CCB8732E-5ED6-4FD4-A3C4-9FE86C92F027}"/>
    <cellStyle name="20% - Accent2 3 6 5" xfId="3866" xr:uid="{5C761E2D-E80D-43D8-B907-69BFE697A2EF}"/>
    <cellStyle name="20% - Accent2 3 6 5 2" xfId="3867" xr:uid="{9895D2D4-5051-495D-80BE-A460BC6EF457}"/>
    <cellStyle name="20% - Accent2 3 6 6" xfId="3868" xr:uid="{DE15D645-9351-4B8E-A561-058F0A15C99C}"/>
    <cellStyle name="20% - Accent2 3 6 6 2" xfId="3869" xr:uid="{62CD0B86-D4BE-44B7-8F20-69DC71FBA0CC}"/>
    <cellStyle name="20% - Accent2 3 6 7" xfId="3870" xr:uid="{1A49E732-9056-4044-80A4-DD41782BEBD4}"/>
    <cellStyle name="20% - Accent2 3 6 8" xfId="3871" xr:uid="{256C1A5B-831F-494A-B212-D7D50E9C2132}"/>
    <cellStyle name="20% - Accent2 3 7" xfId="3872" xr:uid="{6FA596D9-04E4-4DC2-949D-8037A0C67C8E}"/>
    <cellStyle name="20% - Accent2 3 7 2" xfId="3873" xr:uid="{D576AB77-72F6-4DAF-8C3C-930B344FD31D}"/>
    <cellStyle name="20% - Accent2 3 7 2 2" xfId="3874" xr:uid="{DBD924A8-312B-4BE8-83C1-E1C8D09579A3}"/>
    <cellStyle name="20% - Accent2 3 7 2 2 2" xfId="3875" xr:uid="{822E2005-59DB-4140-A0B1-472A5115F12E}"/>
    <cellStyle name="20% - Accent2 3 7 2 2 2 2" xfId="3876" xr:uid="{57A46967-FF97-453F-A119-60C0EBC381AC}"/>
    <cellStyle name="20% - Accent2 3 7 2 2 3" xfId="3877" xr:uid="{C00AB9EF-8B42-457D-9BE2-8FE93F29DB3C}"/>
    <cellStyle name="20% - Accent2 3 7 2 3" xfId="3878" xr:uid="{FD8BFCFD-7867-4D60-8783-38AE476A7902}"/>
    <cellStyle name="20% - Accent2 3 7 2 3 2" xfId="3879" xr:uid="{3FAF3EBC-A241-4FA4-B77A-F45DE1F23EAC}"/>
    <cellStyle name="20% - Accent2 3 7 2 4" xfId="3880" xr:uid="{DF3C3646-EE0A-4C33-9779-662B8ACACA2D}"/>
    <cellStyle name="20% - Accent2 3 7 2 4 2" xfId="3881" xr:uid="{327F0DA1-FC15-4959-90BD-B45FF81732E2}"/>
    <cellStyle name="20% - Accent2 3 7 2 5" xfId="3882" xr:uid="{C5BDB5BF-5DF5-4441-BA4E-26FD2A99F949}"/>
    <cellStyle name="20% - Accent2 3 7 2 6" xfId="3883" xr:uid="{CF06FA44-1F3A-4C67-AE97-7F863793496D}"/>
    <cellStyle name="20% - Accent2 3 7 3" xfId="3884" xr:uid="{8F058E65-EAB0-49DD-A254-A2283EDD0021}"/>
    <cellStyle name="20% - Accent2 3 7 3 2" xfId="3885" xr:uid="{BDFADB5E-4FAC-47A8-B2F1-BB6E04668FDD}"/>
    <cellStyle name="20% - Accent2 3 7 3 2 2" xfId="3886" xr:uid="{57EB0B3B-8E53-4B69-B504-A815C57F0305}"/>
    <cellStyle name="20% - Accent2 3 7 3 3" xfId="3887" xr:uid="{C7E7F084-1690-4852-BC98-4DD547CE79DC}"/>
    <cellStyle name="20% - Accent2 3 7 4" xfId="3888" xr:uid="{D03C71AE-C4A9-4A52-B04B-E73A1E382C9D}"/>
    <cellStyle name="20% - Accent2 3 7 4 2" xfId="3889" xr:uid="{03650425-21C8-47DF-A2D6-F17BC4FC0310}"/>
    <cellStyle name="20% - Accent2 3 7 5" xfId="3890" xr:uid="{6077A53D-AA7B-4618-96E7-146CD35B5D12}"/>
    <cellStyle name="20% - Accent2 3 7 5 2" xfId="3891" xr:uid="{555C1E77-0598-4463-B2A9-069D80BAFE90}"/>
    <cellStyle name="20% - Accent2 3 7 6" xfId="3892" xr:uid="{7BA01669-3A9D-4B51-8F65-F52DF1682096}"/>
    <cellStyle name="20% - Accent2 3 7 7" xfId="3893" xr:uid="{4450E8E9-7BA4-4057-9ABE-155E8EB7FA9F}"/>
    <cellStyle name="20% - Accent2 3 8" xfId="3894" xr:uid="{40963373-D794-4A19-8D6C-3760748B7596}"/>
    <cellStyle name="20% - Accent2 3 8 2" xfId="3895" xr:uid="{3069C7AA-59B8-4A56-9CB8-8EC6AD6D201E}"/>
    <cellStyle name="20% - Accent2 3 8 2 2" xfId="3896" xr:uid="{169C8E04-3D00-4595-8265-170DBF6AEDC3}"/>
    <cellStyle name="20% - Accent2 3 8 2 2 2" xfId="3897" xr:uid="{0A18C941-C86C-496D-BB0E-9A32D865149D}"/>
    <cellStyle name="20% - Accent2 3 8 2 2 2 2" xfId="3898" xr:uid="{19CB1752-99EB-42E0-A854-384DECEE957A}"/>
    <cellStyle name="20% - Accent2 3 8 2 2 3" xfId="3899" xr:uid="{18A31E9F-00F0-46B0-9BA7-F6FDE1513DAA}"/>
    <cellStyle name="20% - Accent2 3 8 2 3" xfId="3900" xr:uid="{69BD6200-1E1F-4DB5-8945-59BF7A96C51B}"/>
    <cellStyle name="20% - Accent2 3 8 2 3 2" xfId="3901" xr:uid="{7D3B4F73-1429-4B51-BDBA-B764EB708440}"/>
    <cellStyle name="20% - Accent2 3 8 2 4" xfId="3902" xr:uid="{65997C02-A64E-46EA-A9EC-81C0702D3562}"/>
    <cellStyle name="20% - Accent2 3 8 3" xfId="3903" xr:uid="{5BC45AE0-6293-4DB7-BB9E-33CD5888C864}"/>
    <cellStyle name="20% - Accent2 3 8 3 2" xfId="3904" xr:uid="{187D0D7D-7251-476B-B59F-7ACF246F14A3}"/>
    <cellStyle name="20% - Accent2 3 8 3 2 2" xfId="3905" xr:uid="{D7173543-CFC7-4EFC-9D81-8E7C38DF6428}"/>
    <cellStyle name="20% - Accent2 3 8 3 3" xfId="3906" xr:uid="{AAD931CC-B53E-4A51-8F70-29079C1725CD}"/>
    <cellStyle name="20% - Accent2 3 8 4" xfId="3907" xr:uid="{B5CD4082-2AF0-4B20-B5DB-5BB8DF87C49F}"/>
    <cellStyle name="20% - Accent2 3 8 4 2" xfId="3908" xr:uid="{54A09629-FC3A-4513-8658-6B49DF3495A7}"/>
    <cellStyle name="20% - Accent2 3 8 5" xfId="3909" xr:uid="{6949F234-A993-4AE2-824A-AC5C4EDE37E2}"/>
    <cellStyle name="20% - Accent2 3 8 5 2" xfId="3910" xr:uid="{9320BDA0-D5A2-46F1-9D88-007C51630CFF}"/>
    <cellStyle name="20% - Accent2 3 8 6" xfId="3911" xr:uid="{AE0EBD85-4A90-4D1D-8F1D-719D658E8EC9}"/>
    <cellStyle name="20% - Accent2 3 8 7" xfId="3912" xr:uid="{06931AE7-8BB3-492E-B92A-82D48C31A51E}"/>
    <cellStyle name="20% - Accent2 3 9" xfId="3913" xr:uid="{DA9B249E-C56B-4A7A-A681-F0BDF903DF21}"/>
    <cellStyle name="20% - Accent2 3 9 2" xfId="3914" xr:uid="{AB4D0B17-D403-4A26-BB42-09E2C281694B}"/>
    <cellStyle name="20% - Accent2 3 9 2 2" xfId="3915" xr:uid="{155A3B05-96FA-40D2-A61D-769C72F9914F}"/>
    <cellStyle name="20% - Accent2 3 9 2 2 2" xfId="3916" xr:uid="{E6C0DCD4-2B05-4AC2-A191-B1DA1FC5168C}"/>
    <cellStyle name="20% - Accent2 3 9 2 2 2 2" xfId="3917" xr:uid="{0ECFC9EC-66BF-411D-AAC9-9F45A7E718FF}"/>
    <cellStyle name="20% - Accent2 3 9 2 2 3" xfId="3918" xr:uid="{68177ACD-3C6D-4088-8C2D-ADD2CD628A56}"/>
    <cellStyle name="20% - Accent2 3 9 2 3" xfId="3919" xr:uid="{1B0A0287-7FDB-4E80-8A70-BAA1689ECA29}"/>
    <cellStyle name="20% - Accent2 3 9 2 3 2" xfId="3920" xr:uid="{6AE8F792-E4B1-4B38-A09F-1E479891F741}"/>
    <cellStyle name="20% - Accent2 3 9 2 4" xfId="3921" xr:uid="{88632BBC-6C2C-40FF-8007-9992249D597D}"/>
    <cellStyle name="20% - Accent2 3 9 3" xfId="3922" xr:uid="{6F11F9FC-88C6-43C9-ACBF-2EF48255AB3B}"/>
    <cellStyle name="20% - Accent2 3 9 3 2" xfId="3923" xr:uid="{48DE803B-B271-489D-9977-FBF7621BDC30}"/>
    <cellStyle name="20% - Accent2 3 9 3 2 2" xfId="3924" xr:uid="{C4741070-15CF-43A1-8FB6-2BE83BA37223}"/>
    <cellStyle name="20% - Accent2 3 9 3 3" xfId="3925" xr:uid="{32108754-385E-4159-BB51-AAA29B2F6172}"/>
    <cellStyle name="20% - Accent2 3 9 4" xfId="3926" xr:uid="{445677EF-E485-4ECB-A728-6130F7C7CC78}"/>
    <cellStyle name="20% - Accent2 3 9 4 2" xfId="3927" xr:uid="{CBAD7695-D6E9-4BA5-8F30-7D97683290CB}"/>
    <cellStyle name="20% - Accent2 3 9 5" xfId="3928" xr:uid="{A4218805-E0C8-4934-B396-E1FB60CA5544}"/>
    <cellStyle name="20% - Accent2 3_Asset Register (new)" xfId="3929" xr:uid="{37A5D284-ECE1-43A2-9F1A-FB5D40C6230F}"/>
    <cellStyle name="20% - Accent2 4" xfId="3930" xr:uid="{B14382AF-297B-4E90-8B46-467037A6CAB0}"/>
    <cellStyle name="20% - Accent2 4 10" xfId="3931" xr:uid="{10062B52-B3F7-462F-A7C4-A41C53E0A0B7}"/>
    <cellStyle name="20% - Accent2 4 10 2" xfId="3932" xr:uid="{0D4ADC39-2D41-40F2-8799-A213A3A68822}"/>
    <cellStyle name="20% - Accent2 4 10 2 2" xfId="3933" xr:uid="{2F538344-D181-4EED-9994-89776A69E343}"/>
    <cellStyle name="20% - Accent2 4 10 2 2 2" xfId="3934" xr:uid="{28034094-2615-4E8B-A82C-5DE20EAA7548}"/>
    <cellStyle name="20% - Accent2 4 10 2 2 2 2" xfId="3935" xr:uid="{97E20938-7FB6-455A-AE51-14E0579F1B78}"/>
    <cellStyle name="20% - Accent2 4 10 2 2 3" xfId="3936" xr:uid="{B34F8E7A-A358-46BB-8448-3652241FB403}"/>
    <cellStyle name="20% - Accent2 4 10 2 3" xfId="3937" xr:uid="{32F2F87D-6F9F-461C-AD8A-9EED0A9FB848}"/>
    <cellStyle name="20% - Accent2 4 10 2 3 2" xfId="3938" xr:uid="{6CC04399-DC47-4204-8AFF-672A5D108EC4}"/>
    <cellStyle name="20% - Accent2 4 10 2 4" xfId="3939" xr:uid="{0CA41C16-BA5F-4824-A9B9-C01C5DD5A972}"/>
    <cellStyle name="20% - Accent2 4 10 3" xfId="3940" xr:uid="{CDE1B3F0-6786-4183-8087-6A5172CB3A3C}"/>
    <cellStyle name="20% - Accent2 4 10 3 2" xfId="3941" xr:uid="{26CC8490-97E9-496D-B4E2-C6EF635D3D81}"/>
    <cellStyle name="20% - Accent2 4 10 3 2 2" xfId="3942" xr:uid="{FAC918FC-3DB4-4CC9-8E1C-B4238F846991}"/>
    <cellStyle name="20% - Accent2 4 10 3 3" xfId="3943" xr:uid="{A868FAD1-7472-4648-84B8-B66ADFDB1B37}"/>
    <cellStyle name="20% - Accent2 4 10 4" xfId="3944" xr:uid="{0F703850-797E-40DC-AEA9-633CA0AA3FA5}"/>
    <cellStyle name="20% - Accent2 4 10 4 2" xfId="3945" xr:uid="{1E7A4662-D994-40BA-B3D0-A5B23B7A2D42}"/>
    <cellStyle name="20% - Accent2 4 10 5" xfId="3946" xr:uid="{DA6ECA72-34A9-4D36-A469-CE8E2ADC3017}"/>
    <cellStyle name="20% - Accent2 4 11" xfId="3947" xr:uid="{C702878A-F06A-4715-8F5F-DD427549F8F2}"/>
    <cellStyle name="20% - Accent2 4 11 2" xfId="3948" xr:uid="{E6DF93D1-0FC6-4595-ADA8-F774A7E8C4ED}"/>
    <cellStyle name="20% - Accent2 4 11 2 2" xfId="3949" xr:uid="{9844562E-F815-4308-B564-58999220F8C5}"/>
    <cellStyle name="20% - Accent2 4 11 2 2 2" xfId="3950" xr:uid="{4654375E-908B-4A6E-904A-B841F596D235}"/>
    <cellStyle name="20% - Accent2 4 11 2 2 2 2" xfId="3951" xr:uid="{2143577B-629B-4542-85E4-D08440060810}"/>
    <cellStyle name="20% - Accent2 4 11 2 2 3" xfId="3952" xr:uid="{407598C4-8BF8-4E70-92D8-66D917DBB5F4}"/>
    <cellStyle name="20% - Accent2 4 11 2 3" xfId="3953" xr:uid="{F11892C7-5197-43E5-BDAA-641830FA17C2}"/>
    <cellStyle name="20% - Accent2 4 11 2 3 2" xfId="3954" xr:uid="{7ABF0967-F2C2-4B59-BFBD-E0BCA71D359C}"/>
    <cellStyle name="20% - Accent2 4 11 2 4" xfId="3955" xr:uid="{F50FE269-B5BB-4E44-A542-7104580B6F03}"/>
    <cellStyle name="20% - Accent2 4 11 3" xfId="3956" xr:uid="{01B1E543-A031-46B0-86D8-DC508F136C7F}"/>
    <cellStyle name="20% - Accent2 4 11 3 2" xfId="3957" xr:uid="{6A466CEB-3285-43C8-B0E6-A95EC7EA250B}"/>
    <cellStyle name="20% - Accent2 4 11 3 2 2" xfId="3958" xr:uid="{C31A8C8A-92A3-4DF1-8E5C-FF09A9AB5511}"/>
    <cellStyle name="20% - Accent2 4 11 3 3" xfId="3959" xr:uid="{28E6EEAC-9ACF-43C6-A4D5-573556F9118B}"/>
    <cellStyle name="20% - Accent2 4 11 4" xfId="3960" xr:uid="{D2530A6D-B1BA-4970-8979-7A5820E54E29}"/>
    <cellStyle name="20% - Accent2 4 11 4 2" xfId="3961" xr:uid="{5C88D652-BB8B-47CF-9F44-A1EFF346DDF0}"/>
    <cellStyle name="20% - Accent2 4 11 5" xfId="3962" xr:uid="{E54B1E63-2483-488C-990A-BDAEB12B3A37}"/>
    <cellStyle name="20% - Accent2 4 12" xfId="3963" xr:uid="{AEBAB3B1-28DD-497E-938C-2FBD760F17FF}"/>
    <cellStyle name="20% - Accent2 4 12 2" xfId="3964" xr:uid="{9E8857D7-7A77-4947-8BA1-E75DC0E94967}"/>
    <cellStyle name="20% - Accent2 4 12 2 2" xfId="3965" xr:uid="{96679C8D-F51E-4576-B02F-33406E15CEDE}"/>
    <cellStyle name="20% - Accent2 4 12 2 2 2" xfId="3966" xr:uid="{E73554AC-6A9E-475A-9476-6E38DDCCAF98}"/>
    <cellStyle name="20% - Accent2 4 12 2 2 2 2" xfId="3967" xr:uid="{B341C144-D7F9-4A99-A6E1-6518AD5E1DAF}"/>
    <cellStyle name="20% - Accent2 4 12 2 2 3" xfId="3968" xr:uid="{F3B6833B-F273-4092-A9D6-29306B7029CE}"/>
    <cellStyle name="20% - Accent2 4 12 2 3" xfId="3969" xr:uid="{3DD4AC4D-1CA9-4570-8116-35C50CA54F57}"/>
    <cellStyle name="20% - Accent2 4 12 2 3 2" xfId="3970" xr:uid="{7311312F-A857-48D9-929C-49EE9FDC50D5}"/>
    <cellStyle name="20% - Accent2 4 12 2 4" xfId="3971" xr:uid="{F0700917-D9A8-419B-8205-21847911228A}"/>
    <cellStyle name="20% - Accent2 4 12 3" xfId="3972" xr:uid="{F40B6CE5-3EE5-4876-AE52-CE6BEA3AE59B}"/>
    <cellStyle name="20% - Accent2 4 12 3 2" xfId="3973" xr:uid="{4F9DAED6-23F7-4347-AEE1-F4ADF6E66522}"/>
    <cellStyle name="20% - Accent2 4 12 3 2 2" xfId="3974" xr:uid="{722A2881-F27B-4772-9721-FD0BA5A110AE}"/>
    <cellStyle name="20% - Accent2 4 12 3 3" xfId="3975" xr:uid="{F34CC7C1-2D92-42E7-B51F-CB19ECAB9D42}"/>
    <cellStyle name="20% - Accent2 4 12 4" xfId="3976" xr:uid="{1044B9A6-5BB9-44A1-BEA3-8255FDEE8F80}"/>
    <cellStyle name="20% - Accent2 4 12 4 2" xfId="3977" xr:uid="{877D3CF5-112C-4491-BCE7-D0F32EBF8C60}"/>
    <cellStyle name="20% - Accent2 4 12 5" xfId="3978" xr:uid="{8EC3A8F6-7637-426F-8080-6120CFBBC902}"/>
    <cellStyle name="20% - Accent2 4 13" xfId="3979" xr:uid="{7786A634-3B51-4E18-A0AE-89A826F17DDD}"/>
    <cellStyle name="20% - Accent2 4 13 2" xfId="3980" xr:uid="{7EF86A46-77B3-499B-A35E-3BD121CB0D58}"/>
    <cellStyle name="20% - Accent2 4 13 2 2" xfId="3981" xr:uid="{4FC83315-371E-42F8-BB8F-59312ED1192B}"/>
    <cellStyle name="20% - Accent2 4 13 2 2 2" xfId="3982" xr:uid="{23E17DC3-71BC-4383-99B2-A3F6776B076D}"/>
    <cellStyle name="20% - Accent2 4 13 2 2 2 2" xfId="3983" xr:uid="{3C687762-1ACA-4078-9BF8-E89BB7AFFE8C}"/>
    <cellStyle name="20% - Accent2 4 13 2 2 3" xfId="3984" xr:uid="{14AE4496-B53D-477E-B748-6FC918232A63}"/>
    <cellStyle name="20% - Accent2 4 13 2 3" xfId="3985" xr:uid="{AFC06E3D-5610-4F73-984F-63F109DD986E}"/>
    <cellStyle name="20% - Accent2 4 13 2 3 2" xfId="3986" xr:uid="{4E9918CF-4383-46B8-920C-46F4DC5A541C}"/>
    <cellStyle name="20% - Accent2 4 13 2 4" xfId="3987" xr:uid="{F2F323AC-D424-4AA6-80A6-D16E6603EECD}"/>
    <cellStyle name="20% - Accent2 4 13 3" xfId="3988" xr:uid="{FDE69702-8547-4BDD-8499-D473133713B7}"/>
    <cellStyle name="20% - Accent2 4 13 3 2" xfId="3989" xr:uid="{513294D1-D246-46FE-828D-5050B4ADAD85}"/>
    <cellStyle name="20% - Accent2 4 13 3 2 2" xfId="3990" xr:uid="{F0CF059F-FE5E-4CEA-999B-C697C5A000E0}"/>
    <cellStyle name="20% - Accent2 4 13 3 3" xfId="3991" xr:uid="{3B183727-F7CE-4E98-A232-05A8E9749044}"/>
    <cellStyle name="20% - Accent2 4 13 4" xfId="3992" xr:uid="{439CC6E3-CD1E-4CFA-AFC5-2B27AA89A5C9}"/>
    <cellStyle name="20% - Accent2 4 13 4 2" xfId="3993" xr:uid="{E5EFA498-EFF5-4539-896A-E8A6A22B373B}"/>
    <cellStyle name="20% - Accent2 4 13 5" xfId="3994" xr:uid="{62C79794-1060-426C-950B-FEB1C150DDBF}"/>
    <cellStyle name="20% - Accent2 4 14" xfId="3995" xr:uid="{2999D497-F6A9-4EB4-AA09-7D6D055CA7BC}"/>
    <cellStyle name="20% - Accent2 4 14 2" xfId="3996" xr:uid="{713D6E4D-E7E4-4C9B-9FE2-520BF81DEC3C}"/>
    <cellStyle name="20% - Accent2 4 14 2 2" xfId="3997" xr:uid="{BE2A5720-52D7-4641-ACDB-193510E29DD5}"/>
    <cellStyle name="20% - Accent2 4 14 2 2 2" xfId="3998" xr:uid="{A95319BC-B9D5-4A2F-8749-BC0D3B44398D}"/>
    <cellStyle name="20% - Accent2 4 14 2 3" xfId="3999" xr:uid="{166A8A81-A176-4022-8F85-5CD21B85DFFD}"/>
    <cellStyle name="20% - Accent2 4 14 3" xfId="4000" xr:uid="{9169B7C6-759B-4CDB-9DE7-06F9CCF7C032}"/>
    <cellStyle name="20% - Accent2 4 14 3 2" xfId="4001" xr:uid="{A37ADD06-F3F2-41E0-BA5B-E04C59A9DB78}"/>
    <cellStyle name="20% - Accent2 4 14 4" xfId="4002" xr:uid="{A59BCCF7-8FBB-40E8-B10B-88DACBB6B768}"/>
    <cellStyle name="20% - Accent2 4 15" xfId="4003" xr:uid="{1B3E90EA-72F4-4335-8097-95100C680263}"/>
    <cellStyle name="20% - Accent2 4 15 2" xfId="4004" xr:uid="{6ACFFC80-38FA-4633-8C1B-FBB1BCE6AC40}"/>
    <cellStyle name="20% - Accent2 4 15 2 2" xfId="4005" xr:uid="{DDAC68E3-AEE9-4AA4-87C3-D05BA0DCEF3F}"/>
    <cellStyle name="20% - Accent2 4 15 3" xfId="4006" xr:uid="{3D4848AE-F41A-4C26-B260-448E4A758823}"/>
    <cellStyle name="20% - Accent2 4 16" xfId="4007" xr:uid="{ACE5473C-9454-443B-A33D-5A7EE7B09EEF}"/>
    <cellStyle name="20% - Accent2 4 16 2" xfId="4008" xr:uid="{6B25474C-69FB-4216-80E9-1204BE0E107E}"/>
    <cellStyle name="20% - Accent2 4 17" xfId="4009" xr:uid="{EF9F88EA-4439-4D3A-844A-D5B3CE8A94A7}"/>
    <cellStyle name="20% - Accent2 4 17 2" xfId="4010" xr:uid="{8889E1DE-2690-4C3D-82B1-232ACF5A2A22}"/>
    <cellStyle name="20% - Accent2 4 18" xfId="4011" xr:uid="{B43A9A9F-29A6-4C4B-B8F7-E2C1083588DE}"/>
    <cellStyle name="20% - Accent2 4 19" xfId="4012" xr:uid="{ACE6CB09-C6EF-437D-A11F-3EB440911D1E}"/>
    <cellStyle name="20% - Accent2 4 2" xfId="4013" xr:uid="{6F632DFA-CD5F-44BE-B92A-DDD1CF5EAF39}"/>
    <cellStyle name="20% - Accent2 4 2 10" xfId="4014" xr:uid="{65CFD6D0-3CD2-464A-B22E-BD0DFFC6F3B2}"/>
    <cellStyle name="20% - Accent2 4 2 10 2" xfId="4015" xr:uid="{CF4F363D-F644-4331-80C7-13C6AA74C7FB}"/>
    <cellStyle name="20% - Accent2 4 2 10 2 2" xfId="4016" xr:uid="{110C20F8-524B-4EE5-BB3A-E9CC6CC89249}"/>
    <cellStyle name="20% - Accent2 4 2 10 2 2 2" xfId="4017" xr:uid="{38D1B9C2-1A34-4270-A48D-A1A012DA6B13}"/>
    <cellStyle name="20% - Accent2 4 2 10 2 2 2 2" xfId="4018" xr:uid="{B78D127B-C1C2-4A3A-8E42-97D7CC6433CA}"/>
    <cellStyle name="20% - Accent2 4 2 10 2 2 3" xfId="4019" xr:uid="{00DA5273-F20A-4432-B4FA-AA62802C37AC}"/>
    <cellStyle name="20% - Accent2 4 2 10 2 3" xfId="4020" xr:uid="{5F144641-7B9B-4A5B-B29B-044502CA5F47}"/>
    <cellStyle name="20% - Accent2 4 2 10 2 3 2" xfId="4021" xr:uid="{6EF6829A-FEBA-4640-B80E-252EE380053A}"/>
    <cellStyle name="20% - Accent2 4 2 10 2 4" xfId="4022" xr:uid="{7C307636-F4B8-4D83-AB28-2E0555D27ACD}"/>
    <cellStyle name="20% - Accent2 4 2 10 3" xfId="4023" xr:uid="{C16E82F7-AF94-4C9E-AA6B-70C245765E7D}"/>
    <cellStyle name="20% - Accent2 4 2 10 3 2" xfId="4024" xr:uid="{E832F84B-4EBC-493D-B651-9EA54629DDDB}"/>
    <cellStyle name="20% - Accent2 4 2 10 3 2 2" xfId="4025" xr:uid="{570A6E8E-9F21-4822-86C5-EBE0A661E508}"/>
    <cellStyle name="20% - Accent2 4 2 10 3 3" xfId="4026" xr:uid="{E5ABFAA2-9FDB-4372-B2A8-65A160DD57D5}"/>
    <cellStyle name="20% - Accent2 4 2 10 4" xfId="4027" xr:uid="{26BC1A57-428F-448A-8F0F-B56C6DE922BE}"/>
    <cellStyle name="20% - Accent2 4 2 10 4 2" xfId="4028" xr:uid="{CAAEE0C8-5067-4EC1-9F08-8AABF071888A}"/>
    <cellStyle name="20% - Accent2 4 2 10 5" xfId="4029" xr:uid="{5DC3FC78-EEF5-4CB4-ADFE-4B06BAD89659}"/>
    <cellStyle name="20% - Accent2 4 2 11" xfId="4030" xr:uid="{C146525E-5F8F-4B6D-8F57-B9B8FEB3BAB4}"/>
    <cellStyle name="20% - Accent2 4 2 11 2" xfId="4031" xr:uid="{6DD33F78-7BB1-4B99-B9B4-395C8CF6BEC4}"/>
    <cellStyle name="20% - Accent2 4 2 11 2 2" xfId="4032" xr:uid="{6A1ABFD6-BD54-49F8-8212-765AA63A18CD}"/>
    <cellStyle name="20% - Accent2 4 2 11 2 2 2" xfId="4033" xr:uid="{BFC76CC6-CEED-42C7-BC5E-935E548BE2DF}"/>
    <cellStyle name="20% - Accent2 4 2 11 2 2 2 2" xfId="4034" xr:uid="{F74CEACF-58CC-46A4-A59D-975C6BCEEF05}"/>
    <cellStyle name="20% - Accent2 4 2 11 2 2 3" xfId="4035" xr:uid="{00AC8CEF-8D11-44C9-BA78-5A06DF58D07D}"/>
    <cellStyle name="20% - Accent2 4 2 11 2 3" xfId="4036" xr:uid="{100D0A17-34AB-4897-ACBB-6724959EC45F}"/>
    <cellStyle name="20% - Accent2 4 2 11 2 3 2" xfId="4037" xr:uid="{24B83FA0-0B7F-4F59-9E82-B28162A6BE3C}"/>
    <cellStyle name="20% - Accent2 4 2 11 2 4" xfId="4038" xr:uid="{8AB1BB5A-D0B8-4A93-B137-4C1E9B4B9F27}"/>
    <cellStyle name="20% - Accent2 4 2 11 3" xfId="4039" xr:uid="{BBF53981-5B54-44E4-8940-B81E064CD847}"/>
    <cellStyle name="20% - Accent2 4 2 11 3 2" xfId="4040" xr:uid="{12A620C2-4C4C-4507-8E02-DC0874C637EC}"/>
    <cellStyle name="20% - Accent2 4 2 11 3 2 2" xfId="4041" xr:uid="{1FDAEEE7-F625-45D9-95FE-23997968AF3C}"/>
    <cellStyle name="20% - Accent2 4 2 11 3 3" xfId="4042" xr:uid="{A801AE5B-DBAE-4E89-B8F5-65DFF157DD75}"/>
    <cellStyle name="20% - Accent2 4 2 11 4" xfId="4043" xr:uid="{FA34B576-462C-4AC8-9F5D-44CCE8EC0B57}"/>
    <cellStyle name="20% - Accent2 4 2 11 4 2" xfId="4044" xr:uid="{400927C3-54AE-4520-A1E9-0363C4DAFD9F}"/>
    <cellStyle name="20% - Accent2 4 2 11 5" xfId="4045" xr:uid="{17085678-2288-443E-9958-A9F2A0AA0C47}"/>
    <cellStyle name="20% - Accent2 4 2 12" xfId="4046" xr:uid="{452AF78A-A9D9-4D5D-A882-5710C3A371C7}"/>
    <cellStyle name="20% - Accent2 4 2 12 2" xfId="4047" xr:uid="{BF836BA3-CCF8-4FC0-BC4F-90EF87CDE7C3}"/>
    <cellStyle name="20% - Accent2 4 2 12 2 2" xfId="4048" xr:uid="{9384B332-4AFD-457D-92E3-26D4B0800447}"/>
    <cellStyle name="20% - Accent2 4 2 12 2 2 2" xfId="4049" xr:uid="{5061EB07-D392-4C6D-BBB1-BC896A10484B}"/>
    <cellStyle name="20% - Accent2 4 2 12 2 3" xfId="4050" xr:uid="{D5D1AEE9-55CA-4675-A5DB-DBA9D7E09AD8}"/>
    <cellStyle name="20% - Accent2 4 2 12 3" xfId="4051" xr:uid="{08CEC2A8-435F-4527-9F8E-08D3F5AC5FA5}"/>
    <cellStyle name="20% - Accent2 4 2 12 3 2" xfId="4052" xr:uid="{ABA98001-4C9D-474F-ABE2-3C50211355DE}"/>
    <cellStyle name="20% - Accent2 4 2 12 4" xfId="4053" xr:uid="{DFA47D0C-3B79-4D15-898E-63CE3521D760}"/>
    <cellStyle name="20% - Accent2 4 2 13" xfId="4054" xr:uid="{AEC844BA-18C4-4299-89DB-0F3D218BE38F}"/>
    <cellStyle name="20% - Accent2 4 2 13 2" xfId="4055" xr:uid="{B90726AB-CE06-48A0-9C27-F9DC349E06E5}"/>
    <cellStyle name="20% - Accent2 4 2 13 2 2" xfId="4056" xr:uid="{7045BB12-53C9-41E6-BCF1-509785D46424}"/>
    <cellStyle name="20% - Accent2 4 2 13 3" xfId="4057" xr:uid="{4B37017E-551C-4D49-A243-EB1BC68E00DC}"/>
    <cellStyle name="20% - Accent2 4 2 14" xfId="4058" xr:uid="{32CAB40A-01B7-46FA-A420-0F7240711D8F}"/>
    <cellStyle name="20% - Accent2 4 2 14 2" xfId="4059" xr:uid="{9E5EA4CF-79F0-4C82-B3B1-67953F9411AC}"/>
    <cellStyle name="20% - Accent2 4 2 15" xfId="4060" xr:uid="{8D00F9D3-7EE5-4634-87C2-00479D8C100B}"/>
    <cellStyle name="20% - Accent2 4 2 15 2" xfId="4061" xr:uid="{CFE43DC0-2E61-4B49-BED2-206573EE1A11}"/>
    <cellStyle name="20% - Accent2 4 2 16" xfId="4062" xr:uid="{C878C563-569A-4AC2-9BF7-3C9F54EE38A5}"/>
    <cellStyle name="20% - Accent2 4 2 17" xfId="4063" xr:uid="{0C29C75D-AAEE-4121-A461-B498C8F4F16A}"/>
    <cellStyle name="20% - Accent2 4 2 2" xfId="4064" xr:uid="{B4E2C619-2D59-49A2-9CA3-69BAA4C761BB}"/>
    <cellStyle name="20% - Accent2 4 2 2 10" xfId="4065" xr:uid="{66C2C720-7708-40B3-B0E7-01A72C3F74C6}"/>
    <cellStyle name="20% - Accent2 4 2 2 2" xfId="4066" xr:uid="{F50BD915-DC6C-4653-AC23-59DE892088F8}"/>
    <cellStyle name="20% - Accent2 4 2 2 2 2" xfId="4067" xr:uid="{F37DDF8A-6B64-4538-9925-6024AD817B0B}"/>
    <cellStyle name="20% - Accent2 4 2 2 2 2 2" xfId="4068" xr:uid="{A6A9736D-50B6-4901-9498-6EF2AA9AB91F}"/>
    <cellStyle name="20% - Accent2 4 2 2 2 2 2 2" xfId="4069" xr:uid="{390692D0-A1CD-4AFE-8C9C-997EAAE5713D}"/>
    <cellStyle name="20% - Accent2 4 2 2 2 2 2 2 2" xfId="4070" xr:uid="{B6BB70A2-8444-4A5A-8EBA-A1A709170F25}"/>
    <cellStyle name="20% - Accent2 4 2 2 2 2 2 2 2 2" xfId="4071" xr:uid="{EB1CBF68-4FA7-4C88-BF2B-49277575C282}"/>
    <cellStyle name="20% - Accent2 4 2 2 2 2 2 2 3" xfId="4072" xr:uid="{B291A249-FEFA-49A7-8CED-FC2578096E2F}"/>
    <cellStyle name="20% - Accent2 4 2 2 2 2 2 3" xfId="4073" xr:uid="{FF8E2D27-F41D-4C07-84B7-1146F04781D9}"/>
    <cellStyle name="20% - Accent2 4 2 2 2 2 2 3 2" xfId="4074" xr:uid="{8F5F6AC6-57F9-446D-A075-D3F734AC31D0}"/>
    <cellStyle name="20% - Accent2 4 2 2 2 2 2 4" xfId="4075" xr:uid="{3A6C1F30-DD80-4470-808E-5AC9F6BD88B6}"/>
    <cellStyle name="20% - Accent2 4 2 2 2 2 2 4 2" xfId="4076" xr:uid="{A2EB1A11-CEDA-4DC7-B45F-D14925285408}"/>
    <cellStyle name="20% - Accent2 4 2 2 2 2 2 5" xfId="4077" xr:uid="{42491AF9-523F-43C4-94B0-3392CB943559}"/>
    <cellStyle name="20% - Accent2 4 2 2 2 2 2 6" xfId="4078" xr:uid="{246D1479-5A22-49C2-9F5D-4E35D7EE4515}"/>
    <cellStyle name="20% - Accent2 4 2 2 2 2 3" xfId="4079" xr:uid="{63A2B43B-2B93-44C9-A329-B1456911D1CF}"/>
    <cellStyle name="20% - Accent2 4 2 2 2 2 3 2" xfId="4080" xr:uid="{8B3B8343-8835-4516-9EF8-5C7BF7DD735E}"/>
    <cellStyle name="20% - Accent2 4 2 2 2 2 3 2 2" xfId="4081" xr:uid="{71D1836E-B63E-4F93-91F5-64078B0B3453}"/>
    <cellStyle name="20% - Accent2 4 2 2 2 2 3 3" xfId="4082" xr:uid="{00E716B7-3701-420F-B121-0C9729C83CE0}"/>
    <cellStyle name="20% - Accent2 4 2 2 2 2 4" xfId="4083" xr:uid="{0DE6DD5B-31A0-4CAD-8155-602C0D129C4C}"/>
    <cellStyle name="20% - Accent2 4 2 2 2 2 4 2" xfId="4084" xr:uid="{2196EB64-B9C3-48F4-A99D-18117FFD4153}"/>
    <cellStyle name="20% - Accent2 4 2 2 2 2 5" xfId="4085" xr:uid="{81B98E4F-AE9F-4B2D-8CF8-58DEB744D238}"/>
    <cellStyle name="20% - Accent2 4 2 2 2 2 5 2" xfId="4086" xr:uid="{4D31527C-5A35-4F1F-B889-D24E7FFFFE60}"/>
    <cellStyle name="20% - Accent2 4 2 2 2 2 6" xfId="4087" xr:uid="{BF4C7F75-421B-440D-9204-A51B762DE2A0}"/>
    <cellStyle name="20% - Accent2 4 2 2 2 2 7" xfId="4088" xr:uid="{88BE2DE6-52C0-4776-95D2-50FEF276F8BC}"/>
    <cellStyle name="20% - Accent2 4 2 2 2 3" xfId="4089" xr:uid="{E2BC791E-8F5A-4B71-B8E2-5A6F94734F23}"/>
    <cellStyle name="20% - Accent2 4 2 2 2 3 2" xfId="4090" xr:uid="{DCE96C21-07AE-436D-89F8-3977FF65BEB5}"/>
    <cellStyle name="20% - Accent2 4 2 2 2 3 2 2" xfId="4091" xr:uid="{99446A22-33D9-4C7E-A5E3-D7B3E65B5C35}"/>
    <cellStyle name="20% - Accent2 4 2 2 2 3 2 2 2" xfId="4092" xr:uid="{A9670AAD-C423-4574-9892-814DC5731444}"/>
    <cellStyle name="20% - Accent2 4 2 2 2 3 2 3" xfId="4093" xr:uid="{F2703A93-4E0D-4A27-8AB7-A61F8BD7EC7B}"/>
    <cellStyle name="20% - Accent2 4 2 2 2 3 3" xfId="4094" xr:uid="{630B45D4-ACC3-4082-8C05-E7163DBB96E5}"/>
    <cellStyle name="20% - Accent2 4 2 2 2 3 3 2" xfId="4095" xr:uid="{28A093C3-7D6D-4058-B926-EDA48FDBD013}"/>
    <cellStyle name="20% - Accent2 4 2 2 2 3 4" xfId="4096" xr:uid="{513660B1-C327-458E-936E-81565B6B3A80}"/>
    <cellStyle name="20% - Accent2 4 2 2 2 3 4 2" xfId="4097" xr:uid="{50F885B6-7F78-4BED-9402-CBC439C4B1F8}"/>
    <cellStyle name="20% - Accent2 4 2 2 2 3 5" xfId="4098" xr:uid="{6412703F-4686-40B4-96E6-895A6F72B5C5}"/>
    <cellStyle name="20% - Accent2 4 2 2 2 3 6" xfId="4099" xr:uid="{F3ECC9A6-4C13-4323-B83F-BE2C45C8F5B4}"/>
    <cellStyle name="20% - Accent2 4 2 2 2 4" xfId="4100" xr:uid="{64791B99-E809-4797-82B5-948F5D6FF271}"/>
    <cellStyle name="20% - Accent2 4 2 2 2 4 2" xfId="4101" xr:uid="{C69FA38E-9CAD-44A3-9832-0B017E9B080D}"/>
    <cellStyle name="20% - Accent2 4 2 2 2 4 2 2" xfId="4102" xr:uid="{5CC7A4D3-3ACC-4C5D-A8AA-1A92A68D3545}"/>
    <cellStyle name="20% - Accent2 4 2 2 2 4 3" xfId="4103" xr:uid="{D0450291-C50B-4A48-9FC9-8A3EAA92CF6A}"/>
    <cellStyle name="20% - Accent2 4 2 2 2 5" xfId="4104" xr:uid="{DD55D2B0-0EA8-47B7-AF93-E3C6922EC90A}"/>
    <cellStyle name="20% - Accent2 4 2 2 2 5 2" xfId="4105" xr:uid="{20EC06FA-2C7B-446A-99EB-69FC57273968}"/>
    <cellStyle name="20% - Accent2 4 2 2 2 6" xfId="4106" xr:uid="{8A358E02-47FF-4B74-B6A9-FB483450E33A}"/>
    <cellStyle name="20% - Accent2 4 2 2 2 6 2" xfId="4107" xr:uid="{5A3504FC-0A47-437D-B92D-9CBD30A7B6A9}"/>
    <cellStyle name="20% - Accent2 4 2 2 2 7" xfId="4108" xr:uid="{28A54B55-B984-4505-862B-0C8C28811F18}"/>
    <cellStyle name="20% - Accent2 4 2 2 2 8" xfId="4109" xr:uid="{4E170B00-11EB-48B6-8FD9-84A312C1AA50}"/>
    <cellStyle name="20% - Accent2 4 2 2 3" xfId="4110" xr:uid="{672DA3D6-AE1E-476B-9B5D-C5875F4A7914}"/>
    <cellStyle name="20% - Accent2 4 2 2 3 2" xfId="4111" xr:uid="{187809A2-92E6-4516-922E-B8DCB5B7F77C}"/>
    <cellStyle name="20% - Accent2 4 2 2 3 2 2" xfId="4112" xr:uid="{3B7964DE-CD16-47A6-A43E-6948082DDAFC}"/>
    <cellStyle name="20% - Accent2 4 2 2 3 2 2 2" xfId="4113" xr:uid="{FB9673FC-C4BC-46DA-8BF6-A2943B3B8535}"/>
    <cellStyle name="20% - Accent2 4 2 2 3 2 2 2 2" xfId="4114" xr:uid="{3E29510D-C3F2-4EC7-B9CB-0C2FAB3AFD07}"/>
    <cellStyle name="20% - Accent2 4 2 2 3 2 2 3" xfId="4115" xr:uid="{3FE3C83A-0B0E-41A7-92FC-9315BED47806}"/>
    <cellStyle name="20% - Accent2 4 2 2 3 2 3" xfId="4116" xr:uid="{4256DCDA-F102-48F8-9BBF-C03DA5EB5A7D}"/>
    <cellStyle name="20% - Accent2 4 2 2 3 2 3 2" xfId="4117" xr:uid="{55CA764F-C98B-49CC-9C14-DB815EE2A85B}"/>
    <cellStyle name="20% - Accent2 4 2 2 3 2 4" xfId="4118" xr:uid="{9F322E50-FFBF-48F0-8523-DDA588B7BCD8}"/>
    <cellStyle name="20% - Accent2 4 2 2 3 2 4 2" xfId="4119" xr:uid="{97F26757-FEF3-4F9B-ADB9-3DACABF258CD}"/>
    <cellStyle name="20% - Accent2 4 2 2 3 2 5" xfId="4120" xr:uid="{8D46F535-A94C-475B-A159-8DFADF15DD58}"/>
    <cellStyle name="20% - Accent2 4 2 2 3 2 6" xfId="4121" xr:uid="{5C13D15F-61DB-4F11-AE24-7E734E3EF9CB}"/>
    <cellStyle name="20% - Accent2 4 2 2 3 3" xfId="4122" xr:uid="{1BFF41AD-A9FB-41D6-936E-A38E12A0BC7E}"/>
    <cellStyle name="20% - Accent2 4 2 2 3 3 2" xfId="4123" xr:uid="{39849435-493F-4259-95E3-8573C19EFDE9}"/>
    <cellStyle name="20% - Accent2 4 2 2 3 3 2 2" xfId="4124" xr:uid="{FC2F8FA9-653F-4E4B-B9B6-9E78B05A2E13}"/>
    <cellStyle name="20% - Accent2 4 2 2 3 3 3" xfId="4125" xr:uid="{44231246-27D1-4ABE-84F9-F23324AADBAC}"/>
    <cellStyle name="20% - Accent2 4 2 2 3 4" xfId="4126" xr:uid="{E9A21930-E2CE-4D49-9043-EFD6647FFAFC}"/>
    <cellStyle name="20% - Accent2 4 2 2 3 4 2" xfId="4127" xr:uid="{A56B9CE9-F082-443D-B3DC-42F4BD943D70}"/>
    <cellStyle name="20% - Accent2 4 2 2 3 5" xfId="4128" xr:uid="{18764899-C188-4D1B-BC0C-608CC3772CD5}"/>
    <cellStyle name="20% - Accent2 4 2 2 3 5 2" xfId="4129" xr:uid="{1C06758B-16D6-4FB0-8520-2B7BD5AC0AA6}"/>
    <cellStyle name="20% - Accent2 4 2 2 3 6" xfId="4130" xr:uid="{27594D8A-6276-4758-B467-D10AC168ED2F}"/>
    <cellStyle name="20% - Accent2 4 2 2 3 7" xfId="4131" xr:uid="{A95C9677-806D-4702-BB78-8ECA56C8AC85}"/>
    <cellStyle name="20% - Accent2 4 2 2 4" xfId="4132" xr:uid="{534C8DAD-9DF5-4381-80A4-E365B821BEA1}"/>
    <cellStyle name="20% - Accent2 4 2 2 4 2" xfId="4133" xr:uid="{CFEDB321-98E8-4D25-B9D5-94BB92172BB4}"/>
    <cellStyle name="20% - Accent2 4 2 2 4 2 2" xfId="4134" xr:uid="{94869E57-EF3F-4CA8-B5B9-B90B69FAA03E}"/>
    <cellStyle name="20% - Accent2 4 2 2 4 2 2 2" xfId="4135" xr:uid="{9DBE5AFE-DFA0-4B04-AB99-8396D4D723EB}"/>
    <cellStyle name="20% - Accent2 4 2 2 4 2 2 2 2" xfId="4136" xr:uid="{7D492011-34C4-4E15-97D2-591AB89CE969}"/>
    <cellStyle name="20% - Accent2 4 2 2 4 2 2 3" xfId="4137" xr:uid="{E20EBCF9-BF54-46C4-88F3-0B903E9A7C7B}"/>
    <cellStyle name="20% - Accent2 4 2 2 4 2 3" xfId="4138" xr:uid="{08BB6CD2-49A2-401E-A690-FF6DBDFAF3CC}"/>
    <cellStyle name="20% - Accent2 4 2 2 4 2 3 2" xfId="4139" xr:uid="{AFD9660D-AD8D-43AE-9409-82F29DD98F2D}"/>
    <cellStyle name="20% - Accent2 4 2 2 4 2 4" xfId="4140" xr:uid="{C3D44E84-7296-47E5-BB59-842FDEC5959E}"/>
    <cellStyle name="20% - Accent2 4 2 2 4 3" xfId="4141" xr:uid="{8A4BA485-2CD4-4080-9413-9404545B0740}"/>
    <cellStyle name="20% - Accent2 4 2 2 4 3 2" xfId="4142" xr:uid="{7ED430EA-ED7B-4907-8CDA-9C68C3869B5D}"/>
    <cellStyle name="20% - Accent2 4 2 2 4 3 2 2" xfId="4143" xr:uid="{E72D3E41-D357-431F-AE05-D02D4B029D68}"/>
    <cellStyle name="20% - Accent2 4 2 2 4 3 3" xfId="4144" xr:uid="{CB8E0F13-3A31-4A63-B6F3-9B92EA0BDF63}"/>
    <cellStyle name="20% - Accent2 4 2 2 4 4" xfId="4145" xr:uid="{0D936A9A-EB5A-46F2-8E28-E5C0DF7B8031}"/>
    <cellStyle name="20% - Accent2 4 2 2 4 4 2" xfId="4146" xr:uid="{291BFFD8-2936-48BE-9FD9-C111C0EA96BA}"/>
    <cellStyle name="20% - Accent2 4 2 2 4 5" xfId="4147" xr:uid="{EC6B26C2-53DB-42C2-99B8-6972CBF15889}"/>
    <cellStyle name="20% - Accent2 4 2 2 4 5 2" xfId="4148" xr:uid="{69859572-E608-4288-A8B2-03529ABF3E26}"/>
    <cellStyle name="20% - Accent2 4 2 2 4 6" xfId="4149" xr:uid="{6BAFACD2-72C5-4B21-8787-63E85214FC65}"/>
    <cellStyle name="20% - Accent2 4 2 2 4 7" xfId="4150" xr:uid="{AB4A2CE8-325B-4377-9AB4-532DA0763A31}"/>
    <cellStyle name="20% - Accent2 4 2 2 5" xfId="4151" xr:uid="{1ABDF92C-2CFA-4052-958B-3B52E1857FBA}"/>
    <cellStyle name="20% - Accent2 4 2 2 5 2" xfId="4152" xr:uid="{BCFAB17D-FD9A-4B74-A91C-5D22780E7801}"/>
    <cellStyle name="20% - Accent2 4 2 2 5 2 2" xfId="4153" xr:uid="{461E22E9-ED25-4BA3-AEE4-1CEA96A357EB}"/>
    <cellStyle name="20% - Accent2 4 2 2 5 2 2 2" xfId="4154" xr:uid="{7CF10594-072A-4597-8513-B9C2CB3DCD1D}"/>
    <cellStyle name="20% - Accent2 4 2 2 5 2 3" xfId="4155" xr:uid="{8F4C0627-E88E-4817-975B-6485601D7DB0}"/>
    <cellStyle name="20% - Accent2 4 2 2 5 3" xfId="4156" xr:uid="{C7FF1DE6-5045-4634-8F85-BF387E59CE8E}"/>
    <cellStyle name="20% - Accent2 4 2 2 5 3 2" xfId="4157" xr:uid="{3B6320C7-25E8-494A-AD2D-23FAF455C854}"/>
    <cellStyle name="20% - Accent2 4 2 2 5 4" xfId="4158" xr:uid="{3FEF2E5D-6985-444B-B933-18CC0DA0FB36}"/>
    <cellStyle name="20% - Accent2 4 2 2 6" xfId="4159" xr:uid="{D37C0A55-678B-41AC-89BA-E9F8F8B8C61A}"/>
    <cellStyle name="20% - Accent2 4 2 2 6 2" xfId="4160" xr:uid="{1A642AE9-AA82-4815-895D-F91FD532FDA6}"/>
    <cellStyle name="20% - Accent2 4 2 2 6 2 2" xfId="4161" xr:uid="{CAE8C060-97EC-4C4F-985E-566A56DEEAB9}"/>
    <cellStyle name="20% - Accent2 4 2 2 6 3" xfId="4162" xr:uid="{9A3376F4-51EC-45A6-90B8-EFD93E8D726E}"/>
    <cellStyle name="20% - Accent2 4 2 2 7" xfId="4163" xr:uid="{9FE62F74-F335-485E-A003-F89C90BBDE14}"/>
    <cellStyle name="20% - Accent2 4 2 2 7 2" xfId="4164" xr:uid="{16CF9607-60B3-4AD9-A976-B9BDF7C4F296}"/>
    <cellStyle name="20% - Accent2 4 2 2 8" xfId="4165" xr:uid="{F20C41ED-4090-4358-A8F5-CCF107E52358}"/>
    <cellStyle name="20% - Accent2 4 2 2 8 2" xfId="4166" xr:uid="{5634A499-4E47-40F9-8303-2A4DC4375E3E}"/>
    <cellStyle name="20% - Accent2 4 2 2 9" xfId="4167" xr:uid="{55BCA80F-AE18-4AD3-9C22-E5A04B5496C1}"/>
    <cellStyle name="20% - Accent2 4 2 2_Asset Register (new)" xfId="4168" xr:uid="{A29E8CB1-E2D3-494E-84E9-E54DD91C57F9}"/>
    <cellStyle name="20% - Accent2 4 2 3" xfId="4169" xr:uid="{DD13BB03-E5FF-402F-9B3B-1FBC7919AB0E}"/>
    <cellStyle name="20% - Accent2 4 2 3 2" xfId="4170" xr:uid="{7B8C2393-5EE0-4AD4-B08C-EF005550883C}"/>
    <cellStyle name="20% - Accent2 4 2 3 2 2" xfId="4171" xr:uid="{79C5B9E9-6D9D-4221-84D9-2534B32CC46B}"/>
    <cellStyle name="20% - Accent2 4 2 3 2 2 2" xfId="4172" xr:uid="{2C2A492C-27E7-43CF-9BAF-749C8B15D9A5}"/>
    <cellStyle name="20% - Accent2 4 2 3 2 2 2 2" xfId="4173" xr:uid="{F5ED3B43-7191-43B2-B8DB-BFF56AC27153}"/>
    <cellStyle name="20% - Accent2 4 2 3 2 2 2 2 2" xfId="4174" xr:uid="{C399C632-7171-4F38-8404-A61AF25910FC}"/>
    <cellStyle name="20% - Accent2 4 2 3 2 2 2 3" xfId="4175" xr:uid="{E90A6ECD-8122-4482-8771-8D53DB63FC12}"/>
    <cellStyle name="20% - Accent2 4 2 3 2 2 3" xfId="4176" xr:uid="{131B35AD-7E95-408A-B210-805F33AA71FC}"/>
    <cellStyle name="20% - Accent2 4 2 3 2 2 3 2" xfId="4177" xr:uid="{F6DA6733-D31B-4124-BEB5-EA9A2E19DE4A}"/>
    <cellStyle name="20% - Accent2 4 2 3 2 2 4" xfId="4178" xr:uid="{9823288F-A46C-4D33-BEF2-7622CC4E4630}"/>
    <cellStyle name="20% - Accent2 4 2 3 2 2 4 2" xfId="4179" xr:uid="{77788AA2-8734-43A3-B9A6-FDF4232F8C69}"/>
    <cellStyle name="20% - Accent2 4 2 3 2 2 5" xfId="4180" xr:uid="{1CAE762A-B616-47DF-BCF4-DB3ADE6C31D3}"/>
    <cellStyle name="20% - Accent2 4 2 3 2 2 6" xfId="4181" xr:uid="{077BE707-2A8C-4C4F-9C17-172F5020A8EE}"/>
    <cellStyle name="20% - Accent2 4 2 3 2 3" xfId="4182" xr:uid="{8F64B028-61FE-4060-A9E1-BE281CFC87A5}"/>
    <cellStyle name="20% - Accent2 4 2 3 2 3 2" xfId="4183" xr:uid="{0AE59ABC-AD2F-48E6-97BE-5DD720AEC547}"/>
    <cellStyle name="20% - Accent2 4 2 3 2 3 2 2" xfId="4184" xr:uid="{9D6B424A-420F-4963-ACBB-F0A7B02327B7}"/>
    <cellStyle name="20% - Accent2 4 2 3 2 3 3" xfId="4185" xr:uid="{987E4467-6A79-41CE-9193-F00BB29E5A83}"/>
    <cellStyle name="20% - Accent2 4 2 3 2 4" xfId="4186" xr:uid="{92F5DB82-5D61-4D0E-9F61-34F6EB731093}"/>
    <cellStyle name="20% - Accent2 4 2 3 2 4 2" xfId="4187" xr:uid="{B774CE8C-C57D-4296-B329-A2B026CAAFE2}"/>
    <cellStyle name="20% - Accent2 4 2 3 2 5" xfId="4188" xr:uid="{77513758-3005-4996-ADCB-3541252D4071}"/>
    <cellStyle name="20% - Accent2 4 2 3 2 5 2" xfId="4189" xr:uid="{9D0ED09F-47B2-4145-8440-7C75F0CC0C71}"/>
    <cellStyle name="20% - Accent2 4 2 3 2 6" xfId="4190" xr:uid="{1D992860-E11F-40DB-B67A-E8A53817C42E}"/>
    <cellStyle name="20% - Accent2 4 2 3 2 7" xfId="4191" xr:uid="{73C827EE-A93D-4F7B-9A4D-14F4B814EF72}"/>
    <cellStyle name="20% - Accent2 4 2 3 3" xfId="4192" xr:uid="{DA3869EA-8804-4D28-91E0-D5DB30784CF7}"/>
    <cellStyle name="20% - Accent2 4 2 3 3 2" xfId="4193" xr:uid="{F0A5FFB7-50D4-4A9A-B5E0-A8176EE3A246}"/>
    <cellStyle name="20% - Accent2 4 2 3 3 2 2" xfId="4194" xr:uid="{2194A120-3D1F-4513-8E0F-6EB6E9E74381}"/>
    <cellStyle name="20% - Accent2 4 2 3 3 2 2 2" xfId="4195" xr:uid="{E9C396E8-1F95-4F75-B590-CD4CF1F19937}"/>
    <cellStyle name="20% - Accent2 4 2 3 3 2 3" xfId="4196" xr:uid="{C991879A-F651-476F-8D8D-DBAE9C870BA1}"/>
    <cellStyle name="20% - Accent2 4 2 3 3 3" xfId="4197" xr:uid="{08D424A6-1628-4769-82EC-0B507102AB37}"/>
    <cellStyle name="20% - Accent2 4 2 3 3 3 2" xfId="4198" xr:uid="{68FA8DC6-BCBF-4277-BB82-0A36B3E25272}"/>
    <cellStyle name="20% - Accent2 4 2 3 3 4" xfId="4199" xr:uid="{04EEF5C6-F6D5-42C6-9AC4-E9194FFCA5BB}"/>
    <cellStyle name="20% - Accent2 4 2 3 3 4 2" xfId="4200" xr:uid="{25BCC8EF-B2E2-42ED-811C-273C89A1EF96}"/>
    <cellStyle name="20% - Accent2 4 2 3 3 5" xfId="4201" xr:uid="{4D6D400A-8B34-45A7-A805-92C9BFA7D69E}"/>
    <cellStyle name="20% - Accent2 4 2 3 3 6" xfId="4202" xr:uid="{AE17DD4C-9854-43E1-AC1D-B26A2D6FE112}"/>
    <cellStyle name="20% - Accent2 4 2 3 4" xfId="4203" xr:uid="{753E83C9-6DC8-482C-915A-6057D2AB15BE}"/>
    <cellStyle name="20% - Accent2 4 2 3 4 2" xfId="4204" xr:uid="{B98045DE-94C7-4553-AD86-A08AFEFDA521}"/>
    <cellStyle name="20% - Accent2 4 2 3 4 2 2" xfId="4205" xr:uid="{559E3301-F754-4C8C-9DCD-392BD9882B83}"/>
    <cellStyle name="20% - Accent2 4 2 3 4 3" xfId="4206" xr:uid="{474EEA1C-DA49-4258-B3B9-7FB3C33CA4D9}"/>
    <cellStyle name="20% - Accent2 4 2 3 5" xfId="4207" xr:uid="{4FF3C5BC-D645-44E4-A833-49C54CCECA95}"/>
    <cellStyle name="20% - Accent2 4 2 3 5 2" xfId="4208" xr:uid="{B5D8644D-F211-427D-80BF-635267C579B3}"/>
    <cellStyle name="20% - Accent2 4 2 3 6" xfId="4209" xr:uid="{7A5871E8-B87C-4755-979C-004FAAEF55E1}"/>
    <cellStyle name="20% - Accent2 4 2 3 6 2" xfId="4210" xr:uid="{F6E9A5E3-93C9-46ED-B7E7-A509E7776A69}"/>
    <cellStyle name="20% - Accent2 4 2 3 7" xfId="4211" xr:uid="{98B6E3FF-AE25-414B-81F9-49A2FBAC5D7D}"/>
    <cellStyle name="20% - Accent2 4 2 3 8" xfId="4212" xr:uid="{4CFE12C0-F357-4310-A775-5F46A06A3ECB}"/>
    <cellStyle name="20% - Accent2 4 2 4" xfId="4213" xr:uid="{2548B148-62E8-48F7-A8D3-4B216B4C10AF}"/>
    <cellStyle name="20% - Accent2 4 2 4 2" xfId="4214" xr:uid="{FCA3EDC5-47A4-49DE-BE0B-0EB812A4647E}"/>
    <cellStyle name="20% - Accent2 4 2 4 2 2" xfId="4215" xr:uid="{202351F6-9803-4BC6-9227-E2E22C7DBB70}"/>
    <cellStyle name="20% - Accent2 4 2 4 2 2 2" xfId="4216" xr:uid="{EFAA99F2-CCD4-44E5-A9B0-CC59F3DBDDF1}"/>
    <cellStyle name="20% - Accent2 4 2 4 2 2 2 2" xfId="4217" xr:uid="{1ED09607-5E74-4DC4-8AFF-06C96CE8E1F7}"/>
    <cellStyle name="20% - Accent2 4 2 4 2 2 3" xfId="4218" xr:uid="{37D678B2-8F4D-4973-A441-387FEAA729F1}"/>
    <cellStyle name="20% - Accent2 4 2 4 2 3" xfId="4219" xr:uid="{F23E93F6-CA52-4AA9-8BFC-30F1301423D2}"/>
    <cellStyle name="20% - Accent2 4 2 4 2 3 2" xfId="4220" xr:uid="{1EE11E45-6C7D-4717-ADF8-729A8BAAD526}"/>
    <cellStyle name="20% - Accent2 4 2 4 2 4" xfId="4221" xr:uid="{1A3E57AD-E246-4EFE-AD63-D006BF486B19}"/>
    <cellStyle name="20% - Accent2 4 2 4 2 4 2" xfId="4222" xr:uid="{74DE14F9-D952-4215-B230-192D09AF84D7}"/>
    <cellStyle name="20% - Accent2 4 2 4 2 5" xfId="4223" xr:uid="{8B504635-65EC-41D4-AB65-E18F9FADFAC2}"/>
    <cellStyle name="20% - Accent2 4 2 4 2 6" xfId="4224" xr:uid="{D5666B7E-8015-4CC1-B55B-75E8BC08CCEF}"/>
    <cellStyle name="20% - Accent2 4 2 4 3" xfId="4225" xr:uid="{4D0DEE72-2EF5-4093-8B08-C06AB2F6AF90}"/>
    <cellStyle name="20% - Accent2 4 2 4 3 2" xfId="4226" xr:uid="{30B166F3-13DE-4736-9C8D-49DA9911B39B}"/>
    <cellStyle name="20% - Accent2 4 2 4 3 2 2" xfId="4227" xr:uid="{B6441203-FD14-4F47-8839-6CB16F9943BD}"/>
    <cellStyle name="20% - Accent2 4 2 4 3 3" xfId="4228" xr:uid="{7F08360D-B738-4223-9EEF-3707488B6232}"/>
    <cellStyle name="20% - Accent2 4 2 4 4" xfId="4229" xr:uid="{66F218A9-CCE8-4102-A768-0AB869E323B6}"/>
    <cellStyle name="20% - Accent2 4 2 4 4 2" xfId="4230" xr:uid="{89B076D4-4A90-4DD2-80F4-B29670B6EB2C}"/>
    <cellStyle name="20% - Accent2 4 2 4 5" xfId="4231" xr:uid="{5EF7CAAF-826D-4E5B-B7A5-0AC4F791C918}"/>
    <cellStyle name="20% - Accent2 4 2 4 5 2" xfId="4232" xr:uid="{FB7D87FB-4FAD-4745-849E-2315B05C0950}"/>
    <cellStyle name="20% - Accent2 4 2 4 6" xfId="4233" xr:uid="{9B96D79E-203B-45A2-B270-453BD6732358}"/>
    <cellStyle name="20% - Accent2 4 2 4 7" xfId="4234" xr:uid="{0A4E65ED-6A98-432B-A49A-DCA1A5E56D78}"/>
    <cellStyle name="20% - Accent2 4 2 5" xfId="4235" xr:uid="{A75061EE-026D-478B-8507-77993B443C97}"/>
    <cellStyle name="20% - Accent2 4 2 5 2" xfId="4236" xr:uid="{255AF04A-5BF8-4F34-B52F-BFD05D0B1AAC}"/>
    <cellStyle name="20% - Accent2 4 2 5 2 2" xfId="4237" xr:uid="{4F3762C1-8F0E-4F83-8989-665DA52FD510}"/>
    <cellStyle name="20% - Accent2 4 2 5 2 2 2" xfId="4238" xr:uid="{6F874F6D-3D38-4DC1-B1A3-06C7D0532916}"/>
    <cellStyle name="20% - Accent2 4 2 5 2 2 2 2" xfId="4239" xr:uid="{69CBFEEE-DA03-4108-8481-7FC352072F8D}"/>
    <cellStyle name="20% - Accent2 4 2 5 2 2 3" xfId="4240" xr:uid="{D1F74CC2-9B8E-4D52-9D08-E035C86993C1}"/>
    <cellStyle name="20% - Accent2 4 2 5 2 3" xfId="4241" xr:uid="{2B795F07-E726-4C0D-B88D-CC9B1FDE39D0}"/>
    <cellStyle name="20% - Accent2 4 2 5 2 3 2" xfId="4242" xr:uid="{25A15DFF-A26D-478A-8007-F2A30C9FEC78}"/>
    <cellStyle name="20% - Accent2 4 2 5 2 4" xfId="4243" xr:uid="{BAD4EED3-B852-44E8-A335-E7B7B4435BA4}"/>
    <cellStyle name="20% - Accent2 4 2 5 3" xfId="4244" xr:uid="{E7A3AFCC-4F5A-4F81-A506-066820376F01}"/>
    <cellStyle name="20% - Accent2 4 2 5 3 2" xfId="4245" xr:uid="{AFF0D127-96EB-45A0-B7FE-D7EF676A204C}"/>
    <cellStyle name="20% - Accent2 4 2 5 3 2 2" xfId="4246" xr:uid="{AFD4B825-2A4D-4899-8585-D04F7AB4D1B7}"/>
    <cellStyle name="20% - Accent2 4 2 5 3 3" xfId="4247" xr:uid="{F1BF5A5E-C625-43A6-868E-9DAB745818D9}"/>
    <cellStyle name="20% - Accent2 4 2 5 4" xfId="4248" xr:uid="{753D9EA5-79AD-4456-9277-D9CBA3BCBB87}"/>
    <cellStyle name="20% - Accent2 4 2 5 4 2" xfId="4249" xr:uid="{5D5372DA-0F23-45A0-B367-8BFD31E16DF8}"/>
    <cellStyle name="20% - Accent2 4 2 5 5" xfId="4250" xr:uid="{DB057BFF-171A-494E-B857-7C34E5F25AA9}"/>
    <cellStyle name="20% - Accent2 4 2 5 5 2" xfId="4251" xr:uid="{82C7EFF4-FA96-4D92-889B-AA3443C24875}"/>
    <cellStyle name="20% - Accent2 4 2 5 6" xfId="4252" xr:uid="{0C583B89-874C-4D0C-9E09-5BF49D656BDE}"/>
    <cellStyle name="20% - Accent2 4 2 5 7" xfId="4253" xr:uid="{951FF76F-D2E2-4FF6-8B6D-B54FEFEF162F}"/>
    <cellStyle name="20% - Accent2 4 2 6" xfId="4254" xr:uid="{12DFDAD4-795C-4FB0-B941-8EFD2435C268}"/>
    <cellStyle name="20% - Accent2 4 2 6 2" xfId="4255" xr:uid="{FC1A25A6-392F-4A9C-A21F-A8848D76D586}"/>
    <cellStyle name="20% - Accent2 4 2 6 2 2" xfId="4256" xr:uid="{D11BC3A6-C3BA-4282-8ABC-6158AE5F8C2D}"/>
    <cellStyle name="20% - Accent2 4 2 6 2 2 2" xfId="4257" xr:uid="{73D0554C-3EA3-43EA-B9E5-BFE85BC85967}"/>
    <cellStyle name="20% - Accent2 4 2 6 2 2 2 2" xfId="4258" xr:uid="{0EA04F48-F561-4304-9CF0-8C603C4D96C3}"/>
    <cellStyle name="20% - Accent2 4 2 6 2 2 3" xfId="4259" xr:uid="{D8003B30-25F9-4839-8E0E-E4B1BAD2DEC6}"/>
    <cellStyle name="20% - Accent2 4 2 6 2 3" xfId="4260" xr:uid="{F727D976-06A9-4ED3-B514-22CADFF02E0E}"/>
    <cellStyle name="20% - Accent2 4 2 6 2 3 2" xfId="4261" xr:uid="{1D5A5C7E-C584-4075-A56D-7535D3891D54}"/>
    <cellStyle name="20% - Accent2 4 2 6 2 4" xfId="4262" xr:uid="{9F867AB3-7667-4DAB-B131-A0A0C84AFBF8}"/>
    <cellStyle name="20% - Accent2 4 2 6 3" xfId="4263" xr:uid="{755D4299-83D4-4258-AB26-603B31E9C826}"/>
    <cellStyle name="20% - Accent2 4 2 6 3 2" xfId="4264" xr:uid="{395F45A0-D8C2-4C73-9767-0FB417609C48}"/>
    <cellStyle name="20% - Accent2 4 2 6 3 2 2" xfId="4265" xr:uid="{89D7A7F1-1167-43B1-BC22-E34879A2522C}"/>
    <cellStyle name="20% - Accent2 4 2 6 3 3" xfId="4266" xr:uid="{145DA1DC-2155-4F3D-8E5D-86A6D7AD8E39}"/>
    <cellStyle name="20% - Accent2 4 2 6 4" xfId="4267" xr:uid="{A5A18B48-CEB2-461D-8740-D007325007F0}"/>
    <cellStyle name="20% - Accent2 4 2 6 4 2" xfId="4268" xr:uid="{50E672B9-1C3A-4755-BA63-89E4E95A12B7}"/>
    <cellStyle name="20% - Accent2 4 2 6 5" xfId="4269" xr:uid="{A12E1A39-887A-43BC-AC95-FD95BCAF5E79}"/>
    <cellStyle name="20% - Accent2 4 2 7" xfId="4270" xr:uid="{035F662A-767E-433C-B1E8-426F5FDFEF89}"/>
    <cellStyle name="20% - Accent2 4 2 7 2" xfId="4271" xr:uid="{927EDF86-4E30-49BB-818C-3CA8E60F6B84}"/>
    <cellStyle name="20% - Accent2 4 2 7 2 2" xfId="4272" xr:uid="{B7CC954D-87D8-4673-AC32-E3BD75BB823F}"/>
    <cellStyle name="20% - Accent2 4 2 7 2 2 2" xfId="4273" xr:uid="{125F1A0F-BC6C-4708-8B68-065C7D306C57}"/>
    <cellStyle name="20% - Accent2 4 2 7 2 2 2 2" xfId="4274" xr:uid="{B2F08543-C696-4BAC-9D6F-E9BBEB647A01}"/>
    <cellStyle name="20% - Accent2 4 2 7 2 2 3" xfId="4275" xr:uid="{D1438AA3-570E-4FCA-BEB6-D9E0BA383BF0}"/>
    <cellStyle name="20% - Accent2 4 2 7 2 3" xfId="4276" xr:uid="{4DB62218-CD6F-4271-BDCE-784BE3689587}"/>
    <cellStyle name="20% - Accent2 4 2 7 2 3 2" xfId="4277" xr:uid="{4466827A-0AC5-4C37-A7C9-1F8CD374C592}"/>
    <cellStyle name="20% - Accent2 4 2 7 2 4" xfId="4278" xr:uid="{7645FE1F-1E9C-4879-943C-D6C3F6C4C9F1}"/>
    <cellStyle name="20% - Accent2 4 2 7 3" xfId="4279" xr:uid="{7A89CA44-1871-470D-8587-494C92AC2468}"/>
    <cellStyle name="20% - Accent2 4 2 7 3 2" xfId="4280" xr:uid="{D4BCAB3F-7A4C-41D4-B896-FC2A280A8B05}"/>
    <cellStyle name="20% - Accent2 4 2 7 3 2 2" xfId="4281" xr:uid="{FFE5F5A9-CFD9-4703-B44D-E50F80D45491}"/>
    <cellStyle name="20% - Accent2 4 2 7 3 3" xfId="4282" xr:uid="{6B2B690E-C95F-48FB-85C0-5ED4FF362B38}"/>
    <cellStyle name="20% - Accent2 4 2 7 4" xfId="4283" xr:uid="{A34FA91E-32CC-4D6F-85F2-49F00D38DBBD}"/>
    <cellStyle name="20% - Accent2 4 2 7 4 2" xfId="4284" xr:uid="{C40894F7-E3C3-430B-9C65-13260086BFF3}"/>
    <cellStyle name="20% - Accent2 4 2 7 5" xfId="4285" xr:uid="{C1413487-FEFC-4E19-910A-414E4CF4E958}"/>
    <cellStyle name="20% - Accent2 4 2 8" xfId="4286" xr:uid="{558B587C-3297-4A4F-A85E-9745406F78B5}"/>
    <cellStyle name="20% - Accent2 4 2 8 2" xfId="4287" xr:uid="{FC215987-583E-45E7-A54C-821308E16B85}"/>
    <cellStyle name="20% - Accent2 4 2 8 2 2" xfId="4288" xr:uid="{3BEEF398-6A39-4FA1-A664-6882743C5766}"/>
    <cellStyle name="20% - Accent2 4 2 8 2 2 2" xfId="4289" xr:uid="{79731CE4-C55A-46C3-A908-62400D5BD451}"/>
    <cellStyle name="20% - Accent2 4 2 8 2 2 2 2" xfId="4290" xr:uid="{58E8E767-5C29-474F-94C8-A5CBA93471D8}"/>
    <cellStyle name="20% - Accent2 4 2 8 2 2 3" xfId="4291" xr:uid="{E928BF28-318E-421B-8257-6DA0B5332E6A}"/>
    <cellStyle name="20% - Accent2 4 2 8 2 3" xfId="4292" xr:uid="{A3A1881A-3EB1-4A2B-8610-CB224FC8D826}"/>
    <cellStyle name="20% - Accent2 4 2 8 2 3 2" xfId="4293" xr:uid="{9CFFE3BA-3F15-4303-B500-81F2696C68F4}"/>
    <cellStyle name="20% - Accent2 4 2 8 2 4" xfId="4294" xr:uid="{12ED9537-875B-41FF-9555-B8A89739653C}"/>
    <cellStyle name="20% - Accent2 4 2 8 3" xfId="4295" xr:uid="{361A603E-63FE-46C8-A168-D930866EC9C2}"/>
    <cellStyle name="20% - Accent2 4 2 8 3 2" xfId="4296" xr:uid="{6CBA79AA-7F71-4440-8DB6-3E08ABD6896F}"/>
    <cellStyle name="20% - Accent2 4 2 8 3 2 2" xfId="4297" xr:uid="{9E967EE8-9712-4DAC-8E6F-7023C52B9597}"/>
    <cellStyle name="20% - Accent2 4 2 8 3 3" xfId="4298" xr:uid="{AF59FA75-36C3-4814-8B1F-83A744E84493}"/>
    <cellStyle name="20% - Accent2 4 2 8 4" xfId="4299" xr:uid="{B3614106-B2C7-459E-86BA-C5AF798FD39C}"/>
    <cellStyle name="20% - Accent2 4 2 8 4 2" xfId="4300" xr:uid="{E131E540-4AD6-49B7-996B-2F7817C565DF}"/>
    <cellStyle name="20% - Accent2 4 2 8 5" xfId="4301" xr:uid="{416E6608-98AD-43ED-8DA0-9822158C9C6E}"/>
    <cellStyle name="20% - Accent2 4 2 9" xfId="4302" xr:uid="{009E8FAA-5294-4298-8B72-A374B92E3C78}"/>
    <cellStyle name="20% - Accent2 4 2 9 2" xfId="4303" xr:uid="{6E4137D7-A507-460F-AC7F-64066366A71C}"/>
    <cellStyle name="20% - Accent2 4 2 9 2 2" xfId="4304" xr:uid="{E069FE44-CEC8-4C00-8808-64BC86F2F434}"/>
    <cellStyle name="20% - Accent2 4 2 9 2 2 2" xfId="4305" xr:uid="{4CC89D25-D827-4F8D-BB8D-D3D957DEDFC3}"/>
    <cellStyle name="20% - Accent2 4 2 9 2 2 2 2" xfId="4306" xr:uid="{CC58A64B-F380-4434-A4C1-C0B6320B2C4A}"/>
    <cellStyle name="20% - Accent2 4 2 9 2 2 3" xfId="4307" xr:uid="{F8F08D84-E4BB-4258-AD72-A9F856590F68}"/>
    <cellStyle name="20% - Accent2 4 2 9 2 3" xfId="4308" xr:uid="{28D0CE7A-D49F-49AD-A657-0587D100DC35}"/>
    <cellStyle name="20% - Accent2 4 2 9 2 3 2" xfId="4309" xr:uid="{C835E707-1C2C-4158-9D28-6A115B89AB7F}"/>
    <cellStyle name="20% - Accent2 4 2 9 2 4" xfId="4310" xr:uid="{6F7F83D2-EFE4-4866-8028-DFADB3974CAB}"/>
    <cellStyle name="20% - Accent2 4 2 9 3" xfId="4311" xr:uid="{B64FD275-0FAC-429A-B566-431510F63C36}"/>
    <cellStyle name="20% - Accent2 4 2 9 3 2" xfId="4312" xr:uid="{8E81DB9D-D6E0-407A-A2AA-CB61A3DAA471}"/>
    <cellStyle name="20% - Accent2 4 2 9 3 2 2" xfId="4313" xr:uid="{C6D8013B-5834-4880-BCDD-48BC96F82E4D}"/>
    <cellStyle name="20% - Accent2 4 2 9 3 3" xfId="4314" xr:uid="{B823AF69-08A7-4A13-B28C-7A184FCB43A1}"/>
    <cellStyle name="20% - Accent2 4 2 9 4" xfId="4315" xr:uid="{98BACCCF-5BFD-4BB7-B411-FEF05985A218}"/>
    <cellStyle name="20% - Accent2 4 2 9 4 2" xfId="4316" xr:uid="{8784890B-5D4C-44FF-A1BB-BB7066695524}"/>
    <cellStyle name="20% - Accent2 4 2 9 5" xfId="4317" xr:uid="{3056EB86-A28F-4BD5-8B13-F7584B956EFF}"/>
    <cellStyle name="20% - Accent2 4 2_Asset Register (new)" xfId="4318" xr:uid="{70EA4C5C-523F-4DF0-97BD-DF4CA38F4907}"/>
    <cellStyle name="20% - Accent2 4 3" xfId="4319" xr:uid="{8632A6D5-488A-47A1-8775-F734F203069E}"/>
    <cellStyle name="20% - Accent2 4 3 10" xfId="4320" xr:uid="{4FA5418A-9EFE-4893-9CC5-889DA1FA8113}"/>
    <cellStyle name="20% - Accent2 4 3 10 2" xfId="4321" xr:uid="{61AF79C7-E5E2-4BF3-9BFB-D9AC8E397CA5}"/>
    <cellStyle name="20% - Accent2 4 3 11" xfId="4322" xr:uid="{72BE55C9-78A7-4A14-AE81-93E980AF9E1F}"/>
    <cellStyle name="20% - Accent2 4 3 11 2" xfId="4323" xr:uid="{DBAC381E-268A-4748-8CAE-8A05CB983F1C}"/>
    <cellStyle name="20% - Accent2 4 3 12" xfId="4324" xr:uid="{916B3346-2DAB-4643-9807-8F6DF258E122}"/>
    <cellStyle name="20% - Accent2 4 3 13" xfId="4325" xr:uid="{6C911965-6AF8-4CF6-BA38-C39CA7F80B2A}"/>
    <cellStyle name="20% - Accent2 4 3 2" xfId="4326" xr:uid="{51069E9F-9CA5-4843-9D60-F77A0E35BC37}"/>
    <cellStyle name="20% - Accent2 4 3 2 2" xfId="4327" xr:uid="{A9E8D381-9BC3-462E-9C04-02BCA2C9955D}"/>
    <cellStyle name="20% - Accent2 4 3 2 2 2" xfId="4328" xr:uid="{E7939390-9021-47F1-8350-FD0C9394B29D}"/>
    <cellStyle name="20% - Accent2 4 3 2 2 2 2" xfId="4329" xr:uid="{1A2C63D3-7541-4ED9-B3C2-000F292DF1AD}"/>
    <cellStyle name="20% - Accent2 4 3 2 2 2 2 2" xfId="4330" xr:uid="{0CAF97F9-96F8-4C79-ACB3-EB8AE3A9C69D}"/>
    <cellStyle name="20% - Accent2 4 3 2 2 2 2 2 2" xfId="4331" xr:uid="{07E5B996-1AFC-4A4F-856F-9DCA3886DB1B}"/>
    <cellStyle name="20% - Accent2 4 3 2 2 2 2 3" xfId="4332" xr:uid="{C0E87E8D-E879-46E8-824D-9A42FA2C5778}"/>
    <cellStyle name="20% - Accent2 4 3 2 2 2 3" xfId="4333" xr:uid="{D1555B8A-7072-4338-A195-CF09E58F02E5}"/>
    <cellStyle name="20% - Accent2 4 3 2 2 2 3 2" xfId="4334" xr:uid="{38B8552F-F6A0-4D9E-8F1D-2ADFD7DA76B9}"/>
    <cellStyle name="20% - Accent2 4 3 2 2 2 4" xfId="4335" xr:uid="{810422C7-51BF-4D84-8DDF-BBADC064C9FB}"/>
    <cellStyle name="20% - Accent2 4 3 2 2 2 4 2" xfId="4336" xr:uid="{6510C438-1827-4D11-A423-A9B16C343511}"/>
    <cellStyle name="20% - Accent2 4 3 2 2 2 5" xfId="4337" xr:uid="{9BD9EB80-96CB-4C68-810B-459590C4D186}"/>
    <cellStyle name="20% - Accent2 4 3 2 2 2 6" xfId="4338" xr:uid="{9C90B0CB-A7D2-4D7F-BD63-FF5745958EE2}"/>
    <cellStyle name="20% - Accent2 4 3 2 2 3" xfId="4339" xr:uid="{454E9C2A-6724-49BD-8F38-A13E6748EA2C}"/>
    <cellStyle name="20% - Accent2 4 3 2 2 3 2" xfId="4340" xr:uid="{D4695F90-20A8-4D3A-AB62-A07065CCF99F}"/>
    <cellStyle name="20% - Accent2 4 3 2 2 3 2 2" xfId="4341" xr:uid="{F1C17B9E-CD02-4311-8102-4717E72DA9D5}"/>
    <cellStyle name="20% - Accent2 4 3 2 2 3 3" xfId="4342" xr:uid="{D5F9B98B-90EE-4648-951A-D109E6425C27}"/>
    <cellStyle name="20% - Accent2 4 3 2 2 4" xfId="4343" xr:uid="{3BDE50C5-43C9-4D67-84F4-F0B6A6A0B11E}"/>
    <cellStyle name="20% - Accent2 4 3 2 2 4 2" xfId="4344" xr:uid="{F347A75E-67AD-444B-BA8A-A61F15285FC0}"/>
    <cellStyle name="20% - Accent2 4 3 2 2 5" xfId="4345" xr:uid="{D3E3204A-6516-48B5-8819-8112F6787CCE}"/>
    <cellStyle name="20% - Accent2 4 3 2 2 5 2" xfId="4346" xr:uid="{17CAA6FE-6E7E-4755-B464-B40DE739F782}"/>
    <cellStyle name="20% - Accent2 4 3 2 2 6" xfId="4347" xr:uid="{37332922-2E79-4F49-A8CF-9F7A34444869}"/>
    <cellStyle name="20% - Accent2 4 3 2 2 7" xfId="4348" xr:uid="{F0237ACF-B174-4B37-944F-6F1D947E934C}"/>
    <cellStyle name="20% - Accent2 4 3 2 3" xfId="4349" xr:uid="{BC76F69A-5704-4C92-A4A6-627AAD43CDBC}"/>
    <cellStyle name="20% - Accent2 4 3 2 3 2" xfId="4350" xr:uid="{5CE56CDA-D8D6-42BF-B160-3D42B431E04B}"/>
    <cellStyle name="20% - Accent2 4 3 2 3 2 2" xfId="4351" xr:uid="{418E755C-27FF-4154-9532-84819299DF44}"/>
    <cellStyle name="20% - Accent2 4 3 2 3 2 2 2" xfId="4352" xr:uid="{4F9A0A53-0A12-42AF-9E9C-51FF94A7DCDC}"/>
    <cellStyle name="20% - Accent2 4 3 2 3 2 2 2 2" xfId="4353" xr:uid="{0F8A65A5-3031-4E6E-9613-59F4043BAAE8}"/>
    <cellStyle name="20% - Accent2 4 3 2 3 2 2 3" xfId="4354" xr:uid="{1C30BB82-3AF6-4DFD-B16F-6698EA7F0407}"/>
    <cellStyle name="20% - Accent2 4 3 2 3 2 3" xfId="4355" xr:uid="{8334A12E-BB9A-494F-8C0D-B0C4F38A8C42}"/>
    <cellStyle name="20% - Accent2 4 3 2 3 2 3 2" xfId="4356" xr:uid="{C40FEEEA-52B6-4CBD-BF8F-C42C523055AE}"/>
    <cellStyle name="20% - Accent2 4 3 2 3 2 4" xfId="4357" xr:uid="{7D3D60BD-3759-4F19-BE1E-9F4263C4A69E}"/>
    <cellStyle name="20% - Accent2 4 3 2 3 3" xfId="4358" xr:uid="{58AE8F55-329D-4FB6-9AA5-97B784C9A25F}"/>
    <cellStyle name="20% - Accent2 4 3 2 3 3 2" xfId="4359" xr:uid="{B35EEBB4-2EDD-4921-BAE4-CF896D525D12}"/>
    <cellStyle name="20% - Accent2 4 3 2 3 3 2 2" xfId="4360" xr:uid="{C1431316-053C-484A-AC77-C73682EF2481}"/>
    <cellStyle name="20% - Accent2 4 3 2 3 3 3" xfId="4361" xr:uid="{3225EC9B-28C1-45F8-B6A4-6CB42B1F6424}"/>
    <cellStyle name="20% - Accent2 4 3 2 3 4" xfId="4362" xr:uid="{22F506A7-911E-4488-BB9B-2B4158C7BDAD}"/>
    <cellStyle name="20% - Accent2 4 3 2 3 4 2" xfId="4363" xr:uid="{A067982A-0D5B-4B4F-A7A1-1826E6141A62}"/>
    <cellStyle name="20% - Accent2 4 3 2 3 5" xfId="4364" xr:uid="{DBF3DDE1-642B-4BA1-A8B0-915F997AB8C3}"/>
    <cellStyle name="20% - Accent2 4 3 2 3 5 2" xfId="4365" xr:uid="{2C41CE35-3ED0-4653-B65F-E0244F565F05}"/>
    <cellStyle name="20% - Accent2 4 3 2 3 6" xfId="4366" xr:uid="{DC3D6FBA-D45D-45B7-BFE1-A610D8F859B7}"/>
    <cellStyle name="20% - Accent2 4 3 2 3 7" xfId="4367" xr:uid="{B2095645-4278-477B-B303-ED2F87AED36F}"/>
    <cellStyle name="20% - Accent2 4 3 2 4" xfId="4368" xr:uid="{C30489C1-DF32-4A15-B7D3-76836DE76B12}"/>
    <cellStyle name="20% - Accent2 4 3 2 4 2" xfId="4369" xr:uid="{B696D197-22DE-4625-B27F-1E96728D572D}"/>
    <cellStyle name="20% - Accent2 4 3 2 4 2 2" xfId="4370" xr:uid="{917C9C65-E94B-44D5-80F7-D9AC6E88CB7E}"/>
    <cellStyle name="20% - Accent2 4 3 2 4 2 2 2" xfId="4371" xr:uid="{CF54DD55-E3B4-48EA-92AF-9BD2EE51E1B3}"/>
    <cellStyle name="20% - Accent2 4 3 2 4 2 3" xfId="4372" xr:uid="{E08400C3-0646-495C-8BC2-B02D84545A89}"/>
    <cellStyle name="20% - Accent2 4 3 2 4 3" xfId="4373" xr:uid="{FAE3880D-8AA5-48A6-863C-B741EBDAD78E}"/>
    <cellStyle name="20% - Accent2 4 3 2 4 3 2" xfId="4374" xr:uid="{DAC67DA2-C1E1-4760-B98E-47C5ED056943}"/>
    <cellStyle name="20% - Accent2 4 3 2 4 4" xfId="4375" xr:uid="{1B4A4752-F88F-4C3B-A361-F18CD303C52B}"/>
    <cellStyle name="20% - Accent2 4 3 2 5" xfId="4376" xr:uid="{80D1FA30-0CC7-4B90-931B-CF0A3CBFA3D2}"/>
    <cellStyle name="20% - Accent2 4 3 2 5 2" xfId="4377" xr:uid="{E68AA63E-4498-42E4-8B11-3811C689D516}"/>
    <cellStyle name="20% - Accent2 4 3 2 5 2 2" xfId="4378" xr:uid="{EE98439E-BCBF-49D3-838B-F50AF964D73B}"/>
    <cellStyle name="20% - Accent2 4 3 2 5 3" xfId="4379" xr:uid="{52A5B3F6-7E31-4F5E-82E5-070B4B509E55}"/>
    <cellStyle name="20% - Accent2 4 3 2 6" xfId="4380" xr:uid="{D0FDBC51-04BB-455F-8D3F-9E4778D9EF95}"/>
    <cellStyle name="20% - Accent2 4 3 2 6 2" xfId="4381" xr:uid="{3EE395C7-34A1-4476-A98A-EAC075361988}"/>
    <cellStyle name="20% - Accent2 4 3 2 7" xfId="4382" xr:uid="{793E29B1-100C-4CA3-AADF-A72E47B8E0C9}"/>
    <cellStyle name="20% - Accent2 4 3 2 7 2" xfId="4383" xr:uid="{DC6D731B-22C9-4E35-A03C-49E6313C7962}"/>
    <cellStyle name="20% - Accent2 4 3 2 8" xfId="4384" xr:uid="{EB937012-5D97-41DB-A6CD-7428E7EDEEFF}"/>
    <cellStyle name="20% - Accent2 4 3 2 9" xfId="4385" xr:uid="{65D91C6D-4C1E-4FEA-8CA7-41A77804376B}"/>
    <cellStyle name="20% - Accent2 4 3 3" xfId="4386" xr:uid="{4ECEF26E-5C07-4441-8804-3DDE965FAF5C}"/>
    <cellStyle name="20% - Accent2 4 3 3 2" xfId="4387" xr:uid="{1088DD90-40CC-487E-8A16-A3B716723EDF}"/>
    <cellStyle name="20% - Accent2 4 3 3 2 2" xfId="4388" xr:uid="{DDE29309-78AE-4A3F-8587-CDE015EBA05F}"/>
    <cellStyle name="20% - Accent2 4 3 3 2 2 2" xfId="4389" xr:uid="{BF0ED2DA-24DC-416F-A0BD-4EE228418700}"/>
    <cellStyle name="20% - Accent2 4 3 3 2 2 2 2" xfId="4390" xr:uid="{A13D5593-EB57-4376-AD26-1DB5C5085E92}"/>
    <cellStyle name="20% - Accent2 4 3 3 2 2 2 2 2" xfId="4391" xr:uid="{C0481349-6E5A-4653-9594-B84325289EE9}"/>
    <cellStyle name="20% - Accent2 4 3 3 2 2 2 3" xfId="4392" xr:uid="{D1FDFF86-F1DE-427F-A8FD-ECCFA02DB1B6}"/>
    <cellStyle name="20% - Accent2 4 3 3 2 2 3" xfId="4393" xr:uid="{70153396-DEA6-4FB1-A266-0C8AC1EA2D0D}"/>
    <cellStyle name="20% - Accent2 4 3 3 2 2 3 2" xfId="4394" xr:uid="{4F8A8560-F22F-4019-B1CC-5338925A2349}"/>
    <cellStyle name="20% - Accent2 4 3 3 2 2 4" xfId="4395" xr:uid="{0C5049ED-B30D-43FB-B2EA-5E9473EDC8F5}"/>
    <cellStyle name="20% - Accent2 4 3 3 2 3" xfId="4396" xr:uid="{E1A9381B-2614-4D8F-AB2F-0724C62F53AE}"/>
    <cellStyle name="20% - Accent2 4 3 3 2 3 2" xfId="4397" xr:uid="{D43C7CBC-2EAC-42BD-B504-F599B7BF1D3B}"/>
    <cellStyle name="20% - Accent2 4 3 3 2 3 2 2" xfId="4398" xr:uid="{148BD376-4959-4969-93E7-A4A080421160}"/>
    <cellStyle name="20% - Accent2 4 3 3 2 3 3" xfId="4399" xr:uid="{1E1A0723-16B4-4B3A-A9D6-503E0BF4568B}"/>
    <cellStyle name="20% - Accent2 4 3 3 2 4" xfId="4400" xr:uid="{F0C7363D-91BC-4A11-96F3-20F3B5974C6D}"/>
    <cellStyle name="20% - Accent2 4 3 3 2 4 2" xfId="4401" xr:uid="{35E52D23-FD91-426D-ABA5-803951445D13}"/>
    <cellStyle name="20% - Accent2 4 3 3 2 5" xfId="4402" xr:uid="{87E58AE1-552C-4BAA-B25F-54DD484D1F17}"/>
    <cellStyle name="20% - Accent2 4 3 3 2 5 2" xfId="4403" xr:uid="{63E496F2-5A47-41F0-8435-549E80C11A8A}"/>
    <cellStyle name="20% - Accent2 4 3 3 2 6" xfId="4404" xr:uid="{ECA2BCDD-AEB0-4531-97AE-040853A042CD}"/>
    <cellStyle name="20% - Accent2 4 3 3 2 7" xfId="4405" xr:uid="{C8E5A6AE-1AB9-4E3F-84B9-8E43409D7093}"/>
    <cellStyle name="20% - Accent2 4 3 3 3" xfId="4406" xr:uid="{9CE78352-3C47-4934-8F51-1E2334B88503}"/>
    <cellStyle name="20% - Accent2 4 3 3 3 2" xfId="4407" xr:uid="{BBC7CDC1-9AA6-4A9D-855E-D6EA6B3F77E1}"/>
    <cellStyle name="20% - Accent2 4 3 3 3 2 2" xfId="4408" xr:uid="{EB1A4ABA-08E8-471C-9DFE-26ED558056DC}"/>
    <cellStyle name="20% - Accent2 4 3 3 3 2 2 2" xfId="4409" xr:uid="{26A4483E-6E06-4738-80D5-1D1DE9036C52}"/>
    <cellStyle name="20% - Accent2 4 3 3 3 2 2 2 2" xfId="4410" xr:uid="{1359E013-6D82-4884-BB2B-4B856D72F135}"/>
    <cellStyle name="20% - Accent2 4 3 3 3 2 2 3" xfId="4411" xr:uid="{9CB62E12-3356-429F-9C99-A4ED581FC3CE}"/>
    <cellStyle name="20% - Accent2 4 3 3 3 2 3" xfId="4412" xr:uid="{6EF6CF5B-EAD2-4956-9B67-605A01DF1903}"/>
    <cellStyle name="20% - Accent2 4 3 3 3 2 3 2" xfId="4413" xr:uid="{18F65343-1DCD-43B7-AE37-4EFBC5D09326}"/>
    <cellStyle name="20% - Accent2 4 3 3 3 2 4" xfId="4414" xr:uid="{442FE7DC-AD97-4A3C-A3B9-AAECC870834B}"/>
    <cellStyle name="20% - Accent2 4 3 3 3 3" xfId="4415" xr:uid="{FA2FD708-CE6D-46CF-A800-B3A476BC3219}"/>
    <cellStyle name="20% - Accent2 4 3 3 3 3 2" xfId="4416" xr:uid="{D8707985-8BB3-4B05-A3E5-781D223D6A82}"/>
    <cellStyle name="20% - Accent2 4 3 3 3 3 2 2" xfId="4417" xr:uid="{4F92D7E5-F601-4D15-A56F-4827C4D80D87}"/>
    <cellStyle name="20% - Accent2 4 3 3 3 3 3" xfId="4418" xr:uid="{90DC202E-CE73-44DD-99BA-17063D32BBEB}"/>
    <cellStyle name="20% - Accent2 4 3 3 3 4" xfId="4419" xr:uid="{66B4EE30-6997-47D2-85E5-CB95FEFA09F1}"/>
    <cellStyle name="20% - Accent2 4 3 3 3 4 2" xfId="4420" xr:uid="{C2091AEE-0C9A-43F7-90C0-90BEFD967808}"/>
    <cellStyle name="20% - Accent2 4 3 3 3 5" xfId="4421" xr:uid="{BA19B9CF-396E-4670-91A9-988A6A127B1E}"/>
    <cellStyle name="20% - Accent2 4 3 3 4" xfId="4422" xr:uid="{7EEA1764-311B-4291-A3A6-012508890BB9}"/>
    <cellStyle name="20% - Accent2 4 3 3 4 2" xfId="4423" xr:uid="{B1073F2A-E466-44B1-95D2-CFACB8055ECE}"/>
    <cellStyle name="20% - Accent2 4 3 3 4 2 2" xfId="4424" xr:uid="{0C95CA82-E3F1-4646-A999-11D1674CFA2D}"/>
    <cellStyle name="20% - Accent2 4 3 3 4 2 2 2" xfId="4425" xr:uid="{1C316F8A-117E-4ED2-AF82-F0FCAC88E3C7}"/>
    <cellStyle name="20% - Accent2 4 3 3 4 2 3" xfId="4426" xr:uid="{BBE5A76B-98B5-454E-B50F-153EB7EED360}"/>
    <cellStyle name="20% - Accent2 4 3 3 4 3" xfId="4427" xr:uid="{A1C9967C-64C5-4598-9F44-893FFFA7DDA3}"/>
    <cellStyle name="20% - Accent2 4 3 3 4 3 2" xfId="4428" xr:uid="{4383F32F-BAF1-4A4C-AADD-BA184C22F716}"/>
    <cellStyle name="20% - Accent2 4 3 3 4 4" xfId="4429" xr:uid="{96306D81-9079-4524-869B-B97A8B68BE2B}"/>
    <cellStyle name="20% - Accent2 4 3 3 5" xfId="4430" xr:uid="{AE6B3EC0-8AA8-4049-9353-B1661EAD206A}"/>
    <cellStyle name="20% - Accent2 4 3 3 5 2" xfId="4431" xr:uid="{2BBE24CC-0D19-4D10-9332-7AD5BD7C255D}"/>
    <cellStyle name="20% - Accent2 4 3 3 5 2 2" xfId="4432" xr:uid="{0728498D-E145-4D5B-9C50-7E002BC523AC}"/>
    <cellStyle name="20% - Accent2 4 3 3 5 3" xfId="4433" xr:uid="{3723951D-AF46-42FE-BE1A-31DC810A48FC}"/>
    <cellStyle name="20% - Accent2 4 3 3 6" xfId="4434" xr:uid="{F7E74E54-634B-4016-B10C-F079D87CB234}"/>
    <cellStyle name="20% - Accent2 4 3 3 6 2" xfId="4435" xr:uid="{B6E706D5-2666-4015-9A80-338CD3AEA6F8}"/>
    <cellStyle name="20% - Accent2 4 3 3 7" xfId="4436" xr:uid="{8A6A6849-FAFB-4FF6-9AA7-B438F08157BE}"/>
    <cellStyle name="20% - Accent2 4 3 3 7 2" xfId="4437" xr:uid="{3C0E8497-97A5-482B-9F38-2731C1597338}"/>
    <cellStyle name="20% - Accent2 4 3 3 8" xfId="4438" xr:uid="{17628C1B-D47B-4CC9-A544-07247B05CEA2}"/>
    <cellStyle name="20% - Accent2 4 3 3 9" xfId="4439" xr:uid="{8F4CD1CE-E8D8-42AB-8F15-7516029E2D4E}"/>
    <cellStyle name="20% - Accent2 4 3 4" xfId="4440" xr:uid="{9CAB1544-FF5A-4924-88B3-259894F3CD45}"/>
    <cellStyle name="20% - Accent2 4 3 4 2" xfId="4441" xr:uid="{A042B993-9E09-4DEA-B29A-C64D5C85E090}"/>
    <cellStyle name="20% - Accent2 4 3 4 2 2" xfId="4442" xr:uid="{1D2BE828-0A3B-45C7-832D-922E509B2F6A}"/>
    <cellStyle name="20% - Accent2 4 3 4 2 2 2" xfId="4443" xr:uid="{FEF891DC-88DE-40C9-9BA8-ED4B5FCA9A7A}"/>
    <cellStyle name="20% - Accent2 4 3 4 2 2 2 2" xfId="4444" xr:uid="{29265530-686A-4ECB-82A6-BCE23A62B9C2}"/>
    <cellStyle name="20% - Accent2 4 3 4 2 2 3" xfId="4445" xr:uid="{3AD88A79-C834-4018-AEB3-25A1C61501CD}"/>
    <cellStyle name="20% - Accent2 4 3 4 2 3" xfId="4446" xr:uid="{61A248D3-35A7-430A-85EE-4095D19BABB9}"/>
    <cellStyle name="20% - Accent2 4 3 4 2 3 2" xfId="4447" xr:uid="{EE83AFFA-ADAB-4315-B58E-4BDAE38A7BDA}"/>
    <cellStyle name="20% - Accent2 4 3 4 2 4" xfId="4448" xr:uid="{9E9832A0-DB2D-40F8-B5D5-B1FB7D3408AE}"/>
    <cellStyle name="20% - Accent2 4 3 4 3" xfId="4449" xr:uid="{0AA386B6-5ECC-4AD2-A276-9F6A0BC231E3}"/>
    <cellStyle name="20% - Accent2 4 3 4 3 2" xfId="4450" xr:uid="{12813D03-7B54-4D66-8835-AB5D1806FEBF}"/>
    <cellStyle name="20% - Accent2 4 3 4 3 2 2" xfId="4451" xr:uid="{4FAF8FB8-142E-4CCC-8E31-8E8A749DE787}"/>
    <cellStyle name="20% - Accent2 4 3 4 3 3" xfId="4452" xr:uid="{C2E46023-85BC-4040-A0C1-318B36C47A3B}"/>
    <cellStyle name="20% - Accent2 4 3 4 4" xfId="4453" xr:uid="{67C6B787-1F72-49DA-918C-8912E5ED84C6}"/>
    <cellStyle name="20% - Accent2 4 3 4 4 2" xfId="4454" xr:uid="{524CA11A-765D-46E1-95A8-58046DF34653}"/>
    <cellStyle name="20% - Accent2 4 3 4 5" xfId="4455" xr:uid="{28D80B51-C765-4356-9142-D818294BAF95}"/>
    <cellStyle name="20% - Accent2 4 3 4 5 2" xfId="4456" xr:uid="{BC4766E2-B8C6-4069-9D5A-08473CC72A4E}"/>
    <cellStyle name="20% - Accent2 4 3 4 6" xfId="4457" xr:uid="{AF054FDD-EE58-4047-AC97-D83660966C3E}"/>
    <cellStyle name="20% - Accent2 4 3 4 7" xfId="4458" xr:uid="{487EAB2B-63F9-4EE0-996A-D32832A6A671}"/>
    <cellStyle name="20% - Accent2 4 3 5" xfId="4459" xr:uid="{DAB328B2-9F49-4296-836E-0C90E0ACAFDA}"/>
    <cellStyle name="20% - Accent2 4 3 5 2" xfId="4460" xr:uid="{A616A6CF-9E30-4213-A90B-373CF8885004}"/>
    <cellStyle name="20% - Accent2 4 3 5 2 2" xfId="4461" xr:uid="{136B07C2-53A2-4326-80AD-041AD5E88353}"/>
    <cellStyle name="20% - Accent2 4 3 5 2 2 2" xfId="4462" xr:uid="{E1F81D95-4DF8-4E83-B047-01C0A692CB1E}"/>
    <cellStyle name="20% - Accent2 4 3 5 2 2 2 2" xfId="4463" xr:uid="{31B1C9F4-5200-4C5F-87EB-7210AA92C516}"/>
    <cellStyle name="20% - Accent2 4 3 5 2 2 3" xfId="4464" xr:uid="{7639103F-203E-49C5-80CE-B45F921F5D77}"/>
    <cellStyle name="20% - Accent2 4 3 5 2 3" xfId="4465" xr:uid="{06801980-EDC0-4B5B-A668-8B67C940273A}"/>
    <cellStyle name="20% - Accent2 4 3 5 2 3 2" xfId="4466" xr:uid="{42F320A4-F280-45C9-B701-D35304266B26}"/>
    <cellStyle name="20% - Accent2 4 3 5 2 4" xfId="4467" xr:uid="{049E75FC-8496-4AC0-8C04-A1DE1A92A89A}"/>
    <cellStyle name="20% - Accent2 4 3 5 3" xfId="4468" xr:uid="{2166760D-4237-4560-A192-2A26B0FED5D8}"/>
    <cellStyle name="20% - Accent2 4 3 5 3 2" xfId="4469" xr:uid="{B1969DEE-71DA-4B0F-A0FA-31C6F6347EC7}"/>
    <cellStyle name="20% - Accent2 4 3 5 3 2 2" xfId="4470" xr:uid="{61B00D9D-52E7-46AF-A72B-02241DEE9D93}"/>
    <cellStyle name="20% - Accent2 4 3 5 3 3" xfId="4471" xr:uid="{A13D6313-4255-42A6-8C98-26A4581FDE14}"/>
    <cellStyle name="20% - Accent2 4 3 5 4" xfId="4472" xr:uid="{B6E55973-BD3B-4581-862E-DDFDE22CB634}"/>
    <cellStyle name="20% - Accent2 4 3 5 4 2" xfId="4473" xr:uid="{109C2BCE-7A3B-4B00-96D1-1F2927DD07FD}"/>
    <cellStyle name="20% - Accent2 4 3 5 5" xfId="4474" xr:uid="{CE09DD5F-976E-4DB6-8EF3-7A38CB30D16A}"/>
    <cellStyle name="20% - Accent2 4 3 6" xfId="4475" xr:uid="{26BAF027-F299-4460-AA2F-11A06C30BC80}"/>
    <cellStyle name="20% - Accent2 4 3 6 2" xfId="4476" xr:uid="{F045B0B1-5BC5-4639-80DC-22F33ED2A146}"/>
    <cellStyle name="20% - Accent2 4 3 6 2 2" xfId="4477" xr:uid="{12EF1124-56E3-4A00-8745-7550577A2E71}"/>
    <cellStyle name="20% - Accent2 4 3 6 2 2 2" xfId="4478" xr:uid="{4F2C40C0-A209-4C88-A4C4-B97EC1033977}"/>
    <cellStyle name="20% - Accent2 4 3 6 2 2 2 2" xfId="4479" xr:uid="{00091B56-C863-4090-9668-B8B85686D3A3}"/>
    <cellStyle name="20% - Accent2 4 3 6 2 2 3" xfId="4480" xr:uid="{9F38E47E-B31E-4239-BD82-9F9C0455D9E1}"/>
    <cellStyle name="20% - Accent2 4 3 6 2 3" xfId="4481" xr:uid="{5987396F-A063-4194-8D5A-664B6D760C52}"/>
    <cellStyle name="20% - Accent2 4 3 6 2 3 2" xfId="4482" xr:uid="{D259BBAE-5525-4072-B6F9-AF05C0FD8896}"/>
    <cellStyle name="20% - Accent2 4 3 6 2 4" xfId="4483" xr:uid="{CD3161F9-6283-4174-950B-867E05F9F649}"/>
    <cellStyle name="20% - Accent2 4 3 6 3" xfId="4484" xr:uid="{28A3E242-C7C8-443D-9869-EE8A1DE3BD41}"/>
    <cellStyle name="20% - Accent2 4 3 6 3 2" xfId="4485" xr:uid="{15ABA59E-A398-4693-BFB0-23AA84ED6FF6}"/>
    <cellStyle name="20% - Accent2 4 3 6 3 2 2" xfId="4486" xr:uid="{D6D8ACBD-98B7-4322-9FD4-11E72F341F29}"/>
    <cellStyle name="20% - Accent2 4 3 6 3 3" xfId="4487" xr:uid="{29EB13B5-9814-4F93-BCAD-6FC70B834D10}"/>
    <cellStyle name="20% - Accent2 4 3 6 4" xfId="4488" xr:uid="{B5FE9AAC-42D9-465B-8BFA-968B4AACA21A}"/>
    <cellStyle name="20% - Accent2 4 3 6 4 2" xfId="4489" xr:uid="{865A9FEB-9F13-449E-A251-96955BA1BF91}"/>
    <cellStyle name="20% - Accent2 4 3 6 5" xfId="4490" xr:uid="{BEE68D0F-239E-4FCC-BAA9-4DFD7E43B3EF}"/>
    <cellStyle name="20% - Accent2 4 3 7" xfId="4491" xr:uid="{436177CF-932F-49AC-8086-617C986D80C1}"/>
    <cellStyle name="20% - Accent2 4 3 7 2" xfId="4492" xr:uid="{5292B746-840F-4828-AEE6-16BAA237C4DD}"/>
    <cellStyle name="20% - Accent2 4 3 7 2 2" xfId="4493" xr:uid="{5177A4AD-FF82-49C2-90EC-AB99DD045A22}"/>
    <cellStyle name="20% - Accent2 4 3 7 2 2 2" xfId="4494" xr:uid="{EF8528C5-6C7E-467F-A94A-768DA52D5061}"/>
    <cellStyle name="20% - Accent2 4 3 7 2 2 2 2" xfId="4495" xr:uid="{C3CF6BE0-BE6C-47B9-9B18-BEAEAEDC361A}"/>
    <cellStyle name="20% - Accent2 4 3 7 2 2 3" xfId="4496" xr:uid="{49BE52AC-8FE5-4060-A1E7-48483B216114}"/>
    <cellStyle name="20% - Accent2 4 3 7 2 3" xfId="4497" xr:uid="{0FB5661D-DBB4-4DB5-921A-A031E7778A46}"/>
    <cellStyle name="20% - Accent2 4 3 7 2 3 2" xfId="4498" xr:uid="{335DDDDA-A031-490B-9750-2503FAD9BBAE}"/>
    <cellStyle name="20% - Accent2 4 3 7 2 4" xfId="4499" xr:uid="{F469D9FD-DC9D-44AB-86DC-C912BFFDAC4D}"/>
    <cellStyle name="20% - Accent2 4 3 7 3" xfId="4500" xr:uid="{61753A3D-1843-4E61-BB5D-01550BD8532A}"/>
    <cellStyle name="20% - Accent2 4 3 7 3 2" xfId="4501" xr:uid="{17BA9272-15AB-446F-AE5F-FE541142AA51}"/>
    <cellStyle name="20% - Accent2 4 3 7 3 2 2" xfId="4502" xr:uid="{02D9A077-D3D8-47CA-8497-B6BD757C5A15}"/>
    <cellStyle name="20% - Accent2 4 3 7 3 3" xfId="4503" xr:uid="{BEC9591A-72C3-4544-A045-B0F8D076FA6D}"/>
    <cellStyle name="20% - Accent2 4 3 7 4" xfId="4504" xr:uid="{F1E74C27-CEC4-4DCB-8258-186302DCE31A}"/>
    <cellStyle name="20% - Accent2 4 3 7 4 2" xfId="4505" xr:uid="{BE890599-2726-4F3D-A488-84CA5118CB12}"/>
    <cellStyle name="20% - Accent2 4 3 7 5" xfId="4506" xr:uid="{316D78E4-B191-4259-80E4-9D96D059122A}"/>
    <cellStyle name="20% - Accent2 4 3 8" xfId="4507" xr:uid="{3672E3B8-2B8F-49AC-A006-FDB1E74DCF14}"/>
    <cellStyle name="20% - Accent2 4 3 8 2" xfId="4508" xr:uid="{474DE809-6616-4A2D-A04C-59C7E62197F0}"/>
    <cellStyle name="20% - Accent2 4 3 8 2 2" xfId="4509" xr:uid="{221056F8-2460-4BA1-8B57-4391D58B080B}"/>
    <cellStyle name="20% - Accent2 4 3 8 2 2 2" xfId="4510" xr:uid="{C115272E-7D41-4F28-AC16-6A8F8F64F886}"/>
    <cellStyle name="20% - Accent2 4 3 8 2 3" xfId="4511" xr:uid="{D7AE92A7-3BA2-424E-8628-71BB4A855923}"/>
    <cellStyle name="20% - Accent2 4 3 8 3" xfId="4512" xr:uid="{8601FC99-4E64-42FE-B6D3-97EFC8F26C87}"/>
    <cellStyle name="20% - Accent2 4 3 8 3 2" xfId="4513" xr:uid="{27E6C1AB-354E-4AA3-BEAD-43C54F9E2E0E}"/>
    <cellStyle name="20% - Accent2 4 3 8 4" xfId="4514" xr:uid="{2B47295C-4831-480C-866F-38DCC7E2EA25}"/>
    <cellStyle name="20% - Accent2 4 3 9" xfId="4515" xr:uid="{FE73539B-106D-433A-B17D-A58B3606F52A}"/>
    <cellStyle name="20% - Accent2 4 3 9 2" xfId="4516" xr:uid="{8F91AFD3-A0F9-444A-8E63-69059C91AA2C}"/>
    <cellStyle name="20% - Accent2 4 3 9 2 2" xfId="4517" xr:uid="{A05366D7-3F6D-4148-A4FF-AFDD39032D23}"/>
    <cellStyle name="20% - Accent2 4 3 9 3" xfId="4518" xr:uid="{D4C66DB7-61C2-4076-A247-8F3652638F07}"/>
    <cellStyle name="20% - Accent2 4 3_Asset Register (new)" xfId="4519" xr:uid="{85A57176-9C7E-4DBD-87BF-A10B1CA5A3F9}"/>
    <cellStyle name="20% - Accent2 4 4" xfId="4520" xr:uid="{4A1FC5DD-80A5-47A3-B3D0-B9CB532368A1}"/>
    <cellStyle name="20% - Accent2 4 4 10" xfId="4521" xr:uid="{E4180F3C-6917-42DC-8D21-B4442324CCF9}"/>
    <cellStyle name="20% - Accent2 4 4 11" xfId="4522" xr:uid="{518287ED-C3DF-4E1D-8F13-D73FE74DE01A}"/>
    <cellStyle name="20% - Accent2 4 4 2" xfId="4523" xr:uid="{A5E6C159-F97C-4166-AA29-7EACA2557A1E}"/>
    <cellStyle name="20% - Accent2 4 4 2 2" xfId="4524" xr:uid="{6D8F7B62-0B7B-49DE-BB92-8AA25F982D95}"/>
    <cellStyle name="20% - Accent2 4 4 2 2 2" xfId="4525" xr:uid="{4CCDBD84-1C31-4BBB-9B27-6A9681ED6E39}"/>
    <cellStyle name="20% - Accent2 4 4 2 2 2 2" xfId="4526" xr:uid="{4E5CAC5E-2173-4E61-BEB7-717C32697D98}"/>
    <cellStyle name="20% - Accent2 4 4 2 2 2 2 2" xfId="4527" xr:uid="{91BB5FDE-D12F-44BA-88BE-D251738CAD26}"/>
    <cellStyle name="20% - Accent2 4 4 2 2 2 3" xfId="4528" xr:uid="{DFF14BD3-332F-4664-93DA-36D96038880C}"/>
    <cellStyle name="20% - Accent2 4 4 2 2 3" xfId="4529" xr:uid="{8A9E563F-16D4-4E75-ADBE-001D02DF8522}"/>
    <cellStyle name="20% - Accent2 4 4 2 2 3 2" xfId="4530" xr:uid="{749E55EA-F96B-47BC-A298-ADA83904444B}"/>
    <cellStyle name="20% - Accent2 4 4 2 2 4" xfId="4531" xr:uid="{663B9F19-7788-427E-B755-03638BE22F4A}"/>
    <cellStyle name="20% - Accent2 4 4 2 2 4 2" xfId="4532" xr:uid="{BD5F06CA-53AE-485C-80EC-A8D604F9DC07}"/>
    <cellStyle name="20% - Accent2 4 4 2 2 5" xfId="4533" xr:uid="{46B11F86-D512-4B65-820D-789649CE6E90}"/>
    <cellStyle name="20% - Accent2 4 4 2 2 6" xfId="4534" xr:uid="{A95D59B5-B7A4-4463-899B-111B8FA95317}"/>
    <cellStyle name="20% - Accent2 4 4 2 3" xfId="4535" xr:uid="{D94A610E-EDA4-4276-91C4-9E2278982D2E}"/>
    <cellStyle name="20% - Accent2 4 4 2 3 2" xfId="4536" xr:uid="{E5BAF7BA-A461-45FA-9225-A70E782608EC}"/>
    <cellStyle name="20% - Accent2 4 4 2 3 2 2" xfId="4537" xr:uid="{CCD15747-3F79-4189-9062-C2C1B1DEB316}"/>
    <cellStyle name="20% - Accent2 4 4 2 3 3" xfId="4538" xr:uid="{83B74C3F-80B8-479A-9434-B3E0974E3182}"/>
    <cellStyle name="20% - Accent2 4 4 2 4" xfId="4539" xr:uid="{8E6D4397-B09E-4A54-B492-B37D9F44CFB7}"/>
    <cellStyle name="20% - Accent2 4 4 2 4 2" xfId="4540" xr:uid="{DF5EEA07-AB77-4344-933A-B2C2092BE9DB}"/>
    <cellStyle name="20% - Accent2 4 4 2 5" xfId="4541" xr:uid="{6186F251-84E3-431D-B8C7-610A1A77085C}"/>
    <cellStyle name="20% - Accent2 4 4 2 5 2" xfId="4542" xr:uid="{98BF7A34-6067-4A72-A57B-B3999DD9E793}"/>
    <cellStyle name="20% - Accent2 4 4 2 6" xfId="4543" xr:uid="{3EF1CA6D-B6FC-4D14-B314-F59692D51611}"/>
    <cellStyle name="20% - Accent2 4 4 2 7" xfId="4544" xr:uid="{FAB89991-782D-491B-A3AB-E0F732F1992B}"/>
    <cellStyle name="20% - Accent2 4 4 3" xfId="4545" xr:uid="{A481440C-F6B1-476C-81F8-DE3BC56628D1}"/>
    <cellStyle name="20% - Accent2 4 4 3 2" xfId="4546" xr:uid="{2811F6CE-416C-4882-B309-61A6196D6705}"/>
    <cellStyle name="20% - Accent2 4 4 3 2 2" xfId="4547" xr:uid="{F317AE69-004F-4C2D-A40B-379ADDFF4022}"/>
    <cellStyle name="20% - Accent2 4 4 3 2 2 2" xfId="4548" xr:uid="{BC553CC6-6575-4D10-8C17-5ACC95384313}"/>
    <cellStyle name="20% - Accent2 4 4 3 2 2 2 2" xfId="4549" xr:uid="{FB0DD84D-D547-4D0A-8971-D5126DBEAF62}"/>
    <cellStyle name="20% - Accent2 4 4 3 2 2 3" xfId="4550" xr:uid="{643717F6-68E5-4CAC-8D0C-178AFA994EBE}"/>
    <cellStyle name="20% - Accent2 4 4 3 2 3" xfId="4551" xr:uid="{363344C4-D92C-4B7E-9B08-4D1817F02560}"/>
    <cellStyle name="20% - Accent2 4 4 3 2 3 2" xfId="4552" xr:uid="{872B205B-DE52-4BC1-9B39-B45C2C485C35}"/>
    <cellStyle name="20% - Accent2 4 4 3 2 4" xfId="4553" xr:uid="{B7CD27EA-99B6-49EF-8F3B-0D4773739270}"/>
    <cellStyle name="20% - Accent2 4 4 3 3" xfId="4554" xr:uid="{4133EEA2-171B-4F4D-B911-9D751E750588}"/>
    <cellStyle name="20% - Accent2 4 4 3 3 2" xfId="4555" xr:uid="{379147AE-1D05-4490-BF61-06535DB25284}"/>
    <cellStyle name="20% - Accent2 4 4 3 3 2 2" xfId="4556" xr:uid="{1F065842-397A-4001-A219-9B4D02DCDC71}"/>
    <cellStyle name="20% - Accent2 4 4 3 3 3" xfId="4557" xr:uid="{CB8B2898-0DCD-4695-91D1-4CD6F6446AEB}"/>
    <cellStyle name="20% - Accent2 4 4 3 4" xfId="4558" xr:uid="{A33CAF6C-E491-4134-AC5F-3A83CEA867FE}"/>
    <cellStyle name="20% - Accent2 4 4 3 4 2" xfId="4559" xr:uid="{F3F7281D-6067-4DE6-8BAE-ED4D113461A7}"/>
    <cellStyle name="20% - Accent2 4 4 3 5" xfId="4560" xr:uid="{D1D7960D-93C1-4DD1-988E-B0E8340DFF01}"/>
    <cellStyle name="20% - Accent2 4 4 3 5 2" xfId="4561" xr:uid="{1207A4AA-5D87-4B79-8DC5-9AE31F46FBC1}"/>
    <cellStyle name="20% - Accent2 4 4 3 6" xfId="4562" xr:uid="{604DDB61-C050-4E9A-AF98-3C214298B864}"/>
    <cellStyle name="20% - Accent2 4 4 3 7" xfId="4563" xr:uid="{086F311E-3500-4378-9A76-C5A4CBFD4DD0}"/>
    <cellStyle name="20% - Accent2 4 4 4" xfId="4564" xr:uid="{407BE87E-1AA5-4FEA-8760-6340BAB8511E}"/>
    <cellStyle name="20% - Accent2 4 4 4 2" xfId="4565" xr:uid="{2FC08E81-D791-4FA7-9317-A2FA7017A720}"/>
    <cellStyle name="20% - Accent2 4 4 4 2 2" xfId="4566" xr:uid="{10826B7F-6EB6-4377-9487-DDE0F6583B4F}"/>
    <cellStyle name="20% - Accent2 4 4 4 2 2 2" xfId="4567" xr:uid="{ACCCE9A1-2EA2-4EE4-B8CE-8F8E26E4D7D5}"/>
    <cellStyle name="20% - Accent2 4 4 4 2 2 2 2" xfId="4568" xr:uid="{7A57A4E8-F9FB-42A3-8FD7-A707F990F852}"/>
    <cellStyle name="20% - Accent2 4 4 4 2 2 3" xfId="4569" xr:uid="{639D91B5-29BA-4BEC-AF24-1866ED49C727}"/>
    <cellStyle name="20% - Accent2 4 4 4 2 3" xfId="4570" xr:uid="{54D166F1-6BA5-43A1-98C2-45E9182ED68C}"/>
    <cellStyle name="20% - Accent2 4 4 4 2 3 2" xfId="4571" xr:uid="{81297EB8-CB99-4E7A-BBA7-A9D8547CBE59}"/>
    <cellStyle name="20% - Accent2 4 4 4 2 4" xfId="4572" xr:uid="{FD4FEF94-F304-455C-8E38-4300484DAB3C}"/>
    <cellStyle name="20% - Accent2 4 4 4 3" xfId="4573" xr:uid="{7F264233-35CD-4DED-B9B6-17DDBB1787FA}"/>
    <cellStyle name="20% - Accent2 4 4 4 3 2" xfId="4574" xr:uid="{05F31568-60FB-4B8D-A556-DAC7BDD851F5}"/>
    <cellStyle name="20% - Accent2 4 4 4 3 2 2" xfId="4575" xr:uid="{E270ECA1-E225-491E-B7A7-0BCC9545D259}"/>
    <cellStyle name="20% - Accent2 4 4 4 3 3" xfId="4576" xr:uid="{37676A4B-6214-4220-AC64-46C012203DA7}"/>
    <cellStyle name="20% - Accent2 4 4 4 4" xfId="4577" xr:uid="{20383F14-A734-4886-94A2-7A496456209B}"/>
    <cellStyle name="20% - Accent2 4 4 4 4 2" xfId="4578" xr:uid="{7C897F7F-9FB2-4DF8-BD71-A3716163FC87}"/>
    <cellStyle name="20% - Accent2 4 4 4 5" xfId="4579" xr:uid="{4F39224B-90C1-4836-8361-4C47F3A384AB}"/>
    <cellStyle name="20% - Accent2 4 4 5" xfId="4580" xr:uid="{6ED153D6-110E-4729-9EE7-2673818A1C33}"/>
    <cellStyle name="20% - Accent2 4 4 5 2" xfId="4581" xr:uid="{738CFA26-3B30-4B42-873F-BE44D8100C5A}"/>
    <cellStyle name="20% - Accent2 4 4 5 2 2" xfId="4582" xr:uid="{1E14235C-F5A4-4DB8-B29F-894DF4093DFD}"/>
    <cellStyle name="20% - Accent2 4 4 5 2 2 2" xfId="4583" xr:uid="{5E37849F-FF83-4D4D-87F8-ACF02DD95883}"/>
    <cellStyle name="20% - Accent2 4 4 5 2 2 2 2" xfId="4584" xr:uid="{6D7CA47C-2F9E-4764-97C4-DE10B268E739}"/>
    <cellStyle name="20% - Accent2 4 4 5 2 2 3" xfId="4585" xr:uid="{19545177-5E77-4A70-9291-C3BFA6FE9E56}"/>
    <cellStyle name="20% - Accent2 4 4 5 2 3" xfId="4586" xr:uid="{31AEAAAA-D141-496E-88B9-382931807376}"/>
    <cellStyle name="20% - Accent2 4 4 5 2 3 2" xfId="4587" xr:uid="{7B9D0023-773B-441E-9ECD-02738A6C183F}"/>
    <cellStyle name="20% - Accent2 4 4 5 2 4" xfId="4588" xr:uid="{14A1A2C3-E8A5-4DAB-B2F4-504B26F262D5}"/>
    <cellStyle name="20% - Accent2 4 4 5 3" xfId="4589" xr:uid="{B28C5FA6-92D0-4550-AE39-8C98A5E24065}"/>
    <cellStyle name="20% - Accent2 4 4 5 3 2" xfId="4590" xr:uid="{20AB091B-4DE0-4100-9F98-78BF1B7D822F}"/>
    <cellStyle name="20% - Accent2 4 4 5 3 2 2" xfId="4591" xr:uid="{E0DAC782-2C1F-41F0-9AE1-11CAB767F168}"/>
    <cellStyle name="20% - Accent2 4 4 5 3 3" xfId="4592" xr:uid="{17BCC8F3-195D-44D2-A6D6-ED28710B67DE}"/>
    <cellStyle name="20% - Accent2 4 4 5 4" xfId="4593" xr:uid="{9CB91A62-F106-438C-BCE5-15E080B88FDF}"/>
    <cellStyle name="20% - Accent2 4 4 5 4 2" xfId="4594" xr:uid="{CD06471A-9EB7-450F-A360-B122AA8913F5}"/>
    <cellStyle name="20% - Accent2 4 4 5 5" xfId="4595" xr:uid="{EDB920F2-6B8A-4AAA-ADA6-4433E98ACF10}"/>
    <cellStyle name="20% - Accent2 4 4 6" xfId="4596" xr:uid="{8908FD67-CC2A-4536-BCF8-0030E89141EA}"/>
    <cellStyle name="20% - Accent2 4 4 6 2" xfId="4597" xr:uid="{E7CBEBD1-E39E-4ABC-B3A8-41FF4668158E}"/>
    <cellStyle name="20% - Accent2 4 4 6 2 2" xfId="4598" xr:uid="{7165B010-EF1E-489A-A88F-3FFD8D23FA6F}"/>
    <cellStyle name="20% - Accent2 4 4 6 2 2 2" xfId="4599" xr:uid="{C07DCD62-DBF4-4888-A4F6-B449FCFFEDF4}"/>
    <cellStyle name="20% - Accent2 4 4 6 2 3" xfId="4600" xr:uid="{B9C76936-DAB7-4661-B9D9-6AE4E4B08F11}"/>
    <cellStyle name="20% - Accent2 4 4 6 3" xfId="4601" xr:uid="{3D38955D-BFCC-499B-8C72-066E039F3EBC}"/>
    <cellStyle name="20% - Accent2 4 4 6 3 2" xfId="4602" xr:uid="{181E85D3-64BE-4D54-82D4-83174E20C7BC}"/>
    <cellStyle name="20% - Accent2 4 4 6 4" xfId="4603" xr:uid="{3FCEA2EA-D63D-4939-865B-6F825B993067}"/>
    <cellStyle name="20% - Accent2 4 4 7" xfId="4604" xr:uid="{935491C0-A48B-40B6-8C73-EB13DACD6578}"/>
    <cellStyle name="20% - Accent2 4 4 7 2" xfId="4605" xr:uid="{5FDCC3D0-32FF-4D68-BFE0-68D720393886}"/>
    <cellStyle name="20% - Accent2 4 4 7 2 2" xfId="4606" xr:uid="{497020F7-8C9C-40CD-9EB5-15593AFBABE0}"/>
    <cellStyle name="20% - Accent2 4 4 7 3" xfId="4607" xr:uid="{A84487B4-8765-444A-AF2C-96E00721EE2B}"/>
    <cellStyle name="20% - Accent2 4 4 8" xfId="4608" xr:uid="{3981BFEC-BA88-49FD-BA50-A67D840EB969}"/>
    <cellStyle name="20% - Accent2 4 4 8 2" xfId="4609" xr:uid="{9D93B510-A355-4C5D-B1F8-279D996C13AE}"/>
    <cellStyle name="20% - Accent2 4 4 9" xfId="4610" xr:uid="{DAF87743-CF8C-443F-BBC4-6073136FC6DF}"/>
    <cellStyle name="20% - Accent2 4 4 9 2" xfId="4611" xr:uid="{A493B621-D8C7-41D7-B367-A0983E68DDDD}"/>
    <cellStyle name="20% - Accent2 4 5" xfId="4612" xr:uid="{2DFC5B7E-FFB8-478D-BDF4-8E31054EDFF8}"/>
    <cellStyle name="20% - Accent2 4 5 2" xfId="4613" xr:uid="{B78E44AD-6E10-4414-B889-88993F1D5533}"/>
    <cellStyle name="20% - Accent2 4 5 2 2" xfId="4614" xr:uid="{19383ADC-CFA3-4317-B255-339C6F2C4583}"/>
    <cellStyle name="20% - Accent2 4 5 2 2 2" xfId="4615" xr:uid="{D677B402-A1FC-427F-AAAF-583545C75F4D}"/>
    <cellStyle name="20% - Accent2 4 5 2 2 2 2" xfId="4616" xr:uid="{1339BA2B-7469-4386-A3FF-F0EBBD9A120B}"/>
    <cellStyle name="20% - Accent2 4 5 2 2 2 2 2" xfId="4617" xr:uid="{5371520D-9DB3-41A4-8702-8C9FF2013A55}"/>
    <cellStyle name="20% - Accent2 4 5 2 2 2 3" xfId="4618" xr:uid="{71542570-9A83-4D20-A870-5BF6CF626699}"/>
    <cellStyle name="20% - Accent2 4 5 2 2 3" xfId="4619" xr:uid="{8EDB3BC5-96DD-4560-A0AA-C0644A7BD5F5}"/>
    <cellStyle name="20% - Accent2 4 5 2 2 3 2" xfId="4620" xr:uid="{0D6296E3-43EC-4655-B076-DC33A10CDB5A}"/>
    <cellStyle name="20% - Accent2 4 5 2 2 4" xfId="4621" xr:uid="{4FB5D0C8-07B0-4F0D-A16A-1480A919E641}"/>
    <cellStyle name="20% - Accent2 4 5 2 3" xfId="4622" xr:uid="{958D5BA7-2D4F-4607-8AB1-8F077BC81B31}"/>
    <cellStyle name="20% - Accent2 4 5 2 3 2" xfId="4623" xr:uid="{91ED5A44-7F4C-453B-962D-87D5C5338C97}"/>
    <cellStyle name="20% - Accent2 4 5 2 3 2 2" xfId="4624" xr:uid="{EA4556BD-C2DE-40C3-B77D-366678E3E515}"/>
    <cellStyle name="20% - Accent2 4 5 2 3 3" xfId="4625" xr:uid="{375E22EC-8F0A-4D35-878C-7F41EE7D85AA}"/>
    <cellStyle name="20% - Accent2 4 5 2 4" xfId="4626" xr:uid="{05449739-71DD-497C-A119-B83BE908FCEC}"/>
    <cellStyle name="20% - Accent2 4 5 2 4 2" xfId="4627" xr:uid="{B9E23FC8-4EC0-4F02-B454-E5CEFC2678ED}"/>
    <cellStyle name="20% - Accent2 4 5 2 5" xfId="4628" xr:uid="{122EFBDE-41A6-4239-BD3A-864B3E06A989}"/>
    <cellStyle name="20% - Accent2 4 5 2 5 2" xfId="4629" xr:uid="{B8D06AE4-A1D7-4DF4-9893-94DF4C99C810}"/>
    <cellStyle name="20% - Accent2 4 5 2 6" xfId="4630" xr:uid="{1D33E534-C840-4C17-A215-6AD95D166F58}"/>
    <cellStyle name="20% - Accent2 4 5 2 7" xfId="4631" xr:uid="{40413333-2BB2-489D-9132-FB7A9BEEB03E}"/>
    <cellStyle name="20% - Accent2 4 5 3" xfId="4632" xr:uid="{24E97C3B-6E19-478A-997E-DFC1A4AB9A20}"/>
    <cellStyle name="20% - Accent2 4 5 3 2" xfId="4633" xr:uid="{E87324F2-A3D0-46A6-AC5D-D52952E93EC1}"/>
    <cellStyle name="20% - Accent2 4 5 3 2 2" xfId="4634" xr:uid="{EAEE0651-0183-43C0-A1FF-5B1408D9FA04}"/>
    <cellStyle name="20% - Accent2 4 5 3 2 2 2" xfId="4635" xr:uid="{9C6F7CE9-DDDD-4469-B529-DF1AAF02F4C0}"/>
    <cellStyle name="20% - Accent2 4 5 3 2 2 2 2" xfId="4636" xr:uid="{EBA638FB-EDD7-4F6E-87EB-6878E6D37A9E}"/>
    <cellStyle name="20% - Accent2 4 5 3 2 2 3" xfId="4637" xr:uid="{DEA0A2DC-EE6B-4642-90EB-1BDDD32A0686}"/>
    <cellStyle name="20% - Accent2 4 5 3 2 3" xfId="4638" xr:uid="{DC21C9B2-6BCB-4243-9976-4CCBC17BBB26}"/>
    <cellStyle name="20% - Accent2 4 5 3 2 3 2" xfId="4639" xr:uid="{BBEAF075-AA57-4D6A-82F0-94EC9EC0242F}"/>
    <cellStyle name="20% - Accent2 4 5 3 2 4" xfId="4640" xr:uid="{493B7553-695A-47C1-AFAD-B60E73AD7464}"/>
    <cellStyle name="20% - Accent2 4 5 3 3" xfId="4641" xr:uid="{8DCDFABE-B219-4621-93AF-7B9A79FE517E}"/>
    <cellStyle name="20% - Accent2 4 5 3 3 2" xfId="4642" xr:uid="{3FABB304-FC0C-49C0-8BCD-4BBB8299B895}"/>
    <cellStyle name="20% - Accent2 4 5 3 3 2 2" xfId="4643" xr:uid="{62E19EF3-8164-482E-B582-941DE8CCBF71}"/>
    <cellStyle name="20% - Accent2 4 5 3 3 3" xfId="4644" xr:uid="{63D0F2F2-62AE-4323-9730-809F627DC158}"/>
    <cellStyle name="20% - Accent2 4 5 3 4" xfId="4645" xr:uid="{5A97E498-BB99-41AB-9798-BEC6C3B24869}"/>
    <cellStyle name="20% - Accent2 4 5 3 4 2" xfId="4646" xr:uid="{1C285E79-B8E1-43A3-9954-D5E986F2BEB3}"/>
    <cellStyle name="20% - Accent2 4 5 3 5" xfId="4647" xr:uid="{0A7B1CFD-C797-42F9-9153-02F800F1465C}"/>
    <cellStyle name="20% - Accent2 4 5 4" xfId="4648" xr:uid="{1E49370F-0D73-458D-B634-18F4AAE9CACD}"/>
    <cellStyle name="20% - Accent2 4 5 4 2" xfId="4649" xr:uid="{69FA8E24-A858-48AE-806C-DA9F96B26254}"/>
    <cellStyle name="20% - Accent2 4 5 4 2 2" xfId="4650" xr:uid="{1589BE4E-A3C8-410B-A480-D844F4DDA3A2}"/>
    <cellStyle name="20% - Accent2 4 5 4 2 2 2" xfId="4651" xr:uid="{CBBE4143-4522-448B-BAA2-F7E46757DBEC}"/>
    <cellStyle name="20% - Accent2 4 5 4 2 3" xfId="4652" xr:uid="{F29FF495-E6B1-484B-A95E-30B217F10140}"/>
    <cellStyle name="20% - Accent2 4 5 4 3" xfId="4653" xr:uid="{7CE7FCCE-040C-486C-B159-4A9D7535CC50}"/>
    <cellStyle name="20% - Accent2 4 5 4 3 2" xfId="4654" xr:uid="{C5FEAA0C-6D4F-4C37-9051-5E3332E484CC}"/>
    <cellStyle name="20% - Accent2 4 5 4 4" xfId="4655" xr:uid="{B992A24F-85AD-4B59-9ABE-0408434995BA}"/>
    <cellStyle name="20% - Accent2 4 5 5" xfId="4656" xr:uid="{682BE3B7-026E-4FB8-9813-9A7B2E840E56}"/>
    <cellStyle name="20% - Accent2 4 5 5 2" xfId="4657" xr:uid="{33CA7601-C713-4DAA-88F2-1F0197AA0847}"/>
    <cellStyle name="20% - Accent2 4 5 5 2 2" xfId="4658" xr:uid="{6F2D2AA5-52FA-41AD-A64F-21F6713FA72E}"/>
    <cellStyle name="20% - Accent2 4 5 5 3" xfId="4659" xr:uid="{284624F6-98EB-46C3-9644-0568554903C2}"/>
    <cellStyle name="20% - Accent2 4 5 6" xfId="4660" xr:uid="{4EA81EF3-825D-4343-986B-2CF4538A7B6F}"/>
    <cellStyle name="20% - Accent2 4 5 6 2" xfId="4661" xr:uid="{8FE67417-8F52-4FE3-A9B8-03ACF882C9D2}"/>
    <cellStyle name="20% - Accent2 4 5 7" xfId="4662" xr:uid="{7B51CB69-B7A8-4C5B-951B-AFD371CAA75D}"/>
    <cellStyle name="20% - Accent2 4 5 7 2" xfId="4663" xr:uid="{6EB1BBF9-59BB-49A7-8170-2F2669BCC4E1}"/>
    <cellStyle name="20% - Accent2 4 5 8" xfId="4664" xr:uid="{26941F63-450D-4559-BB09-C6DFEEE382FE}"/>
    <cellStyle name="20% - Accent2 4 5 9" xfId="4665" xr:uid="{59236EFB-1EDF-49CC-B53C-4CC2AA2DB660}"/>
    <cellStyle name="20% - Accent2 4 6" xfId="4666" xr:uid="{90B14CC1-FE24-45BB-9344-56B6647C760E}"/>
    <cellStyle name="20% - Accent2 4 6 2" xfId="4667" xr:uid="{AC37CB1E-BEBC-4842-956F-C5CB6181B3D7}"/>
    <cellStyle name="20% - Accent2 4 6 2 2" xfId="4668" xr:uid="{66BD5932-39C1-4C9B-9CD2-4F4BB8098D59}"/>
    <cellStyle name="20% - Accent2 4 6 2 2 2" xfId="4669" xr:uid="{FF1513B1-F962-4428-9F71-2C43D17C1925}"/>
    <cellStyle name="20% - Accent2 4 6 2 2 2 2" xfId="4670" xr:uid="{01DF3FAB-DA27-4D86-A886-3A0826880D65}"/>
    <cellStyle name="20% - Accent2 4 6 2 2 2 2 2" xfId="4671" xr:uid="{99A96B12-59EC-49C2-9697-9F02FA7AA406}"/>
    <cellStyle name="20% - Accent2 4 6 2 2 2 3" xfId="4672" xr:uid="{3A1135C3-4ACD-49EC-B96A-7B3FD964C3A1}"/>
    <cellStyle name="20% - Accent2 4 6 2 2 3" xfId="4673" xr:uid="{CD229895-122A-4ED4-8497-5C9232450926}"/>
    <cellStyle name="20% - Accent2 4 6 2 2 3 2" xfId="4674" xr:uid="{46E7F0B3-00D8-45FD-BC6B-DB84E19289D2}"/>
    <cellStyle name="20% - Accent2 4 6 2 2 4" xfId="4675" xr:uid="{CF109C44-CA1B-4188-A0A2-9370ED2FAA29}"/>
    <cellStyle name="20% - Accent2 4 6 2 3" xfId="4676" xr:uid="{42082FE7-F149-4CF7-A152-DF09FEE4022E}"/>
    <cellStyle name="20% - Accent2 4 6 2 3 2" xfId="4677" xr:uid="{AF868A0F-B423-4290-A3EC-7D0B1697BB9D}"/>
    <cellStyle name="20% - Accent2 4 6 2 3 2 2" xfId="4678" xr:uid="{B52E367E-BDB2-4686-AAE2-520F4CF863E2}"/>
    <cellStyle name="20% - Accent2 4 6 2 3 3" xfId="4679" xr:uid="{D96F2E8B-A573-4D85-A0C4-3A4C2A025FA9}"/>
    <cellStyle name="20% - Accent2 4 6 2 4" xfId="4680" xr:uid="{EFCB4A6C-FB96-4751-A403-E9C0FFF9A78F}"/>
    <cellStyle name="20% - Accent2 4 6 2 4 2" xfId="4681" xr:uid="{B27FB3D3-5A83-45D2-9F4C-E2A30B1E2828}"/>
    <cellStyle name="20% - Accent2 4 6 2 5" xfId="4682" xr:uid="{B2258528-0318-4BB6-903B-71ADDAA57F2D}"/>
    <cellStyle name="20% - Accent2 4 6 3" xfId="4683" xr:uid="{6608206E-02E1-46C2-86CB-444686511024}"/>
    <cellStyle name="20% - Accent2 4 6 3 2" xfId="4684" xr:uid="{ED88DC3B-C3D5-48EE-89ED-666B68B35289}"/>
    <cellStyle name="20% - Accent2 4 6 3 2 2" xfId="4685" xr:uid="{3AD79A7A-8997-4F1C-BF9D-0B5AEA713494}"/>
    <cellStyle name="20% - Accent2 4 6 3 2 2 2" xfId="4686" xr:uid="{815C9555-DACB-4264-9FE9-375BFC4CFB21}"/>
    <cellStyle name="20% - Accent2 4 6 3 2 3" xfId="4687" xr:uid="{2BEADAD7-8864-4C93-B035-EFDF1A4CCEB1}"/>
    <cellStyle name="20% - Accent2 4 6 3 3" xfId="4688" xr:uid="{4D41720C-5875-490F-9C80-F52BEB4EC603}"/>
    <cellStyle name="20% - Accent2 4 6 3 3 2" xfId="4689" xr:uid="{131CB6DF-FDEF-4838-A1F7-DE2EC1E8753A}"/>
    <cellStyle name="20% - Accent2 4 6 3 4" xfId="4690" xr:uid="{909A5AE5-717D-46CE-8385-FD2279B4F895}"/>
    <cellStyle name="20% - Accent2 4 6 4" xfId="4691" xr:uid="{E4E5156F-2B42-4FAF-AC4A-8E0689FE315A}"/>
    <cellStyle name="20% - Accent2 4 6 4 2" xfId="4692" xr:uid="{23A34E90-34DB-4481-AF7C-EA68272A3F40}"/>
    <cellStyle name="20% - Accent2 4 6 4 2 2" xfId="4693" xr:uid="{D3942AB0-08C4-496E-B494-0E420E414945}"/>
    <cellStyle name="20% - Accent2 4 6 4 3" xfId="4694" xr:uid="{DC387E71-4357-4225-99F0-37C1B8758E55}"/>
    <cellStyle name="20% - Accent2 4 6 5" xfId="4695" xr:uid="{7061A43C-92EB-42E7-9204-0B492D0CD406}"/>
    <cellStyle name="20% - Accent2 4 6 5 2" xfId="4696" xr:uid="{3017F8BB-FA04-4354-B8E5-DB8CE5B6B823}"/>
    <cellStyle name="20% - Accent2 4 6 6" xfId="4697" xr:uid="{2E2AE31D-50FA-427C-AB82-34D7006CC794}"/>
    <cellStyle name="20% - Accent2 4 6 6 2" xfId="4698" xr:uid="{DE712E9C-B4FA-4512-9557-4418BEF22F72}"/>
    <cellStyle name="20% - Accent2 4 6 7" xfId="4699" xr:uid="{7FADB0C2-3F80-4B0C-BBFF-B3615FEAB345}"/>
    <cellStyle name="20% - Accent2 4 6 8" xfId="4700" xr:uid="{670355EA-BE27-4F2A-B094-A875B7544851}"/>
    <cellStyle name="20% - Accent2 4 7" xfId="4701" xr:uid="{7416621E-D7BD-4278-A766-E46E395EC63C}"/>
    <cellStyle name="20% - Accent2 4 7 2" xfId="4702" xr:uid="{169AFCDF-0D18-4A29-B130-341066CC305B}"/>
    <cellStyle name="20% - Accent2 4 7 2 2" xfId="4703" xr:uid="{314C6F21-4566-48BC-AA2E-C9B091A0FDDC}"/>
    <cellStyle name="20% - Accent2 4 7 2 2 2" xfId="4704" xr:uid="{BFE77F73-A147-4D85-874D-819078416192}"/>
    <cellStyle name="20% - Accent2 4 7 2 2 2 2" xfId="4705" xr:uid="{F300CB3C-D17E-4281-95D8-0FB156DA7640}"/>
    <cellStyle name="20% - Accent2 4 7 2 2 3" xfId="4706" xr:uid="{54C5DD89-5151-423A-8424-30E50CE5A51C}"/>
    <cellStyle name="20% - Accent2 4 7 2 3" xfId="4707" xr:uid="{4E7D5004-025D-4DEF-B03B-46D8D7F7BDAC}"/>
    <cellStyle name="20% - Accent2 4 7 2 3 2" xfId="4708" xr:uid="{CAEEE7E3-49A5-43DD-9622-1ADD08FAC389}"/>
    <cellStyle name="20% - Accent2 4 7 2 4" xfId="4709" xr:uid="{0B32EABC-44FF-4943-B21D-5271DA01E9C5}"/>
    <cellStyle name="20% - Accent2 4 7 3" xfId="4710" xr:uid="{6B36A9BC-D02C-4A84-9CA3-2B27FA8956E5}"/>
    <cellStyle name="20% - Accent2 4 7 3 2" xfId="4711" xr:uid="{ABBB1D66-4993-4907-BF6A-7586182D4DD7}"/>
    <cellStyle name="20% - Accent2 4 7 3 2 2" xfId="4712" xr:uid="{0D44E044-41DB-4C90-B738-8708AF0AF921}"/>
    <cellStyle name="20% - Accent2 4 7 3 3" xfId="4713" xr:uid="{0DAE4C9B-AD2D-49F0-A935-9EA2A1112A91}"/>
    <cellStyle name="20% - Accent2 4 7 4" xfId="4714" xr:uid="{15CB7D44-43FF-458D-A01A-1305A1E9CFD3}"/>
    <cellStyle name="20% - Accent2 4 7 4 2" xfId="4715" xr:uid="{544BA26C-D687-4535-BA36-49D1365F3A89}"/>
    <cellStyle name="20% - Accent2 4 7 5" xfId="4716" xr:uid="{62E48D1C-96D7-412C-84B8-C2A8C6B26F33}"/>
    <cellStyle name="20% - Accent2 4 8" xfId="4717" xr:uid="{D28468C9-E211-4C35-B794-EA467771D2FD}"/>
    <cellStyle name="20% - Accent2 4 8 2" xfId="4718" xr:uid="{2BD606F9-4288-46AD-A43C-FF9404B20B35}"/>
    <cellStyle name="20% - Accent2 4 8 2 2" xfId="4719" xr:uid="{638A0F05-C93A-4869-8444-4B3998AD8D28}"/>
    <cellStyle name="20% - Accent2 4 8 2 2 2" xfId="4720" xr:uid="{55E8118A-621B-49CE-B362-B7C8D489AED2}"/>
    <cellStyle name="20% - Accent2 4 8 2 2 2 2" xfId="4721" xr:uid="{4DDBA0E0-3415-48F7-ACD1-28D6BF547664}"/>
    <cellStyle name="20% - Accent2 4 8 2 2 3" xfId="4722" xr:uid="{083D7668-24C6-485B-9F9B-A2DB573C9C24}"/>
    <cellStyle name="20% - Accent2 4 8 2 3" xfId="4723" xr:uid="{29B167FB-42F0-4AB8-B899-5B1F0F5E988A}"/>
    <cellStyle name="20% - Accent2 4 8 2 3 2" xfId="4724" xr:uid="{0E343281-241C-4A97-8BEE-06474C224980}"/>
    <cellStyle name="20% - Accent2 4 8 2 4" xfId="4725" xr:uid="{2EF3BF5E-01C7-4122-A6D6-9DF3B71F8437}"/>
    <cellStyle name="20% - Accent2 4 8 3" xfId="4726" xr:uid="{1D11A30C-6F31-4B82-9AC7-9BCB7DB417EA}"/>
    <cellStyle name="20% - Accent2 4 8 3 2" xfId="4727" xr:uid="{101968FE-52FA-4878-8C98-D66DC82DECFD}"/>
    <cellStyle name="20% - Accent2 4 8 3 2 2" xfId="4728" xr:uid="{0B223D55-AB88-44D1-AD67-4D6B4961167C}"/>
    <cellStyle name="20% - Accent2 4 8 3 3" xfId="4729" xr:uid="{4283B8A9-F280-4C1F-803E-DC893D2C8BDB}"/>
    <cellStyle name="20% - Accent2 4 8 4" xfId="4730" xr:uid="{81C13A79-FBD3-40A0-8C8B-0762A2C4591B}"/>
    <cellStyle name="20% - Accent2 4 8 4 2" xfId="4731" xr:uid="{51D37DEE-CE03-47F2-8DB1-31A9026476EA}"/>
    <cellStyle name="20% - Accent2 4 8 5" xfId="4732" xr:uid="{E01B37DC-909D-4878-8DC6-BC1720EF3061}"/>
    <cellStyle name="20% - Accent2 4 9" xfId="4733" xr:uid="{562071EF-8DE1-4222-A3D9-3F3A2CCD8F8C}"/>
    <cellStyle name="20% - Accent2 4 9 2" xfId="4734" xr:uid="{D9A041E9-CBC2-44F4-BA1D-CA55FC45D060}"/>
    <cellStyle name="20% - Accent2 4 9 2 2" xfId="4735" xr:uid="{B211B09C-20B4-4096-9409-DDBA222A501C}"/>
    <cellStyle name="20% - Accent2 4 9 2 2 2" xfId="4736" xr:uid="{EE754B9E-8692-4A4F-BE8C-883AFF195675}"/>
    <cellStyle name="20% - Accent2 4 9 2 2 2 2" xfId="4737" xr:uid="{00A36861-6A09-4A7F-8E6F-8E229128FA8A}"/>
    <cellStyle name="20% - Accent2 4 9 2 2 3" xfId="4738" xr:uid="{4315AF43-6DC2-462F-B908-30FB08EC276B}"/>
    <cellStyle name="20% - Accent2 4 9 2 3" xfId="4739" xr:uid="{720F931F-E3EE-4464-B578-311E91A0578A}"/>
    <cellStyle name="20% - Accent2 4 9 2 3 2" xfId="4740" xr:uid="{523A0590-6C2F-41C2-9A61-58B5AE8930AE}"/>
    <cellStyle name="20% - Accent2 4 9 2 4" xfId="4741" xr:uid="{6063C1F5-C640-41CD-BAE0-36693544ACFC}"/>
    <cellStyle name="20% - Accent2 4 9 3" xfId="4742" xr:uid="{00FC80A0-25C4-4278-85B0-B9111351D721}"/>
    <cellStyle name="20% - Accent2 4 9 3 2" xfId="4743" xr:uid="{41462A57-2B36-4EEE-AB7F-F4C13050ECB1}"/>
    <cellStyle name="20% - Accent2 4 9 3 2 2" xfId="4744" xr:uid="{10FE3872-09DE-476B-BD27-C9652AB6E35D}"/>
    <cellStyle name="20% - Accent2 4 9 3 3" xfId="4745" xr:uid="{D7D55873-F5DC-4ACF-AD57-58E41B2DFC07}"/>
    <cellStyle name="20% - Accent2 4 9 4" xfId="4746" xr:uid="{8C1A2CB2-9853-4686-B04E-252DB1553ADB}"/>
    <cellStyle name="20% - Accent2 4 9 4 2" xfId="4747" xr:uid="{DE885FE0-57A7-4B3E-BEA4-A3DE75F8EE2C}"/>
    <cellStyle name="20% - Accent2 4 9 5" xfId="4748" xr:uid="{1537E4AE-36A8-4255-9EEE-A4485EF3342A}"/>
    <cellStyle name="20% - Accent2 4_Asset Register (new)" xfId="4749" xr:uid="{F75EA63C-CDE8-4146-9261-222FEBEE9F98}"/>
    <cellStyle name="20% - Accent2 5" xfId="4750" xr:uid="{BAE44165-535C-4C25-8A0A-0B9014429130}"/>
    <cellStyle name="20% - Accent2 5 10" xfId="4751" xr:uid="{597AD6DD-F618-484F-AB30-3D5E1B49D527}"/>
    <cellStyle name="20% - Accent2 5 10 2" xfId="4752" xr:uid="{D54559C9-8366-44D4-85B1-28C2BB50846A}"/>
    <cellStyle name="20% - Accent2 5 11" xfId="4753" xr:uid="{777B6785-F888-486A-8D8D-56CD104F8E6B}"/>
    <cellStyle name="20% - Accent2 5 12" xfId="4754" xr:uid="{FD662505-BF51-4296-A462-E9280505D289}"/>
    <cellStyle name="20% - Accent2 5 2" xfId="4755" xr:uid="{FF5202D1-39FE-4876-91D8-EAE147137586}"/>
    <cellStyle name="20% - Accent2 5 2 10" xfId="4756" xr:uid="{66D18066-3474-417B-A682-EA74B565C291}"/>
    <cellStyle name="20% - Accent2 5 2 11" xfId="4757" xr:uid="{4394D9AC-D43C-432F-A967-E8DF317C0477}"/>
    <cellStyle name="20% - Accent2 5 2 2" xfId="4758" xr:uid="{2B120A08-534E-4C6A-9C3E-B546EF6590C9}"/>
    <cellStyle name="20% - Accent2 5 2 2 2" xfId="4759" xr:uid="{68E66A38-CCD2-48DA-BA6B-CE040CF81CE8}"/>
    <cellStyle name="20% - Accent2 5 2 2 2 2" xfId="4760" xr:uid="{6D17EE98-B71A-46D3-B567-CAC39958E505}"/>
    <cellStyle name="20% - Accent2 5 2 2 2 2 2" xfId="4761" xr:uid="{5A11051D-48EA-48EB-9727-3739AD9E0045}"/>
    <cellStyle name="20% - Accent2 5 2 2 2 2 2 2" xfId="4762" xr:uid="{C2AEC6DE-D592-4B3E-A525-89B068900E8E}"/>
    <cellStyle name="20% - Accent2 5 2 2 2 2 3" xfId="4763" xr:uid="{5AA1DD63-D361-45B5-9F43-E43893913B0D}"/>
    <cellStyle name="20% - Accent2 5 2 2 2 3" xfId="4764" xr:uid="{E17452A4-57E6-48B8-BC9B-19CF86E03CE0}"/>
    <cellStyle name="20% - Accent2 5 2 2 2 3 2" xfId="4765" xr:uid="{AAC6D0EF-FAAF-4E0D-AE15-3129EEC38648}"/>
    <cellStyle name="20% - Accent2 5 2 2 2 4" xfId="4766" xr:uid="{4D59F6BC-DF41-4FC6-A968-14F1FA999261}"/>
    <cellStyle name="20% - Accent2 5 2 2 2 5" xfId="4767" xr:uid="{BE31C776-6190-45BC-906A-5484E149BD30}"/>
    <cellStyle name="20% - Accent2 5 2 2 3" xfId="4768" xr:uid="{6DE39B4A-3698-4E75-B804-62667564720B}"/>
    <cellStyle name="20% - Accent2 5 2 2 3 2" xfId="4769" xr:uid="{34E3BFA7-97D7-43B9-B58D-177B75A75850}"/>
    <cellStyle name="20% - Accent2 5 2 2 3 2 2" xfId="4770" xr:uid="{5914B0CD-B5DC-4C15-9F1F-DEB7C8A20986}"/>
    <cellStyle name="20% - Accent2 5 2 2 3 3" xfId="4771" xr:uid="{4EABAD8F-2BCB-4118-97AA-442E72E58A77}"/>
    <cellStyle name="20% - Accent2 5 2 2 4" xfId="4772" xr:uid="{9980A1F3-E798-41BE-85DE-3167DBA97EF8}"/>
    <cellStyle name="20% - Accent2 5 2 2 4 2" xfId="4773" xr:uid="{F81D48EB-EE57-4A3E-97E8-E60A5CE5A406}"/>
    <cellStyle name="20% - Accent2 5 2 2 5" xfId="4774" xr:uid="{A7A196E6-51C8-4620-A9DF-2101F05AD0AE}"/>
    <cellStyle name="20% - Accent2 5 2 2 5 2" xfId="4775" xr:uid="{1AFD3BAB-EBD2-4C86-93DC-2F0E4C1D5CAF}"/>
    <cellStyle name="20% - Accent2 5 2 2 6" xfId="4776" xr:uid="{906098F1-AB0B-4761-9D41-DE7A4419363B}"/>
    <cellStyle name="20% - Accent2 5 2 2 7" xfId="4777" xr:uid="{C9D5ECF9-2483-48F0-A378-993F41291F19}"/>
    <cellStyle name="20% - Accent2 5 2 3" xfId="4778" xr:uid="{D3BA8AE5-CA6A-40E8-962D-80AB25D8268D}"/>
    <cellStyle name="20% - Accent2 5 2 3 2" xfId="4779" xr:uid="{FF3947A3-C049-4865-9E73-EB98C505AF6F}"/>
    <cellStyle name="20% - Accent2 5 2 3 2 2" xfId="4780" xr:uid="{ADCA72E9-41DD-48C1-8EE7-1652E0AF0755}"/>
    <cellStyle name="20% - Accent2 5 2 3 2 2 2" xfId="4781" xr:uid="{89A676D9-F640-41C4-91D3-776920A825E4}"/>
    <cellStyle name="20% - Accent2 5 2 3 2 2 2 2" xfId="4782" xr:uid="{B162D980-3CF7-49BA-ACE0-3A77D6252E44}"/>
    <cellStyle name="20% - Accent2 5 2 3 2 2 3" xfId="4783" xr:uid="{F47D0D93-B699-4E3D-AB8D-CC3A7A72879C}"/>
    <cellStyle name="20% - Accent2 5 2 3 2 3" xfId="4784" xr:uid="{0D91AE10-F349-4D94-8A24-8D489D9BBCCB}"/>
    <cellStyle name="20% - Accent2 5 2 3 2 3 2" xfId="4785" xr:uid="{095F44BF-D60E-4A88-80B3-210575FD0AA7}"/>
    <cellStyle name="20% - Accent2 5 2 3 2 4" xfId="4786" xr:uid="{23429D9B-CE88-4962-AE0A-65B0292774BD}"/>
    <cellStyle name="20% - Accent2 5 2 3 2 5" xfId="4787" xr:uid="{5964AB6D-8E2B-4628-B771-80938DFD3EEF}"/>
    <cellStyle name="20% - Accent2 5 2 3 3" xfId="4788" xr:uid="{7DC2D302-7FB9-4085-973F-FA576CC6F4FE}"/>
    <cellStyle name="20% - Accent2 5 2 3 3 2" xfId="4789" xr:uid="{2727B4B8-EFCE-4019-BD80-0F6937E9362F}"/>
    <cellStyle name="20% - Accent2 5 2 3 3 2 2" xfId="4790" xr:uid="{F547C2E9-188A-44A1-BD53-A54C62AB5355}"/>
    <cellStyle name="20% - Accent2 5 2 3 3 3" xfId="4791" xr:uid="{B7A19E4E-077B-4C01-920A-BA52C9172400}"/>
    <cellStyle name="20% - Accent2 5 2 3 4" xfId="4792" xr:uid="{2EC0B310-5574-420D-B896-81EBE8CFD2B5}"/>
    <cellStyle name="20% - Accent2 5 2 3 4 2" xfId="4793" xr:uid="{2298AE69-CCC1-4290-9926-99A9DAE3A9B3}"/>
    <cellStyle name="20% - Accent2 5 2 3 5" xfId="4794" xr:uid="{2A0E2A5F-FAB0-4581-88B2-995F9F64DD45}"/>
    <cellStyle name="20% - Accent2 5 2 3 6" xfId="4795" xr:uid="{8C72A2A5-313E-4AF7-A6A7-96550B0123A9}"/>
    <cellStyle name="20% - Accent2 5 2 4" xfId="4796" xr:uid="{F9BCD50A-29AD-4D32-8772-6C001FCB0AF0}"/>
    <cellStyle name="20% - Accent2 5 2 4 2" xfId="4797" xr:uid="{2A51CA22-F10B-4B74-A771-076733F977A0}"/>
    <cellStyle name="20% - Accent2 5 2 4 2 2" xfId="4798" xr:uid="{ECB78253-3B7E-4F08-91EC-63E5455B0BD9}"/>
    <cellStyle name="20% - Accent2 5 2 4 2 2 2" xfId="4799" xr:uid="{26AA5FCA-26BF-4140-8A9F-5903BF2A660C}"/>
    <cellStyle name="20% - Accent2 5 2 4 2 2 2 2" xfId="4800" xr:uid="{718F5B86-E4C1-4B22-974B-556E7470316F}"/>
    <cellStyle name="20% - Accent2 5 2 4 2 2 3" xfId="4801" xr:uid="{E4507086-C11E-485B-84DB-A7BE858387EB}"/>
    <cellStyle name="20% - Accent2 5 2 4 2 3" xfId="4802" xr:uid="{3300D73B-4B40-42EA-A241-9371EA17AC1A}"/>
    <cellStyle name="20% - Accent2 5 2 4 2 3 2" xfId="4803" xr:uid="{E902D395-103C-4006-B14B-A5499173A8DA}"/>
    <cellStyle name="20% - Accent2 5 2 4 2 4" xfId="4804" xr:uid="{1BD36848-5EAA-4BF3-9F89-F52AFD0D58BE}"/>
    <cellStyle name="20% - Accent2 5 2 4 3" xfId="4805" xr:uid="{7F097CCB-191A-49D4-BC8A-9B339FD99150}"/>
    <cellStyle name="20% - Accent2 5 2 4 3 2" xfId="4806" xr:uid="{3D48D7AC-7021-4F36-A10F-937FA0A81628}"/>
    <cellStyle name="20% - Accent2 5 2 4 3 2 2" xfId="4807" xr:uid="{32A3B811-A671-492C-8971-D95349CE9385}"/>
    <cellStyle name="20% - Accent2 5 2 4 3 3" xfId="4808" xr:uid="{0F7E2523-4C89-4AAF-BEAC-90524B09041A}"/>
    <cellStyle name="20% - Accent2 5 2 4 4" xfId="4809" xr:uid="{82F51EAE-26D2-4E0F-BAF1-141036C3ACAE}"/>
    <cellStyle name="20% - Accent2 5 2 4 4 2" xfId="4810" xr:uid="{663FCC06-1F8D-413D-A01D-7831DD80062B}"/>
    <cellStyle name="20% - Accent2 5 2 4 5" xfId="4811" xr:uid="{0B56EA9F-1CF3-4B47-8F40-49A20E04168D}"/>
    <cellStyle name="20% - Accent2 5 2 4 6" xfId="4812" xr:uid="{E1CF3BAA-232F-4EF9-9AA3-8313D6D4BDF7}"/>
    <cellStyle name="20% - Accent2 5 2 5" xfId="4813" xr:uid="{79724268-B1CA-40B0-86F8-829923643FB7}"/>
    <cellStyle name="20% - Accent2 5 2 5 2" xfId="4814" xr:uid="{BA44873B-CF7F-467B-B708-E8700A21A7BC}"/>
    <cellStyle name="20% - Accent2 5 2 5 2 2" xfId="4815" xr:uid="{A48EE207-E90A-4FE2-99A8-4000E195C25D}"/>
    <cellStyle name="20% - Accent2 5 2 5 2 2 2" xfId="4816" xr:uid="{7FCA89F3-1554-4880-9535-F362AFD025C9}"/>
    <cellStyle name="20% - Accent2 5 2 5 2 2 2 2" xfId="4817" xr:uid="{20B58137-31FF-4983-A119-C66BADBE6DC5}"/>
    <cellStyle name="20% - Accent2 5 2 5 2 2 3" xfId="4818" xr:uid="{45B5010C-E68B-4AC6-91BC-9CE3FDB8DC4D}"/>
    <cellStyle name="20% - Accent2 5 2 5 2 3" xfId="4819" xr:uid="{7A936568-4242-475C-A260-F4E2216497A2}"/>
    <cellStyle name="20% - Accent2 5 2 5 2 3 2" xfId="4820" xr:uid="{92784D33-813F-4071-8E77-F79E4BA9C6BF}"/>
    <cellStyle name="20% - Accent2 5 2 5 2 4" xfId="4821" xr:uid="{0AE5F4E6-C07C-40E2-8AC2-6B423322B3C8}"/>
    <cellStyle name="20% - Accent2 5 2 5 3" xfId="4822" xr:uid="{E64A5290-0921-4DA2-8708-26F2AD541EC8}"/>
    <cellStyle name="20% - Accent2 5 2 5 3 2" xfId="4823" xr:uid="{A0B9FA1C-3C9E-4711-A691-C1FAA3E0E9DC}"/>
    <cellStyle name="20% - Accent2 5 2 5 3 2 2" xfId="4824" xr:uid="{1C022313-FFFF-47AC-AB10-DCB9CE9CEA20}"/>
    <cellStyle name="20% - Accent2 5 2 5 3 3" xfId="4825" xr:uid="{D692F28E-CEC9-442C-A7A7-E7F712E3C771}"/>
    <cellStyle name="20% - Accent2 5 2 5 4" xfId="4826" xr:uid="{253186DC-C4E3-47C7-9E58-F27810E7DD2F}"/>
    <cellStyle name="20% - Accent2 5 2 5 4 2" xfId="4827" xr:uid="{235AA435-3EDF-457F-A191-1E714E01AA7E}"/>
    <cellStyle name="20% - Accent2 5 2 5 5" xfId="4828" xr:uid="{2C9D10CC-F103-4A50-9FA4-B05B101ECF74}"/>
    <cellStyle name="20% - Accent2 5 2 6" xfId="4829" xr:uid="{5BA5ECE0-D799-46B8-B4F5-EB41A3AC9134}"/>
    <cellStyle name="20% - Accent2 5 2 6 2" xfId="4830" xr:uid="{92EA7BE3-5507-4AC3-BC9E-8597CA0D243F}"/>
    <cellStyle name="20% - Accent2 5 2 6 2 2" xfId="4831" xr:uid="{87FBED64-69AD-4ABE-9940-6A7E85220512}"/>
    <cellStyle name="20% - Accent2 5 2 6 2 2 2" xfId="4832" xr:uid="{0E993FA0-3A98-4233-821D-4B5BCA32796C}"/>
    <cellStyle name="20% - Accent2 5 2 6 2 3" xfId="4833" xr:uid="{E971ED57-2170-4A75-BE63-575792F637F7}"/>
    <cellStyle name="20% - Accent2 5 2 6 3" xfId="4834" xr:uid="{1E6DD9F2-D963-4444-AB11-6429AF703877}"/>
    <cellStyle name="20% - Accent2 5 2 6 3 2" xfId="4835" xr:uid="{45D2D782-FC22-466F-847C-46FA63973688}"/>
    <cellStyle name="20% - Accent2 5 2 6 4" xfId="4836" xr:uid="{19FF95C7-15E3-4D49-B563-6CF6FFC6119C}"/>
    <cellStyle name="20% - Accent2 5 2 7" xfId="4837" xr:uid="{518692D0-D327-4061-BCF2-D2AF208821EA}"/>
    <cellStyle name="20% - Accent2 5 2 7 2" xfId="4838" xr:uid="{AEA8ACF9-CBCA-4E60-8B0B-EB625DCFD844}"/>
    <cellStyle name="20% - Accent2 5 2 7 2 2" xfId="4839" xr:uid="{E9B860C6-1EF5-4547-A580-A2CABE0CB6C4}"/>
    <cellStyle name="20% - Accent2 5 2 7 3" xfId="4840" xr:uid="{8B2D10CB-A4A4-4FA7-9132-C035E0ACE6D7}"/>
    <cellStyle name="20% - Accent2 5 2 8" xfId="4841" xr:uid="{934C74D9-D2FC-4D09-8484-A1B80E4651FE}"/>
    <cellStyle name="20% - Accent2 5 2 8 2" xfId="4842" xr:uid="{F3DBD9F5-863B-482B-80D5-FE5F58764B84}"/>
    <cellStyle name="20% - Accent2 5 2 9" xfId="4843" xr:uid="{7A84390C-B337-4B84-AE18-8F5EC697B2DC}"/>
    <cellStyle name="20% - Accent2 5 2 9 2" xfId="4844" xr:uid="{3E02324A-327F-4BD8-80FD-5C1FE0DB9508}"/>
    <cellStyle name="20% - Accent2 5 3" xfId="4845" xr:uid="{E0EC90DB-77A6-4144-B3AA-8F4DC76AF163}"/>
    <cellStyle name="20% - Accent2 5 3 2" xfId="4846" xr:uid="{3DE19DCF-3624-4DAD-A9CF-F7BBB4CBCF3F}"/>
    <cellStyle name="20% - Accent2 5 3 2 2" xfId="4847" xr:uid="{CB174E7B-7927-4CBA-8098-B9E2F6D73F67}"/>
    <cellStyle name="20% - Accent2 5 3 2 2 2" xfId="4848" xr:uid="{65E07352-F4F0-4CA4-980F-50A70E8EFE42}"/>
    <cellStyle name="20% - Accent2 5 3 2 2 2 2" xfId="4849" xr:uid="{505B4754-2CA3-4043-935F-66435FCC280F}"/>
    <cellStyle name="20% - Accent2 5 3 2 2 3" xfId="4850" xr:uid="{DDBCC5DC-8768-4631-9609-8D1AA34F8049}"/>
    <cellStyle name="20% - Accent2 5 3 2 3" xfId="4851" xr:uid="{2801C34B-FE82-4710-9D66-0D66D63384D0}"/>
    <cellStyle name="20% - Accent2 5 3 2 3 2" xfId="4852" xr:uid="{65DA6AD5-205E-4751-9F62-450E753E7E2C}"/>
    <cellStyle name="20% - Accent2 5 3 2 4" xfId="4853" xr:uid="{FDBFBF0D-B70E-448F-A55E-ADC3623083AF}"/>
    <cellStyle name="20% - Accent2 5 3 2 5" xfId="4854" xr:uid="{61DE12B7-CE1D-4E2A-85A5-FDE926EDB022}"/>
    <cellStyle name="20% - Accent2 5 3 3" xfId="4855" xr:uid="{BA4FEA80-EC2C-4C8D-A5F7-BDA3EDA10636}"/>
    <cellStyle name="20% - Accent2 5 3 3 2" xfId="4856" xr:uid="{62C93F70-A260-4ED5-BB71-BAF18170FF4A}"/>
    <cellStyle name="20% - Accent2 5 3 3 2 2" xfId="4857" xr:uid="{7652F6B9-5077-44B4-9E23-F144312DBA50}"/>
    <cellStyle name="20% - Accent2 5 3 3 3" xfId="4858" xr:uid="{DCC58D7F-DB46-4157-98BC-409BAB085A6B}"/>
    <cellStyle name="20% - Accent2 5 3 4" xfId="4859" xr:uid="{3E97F373-3C82-415C-88DA-CBA1B6546178}"/>
    <cellStyle name="20% - Accent2 5 3 4 2" xfId="4860" xr:uid="{E2409AF5-9747-44F5-B7C8-4A1AFE112F54}"/>
    <cellStyle name="20% - Accent2 5 3 5" xfId="4861" xr:uid="{6CF18F01-849A-4D28-B1BB-1EFD9005D47F}"/>
    <cellStyle name="20% - Accent2 5 3 5 2" xfId="4862" xr:uid="{BA8124E6-A2B7-4356-8223-2EFCEF607962}"/>
    <cellStyle name="20% - Accent2 5 3 6" xfId="4863" xr:uid="{DCE0A3A4-5EF0-4B6D-8EF1-FC12F2845F19}"/>
    <cellStyle name="20% - Accent2 5 3 7" xfId="4864" xr:uid="{FA2E4BB7-2733-4967-B3FC-CDE104F01449}"/>
    <cellStyle name="20% - Accent2 5 4" xfId="4865" xr:uid="{212268FB-D76B-4039-8D24-F00D8017B794}"/>
    <cellStyle name="20% - Accent2 5 4 2" xfId="4866" xr:uid="{C5A06373-8259-4AC4-9BF3-574110363387}"/>
    <cellStyle name="20% - Accent2 5 4 2 2" xfId="4867" xr:uid="{808175A4-8D38-42EC-A5BF-585D78A5DE9E}"/>
    <cellStyle name="20% - Accent2 5 4 2 2 2" xfId="4868" xr:uid="{4803BD84-1ECF-4655-9395-8AB3B108926E}"/>
    <cellStyle name="20% - Accent2 5 4 2 2 2 2" xfId="4869" xr:uid="{E3AF0A5F-5D01-44AB-A8A1-F2B44185C026}"/>
    <cellStyle name="20% - Accent2 5 4 2 2 3" xfId="4870" xr:uid="{287FB2CB-DA79-44E7-8F9F-497EFDE861CD}"/>
    <cellStyle name="20% - Accent2 5 4 2 3" xfId="4871" xr:uid="{274A6168-A0F5-4270-9ED9-B729A23730B2}"/>
    <cellStyle name="20% - Accent2 5 4 2 3 2" xfId="4872" xr:uid="{F275C191-003F-4945-9B31-BB66EA7BD96B}"/>
    <cellStyle name="20% - Accent2 5 4 2 4" xfId="4873" xr:uid="{5A151337-B41F-4F01-9452-A0CFFF4DCA42}"/>
    <cellStyle name="20% - Accent2 5 4 2 5" xfId="4874" xr:uid="{872319CD-4C6A-410F-A4BA-56964308B3A2}"/>
    <cellStyle name="20% - Accent2 5 4 3" xfId="4875" xr:uid="{AC1C36D3-7BD7-41D7-A7DE-97FD856A82DB}"/>
    <cellStyle name="20% - Accent2 5 4 3 2" xfId="4876" xr:uid="{F25EA99B-A6B3-4BC3-AA11-0F7AEA6B944D}"/>
    <cellStyle name="20% - Accent2 5 4 3 2 2" xfId="4877" xr:uid="{5BCD9DBE-1923-4297-B9FC-E4D59212006C}"/>
    <cellStyle name="20% - Accent2 5 4 3 3" xfId="4878" xr:uid="{272C5992-0446-4B28-A8C4-62D8AEBED512}"/>
    <cellStyle name="20% - Accent2 5 4 4" xfId="4879" xr:uid="{020E9BC6-D201-40D4-A009-9041C713A656}"/>
    <cellStyle name="20% - Accent2 5 4 4 2" xfId="4880" xr:uid="{2A5D6ECE-169B-4745-BAC6-55813FC69214}"/>
    <cellStyle name="20% - Accent2 5 4 5" xfId="4881" xr:uid="{3C7951F3-B80C-4B16-AD50-6882CEFA6ED9}"/>
    <cellStyle name="20% - Accent2 5 4 6" xfId="4882" xr:uid="{D707D376-1E84-47CD-9C61-108105BEF5BD}"/>
    <cellStyle name="20% - Accent2 5 5" xfId="4883" xr:uid="{6EE6D8BC-4615-484B-96EA-689BCD86E310}"/>
    <cellStyle name="20% - Accent2 5 5 2" xfId="4884" xr:uid="{F09EBCF0-7744-4026-876E-7536216DA3AB}"/>
    <cellStyle name="20% - Accent2 5 5 2 2" xfId="4885" xr:uid="{F5E681FF-37F6-4396-AF0F-2591010FADA9}"/>
    <cellStyle name="20% - Accent2 5 5 2 2 2" xfId="4886" xr:uid="{ECDE2CF4-3656-4F2A-9AF0-74981DAAB0C7}"/>
    <cellStyle name="20% - Accent2 5 5 2 2 2 2" xfId="4887" xr:uid="{5B92F77A-6D12-4332-857F-46FED4D7C26B}"/>
    <cellStyle name="20% - Accent2 5 5 2 2 3" xfId="4888" xr:uid="{FAE8DECC-5F75-4F31-B395-0C545F1FD1AF}"/>
    <cellStyle name="20% - Accent2 5 5 2 3" xfId="4889" xr:uid="{DD36B7BA-4759-4C1C-B5EA-5845F5499A8D}"/>
    <cellStyle name="20% - Accent2 5 5 2 3 2" xfId="4890" xr:uid="{E47FECB4-CFAF-47C1-AEAE-43ADA894E883}"/>
    <cellStyle name="20% - Accent2 5 5 2 4" xfId="4891" xr:uid="{C8809E32-3593-49AC-B5DC-7D98CD7C8559}"/>
    <cellStyle name="20% - Accent2 5 5 3" xfId="4892" xr:uid="{C1FED91B-BB14-4539-A5B1-D5C8DD19117A}"/>
    <cellStyle name="20% - Accent2 5 5 3 2" xfId="4893" xr:uid="{3AFD68AD-316B-439A-8FE4-0DDE0ACE8005}"/>
    <cellStyle name="20% - Accent2 5 5 3 2 2" xfId="4894" xr:uid="{8F1EDE47-8040-4D97-8300-9AAB96AE704D}"/>
    <cellStyle name="20% - Accent2 5 5 3 3" xfId="4895" xr:uid="{39587295-40BA-4724-AFDF-86C9732168B2}"/>
    <cellStyle name="20% - Accent2 5 5 4" xfId="4896" xr:uid="{7C9A5500-5DC8-4650-AE6C-FE16B40E9B80}"/>
    <cellStyle name="20% - Accent2 5 5 4 2" xfId="4897" xr:uid="{D3BE8AE4-575B-4CBD-8AD1-35E392AD8508}"/>
    <cellStyle name="20% - Accent2 5 5 5" xfId="4898" xr:uid="{DAAA40BB-7288-4685-9044-A26891D7A8B1}"/>
    <cellStyle name="20% - Accent2 5 5 6" xfId="4899" xr:uid="{0A2007C7-5D31-40CC-892E-DDE12408226E}"/>
    <cellStyle name="20% - Accent2 5 6" xfId="4900" xr:uid="{87C9548A-F1A9-40F9-8486-0F53EE423EAB}"/>
    <cellStyle name="20% - Accent2 5 6 2" xfId="4901" xr:uid="{9D46A0BA-FFE4-432A-8FFD-3ADB4DF3B42F}"/>
    <cellStyle name="20% - Accent2 5 6 2 2" xfId="4902" xr:uid="{0FDA3756-5C80-4F74-A444-F262BDBA331C}"/>
    <cellStyle name="20% - Accent2 5 6 2 2 2" xfId="4903" xr:uid="{71471679-FF1B-434A-AA9C-1186455A848F}"/>
    <cellStyle name="20% - Accent2 5 6 2 2 2 2" xfId="4904" xr:uid="{72526B80-23E1-4455-97FC-2FC858E92BA1}"/>
    <cellStyle name="20% - Accent2 5 6 2 2 3" xfId="4905" xr:uid="{209C0C19-754C-4F20-BB34-E37B34C71FE7}"/>
    <cellStyle name="20% - Accent2 5 6 2 3" xfId="4906" xr:uid="{35A77392-F257-4306-BF64-190BBF8E7D84}"/>
    <cellStyle name="20% - Accent2 5 6 2 3 2" xfId="4907" xr:uid="{0557E13B-3901-49E4-98A3-1B1B1548A01A}"/>
    <cellStyle name="20% - Accent2 5 6 2 4" xfId="4908" xr:uid="{E28A1DDB-7C3F-4C1B-AA61-DC3B91C21FB3}"/>
    <cellStyle name="20% - Accent2 5 6 3" xfId="4909" xr:uid="{95B006F1-921C-4EDC-AF19-15C2EB6D2D95}"/>
    <cellStyle name="20% - Accent2 5 6 3 2" xfId="4910" xr:uid="{3EE1FC45-E246-4FB1-A722-95E48CD211C4}"/>
    <cellStyle name="20% - Accent2 5 6 3 2 2" xfId="4911" xr:uid="{7504C80F-1F0B-4D57-AD58-14D40FFD59AE}"/>
    <cellStyle name="20% - Accent2 5 6 3 3" xfId="4912" xr:uid="{F6461C3B-97EB-4EAB-B095-7EFBD5F61493}"/>
    <cellStyle name="20% - Accent2 5 6 4" xfId="4913" xr:uid="{5472E186-72AF-4151-B2BB-07205AA6AF67}"/>
    <cellStyle name="20% - Accent2 5 6 4 2" xfId="4914" xr:uid="{2CBEC255-1D2A-4072-87A3-5CC66D9642E4}"/>
    <cellStyle name="20% - Accent2 5 6 5" xfId="4915" xr:uid="{8D8226C1-A990-437F-BC50-A53799D4B5FE}"/>
    <cellStyle name="20% - Accent2 5 7" xfId="4916" xr:uid="{020D00BB-8353-4ABD-BF35-ECBA27C33D11}"/>
    <cellStyle name="20% - Accent2 5 7 2" xfId="4917" xr:uid="{FFB4DE8A-7D66-44CB-9F94-0880399C9F77}"/>
    <cellStyle name="20% - Accent2 5 7 2 2" xfId="4918" xr:uid="{9F253137-BCEB-40D7-A684-B37395A482A2}"/>
    <cellStyle name="20% - Accent2 5 7 2 2 2" xfId="4919" xr:uid="{6E249661-CCDC-403A-AF4C-C1290DBFB18B}"/>
    <cellStyle name="20% - Accent2 5 7 2 3" xfId="4920" xr:uid="{D9670CC7-4381-4E2F-8260-FD015B50F199}"/>
    <cellStyle name="20% - Accent2 5 7 3" xfId="4921" xr:uid="{DCD30196-D9AB-4FCB-91EE-CB6BE2B3AC2F}"/>
    <cellStyle name="20% - Accent2 5 7 3 2" xfId="4922" xr:uid="{BC7F8D3F-1961-4E15-AC71-50256455FE68}"/>
    <cellStyle name="20% - Accent2 5 7 4" xfId="4923" xr:uid="{72641FD9-A6B6-4A3A-AE31-816BA4CE6BBB}"/>
    <cellStyle name="20% - Accent2 5 8" xfId="4924" xr:uid="{8DCEAEB8-2A0F-4228-A319-347AB39276F1}"/>
    <cellStyle name="20% - Accent2 5 8 2" xfId="4925" xr:uid="{E5B7250F-94DF-4A11-81B6-1A38C891EFA5}"/>
    <cellStyle name="20% - Accent2 5 8 2 2" xfId="4926" xr:uid="{0451F635-6F9C-4FEE-B8CF-90FA79829F15}"/>
    <cellStyle name="20% - Accent2 5 8 3" xfId="4927" xr:uid="{84C7F935-FE9A-469F-8FE2-848E4153FEBE}"/>
    <cellStyle name="20% - Accent2 5 9" xfId="4928" xr:uid="{CB394AEC-9502-416D-BF90-751194C8A6AE}"/>
    <cellStyle name="20% - Accent2 5 9 2" xfId="4929" xr:uid="{ADDAFB09-8497-410D-A4C1-F994C74141B1}"/>
    <cellStyle name="20% - Accent2 6" xfId="4930" xr:uid="{9388BD1C-7675-4983-BBAD-1DC352AC6D90}"/>
    <cellStyle name="20% - Accent2 6 10" xfId="4931" xr:uid="{1964CCD0-8375-4153-8211-ABDFC8891D73}"/>
    <cellStyle name="20% - Accent2 6 10 2" xfId="4932" xr:uid="{BB3F25C5-6861-4778-8C8E-90CC9965B470}"/>
    <cellStyle name="20% - Accent2 6 11" xfId="4933" xr:uid="{F2FDF7BE-BC09-43DB-AAD9-98F6BC72CEF6}"/>
    <cellStyle name="20% - Accent2 6 12" xfId="4934" xr:uid="{576BC70D-5827-4CCD-A1C1-F116E18A576B}"/>
    <cellStyle name="20% - Accent2 6 2" xfId="4935" xr:uid="{D943724C-1DB8-4BEB-8B8D-D62EC3A7E220}"/>
    <cellStyle name="20% - Accent2 6 2 10" xfId="4936" xr:uid="{AB3ACD6E-80D5-40B9-BBD5-8885537199C9}"/>
    <cellStyle name="20% - Accent2 6 2 11" xfId="4937" xr:uid="{A0E5D7CC-903A-476C-BE0E-91F3F67BC597}"/>
    <cellStyle name="20% - Accent2 6 2 2" xfId="4938" xr:uid="{DCB21E77-84E1-46C4-8B81-0B7E1D784E9C}"/>
    <cellStyle name="20% - Accent2 6 2 2 2" xfId="4939" xr:uid="{C6FEE985-4B32-4051-B760-EC16210416DA}"/>
    <cellStyle name="20% - Accent2 6 2 2 2 2" xfId="4940" xr:uid="{681BC19E-822C-4601-A0FF-4FC7AF8E451B}"/>
    <cellStyle name="20% - Accent2 6 2 2 2 2 2" xfId="4941" xr:uid="{C335B000-211A-4B0A-8358-1BE6735DCA5E}"/>
    <cellStyle name="20% - Accent2 6 2 2 2 2 2 2" xfId="4942" xr:uid="{745947C6-2004-4CAC-A2A2-972B2C275A7B}"/>
    <cellStyle name="20% - Accent2 6 2 2 2 2 3" xfId="4943" xr:uid="{175E3D6A-9684-4690-A8FA-84B4381FEB5B}"/>
    <cellStyle name="20% - Accent2 6 2 2 2 3" xfId="4944" xr:uid="{611059DC-7A09-4B1F-84D8-D6E411AE6E40}"/>
    <cellStyle name="20% - Accent2 6 2 2 2 3 2" xfId="4945" xr:uid="{1A436CFB-D944-4F90-8923-10FAF095151F}"/>
    <cellStyle name="20% - Accent2 6 2 2 2 4" xfId="4946" xr:uid="{2C083603-42B6-46D5-9444-8338BA10E937}"/>
    <cellStyle name="20% - Accent2 6 2 2 2 5" xfId="4947" xr:uid="{CB483FC3-A606-4EAB-A984-C3946DDC1067}"/>
    <cellStyle name="20% - Accent2 6 2 2 3" xfId="4948" xr:uid="{4A38F2E0-9E01-4D29-8B20-D314C7E1304C}"/>
    <cellStyle name="20% - Accent2 6 2 2 3 2" xfId="4949" xr:uid="{D34B9F07-768A-49A1-87CB-8A03697539CD}"/>
    <cellStyle name="20% - Accent2 6 2 2 3 2 2" xfId="4950" xr:uid="{E92CF40B-2CD8-4BB6-A7F8-AF6F21B77F04}"/>
    <cellStyle name="20% - Accent2 6 2 2 3 3" xfId="4951" xr:uid="{FCFECE83-2762-4DDF-BEE6-43160E2746B8}"/>
    <cellStyle name="20% - Accent2 6 2 2 4" xfId="4952" xr:uid="{6A9BD1B9-220C-47BC-B627-876C7E6D26CA}"/>
    <cellStyle name="20% - Accent2 6 2 2 4 2" xfId="4953" xr:uid="{2329F793-BB38-474F-AC9B-D046F7E13EAC}"/>
    <cellStyle name="20% - Accent2 6 2 2 5" xfId="4954" xr:uid="{794D0018-3B23-41D4-8579-FE0ACDFAA32A}"/>
    <cellStyle name="20% - Accent2 6 2 2 6" xfId="4955" xr:uid="{948C08CA-AEBD-46B1-A954-3AE1AA9881B7}"/>
    <cellStyle name="20% - Accent2 6 2 3" xfId="4956" xr:uid="{015DFEEF-1371-4506-98DD-32B3FBE43B05}"/>
    <cellStyle name="20% - Accent2 6 2 3 2" xfId="4957" xr:uid="{E9397512-0FC4-4252-AB28-3865BB23D0EF}"/>
    <cellStyle name="20% - Accent2 6 2 3 2 2" xfId="4958" xr:uid="{2217C1AF-8655-453E-AC7A-C2E2286907F1}"/>
    <cellStyle name="20% - Accent2 6 2 3 2 2 2" xfId="4959" xr:uid="{39628F6F-A3B8-4161-8BC7-2C65C6D7E45A}"/>
    <cellStyle name="20% - Accent2 6 2 3 2 2 2 2" xfId="4960" xr:uid="{CA057191-172B-4F1D-A393-5BC39AFF7798}"/>
    <cellStyle name="20% - Accent2 6 2 3 2 2 3" xfId="4961" xr:uid="{22CE3B5C-F809-4603-8A10-0E643615586E}"/>
    <cellStyle name="20% - Accent2 6 2 3 2 3" xfId="4962" xr:uid="{CEE06AA0-5846-446E-94D6-168D1A6B737A}"/>
    <cellStyle name="20% - Accent2 6 2 3 2 3 2" xfId="4963" xr:uid="{AD91AEA1-51D9-43C9-AC00-5ECE9B5D7C4D}"/>
    <cellStyle name="20% - Accent2 6 2 3 2 4" xfId="4964" xr:uid="{871EC505-3360-4BE1-84C9-C7AD06027D02}"/>
    <cellStyle name="20% - Accent2 6 2 3 2 5" xfId="4965" xr:uid="{918653E4-1299-4D1D-9068-4C04748D9ACE}"/>
    <cellStyle name="20% - Accent2 6 2 3 3" xfId="4966" xr:uid="{08A97A45-33E2-4517-AE3F-1CD35A391467}"/>
    <cellStyle name="20% - Accent2 6 2 3 3 2" xfId="4967" xr:uid="{12927DBB-CA50-451E-A80A-F3B45394193B}"/>
    <cellStyle name="20% - Accent2 6 2 3 3 2 2" xfId="4968" xr:uid="{A6AE19ED-7B81-4EE0-B0C1-5842334D6AFC}"/>
    <cellStyle name="20% - Accent2 6 2 3 3 3" xfId="4969" xr:uid="{1BD212FE-3721-40DA-94A6-BAADAE15CFD2}"/>
    <cellStyle name="20% - Accent2 6 2 3 4" xfId="4970" xr:uid="{49A070B1-A4DD-4265-9542-7DE12BA494AA}"/>
    <cellStyle name="20% - Accent2 6 2 3 4 2" xfId="4971" xr:uid="{697238AF-6320-4083-BAED-0E50BE2FE1D8}"/>
    <cellStyle name="20% - Accent2 6 2 3 5" xfId="4972" xr:uid="{62F6E235-F60F-4C17-961F-F6150D6C2A16}"/>
    <cellStyle name="20% - Accent2 6 2 3 6" xfId="4973" xr:uid="{C49A3978-59E4-4ED1-BD93-F74835F91219}"/>
    <cellStyle name="20% - Accent2 6 2 4" xfId="4974" xr:uid="{57F56158-9668-41FB-B14E-BCFCFCB83425}"/>
    <cellStyle name="20% - Accent2 6 2 4 2" xfId="4975" xr:uid="{6A00CE8D-5E3A-49EB-A6D5-F0584F633880}"/>
    <cellStyle name="20% - Accent2 6 2 4 2 2" xfId="4976" xr:uid="{A6326099-7041-4393-9F7F-C0600AAD1DD5}"/>
    <cellStyle name="20% - Accent2 6 2 4 2 2 2" xfId="4977" xr:uid="{A370013B-F7E8-4790-B978-0262CC015BDC}"/>
    <cellStyle name="20% - Accent2 6 2 4 2 2 2 2" xfId="4978" xr:uid="{56F8175F-5837-4D60-B734-6DD5943F89C7}"/>
    <cellStyle name="20% - Accent2 6 2 4 2 2 3" xfId="4979" xr:uid="{B1191ECF-883F-43A6-B81E-75B72DE8EA44}"/>
    <cellStyle name="20% - Accent2 6 2 4 2 3" xfId="4980" xr:uid="{EDB7BBF2-3644-479A-A1F3-DEEAAC1FD904}"/>
    <cellStyle name="20% - Accent2 6 2 4 2 3 2" xfId="4981" xr:uid="{7E6E7163-B69A-49A8-8710-E4107B469CB9}"/>
    <cellStyle name="20% - Accent2 6 2 4 2 4" xfId="4982" xr:uid="{F9810D77-BA18-46C8-8F58-6B2F6341CB08}"/>
    <cellStyle name="20% - Accent2 6 2 4 3" xfId="4983" xr:uid="{E760A5BC-D1CA-4B82-ADB2-DDC4BFDAAAA3}"/>
    <cellStyle name="20% - Accent2 6 2 4 3 2" xfId="4984" xr:uid="{81D0827D-95BC-49EF-9BBA-2A8F50656C84}"/>
    <cellStyle name="20% - Accent2 6 2 4 3 2 2" xfId="4985" xr:uid="{DACDD459-A31B-4BBE-B3DB-8DA8C07004C5}"/>
    <cellStyle name="20% - Accent2 6 2 4 3 3" xfId="4986" xr:uid="{AAB9F8DD-FE2E-491E-99FA-7BFD38610170}"/>
    <cellStyle name="20% - Accent2 6 2 4 4" xfId="4987" xr:uid="{500E5E8C-917B-49AF-96F1-2A158A6BEE6E}"/>
    <cellStyle name="20% - Accent2 6 2 4 4 2" xfId="4988" xr:uid="{060414BC-DACA-48C5-9402-079EC7CB2202}"/>
    <cellStyle name="20% - Accent2 6 2 4 5" xfId="4989" xr:uid="{B429CFB7-E4D3-48DA-AA27-2E645448294B}"/>
    <cellStyle name="20% - Accent2 6 2 4 6" xfId="4990" xr:uid="{CDE1FB34-4444-4B52-AE3B-98D1B1FED331}"/>
    <cellStyle name="20% - Accent2 6 2 5" xfId="4991" xr:uid="{F960DA6B-F9FA-465E-A121-94CF6A6FAD54}"/>
    <cellStyle name="20% - Accent2 6 2 5 2" xfId="4992" xr:uid="{DB741106-5667-4888-8959-775F060E92C5}"/>
    <cellStyle name="20% - Accent2 6 2 5 2 2" xfId="4993" xr:uid="{744FAC0F-2640-4F7E-84CC-D3913703591C}"/>
    <cellStyle name="20% - Accent2 6 2 5 2 2 2" xfId="4994" xr:uid="{1D8EBDA1-2F1F-41D4-9D06-6654B4B4ABA9}"/>
    <cellStyle name="20% - Accent2 6 2 5 2 2 2 2" xfId="4995" xr:uid="{BC462ADA-1629-4FA3-8465-AD700FB7C8D6}"/>
    <cellStyle name="20% - Accent2 6 2 5 2 2 3" xfId="4996" xr:uid="{886F3B77-3ECE-4C3C-B802-137C8440B133}"/>
    <cellStyle name="20% - Accent2 6 2 5 2 3" xfId="4997" xr:uid="{7D25CAAC-566D-4907-AC10-BC3355A3E99F}"/>
    <cellStyle name="20% - Accent2 6 2 5 2 3 2" xfId="4998" xr:uid="{D602D9ED-371B-4AA8-886B-66356B9A8268}"/>
    <cellStyle name="20% - Accent2 6 2 5 2 4" xfId="4999" xr:uid="{F6D0CF10-3A92-4D4A-A5F7-1FC66E084993}"/>
    <cellStyle name="20% - Accent2 6 2 5 3" xfId="5000" xr:uid="{6FF6B999-0472-4796-AFC5-C0B7DF2A87B4}"/>
    <cellStyle name="20% - Accent2 6 2 5 3 2" xfId="5001" xr:uid="{C287D4C0-7E98-4230-8B7F-A54E2C47D2FB}"/>
    <cellStyle name="20% - Accent2 6 2 5 3 2 2" xfId="5002" xr:uid="{11C317DF-C725-4721-B4D0-918886247750}"/>
    <cellStyle name="20% - Accent2 6 2 5 3 3" xfId="5003" xr:uid="{BBD6F727-A1FC-4FBD-9973-B8EDE310C126}"/>
    <cellStyle name="20% - Accent2 6 2 5 4" xfId="5004" xr:uid="{BC2347D3-000D-4FB2-A86B-EDC25B2F4BAE}"/>
    <cellStyle name="20% - Accent2 6 2 5 4 2" xfId="5005" xr:uid="{DDDAB57D-F030-49F3-8C52-B8949C5D3C2E}"/>
    <cellStyle name="20% - Accent2 6 2 5 5" xfId="5006" xr:uid="{E751A707-776C-4967-8020-4C2951FB5514}"/>
    <cellStyle name="20% - Accent2 6 2 6" xfId="5007" xr:uid="{686609E1-7F0A-4C32-8B34-F2D19D5B657B}"/>
    <cellStyle name="20% - Accent2 6 2 6 2" xfId="5008" xr:uid="{FC3B54CC-255E-4867-AA42-3C50E6A4BD04}"/>
    <cellStyle name="20% - Accent2 6 2 6 2 2" xfId="5009" xr:uid="{CFA48A0E-9F57-417A-9AC1-0719FFEFF24E}"/>
    <cellStyle name="20% - Accent2 6 2 6 2 2 2" xfId="5010" xr:uid="{18DFBCD9-3E2E-47DE-9218-D1BFFF1B2F29}"/>
    <cellStyle name="20% - Accent2 6 2 6 2 3" xfId="5011" xr:uid="{6A643804-AE5F-4B2E-AC4D-529C51EF79A2}"/>
    <cellStyle name="20% - Accent2 6 2 6 3" xfId="5012" xr:uid="{70833FE7-94DC-4B27-82C1-23C2FF22725A}"/>
    <cellStyle name="20% - Accent2 6 2 6 3 2" xfId="5013" xr:uid="{03F5F26E-50E7-437B-B026-BCE448FB507B}"/>
    <cellStyle name="20% - Accent2 6 2 6 4" xfId="5014" xr:uid="{95122416-C5FD-4752-AD0A-8D6BD0F0F60E}"/>
    <cellStyle name="20% - Accent2 6 2 7" xfId="5015" xr:uid="{267C7282-FC00-4226-A0B5-6E8A2DA4E874}"/>
    <cellStyle name="20% - Accent2 6 2 7 2" xfId="5016" xr:uid="{3CD952BF-880C-4537-88FD-D54B2307C42B}"/>
    <cellStyle name="20% - Accent2 6 2 7 2 2" xfId="5017" xr:uid="{5D16F144-5A7E-440C-AD6C-A257501F9BE6}"/>
    <cellStyle name="20% - Accent2 6 2 7 3" xfId="5018" xr:uid="{5AC72238-E9FA-479E-B741-264C00DC35BC}"/>
    <cellStyle name="20% - Accent2 6 2 8" xfId="5019" xr:uid="{E9855F69-DEEF-4A61-945C-D7B76241C9A7}"/>
    <cellStyle name="20% - Accent2 6 2 8 2" xfId="5020" xr:uid="{DC9FC5EE-EDBD-4F14-8043-817A2F15B47F}"/>
    <cellStyle name="20% - Accent2 6 2 9" xfId="5021" xr:uid="{C51CA64D-077B-47DF-B492-867C52B4B6D4}"/>
    <cellStyle name="20% - Accent2 6 2 9 2" xfId="5022" xr:uid="{C13D0954-93B6-45FB-8CF8-0DCEFDEECF71}"/>
    <cellStyle name="20% - Accent2 6 3" xfId="5023" xr:uid="{C5078B9E-5CC3-4A59-9511-5F6274021D37}"/>
    <cellStyle name="20% - Accent2 6 3 2" xfId="5024" xr:uid="{68ADB49D-40C2-466E-AF1B-C632650C85AD}"/>
    <cellStyle name="20% - Accent2 6 3 2 2" xfId="5025" xr:uid="{B2248C70-B639-468C-85E6-84C1E5D27E68}"/>
    <cellStyle name="20% - Accent2 6 3 2 2 2" xfId="5026" xr:uid="{804DBFF8-C9F2-46AC-92C9-7386806D1BDB}"/>
    <cellStyle name="20% - Accent2 6 3 2 2 2 2" xfId="5027" xr:uid="{993D1430-CD75-4C62-8357-BEBB62EF516A}"/>
    <cellStyle name="20% - Accent2 6 3 2 2 3" xfId="5028" xr:uid="{0FAFCD29-513B-49BB-97DE-CA58E6252983}"/>
    <cellStyle name="20% - Accent2 6 3 2 3" xfId="5029" xr:uid="{5BCAD766-CF26-494A-A085-75C84E15FF32}"/>
    <cellStyle name="20% - Accent2 6 3 2 3 2" xfId="5030" xr:uid="{B23504AA-779E-49B7-92D4-936B1F94E0C3}"/>
    <cellStyle name="20% - Accent2 6 3 2 4" xfId="5031" xr:uid="{564F6E42-08FF-4FAA-9707-2904313AFBA8}"/>
    <cellStyle name="20% - Accent2 6 3 2 5" xfId="5032" xr:uid="{178A80AE-7DD7-4BF0-905C-8FA543F12E11}"/>
    <cellStyle name="20% - Accent2 6 3 3" xfId="5033" xr:uid="{C9AE308A-1D25-4D1E-9B42-DD7958B2C0D7}"/>
    <cellStyle name="20% - Accent2 6 3 3 2" xfId="5034" xr:uid="{70229278-953D-44E4-9248-8F515B2AE75D}"/>
    <cellStyle name="20% - Accent2 6 3 3 2 2" xfId="5035" xr:uid="{4C1ED5F9-4645-4197-B2A0-62D82C2FEFB3}"/>
    <cellStyle name="20% - Accent2 6 3 3 3" xfId="5036" xr:uid="{C3B553EC-0C62-4E09-BDAC-9083C0F7C370}"/>
    <cellStyle name="20% - Accent2 6 3 4" xfId="5037" xr:uid="{16F44212-3594-44BF-B14D-A2C52B047697}"/>
    <cellStyle name="20% - Accent2 6 3 4 2" xfId="5038" xr:uid="{C8C6A682-1D3A-45F7-B093-3DC505667805}"/>
    <cellStyle name="20% - Accent2 6 3 5" xfId="5039" xr:uid="{28FF24F2-1955-4618-9EBF-1D222489B61A}"/>
    <cellStyle name="20% - Accent2 6 3 6" xfId="5040" xr:uid="{85EBFCAF-44D3-4595-B510-166D4561ACDB}"/>
    <cellStyle name="20% - Accent2 6 4" xfId="5041" xr:uid="{CDCBDB72-5945-42DB-8575-94B455E1AC91}"/>
    <cellStyle name="20% - Accent2 6 4 2" xfId="5042" xr:uid="{013F9CA4-1DD5-44B4-B208-4CF063D6F35E}"/>
    <cellStyle name="20% - Accent2 6 4 2 2" xfId="5043" xr:uid="{4CF07B66-8B19-43C9-9C83-0CE13F397F7E}"/>
    <cellStyle name="20% - Accent2 6 4 2 2 2" xfId="5044" xr:uid="{6841697D-CB8A-4351-911F-95ED5CE8F333}"/>
    <cellStyle name="20% - Accent2 6 4 2 2 2 2" xfId="5045" xr:uid="{D1B4810C-7926-4B77-9A38-B629F4281278}"/>
    <cellStyle name="20% - Accent2 6 4 2 2 3" xfId="5046" xr:uid="{C5B1476E-73F4-40B9-AB37-856F96343412}"/>
    <cellStyle name="20% - Accent2 6 4 2 3" xfId="5047" xr:uid="{9EAA2811-CB0F-495D-ABB7-B09E017E5B2C}"/>
    <cellStyle name="20% - Accent2 6 4 2 3 2" xfId="5048" xr:uid="{2153D1C8-8644-45B5-BB9D-EF860B81BC08}"/>
    <cellStyle name="20% - Accent2 6 4 2 4" xfId="5049" xr:uid="{1022D750-07FB-4F5F-AA04-C7BC1BCA5BE5}"/>
    <cellStyle name="20% - Accent2 6 4 2 5" xfId="5050" xr:uid="{410C76BA-86A4-42CE-B58F-9D8EE19FE250}"/>
    <cellStyle name="20% - Accent2 6 4 3" xfId="5051" xr:uid="{95BC7DFE-072D-47BA-BA65-7308D4A0D1C2}"/>
    <cellStyle name="20% - Accent2 6 4 3 2" xfId="5052" xr:uid="{CDF0F49D-A95B-4867-9BA6-0E580EA80B1D}"/>
    <cellStyle name="20% - Accent2 6 4 3 2 2" xfId="5053" xr:uid="{DB569DDD-023C-438B-972B-54D4E9CB87E2}"/>
    <cellStyle name="20% - Accent2 6 4 3 3" xfId="5054" xr:uid="{B0EDC0E8-A45D-451D-83F8-6E52C5EBE3AD}"/>
    <cellStyle name="20% - Accent2 6 4 4" xfId="5055" xr:uid="{AA5E23A4-D35A-428A-8662-7A7EBE95EC80}"/>
    <cellStyle name="20% - Accent2 6 4 4 2" xfId="5056" xr:uid="{8A850C93-DC81-4B93-B344-A0B095A80E13}"/>
    <cellStyle name="20% - Accent2 6 4 5" xfId="5057" xr:uid="{EEDDC82B-F1A3-46CD-BDF0-1D0F04C27B7D}"/>
    <cellStyle name="20% - Accent2 6 4 6" xfId="5058" xr:uid="{B90169CD-BC64-4F36-B9BC-961A17F186C7}"/>
    <cellStyle name="20% - Accent2 6 5" xfId="5059" xr:uid="{7FCB03C5-289E-4C85-9400-1977CF08B7DE}"/>
    <cellStyle name="20% - Accent2 6 5 2" xfId="5060" xr:uid="{D520F953-86FC-4805-BDB8-6B5C16C7995A}"/>
    <cellStyle name="20% - Accent2 6 5 2 2" xfId="5061" xr:uid="{C2EF484B-B440-45FB-82F2-49BC281EF8DF}"/>
    <cellStyle name="20% - Accent2 6 5 2 2 2" xfId="5062" xr:uid="{8CAEF48A-CDF5-4BAF-9EBA-A669ED20D0E8}"/>
    <cellStyle name="20% - Accent2 6 5 2 2 2 2" xfId="5063" xr:uid="{4642F426-A593-4390-B221-C9784A5415A2}"/>
    <cellStyle name="20% - Accent2 6 5 2 2 3" xfId="5064" xr:uid="{68A4CF49-D193-40C3-8CA1-F8A5437F957C}"/>
    <cellStyle name="20% - Accent2 6 5 2 3" xfId="5065" xr:uid="{0DE778C2-5045-452C-9A98-244EA937CC6C}"/>
    <cellStyle name="20% - Accent2 6 5 2 3 2" xfId="5066" xr:uid="{109B42B3-293E-4C10-9F4D-7154E0F3A40F}"/>
    <cellStyle name="20% - Accent2 6 5 2 4" xfId="5067" xr:uid="{0570D072-6DF8-4B6D-8001-87B557721926}"/>
    <cellStyle name="20% - Accent2 6 5 3" xfId="5068" xr:uid="{27A3B3DF-DBD3-42D9-AF3E-983705C357A6}"/>
    <cellStyle name="20% - Accent2 6 5 3 2" xfId="5069" xr:uid="{6AD2C0F0-8AE5-4DC4-A88F-A2755B9598E6}"/>
    <cellStyle name="20% - Accent2 6 5 3 2 2" xfId="5070" xr:uid="{6B235163-C00F-4733-B469-466FF7FE6990}"/>
    <cellStyle name="20% - Accent2 6 5 3 3" xfId="5071" xr:uid="{C3E2B95F-4434-4439-96B3-C90BCF76F7CA}"/>
    <cellStyle name="20% - Accent2 6 5 4" xfId="5072" xr:uid="{66A32831-C927-4F51-ACB8-AC0A84E53DC7}"/>
    <cellStyle name="20% - Accent2 6 5 4 2" xfId="5073" xr:uid="{B126FAF7-1B20-456E-A45F-84FA7FB47A80}"/>
    <cellStyle name="20% - Accent2 6 5 5" xfId="5074" xr:uid="{282649EC-6FBF-410E-B951-82D1D7B96BC4}"/>
    <cellStyle name="20% - Accent2 6 5 6" xfId="5075" xr:uid="{A5092A9D-A8D9-4347-98B9-7DB418C21591}"/>
    <cellStyle name="20% - Accent2 6 6" xfId="5076" xr:uid="{9EB6958C-4676-4D95-89DF-287CBCC4775E}"/>
    <cellStyle name="20% - Accent2 6 6 2" xfId="5077" xr:uid="{092BB05B-680B-40F5-A8F5-4FA2C5E97D33}"/>
    <cellStyle name="20% - Accent2 6 6 2 2" xfId="5078" xr:uid="{5EE85C6A-76E2-432B-9514-DD76967F6284}"/>
    <cellStyle name="20% - Accent2 6 6 2 2 2" xfId="5079" xr:uid="{ECF1A21A-C93C-41D7-8A2B-072E464F11B6}"/>
    <cellStyle name="20% - Accent2 6 6 2 2 2 2" xfId="5080" xr:uid="{B9AB8A97-1721-4703-89B3-C2F5668C8233}"/>
    <cellStyle name="20% - Accent2 6 6 2 2 3" xfId="5081" xr:uid="{58722CEA-7F2F-4DA2-9A9B-097214F71FB8}"/>
    <cellStyle name="20% - Accent2 6 6 2 3" xfId="5082" xr:uid="{0B0AB0A3-9DE2-4288-A862-EA719754410B}"/>
    <cellStyle name="20% - Accent2 6 6 2 3 2" xfId="5083" xr:uid="{C161A25B-CEDD-4F8B-A3D4-E368AC73AD5A}"/>
    <cellStyle name="20% - Accent2 6 6 2 4" xfId="5084" xr:uid="{9B203591-DA5D-43D7-9926-F12BDB9A7489}"/>
    <cellStyle name="20% - Accent2 6 6 3" xfId="5085" xr:uid="{9DF1D32A-642F-44C7-8AB1-0B880BD7C491}"/>
    <cellStyle name="20% - Accent2 6 6 3 2" xfId="5086" xr:uid="{1EFE60A5-C1D2-4A8D-8B40-45E6861E0224}"/>
    <cellStyle name="20% - Accent2 6 6 3 2 2" xfId="5087" xr:uid="{A5280E71-08DC-4FB5-B677-89FAC414818E}"/>
    <cellStyle name="20% - Accent2 6 6 3 3" xfId="5088" xr:uid="{E47FCECD-6810-420B-ACC6-84B17D4C11B3}"/>
    <cellStyle name="20% - Accent2 6 6 4" xfId="5089" xr:uid="{BEE2C3E7-BB14-422D-9E0C-7A25F410B3BA}"/>
    <cellStyle name="20% - Accent2 6 6 4 2" xfId="5090" xr:uid="{43E58971-4F14-46D3-AAB6-3D8F4E754132}"/>
    <cellStyle name="20% - Accent2 6 6 5" xfId="5091" xr:uid="{33870CEA-F677-4B01-9B6D-151F710A4704}"/>
    <cellStyle name="20% - Accent2 6 7" xfId="5092" xr:uid="{3BBDCB7D-02F0-4192-A6A0-0933B54597AE}"/>
    <cellStyle name="20% - Accent2 6 7 2" xfId="5093" xr:uid="{383CA61D-0F50-41AE-9F1E-7C129721338C}"/>
    <cellStyle name="20% - Accent2 6 7 2 2" xfId="5094" xr:uid="{ADCE02AC-B081-46DB-8BAE-DF48B175C4F0}"/>
    <cellStyle name="20% - Accent2 6 7 2 2 2" xfId="5095" xr:uid="{98526755-F216-4FCE-AE9A-7870BF5BE90D}"/>
    <cellStyle name="20% - Accent2 6 7 2 3" xfId="5096" xr:uid="{C7DEF53C-9425-4B02-80AE-7A6C672AC4E4}"/>
    <cellStyle name="20% - Accent2 6 7 3" xfId="5097" xr:uid="{F1CF4EC3-C0B5-4F0E-9B6A-9003A0325F54}"/>
    <cellStyle name="20% - Accent2 6 7 3 2" xfId="5098" xr:uid="{E76E943D-1458-425A-A058-E897CCF526AA}"/>
    <cellStyle name="20% - Accent2 6 7 4" xfId="5099" xr:uid="{F39D4572-43F0-4529-A58C-4CAF50AA3A36}"/>
    <cellStyle name="20% - Accent2 6 8" xfId="5100" xr:uid="{4DBE4DA8-C187-487D-8A2F-E63EFBFD3B75}"/>
    <cellStyle name="20% - Accent2 6 8 2" xfId="5101" xr:uid="{B33BA545-60C9-46FF-9547-684D3FA324B1}"/>
    <cellStyle name="20% - Accent2 6 8 2 2" xfId="5102" xr:uid="{67E63C4F-7D81-458B-82AC-7D9D129533B1}"/>
    <cellStyle name="20% - Accent2 6 8 3" xfId="5103" xr:uid="{44B87DFF-23AE-4C98-9979-FE40D3AE96BD}"/>
    <cellStyle name="20% - Accent2 6 9" xfId="5104" xr:uid="{63D38964-6D3C-4ADC-ABCF-65326230746A}"/>
    <cellStyle name="20% - Accent2 6 9 2" xfId="5105" xr:uid="{1C363E6A-B045-416C-AB34-15270420598D}"/>
    <cellStyle name="20% - Accent2 7" xfId="5106" xr:uid="{A16755ED-506D-416D-9A7E-D4F9F9627449}"/>
    <cellStyle name="20% - Accent2 7 10" xfId="5107" xr:uid="{74C413A9-3959-4A6C-9E73-5D0305DC4562}"/>
    <cellStyle name="20% - Accent2 7 10 2" xfId="5108" xr:uid="{C4266215-87FE-4F73-A243-DE52A16F2FA7}"/>
    <cellStyle name="20% - Accent2 7 11" xfId="5109" xr:uid="{77CCAFF3-5EE1-4D21-81EE-00B5702557A4}"/>
    <cellStyle name="20% - Accent2 7 12" xfId="5110" xr:uid="{DF082E8C-3248-4B0D-8A74-6D81B9E41423}"/>
    <cellStyle name="20% - Accent2 7 2" xfId="5111" xr:uid="{D51D7487-DAE2-4805-856D-D2061093F3DF}"/>
    <cellStyle name="20% - Accent2 7 2 10" xfId="5112" xr:uid="{C2CDA7A3-3293-43AF-B6E4-B19C7E718FF1}"/>
    <cellStyle name="20% - Accent2 7 2 2" xfId="5113" xr:uid="{8BA3A345-E465-40B0-8111-27873BDA71BF}"/>
    <cellStyle name="20% - Accent2 7 2 2 2" xfId="5114" xr:uid="{2514BD46-41E6-4E31-84DA-A3264EB64516}"/>
    <cellStyle name="20% - Accent2 7 2 2 2 2" xfId="5115" xr:uid="{84C2F122-7000-46B0-B96A-67D8F9F66BE9}"/>
    <cellStyle name="20% - Accent2 7 2 2 2 2 2" xfId="5116" xr:uid="{D252568D-68A2-440C-B685-B8DC2E7D28C3}"/>
    <cellStyle name="20% - Accent2 7 2 2 2 2 2 2" xfId="5117" xr:uid="{A08B65AB-D93F-4742-A230-401C492AF220}"/>
    <cellStyle name="20% - Accent2 7 2 2 2 2 3" xfId="5118" xr:uid="{8E6370F4-8234-4FEC-8213-56306A72CB5C}"/>
    <cellStyle name="20% - Accent2 7 2 2 2 3" xfId="5119" xr:uid="{6FE5022E-2E8F-4F6B-BCC5-E02BB2BDC57D}"/>
    <cellStyle name="20% - Accent2 7 2 2 2 3 2" xfId="5120" xr:uid="{D8D40404-D65E-4F19-8969-32ACA4DAFFEE}"/>
    <cellStyle name="20% - Accent2 7 2 2 2 4" xfId="5121" xr:uid="{0AC6B146-14D1-42A0-96DE-F1E457D10881}"/>
    <cellStyle name="20% - Accent2 7 2 2 2 5" xfId="5122" xr:uid="{280908C3-E7E0-4592-861E-398896EF1468}"/>
    <cellStyle name="20% - Accent2 7 2 2 3" xfId="5123" xr:uid="{D8F45010-ADB6-4488-98F8-F593F70C78A0}"/>
    <cellStyle name="20% - Accent2 7 2 2 3 2" xfId="5124" xr:uid="{E472F055-99D1-4F71-A003-D16DF1DD4AA7}"/>
    <cellStyle name="20% - Accent2 7 2 2 3 2 2" xfId="5125" xr:uid="{88233200-B56F-4664-BAE1-8CFA84862B55}"/>
    <cellStyle name="20% - Accent2 7 2 2 3 3" xfId="5126" xr:uid="{11D13539-20F9-4B7D-A804-310C29E95977}"/>
    <cellStyle name="20% - Accent2 7 2 2 4" xfId="5127" xr:uid="{8E8173A0-597F-4B38-86E9-20EA5754D7BB}"/>
    <cellStyle name="20% - Accent2 7 2 2 4 2" xfId="5128" xr:uid="{6142B67C-1FE3-435A-ADE4-1ABC6E81293F}"/>
    <cellStyle name="20% - Accent2 7 2 2 5" xfId="5129" xr:uid="{6FB55CE1-7E33-4B82-9577-C31727D599E1}"/>
    <cellStyle name="20% - Accent2 7 2 2 6" xfId="5130" xr:uid="{40836757-CAF0-492C-A762-7608F13A1F84}"/>
    <cellStyle name="20% - Accent2 7 2 3" xfId="5131" xr:uid="{0B76175E-9BB1-49C7-B537-AF6F78EAFFEC}"/>
    <cellStyle name="20% - Accent2 7 2 3 2" xfId="5132" xr:uid="{B0F36238-C848-44C1-B9D2-609B0F681BD4}"/>
    <cellStyle name="20% - Accent2 7 2 3 2 2" xfId="5133" xr:uid="{6DBD294A-1B34-462D-B26A-E30BAF309283}"/>
    <cellStyle name="20% - Accent2 7 2 3 2 2 2" xfId="5134" xr:uid="{2FED5E34-A918-4938-A625-447B5CD59ED1}"/>
    <cellStyle name="20% - Accent2 7 2 3 2 2 2 2" xfId="5135" xr:uid="{11347ED6-7FE2-4359-8EB2-0E73638D3ABE}"/>
    <cellStyle name="20% - Accent2 7 2 3 2 2 3" xfId="5136" xr:uid="{82C8CB57-3917-4CE8-A975-3DFDEABFC693}"/>
    <cellStyle name="20% - Accent2 7 2 3 2 3" xfId="5137" xr:uid="{37EE4585-E5F4-41A9-953F-5151E828A895}"/>
    <cellStyle name="20% - Accent2 7 2 3 2 3 2" xfId="5138" xr:uid="{ED3F7847-F57F-4B65-AB10-E6F42D539EA9}"/>
    <cellStyle name="20% - Accent2 7 2 3 2 4" xfId="5139" xr:uid="{5BF0BD19-C50C-4EAC-8CEC-B3A73FE9EFC3}"/>
    <cellStyle name="20% - Accent2 7 2 3 2 5" xfId="5140" xr:uid="{C59F4907-2994-45FA-84FD-475D9384DC54}"/>
    <cellStyle name="20% - Accent2 7 2 3 3" xfId="5141" xr:uid="{5271606E-6B98-463F-9DCF-E88F7C86E484}"/>
    <cellStyle name="20% - Accent2 7 2 3 3 2" xfId="5142" xr:uid="{AFFD39A2-2CEA-401A-97E8-76E46EE6CD83}"/>
    <cellStyle name="20% - Accent2 7 2 3 3 2 2" xfId="5143" xr:uid="{F628B434-D5F4-4385-BC54-C4EC10216DA6}"/>
    <cellStyle name="20% - Accent2 7 2 3 3 3" xfId="5144" xr:uid="{812D5AE5-8527-4924-BDEB-B968266EE612}"/>
    <cellStyle name="20% - Accent2 7 2 3 4" xfId="5145" xr:uid="{0C2714C3-BB53-4B99-ACD3-FB508A0E2CB1}"/>
    <cellStyle name="20% - Accent2 7 2 3 4 2" xfId="5146" xr:uid="{DF764D7B-5946-4360-BB41-597DB5C970D8}"/>
    <cellStyle name="20% - Accent2 7 2 3 5" xfId="5147" xr:uid="{D4EF218D-3F5D-48C4-9A5A-8E609DDECC9D}"/>
    <cellStyle name="20% - Accent2 7 2 3 6" xfId="5148" xr:uid="{7E1A6F3B-2210-4DC0-9EF3-6E3095D29F8A}"/>
    <cellStyle name="20% - Accent2 7 2 4" xfId="5149" xr:uid="{BEB02981-FB08-4B74-BAAE-304A404B95A4}"/>
    <cellStyle name="20% - Accent2 7 2 4 2" xfId="5150" xr:uid="{AA800392-0EE7-44BD-B316-9ABC9BBA3716}"/>
    <cellStyle name="20% - Accent2 7 2 4 2 2" xfId="5151" xr:uid="{24641AC7-BEFE-4917-A30C-0F6F3773015E}"/>
    <cellStyle name="20% - Accent2 7 2 4 2 2 2" xfId="5152" xr:uid="{B3934EA6-5A05-41F5-8B13-7008C2B165A6}"/>
    <cellStyle name="20% - Accent2 7 2 4 2 2 2 2" xfId="5153" xr:uid="{D0B3A70D-429E-4E73-BEDE-A20FF4DCF9E6}"/>
    <cellStyle name="20% - Accent2 7 2 4 2 2 3" xfId="5154" xr:uid="{55BD0CED-3896-4B04-ABF1-300C5AFB9D4D}"/>
    <cellStyle name="20% - Accent2 7 2 4 2 3" xfId="5155" xr:uid="{76AE4F8B-95DB-4D73-8167-5C5F2FADF139}"/>
    <cellStyle name="20% - Accent2 7 2 4 2 3 2" xfId="5156" xr:uid="{8F2C3B31-F1B2-41ED-990C-468690FFF950}"/>
    <cellStyle name="20% - Accent2 7 2 4 2 4" xfId="5157" xr:uid="{898430FB-CBAB-4DD6-B92B-90D6898FB53D}"/>
    <cellStyle name="20% - Accent2 7 2 4 3" xfId="5158" xr:uid="{FF988696-ACF3-4FD4-B8A0-3EE224BE119B}"/>
    <cellStyle name="20% - Accent2 7 2 4 3 2" xfId="5159" xr:uid="{C6ACB542-7077-4BE3-8269-CD20D1788EC1}"/>
    <cellStyle name="20% - Accent2 7 2 4 3 2 2" xfId="5160" xr:uid="{0751A7BB-59AF-4582-899C-D8C1DF229383}"/>
    <cellStyle name="20% - Accent2 7 2 4 3 3" xfId="5161" xr:uid="{B536EAE7-77A8-4AD6-9167-AE8E2F4EF349}"/>
    <cellStyle name="20% - Accent2 7 2 4 4" xfId="5162" xr:uid="{6BA9DABA-4B58-40EA-B094-FFE0DB35E5ED}"/>
    <cellStyle name="20% - Accent2 7 2 4 4 2" xfId="5163" xr:uid="{8910C0A2-BCAA-4477-ABD9-95EA71716BD5}"/>
    <cellStyle name="20% - Accent2 7 2 4 5" xfId="5164" xr:uid="{C5007433-9744-4978-A5C5-201E2867AEF0}"/>
    <cellStyle name="20% - Accent2 7 2 4 6" xfId="5165" xr:uid="{B7049910-6E29-4A6A-8912-6A6E2287D4A0}"/>
    <cellStyle name="20% - Accent2 7 2 5" xfId="5166" xr:uid="{5EFB53E6-DBC1-439B-B2BE-2546ADA0935F}"/>
    <cellStyle name="20% - Accent2 7 2 5 2" xfId="5167" xr:uid="{8EC45053-A685-47BC-A6B0-1A5D037A79C3}"/>
    <cellStyle name="20% - Accent2 7 2 5 2 2" xfId="5168" xr:uid="{BA4AE853-971A-4E97-8CC4-58D39D0E3C87}"/>
    <cellStyle name="20% - Accent2 7 2 5 2 2 2" xfId="5169" xr:uid="{6B134072-9AF4-4BA2-ADDF-B5DBFEBACB8E}"/>
    <cellStyle name="20% - Accent2 7 2 5 2 2 2 2" xfId="5170" xr:uid="{887F0DE4-C76C-4548-81E7-6CDA8482CF5D}"/>
    <cellStyle name="20% - Accent2 7 2 5 2 2 3" xfId="5171" xr:uid="{AD4EA976-959E-4813-8432-F911E057B199}"/>
    <cellStyle name="20% - Accent2 7 2 5 2 3" xfId="5172" xr:uid="{65E040C7-D2B0-4730-A18A-382713147280}"/>
    <cellStyle name="20% - Accent2 7 2 5 2 3 2" xfId="5173" xr:uid="{AE29BF01-0ADC-4E38-B236-9564895F5A90}"/>
    <cellStyle name="20% - Accent2 7 2 5 2 4" xfId="5174" xr:uid="{F3A699B8-FF77-443F-8892-76215A4C4E4D}"/>
    <cellStyle name="20% - Accent2 7 2 5 3" xfId="5175" xr:uid="{A9FB8B9E-6545-4550-AFA9-58EEAB212ABE}"/>
    <cellStyle name="20% - Accent2 7 2 5 3 2" xfId="5176" xr:uid="{22A1929D-4011-41BC-956D-391C5D2733B3}"/>
    <cellStyle name="20% - Accent2 7 2 5 3 2 2" xfId="5177" xr:uid="{96E1CBE7-0B4A-40FE-82D3-F24DFD71A702}"/>
    <cellStyle name="20% - Accent2 7 2 5 3 3" xfId="5178" xr:uid="{05E62339-3F44-4AA4-9530-34F7CB22AF9D}"/>
    <cellStyle name="20% - Accent2 7 2 5 4" xfId="5179" xr:uid="{C2E77EEE-77A0-423F-9825-35F6365C6341}"/>
    <cellStyle name="20% - Accent2 7 2 5 4 2" xfId="5180" xr:uid="{E4F43C29-6AB8-40F1-8ECE-B363BC0AEE54}"/>
    <cellStyle name="20% - Accent2 7 2 5 5" xfId="5181" xr:uid="{C0DF6FCE-4003-40E4-A025-06705EA06B67}"/>
    <cellStyle name="20% - Accent2 7 2 6" xfId="5182" xr:uid="{537CC427-07BF-4125-87C6-68CFDCF9E4DF}"/>
    <cellStyle name="20% - Accent2 7 2 6 2" xfId="5183" xr:uid="{12B86D77-A360-42D5-96C6-921C5BE12458}"/>
    <cellStyle name="20% - Accent2 7 2 6 2 2" xfId="5184" xr:uid="{E87045A3-FE97-4D81-8272-303EC1A5B744}"/>
    <cellStyle name="20% - Accent2 7 2 6 2 2 2" xfId="5185" xr:uid="{653A60FA-70A8-4DA5-BCE6-3A07CB40F9C2}"/>
    <cellStyle name="20% - Accent2 7 2 6 2 3" xfId="5186" xr:uid="{AD69CC68-8665-42C6-94CC-BEE6E9650D2A}"/>
    <cellStyle name="20% - Accent2 7 2 6 3" xfId="5187" xr:uid="{2A14753B-FB4E-4E06-88FD-6603616C6C60}"/>
    <cellStyle name="20% - Accent2 7 2 6 3 2" xfId="5188" xr:uid="{2C185508-9F49-408D-9BE8-4429E000266D}"/>
    <cellStyle name="20% - Accent2 7 2 6 4" xfId="5189" xr:uid="{CD6FDE1F-B5A9-4404-B505-C3FC2DD0C66B}"/>
    <cellStyle name="20% - Accent2 7 2 7" xfId="5190" xr:uid="{A5B407A7-564E-4428-84A1-B5221E323DBC}"/>
    <cellStyle name="20% - Accent2 7 2 7 2" xfId="5191" xr:uid="{9DD5492E-1C4B-4DB1-9A6B-E80BACB190F0}"/>
    <cellStyle name="20% - Accent2 7 2 7 2 2" xfId="5192" xr:uid="{17C63405-33DE-449E-956C-222D7E625B89}"/>
    <cellStyle name="20% - Accent2 7 2 7 3" xfId="5193" xr:uid="{F6232FEF-9C6C-4105-A283-9664F4867AF8}"/>
    <cellStyle name="20% - Accent2 7 2 8" xfId="5194" xr:uid="{EEA0D606-EF40-43B4-B55A-58F3E09635CD}"/>
    <cellStyle name="20% - Accent2 7 2 8 2" xfId="5195" xr:uid="{36E9872E-297A-4DAF-A270-3C74373A2896}"/>
    <cellStyle name="20% - Accent2 7 2 9" xfId="5196" xr:uid="{AC75E2CD-C4C6-4537-880A-9B3D97D23F8D}"/>
    <cellStyle name="20% - Accent2 7 3" xfId="5197" xr:uid="{43DD943D-938B-45C1-B44F-60AE9F6D5091}"/>
    <cellStyle name="20% - Accent2 7 3 2" xfId="5198" xr:uid="{8D6E6689-E4AF-4E3B-9CD1-43F89B641511}"/>
    <cellStyle name="20% - Accent2 7 3 2 2" xfId="5199" xr:uid="{1A342396-FC30-44AF-9E7F-177ECD65EACE}"/>
    <cellStyle name="20% - Accent2 7 3 2 2 2" xfId="5200" xr:uid="{4779B388-ADA6-4785-9A77-D28B5BB3DBB1}"/>
    <cellStyle name="20% - Accent2 7 3 2 2 2 2" xfId="5201" xr:uid="{AB3C4E1F-074C-476A-AC93-D5B854533875}"/>
    <cellStyle name="20% - Accent2 7 3 2 2 3" xfId="5202" xr:uid="{9815198C-47F4-4131-B7F1-E28770E993D1}"/>
    <cellStyle name="20% - Accent2 7 3 2 3" xfId="5203" xr:uid="{C09DD98F-720A-46C2-B0AF-1D72EC1BA09C}"/>
    <cellStyle name="20% - Accent2 7 3 2 3 2" xfId="5204" xr:uid="{7E752C18-EA51-45FC-909C-0809D9F4AC37}"/>
    <cellStyle name="20% - Accent2 7 3 2 4" xfId="5205" xr:uid="{E86AFBFC-256E-4D87-8BCD-F5AB40C4748E}"/>
    <cellStyle name="20% - Accent2 7 3 2 5" xfId="5206" xr:uid="{C2508DCE-66BD-4F9D-BE62-7C95CAEF60FB}"/>
    <cellStyle name="20% - Accent2 7 3 3" xfId="5207" xr:uid="{B3886D13-355B-41DA-B303-361D8398F0D1}"/>
    <cellStyle name="20% - Accent2 7 3 3 2" xfId="5208" xr:uid="{70889F3E-9330-46FF-953D-33840D4828DD}"/>
    <cellStyle name="20% - Accent2 7 3 3 2 2" xfId="5209" xr:uid="{052296ED-C8CB-4378-98A6-0A7171CF5DC5}"/>
    <cellStyle name="20% - Accent2 7 3 3 3" xfId="5210" xr:uid="{2686A312-76B4-4979-BE87-2ADDFB334F60}"/>
    <cellStyle name="20% - Accent2 7 3 4" xfId="5211" xr:uid="{C1979E98-5D4E-42EA-8524-7FD6F91298E2}"/>
    <cellStyle name="20% - Accent2 7 3 4 2" xfId="5212" xr:uid="{54C00511-CB86-459E-9EAD-9E9A926F8792}"/>
    <cellStyle name="20% - Accent2 7 3 5" xfId="5213" xr:uid="{FAFF458E-AB70-4236-A73A-441795BCA5EC}"/>
    <cellStyle name="20% - Accent2 7 3 6" xfId="5214" xr:uid="{9730871B-33DD-4CED-B385-1F8256C02DDC}"/>
    <cellStyle name="20% - Accent2 7 4" xfId="5215" xr:uid="{6980172B-2EC0-409B-A5D1-11B203DB5FAF}"/>
    <cellStyle name="20% - Accent2 7 4 2" xfId="5216" xr:uid="{23275FA2-B5BA-4007-AA2A-205466E53F6F}"/>
    <cellStyle name="20% - Accent2 7 4 2 2" xfId="5217" xr:uid="{6A4B19BE-93A7-4010-BEE6-03456EB75A0F}"/>
    <cellStyle name="20% - Accent2 7 4 2 2 2" xfId="5218" xr:uid="{2050D348-3DBF-4FC4-8643-859A7A807632}"/>
    <cellStyle name="20% - Accent2 7 4 2 2 2 2" xfId="5219" xr:uid="{37675C8B-014A-47DF-9B3D-6FB05A276C7B}"/>
    <cellStyle name="20% - Accent2 7 4 2 2 3" xfId="5220" xr:uid="{E3A50144-2440-4916-B218-17F6A6BAD6B8}"/>
    <cellStyle name="20% - Accent2 7 4 2 3" xfId="5221" xr:uid="{4E1C6280-C3C6-4F51-8A2C-81FAC61AF2AA}"/>
    <cellStyle name="20% - Accent2 7 4 2 3 2" xfId="5222" xr:uid="{C0E529E8-835D-4EA3-B0A3-56AEAAF24909}"/>
    <cellStyle name="20% - Accent2 7 4 2 4" xfId="5223" xr:uid="{5B7A6A8C-1BF3-4251-95E8-34FC16213B89}"/>
    <cellStyle name="20% - Accent2 7 4 2 5" xfId="5224" xr:uid="{EC6C80C1-15B5-4B28-A512-8779234FFAC2}"/>
    <cellStyle name="20% - Accent2 7 4 3" xfId="5225" xr:uid="{8F2E858E-D659-43D4-ACC0-A9ED4B865AC7}"/>
    <cellStyle name="20% - Accent2 7 4 3 2" xfId="5226" xr:uid="{58BDC7B0-A3BA-46AB-95A0-A70C29BF85A0}"/>
    <cellStyle name="20% - Accent2 7 4 3 2 2" xfId="5227" xr:uid="{D32E9BB5-432D-4ADE-AF97-3A2B5906634F}"/>
    <cellStyle name="20% - Accent2 7 4 3 3" xfId="5228" xr:uid="{D54CF296-17E1-4D6A-92F7-7BA449583149}"/>
    <cellStyle name="20% - Accent2 7 4 4" xfId="5229" xr:uid="{23E9FD25-9F5C-418D-B257-96AA731787B1}"/>
    <cellStyle name="20% - Accent2 7 4 4 2" xfId="5230" xr:uid="{E9286138-1A15-4CA3-A1CD-46E4042DE288}"/>
    <cellStyle name="20% - Accent2 7 4 5" xfId="5231" xr:uid="{990AEF45-1328-4E8E-94E1-924053009110}"/>
    <cellStyle name="20% - Accent2 7 4 6" xfId="5232" xr:uid="{2A553F3E-3472-4CAF-824D-46F003496510}"/>
    <cellStyle name="20% - Accent2 7 5" xfId="5233" xr:uid="{16E7DF8B-5D57-4754-9610-00D31AC98513}"/>
    <cellStyle name="20% - Accent2 7 5 2" xfId="5234" xr:uid="{DF089FED-A440-45F7-969D-D50ED59236DB}"/>
    <cellStyle name="20% - Accent2 7 5 2 2" xfId="5235" xr:uid="{CB92182C-4209-45C0-85C6-14AE481ABB87}"/>
    <cellStyle name="20% - Accent2 7 5 2 2 2" xfId="5236" xr:uid="{47770DBA-5B84-404A-8F4B-8C01CB31C757}"/>
    <cellStyle name="20% - Accent2 7 5 2 2 2 2" xfId="5237" xr:uid="{A433658B-1CB2-4071-8F25-A0A4D59B544F}"/>
    <cellStyle name="20% - Accent2 7 5 2 2 3" xfId="5238" xr:uid="{C06BAFB2-6E80-4C8E-A01A-4C9FBD63176A}"/>
    <cellStyle name="20% - Accent2 7 5 2 3" xfId="5239" xr:uid="{8B2D6E3C-8D28-44BB-AE43-FE00E7996751}"/>
    <cellStyle name="20% - Accent2 7 5 2 3 2" xfId="5240" xr:uid="{6C05A86D-9DC1-4F1E-90F5-BDFC476DB923}"/>
    <cellStyle name="20% - Accent2 7 5 2 4" xfId="5241" xr:uid="{B4062462-0E95-4804-B685-0CACF6A429D9}"/>
    <cellStyle name="20% - Accent2 7 5 3" xfId="5242" xr:uid="{5CB9CDFB-0A48-44E3-ADCC-603680CDA2CB}"/>
    <cellStyle name="20% - Accent2 7 5 3 2" xfId="5243" xr:uid="{09CA3B4D-DE7B-4FF1-8358-202952CEE318}"/>
    <cellStyle name="20% - Accent2 7 5 3 2 2" xfId="5244" xr:uid="{F685BB2D-1975-4E34-96F7-B0E307C2CB65}"/>
    <cellStyle name="20% - Accent2 7 5 3 3" xfId="5245" xr:uid="{D4D7790E-5034-457A-A748-5BD4907D6077}"/>
    <cellStyle name="20% - Accent2 7 5 4" xfId="5246" xr:uid="{D098A6E9-7F16-4652-97E6-BF2F9DFED250}"/>
    <cellStyle name="20% - Accent2 7 5 4 2" xfId="5247" xr:uid="{0549DA7E-1251-4063-A600-78584F1BA4D6}"/>
    <cellStyle name="20% - Accent2 7 5 5" xfId="5248" xr:uid="{1404DBB8-5E9C-46B1-BE2A-2252A7BF968F}"/>
    <cellStyle name="20% - Accent2 7 5 6" xfId="5249" xr:uid="{A1F0B5B8-8419-448D-88E0-C7C9E26A6DC7}"/>
    <cellStyle name="20% - Accent2 7 6" xfId="5250" xr:uid="{1EA9B242-4216-4780-B5BD-401007EC3A9D}"/>
    <cellStyle name="20% - Accent2 7 6 2" xfId="5251" xr:uid="{A025F7AC-F561-4EC7-BECA-54B13B7A6BA0}"/>
    <cellStyle name="20% - Accent2 7 6 2 2" xfId="5252" xr:uid="{791629CA-3280-490B-B480-5B7936815D03}"/>
    <cellStyle name="20% - Accent2 7 6 2 2 2" xfId="5253" xr:uid="{60AFC08B-00C5-47BA-B97E-CF6898C593E7}"/>
    <cellStyle name="20% - Accent2 7 6 2 2 2 2" xfId="5254" xr:uid="{837F1074-B477-479D-A5BC-C9A4F6175DA9}"/>
    <cellStyle name="20% - Accent2 7 6 2 2 3" xfId="5255" xr:uid="{47D48F49-9C45-4C40-A337-9538458CEF51}"/>
    <cellStyle name="20% - Accent2 7 6 2 3" xfId="5256" xr:uid="{B5762546-3809-4F7A-8022-559DF222B1CC}"/>
    <cellStyle name="20% - Accent2 7 6 2 3 2" xfId="5257" xr:uid="{82EA2D0E-111C-4AFD-A99C-B796A05A0ADC}"/>
    <cellStyle name="20% - Accent2 7 6 2 4" xfId="5258" xr:uid="{E9B28F4E-6AE9-449C-979F-F52497BDAA89}"/>
    <cellStyle name="20% - Accent2 7 6 3" xfId="5259" xr:uid="{0D489D95-CBFE-4A2C-AF67-FE8C171944DE}"/>
    <cellStyle name="20% - Accent2 7 6 3 2" xfId="5260" xr:uid="{E3EC425D-3C44-4105-8540-AA252FA797E5}"/>
    <cellStyle name="20% - Accent2 7 6 3 2 2" xfId="5261" xr:uid="{F7F358D0-33A8-4973-9949-9E1D51EAC411}"/>
    <cellStyle name="20% - Accent2 7 6 3 3" xfId="5262" xr:uid="{5F1288DA-578F-497F-9E55-C429896C3E9C}"/>
    <cellStyle name="20% - Accent2 7 6 4" xfId="5263" xr:uid="{379DFFEA-E1F8-4DF1-AFCE-DA3CAD18E7D8}"/>
    <cellStyle name="20% - Accent2 7 6 4 2" xfId="5264" xr:uid="{CBE4CAAD-4DAB-4608-BD96-ECCF139DCBC9}"/>
    <cellStyle name="20% - Accent2 7 6 5" xfId="5265" xr:uid="{18FEF6C2-9C66-409E-8D79-175166B33126}"/>
    <cellStyle name="20% - Accent2 7 7" xfId="5266" xr:uid="{D2D06228-56A0-463B-AFB0-9BA23479E185}"/>
    <cellStyle name="20% - Accent2 7 7 2" xfId="5267" xr:uid="{CF6BF8E0-7586-4FB5-91AA-0AE19F033F41}"/>
    <cellStyle name="20% - Accent2 7 7 2 2" xfId="5268" xr:uid="{2767A4E8-C9EC-4DB3-A7B5-160803906BC8}"/>
    <cellStyle name="20% - Accent2 7 7 2 2 2" xfId="5269" xr:uid="{631EFC7A-B31C-4BDB-8BBE-F5AA0358C910}"/>
    <cellStyle name="20% - Accent2 7 7 2 3" xfId="5270" xr:uid="{D49BA988-A4E3-454E-BBE6-E03538AD4AFB}"/>
    <cellStyle name="20% - Accent2 7 7 3" xfId="5271" xr:uid="{52EC8DF5-1CD6-4FF1-AA0B-674535096C58}"/>
    <cellStyle name="20% - Accent2 7 7 3 2" xfId="5272" xr:uid="{9723178F-4F69-4215-9D43-0A2556EDDA04}"/>
    <cellStyle name="20% - Accent2 7 7 4" xfId="5273" xr:uid="{DA9B3CCE-F729-4FB1-9311-146A7354BFF6}"/>
    <cellStyle name="20% - Accent2 7 8" xfId="5274" xr:uid="{C977E269-9099-4585-85AC-EA687F188D6D}"/>
    <cellStyle name="20% - Accent2 7 8 2" xfId="5275" xr:uid="{97142942-7625-4938-A5F0-62B5E85385D9}"/>
    <cellStyle name="20% - Accent2 7 8 2 2" xfId="5276" xr:uid="{D2431A8A-B9B1-4682-A9A7-15365EA99418}"/>
    <cellStyle name="20% - Accent2 7 8 3" xfId="5277" xr:uid="{15C60F04-C46C-4A08-8576-C0B5F2FE5532}"/>
    <cellStyle name="20% - Accent2 7 9" xfId="5278" xr:uid="{27B42BAE-F160-4A50-BCE8-17202B64FE55}"/>
    <cellStyle name="20% - Accent2 7 9 2" xfId="5279" xr:uid="{69176873-5CEA-441F-856C-783F54767F3F}"/>
    <cellStyle name="20% - Accent2 8" xfId="5280" xr:uid="{C466C19B-70CC-41ED-806F-6FA663912ED5}"/>
    <cellStyle name="20% - Accent2 8 10" xfId="5281" xr:uid="{980429AE-E64E-4DBE-947B-68ACABF5DF61}"/>
    <cellStyle name="20% - Accent2 8 11" xfId="5282" xr:uid="{92F5A7E6-1B39-4340-BC70-12F87DB6CE0A}"/>
    <cellStyle name="20% - Accent2 8 2" xfId="5283" xr:uid="{E9399BED-604B-4FBF-9F19-035E723EEDEA}"/>
    <cellStyle name="20% - Accent2 8 2 10" xfId="5284" xr:uid="{A706A9D3-5BB7-4918-91E2-DBC596C483DC}"/>
    <cellStyle name="20% - Accent2 8 2 2" xfId="5285" xr:uid="{23907105-EDB5-4D97-85E1-35D38D1B4FFC}"/>
    <cellStyle name="20% - Accent2 8 2 2 2" xfId="5286" xr:uid="{3BFF4BF8-DF5E-4AC2-81B7-5F383C6F8417}"/>
    <cellStyle name="20% - Accent2 8 2 2 2 2" xfId="5287" xr:uid="{4ED8517A-F1B9-485A-BC01-C00543CE00FB}"/>
    <cellStyle name="20% - Accent2 8 2 2 2 2 2" xfId="5288" xr:uid="{14863901-AE4E-4169-9B36-6A716B004364}"/>
    <cellStyle name="20% - Accent2 8 2 2 2 2 2 2" xfId="5289" xr:uid="{4332CAB4-3B7C-4E76-BBE5-DEA8748713E3}"/>
    <cellStyle name="20% - Accent2 8 2 2 2 2 3" xfId="5290" xr:uid="{4BC904F6-4B7B-43BB-AB58-6333F4FAA3FD}"/>
    <cellStyle name="20% - Accent2 8 2 2 2 3" xfId="5291" xr:uid="{058F1068-71C7-4F08-9A08-25617054CF91}"/>
    <cellStyle name="20% - Accent2 8 2 2 2 3 2" xfId="5292" xr:uid="{96233A71-A9D6-4824-8FAF-7527914B2051}"/>
    <cellStyle name="20% - Accent2 8 2 2 2 4" xfId="5293" xr:uid="{96CD2F25-E2FB-4542-A548-8CDF0B03B8AD}"/>
    <cellStyle name="20% - Accent2 8 2 2 2 5" xfId="5294" xr:uid="{4F79C09A-54AC-4356-9C92-E87612BBC917}"/>
    <cellStyle name="20% - Accent2 8 2 2 3" xfId="5295" xr:uid="{4A778640-9006-47E1-A40C-09B2C7C72CE3}"/>
    <cellStyle name="20% - Accent2 8 2 2 3 2" xfId="5296" xr:uid="{98F2C32B-9F4C-420D-AAA6-078FFBCB48CD}"/>
    <cellStyle name="20% - Accent2 8 2 2 3 2 2" xfId="5297" xr:uid="{5AED7683-4F06-4DA5-A0C2-8B01E894C48B}"/>
    <cellStyle name="20% - Accent2 8 2 2 3 3" xfId="5298" xr:uid="{365A22B5-1A1F-44AD-B15C-3BC3785EC8DC}"/>
    <cellStyle name="20% - Accent2 8 2 2 4" xfId="5299" xr:uid="{BAD757B5-BA1E-4350-9D19-F0BC7DEDF337}"/>
    <cellStyle name="20% - Accent2 8 2 2 4 2" xfId="5300" xr:uid="{2DE3E221-2F52-49FE-BC6F-230C527FD7E7}"/>
    <cellStyle name="20% - Accent2 8 2 2 5" xfId="5301" xr:uid="{AC65446F-0BDF-4C9F-9A52-35192A01BFB7}"/>
    <cellStyle name="20% - Accent2 8 2 2 6" xfId="5302" xr:uid="{9E86C7E8-66A3-486B-8FED-E713DCB9BD15}"/>
    <cellStyle name="20% - Accent2 8 2 3" xfId="5303" xr:uid="{12E50382-63F8-498F-861A-82AC14EBEF6B}"/>
    <cellStyle name="20% - Accent2 8 2 3 2" xfId="5304" xr:uid="{BE222456-A257-4DD2-B4A8-FCC6C7446852}"/>
    <cellStyle name="20% - Accent2 8 2 3 2 2" xfId="5305" xr:uid="{9596E808-A9BD-4BA3-B433-CE36BACEF9CD}"/>
    <cellStyle name="20% - Accent2 8 2 3 2 2 2" xfId="5306" xr:uid="{B2108EB3-E6DE-42BD-AAE3-095043FD879E}"/>
    <cellStyle name="20% - Accent2 8 2 3 2 2 2 2" xfId="5307" xr:uid="{183822AD-E708-4B34-9E0B-9DF0A6B68729}"/>
    <cellStyle name="20% - Accent2 8 2 3 2 2 3" xfId="5308" xr:uid="{300F3EB0-CDF8-4062-8637-B32A0431380A}"/>
    <cellStyle name="20% - Accent2 8 2 3 2 3" xfId="5309" xr:uid="{0082F0BD-8AB4-4AC8-A695-467F7A6212D0}"/>
    <cellStyle name="20% - Accent2 8 2 3 2 3 2" xfId="5310" xr:uid="{04E892D9-D0EC-494D-94E8-FA34654FB579}"/>
    <cellStyle name="20% - Accent2 8 2 3 2 4" xfId="5311" xr:uid="{1EC64C1E-F045-4941-8F3E-D3A176FFAD7A}"/>
    <cellStyle name="20% - Accent2 8 2 3 2 5" xfId="5312" xr:uid="{255DC9F3-7C36-4147-8D1D-96CCD0C2C482}"/>
    <cellStyle name="20% - Accent2 8 2 3 3" xfId="5313" xr:uid="{63306836-2EE3-463B-ACC8-04CFE99B9997}"/>
    <cellStyle name="20% - Accent2 8 2 3 3 2" xfId="5314" xr:uid="{12AB6E57-E4CE-44AD-B463-CD324AB23D0E}"/>
    <cellStyle name="20% - Accent2 8 2 3 3 2 2" xfId="5315" xr:uid="{9DF9FDE9-F47A-469F-BCFE-5D18C3A1D323}"/>
    <cellStyle name="20% - Accent2 8 2 3 3 3" xfId="5316" xr:uid="{AD6344DF-AAD6-4A86-A19B-DEAA2961E38F}"/>
    <cellStyle name="20% - Accent2 8 2 3 4" xfId="5317" xr:uid="{17C61EC2-191D-4CD6-949D-32E0A3634D3C}"/>
    <cellStyle name="20% - Accent2 8 2 3 4 2" xfId="5318" xr:uid="{E28F2536-7E33-4D99-B2C7-3548F8E3DE94}"/>
    <cellStyle name="20% - Accent2 8 2 3 5" xfId="5319" xr:uid="{EF69EE79-5358-420A-9149-E0E487DF462D}"/>
    <cellStyle name="20% - Accent2 8 2 3 6" xfId="5320" xr:uid="{2756F305-C089-4F04-A5A0-91175E064A7C}"/>
    <cellStyle name="20% - Accent2 8 2 4" xfId="5321" xr:uid="{7E2678E9-98D9-4A0E-88EE-4C5347B71CB3}"/>
    <cellStyle name="20% - Accent2 8 2 4 2" xfId="5322" xr:uid="{EC62A238-15E8-469D-B237-9C5E30F52D74}"/>
    <cellStyle name="20% - Accent2 8 2 4 2 2" xfId="5323" xr:uid="{6E6DF080-387B-468C-AB36-326491BF10A0}"/>
    <cellStyle name="20% - Accent2 8 2 4 2 2 2" xfId="5324" xr:uid="{D636C10C-82D6-4C75-AB3B-1281066978BB}"/>
    <cellStyle name="20% - Accent2 8 2 4 2 2 2 2" xfId="5325" xr:uid="{379F496B-E38A-44C1-87B3-3D68AC6FACE9}"/>
    <cellStyle name="20% - Accent2 8 2 4 2 2 3" xfId="5326" xr:uid="{5AB77208-DEA1-4A54-9DDA-C7C6AFF0263F}"/>
    <cellStyle name="20% - Accent2 8 2 4 2 3" xfId="5327" xr:uid="{A6CB68B4-1369-44FF-8996-9203104BA4DB}"/>
    <cellStyle name="20% - Accent2 8 2 4 2 3 2" xfId="5328" xr:uid="{9EA04E42-4BF6-46B6-82C9-D052BE1454B6}"/>
    <cellStyle name="20% - Accent2 8 2 4 2 4" xfId="5329" xr:uid="{DE7997E5-986F-40E6-851C-AC817425D635}"/>
    <cellStyle name="20% - Accent2 8 2 4 3" xfId="5330" xr:uid="{63C59948-2D3F-4BEF-AA7E-8A3BC393D7E6}"/>
    <cellStyle name="20% - Accent2 8 2 4 3 2" xfId="5331" xr:uid="{15DAAE35-AECE-4719-AB26-4E9066E51682}"/>
    <cellStyle name="20% - Accent2 8 2 4 3 2 2" xfId="5332" xr:uid="{13235D9F-F4EB-4492-8771-6DE401A52245}"/>
    <cellStyle name="20% - Accent2 8 2 4 3 3" xfId="5333" xr:uid="{DBCFBE49-CB7A-4437-AF45-D39A2FF84D30}"/>
    <cellStyle name="20% - Accent2 8 2 4 4" xfId="5334" xr:uid="{5ED3A877-4D07-4A5C-857C-C34DD300FE61}"/>
    <cellStyle name="20% - Accent2 8 2 4 4 2" xfId="5335" xr:uid="{FA3E0BEE-1DD4-4252-875F-5FFC2169D605}"/>
    <cellStyle name="20% - Accent2 8 2 4 5" xfId="5336" xr:uid="{62A7B881-DF7D-4F58-8163-53AA271B729A}"/>
    <cellStyle name="20% - Accent2 8 2 4 6" xfId="5337" xr:uid="{5DB5A7CA-C0A4-4252-966B-33CE2D037925}"/>
    <cellStyle name="20% - Accent2 8 2 5" xfId="5338" xr:uid="{DD84BA28-553B-4C1D-A916-DAE6D9ECA3AD}"/>
    <cellStyle name="20% - Accent2 8 2 5 2" xfId="5339" xr:uid="{FCB20354-682E-4769-9B6F-7E9AE8CA43AE}"/>
    <cellStyle name="20% - Accent2 8 2 5 2 2" xfId="5340" xr:uid="{DD9A05D7-701E-4904-892D-E56C1206934E}"/>
    <cellStyle name="20% - Accent2 8 2 5 2 2 2" xfId="5341" xr:uid="{4EC0256D-29E2-4BE3-8FA5-782C22747592}"/>
    <cellStyle name="20% - Accent2 8 2 5 2 2 2 2" xfId="5342" xr:uid="{12F04C96-0693-47B8-A2EC-6E0793C0E96A}"/>
    <cellStyle name="20% - Accent2 8 2 5 2 2 3" xfId="5343" xr:uid="{6C06CEDF-04D3-4E36-912E-9056A3098613}"/>
    <cellStyle name="20% - Accent2 8 2 5 2 3" xfId="5344" xr:uid="{7C8676BC-53AA-406E-9508-04E32EF8E40A}"/>
    <cellStyle name="20% - Accent2 8 2 5 2 3 2" xfId="5345" xr:uid="{195AD23F-C61A-4AF2-BF91-6F32AB171BF2}"/>
    <cellStyle name="20% - Accent2 8 2 5 2 4" xfId="5346" xr:uid="{4A0EA8C4-BA19-4E28-BD3C-32A048FA490C}"/>
    <cellStyle name="20% - Accent2 8 2 5 3" xfId="5347" xr:uid="{63FFEF3C-DED2-41BB-8C97-8629FEF8FCEB}"/>
    <cellStyle name="20% - Accent2 8 2 5 3 2" xfId="5348" xr:uid="{92E7FABB-DE75-4AB9-8E78-1988C97CF3CE}"/>
    <cellStyle name="20% - Accent2 8 2 5 3 2 2" xfId="5349" xr:uid="{F3BBA7D1-D0AD-42C5-B92E-1AD0445CD3CF}"/>
    <cellStyle name="20% - Accent2 8 2 5 3 3" xfId="5350" xr:uid="{89A89F7D-369E-48A8-A928-7B66C18EBF8E}"/>
    <cellStyle name="20% - Accent2 8 2 5 4" xfId="5351" xr:uid="{5FED96B7-C033-406B-B4F8-EB0324673852}"/>
    <cellStyle name="20% - Accent2 8 2 5 4 2" xfId="5352" xr:uid="{57E4DA50-3234-477D-9531-FA1EE1435473}"/>
    <cellStyle name="20% - Accent2 8 2 5 5" xfId="5353" xr:uid="{D9FF120F-D402-472C-9EAC-BC50738368BE}"/>
    <cellStyle name="20% - Accent2 8 2 6" xfId="5354" xr:uid="{36702D0C-600F-48B9-8BF9-065E8BE525A8}"/>
    <cellStyle name="20% - Accent2 8 2 6 2" xfId="5355" xr:uid="{C67F95C8-52EF-4347-A55B-AC5BFF54BAE3}"/>
    <cellStyle name="20% - Accent2 8 2 6 2 2" xfId="5356" xr:uid="{B2E01658-D295-40F7-A17A-A2BD928059EC}"/>
    <cellStyle name="20% - Accent2 8 2 6 2 2 2" xfId="5357" xr:uid="{9FF52E94-B51F-4CE5-99A7-B99278B5672A}"/>
    <cellStyle name="20% - Accent2 8 2 6 2 3" xfId="5358" xr:uid="{1D9A67FB-0E8D-4DB0-9718-660BE98F8845}"/>
    <cellStyle name="20% - Accent2 8 2 6 3" xfId="5359" xr:uid="{0B6A1178-CAF9-4DDA-BA6B-EE13AFFE0735}"/>
    <cellStyle name="20% - Accent2 8 2 6 3 2" xfId="5360" xr:uid="{05622482-891E-4A8A-A054-A4812991A9B0}"/>
    <cellStyle name="20% - Accent2 8 2 6 4" xfId="5361" xr:uid="{3B6D13F2-5A87-46F6-BB46-1BC046A805F8}"/>
    <cellStyle name="20% - Accent2 8 2 7" xfId="5362" xr:uid="{AA8ECE03-0A75-40D4-A914-C87A70F8C5BE}"/>
    <cellStyle name="20% - Accent2 8 2 7 2" xfId="5363" xr:uid="{358F7D3A-C5D7-4CDF-9729-5F1DFAAAA781}"/>
    <cellStyle name="20% - Accent2 8 2 7 2 2" xfId="5364" xr:uid="{43E74630-2E57-402F-B60B-AC7514822D8D}"/>
    <cellStyle name="20% - Accent2 8 2 7 3" xfId="5365" xr:uid="{24FF5DAE-D4C3-4E2B-BC29-150451823D96}"/>
    <cellStyle name="20% - Accent2 8 2 8" xfId="5366" xr:uid="{6BA25D84-EC95-4843-BD36-D8F4C4C624A9}"/>
    <cellStyle name="20% - Accent2 8 2 8 2" xfId="5367" xr:uid="{9CB6E1AB-F881-4B4F-9249-971746142AA3}"/>
    <cellStyle name="20% - Accent2 8 2 9" xfId="5368" xr:uid="{52965738-DEBE-4982-9F20-F5F98FE1CC51}"/>
    <cellStyle name="20% - Accent2 8 3" xfId="5369" xr:uid="{DA42A33A-0772-4B76-B92A-B9589277B932}"/>
    <cellStyle name="20% - Accent2 8 3 2" xfId="5370" xr:uid="{04478B08-6D52-4EDD-AC6C-82D7728ED18E}"/>
    <cellStyle name="20% - Accent2 8 3 2 2" xfId="5371" xr:uid="{745CBAF9-4823-4FB5-A06C-9B061295D1A3}"/>
    <cellStyle name="20% - Accent2 8 3 2 2 2" xfId="5372" xr:uid="{7685F42D-8AF4-44A2-AE62-2DA885F4EE84}"/>
    <cellStyle name="20% - Accent2 8 3 2 2 2 2" xfId="5373" xr:uid="{63057250-2650-4639-9F71-7E87AE4EA4D3}"/>
    <cellStyle name="20% - Accent2 8 3 2 2 3" xfId="5374" xr:uid="{02BBD5FB-A38C-444E-94EF-97DF97F346DE}"/>
    <cellStyle name="20% - Accent2 8 3 2 3" xfId="5375" xr:uid="{B5200D7D-5E39-47DA-B37A-DED032D50AF5}"/>
    <cellStyle name="20% - Accent2 8 3 2 3 2" xfId="5376" xr:uid="{6DED16C8-9356-45EB-BD47-FCDB554E4C5F}"/>
    <cellStyle name="20% - Accent2 8 3 2 4" xfId="5377" xr:uid="{E6EBD053-277D-47C4-B73C-6AA5516CABD2}"/>
    <cellStyle name="20% - Accent2 8 3 2 5" xfId="5378" xr:uid="{A1439811-A0E7-40B2-8F91-A5EDAB5E0B7C}"/>
    <cellStyle name="20% - Accent2 8 3 3" xfId="5379" xr:uid="{668290E6-EB18-42B4-8933-8A5AEC2ABDBF}"/>
    <cellStyle name="20% - Accent2 8 3 3 2" xfId="5380" xr:uid="{23A234F8-EE53-443D-A799-218CE832659D}"/>
    <cellStyle name="20% - Accent2 8 3 3 2 2" xfId="5381" xr:uid="{ADA811F3-926D-4E46-B809-814D61F756C4}"/>
    <cellStyle name="20% - Accent2 8 3 3 3" xfId="5382" xr:uid="{D8748337-7944-4CE0-811F-CBADBBF5EAB5}"/>
    <cellStyle name="20% - Accent2 8 3 4" xfId="5383" xr:uid="{F0512C25-23B8-4CEC-ACDB-0BA537A954D8}"/>
    <cellStyle name="20% - Accent2 8 3 4 2" xfId="5384" xr:uid="{4F2BF1D9-2C1A-4998-B7D1-07631D91F1CB}"/>
    <cellStyle name="20% - Accent2 8 3 5" xfId="5385" xr:uid="{D6B9C70C-5600-48C9-BE4E-8A721814B0A5}"/>
    <cellStyle name="20% - Accent2 8 3 6" xfId="5386" xr:uid="{ED0A07F3-5879-46AC-8454-278A1E49BBCB}"/>
    <cellStyle name="20% - Accent2 8 4" xfId="5387" xr:uid="{324999AA-3201-4FD7-B120-A4346146CD39}"/>
    <cellStyle name="20% - Accent2 8 4 2" xfId="5388" xr:uid="{44F9581D-A248-4B4A-AA73-EF0F9C487717}"/>
    <cellStyle name="20% - Accent2 8 4 2 2" xfId="5389" xr:uid="{10121098-DDD0-4954-AC4F-80418EA0ABBC}"/>
    <cellStyle name="20% - Accent2 8 4 2 2 2" xfId="5390" xr:uid="{F87B99A8-782E-4A1D-8E5A-055463E6506E}"/>
    <cellStyle name="20% - Accent2 8 4 2 2 2 2" xfId="5391" xr:uid="{3D6851C9-C328-4C2A-B06F-828EC6261E75}"/>
    <cellStyle name="20% - Accent2 8 4 2 2 3" xfId="5392" xr:uid="{65B14587-51F8-4378-A870-C41170059170}"/>
    <cellStyle name="20% - Accent2 8 4 2 3" xfId="5393" xr:uid="{29DA4131-B9CD-4361-9FD8-E075FFA8CBC8}"/>
    <cellStyle name="20% - Accent2 8 4 2 3 2" xfId="5394" xr:uid="{2DDED1FB-C9EE-4F0F-B075-5482320D268E}"/>
    <cellStyle name="20% - Accent2 8 4 2 4" xfId="5395" xr:uid="{86BEE6A4-ECD1-4D83-A5AC-46CE6BB4D2B9}"/>
    <cellStyle name="20% - Accent2 8 4 2 5" xfId="5396" xr:uid="{A7C0080F-4085-4D38-913C-D4BF9FF3D44A}"/>
    <cellStyle name="20% - Accent2 8 4 3" xfId="5397" xr:uid="{C0B12C5C-881D-45DB-B45C-B147A2F0FD38}"/>
    <cellStyle name="20% - Accent2 8 4 3 2" xfId="5398" xr:uid="{DFC03822-A956-41D9-8017-4B41A365DFB9}"/>
    <cellStyle name="20% - Accent2 8 4 3 2 2" xfId="5399" xr:uid="{47B10910-87B0-49B1-B40B-DFDD0C7DF432}"/>
    <cellStyle name="20% - Accent2 8 4 3 3" xfId="5400" xr:uid="{43AA6EEA-2155-41E7-9BD5-9A55F79955E3}"/>
    <cellStyle name="20% - Accent2 8 4 4" xfId="5401" xr:uid="{FBF4ADB4-E487-4D9E-9D50-6D5E29B99E26}"/>
    <cellStyle name="20% - Accent2 8 4 4 2" xfId="5402" xr:uid="{BEE3ABD6-5104-4387-A2C1-C25E51A0C5A0}"/>
    <cellStyle name="20% - Accent2 8 4 5" xfId="5403" xr:uid="{43FF4230-595E-411D-9274-80D4DCB802B4}"/>
    <cellStyle name="20% - Accent2 8 4 6" xfId="5404" xr:uid="{F08CA8BA-1330-4F79-B468-4E76E96D54DC}"/>
    <cellStyle name="20% - Accent2 8 5" xfId="5405" xr:uid="{2057BB61-540E-48A4-9EC4-5DEA783A5280}"/>
    <cellStyle name="20% - Accent2 8 5 2" xfId="5406" xr:uid="{BA352E82-50F1-4057-A780-4691D276B85F}"/>
    <cellStyle name="20% - Accent2 8 5 2 2" xfId="5407" xr:uid="{6E5D9E59-4752-41A8-9435-E74A9C0F6691}"/>
    <cellStyle name="20% - Accent2 8 5 2 2 2" xfId="5408" xr:uid="{DD381D22-982D-4D49-AF18-795E7ECE35B6}"/>
    <cellStyle name="20% - Accent2 8 5 2 2 2 2" xfId="5409" xr:uid="{210FD619-513A-4E2D-A29F-77D00336B278}"/>
    <cellStyle name="20% - Accent2 8 5 2 2 3" xfId="5410" xr:uid="{93548C54-4559-43BD-9A16-4D3824158A47}"/>
    <cellStyle name="20% - Accent2 8 5 2 3" xfId="5411" xr:uid="{3017F567-F5C2-4184-8BD2-5721A02570E6}"/>
    <cellStyle name="20% - Accent2 8 5 2 3 2" xfId="5412" xr:uid="{6CB63120-31D0-4318-BE81-9B345800198E}"/>
    <cellStyle name="20% - Accent2 8 5 2 4" xfId="5413" xr:uid="{EAC28B24-628E-44F9-B0D7-52FA8131088B}"/>
    <cellStyle name="20% - Accent2 8 5 3" xfId="5414" xr:uid="{24FC8BD0-DC49-49CE-8B5A-03182D9E5DD6}"/>
    <cellStyle name="20% - Accent2 8 5 3 2" xfId="5415" xr:uid="{A2521D14-FF66-40D9-9B34-2BA73DBB5817}"/>
    <cellStyle name="20% - Accent2 8 5 3 2 2" xfId="5416" xr:uid="{ED42BDAB-A3CA-4B7E-BE2B-1766F1B7D2B5}"/>
    <cellStyle name="20% - Accent2 8 5 3 3" xfId="5417" xr:uid="{7F3773C6-700C-4FAD-9156-D1788A3EF517}"/>
    <cellStyle name="20% - Accent2 8 5 4" xfId="5418" xr:uid="{B8555A09-969B-4DAE-81BA-934A46E4EE19}"/>
    <cellStyle name="20% - Accent2 8 5 4 2" xfId="5419" xr:uid="{090B13BA-1E6F-464A-8545-2FF65B5DF467}"/>
    <cellStyle name="20% - Accent2 8 5 5" xfId="5420" xr:uid="{A271F503-387D-4B9D-BDC4-B9A2A02A67AB}"/>
    <cellStyle name="20% - Accent2 8 5 6" xfId="5421" xr:uid="{A36D906A-83E5-40BA-A12B-F766215B828A}"/>
    <cellStyle name="20% - Accent2 8 6" xfId="5422" xr:uid="{29DCD9C6-524C-4FDD-823A-92FCFE1D5DB0}"/>
    <cellStyle name="20% - Accent2 8 6 2" xfId="5423" xr:uid="{A484CF5F-CE63-456C-A62D-160C1F89D416}"/>
    <cellStyle name="20% - Accent2 8 6 2 2" xfId="5424" xr:uid="{3870184D-994B-4676-AF15-891256536DB3}"/>
    <cellStyle name="20% - Accent2 8 6 2 2 2" xfId="5425" xr:uid="{CED6C8BF-230C-4D31-B6CA-16FCA44BB2AC}"/>
    <cellStyle name="20% - Accent2 8 6 2 2 2 2" xfId="5426" xr:uid="{8A6BC1FF-9390-460C-AE8B-AA6DD2A6DF0D}"/>
    <cellStyle name="20% - Accent2 8 6 2 2 3" xfId="5427" xr:uid="{7FCBB719-5ED5-47AB-AD2A-6155C8BDB532}"/>
    <cellStyle name="20% - Accent2 8 6 2 3" xfId="5428" xr:uid="{F7B5E531-1C44-464D-A01A-864B8FE9D558}"/>
    <cellStyle name="20% - Accent2 8 6 2 3 2" xfId="5429" xr:uid="{8AC7EF1B-2D80-4730-B72B-1D0E8470443D}"/>
    <cellStyle name="20% - Accent2 8 6 2 4" xfId="5430" xr:uid="{0AA88640-D01C-4340-B0CB-1971D4CA37F2}"/>
    <cellStyle name="20% - Accent2 8 6 3" xfId="5431" xr:uid="{97A640F0-6507-4F0D-B093-8212A2FD8B7C}"/>
    <cellStyle name="20% - Accent2 8 6 3 2" xfId="5432" xr:uid="{4E261367-7D18-4F77-8DA5-B0832D33A88B}"/>
    <cellStyle name="20% - Accent2 8 6 3 2 2" xfId="5433" xr:uid="{3CE1ABBA-C7B0-4A71-BB08-F6FB84890912}"/>
    <cellStyle name="20% - Accent2 8 6 3 3" xfId="5434" xr:uid="{85C6C05E-9732-40CA-B487-ED62A67B932C}"/>
    <cellStyle name="20% - Accent2 8 6 4" xfId="5435" xr:uid="{E997B0B7-926B-4FFF-9E93-24FFC23C8A37}"/>
    <cellStyle name="20% - Accent2 8 6 4 2" xfId="5436" xr:uid="{A53253E5-E6F3-419A-8B8B-BE049639B457}"/>
    <cellStyle name="20% - Accent2 8 6 5" xfId="5437" xr:uid="{5C91F8EF-30F8-4FF4-81FB-D824774CA10B}"/>
    <cellStyle name="20% - Accent2 8 7" xfId="5438" xr:uid="{A15A41ED-371C-4BD3-A111-DA24CC750827}"/>
    <cellStyle name="20% - Accent2 8 7 2" xfId="5439" xr:uid="{ACD01FE3-B8C5-4EA3-937D-864A4AAB7DBA}"/>
    <cellStyle name="20% - Accent2 8 7 2 2" xfId="5440" xr:uid="{FA7D5B95-6938-460F-A559-A1431B883217}"/>
    <cellStyle name="20% - Accent2 8 7 2 2 2" xfId="5441" xr:uid="{37FAD8AB-3E8B-4C97-B38B-1BFC96E202D9}"/>
    <cellStyle name="20% - Accent2 8 7 2 3" xfId="5442" xr:uid="{86D979A5-B209-48B6-B30B-8F4BF704A7F3}"/>
    <cellStyle name="20% - Accent2 8 7 3" xfId="5443" xr:uid="{D79687B5-F3D0-4FA9-90B1-FE5714F907F6}"/>
    <cellStyle name="20% - Accent2 8 7 3 2" xfId="5444" xr:uid="{2059F251-4A7C-46AB-A107-879DD22C042F}"/>
    <cellStyle name="20% - Accent2 8 7 4" xfId="5445" xr:uid="{2D1DE201-483F-4B69-A5C1-31794716FE2A}"/>
    <cellStyle name="20% - Accent2 8 8" xfId="5446" xr:uid="{C661CC73-313F-4387-826A-92A9748B17B1}"/>
    <cellStyle name="20% - Accent2 8 8 2" xfId="5447" xr:uid="{2D709E84-4CB1-4455-B067-7CF72C6DC045}"/>
    <cellStyle name="20% - Accent2 8 8 2 2" xfId="5448" xr:uid="{41DE2103-C82B-470B-ABA7-4233AF28441E}"/>
    <cellStyle name="20% - Accent2 8 8 3" xfId="5449" xr:uid="{01A20585-E387-48FE-B553-103F6ADD8A3F}"/>
    <cellStyle name="20% - Accent2 8 9" xfId="5450" xr:uid="{DEE134EC-457B-4B3A-A116-A8AC99849D37}"/>
    <cellStyle name="20% - Accent2 8 9 2" xfId="5451" xr:uid="{A4D2495C-E4C0-4B92-B96F-48A569DFDE97}"/>
    <cellStyle name="20% - Accent2 9" xfId="5452" xr:uid="{7588EBC7-B225-45DA-8364-3F6C75DCD894}"/>
    <cellStyle name="20% - Accent2 9 10" xfId="5453" xr:uid="{A6B24ECC-A308-4AD3-A28B-C5100BCF9A74}"/>
    <cellStyle name="20% - Accent2 9 2" xfId="5454" xr:uid="{26DEBE2F-A7F7-44D4-A9DC-992B9E1FABF6}"/>
    <cellStyle name="20% - Accent2 9 2 2" xfId="5455" xr:uid="{7BC4DA54-92F7-45B2-B703-34DBFB03CC92}"/>
    <cellStyle name="20% - Accent2 9 2 2 2" xfId="5456" xr:uid="{59C45307-4C53-4631-A1C4-BE6B436146D1}"/>
    <cellStyle name="20% - Accent2 9 2 2 2 2" xfId="5457" xr:uid="{EF8E1119-16FB-45D7-86B5-08143042026C}"/>
    <cellStyle name="20% - Accent2 9 2 2 2 2 2" xfId="5458" xr:uid="{5DD0CF20-3776-466C-9547-D326FB04003A}"/>
    <cellStyle name="20% - Accent2 9 2 2 2 3" xfId="5459" xr:uid="{78753D78-E750-42C6-8104-95589D7CA714}"/>
    <cellStyle name="20% - Accent2 9 2 2 3" xfId="5460" xr:uid="{42D20329-24E9-4F7C-9C30-F2B9058D4A72}"/>
    <cellStyle name="20% - Accent2 9 2 2 3 2" xfId="5461" xr:uid="{0B8B9897-8789-48A8-96C0-338FC06AE117}"/>
    <cellStyle name="20% - Accent2 9 2 2 4" xfId="5462" xr:uid="{EAFD3238-0BDB-47D4-8802-C34068737BF0}"/>
    <cellStyle name="20% - Accent2 9 2 2 5" xfId="5463" xr:uid="{E739CDE5-9341-48BF-AD14-4D6EF79ECC72}"/>
    <cellStyle name="20% - Accent2 9 2 3" xfId="5464" xr:uid="{8C9B6D96-9DBA-4D62-90CF-00641580A017}"/>
    <cellStyle name="20% - Accent2 9 2 3 2" xfId="5465" xr:uid="{2CD2D07E-45B2-46F7-87EB-30FF960E15D7}"/>
    <cellStyle name="20% - Accent2 9 2 3 2 2" xfId="5466" xr:uid="{CDCF9DD8-44FB-4161-95C9-AF0440219416}"/>
    <cellStyle name="20% - Accent2 9 2 3 3" xfId="5467" xr:uid="{E9A27678-8C0B-4575-B312-4291A7B378B6}"/>
    <cellStyle name="20% - Accent2 9 2 4" xfId="5468" xr:uid="{C91D5D8C-8322-457E-BB3E-361F4832216C}"/>
    <cellStyle name="20% - Accent2 9 2 4 2" xfId="5469" xr:uid="{70B5B207-1B6B-4D86-9667-77C1A858FA91}"/>
    <cellStyle name="20% - Accent2 9 2 5" xfId="5470" xr:uid="{647E279A-2B38-4CF4-8657-8916391704C5}"/>
    <cellStyle name="20% - Accent2 9 2 6" xfId="5471" xr:uid="{B1DB85BF-84D6-4B3A-A5D8-DDF01BAA1778}"/>
    <cellStyle name="20% - Accent2 9 3" xfId="5472" xr:uid="{58582E68-3E93-4F32-82BD-8B0340270A64}"/>
    <cellStyle name="20% - Accent2 9 3 2" xfId="5473" xr:uid="{CAD60D34-8463-4274-9FCF-684971FCB826}"/>
    <cellStyle name="20% - Accent2 9 3 2 2" xfId="5474" xr:uid="{3B1E471D-2088-4A1D-BAA1-C2DA82A20487}"/>
    <cellStyle name="20% - Accent2 9 3 2 2 2" xfId="5475" xr:uid="{C88F0AA5-47C2-4567-8810-5D17487FDF28}"/>
    <cellStyle name="20% - Accent2 9 3 2 2 2 2" xfId="5476" xr:uid="{03794C3F-4E98-45DE-9C13-114DA7490ED8}"/>
    <cellStyle name="20% - Accent2 9 3 2 2 3" xfId="5477" xr:uid="{125FB5CE-BBD6-4D03-9870-A290BCB67C17}"/>
    <cellStyle name="20% - Accent2 9 3 2 3" xfId="5478" xr:uid="{D2F7D5D0-DBC0-4389-898A-9A6A7496E475}"/>
    <cellStyle name="20% - Accent2 9 3 2 3 2" xfId="5479" xr:uid="{EA15AFB8-E3A4-4BBD-8902-1C81AED8F12F}"/>
    <cellStyle name="20% - Accent2 9 3 2 4" xfId="5480" xr:uid="{B574F153-25CC-4AB9-B25D-CD93D89223C2}"/>
    <cellStyle name="20% - Accent2 9 3 2 5" xfId="5481" xr:uid="{8E9E213C-F926-4E4F-AF2F-2741E2DDE61C}"/>
    <cellStyle name="20% - Accent2 9 3 3" xfId="5482" xr:uid="{F2308CC6-E151-49DD-A331-7218C9E96B00}"/>
    <cellStyle name="20% - Accent2 9 3 3 2" xfId="5483" xr:uid="{0485DD82-8DDD-4712-AC17-A4193C3BB1E7}"/>
    <cellStyle name="20% - Accent2 9 3 3 2 2" xfId="5484" xr:uid="{6CB5EB3C-C239-495A-90EE-34D2F2A564C0}"/>
    <cellStyle name="20% - Accent2 9 3 3 3" xfId="5485" xr:uid="{5F86CB49-8FC8-4BAB-BAD0-04E0A3434DBB}"/>
    <cellStyle name="20% - Accent2 9 3 4" xfId="5486" xr:uid="{7C1FAD35-1D33-460B-A707-2E75B96FEF30}"/>
    <cellStyle name="20% - Accent2 9 3 4 2" xfId="5487" xr:uid="{E9C0EB4C-C281-47F4-AABB-5925C510C12C}"/>
    <cellStyle name="20% - Accent2 9 3 5" xfId="5488" xr:uid="{39968608-97F6-4B84-BAA4-11BD6E023AF1}"/>
    <cellStyle name="20% - Accent2 9 3 6" xfId="5489" xr:uid="{E7C7F9F6-65A2-4A7F-AF59-DE5A4CD9D5A0}"/>
    <cellStyle name="20% - Accent2 9 4" xfId="5490" xr:uid="{A21D224E-38A2-48C4-BED5-0A10FA8BDAF2}"/>
    <cellStyle name="20% - Accent2 9 4 2" xfId="5491" xr:uid="{C2128DD7-009F-4E5D-B225-88DDC9632899}"/>
    <cellStyle name="20% - Accent2 9 4 2 2" xfId="5492" xr:uid="{9571707A-26B7-4281-9A99-FAC519B51BDA}"/>
    <cellStyle name="20% - Accent2 9 4 2 2 2" xfId="5493" xr:uid="{D232F973-5450-4F5E-913C-0240D64E5F4A}"/>
    <cellStyle name="20% - Accent2 9 4 2 2 2 2" xfId="5494" xr:uid="{5EB71D6B-378E-4D40-BCA3-791B8BA7B602}"/>
    <cellStyle name="20% - Accent2 9 4 2 2 3" xfId="5495" xr:uid="{BB8DEBBB-F8D7-44E8-ABDE-435848415AE2}"/>
    <cellStyle name="20% - Accent2 9 4 2 3" xfId="5496" xr:uid="{A72AFF4D-C966-453B-959D-A69901AE17DF}"/>
    <cellStyle name="20% - Accent2 9 4 2 3 2" xfId="5497" xr:uid="{351F771C-2ABF-4A58-8155-3282493BC543}"/>
    <cellStyle name="20% - Accent2 9 4 2 4" xfId="5498" xr:uid="{69D50852-ECEA-4507-AB29-C945B4DD903F}"/>
    <cellStyle name="20% - Accent2 9 4 3" xfId="5499" xr:uid="{9AD04C30-C5F2-43F3-B861-CE11C881ED23}"/>
    <cellStyle name="20% - Accent2 9 4 3 2" xfId="5500" xr:uid="{3C8D3E16-223A-4BA6-A21F-BF94E666D21E}"/>
    <cellStyle name="20% - Accent2 9 4 3 2 2" xfId="5501" xr:uid="{010E91E8-EF56-40A1-8CB5-52C5DE6D1F95}"/>
    <cellStyle name="20% - Accent2 9 4 3 3" xfId="5502" xr:uid="{B601004D-31E2-4069-B3FD-AD426A47910F}"/>
    <cellStyle name="20% - Accent2 9 4 4" xfId="5503" xr:uid="{8A39A398-713B-490F-ADE3-25C294D9879E}"/>
    <cellStyle name="20% - Accent2 9 4 4 2" xfId="5504" xr:uid="{6B8A82F7-DFF9-427C-A440-922C84A36D26}"/>
    <cellStyle name="20% - Accent2 9 4 5" xfId="5505" xr:uid="{C4BE5B5F-75CE-4D7B-AAAF-DEF4ED1462CE}"/>
    <cellStyle name="20% - Accent2 9 4 6" xfId="5506" xr:uid="{6457FBDA-CA90-4574-9260-386BB27CFB04}"/>
    <cellStyle name="20% - Accent2 9 5" xfId="5507" xr:uid="{964425FA-7301-47FA-8160-B2A88DAF846B}"/>
    <cellStyle name="20% - Accent2 9 5 2" xfId="5508" xr:uid="{66D11C62-DDA4-48E9-8F03-F6E945986548}"/>
    <cellStyle name="20% - Accent2 9 5 2 2" xfId="5509" xr:uid="{6CF6938E-3BC2-46EE-AB78-54B44CFAE8B7}"/>
    <cellStyle name="20% - Accent2 9 5 2 2 2" xfId="5510" xr:uid="{18A01E25-274D-4005-8812-0442A2FFFF43}"/>
    <cellStyle name="20% - Accent2 9 5 2 2 2 2" xfId="5511" xr:uid="{BCE11092-2E75-44CF-9344-F50F1274005F}"/>
    <cellStyle name="20% - Accent2 9 5 2 2 3" xfId="5512" xr:uid="{C029FE33-01A4-414A-917A-3F5BE058AF7C}"/>
    <cellStyle name="20% - Accent2 9 5 2 3" xfId="5513" xr:uid="{83FBC277-0C69-4BAA-AF9F-431DEF26FF70}"/>
    <cellStyle name="20% - Accent2 9 5 2 3 2" xfId="5514" xr:uid="{5E676B88-B9BC-4F7B-8D70-1CCAC6BBA518}"/>
    <cellStyle name="20% - Accent2 9 5 2 4" xfId="5515" xr:uid="{727A1978-A976-4679-A21F-0CCEA8F34ACD}"/>
    <cellStyle name="20% - Accent2 9 5 3" xfId="5516" xr:uid="{EE803F4D-A01B-4811-B4A4-FD2E36E581BA}"/>
    <cellStyle name="20% - Accent2 9 5 3 2" xfId="5517" xr:uid="{CBCEFFDC-0B53-4A95-B56C-CA9B1927C51D}"/>
    <cellStyle name="20% - Accent2 9 5 3 2 2" xfId="5518" xr:uid="{5151A0A1-9EA5-4666-A144-5F6265DEBD36}"/>
    <cellStyle name="20% - Accent2 9 5 3 3" xfId="5519" xr:uid="{1FB2B213-7FD4-43F5-AADB-0EC7FF5AC2C6}"/>
    <cellStyle name="20% - Accent2 9 5 4" xfId="5520" xr:uid="{AF0CA34A-2508-4F91-BEE0-FC97AA20B4F9}"/>
    <cellStyle name="20% - Accent2 9 5 4 2" xfId="5521" xr:uid="{9195E690-D1EB-48D2-8F2F-074307C70395}"/>
    <cellStyle name="20% - Accent2 9 5 5" xfId="5522" xr:uid="{3B188137-03AC-4F6A-9A8B-06DC9CE2C4FB}"/>
    <cellStyle name="20% - Accent2 9 6" xfId="5523" xr:uid="{115F41CE-4C72-4350-A98B-F19BE57F840E}"/>
    <cellStyle name="20% - Accent2 9 6 2" xfId="5524" xr:uid="{E2104BCA-81CC-443D-9ADB-082F62E62024}"/>
    <cellStyle name="20% - Accent2 9 6 2 2" xfId="5525" xr:uid="{C583B5B4-CB90-4D62-AF6C-28B7B3D9C3FD}"/>
    <cellStyle name="20% - Accent2 9 6 2 2 2" xfId="5526" xr:uid="{CDC41EE6-AAF6-4984-92D0-D9A06A6EA96A}"/>
    <cellStyle name="20% - Accent2 9 6 2 3" xfId="5527" xr:uid="{07686918-7BE3-4C3E-92AF-C2D51483A0A2}"/>
    <cellStyle name="20% - Accent2 9 6 3" xfId="5528" xr:uid="{4E3B0026-4AE1-4AD6-8732-502EB3A8A66A}"/>
    <cellStyle name="20% - Accent2 9 6 3 2" xfId="5529" xr:uid="{D152B33B-7604-4BA5-B5BD-C8CF6A4BBEFB}"/>
    <cellStyle name="20% - Accent2 9 6 4" xfId="5530" xr:uid="{C6941127-110E-4753-B4C8-AED499F52131}"/>
    <cellStyle name="20% - Accent2 9 7" xfId="5531" xr:uid="{F1CF9090-7328-4DD0-9A58-0A646F778ECC}"/>
    <cellStyle name="20% - Accent2 9 7 2" xfId="5532" xr:uid="{03CEC259-DEB5-4A2D-A681-6518C8FEBDA5}"/>
    <cellStyle name="20% - Accent2 9 7 2 2" xfId="5533" xr:uid="{BAA2212B-0331-4482-BAD8-7B1A4159357B}"/>
    <cellStyle name="20% - Accent2 9 7 3" xfId="5534" xr:uid="{6FD2F23A-F700-4477-9806-24AC34143E94}"/>
    <cellStyle name="20% - Accent2 9 8" xfId="5535" xr:uid="{F9D9C20B-F684-4036-BB7F-40B276E4D076}"/>
    <cellStyle name="20% - Accent2 9 8 2" xfId="5536" xr:uid="{6249E209-E4F3-4FAC-9436-1D28484C2FA4}"/>
    <cellStyle name="20% - Accent2 9 9" xfId="5537" xr:uid="{7F6EE6AD-6B82-404A-B62C-378A5A0BC48B}"/>
    <cellStyle name="20% - Accent3" xfId="100" builtinId="38" hidden="1"/>
    <cellStyle name="20% - Accent3 10" xfId="5538" xr:uid="{F55D8537-1D97-419E-AF9A-6D8A589D6E07}"/>
    <cellStyle name="20% - Accent3 10 2" xfId="5539" xr:uid="{90226044-9CAF-438C-ACE9-7564E3A106F7}"/>
    <cellStyle name="20% - Accent3 11" xfId="5540" xr:uid="{FA53488A-7DE0-45B7-B01E-BB2DDF022401}"/>
    <cellStyle name="20% - Accent3 11 2" xfId="5541" xr:uid="{A382B154-5294-4E46-824E-99B8A85C63E3}"/>
    <cellStyle name="20% - Accent3 12" xfId="5542" xr:uid="{47A1F9AF-036A-4668-B1E1-D314B829AC53}"/>
    <cellStyle name="20% - Accent3 12 2" xfId="5543" xr:uid="{7804A8E5-86BC-4524-B4B4-27B65935C72C}"/>
    <cellStyle name="20% - Accent3 13" xfId="5544" xr:uid="{5E65BA3C-21EA-414E-B67B-0CBE17F394B2}"/>
    <cellStyle name="20% - Accent3 2" xfId="5545" xr:uid="{EDA003AC-A968-410B-BDFA-75399AB9AD7E}"/>
    <cellStyle name="20% - Accent3 2 10" xfId="5546" xr:uid="{F72D23FA-7600-4BD4-AC20-32F7A495B41A}"/>
    <cellStyle name="20% - Accent3 2 11" xfId="5547" xr:uid="{FE1F54FA-2D51-43F5-ABCC-A279F1B5B849}"/>
    <cellStyle name="20% - Accent3 2 11 2" xfId="5548" xr:uid="{DFC53B90-9290-4CAC-BCD5-D4780F91800E}"/>
    <cellStyle name="20% - Accent3 2 11 2 2" xfId="5549" xr:uid="{0FC5D4DD-F4C2-4B37-AFBC-E7EF67AFF6DA}"/>
    <cellStyle name="20% - Accent3 2 11 2 2 2" xfId="5550" xr:uid="{A8B506C1-09FA-4452-97CF-1F8A7A30FB0A}"/>
    <cellStyle name="20% - Accent3 2 11 2 3" xfId="5551" xr:uid="{033E7D16-DDA3-4DC7-AABB-5E89586DC28C}"/>
    <cellStyle name="20% - Accent3 2 11 3" xfId="5552" xr:uid="{92EAE3DC-8903-4D0C-B176-78C491A0A32D}"/>
    <cellStyle name="20% - Accent3 2 11 3 2" xfId="5553" xr:uid="{BB20E867-3300-4520-BC4B-D5EEBA575D24}"/>
    <cellStyle name="20% - Accent3 2 11 4" xfId="5554" xr:uid="{F1DCCAE6-A269-46F8-A7E8-85F67CE5ED53}"/>
    <cellStyle name="20% - Accent3 2 12" xfId="5555" xr:uid="{9F6AB2F8-4A05-44DB-99EC-4FB7A909A0EC}"/>
    <cellStyle name="20% - Accent3 2 12 2" xfId="5556" xr:uid="{009F1652-6E8C-4F4E-B169-E552E94AC725}"/>
    <cellStyle name="20% - Accent3 2 12 2 2" xfId="5557" xr:uid="{BD8DF3AF-EDB9-4A4F-B2C8-5C617A1E67DF}"/>
    <cellStyle name="20% - Accent3 2 12 3" xfId="5558" xr:uid="{C47E1661-9D50-42F5-80FA-9F19EC79B3BF}"/>
    <cellStyle name="20% - Accent3 2 13" xfId="5559" xr:uid="{7FD0D351-A236-4BDF-87B8-89CAB1F95695}"/>
    <cellStyle name="20% - Accent3 2 13 2" xfId="5560" xr:uid="{ADA2A760-B989-4416-B14F-0A7A1832D2D7}"/>
    <cellStyle name="20% - Accent3 2 14" xfId="5561" xr:uid="{CC7FE4E2-BFBB-4D0F-A693-CE0864864866}"/>
    <cellStyle name="20% - Accent3 2 2" xfId="5562" xr:uid="{0E8FCB9D-02E6-417C-9A1E-6B812FB6E013}"/>
    <cellStyle name="20% - Accent3 2 2 2" xfId="5563" xr:uid="{6F1700E5-9285-4D80-B966-0FD3155530C0}"/>
    <cellStyle name="20% - Accent3 2 2 2 2" xfId="5564" xr:uid="{48048618-B057-48F9-BA81-A055789B131F}"/>
    <cellStyle name="20% - Accent3 2 2 2 2 2" xfId="5565" xr:uid="{35D71D39-373B-442B-84A8-950E890E0899}"/>
    <cellStyle name="20% - Accent3 2 2 2 2 3" xfId="5566" xr:uid="{D89CBD3B-EA14-4D6C-A8CB-E938B1104178}"/>
    <cellStyle name="20% - Accent3 2 2 2 2 3 2" xfId="5567" xr:uid="{182F9E9F-260D-4EFB-92AF-D25F4FAAE284}"/>
    <cellStyle name="20% - Accent3 2 2 2 2 3 2 2" xfId="5568" xr:uid="{BF25AF71-61D2-45C7-B5CD-5CF7B06C350E}"/>
    <cellStyle name="20% - Accent3 2 2 2 2 3 2 2 2" xfId="5569" xr:uid="{2A72FBAD-BD1C-4977-8725-7D5D2FD584C7}"/>
    <cellStyle name="20% - Accent3 2 2 2 2 3 2 3" xfId="5570" xr:uid="{2FB352A2-7BA6-45E5-B7B3-D56F44D1B828}"/>
    <cellStyle name="20% - Accent3 2 2 2 2 3 3" xfId="5571" xr:uid="{5C440A05-C0CE-4C4F-BAB7-203272E46BA9}"/>
    <cellStyle name="20% - Accent3 2 2 2 2 3 3 2" xfId="5572" xr:uid="{1C9C2212-0821-4EB6-BC8C-FC95F42108FC}"/>
    <cellStyle name="20% - Accent3 2 2 2 2 3 4" xfId="5573" xr:uid="{E5E31033-3675-433E-9F0B-514B971726BB}"/>
    <cellStyle name="20% - Accent3 2 2 2 2 4" xfId="5574" xr:uid="{ABB436D6-6D24-414E-BA82-71AED6003102}"/>
    <cellStyle name="20% - Accent3 2 2 2 2 4 2" xfId="5575" xr:uid="{88ED63AF-E689-40B2-8CCA-4E2CCA18724A}"/>
    <cellStyle name="20% - Accent3 2 2 2 2 4 2 2" xfId="5576" xr:uid="{13048D5B-6ED3-425F-925C-2FB2035C9A81}"/>
    <cellStyle name="20% - Accent3 2 2 2 2 4 3" xfId="5577" xr:uid="{ED435956-097F-47C0-90ED-FA881F37D0ED}"/>
    <cellStyle name="20% - Accent3 2 2 2 2 5" xfId="5578" xr:uid="{BBFBD7A9-B466-428A-8545-0629CB69D4B3}"/>
    <cellStyle name="20% - Accent3 2 2 2 2 5 2" xfId="5579" xr:uid="{28AA0427-8FAD-42B4-8318-A53CFCB09977}"/>
    <cellStyle name="20% - Accent3 2 2 2 2 6" xfId="5580" xr:uid="{581A43F0-F24B-44CF-89FA-4CD790A527B8}"/>
    <cellStyle name="20% - Accent3 2 2 2 3" xfId="5581" xr:uid="{D401DF49-1ECC-4EA8-A619-41DD5890437B}"/>
    <cellStyle name="20% - Accent3 2 2 2 3 2" xfId="5582" xr:uid="{4C6FADD3-7734-4B11-BCDD-499BB7013515}"/>
    <cellStyle name="20% - Accent3 2 2 2 3 2 2" xfId="5583" xr:uid="{E705C2BD-A6B9-44E3-A91F-75618C35796E}"/>
    <cellStyle name="20% - Accent3 2 2 2 3 2 2 2" xfId="5584" xr:uid="{B4E49BD7-97ED-46D4-945B-9E367662A331}"/>
    <cellStyle name="20% - Accent3 2 2 2 3 2 2 2 2" xfId="5585" xr:uid="{CC768362-78FC-4CC0-BDA9-E2E16A846F05}"/>
    <cellStyle name="20% - Accent3 2 2 2 3 2 2 3" xfId="5586" xr:uid="{EB2BB1D8-B033-4E5F-855B-E0F6F3CE60F8}"/>
    <cellStyle name="20% - Accent3 2 2 2 3 2 3" xfId="5587" xr:uid="{818AF9BB-B0CB-4CCD-B80D-B4F86B199D2F}"/>
    <cellStyle name="20% - Accent3 2 2 2 3 2 3 2" xfId="5588" xr:uid="{7E6C6D13-C1C4-4E0A-BCF9-6A6B3567574D}"/>
    <cellStyle name="20% - Accent3 2 2 2 3 2 4" xfId="5589" xr:uid="{D3D3A564-CC61-4FD2-AF85-AAFAD0452F19}"/>
    <cellStyle name="20% - Accent3 2 2 2 3 3" xfId="5590" xr:uid="{DD06268B-81DD-419D-A0AA-C65461BA8876}"/>
    <cellStyle name="20% - Accent3 2 2 2 3 3 2" xfId="5591" xr:uid="{A876F7C5-203F-4D47-A333-8C7D6A5A9C2C}"/>
    <cellStyle name="20% - Accent3 2 2 2 3 3 2 2" xfId="5592" xr:uid="{821C557B-B1C1-4FCE-A6DD-B195D2E09181}"/>
    <cellStyle name="20% - Accent3 2 2 2 3 3 3" xfId="5593" xr:uid="{92A8CA11-4767-4E28-8D5B-52BC9C207D97}"/>
    <cellStyle name="20% - Accent3 2 2 2 3 4" xfId="5594" xr:uid="{D651C794-2245-4278-BFFD-B6AEB0D59316}"/>
    <cellStyle name="20% - Accent3 2 2 2 3 4 2" xfId="5595" xr:uid="{FEC0A964-6DEA-4AE6-BE1A-97312241DCF5}"/>
    <cellStyle name="20% - Accent3 2 2 2 3 5" xfId="5596" xr:uid="{5B6C13D7-C6B7-41BD-9D21-5043FD41CCC6}"/>
    <cellStyle name="20% - Accent3 2 2 2 4" xfId="5597" xr:uid="{EFFD0051-4DD3-495D-86A3-DF7AC8CDAB9E}"/>
    <cellStyle name="20% - Accent3 2 2 2 4 2" xfId="5598" xr:uid="{FEF75196-E721-475E-A863-B654F96A8EFF}"/>
    <cellStyle name="20% - Accent3 2 2 2 4 2 2" xfId="5599" xr:uid="{03E9101D-B0D0-43DC-8E8A-8DE7C5CED7DC}"/>
    <cellStyle name="20% - Accent3 2 2 2 4 2 2 2" xfId="5600" xr:uid="{11E8945B-DCD9-4130-8214-0F18BEB4E8BC}"/>
    <cellStyle name="20% - Accent3 2 2 2 4 2 2 2 2" xfId="5601" xr:uid="{EA3223D7-3EED-49F3-9ED0-97D2A513EB71}"/>
    <cellStyle name="20% - Accent3 2 2 2 4 2 2 3" xfId="5602" xr:uid="{A21BA4E5-B08F-4E37-AC35-FD068AEF6B75}"/>
    <cellStyle name="20% - Accent3 2 2 2 4 2 3" xfId="5603" xr:uid="{954665C4-7956-4D76-9B98-715EE83348BD}"/>
    <cellStyle name="20% - Accent3 2 2 2 4 2 3 2" xfId="5604" xr:uid="{A87DE6F8-E617-4877-A983-4BA39E9404E0}"/>
    <cellStyle name="20% - Accent3 2 2 2 4 2 4" xfId="5605" xr:uid="{1CFAE3BB-A8E1-40DD-9409-274D5B90DD31}"/>
    <cellStyle name="20% - Accent3 2 2 2 4 3" xfId="5606" xr:uid="{A732083A-393D-4A07-B23B-7E1182035ACF}"/>
    <cellStyle name="20% - Accent3 2 2 2 4 3 2" xfId="5607" xr:uid="{D6C68DFA-39EE-445B-AD22-2B38E0318C56}"/>
    <cellStyle name="20% - Accent3 2 2 2 4 3 2 2" xfId="5608" xr:uid="{4EDF5688-0E60-46C2-8C0A-9801A30E62B2}"/>
    <cellStyle name="20% - Accent3 2 2 2 4 3 3" xfId="5609" xr:uid="{AF79F6B8-D775-4BA0-A978-A0A227E48D56}"/>
    <cellStyle name="20% - Accent3 2 2 2 4 4" xfId="5610" xr:uid="{64952DFA-3C84-46B7-A9BC-C9B598EC5701}"/>
    <cellStyle name="20% - Accent3 2 2 2 4 4 2" xfId="5611" xr:uid="{7A14CF64-D0BA-49DD-911B-22479B33024C}"/>
    <cellStyle name="20% - Accent3 2 2 2 4 5" xfId="5612" xr:uid="{84BCE476-AD15-4771-9CA2-8AD5893B1D77}"/>
    <cellStyle name="20% - Accent3 2 2 2_Sheet1" xfId="5613" xr:uid="{77CE5C39-30C0-4773-A556-F8D3B4D07441}"/>
    <cellStyle name="20% - Accent3 2 2 3" xfId="5614" xr:uid="{9CEE52D0-CDA6-40A8-957E-1CDC7BE4E0DE}"/>
    <cellStyle name="20% - Accent3 2 2 3 2" xfId="5615" xr:uid="{3B400832-EC33-407E-B985-2843E9036FF5}"/>
    <cellStyle name="20% - Accent3 2 2 3 2 2" xfId="5616" xr:uid="{E30179AC-5E4E-40CD-B673-4D6CED45620D}"/>
    <cellStyle name="20% - Accent3 2 2 3 2 2 2" xfId="5617" xr:uid="{EEACBB51-B02E-4F02-85F1-D8F5610DF8B4}"/>
    <cellStyle name="20% - Accent3 2 2 3 2 2 2 2" xfId="5618" xr:uid="{961E0DAF-EEE0-4567-BF76-D3E2C5A3D932}"/>
    <cellStyle name="20% - Accent3 2 2 3 2 2 3" xfId="5619" xr:uid="{D2F23292-5619-4C9F-BBD1-BF2EE51AD98E}"/>
    <cellStyle name="20% - Accent3 2 2 3 2 3" xfId="5620" xr:uid="{ED88AB53-6DFA-4493-AA1F-964D4A2223E7}"/>
    <cellStyle name="20% - Accent3 2 2 3 2 3 2" xfId="5621" xr:uid="{CEF6E519-8187-4735-8812-698CB37AB79B}"/>
    <cellStyle name="20% - Accent3 2 2 3 2 4" xfId="5622" xr:uid="{8A5BBECC-8608-4283-A7C2-DDE13CBBC9C8}"/>
    <cellStyle name="20% - Accent3 2 2 3 3" xfId="5623" xr:uid="{2DBA0DBF-6ACC-449A-B237-8FBF3D0F9F2B}"/>
    <cellStyle name="20% - Accent3 2 2 3 3 2" xfId="5624" xr:uid="{1534B39C-A256-41D3-A02F-DFE10A391A34}"/>
    <cellStyle name="20% - Accent3 2 2 3 3 2 2" xfId="5625" xr:uid="{B4B9C366-B050-41E6-ACDA-B86A0FA50F11}"/>
    <cellStyle name="20% - Accent3 2 2 3 3 3" xfId="5626" xr:uid="{6F5C7252-AF83-403B-A344-ADEFF5F2CBC9}"/>
    <cellStyle name="20% - Accent3 2 2 3 4" xfId="5627" xr:uid="{549B93AB-6F3B-4B89-ABEE-069A9E195AE5}"/>
    <cellStyle name="20% - Accent3 2 2 3 4 2" xfId="5628" xr:uid="{D648979F-4995-49D8-8F00-8B302B53844D}"/>
    <cellStyle name="20% - Accent3 2 2 3 5" xfId="5629" xr:uid="{1489CC66-2715-4242-8271-0B7DD44EFE22}"/>
    <cellStyle name="20% - Accent3 2 2 4" xfId="5630" xr:uid="{F8681ACF-D8DA-469C-ACCF-DEE62C039212}"/>
    <cellStyle name="20% - Accent3 2 2 4 2" xfId="5631" xr:uid="{0271FC2F-9644-4023-A6BE-CDF280030764}"/>
    <cellStyle name="20% - Accent3 2 2 4 2 2" xfId="5632" xr:uid="{1468435F-F584-408D-BBFA-0102A0DD4F75}"/>
    <cellStyle name="20% - Accent3 2 2 4 2 2 2" xfId="5633" xr:uid="{4BBB13D4-F48F-427F-8A1C-49AC4AE2FCBA}"/>
    <cellStyle name="20% - Accent3 2 2 4 2 3" xfId="5634" xr:uid="{DDE34EE7-791F-4EA4-9C71-F2B6210AEB76}"/>
    <cellStyle name="20% - Accent3 2 2 4 3" xfId="5635" xr:uid="{2BA24B6A-F18B-4018-9F35-FDF78D53B9F1}"/>
    <cellStyle name="20% - Accent3 2 2 4 3 2" xfId="5636" xr:uid="{23104E01-E236-4F50-8BBD-645B3EDD58FC}"/>
    <cellStyle name="20% - Accent3 2 2 4 4" xfId="5637" xr:uid="{135CE37D-5A78-4810-9D34-3D06FEE9ACD0}"/>
    <cellStyle name="20% - Accent3 2 2 5" xfId="5638" xr:uid="{D9924C2F-A626-4C59-8391-6EBCDE6DD1A2}"/>
    <cellStyle name="20% - Accent3 2 2 5 2" xfId="5639" xr:uid="{8564FAC7-3C75-4BFB-83E0-26ED0E0C007A}"/>
    <cellStyle name="20% - Accent3 2 2 5 2 2" xfId="5640" xr:uid="{35320C55-7BF7-40CE-8BAA-C660391A0C22}"/>
    <cellStyle name="20% - Accent3 2 2 5 3" xfId="5641" xr:uid="{33B59DC1-A8A4-4F05-B91C-005F1970329E}"/>
    <cellStyle name="20% - Accent3 2 2 6" xfId="5642" xr:uid="{A24ADB88-12FE-4B29-914F-115859CA9579}"/>
    <cellStyle name="20% - Accent3 2 2 6 2" xfId="5643" xr:uid="{E43F0159-2514-4B3B-93F8-FA9BD7AAAF94}"/>
    <cellStyle name="20% - Accent3 2 2 7" xfId="5644" xr:uid="{FD72323D-0D65-4F41-857E-CD514E58008F}"/>
    <cellStyle name="20% - Accent3 2 2_Asset Register (new)" xfId="5645" xr:uid="{92F5A3E1-5444-43C9-A6B1-F6132DB06CC0}"/>
    <cellStyle name="20% - Accent3 2 3" xfId="5646" xr:uid="{EF5EC780-4DB8-4E4E-8681-7BE37C4C77B9}"/>
    <cellStyle name="20% - Accent3 2 3 2" xfId="5647" xr:uid="{1A09FEB7-AF1D-4DC4-836C-9648EA3EB9EA}"/>
    <cellStyle name="20% - Accent3 2 3 2 2" xfId="5648" xr:uid="{E20BA247-7F46-443B-A42A-906BAEB2ECAC}"/>
    <cellStyle name="20% - Accent3 2 3 2 2 2" xfId="5649" xr:uid="{DF762C94-DEBD-4987-AFD2-8A68A1DAA37D}"/>
    <cellStyle name="20% - Accent3 2 3 2 2 2 2" xfId="5650" xr:uid="{B2D14E32-4183-4E5E-8FB4-FC90EEA28154}"/>
    <cellStyle name="20% - Accent3 2 3 2 2 3" xfId="5651" xr:uid="{7EBB398E-8940-40D3-B54F-E4A8034A6C78}"/>
    <cellStyle name="20% - Accent3 2 3 2 3" xfId="5652" xr:uid="{40C306D8-361F-4394-8CE7-DFCD3E2F79C0}"/>
    <cellStyle name="20% - Accent3 2 3 2 3 2" xfId="5653" xr:uid="{3603C353-EE07-4569-B8A5-C73BD77E2C35}"/>
    <cellStyle name="20% - Accent3 2 3 2 3 2 2" xfId="5654" xr:uid="{79DEDD1A-64A5-4561-82F5-5E5BB5E161B5}"/>
    <cellStyle name="20% - Accent3 2 3 2 3 2 2 2" xfId="5655" xr:uid="{5C876CA4-E531-47D4-80BA-007A1BEC8367}"/>
    <cellStyle name="20% - Accent3 2 3 2 3 2 3" xfId="5656" xr:uid="{D35C307F-6DF1-4F85-B019-C54E70F8A235}"/>
    <cellStyle name="20% - Accent3 2 3 2 3 3" xfId="5657" xr:uid="{4E8FBA9D-B221-4147-9878-AE9C260D0DFC}"/>
    <cellStyle name="20% - Accent3 2 3 2 3 3 2" xfId="5658" xr:uid="{6EEB9E8C-ADE8-4CDA-B53A-5A6EE3DE8D7E}"/>
    <cellStyle name="20% - Accent3 2 3 2 3 4" xfId="5659" xr:uid="{66EFAD8B-9492-4344-AF48-5DFCF3E53E72}"/>
    <cellStyle name="20% - Accent3 2 3 2 4" xfId="5660" xr:uid="{362DEC18-078C-410F-9439-6B74EFF27B74}"/>
    <cellStyle name="20% - Accent3 2 3 2 4 2" xfId="5661" xr:uid="{4EB24689-A40B-4236-8B01-03FA1BFEC0C4}"/>
    <cellStyle name="20% - Accent3 2 3 2 4 2 2" xfId="5662" xr:uid="{0E623767-8905-4D28-B5DB-6ABBBCF4913D}"/>
    <cellStyle name="20% - Accent3 2 3 2 4 3" xfId="5663" xr:uid="{D41D15D7-DA25-4869-88B5-B4D2CCEA5CE4}"/>
    <cellStyle name="20% - Accent3 2 3 2 5" xfId="5664" xr:uid="{31248ED2-30A6-4BE9-BE03-60F9BCD815E2}"/>
    <cellStyle name="20% - Accent3 2 3 2 5 2" xfId="5665" xr:uid="{14BDB72F-AD86-4694-B0EE-005C77AF9F64}"/>
    <cellStyle name="20% - Accent3 2 3 2 6" xfId="5666" xr:uid="{F7A5FB9D-1717-477A-84D8-8A0D126F22AD}"/>
    <cellStyle name="20% - Accent3 2 3 2 6 2" xfId="5667" xr:uid="{0C5B683C-A1A7-4E6D-87D4-9CA8670C72CB}"/>
    <cellStyle name="20% - Accent3 2 3 2 7" xfId="5668" xr:uid="{3414F232-1E8A-48FE-B05F-BF8CCB5F4C2B}"/>
    <cellStyle name="20% - Accent3 2 3 2 8" xfId="5669" xr:uid="{D7EE212E-6DAE-489E-885D-AC03646D08CD}"/>
    <cellStyle name="20% - Accent3 2 3 3" xfId="5670" xr:uid="{ED0DB43D-BDD1-420A-8BC3-B75FAD073E6C}"/>
    <cellStyle name="20% - Accent3 2 3 3 2" xfId="5671" xr:uid="{1A47F3D9-E70C-4E5B-A31D-F1B5460BE175}"/>
    <cellStyle name="20% - Accent3 2 3 3 2 2" xfId="5672" xr:uid="{5A76A79A-D3B3-40FE-846D-23C745592C8A}"/>
    <cellStyle name="20% - Accent3 2 3 3 2 2 2" xfId="5673" xr:uid="{E99F3CEA-D62D-47D1-8600-70042208CD2A}"/>
    <cellStyle name="20% - Accent3 2 3 3 2 2 2 2" xfId="5674" xr:uid="{1AFAB296-F2F5-4CD4-8EF7-95FD9394F3BF}"/>
    <cellStyle name="20% - Accent3 2 3 3 2 2 3" xfId="5675" xr:uid="{0994D0EC-F795-4F40-B39B-E4A21E99376A}"/>
    <cellStyle name="20% - Accent3 2 3 3 2 3" xfId="5676" xr:uid="{576A35B7-17C6-4DC9-9EB5-52B3D1E4F4B8}"/>
    <cellStyle name="20% - Accent3 2 3 3 2 3 2" xfId="5677" xr:uid="{973621B8-F370-4DCA-B954-335C7D52A588}"/>
    <cellStyle name="20% - Accent3 2 3 3 2 4" xfId="5678" xr:uid="{70C647B3-78DA-45C8-82C9-ACAB39B30D5D}"/>
    <cellStyle name="20% - Accent3 2 3 3 3" xfId="5679" xr:uid="{933156F4-4597-49F1-8947-45AD2CFAEE24}"/>
    <cellStyle name="20% - Accent3 2 3 3 3 2" xfId="5680" xr:uid="{7B308129-E80D-4AD6-A1E4-19ECE9352EFD}"/>
    <cellStyle name="20% - Accent3 2 3 3 3 2 2" xfId="5681" xr:uid="{E09A4AA4-DC9C-45D2-BE4B-FD5923598894}"/>
    <cellStyle name="20% - Accent3 2 3 3 3 3" xfId="5682" xr:uid="{08E8BC65-BB92-4846-BA6E-5845DBFA5801}"/>
    <cellStyle name="20% - Accent3 2 3 3 4" xfId="5683" xr:uid="{CEFCD99D-103E-4B9F-9FF3-F5F42DF6899E}"/>
    <cellStyle name="20% - Accent3 2 3 3 4 2" xfId="5684" xr:uid="{1D02724C-3C6A-445F-92C7-F692F26822AE}"/>
    <cellStyle name="20% - Accent3 2 3 3 5" xfId="5685" xr:uid="{2D65E13A-E33D-4D17-864A-42A57F56D3C4}"/>
    <cellStyle name="20% - Accent3 2 3 3 5 2" xfId="5686" xr:uid="{50852922-3CF3-4267-BA7E-20C966DDAD7F}"/>
    <cellStyle name="20% - Accent3 2 3 3 6" xfId="5687" xr:uid="{B809463F-A666-4F28-9524-1849FA7E95D5}"/>
    <cellStyle name="20% - Accent3 2 3 3 7" xfId="5688" xr:uid="{E9D6228F-3863-4134-B627-8F6EE12677BD}"/>
    <cellStyle name="20% - Accent3 2 3 4" xfId="5689" xr:uid="{34E35782-216C-48E7-B39B-F550C5C37DF3}"/>
    <cellStyle name="20% - Accent3 2 3 4 2" xfId="5690" xr:uid="{433E0687-DA50-4F34-9435-78D92DC044B9}"/>
    <cellStyle name="20% - Accent3 2 3 4 2 2" xfId="5691" xr:uid="{B56EF1B5-1AC3-4DD1-8C3A-9050CAE45FE7}"/>
    <cellStyle name="20% - Accent3 2 3 4 2 2 2" xfId="5692" xr:uid="{F8EDA7ED-B602-418A-887B-FBB0DB428A10}"/>
    <cellStyle name="20% - Accent3 2 3 4 2 2 2 2" xfId="5693" xr:uid="{7E046266-1B8D-4917-B354-3C619A40A64B}"/>
    <cellStyle name="20% - Accent3 2 3 4 2 2 3" xfId="5694" xr:uid="{7A14AE35-27A4-4B3F-94C2-2E86BCAF7D0C}"/>
    <cellStyle name="20% - Accent3 2 3 4 2 3" xfId="5695" xr:uid="{D49D05E1-53D6-4CE0-B31A-681355EF5BE5}"/>
    <cellStyle name="20% - Accent3 2 3 4 2 3 2" xfId="5696" xr:uid="{34D7C9C6-F6AC-4D1C-8C8C-CEF6BE924A20}"/>
    <cellStyle name="20% - Accent3 2 3 4 2 4" xfId="5697" xr:uid="{C58F777D-3E61-44EE-9598-4E21760F98CE}"/>
    <cellStyle name="20% - Accent3 2 3 4 3" xfId="5698" xr:uid="{B5BFD574-E1E1-47C0-8FC5-381B2EE5E5A5}"/>
    <cellStyle name="20% - Accent3 2 3 4 3 2" xfId="5699" xr:uid="{B488A529-9FF5-4FE9-9646-861D8B4C0627}"/>
    <cellStyle name="20% - Accent3 2 3 4 3 2 2" xfId="5700" xr:uid="{F373836D-0AE1-4046-AAC3-C5334824E98A}"/>
    <cellStyle name="20% - Accent3 2 3 4 3 3" xfId="5701" xr:uid="{E8C63A95-76E6-488D-881F-F54F9DD58335}"/>
    <cellStyle name="20% - Accent3 2 3 4 4" xfId="5702" xr:uid="{1FCC8CB6-80BC-4442-A416-A64EB2CC5AD2}"/>
    <cellStyle name="20% - Accent3 2 3 4 4 2" xfId="5703" xr:uid="{77632A8C-95B1-4231-AF22-EFCDB687E3A1}"/>
    <cellStyle name="20% - Accent3 2 3 4 5" xfId="5704" xr:uid="{16F49515-E42B-45B9-A85A-61945C24BACE}"/>
    <cellStyle name="20% - Accent3 2 3 5" xfId="5705" xr:uid="{ED8F5013-EECA-41EA-8B73-E0A2B0DF489D}"/>
    <cellStyle name="20% - Accent3 2 3 5 2" xfId="5706" xr:uid="{8ACF25F2-D382-495D-B54A-A2A069D593CF}"/>
    <cellStyle name="20% - Accent3 2 3 6" xfId="5707" xr:uid="{C6AE6B80-9DD1-41A3-A532-7A9F38FA8D95}"/>
    <cellStyle name="20% - Accent3 2 3_Sheet1" xfId="5708" xr:uid="{43AFA47B-F30A-4DF4-A5D8-EC1D4E9E9804}"/>
    <cellStyle name="20% - Accent3 2 4" xfId="5709" xr:uid="{9C2B5158-BBA2-4AC5-8799-9D87BAD7D556}"/>
    <cellStyle name="20% - Accent3 2 4 2" xfId="5710" xr:uid="{F922E506-5E48-4130-9965-75273228F205}"/>
    <cellStyle name="20% - Accent3 2 4 2 2" xfId="5711" xr:uid="{84894211-EF83-4074-90CB-FBF6C516115E}"/>
    <cellStyle name="20% - Accent3 2 4 2 2 2" xfId="5712" xr:uid="{A686B0F4-9F14-4AF7-8107-211685824B83}"/>
    <cellStyle name="20% - Accent3 2 4 2 2 3" xfId="5713" xr:uid="{F2756D45-94CE-4C69-8145-C7F72FCB70A2}"/>
    <cellStyle name="20% - Accent3 2 4 2 3" xfId="5714" xr:uid="{937412DF-3F25-4CE8-862F-9380F5109875}"/>
    <cellStyle name="20% - Accent3 2 4 2 4" xfId="5715" xr:uid="{9ED4D28A-973B-477F-BF9F-3D807845EF5B}"/>
    <cellStyle name="20% - Accent3 2 4 3" xfId="5716" xr:uid="{636C2103-F169-4F03-8284-A64767CF2784}"/>
    <cellStyle name="20% - Accent3 2 4 3 2" xfId="5717" xr:uid="{8EEEFC47-09C5-497F-825C-91625D3C32AE}"/>
    <cellStyle name="20% - Accent3 2 4 3 3" xfId="5718" xr:uid="{B67AD2AE-8A5D-48B6-8669-EE67AA71FCC5}"/>
    <cellStyle name="20% - Accent3 2 4 4" xfId="5719" xr:uid="{7DCC4A39-56D6-4696-900B-F5AA8C9B1556}"/>
    <cellStyle name="20% - Accent3 2 4 4 2" xfId="5720" xr:uid="{0786818E-A2BC-4F5F-8EF7-F4844C1FA14D}"/>
    <cellStyle name="20% - Accent3 2 4 5" xfId="5721" xr:uid="{2E0DA01F-9625-4D9F-84D0-8BBBCCAE07B0}"/>
    <cellStyle name="20% - Accent3 2 5" xfId="5722" xr:uid="{0FB07C6B-C5B4-480D-8953-8DF16BDA837A}"/>
    <cellStyle name="20% - Accent3 2 5 2" xfId="5723" xr:uid="{7EF9DD55-CB3D-4095-A50E-15CE2A9E5E13}"/>
    <cellStyle name="20% - Accent3 2 6" xfId="5724" xr:uid="{24FADD78-417A-4E4E-8575-4F10A3537CCD}"/>
    <cellStyle name="20% - Accent3 2 7" xfId="5725" xr:uid="{C04AF2D2-FFC2-441F-AD62-67B018766C21}"/>
    <cellStyle name="20% - Accent3 2 8" xfId="5726" xr:uid="{C60B970E-6A7D-44B7-BA7F-DD66D6EA38A8}"/>
    <cellStyle name="20% - Accent3 2 9" xfId="5727" xr:uid="{3A76C972-1EE5-46FE-A8B4-079A9049900A}"/>
    <cellStyle name="20% - Accent3 2 9 2" xfId="5728" xr:uid="{50C43A2D-28BD-4569-B4B4-EC55F3DB675F}"/>
    <cellStyle name="20% - Accent3 2 9 2 2" xfId="5729" xr:uid="{B42A3377-64C9-447D-B3A9-D417FD0274A2}"/>
    <cellStyle name="20% - Accent3 2 9 2 2 2" xfId="5730" xr:uid="{025CBBFF-C749-400B-8A45-67C81872265A}"/>
    <cellStyle name="20% - Accent3 2 9 2 2 2 2" xfId="5731" xr:uid="{0FD35CC3-F2AC-4C14-ADAE-E6DBB6816CCB}"/>
    <cellStyle name="20% - Accent3 2 9 2 2 3" xfId="5732" xr:uid="{16510ACA-1B04-4EDD-8C7B-10CE23A23B6B}"/>
    <cellStyle name="20% - Accent3 2 9 2 3" xfId="5733" xr:uid="{E2D915CD-7BBC-4D70-85EA-7841ED3C184D}"/>
    <cellStyle name="20% - Accent3 2 9 2 3 2" xfId="5734" xr:uid="{949FD97D-EF46-4C43-84AC-CF1B124031C4}"/>
    <cellStyle name="20% - Accent3 2 9 2 4" xfId="5735" xr:uid="{CB2D0DEE-5B14-4CD9-947A-77663E7A5567}"/>
    <cellStyle name="20% - Accent3 2 9 3" xfId="5736" xr:uid="{CDC69808-DE3A-4585-A997-2EA249ED46C4}"/>
    <cellStyle name="20% - Accent3 2 9 3 2" xfId="5737" xr:uid="{B9C1F8D5-7A49-4750-8DB4-A19D6620D20A}"/>
    <cellStyle name="20% - Accent3 2 9 3 2 2" xfId="5738" xr:uid="{2FCF8810-D0AA-4694-A081-3FE1BD887E76}"/>
    <cellStyle name="20% - Accent3 2 9 3 3" xfId="5739" xr:uid="{3808E63C-535C-4984-942A-EBA0049FE387}"/>
    <cellStyle name="20% - Accent3 2 9 4" xfId="5740" xr:uid="{0AA6BA6F-0A4C-4FB1-9685-77D2E09D87AD}"/>
    <cellStyle name="20% - Accent3 2 9 4 2" xfId="5741" xr:uid="{DD303192-B3AF-48E5-AF84-1525A860884B}"/>
    <cellStyle name="20% - Accent3 2 9 5" xfId="5742" xr:uid="{B4935C75-7560-4708-B3A5-1D13CF6257D6}"/>
    <cellStyle name="20% - Accent3 2_Asset Register (new)" xfId="5743" xr:uid="{616F58C9-944C-432F-9333-A813F4238C37}"/>
    <cellStyle name="20% - Accent3 3" xfId="5744" xr:uid="{9DEA470E-4443-4BCC-815F-E64CD81AC3BB}"/>
    <cellStyle name="20% - Accent3 3 10" xfId="5745" xr:uid="{9C5283F5-DCF6-4336-A0DC-8366807A0603}"/>
    <cellStyle name="20% - Accent3 3 10 2" xfId="5746" xr:uid="{FC4023F7-20E0-4A22-831A-131C992429E3}"/>
    <cellStyle name="20% - Accent3 3 10 2 2" xfId="5747" xr:uid="{782D785F-15E7-4CA2-BFD5-4086FA057266}"/>
    <cellStyle name="20% - Accent3 3 10 2 2 2" xfId="5748" xr:uid="{6829149C-03F1-444F-B5FD-000A8E406DE3}"/>
    <cellStyle name="20% - Accent3 3 10 2 2 2 2" xfId="5749" xr:uid="{D914ABCB-A02E-438C-8942-3BDBC9534BF3}"/>
    <cellStyle name="20% - Accent3 3 10 2 2 3" xfId="5750" xr:uid="{F4CD6DB0-42D3-46B3-A56F-3CA11B5EB138}"/>
    <cellStyle name="20% - Accent3 3 10 2 3" xfId="5751" xr:uid="{2B4E0FD9-1704-4F40-8B2D-F248AD3EB538}"/>
    <cellStyle name="20% - Accent3 3 10 2 3 2" xfId="5752" xr:uid="{8D7A8F6E-89F6-48CF-B99A-A3A402A651D2}"/>
    <cellStyle name="20% - Accent3 3 10 2 4" xfId="5753" xr:uid="{3FC8C899-819E-4699-83FB-491806077D62}"/>
    <cellStyle name="20% - Accent3 3 10 3" xfId="5754" xr:uid="{5ABA4B95-950A-4F60-AF3A-2C2BBC6A4BDE}"/>
    <cellStyle name="20% - Accent3 3 10 3 2" xfId="5755" xr:uid="{293D6FAF-A64A-4D39-B2DD-C66C09A9E3A0}"/>
    <cellStyle name="20% - Accent3 3 10 3 2 2" xfId="5756" xr:uid="{0A4D0772-5781-4508-8710-5C24401E84E4}"/>
    <cellStyle name="20% - Accent3 3 10 3 3" xfId="5757" xr:uid="{D762D247-FA45-4B24-8AF1-480D140F05C7}"/>
    <cellStyle name="20% - Accent3 3 10 4" xfId="5758" xr:uid="{33589D27-59C9-42E8-8DC7-BA099858E06B}"/>
    <cellStyle name="20% - Accent3 3 10 4 2" xfId="5759" xr:uid="{6367FBCC-C99B-4148-82AE-7D733C5A0DA3}"/>
    <cellStyle name="20% - Accent3 3 10 5" xfId="5760" xr:uid="{8DF2BBAF-DC32-4264-B28C-C055B722E08C}"/>
    <cellStyle name="20% - Accent3 3 11" xfId="5761" xr:uid="{D35E133F-C416-44A2-B725-D34589B051D2}"/>
    <cellStyle name="20% - Accent3 3 11 2" xfId="5762" xr:uid="{CB9F3272-9434-48BA-BE06-08725481E13C}"/>
    <cellStyle name="20% - Accent3 3 11 2 2" xfId="5763" xr:uid="{9A990E35-41C4-4C23-94CF-796BBEBBFED4}"/>
    <cellStyle name="20% - Accent3 3 11 2 2 2" xfId="5764" xr:uid="{BEDB8B9C-D6D1-4F7E-B9D5-9E5D8003B308}"/>
    <cellStyle name="20% - Accent3 3 11 2 2 2 2" xfId="5765" xr:uid="{6377CA7B-2682-4EED-A805-CAC2F45A9412}"/>
    <cellStyle name="20% - Accent3 3 11 2 2 3" xfId="5766" xr:uid="{6AFE1D2F-7204-4EE1-BF0B-FF58F392A534}"/>
    <cellStyle name="20% - Accent3 3 11 2 3" xfId="5767" xr:uid="{AD408443-ED87-4B9C-A2C4-7193EBBB6CD7}"/>
    <cellStyle name="20% - Accent3 3 11 2 3 2" xfId="5768" xr:uid="{68152D3A-B7AD-4B4B-BC07-D08197753104}"/>
    <cellStyle name="20% - Accent3 3 11 2 4" xfId="5769" xr:uid="{1019F032-E6CD-4D19-849F-FEDC3A280FFB}"/>
    <cellStyle name="20% - Accent3 3 11 3" xfId="5770" xr:uid="{A78264F7-18CB-49A9-AA4C-E14635BFFA61}"/>
    <cellStyle name="20% - Accent3 3 11 3 2" xfId="5771" xr:uid="{8B9580EB-19EB-4F5F-81BA-FF1B0CB9AEEF}"/>
    <cellStyle name="20% - Accent3 3 11 3 2 2" xfId="5772" xr:uid="{CDC6D291-92B5-4AA4-99B7-28CB08A8831B}"/>
    <cellStyle name="20% - Accent3 3 11 3 3" xfId="5773" xr:uid="{164F2F45-28A6-473F-92FF-91817FBAFCA5}"/>
    <cellStyle name="20% - Accent3 3 11 4" xfId="5774" xr:uid="{7F94CD7C-7246-49D2-9808-BF1C23C51EFD}"/>
    <cellStyle name="20% - Accent3 3 11 4 2" xfId="5775" xr:uid="{1243957E-BDD0-492C-A514-7F105024F648}"/>
    <cellStyle name="20% - Accent3 3 11 5" xfId="5776" xr:uid="{C1AB17E3-E90E-4A5E-8422-1433706C56A4}"/>
    <cellStyle name="20% - Accent3 3 12" xfId="5777" xr:uid="{4404547E-B08E-4A8F-80F3-4CD8F46F85A9}"/>
    <cellStyle name="20% - Accent3 3 12 2" xfId="5778" xr:uid="{B1276CCB-8551-4A10-BD01-405B0E9D8E5B}"/>
    <cellStyle name="20% - Accent3 3 12 2 2" xfId="5779" xr:uid="{2EF9AA30-7294-4BAB-B86A-49B983F48884}"/>
    <cellStyle name="20% - Accent3 3 12 2 2 2" xfId="5780" xr:uid="{933F29A0-4B74-4B7C-B9D5-1F9428AE45C0}"/>
    <cellStyle name="20% - Accent3 3 12 2 2 2 2" xfId="5781" xr:uid="{75E9C5AE-B40F-4464-B6C1-6D78AC2FB3CE}"/>
    <cellStyle name="20% - Accent3 3 12 2 2 3" xfId="5782" xr:uid="{A9C05825-370E-4622-871C-E94C2CA8E162}"/>
    <cellStyle name="20% - Accent3 3 12 2 3" xfId="5783" xr:uid="{472006C2-67E3-49BD-A414-BBD69494D3A2}"/>
    <cellStyle name="20% - Accent3 3 12 2 3 2" xfId="5784" xr:uid="{A312E76F-ED81-4DBD-B9F3-756B0582BC3F}"/>
    <cellStyle name="20% - Accent3 3 12 2 4" xfId="5785" xr:uid="{DF2506D6-7A62-4BEE-843D-37B25BE33D8E}"/>
    <cellStyle name="20% - Accent3 3 12 3" xfId="5786" xr:uid="{C4B78AC3-9CEC-433F-A0E4-5995178C21A5}"/>
    <cellStyle name="20% - Accent3 3 12 3 2" xfId="5787" xr:uid="{2FE10B26-2C54-48E7-9376-D543F564E3AB}"/>
    <cellStyle name="20% - Accent3 3 12 3 2 2" xfId="5788" xr:uid="{FE50040F-8327-4047-A7AD-D219CC910591}"/>
    <cellStyle name="20% - Accent3 3 12 3 3" xfId="5789" xr:uid="{C5994A5D-393F-49C0-8908-F829415FDA58}"/>
    <cellStyle name="20% - Accent3 3 12 4" xfId="5790" xr:uid="{34C87E47-E989-46C7-89EA-D6E2E3EA0572}"/>
    <cellStyle name="20% - Accent3 3 12 4 2" xfId="5791" xr:uid="{0A08AF08-51C1-4936-B3E3-7CAB5051FCC7}"/>
    <cellStyle name="20% - Accent3 3 12 5" xfId="5792" xr:uid="{DC41785C-F6FB-452B-8D87-50DED92AAA60}"/>
    <cellStyle name="20% - Accent3 3 13" xfId="5793" xr:uid="{1F34D9C5-EC14-42F1-8364-A690E7C185DD}"/>
    <cellStyle name="20% - Accent3 3 13 2" xfId="5794" xr:uid="{F15AE3E7-9404-4592-8BCF-362FA73398FB}"/>
    <cellStyle name="20% - Accent3 3 13 2 2" xfId="5795" xr:uid="{080F1A07-B351-455E-B715-09CBE26F8D81}"/>
    <cellStyle name="20% - Accent3 3 13 2 2 2" xfId="5796" xr:uid="{02931890-C4F2-4229-BCAC-E1DF3BC528E7}"/>
    <cellStyle name="20% - Accent3 3 13 2 2 2 2" xfId="5797" xr:uid="{93CD3E1E-E0DD-46EE-829B-F74050787C54}"/>
    <cellStyle name="20% - Accent3 3 13 2 2 3" xfId="5798" xr:uid="{C2D89F19-FE65-4173-AD0D-4BE5BF1EF91F}"/>
    <cellStyle name="20% - Accent3 3 13 2 3" xfId="5799" xr:uid="{441F910F-9B69-4BCC-872B-3DB967FCD361}"/>
    <cellStyle name="20% - Accent3 3 13 2 3 2" xfId="5800" xr:uid="{3C3CA766-E620-480A-9D1E-78D51C1567E8}"/>
    <cellStyle name="20% - Accent3 3 13 2 4" xfId="5801" xr:uid="{B847A684-17F2-4BFD-8E59-565AD1312BDE}"/>
    <cellStyle name="20% - Accent3 3 13 3" xfId="5802" xr:uid="{ABEC5158-F064-46DD-835B-B71491F8F05F}"/>
    <cellStyle name="20% - Accent3 3 13 3 2" xfId="5803" xr:uid="{6257FF79-14BE-4DB9-AA6F-ABCDBB6D2944}"/>
    <cellStyle name="20% - Accent3 3 13 3 2 2" xfId="5804" xr:uid="{122532F2-22FA-44DB-87BA-4D6BFBDE1389}"/>
    <cellStyle name="20% - Accent3 3 13 3 3" xfId="5805" xr:uid="{A17716B2-A658-4F31-AFEB-323EE8F6C6AA}"/>
    <cellStyle name="20% - Accent3 3 13 4" xfId="5806" xr:uid="{E2210785-9739-445E-B76A-E4B064E138A9}"/>
    <cellStyle name="20% - Accent3 3 13 4 2" xfId="5807" xr:uid="{62C2E441-22C4-4E4D-9D49-3143CFE16B73}"/>
    <cellStyle name="20% - Accent3 3 13 5" xfId="5808" xr:uid="{662C4C1F-1D8D-458C-9C72-22E06ACAB8DF}"/>
    <cellStyle name="20% - Accent3 3 14" xfId="5809" xr:uid="{7B2E4B35-4186-43BE-B8F7-153BBF569FC9}"/>
    <cellStyle name="20% - Accent3 3 14 2" xfId="5810" xr:uid="{A9405D98-A267-438C-A1F6-E3B87D15435B}"/>
    <cellStyle name="20% - Accent3 3 14 2 2" xfId="5811" xr:uid="{2B29121D-24C8-4C82-BDD2-FCF4779FC479}"/>
    <cellStyle name="20% - Accent3 3 14 2 2 2" xfId="5812" xr:uid="{79A65C84-3777-4DE2-A1C0-7D8DACCB7192}"/>
    <cellStyle name="20% - Accent3 3 14 2 3" xfId="5813" xr:uid="{EDE306A7-082A-4658-BEBE-919BDD7A7E8A}"/>
    <cellStyle name="20% - Accent3 3 14 3" xfId="5814" xr:uid="{4F95349D-29D3-45CF-94FD-43DABF202D58}"/>
    <cellStyle name="20% - Accent3 3 14 3 2" xfId="5815" xr:uid="{8198E543-6196-41F8-8190-28295D0D4317}"/>
    <cellStyle name="20% - Accent3 3 14 4" xfId="5816" xr:uid="{9167CE55-CAB1-46A7-B1AE-2A834D4D7501}"/>
    <cellStyle name="20% - Accent3 3 15" xfId="5817" xr:uid="{2A8E99D4-C984-43CB-845E-DC8D83004EE8}"/>
    <cellStyle name="20% - Accent3 3 15 2" xfId="5818" xr:uid="{D511AD34-A715-4209-8EBE-A24857DE885E}"/>
    <cellStyle name="20% - Accent3 3 15 2 2" xfId="5819" xr:uid="{5CDF93E4-DEA4-4D10-AFF1-265FEA0336D8}"/>
    <cellStyle name="20% - Accent3 3 15 3" xfId="5820" xr:uid="{488E2E14-212B-4B67-AE30-AF1C3705111C}"/>
    <cellStyle name="20% - Accent3 3 16" xfId="5821" xr:uid="{16AA59FF-8FCE-4D88-AB9E-868F441C8AE5}"/>
    <cellStyle name="20% - Accent3 3 16 2" xfId="5822" xr:uid="{CF45F85F-38AD-4B78-AB2C-B0B683B0E9E8}"/>
    <cellStyle name="20% - Accent3 3 17" xfId="5823" xr:uid="{07419CB6-7D4B-4FEB-868A-2CC2652FBF8E}"/>
    <cellStyle name="20% - Accent3 3 17 2" xfId="5824" xr:uid="{9B61F299-52BE-4EAB-BF67-FFA28AAE0AD8}"/>
    <cellStyle name="20% - Accent3 3 18" xfId="5825" xr:uid="{E3611FD7-5259-4378-B8E6-46E96387F5C7}"/>
    <cellStyle name="20% - Accent3 3 19" xfId="5826" xr:uid="{0A61B272-A6B7-415C-A616-EB06245C37DA}"/>
    <cellStyle name="20% - Accent3 3 2" xfId="5827" xr:uid="{1B05F99C-8BFD-436B-8831-54AB8B1AE60F}"/>
    <cellStyle name="20% - Accent3 3 2 10" xfId="5828" xr:uid="{E30F0B80-4453-48FA-84FA-78B2D11AC71A}"/>
    <cellStyle name="20% - Accent3 3 2 10 2" xfId="5829" xr:uid="{1DE0B10D-5A3D-4A31-8B1C-F1E719331B54}"/>
    <cellStyle name="20% - Accent3 3 2 10 2 2" xfId="5830" xr:uid="{123CD881-F27F-41A7-922F-6572534DDA33}"/>
    <cellStyle name="20% - Accent3 3 2 10 2 2 2" xfId="5831" xr:uid="{34FDBFBB-EA12-470B-84BD-5927A31ED4A1}"/>
    <cellStyle name="20% - Accent3 3 2 10 2 2 2 2" xfId="5832" xr:uid="{5C7882F2-A28D-47C4-8D19-449D7AC0442A}"/>
    <cellStyle name="20% - Accent3 3 2 10 2 2 3" xfId="5833" xr:uid="{A19AF550-2842-4F89-BF53-CE2CAB254DA5}"/>
    <cellStyle name="20% - Accent3 3 2 10 2 3" xfId="5834" xr:uid="{837A68AF-30A4-4F4F-91A8-21B1A48D8079}"/>
    <cellStyle name="20% - Accent3 3 2 10 2 3 2" xfId="5835" xr:uid="{DEC859AC-020E-4057-9E35-D8122484064E}"/>
    <cellStyle name="20% - Accent3 3 2 10 2 4" xfId="5836" xr:uid="{9200C6F7-08CB-46A8-9F24-4AE2824FF8BC}"/>
    <cellStyle name="20% - Accent3 3 2 10 3" xfId="5837" xr:uid="{34CEEB13-B615-4249-89DD-F13CEA61CBD5}"/>
    <cellStyle name="20% - Accent3 3 2 10 3 2" xfId="5838" xr:uid="{2F3C0E9C-B96C-4CCB-A19B-BA4E0695F827}"/>
    <cellStyle name="20% - Accent3 3 2 10 3 2 2" xfId="5839" xr:uid="{6E930639-1240-476A-9EF3-A40A72037C9B}"/>
    <cellStyle name="20% - Accent3 3 2 10 3 3" xfId="5840" xr:uid="{6BBF3AAE-5ABE-48D9-A76E-9C580F927263}"/>
    <cellStyle name="20% - Accent3 3 2 10 4" xfId="5841" xr:uid="{28794795-CA8A-4195-AD21-4C112C4D697E}"/>
    <cellStyle name="20% - Accent3 3 2 10 4 2" xfId="5842" xr:uid="{609BE615-D486-403B-A141-D0ED533607CE}"/>
    <cellStyle name="20% - Accent3 3 2 10 5" xfId="5843" xr:uid="{822FA096-CF88-4DD7-85E0-4E7D9CBB606D}"/>
    <cellStyle name="20% - Accent3 3 2 11" xfId="5844" xr:uid="{EF5C417E-846C-4B00-BD76-37E33716266C}"/>
    <cellStyle name="20% - Accent3 3 2 11 2" xfId="5845" xr:uid="{E5E89526-DA25-48AC-A117-BD482B4D98A3}"/>
    <cellStyle name="20% - Accent3 3 2 11 2 2" xfId="5846" xr:uid="{1BAB0596-ACEF-424B-820A-D20F80B8919C}"/>
    <cellStyle name="20% - Accent3 3 2 11 2 2 2" xfId="5847" xr:uid="{401639A0-1414-423C-80A8-19015014A253}"/>
    <cellStyle name="20% - Accent3 3 2 11 2 2 2 2" xfId="5848" xr:uid="{3E0E53EC-B91E-4F8D-B21F-4F4BE59521AF}"/>
    <cellStyle name="20% - Accent3 3 2 11 2 2 3" xfId="5849" xr:uid="{348EFEC6-B226-4131-B80C-5DA9BBBCD8EB}"/>
    <cellStyle name="20% - Accent3 3 2 11 2 3" xfId="5850" xr:uid="{E5DB300D-CFAB-47E3-B0D1-AAA34E2F1165}"/>
    <cellStyle name="20% - Accent3 3 2 11 2 3 2" xfId="5851" xr:uid="{0AD44916-DA7E-4626-A57D-48823B238F80}"/>
    <cellStyle name="20% - Accent3 3 2 11 2 4" xfId="5852" xr:uid="{615C637F-83B9-4343-9F84-C2FA68EC9787}"/>
    <cellStyle name="20% - Accent3 3 2 11 3" xfId="5853" xr:uid="{F5F6E1A2-918F-492A-8C85-C0B28E543F3F}"/>
    <cellStyle name="20% - Accent3 3 2 11 3 2" xfId="5854" xr:uid="{788F2399-F97C-4B87-89E6-5E2E2EBDAAA3}"/>
    <cellStyle name="20% - Accent3 3 2 11 3 2 2" xfId="5855" xr:uid="{A0C95DD2-580B-4973-BC5C-58F3E6D2947A}"/>
    <cellStyle name="20% - Accent3 3 2 11 3 3" xfId="5856" xr:uid="{A39DF8DC-FA00-4E02-952F-F1460077C0FB}"/>
    <cellStyle name="20% - Accent3 3 2 11 4" xfId="5857" xr:uid="{8DBF3C38-A873-435A-BFF0-85A0344DD8EC}"/>
    <cellStyle name="20% - Accent3 3 2 11 4 2" xfId="5858" xr:uid="{3E27EF58-5400-4F23-B411-4A082A4F5FDC}"/>
    <cellStyle name="20% - Accent3 3 2 11 5" xfId="5859" xr:uid="{9ECD8F37-9065-444F-87B8-15D1102CF59B}"/>
    <cellStyle name="20% - Accent3 3 2 12" xfId="5860" xr:uid="{469E83D1-034F-4DA6-B778-6B6C1B6C9A54}"/>
    <cellStyle name="20% - Accent3 3 2 12 2" xfId="5861" xr:uid="{EB6CE5A7-5078-4E94-9EF2-AF39968ECD6D}"/>
    <cellStyle name="20% - Accent3 3 2 12 2 2" xfId="5862" xr:uid="{0491CB4B-47EA-44AD-8496-D3A786C032C2}"/>
    <cellStyle name="20% - Accent3 3 2 12 2 2 2" xfId="5863" xr:uid="{34F055E4-3759-4572-8B7E-38249DA2C8EB}"/>
    <cellStyle name="20% - Accent3 3 2 12 2 3" xfId="5864" xr:uid="{459566F5-0B09-4E07-856D-21DC4BC4E308}"/>
    <cellStyle name="20% - Accent3 3 2 12 3" xfId="5865" xr:uid="{48CA620C-BB45-486C-A948-A2CE8CD3A3A0}"/>
    <cellStyle name="20% - Accent3 3 2 12 3 2" xfId="5866" xr:uid="{22D556FD-EA09-47BB-B879-7FF352AB6318}"/>
    <cellStyle name="20% - Accent3 3 2 12 4" xfId="5867" xr:uid="{D271FA31-E900-4676-A0F2-C8EB054F7F30}"/>
    <cellStyle name="20% - Accent3 3 2 13" xfId="5868" xr:uid="{CAAE827F-6691-4A7A-B4FF-515F7F7AEB25}"/>
    <cellStyle name="20% - Accent3 3 2 13 2" xfId="5869" xr:uid="{2A361D9E-8975-4C12-9447-B1623E8A3373}"/>
    <cellStyle name="20% - Accent3 3 2 13 2 2" xfId="5870" xr:uid="{1D700EA9-7520-416D-B787-2CDF1D6BCEB7}"/>
    <cellStyle name="20% - Accent3 3 2 13 3" xfId="5871" xr:uid="{2F011780-D657-45A5-878A-91EED8B35D6B}"/>
    <cellStyle name="20% - Accent3 3 2 14" xfId="5872" xr:uid="{4326C0A0-834E-42C0-B8E0-6BD4641FAE8B}"/>
    <cellStyle name="20% - Accent3 3 2 14 2" xfId="5873" xr:uid="{C8498AD4-1C91-497F-957C-82E69F9BF1C3}"/>
    <cellStyle name="20% - Accent3 3 2 15" xfId="5874" xr:uid="{32E5577A-05EB-424F-888B-29F7C5B77A2D}"/>
    <cellStyle name="20% - Accent3 3 2 15 2" xfId="5875" xr:uid="{F813B619-4AD5-485B-8768-8A2B8CE9C319}"/>
    <cellStyle name="20% - Accent3 3 2 16" xfId="5876" xr:uid="{86113A5F-9D0C-4A81-8460-89FE9A784596}"/>
    <cellStyle name="20% - Accent3 3 2 17" xfId="5877" xr:uid="{841FEE81-7C2A-42A2-9CED-D9DAAEE7C81C}"/>
    <cellStyle name="20% - Accent3 3 2 2" xfId="5878" xr:uid="{48336C2A-5035-4BCA-868F-2A2E07840164}"/>
    <cellStyle name="20% - Accent3 3 2 2 10" xfId="5879" xr:uid="{3694AD52-8481-4A25-B91C-443409D74D9D}"/>
    <cellStyle name="20% - Accent3 3 2 2 2" xfId="5880" xr:uid="{5BFE1E6D-5A14-409B-AAD1-0DCA1D1567A4}"/>
    <cellStyle name="20% - Accent3 3 2 2 2 2" xfId="5881" xr:uid="{ACB4DBD1-D09C-4BF6-B5F0-87AB19A1B2C2}"/>
    <cellStyle name="20% - Accent3 3 2 2 2 2 2" xfId="5882" xr:uid="{367AEA1C-39E6-4C08-93E1-3A099F408C0B}"/>
    <cellStyle name="20% - Accent3 3 2 2 2 2 2 2" xfId="5883" xr:uid="{6EC6F31D-66DF-445E-B83D-95567DC9AE36}"/>
    <cellStyle name="20% - Accent3 3 2 2 2 2 2 2 2" xfId="5884" xr:uid="{D50AAFA5-B6CA-4F0C-90AD-E76297E2340D}"/>
    <cellStyle name="20% - Accent3 3 2 2 2 2 2 2 2 2" xfId="5885" xr:uid="{0C0D1531-1B75-4185-93D2-6021BA2BF4C7}"/>
    <cellStyle name="20% - Accent3 3 2 2 2 2 2 2 3" xfId="5886" xr:uid="{6C5DD5F2-3D6E-416F-870D-85A066490FBD}"/>
    <cellStyle name="20% - Accent3 3 2 2 2 2 2 3" xfId="5887" xr:uid="{4B19FF7C-2C0B-4909-84D9-6EC08C3289FD}"/>
    <cellStyle name="20% - Accent3 3 2 2 2 2 2 3 2" xfId="5888" xr:uid="{E368CB8F-1DA1-4D6D-981D-860901692967}"/>
    <cellStyle name="20% - Accent3 3 2 2 2 2 2 4" xfId="5889" xr:uid="{F35FFBB3-63C5-443B-9AE8-E6FED2019437}"/>
    <cellStyle name="20% - Accent3 3 2 2 2 2 2 4 2" xfId="5890" xr:uid="{7E5195D3-4CB4-4958-A200-6518DE8861E0}"/>
    <cellStyle name="20% - Accent3 3 2 2 2 2 2 5" xfId="5891" xr:uid="{C6FB614D-333D-4A94-AF2E-1783E407AAC6}"/>
    <cellStyle name="20% - Accent3 3 2 2 2 2 2 6" xfId="5892" xr:uid="{B6CD2937-331F-4C47-A561-4C2D4CD1E043}"/>
    <cellStyle name="20% - Accent3 3 2 2 2 2 3" xfId="5893" xr:uid="{6C304809-F5F0-4BFC-9579-2DAC30246FF1}"/>
    <cellStyle name="20% - Accent3 3 2 2 2 2 3 2" xfId="5894" xr:uid="{9CB7C11C-7B9A-4F02-94E2-E7654A04DF71}"/>
    <cellStyle name="20% - Accent3 3 2 2 2 2 3 2 2" xfId="5895" xr:uid="{ACF310D1-34F0-4F8E-B214-38E53817B63D}"/>
    <cellStyle name="20% - Accent3 3 2 2 2 2 3 3" xfId="5896" xr:uid="{CB5FB4B3-5D43-4783-B0F8-AE90467A9437}"/>
    <cellStyle name="20% - Accent3 3 2 2 2 2 4" xfId="5897" xr:uid="{99CE1F7D-AF39-4B11-9269-CEBC038564AA}"/>
    <cellStyle name="20% - Accent3 3 2 2 2 2 4 2" xfId="5898" xr:uid="{60F8AEE1-C95B-41BF-AF07-F046E57C4253}"/>
    <cellStyle name="20% - Accent3 3 2 2 2 2 5" xfId="5899" xr:uid="{AB6496D1-6327-4F4C-9DF3-4ECDFE976F05}"/>
    <cellStyle name="20% - Accent3 3 2 2 2 2 5 2" xfId="5900" xr:uid="{648B46FA-DCB4-4581-BE54-1850CD9276D0}"/>
    <cellStyle name="20% - Accent3 3 2 2 2 2 6" xfId="5901" xr:uid="{65687230-B94D-4879-AB8C-85D48F762406}"/>
    <cellStyle name="20% - Accent3 3 2 2 2 2 7" xfId="5902" xr:uid="{039D0CCA-455D-4AF4-AE4E-4637FB0DA0EF}"/>
    <cellStyle name="20% - Accent3 3 2 2 2 3" xfId="5903" xr:uid="{08021E19-0F6A-44A5-9E3D-B2142FC29E1D}"/>
    <cellStyle name="20% - Accent3 3 2 2 2 3 2" xfId="5904" xr:uid="{2F8EA6E8-005B-4AA4-AF37-774CF203745E}"/>
    <cellStyle name="20% - Accent3 3 2 2 2 3 2 2" xfId="5905" xr:uid="{D1557C48-B111-433F-BD54-CCF2DAF88D8B}"/>
    <cellStyle name="20% - Accent3 3 2 2 2 3 2 2 2" xfId="5906" xr:uid="{6FEB6FC6-C1F7-42AF-905B-754B1BAAD9BC}"/>
    <cellStyle name="20% - Accent3 3 2 2 2 3 2 3" xfId="5907" xr:uid="{4AF3656E-96D9-4EF1-AED8-0756B5381B74}"/>
    <cellStyle name="20% - Accent3 3 2 2 2 3 3" xfId="5908" xr:uid="{00BF6AA5-5ECB-4F3D-BD98-4E1A527B1993}"/>
    <cellStyle name="20% - Accent3 3 2 2 2 3 3 2" xfId="5909" xr:uid="{0348EA64-7094-4091-8E98-B9B0AC54BEA3}"/>
    <cellStyle name="20% - Accent3 3 2 2 2 3 4" xfId="5910" xr:uid="{3D9C38A9-5152-4032-B448-95AAD70B66DA}"/>
    <cellStyle name="20% - Accent3 3 2 2 2 3 4 2" xfId="5911" xr:uid="{07C91F2A-657D-49B1-B7A8-89CE9F3C438D}"/>
    <cellStyle name="20% - Accent3 3 2 2 2 3 5" xfId="5912" xr:uid="{87B74253-389E-41A7-BF77-71E4787F5127}"/>
    <cellStyle name="20% - Accent3 3 2 2 2 3 6" xfId="5913" xr:uid="{A5854ED3-9EB4-42B2-A4FD-17DE6C5A9415}"/>
    <cellStyle name="20% - Accent3 3 2 2 2 4" xfId="5914" xr:uid="{043682EC-C56D-4BB4-9A33-5F8E174B217F}"/>
    <cellStyle name="20% - Accent3 3 2 2 2 4 2" xfId="5915" xr:uid="{2D6A802B-0268-4128-A70C-D92CE0E426B3}"/>
    <cellStyle name="20% - Accent3 3 2 2 2 4 2 2" xfId="5916" xr:uid="{E6F9B5F8-997D-4791-8083-77CB71D40F85}"/>
    <cellStyle name="20% - Accent3 3 2 2 2 4 3" xfId="5917" xr:uid="{039274A8-2322-4498-BE28-29C62598B03D}"/>
    <cellStyle name="20% - Accent3 3 2 2 2 5" xfId="5918" xr:uid="{702FC1AE-94D8-4048-ACFB-A34D26EC7786}"/>
    <cellStyle name="20% - Accent3 3 2 2 2 5 2" xfId="5919" xr:uid="{4B4C8D5D-7FD7-4CB6-9CC3-A01788860166}"/>
    <cellStyle name="20% - Accent3 3 2 2 2 6" xfId="5920" xr:uid="{ACAD1277-E4C9-47F7-95F5-AD2E4986A39B}"/>
    <cellStyle name="20% - Accent3 3 2 2 2 6 2" xfId="5921" xr:uid="{FAFE81ED-40C4-4CE6-91DD-BADFB0C28621}"/>
    <cellStyle name="20% - Accent3 3 2 2 2 7" xfId="5922" xr:uid="{56C458C3-8EB0-45BB-A55E-72F2F012B982}"/>
    <cellStyle name="20% - Accent3 3 2 2 2 8" xfId="5923" xr:uid="{B8E7C861-3140-40C8-8840-16728D5DC626}"/>
    <cellStyle name="20% - Accent3 3 2 2 3" xfId="5924" xr:uid="{D1C6E072-C94C-481E-9D1C-28BEDEC3BC93}"/>
    <cellStyle name="20% - Accent3 3 2 2 3 2" xfId="5925" xr:uid="{0275618A-5C76-43CF-BA6E-03F8AF940540}"/>
    <cellStyle name="20% - Accent3 3 2 2 3 2 2" xfId="5926" xr:uid="{92481CCF-9184-496A-A58F-6EFE08088CBF}"/>
    <cellStyle name="20% - Accent3 3 2 2 3 2 2 2" xfId="5927" xr:uid="{7B80BE8C-B36D-40FC-A4E6-2C668CA677E9}"/>
    <cellStyle name="20% - Accent3 3 2 2 3 2 2 2 2" xfId="5928" xr:uid="{D08A0B76-D733-48DC-B244-3AA4CDA61DBB}"/>
    <cellStyle name="20% - Accent3 3 2 2 3 2 2 3" xfId="5929" xr:uid="{E8572DBC-66A8-497D-BCC9-ACB3C7D271BB}"/>
    <cellStyle name="20% - Accent3 3 2 2 3 2 3" xfId="5930" xr:uid="{DEF0670D-C499-4662-9E6E-C753B7AC584C}"/>
    <cellStyle name="20% - Accent3 3 2 2 3 2 3 2" xfId="5931" xr:uid="{D166C102-06A3-44EF-A538-D1CD7235CEA7}"/>
    <cellStyle name="20% - Accent3 3 2 2 3 2 4" xfId="5932" xr:uid="{09B29651-DF2E-4784-888C-32B8F22BF004}"/>
    <cellStyle name="20% - Accent3 3 2 2 3 2 4 2" xfId="5933" xr:uid="{0A9B3359-EE86-4016-91CD-5F16B4A65851}"/>
    <cellStyle name="20% - Accent3 3 2 2 3 2 5" xfId="5934" xr:uid="{33764B01-DC94-499B-9C5F-8F5BAD489038}"/>
    <cellStyle name="20% - Accent3 3 2 2 3 2 6" xfId="5935" xr:uid="{1144F4E1-DFD4-47BE-AA69-245BB705DFF4}"/>
    <cellStyle name="20% - Accent3 3 2 2 3 3" xfId="5936" xr:uid="{A3664D43-14C3-405D-8B3E-A11E81444D93}"/>
    <cellStyle name="20% - Accent3 3 2 2 3 3 2" xfId="5937" xr:uid="{3783863F-6E2D-4314-9BB2-250462F36686}"/>
    <cellStyle name="20% - Accent3 3 2 2 3 3 2 2" xfId="5938" xr:uid="{353D91F3-CF4E-4B0E-8893-B0EAB37F919B}"/>
    <cellStyle name="20% - Accent3 3 2 2 3 3 3" xfId="5939" xr:uid="{01540ABE-94B6-4474-B8AC-BEB2D648A931}"/>
    <cellStyle name="20% - Accent3 3 2 2 3 4" xfId="5940" xr:uid="{8DB92FBD-A504-49AA-99B9-FCC51FCA5388}"/>
    <cellStyle name="20% - Accent3 3 2 2 3 4 2" xfId="5941" xr:uid="{4286530D-CE65-4A71-B3BC-FD15C2B19906}"/>
    <cellStyle name="20% - Accent3 3 2 2 3 5" xfId="5942" xr:uid="{BCB6A1A8-7AA7-4F35-850A-7C680788F503}"/>
    <cellStyle name="20% - Accent3 3 2 2 3 5 2" xfId="5943" xr:uid="{729E147C-49C6-4907-8D98-A833352D5B04}"/>
    <cellStyle name="20% - Accent3 3 2 2 3 6" xfId="5944" xr:uid="{CA2680EA-B39B-4373-A5A9-D32DFC76AEAA}"/>
    <cellStyle name="20% - Accent3 3 2 2 3 7" xfId="5945" xr:uid="{DAE0203C-F4CB-440F-A113-1BFFC85900EA}"/>
    <cellStyle name="20% - Accent3 3 2 2 4" xfId="5946" xr:uid="{B1234B0F-2CA4-4D01-A46D-6F0F7E8A5846}"/>
    <cellStyle name="20% - Accent3 3 2 2 4 2" xfId="5947" xr:uid="{2E8DE75C-7A9A-4329-BCD2-BE8F991EFDED}"/>
    <cellStyle name="20% - Accent3 3 2 2 4 2 2" xfId="5948" xr:uid="{435BE8E2-6063-4204-B6F0-CDAD412E0242}"/>
    <cellStyle name="20% - Accent3 3 2 2 4 2 2 2" xfId="5949" xr:uid="{4A46D35B-7C2B-4335-AE8B-5194E0379434}"/>
    <cellStyle name="20% - Accent3 3 2 2 4 2 2 2 2" xfId="5950" xr:uid="{723369FD-8C84-43F0-88B5-073C9BDAA0ED}"/>
    <cellStyle name="20% - Accent3 3 2 2 4 2 2 3" xfId="5951" xr:uid="{2CBC4E5E-EB1E-4456-8A6A-1C2A7042D7E5}"/>
    <cellStyle name="20% - Accent3 3 2 2 4 2 3" xfId="5952" xr:uid="{1102872F-B0B7-4099-9641-B29316707483}"/>
    <cellStyle name="20% - Accent3 3 2 2 4 2 3 2" xfId="5953" xr:uid="{65308D15-DC75-49AC-A4DA-D235F6E638B2}"/>
    <cellStyle name="20% - Accent3 3 2 2 4 2 4" xfId="5954" xr:uid="{28A5B680-7282-4643-AC95-973F8DAAD100}"/>
    <cellStyle name="20% - Accent3 3 2 2 4 3" xfId="5955" xr:uid="{A5F5A78B-17A6-44C2-BF73-19A5BC5E5539}"/>
    <cellStyle name="20% - Accent3 3 2 2 4 3 2" xfId="5956" xr:uid="{9E106EE0-C5BF-48A0-88CA-1B2A0B730BC7}"/>
    <cellStyle name="20% - Accent3 3 2 2 4 3 2 2" xfId="5957" xr:uid="{4A01B332-0A0C-4D94-83D6-784D41D09710}"/>
    <cellStyle name="20% - Accent3 3 2 2 4 3 3" xfId="5958" xr:uid="{DADE068B-EBA4-4D31-8669-8A908E6F9170}"/>
    <cellStyle name="20% - Accent3 3 2 2 4 4" xfId="5959" xr:uid="{C95936F1-850C-4796-BC0B-F8A4014EF96D}"/>
    <cellStyle name="20% - Accent3 3 2 2 4 4 2" xfId="5960" xr:uid="{9938399A-CFF8-4893-92AA-6590712E057F}"/>
    <cellStyle name="20% - Accent3 3 2 2 4 5" xfId="5961" xr:uid="{C6C42E84-000D-4394-80CE-842B52392A6F}"/>
    <cellStyle name="20% - Accent3 3 2 2 4 5 2" xfId="5962" xr:uid="{5EFA08B1-00DF-4F9F-B397-A6B81706207E}"/>
    <cellStyle name="20% - Accent3 3 2 2 4 6" xfId="5963" xr:uid="{6926811F-4747-418E-98EC-999BE8EF7524}"/>
    <cellStyle name="20% - Accent3 3 2 2 4 7" xfId="5964" xr:uid="{86A06C1F-C886-4DDE-847F-BE0F66E22129}"/>
    <cellStyle name="20% - Accent3 3 2 2 5" xfId="5965" xr:uid="{C0717AED-D2B0-4072-915A-8F7AEE941541}"/>
    <cellStyle name="20% - Accent3 3 2 2 5 2" xfId="5966" xr:uid="{45AD07BE-F810-475E-84C0-A2528F66941C}"/>
    <cellStyle name="20% - Accent3 3 2 2 5 2 2" xfId="5967" xr:uid="{9D0D71DC-C402-4A9C-9440-F58FE4C71804}"/>
    <cellStyle name="20% - Accent3 3 2 2 5 2 2 2" xfId="5968" xr:uid="{CFDB3F31-4F65-4666-BC8F-DDF8D2E99270}"/>
    <cellStyle name="20% - Accent3 3 2 2 5 2 3" xfId="5969" xr:uid="{0C1D75FC-1ADB-41FF-B9D5-3682102AB87F}"/>
    <cellStyle name="20% - Accent3 3 2 2 5 3" xfId="5970" xr:uid="{5F7B2D07-92AD-4908-9452-D254D07DF801}"/>
    <cellStyle name="20% - Accent3 3 2 2 5 3 2" xfId="5971" xr:uid="{13D0A8D2-DA56-49AB-8D2B-138D36070D32}"/>
    <cellStyle name="20% - Accent3 3 2 2 5 4" xfId="5972" xr:uid="{1EADEB09-11DC-4728-AD79-240FEA0CC6D7}"/>
    <cellStyle name="20% - Accent3 3 2 2 6" xfId="5973" xr:uid="{D3AE7C76-6A52-4C2B-B632-62BAEFCA1B9F}"/>
    <cellStyle name="20% - Accent3 3 2 2 6 2" xfId="5974" xr:uid="{B8CAE47A-7F9D-4459-891D-5452A099DB77}"/>
    <cellStyle name="20% - Accent3 3 2 2 6 2 2" xfId="5975" xr:uid="{A3B44C71-559C-480B-8327-689557159170}"/>
    <cellStyle name="20% - Accent3 3 2 2 6 3" xfId="5976" xr:uid="{58CE5A5B-BF6B-423D-B532-626AF5BB7A6B}"/>
    <cellStyle name="20% - Accent3 3 2 2 7" xfId="5977" xr:uid="{C09EA9A1-23B5-4BEF-9DF5-3717145BE01F}"/>
    <cellStyle name="20% - Accent3 3 2 2 7 2" xfId="5978" xr:uid="{22C5D0DA-BA83-4E43-81C8-A591F49C9092}"/>
    <cellStyle name="20% - Accent3 3 2 2 8" xfId="5979" xr:uid="{2AC37CB5-1340-4F74-A4F2-E12763CDEB26}"/>
    <cellStyle name="20% - Accent3 3 2 2 8 2" xfId="5980" xr:uid="{26DF7E16-7A75-4ECA-89F2-02F485B49D28}"/>
    <cellStyle name="20% - Accent3 3 2 2 9" xfId="5981" xr:uid="{7FCAF9E4-90A1-4FF0-91E6-A2A3487CF4DE}"/>
    <cellStyle name="20% - Accent3 3 2 2_Asset Register (new)" xfId="5982" xr:uid="{5158E0F6-7AE5-40C5-B1AA-AAA5ED25C098}"/>
    <cellStyle name="20% - Accent3 3 2 3" xfId="5983" xr:uid="{F75CE724-821F-450E-98CD-D202272753E7}"/>
    <cellStyle name="20% - Accent3 3 2 3 2" xfId="5984" xr:uid="{4C1DFAD1-D50C-4051-B8A0-D999D89CEDC8}"/>
    <cellStyle name="20% - Accent3 3 2 3 2 2" xfId="5985" xr:uid="{031345FE-C501-4498-8C2B-CBFF6DDA9227}"/>
    <cellStyle name="20% - Accent3 3 2 3 2 2 2" xfId="5986" xr:uid="{B18FDCD1-CFF8-48AA-8591-F71FCE76F09B}"/>
    <cellStyle name="20% - Accent3 3 2 3 2 2 2 2" xfId="5987" xr:uid="{51626CA0-59E1-432C-AC44-98407F0FF2E6}"/>
    <cellStyle name="20% - Accent3 3 2 3 2 2 2 2 2" xfId="5988" xr:uid="{5F207428-C1AB-45E4-A3B0-69AD2682C0F8}"/>
    <cellStyle name="20% - Accent3 3 2 3 2 2 2 3" xfId="5989" xr:uid="{6909D6BB-506C-4217-B229-70B15E4988A8}"/>
    <cellStyle name="20% - Accent3 3 2 3 2 2 3" xfId="5990" xr:uid="{14DDA533-CF41-437F-B028-484F56C6CA46}"/>
    <cellStyle name="20% - Accent3 3 2 3 2 2 3 2" xfId="5991" xr:uid="{5E2C91B9-DC03-43B6-B703-804F82697352}"/>
    <cellStyle name="20% - Accent3 3 2 3 2 2 4" xfId="5992" xr:uid="{3743D6A2-DA3B-4D43-B88C-93D2C6DB0CF3}"/>
    <cellStyle name="20% - Accent3 3 2 3 2 2 4 2" xfId="5993" xr:uid="{1D4676EE-768A-4C49-ACF2-2CA6E7EE0CE2}"/>
    <cellStyle name="20% - Accent3 3 2 3 2 2 5" xfId="5994" xr:uid="{0700CC39-40E3-4B17-B9F4-BB9F06A7E739}"/>
    <cellStyle name="20% - Accent3 3 2 3 2 2 6" xfId="5995" xr:uid="{5AAC1FE5-96F4-463D-8B71-3357A83E3593}"/>
    <cellStyle name="20% - Accent3 3 2 3 2 3" xfId="5996" xr:uid="{43D0956C-F374-4BF7-BA03-7A766F7027D0}"/>
    <cellStyle name="20% - Accent3 3 2 3 2 3 2" xfId="5997" xr:uid="{8626ACB4-6482-4EF8-A069-930A21220F51}"/>
    <cellStyle name="20% - Accent3 3 2 3 2 3 2 2" xfId="5998" xr:uid="{6EAB4EEA-C5C0-4F80-9BDB-619B134E8A8A}"/>
    <cellStyle name="20% - Accent3 3 2 3 2 3 3" xfId="5999" xr:uid="{030AE0D7-D696-44C0-B91A-7580BE642441}"/>
    <cellStyle name="20% - Accent3 3 2 3 2 4" xfId="6000" xr:uid="{9D832B2D-AB5E-4AF6-9519-F25BBF474B81}"/>
    <cellStyle name="20% - Accent3 3 2 3 2 4 2" xfId="6001" xr:uid="{F9227D63-8426-492B-AC7D-D0C879AF097E}"/>
    <cellStyle name="20% - Accent3 3 2 3 2 5" xfId="6002" xr:uid="{B68BD256-9B97-4F50-9CBA-CFB292459937}"/>
    <cellStyle name="20% - Accent3 3 2 3 2 5 2" xfId="6003" xr:uid="{5EF67466-627A-47D3-B180-FBB1865AAE6B}"/>
    <cellStyle name="20% - Accent3 3 2 3 2 6" xfId="6004" xr:uid="{4666733B-CE48-451F-A199-6EA40E7C1EA5}"/>
    <cellStyle name="20% - Accent3 3 2 3 2 7" xfId="6005" xr:uid="{092F5EF3-CE73-4C14-A789-ACB5035C689D}"/>
    <cellStyle name="20% - Accent3 3 2 3 3" xfId="6006" xr:uid="{BB5B251E-A208-4F7B-A5CA-D0AA08BB1878}"/>
    <cellStyle name="20% - Accent3 3 2 3 3 2" xfId="6007" xr:uid="{A5FAE154-04A7-43A2-B589-8CD07121A44C}"/>
    <cellStyle name="20% - Accent3 3 2 3 3 2 2" xfId="6008" xr:uid="{1FF0FA77-0338-4C70-B034-7522DDF74426}"/>
    <cellStyle name="20% - Accent3 3 2 3 3 2 2 2" xfId="6009" xr:uid="{8A34273C-723A-42D5-88FE-443E09C24CD4}"/>
    <cellStyle name="20% - Accent3 3 2 3 3 2 3" xfId="6010" xr:uid="{C43D815A-3B19-49CD-8120-3AAC958A5ED5}"/>
    <cellStyle name="20% - Accent3 3 2 3 3 3" xfId="6011" xr:uid="{900EEBBC-CFB9-4A8C-AE12-835FF9257936}"/>
    <cellStyle name="20% - Accent3 3 2 3 3 3 2" xfId="6012" xr:uid="{A270F263-B9AD-42C7-B2B1-49246DB0B37C}"/>
    <cellStyle name="20% - Accent3 3 2 3 3 4" xfId="6013" xr:uid="{25FC7DEC-B002-4E58-A50F-2DC906BBD7C1}"/>
    <cellStyle name="20% - Accent3 3 2 3 3 4 2" xfId="6014" xr:uid="{87B7958E-001B-4ED4-9596-7E62354CAE35}"/>
    <cellStyle name="20% - Accent3 3 2 3 3 5" xfId="6015" xr:uid="{A2CF6E69-6946-4EBB-841D-C3DA302F2116}"/>
    <cellStyle name="20% - Accent3 3 2 3 3 6" xfId="6016" xr:uid="{8B11ABDA-7DAF-4547-A45F-6AF4DD59AADA}"/>
    <cellStyle name="20% - Accent3 3 2 3 4" xfId="6017" xr:uid="{DBFB36EC-4C07-4EC0-BACA-B134E6A61B89}"/>
    <cellStyle name="20% - Accent3 3 2 3 4 2" xfId="6018" xr:uid="{7472C06E-F05F-4E86-8933-B124E7913371}"/>
    <cellStyle name="20% - Accent3 3 2 3 4 2 2" xfId="6019" xr:uid="{92868FF6-A7AA-4309-8F55-6FC1493F57EF}"/>
    <cellStyle name="20% - Accent3 3 2 3 4 3" xfId="6020" xr:uid="{5D9B37BB-3F48-4DD3-9536-DB86789B827A}"/>
    <cellStyle name="20% - Accent3 3 2 3 5" xfId="6021" xr:uid="{6A5E88AE-08DD-441E-8827-7F57E415877A}"/>
    <cellStyle name="20% - Accent3 3 2 3 5 2" xfId="6022" xr:uid="{A803C2A9-928F-4DFE-BB57-62688D474977}"/>
    <cellStyle name="20% - Accent3 3 2 3 6" xfId="6023" xr:uid="{58F54980-E945-4A9D-8FAC-52946C6DBF28}"/>
    <cellStyle name="20% - Accent3 3 2 3 6 2" xfId="6024" xr:uid="{544EE57D-3E22-48AE-AF35-6BAB4C28D15E}"/>
    <cellStyle name="20% - Accent3 3 2 3 7" xfId="6025" xr:uid="{27AF6798-4C62-48C0-84F8-F8D190C8C06F}"/>
    <cellStyle name="20% - Accent3 3 2 3 8" xfId="6026" xr:uid="{616F2686-DF4E-4578-9A78-64DE9E1DDC0A}"/>
    <cellStyle name="20% - Accent3 3 2 4" xfId="6027" xr:uid="{70480872-23F3-4D9F-9AB2-4C681CC65289}"/>
    <cellStyle name="20% - Accent3 3 2 4 2" xfId="6028" xr:uid="{F8EB3B60-EEA5-49EF-8BDE-24EFEEA39E99}"/>
    <cellStyle name="20% - Accent3 3 2 4 2 2" xfId="6029" xr:uid="{B1D6740A-90EE-466E-BB21-1223AB2CEAE6}"/>
    <cellStyle name="20% - Accent3 3 2 4 2 2 2" xfId="6030" xr:uid="{FEC6BBEA-5D76-4E63-B71A-0023A9D3A690}"/>
    <cellStyle name="20% - Accent3 3 2 4 2 2 2 2" xfId="6031" xr:uid="{7DE57855-14C4-423F-AF38-9CF439E4DC29}"/>
    <cellStyle name="20% - Accent3 3 2 4 2 2 3" xfId="6032" xr:uid="{F26EE5C0-58AD-4EDE-98DB-4B62E15BB794}"/>
    <cellStyle name="20% - Accent3 3 2 4 2 3" xfId="6033" xr:uid="{2A3D593F-1A6C-4604-983D-35A825F7D776}"/>
    <cellStyle name="20% - Accent3 3 2 4 2 3 2" xfId="6034" xr:uid="{10CF5009-7940-4B3F-BC46-8D41481BC811}"/>
    <cellStyle name="20% - Accent3 3 2 4 2 4" xfId="6035" xr:uid="{54BD0740-4112-4896-A002-6B425E3BD3A6}"/>
    <cellStyle name="20% - Accent3 3 2 4 2 4 2" xfId="6036" xr:uid="{C0F19130-8C75-4F9E-B8A0-118AA1CBA976}"/>
    <cellStyle name="20% - Accent3 3 2 4 2 5" xfId="6037" xr:uid="{44AFD4E4-7D3D-452A-AE10-A89FF5005FDF}"/>
    <cellStyle name="20% - Accent3 3 2 4 2 6" xfId="6038" xr:uid="{0C941EFB-4B05-4E4B-BD39-01CCF0592074}"/>
    <cellStyle name="20% - Accent3 3 2 4 3" xfId="6039" xr:uid="{10B614D9-673B-417F-BCD2-78ABD2775A2D}"/>
    <cellStyle name="20% - Accent3 3 2 4 3 2" xfId="6040" xr:uid="{5E0171A6-DDAA-42B3-ACB5-A75D7D2C5E07}"/>
    <cellStyle name="20% - Accent3 3 2 4 3 2 2" xfId="6041" xr:uid="{97CF8418-0DF3-4E6E-BC1C-2C874406EBA7}"/>
    <cellStyle name="20% - Accent3 3 2 4 3 3" xfId="6042" xr:uid="{694C66D1-F5D2-49DD-A9D6-78D23A786138}"/>
    <cellStyle name="20% - Accent3 3 2 4 4" xfId="6043" xr:uid="{B9842E07-E716-4A6D-A0E8-1A5342986AAB}"/>
    <cellStyle name="20% - Accent3 3 2 4 4 2" xfId="6044" xr:uid="{2C96E012-7351-4425-8B32-26EFDB88764B}"/>
    <cellStyle name="20% - Accent3 3 2 4 5" xfId="6045" xr:uid="{229CC452-D4E6-4F4E-BB15-349B6F0C1D7D}"/>
    <cellStyle name="20% - Accent3 3 2 4 5 2" xfId="6046" xr:uid="{1161DC73-3FBA-4B7D-8135-53E068BC01E0}"/>
    <cellStyle name="20% - Accent3 3 2 4 6" xfId="6047" xr:uid="{385CF42E-B6F3-41EF-9C16-E7F0CBBED561}"/>
    <cellStyle name="20% - Accent3 3 2 4 7" xfId="6048" xr:uid="{7A71FAB4-F03B-4CCF-89F1-CE805B93FEB9}"/>
    <cellStyle name="20% - Accent3 3 2 5" xfId="6049" xr:uid="{D2CA5B51-A18D-462B-8A68-77159DA62C81}"/>
    <cellStyle name="20% - Accent3 3 2 5 2" xfId="6050" xr:uid="{9E076F99-92E7-4D67-AE8F-158AA6C4B447}"/>
    <cellStyle name="20% - Accent3 3 2 5 2 2" xfId="6051" xr:uid="{A534216A-FF24-4880-8B07-F36E5DE6F643}"/>
    <cellStyle name="20% - Accent3 3 2 5 2 2 2" xfId="6052" xr:uid="{322C100E-AF4B-4685-A314-4E7FFA9D708E}"/>
    <cellStyle name="20% - Accent3 3 2 5 2 2 2 2" xfId="6053" xr:uid="{447D7A4E-4C6D-4E88-946B-231BAAABD8AA}"/>
    <cellStyle name="20% - Accent3 3 2 5 2 2 3" xfId="6054" xr:uid="{F93958FB-1DF2-4BA2-8327-5AD63B56D453}"/>
    <cellStyle name="20% - Accent3 3 2 5 2 3" xfId="6055" xr:uid="{375EDF33-847C-48DA-8AAC-1694FBA624CF}"/>
    <cellStyle name="20% - Accent3 3 2 5 2 3 2" xfId="6056" xr:uid="{A46DF99A-589F-4B42-9536-2F1763659040}"/>
    <cellStyle name="20% - Accent3 3 2 5 2 4" xfId="6057" xr:uid="{F6554557-F555-43DB-A1E5-AF5C50922CE4}"/>
    <cellStyle name="20% - Accent3 3 2 5 3" xfId="6058" xr:uid="{66A6DA99-05B2-45DF-A428-438323465401}"/>
    <cellStyle name="20% - Accent3 3 2 5 3 2" xfId="6059" xr:uid="{1603AABA-6EB2-45D6-97B4-DD212D307B52}"/>
    <cellStyle name="20% - Accent3 3 2 5 3 2 2" xfId="6060" xr:uid="{6926720A-06AF-45A5-A394-053AC51F4401}"/>
    <cellStyle name="20% - Accent3 3 2 5 3 3" xfId="6061" xr:uid="{FB3AA88A-80BF-4728-BB2F-0CB08C37C13D}"/>
    <cellStyle name="20% - Accent3 3 2 5 4" xfId="6062" xr:uid="{EDDB58C7-A4B3-4562-98F4-DEC35582C987}"/>
    <cellStyle name="20% - Accent3 3 2 5 4 2" xfId="6063" xr:uid="{B16E1364-5CD2-46D9-9E7A-3F9EFBAAB0A8}"/>
    <cellStyle name="20% - Accent3 3 2 5 5" xfId="6064" xr:uid="{77D03F1C-947C-4CB6-BFE2-DDC555400A0A}"/>
    <cellStyle name="20% - Accent3 3 2 5 5 2" xfId="6065" xr:uid="{5E625B13-9930-4016-BA0D-AC682911EC79}"/>
    <cellStyle name="20% - Accent3 3 2 5 6" xfId="6066" xr:uid="{25CBEABF-FA5F-4558-8BE6-0F61C04C7B1B}"/>
    <cellStyle name="20% - Accent3 3 2 5 7" xfId="6067" xr:uid="{678B9DB3-4380-475F-8A47-E5A7CC5CCF31}"/>
    <cellStyle name="20% - Accent3 3 2 6" xfId="6068" xr:uid="{D6F59FE8-F66F-465E-BF4C-157F76368C6C}"/>
    <cellStyle name="20% - Accent3 3 2 6 2" xfId="6069" xr:uid="{83C61326-07CB-4A05-A35B-A88355597757}"/>
    <cellStyle name="20% - Accent3 3 2 6 2 2" xfId="6070" xr:uid="{837EF7AD-97C5-4DF4-8193-4C261A51462A}"/>
    <cellStyle name="20% - Accent3 3 2 6 2 2 2" xfId="6071" xr:uid="{FD85DDF7-FCAD-4922-85CC-A7D5F21F9F0C}"/>
    <cellStyle name="20% - Accent3 3 2 6 2 2 2 2" xfId="6072" xr:uid="{BF275EC4-470B-4979-BE97-FCB3541B896D}"/>
    <cellStyle name="20% - Accent3 3 2 6 2 2 3" xfId="6073" xr:uid="{1051E174-4652-4D93-B7E3-6113E685B212}"/>
    <cellStyle name="20% - Accent3 3 2 6 2 3" xfId="6074" xr:uid="{07CE56CA-4272-42BC-BF8A-4C677CBA595B}"/>
    <cellStyle name="20% - Accent3 3 2 6 2 3 2" xfId="6075" xr:uid="{27E637CD-F80E-4A8E-85E1-FD0F2C64712C}"/>
    <cellStyle name="20% - Accent3 3 2 6 2 4" xfId="6076" xr:uid="{3D7BC6BA-8BB5-4C70-90BF-9AA1838D38D9}"/>
    <cellStyle name="20% - Accent3 3 2 6 3" xfId="6077" xr:uid="{3943B209-8755-4A2A-B429-A61B85CF1573}"/>
    <cellStyle name="20% - Accent3 3 2 6 3 2" xfId="6078" xr:uid="{DD831415-0C02-4761-B7BF-9BC052843720}"/>
    <cellStyle name="20% - Accent3 3 2 6 3 2 2" xfId="6079" xr:uid="{9883CC46-F12B-4A37-9845-2F158ED88909}"/>
    <cellStyle name="20% - Accent3 3 2 6 3 3" xfId="6080" xr:uid="{98D28A70-A3AD-47A4-9DEC-F76C704665DF}"/>
    <cellStyle name="20% - Accent3 3 2 6 4" xfId="6081" xr:uid="{097C0253-904B-429B-8E69-A8F54C267095}"/>
    <cellStyle name="20% - Accent3 3 2 6 4 2" xfId="6082" xr:uid="{564B7873-89BA-4FAB-BD0D-ECAA356A1735}"/>
    <cellStyle name="20% - Accent3 3 2 6 5" xfId="6083" xr:uid="{B643D39E-C712-48A6-8286-2BD6F02984D5}"/>
    <cellStyle name="20% - Accent3 3 2 7" xfId="6084" xr:uid="{55B85F21-E73A-4CA9-BE5E-0BB6F35890BF}"/>
    <cellStyle name="20% - Accent3 3 2 7 2" xfId="6085" xr:uid="{8D19350F-8F5A-4549-AF44-4F1FB422C23F}"/>
    <cellStyle name="20% - Accent3 3 2 7 2 2" xfId="6086" xr:uid="{08B9233C-7B28-416A-9845-DAF147E6FC47}"/>
    <cellStyle name="20% - Accent3 3 2 7 2 2 2" xfId="6087" xr:uid="{DEF91302-B0F7-4A99-A22D-8FAF2CCEBE08}"/>
    <cellStyle name="20% - Accent3 3 2 7 2 2 2 2" xfId="6088" xr:uid="{5054FFCD-7D97-48B4-837E-5C50EB98F45B}"/>
    <cellStyle name="20% - Accent3 3 2 7 2 2 3" xfId="6089" xr:uid="{EDEB14D8-8B1A-4F00-990F-4C2ECE37281C}"/>
    <cellStyle name="20% - Accent3 3 2 7 2 3" xfId="6090" xr:uid="{F4D31896-BE17-466C-9500-216110B1A74A}"/>
    <cellStyle name="20% - Accent3 3 2 7 2 3 2" xfId="6091" xr:uid="{64C4F249-A57D-4250-9B47-8FB467287F20}"/>
    <cellStyle name="20% - Accent3 3 2 7 2 4" xfId="6092" xr:uid="{699D90E6-320E-4BD3-9B26-594B2556A241}"/>
    <cellStyle name="20% - Accent3 3 2 7 3" xfId="6093" xr:uid="{3228AC67-82DD-4C3F-B6E5-2A10C9E00417}"/>
    <cellStyle name="20% - Accent3 3 2 7 3 2" xfId="6094" xr:uid="{F45FFD82-E9CC-44F7-9D0D-176A19795868}"/>
    <cellStyle name="20% - Accent3 3 2 7 3 2 2" xfId="6095" xr:uid="{552ED2BB-E8F1-4D25-9069-CF9F1B3D9E83}"/>
    <cellStyle name="20% - Accent3 3 2 7 3 3" xfId="6096" xr:uid="{2B313F87-D083-4497-A99F-8EEF60087BB7}"/>
    <cellStyle name="20% - Accent3 3 2 7 4" xfId="6097" xr:uid="{C728C39E-5FD6-4922-90D5-B7D283B8D26F}"/>
    <cellStyle name="20% - Accent3 3 2 7 4 2" xfId="6098" xr:uid="{BE7925AC-61D8-4B85-BDC5-F1F848187A66}"/>
    <cellStyle name="20% - Accent3 3 2 7 5" xfId="6099" xr:uid="{455C32C0-1453-47C5-9B62-346D9D8125FC}"/>
    <cellStyle name="20% - Accent3 3 2 8" xfId="6100" xr:uid="{93DAF52C-A51A-4C56-9B3B-BE93257043E6}"/>
    <cellStyle name="20% - Accent3 3 2 8 2" xfId="6101" xr:uid="{44DEB4E1-3CCF-4792-A7FE-8BB99A684A60}"/>
    <cellStyle name="20% - Accent3 3 2 8 2 2" xfId="6102" xr:uid="{598943B4-5EFA-469C-9585-8F493D5332CB}"/>
    <cellStyle name="20% - Accent3 3 2 8 2 2 2" xfId="6103" xr:uid="{7D8E0BD8-CB83-47FB-80A6-16EF7863C36F}"/>
    <cellStyle name="20% - Accent3 3 2 8 2 2 2 2" xfId="6104" xr:uid="{A95DB23A-9668-406C-86BC-13C1B61CAB95}"/>
    <cellStyle name="20% - Accent3 3 2 8 2 2 3" xfId="6105" xr:uid="{068709BA-000A-4971-BC7C-5B9D80A966B6}"/>
    <cellStyle name="20% - Accent3 3 2 8 2 3" xfId="6106" xr:uid="{B70A53FD-BC99-4EF2-BC93-0E11A7AA2456}"/>
    <cellStyle name="20% - Accent3 3 2 8 2 3 2" xfId="6107" xr:uid="{DFD049A3-C4D8-4F2E-877C-351147037A3E}"/>
    <cellStyle name="20% - Accent3 3 2 8 2 4" xfId="6108" xr:uid="{9D70B55D-7EEB-414C-A7D8-855533368098}"/>
    <cellStyle name="20% - Accent3 3 2 8 3" xfId="6109" xr:uid="{C1A61A2D-4C53-4174-B8D1-774699F357D8}"/>
    <cellStyle name="20% - Accent3 3 2 8 3 2" xfId="6110" xr:uid="{D5085495-C0D2-49A8-B1F1-C76399957EC3}"/>
    <cellStyle name="20% - Accent3 3 2 8 3 2 2" xfId="6111" xr:uid="{DEB0B013-8488-4A34-8A07-3EC46C0ACD84}"/>
    <cellStyle name="20% - Accent3 3 2 8 3 3" xfId="6112" xr:uid="{DA5008E6-8161-4B92-BDE7-7CA36916F0EC}"/>
    <cellStyle name="20% - Accent3 3 2 8 4" xfId="6113" xr:uid="{24F30326-B704-4D3D-AEE0-B8794B6AD348}"/>
    <cellStyle name="20% - Accent3 3 2 8 4 2" xfId="6114" xr:uid="{5A983B3F-C6CB-41C7-B97C-52FBABF3E149}"/>
    <cellStyle name="20% - Accent3 3 2 8 5" xfId="6115" xr:uid="{7B70AE6A-94E8-4395-B2C2-BB59F2E42CC0}"/>
    <cellStyle name="20% - Accent3 3 2 9" xfId="6116" xr:uid="{8414FC8E-24E7-4B3E-B756-1796AED2E7A6}"/>
    <cellStyle name="20% - Accent3 3 2 9 2" xfId="6117" xr:uid="{5E8B4330-944A-4EC3-9A59-65A01253519D}"/>
    <cellStyle name="20% - Accent3 3 2 9 2 2" xfId="6118" xr:uid="{6BBA25CF-ABEB-437F-8D3C-C24757DBD718}"/>
    <cellStyle name="20% - Accent3 3 2 9 2 2 2" xfId="6119" xr:uid="{FCC1D984-8A90-4746-89A0-630F901B782E}"/>
    <cellStyle name="20% - Accent3 3 2 9 2 2 2 2" xfId="6120" xr:uid="{7C941133-E199-4768-8B3F-F1D9FC9DD510}"/>
    <cellStyle name="20% - Accent3 3 2 9 2 2 3" xfId="6121" xr:uid="{168DCE3F-36DA-44C6-B335-FD8AC347BE2D}"/>
    <cellStyle name="20% - Accent3 3 2 9 2 3" xfId="6122" xr:uid="{728C16DA-9FE4-40D8-B232-24E6B8939F34}"/>
    <cellStyle name="20% - Accent3 3 2 9 2 3 2" xfId="6123" xr:uid="{D4946AE8-030C-4067-8DBC-40E9C53002C5}"/>
    <cellStyle name="20% - Accent3 3 2 9 2 4" xfId="6124" xr:uid="{1CCD38F6-A9F3-4D94-B47B-7331ED8CD0F1}"/>
    <cellStyle name="20% - Accent3 3 2 9 3" xfId="6125" xr:uid="{A4F70A63-BF91-4FA2-92E6-A78D75A6E300}"/>
    <cellStyle name="20% - Accent3 3 2 9 3 2" xfId="6126" xr:uid="{85A72CC7-6D12-4588-B4F5-F4F9228FB0AA}"/>
    <cellStyle name="20% - Accent3 3 2 9 3 2 2" xfId="6127" xr:uid="{043F1036-FDA8-449F-A44D-79F9808D6D87}"/>
    <cellStyle name="20% - Accent3 3 2 9 3 3" xfId="6128" xr:uid="{EDA1F73C-5483-4336-A36D-1C8451CFC1A6}"/>
    <cellStyle name="20% - Accent3 3 2 9 4" xfId="6129" xr:uid="{EEFCEE37-631F-4866-8784-F9DF8F314705}"/>
    <cellStyle name="20% - Accent3 3 2 9 4 2" xfId="6130" xr:uid="{FC516930-B79E-4622-9738-944B0AAB66AD}"/>
    <cellStyle name="20% - Accent3 3 2 9 5" xfId="6131" xr:uid="{69137DE8-630D-4AB6-BF21-5A3CDA28B806}"/>
    <cellStyle name="20% - Accent3 3 2_Asset Register (new)" xfId="6132" xr:uid="{C7E82404-9D10-4922-9816-314D9026FC45}"/>
    <cellStyle name="20% - Accent3 3 3" xfId="6133" xr:uid="{8554D5E5-8F88-4AD3-A730-5410DE95D524}"/>
    <cellStyle name="20% - Accent3 3 3 10" xfId="6134" xr:uid="{4BDA9B63-9950-41BA-98F9-8031D781156E}"/>
    <cellStyle name="20% - Accent3 3 3 10 2" xfId="6135" xr:uid="{869987C0-12C6-4D69-AC2F-733867DB66C0}"/>
    <cellStyle name="20% - Accent3 3 3 11" xfId="6136" xr:uid="{F306CA44-0C76-44CF-9F42-42B1A0EEC03B}"/>
    <cellStyle name="20% - Accent3 3 3 11 2" xfId="6137" xr:uid="{DDB8C427-8BA9-41CE-9B4B-7DAD6D7A1360}"/>
    <cellStyle name="20% - Accent3 3 3 12" xfId="6138" xr:uid="{5E0CDA77-7994-40E9-817A-A6A11F5814D5}"/>
    <cellStyle name="20% - Accent3 3 3 13" xfId="6139" xr:uid="{CE124864-F29C-4040-844D-0A8D8F0D544A}"/>
    <cellStyle name="20% - Accent3 3 3 2" xfId="6140" xr:uid="{405FFDA7-C545-4D0F-808B-3736699A510A}"/>
    <cellStyle name="20% - Accent3 3 3 2 2" xfId="6141" xr:uid="{8EF82132-4CC1-4D92-8D97-FB7F457255ED}"/>
    <cellStyle name="20% - Accent3 3 3 2 2 2" xfId="6142" xr:uid="{5F12D399-7D72-48F9-89A2-38D918FB2C47}"/>
    <cellStyle name="20% - Accent3 3 3 2 2 2 2" xfId="6143" xr:uid="{A963D644-521C-4405-9C1F-8245011BD42B}"/>
    <cellStyle name="20% - Accent3 3 3 2 2 2 2 2" xfId="6144" xr:uid="{3C8FF7D5-4AE3-4290-9DD1-74372F9140B0}"/>
    <cellStyle name="20% - Accent3 3 3 2 2 2 2 2 2" xfId="6145" xr:uid="{3F8E0498-8B63-42A6-8720-BAFEAAC4061F}"/>
    <cellStyle name="20% - Accent3 3 3 2 2 2 2 3" xfId="6146" xr:uid="{861985CB-B48A-4AD3-9810-8BCDCDC8752D}"/>
    <cellStyle name="20% - Accent3 3 3 2 2 2 3" xfId="6147" xr:uid="{C6A304A1-7912-4F41-BA8A-231590FA611D}"/>
    <cellStyle name="20% - Accent3 3 3 2 2 2 3 2" xfId="6148" xr:uid="{3E7D0E28-B121-46C1-88A5-229F55B772E1}"/>
    <cellStyle name="20% - Accent3 3 3 2 2 2 4" xfId="6149" xr:uid="{56655A76-C5F8-4BFD-89D2-DDEB81DDBB62}"/>
    <cellStyle name="20% - Accent3 3 3 2 2 2 4 2" xfId="6150" xr:uid="{72918D7A-DF12-4BA3-A2D9-5EA26034227E}"/>
    <cellStyle name="20% - Accent3 3 3 2 2 2 5" xfId="6151" xr:uid="{9B970CCD-A03C-4121-9EBD-4C6B1275DE06}"/>
    <cellStyle name="20% - Accent3 3 3 2 2 2 6" xfId="6152" xr:uid="{3C8AAC07-6301-4F49-81B3-60142071532E}"/>
    <cellStyle name="20% - Accent3 3 3 2 2 3" xfId="6153" xr:uid="{47CF8BCA-E7BE-49E5-BBDD-FFB8A45C5E8A}"/>
    <cellStyle name="20% - Accent3 3 3 2 2 3 2" xfId="6154" xr:uid="{DCAFE0D9-5FC3-4D56-933B-679B95591679}"/>
    <cellStyle name="20% - Accent3 3 3 2 2 3 2 2" xfId="6155" xr:uid="{F3B57C89-2934-438B-A305-28531A6E1A96}"/>
    <cellStyle name="20% - Accent3 3 3 2 2 3 3" xfId="6156" xr:uid="{A18CE50A-B828-4E91-9778-02103FB8042C}"/>
    <cellStyle name="20% - Accent3 3 3 2 2 4" xfId="6157" xr:uid="{336DB80A-26CF-4EAF-8ECC-F976CC65D2B2}"/>
    <cellStyle name="20% - Accent3 3 3 2 2 4 2" xfId="6158" xr:uid="{899745C9-0C4D-4916-88B9-95504A659D67}"/>
    <cellStyle name="20% - Accent3 3 3 2 2 5" xfId="6159" xr:uid="{C9A3A700-5656-4E2E-8828-FA7E9DA47AFC}"/>
    <cellStyle name="20% - Accent3 3 3 2 2 5 2" xfId="6160" xr:uid="{66A68EDC-36BD-4395-8AFC-B617C49D7940}"/>
    <cellStyle name="20% - Accent3 3 3 2 2 6" xfId="6161" xr:uid="{62CED30A-A7B3-48D0-B889-D710986E47E2}"/>
    <cellStyle name="20% - Accent3 3 3 2 2 7" xfId="6162" xr:uid="{DFB531EA-6C62-40A6-95A5-339DF50F3C4B}"/>
    <cellStyle name="20% - Accent3 3 3 2 3" xfId="6163" xr:uid="{66394223-1966-403B-958E-5F7645EF8132}"/>
    <cellStyle name="20% - Accent3 3 3 2 3 2" xfId="6164" xr:uid="{2320D1A2-C40E-4CBD-879B-BEDB4BF7EE42}"/>
    <cellStyle name="20% - Accent3 3 3 2 3 2 2" xfId="6165" xr:uid="{6E410788-2614-4BAD-89C6-B639AEC315BF}"/>
    <cellStyle name="20% - Accent3 3 3 2 3 2 2 2" xfId="6166" xr:uid="{8EF0C43D-768D-4320-9E6B-3E485FF78E35}"/>
    <cellStyle name="20% - Accent3 3 3 2 3 2 2 2 2" xfId="6167" xr:uid="{C93A3CCC-B9F8-4F62-A477-8AECC15DD098}"/>
    <cellStyle name="20% - Accent3 3 3 2 3 2 2 3" xfId="6168" xr:uid="{E534F437-166E-49D1-BDEE-18D2F76799E6}"/>
    <cellStyle name="20% - Accent3 3 3 2 3 2 3" xfId="6169" xr:uid="{176B99ED-7661-4B45-A39A-A3A36C681156}"/>
    <cellStyle name="20% - Accent3 3 3 2 3 2 3 2" xfId="6170" xr:uid="{2C813F5F-5E52-46FC-AD1A-6214BFA6E32B}"/>
    <cellStyle name="20% - Accent3 3 3 2 3 2 4" xfId="6171" xr:uid="{5AADF2C5-FB15-487C-B248-8E854CBB8018}"/>
    <cellStyle name="20% - Accent3 3 3 2 3 3" xfId="6172" xr:uid="{CC2505E0-E0B2-46A5-AFD9-D1D5392581D4}"/>
    <cellStyle name="20% - Accent3 3 3 2 3 3 2" xfId="6173" xr:uid="{5790260A-F324-423B-BB5C-560EAF685C5A}"/>
    <cellStyle name="20% - Accent3 3 3 2 3 3 2 2" xfId="6174" xr:uid="{A6F8F166-18A4-410D-B957-68D964C3EFF5}"/>
    <cellStyle name="20% - Accent3 3 3 2 3 3 3" xfId="6175" xr:uid="{CA617996-4A7C-4743-93B2-A1E73C11BF90}"/>
    <cellStyle name="20% - Accent3 3 3 2 3 4" xfId="6176" xr:uid="{0D3F8A6F-A01E-4A2E-B741-223B8D9B4A11}"/>
    <cellStyle name="20% - Accent3 3 3 2 3 4 2" xfId="6177" xr:uid="{2A9D0208-92BC-4380-AB33-CC3E5CDC15B4}"/>
    <cellStyle name="20% - Accent3 3 3 2 3 5" xfId="6178" xr:uid="{5C2BE0DB-F658-4BA5-B438-5BB2AB3CEBBA}"/>
    <cellStyle name="20% - Accent3 3 3 2 3 5 2" xfId="6179" xr:uid="{2CED04B8-8CF4-4E36-88AA-2EE8AD7CDB09}"/>
    <cellStyle name="20% - Accent3 3 3 2 3 6" xfId="6180" xr:uid="{F7133058-5286-4BB5-8AC0-B5D54F5D676E}"/>
    <cellStyle name="20% - Accent3 3 3 2 3 7" xfId="6181" xr:uid="{8558D777-7214-4064-A8FA-8CB902ABEDF0}"/>
    <cellStyle name="20% - Accent3 3 3 2 4" xfId="6182" xr:uid="{0163DD57-C5E1-4437-9692-1E97A3F68B07}"/>
    <cellStyle name="20% - Accent3 3 3 2 4 2" xfId="6183" xr:uid="{B170D810-04D3-401F-B049-ACB186645FD0}"/>
    <cellStyle name="20% - Accent3 3 3 2 4 2 2" xfId="6184" xr:uid="{DDBDEAE2-410B-40AB-9180-AE94E1591ECA}"/>
    <cellStyle name="20% - Accent3 3 3 2 4 2 2 2" xfId="6185" xr:uid="{EF266BFF-02A6-4451-AE21-7BFB2AA213A6}"/>
    <cellStyle name="20% - Accent3 3 3 2 4 2 3" xfId="6186" xr:uid="{C437E4C6-FA3A-4BDC-88F4-8A54AC285698}"/>
    <cellStyle name="20% - Accent3 3 3 2 4 3" xfId="6187" xr:uid="{CD51A0EE-BE95-4E33-9744-0B15E27BC63D}"/>
    <cellStyle name="20% - Accent3 3 3 2 4 3 2" xfId="6188" xr:uid="{7F7B5A78-7AF7-476F-BA87-C1FA4150AD6F}"/>
    <cellStyle name="20% - Accent3 3 3 2 4 4" xfId="6189" xr:uid="{F04BB8ED-7039-4C59-B8D1-819BCFD90155}"/>
    <cellStyle name="20% - Accent3 3 3 2 5" xfId="6190" xr:uid="{86BB70AA-051B-4CD1-8E59-490E77C2B9B1}"/>
    <cellStyle name="20% - Accent3 3 3 2 5 2" xfId="6191" xr:uid="{50849878-3FEF-4BEE-BE60-22ECDF6898CB}"/>
    <cellStyle name="20% - Accent3 3 3 2 5 2 2" xfId="6192" xr:uid="{147A1D29-4EA4-44CD-A150-8DC12A701FBD}"/>
    <cellStyle name="20% - Accent3 3 3 2 5 3" xfId="6193" xr:uid="{05948D06-12F9-495E-8BAB-4213CB377F97}"/>
    <cellStyle name="20% - Accent3 3 3 2 6" xfId="6194" xr:uid="{2D28E0F1-DA9E-48C2-BFD4-E99B50EFFA7C}"/>
    <cellStyle name="20% - Accent3 3 3 2 6 2" xfId="6195" xr:uid="{4B11E2A3-52E0-45C7-B439-F99C3BB3F36C}"/>
    <cellStyle name="20% - Accent3 3 3 2 7" xfId="6196" xr:uid="{39A4C175-DAA7-4CFE-BDEB-B9C067097D43}"/>
    <cellStyle name="20% - Accent3 3 3 2 7 2" xfId="6197" xr:uid="{847DFB69-C700-4FB2-BBAA-0A80DB3CC9AC}"/>
    <cellStyle name="20% - Accent3 3 3 2 8" xfId="6198" xr:uid="{F2315E58-1804-4673-A1B0-A9A68BE583B7}"/>
    <cellStyle name="20% - Accent3 3 3 2 9" xfId="6199" xr:uid="{34CB66F0-5868-4836-B6E7-11EF96A9C8C2}"/>
    <cellStyle name="20% - Accent3 3 3 3" xfId="6200" xr:uid="{1DB797FE-518C-44B7-8035-2EDCD0BCDB14}"/>
    <cellStyle name="20% - Accent3 3 3 3 2" xfId="6201" xr:uid="{6A6B1811-C9BD-49C0-8321-71C210C4C7A6}"/>
    <cellStyle name="20% - Accent3 3 3 3 2 2" xfId="6202" xr:uid="{8FF878FF-4437-41F4-8B69-0362916DE095}"/>
    <cellStyle name="20% - Accent3 3 3 3 2 2 2" xfId="6203" xr:uid="{2C64ABC4-2D1F-433B-AEC8-0DF100E3C528}"/>
    <cellStyle name="20% - Accent3 3 3 3 2 2 2 2" xfId="6204" xr:uid="{C948AD08-3648-47FE-B965-294161C6E423}"/>
    <cellStyle name="20% - Accent3 3 3 3 2 2 2 2 2" xfId="6205" xr:uid="{5B4408F4-EC96-4A66-81BE-60202926DEAB}"/>
    <cellStyle name="20% - Accent3 3 3 3 2 2 2 3" xfId="6206" xr:uid="{FC5118AC-3BE3-4BEC-88A4-0A0264BEE207}"/>
    <cellStyle name="20% - Accent3 3 3 3 2 2 3" xfId="6207" xr:uid="{F83A0534-E678-432D-86BC-5FC6C7043192}"/>
    <cellStyle name="20% - Accent3 3 3 3 2 2 3 2" xfId="6208" xr:uid="{BE414160-B9DD-41EA-BAC1-5AB7502E32FF}"/>
    <cellStyle name="20% - Accent3 3 3 3 2 2 4" xfId="6209" xr:uid="{71959F00-EA76-4D0A-910A-BB43EBBF8075}"/>
    <cellStyle name="20% - Accent3 3 3 3 2 3" xfId="6210" xr:uid="{447F42F4-FBC9-42F1-982B-6255089B35D4}"/>
    <cellStyle name="20% - Accent3 3 3 3 2 3 2" xfId="6211" xr:uid="{D922089F-E7A3-40E0-88C8-E00103805B2A}"/>
    <cellStyle name="20% - Accent3 3 3 3 2 3 2 2" xfId="6212" xr:uid="{017F1661-21B3-4A66-B4EC-314A62217953}"/>
    <cellStyle name="20% - Accent3 3 3 3 2 3 3" xfId="6213" xr:uid="{8E564A29-0C9F-4674-811A-B8567E746E26}"/>
    <cellStyle name="20% - Accent3 3 3 3 2 4" xfId="6214" xr:uid="{65324551-45D8-4E30-9351-949B3431EB68}"/>
    <cellStyle name="20% - Accent3 3 3 3 2 4 2" xfId="6215" xr:uid="{D6863CB4-8932-4340-BA03-998CCB5F42CE}"/>
    <cellStyle name="20% - Accent3 3 3 3 2 5" xfId="6216" xr:uid="{4DDE7F3F-B2DE-41AE-B642-588D8B04F73C}"/>
    <cellStyle name="20% - Accent3 3 3 3 2 5 2" xfId="6217" xr:uid="{0EACAC45-BFCE-4BD9-8303-B3D535B097B5}"/>
    <cellStyle name="20% - Accent3 3 3 3 2 6" xfId="6218" xr:uid="{52339FEE-9922-4AB2-8CE0-D9ADFCA144F2}"/>
    <cellStyle name="20% - Accent3 3 3 3 2 7" xfId="6219" xr:uid="{A90452C5-868D-4CE2-96F3-166C5984A688}"/>
    <cellStyle name="20% - Accent3 3 3 3 3" xfId="6220" xr:uid="{08C30F65-E65F-48D9-ABBC-27A8B776E1CF}"/>
    <cellStyle name="20% - Accent3 3 3 3 3 2" xfId="6221" xr:uid="{C1DFD731-6E89-4799-9FA7-E25AFB1A098F}"/>
    <cellStyle name="20% - Accent3 3 3 3 3 2 2" xfId="6222" xr:uid="{DC0E8691-32E1-4FC8-81E4-5879DAED6F1F}"/>
    <cellStyle name="20% - Accent3 3 3 3 3 2 2 2" xfId="6223" xr:uid="{05769137-2D66-417E-B1A5-52A3191AD049}"/>
    <cellStyle name="20% - Accent3 3 3 3 3 2 2 2 2" xfId="6224" xr:uid="{953D40D6-0634-4D08-BCEF-3D0A8149AB86}"/>
    <cellStyle name="20% - Accent3 3 3 3 3 2 2 3" xfId="6225" xr:uid="{55B02953-8657-42B2-9729-822CE60AB9BC}"/>
    <cellStyle name="20% - Accent3 3 3 3 3 2 3" xfId="6226" xr:uid="{CCD67D09-2FDE-4493-BA03-42C7812FEB27}"/>
    <cellStyle name="20% - Accent3 3 3 3 3 2 3 2" xfId="6227" xr:uid="{865117BA-A173-4015-9021-847A56EDC0A9}"/>
    <cellStyle name="20% - Accent3 3 3 3 3 2 4" xfId="6228" xr:uid="{956154CB-3AEE-4C94-BE6E-4722C54772EC}"/>
    <cellStyle name="20% - Accent3 3 3 3 3 3" xfId="6229" xr:uid="{3114DFA2-14B7-4253-AF6B-FABFBDC4B5D2}"/>
    <cellStyle name="20% - Accent3 3 3 3 3 3 2" xfId="6230" xr:uid="{BC6C32E0-EE38-461D-B912-2A19EE4D724A}"/>
    <cellStyle name="20% - Accent3 3 3 3 3 3 2 2" xfId="6231" xr:uid="{A817CBD3-D29C-4D99-9945-89BE8AC8CF64}"/>
    <cellStyle name="20% - Accent3 3 3 3 3 3 3" xfId="6232" xr:uid="{552FF5EA-9D72-4C63-AB61-4653FAEAC775}"/>
    <cellStyle name="20% - Accent3 3 3 3 3 4" xfId="6233" xr:uid="{EC475CDE-2A07-4CE0-9888-B1FBEAB17CB3}"/>
    <cellStyle name="20% - Accent3 3 3 3 3 4 2" xfId="6234" xr:uid="{244817BB-81A1-45C7-BC5F-31C33557800F}"/>
    <cellStyle name="20% - Accent3 3 3 3 3 5" xfId="6235" xr:uid="{E3B0E170-F28E-4961-964D-CF7F8143CA9F}"/>
    <cellStyle name="20% - Accent3 3 3 3 4" xfId="6236" xr:uid="{65996CA3-DB7B-4F22-9AE0-FBFE80861868}"/>
    <cellStyle name="20% - Accent3 3 3 3 4 2" xfId="6237" xr:uid="{92F2D1C1-7B00-40E3-9D1E-8E0BCE85AA2A}"/>
    <cellStyle name="20% - Accent3 3 3 3 4 2 2" xfId="6238" xr:uid="{659A8B8B-3BEC-4C38-B583-770B08BB0680}"/>
    <cellStyle name="20% - Accent3 3 3 3 4 2 2 2" xfId="6239" xr:uid="{8557646D-9AAC-4E5A-9CDC-6B765D0A1B7D}"/>
    <cellStyle name="20% - Accent3 3 3 3 4 2 3" xfId="6240" xr:uid="{D064A8B4-ED11-4860-AB47-E818313CFE1D}"/>
    <cellStyle name="20% - Accent3 3 3 3 4 3" xfId="6241" xr:uid="{A90BB3ED-1ACF-4F7A-A32B-7FB75412D9B6}"/>
    <cellStyle name="20% - Accent3 3 3 3 4 3 2" xfId="6242" xr:uid="{B0BF3B02-68BC-4225-8526-2CB941481A1D}"/>
    <cellStyle name="20% - Accent3 3 3 3 4 4" xfId="6243" xr:uid="{03941DA7-E4C8-4337-99A5-2DD0FAAF7513}"/>
    <cellStyle name="20% - Accent3 3 3 3 5" xfId="6244" xr:uid="{0CEE871E-985B-44D3-8730-AE9D7B95D711}"/>
    <cellStyle name="20% - Accent3 3 3 3 5 2" xfId="6245" xr:uid="{815CC287-6C44-4789-BAC8-3D4723694DEE}"/>
    <cellStyle name="20% - Accent3 3 3 3 5 2 2" xfId="6246" xr:uid="{3B98E993-577F-45FD-AD6A-494D8B9DBF20}"/>
    <cellStyle name="20% - Accent3 3 3 3 5 3" xfId="6247" xr:uid="{7DD248B6-5C8A-44AE-9B65-8124E9EA1611}"/>
    <cellStyle name="20% - Accent3 3 3 3 6" xfId="6248" xr:uid="{FEF1A673-5F59-412C-80CA-6E70DACDC600}"/>
    <cellStyle name="20% - Accent3 3 3 3 6 2" xfId="6249" xr:uid="{584FB518-3EF4-4135-9274-01B5AF3065DC}"/>
    <cellStyle name="20% - Accent3 3 3 3 7" xfId="6250" xr:uid="{9C9D6821-8968-4CAC-A1B7-24F2EAEB81E5}"/>
    <cellStyle name="20% - Accent3 3 3 3 7 2" xfId="6251" xr:uid="{A7E981D4-FDEB-4C54-A901-275494D23F93}"/>
    <cellStyle name="20% - Accent3 3 3 3 8" xfId="6252" xr:uid="{3C32C293-F786-4C53-800F-AA957D5E4ED6}"/>
    <cellStyle name="20% - Accent3 3 3 3 9" xfId="6253" xr:uid="{F160C48B-CCC2-4CAF-A0C6-1A441489A667}"/>
    <cellStyle name="20% - Accent3 3 3 4" xfId="6254" xr:uid="{B56C9845-7E57-4365-9D4E-382F369A51F0}"/>
    <cellStyle name="20% - Accent3 3 3 4 2" xfId="6255" xr:uid="{4CD6FED2-9BA3-4E53-BEBB-599841AB60D2}"/>
    <cellStyle name="20% - Accent3 3 3 4 2 2" xfId="6256" xr:uid="{14C74A8C-AED9-4251-B854-EDD4EDD7E12B}"/>
    <cellStyle name="20% - Accent3 3 3 4 2 2 2" xfId="6257" xr:uid="{E0AF8EC2-EA21-4896-9946-CB15635B53B4}"/>
    <cellStyle name="20% - Accent3 3 3 4 2 2 2 2" xfId="6258" xr:uid="{8707DD2E-8670-444D-871D-70B4C0C81898}"/>
    <cellStyle name="20% - Accent3 3 3 4 2 2 3" xfId="6259" xr:uid="{F323C0BD-94BF-44AB-B4EA-C2B3244A6EA3}"/>
    <cellStyle name="20% - Accent3 3 3 4 2 3" xfId="6260" xr:uid="{C82D1D89-5E4F-480C-97CD-22A7B13727E0}"/>
    <cellStyle name="20% - Accent3 3 3 4 2 3 2" xfId="6261" xr:uid="{1A7FBFA6-E010-4345-9CFB-7724DC70B152}"/>
    <cellStyle name="20% - Accent3 3 3 4 2 4" xfId="6262" xr:uid="{9BC51FEB-3AE9-42D8-8CE9-B17E39D9F4E5}"/>
    <cellStyle name="20% - Accent3 3 3 4 3" xfId="6263" xr:uid="{B20C81BD-618C-4341-AA9D-F0DFB61D17D4}"/>
    <cellStyle name="20% - Accent3 3 3 4 3 2" xfId="6264" xr:uid="{0CDA7947-4779-4257-B966-BD66041A7575}"/>
    <cellStyle name="20% - Accent3 3 3 4 3 2 2" xfId="6265" xr:uid="{46EDA812-A6BB-446F-ADE8-8D35F464F81D}"/>
    <cellStyle name="20% - Accent3 3 3 4 3 3" xfId="6266" xr:uid="{60E0DBA2-E1F4-4588-B4A2-7489279289CB}"/>
    <cellStyle name="20% - Accent3 3 3 4 4" xfId="6267" xr:uid="{404995B7-75A5-4A90-9E83-975C1278E179}"/>
    <cellStyle name="20% - Accent3 3 3 4 4 2" xfId="6268" xr:uid="{4C402314-F74F-465A-9D0D-08C0E5FD3A20}"/>
    <cellStyle name="20% - Accent3 3 3 4 5" xfId="6269" xr:uid="{9C656F01-E5AA-4F6B-A778-9620CFBB0BEE}"/>
    <cellStyle name="20% - Accent3 3 3 4 5 2" xfId="6270" xr:uid="{E88CA4DC-9315-47FF-8220-78F874210805}"/>
    <cellStyle name="20% - Accent3 3 3 4 6" xfId="6271" xr:uid="{9C8EE0EB-E0CF-42D4-A361-6F007AEE8C60}"/>
    <cellStyle name="20% - Accent3 3 3 4 7" xfId="6272" xr:uid="{BFE8D43D-60F4-44C4-B79B-8724451DC7E7}"/>
    <cellStyle name="20% - Accent3 3 3 5" xfId="6273" xr:uid="{F746E068-90F9-4746-A94D-2DF903A97ABB}"/>
    <cellStyle name="20% - Accent3 3 3 5 2" xfId="6274" xr:uid="{6D43F9E4-1A28-483A-8238-E96A7EE66D18}"/>
    <cellStyle name="20% - Accent3 3 3 5 2 2" xfId="6275" xr:uid="{C860DF44-D607-46C0-A186-81A4DAB20A33}"/>
    <cellStyle name="20% - Accent3 3 3 5 2 2 2" xfId="6276" xr:uid="{B340F549-A313-4083-82CB-158BEFAC7314}"/>
    <cellStyle name="20% - Accent3 3 3 5 2 2 2 2" xfId="6277" xr:uid="{684D651D-4846-4F13-8B29-C5EEF26B2E05}"/>
    <cellStyle name="20% - Accent3 3 3 5 2 2 3" xfId="6278" xr:uid="{CC74D693-4CC1-40DA-B36C-100750B70FE5}"/>
    <cellStyle name="20% - Accent3 3 3 5 2 3" xfId="6279" xr:uid="{2AD86C1F-4B3A-40CE-9C96-A82E5F43F267}"/>
    <cellStyle name="20% - Accent3 3 3 5 2 3 2" xfId="6280" xr:uid="{50EA2889-286C-4150-8205-036EC893398F}"/>
    <cellStyle name="20% - Accent3 3 3 5 2 4" xfId="6281" xr:uid="{D3382AB4-3273-4CC2-8CD5-B71226860CD3}"/>
    <cellStyle name="20% - Accent3 3 3 5 3" xfId="6282" xr:uid="{57D9B2AA-3F7A-43A6-87C5-83AA2C992B46}"/>
    <cellStyle name="20% - Accent3 3 3 5 3 2" xfId="6283" xr:uid="{65F6B204-0B74-4EE6-9225-03282C0B8DD4}"/>
    <cellStyle name="20% - Accent3 3 3 5 3 2 2" xfId="6284" xr:uid="{907CA5CD-42B1-4C81-8E5C-37ADFD9F85C7}"/>
    <cellStyle name="20% - Accent3 3 3 5 3 3" xfId="6285" xr:uid="{77AC4B3D-8D7B-4441-BCD2-8F5EFFC63076}"/>
    <cellStyle name="20% - Accent3 3 3 5 4" xfId="6286" xr:uid="{CA913D53-1D09-4853-8743-E09AEA2D0729}"/>
    <cellStyle name="20% - Accent3 3 3 5 4 2" xfId="6287" xr:uid="{E05CB71C-064D-48D9-A19E-3931D5A3A951}"/>
    <cellStyle name="20% - Accent3 3 3 5 5" xfId="6288" xr:uid="{E16A6EE3-F18C-4ABE-8760-DA28F74DCB51}"/>
    <cellStyle name="20% - Accent3 3 3 6" xfId="6289" xr:uid="{E7862C5D-99F1-4267-AD0E-128EDB978348}"/>
    <cellStyle name="20% - Accent3 3 3 6 2" xfId="6290" xr:uid="{D8B7EE7C-67C6-4D63-B09A-1150EF79E1B2}"/>
    <cellStyle name="20% - Accent3 3 3 6 2 2" xfId="6291" xr:uid="{63CE89DB-E782-40BB-A83C-7E29C264B977}"/>
    <cellStyle name="20% - Accent3 3 3 6 2 2 2" xfId="6292" xr:uid="{286E97B2-B6DE-4F47-98E1-747BA6777E64}"/>
    <cellStyle name="20% - Accent3 3 3 6 2 2 2 2" xfId="6293" xr:uid="{3FA12AF3-D6C9-4B82-82A9-BDB62150867C}"/>
    <cellStyle name="20% - Accent3 3 3 6 2 2 3" xfId="6294" xr:uid="{C81ABF74-B2D0-4D80-8A65-294DB10B1D90}"/>
    <cellStyle name="20% - Accent3 3 3 6 2 3" xfId="6295" xr:uid="{51CC1007-E7EF-4D82-A79D-543B66A3F178}"/>
    <cellStyle name="20% - Accent3 3 3 6 2 3 2" xfId="6296" xr:uid="{280C53E8-A0D9-46BA-ADB5-8AA96AF67BF7}"/>
    <cellStyle name="20% - Accent3 3 3 6 2 4" xfId="6297" xr:uid="{8F425371-90A2-4B5B-A75D-16BB49F6786E}"/>
    <cellStyle name="20% - Accent3 3 3 6 3" xfId="6298" xr:uid="{DD9E6F1A-F916-4FD3-AE0A-A0524C519C97}"/>
    <cellStyle name="20% - Accent3 3 3 6 3 2" xfId="6299" xr:uid="{B1C9BBCD-DF86-4FA8-AFD5-78B9A32AF6CB}"/>
    <cellStyle name="20% - Accent3 3 3 6 3 2 2" xfId="6300" xr:uid="{7C64823D-F46B-41A0-9094-59E7958D32B6}"/>
    <cellStyle name="20% - Accent3 3 3 6 3 3" xfId="6301" xr:uid="{F283E353-3B99-44D4-ADC7-9594FA88C01E}"/>
    <cellStyle name="20% - Accent3 3 3 6 4" xfId="6302" xr:uid="{CEA55F86-4753-4270-A17E-06EF6D842889}"/>
    <cellStyle name="20% - Accent3 3 3 6 4 2" xfId="6303" xr:uid="{BF0205D4-FDD8-4887-B2D0-FEC6B3AAABED}"/>
    <cellStyle name="20% - Accent3 3 3 6 5" xfId="6304" xr:uid="{BD301072-F1C3-4890-8AED-3635591885F3}"/>
    <cellStyle name="20% - Accent3 3 3 7" xfId="6305" xr:uid="{D0FAA8D2-5477-4754-AC1E-97FC8C2EE433}"/>
    <cellStyle name="20% - Accent3 3 3 7 2" xfId="6306" xr:uid="{13434A86-71DF-4EA9-A42E-D377F520C9D9}"/>
    <cellStyle name="20% - Accent3 3 3 7 2 2" xfId="6307" xr:uid="{B2C67AE1-3151-4D24-9039-ADC65E672534}"/>
    <cellStyle name="20% - Accent3 3 3 7 2 2 2" xfId="6308" xr:uid="{6818FDEF-FD55-43D2-BDF8-1AC5DF796CF2}"/>
    <cellStyle name="20% - Accent3 3 3 7 2 2 2 2" xfId="6309" xr:uid="{7062192C-350E-44B3-9488-61BF6BCD5DF2}"/>
    <cellStyle name="20% - Accent3 3 3 7 2 2 3" xfId="6310" xr:uid="{F3ED80EE-2B30-430F-83F3-4693189FC816}"/>
    <cellStyle name="20% - Accent3 3 3 7 2 3" xfId="6311" xr:uid="{A2213A6A-7CF2-4AFF-8000-642FA1BD7946}"/>
    <cellStyle name="20% - Accent3 3 3 7 2 3 2" xfId="6312" xr:uid="{BFE125B9-8DDB-45A7-A0ED-B1DE0AF91998}"/>
    <cellStyle name="20% - Accent3 3 3 7 2 4" xfId="6313" xr:uid="{B958F853-6181-4DC8-84EC-BD50094AFAB2}"/>
    <cellStyle name="20% - Accent3 3 3 7 3" xfId="6314" xr:uid="{63251D1F-0C1F-44D3-91B6-7970A8114576}"/>
    <cellStyle name="20% - Accent3 3 3 7 3 2" xfId="6315" xr:uid="{2AE83AB1-5B91-426F-8031-ACC7338DE624}"/>
    <cellStyle name="20% - Accent3 3 3 7 3 2 2" xfId="6316" xr:uid="{EAEA8F03-B002-44F1-9825-78971BDB8626}"/>
    <cellStyle name="20% - Accent3 3 3 7 3 3" xfId="6317" xr:uid="{A13C2F64-D510-475E-BEA3-92B4F2FAD187}"/>
    <cellStyle name="20% - Accent3 3 3 7 4" xfId="6318" xr:uid="{C88D50D7-EDCC-42AC-A54F-6102357EA76E}"/>
    <cellStyle name="20% - Accent3 3 3 7 4 2" xfId="6319" xr:uid="{5BE769C1-6ECA-4D77-B1D5-050EE79FF128}"/>
    <cellStyle name="20% - Accent3 3 3 7 5" xfId="6320" xr:uid="{C71873E6-4A90-4D93-93AD-583E468184F3}"/>
    <cellStyle name="20% - Accent3 3 3 8" xfId="6321" xr:uid="{896FA3ED-AF25-4301-8672-A4B38123C95D}"/>
    <cellStyle name="20% - Accent3 3 3 8 2" xfId="6322" xr:uid="{13A242FB-57E2-4061-912D-3990EC560953}"/>
    <cellStyle name="20% - Accent3 3 3 8 2 2" xfId="6323" xr:uid="{3AC45DD0-38CF-4E7A-A701-FB8D72BEC8FE}"/>
    <cellStyle name="20% - Accent3 3 3 8 2 2 2" xfId="6324" xr:uid="{5C2ECF77-C470-4D2E-9278-2ABCFCFD69B2}"/>
    <cellStyle name="20% - Accent3 3 3 8 2 3" xfId="6325" xr:uid="{7240BF74-4B4D-4606-93B9-1DC8145109C6}"/>
    <cellStyle name="20% - Accent3 3 3 8 3" xfId="6326" xr:uid="{2BBE0FF3-3FBC-4520-ADA8-DC96D474172C}"/>
    <cellStyle name="20% - Accent3 3 3 8 3 2" xfId="6327" xr:uid="{7AA592A4-74F1-46B7-9EFF-7EBD4A6B196C}"/>
    <cellStyle name="20% - Accent3 3 3 8 4" xfId="6328" xr:uid="{4675039A-C0E2-458F-90D6-F1AA86128B86}"/>
    <cellStyle name="20% - Accent3 3 3 9" xfId="6329" xr:uid="{77E11FC7-DEFE-4F87-9B2A-B49EAC1CAEB7}"/>
    <cellStyle name="20% - Accent3 3 3 9 2" xfId="6330" xr:uid="{F016F326-53E5-4D5C-89BF-B6F4F1271576}"/>
    <cellStyle name="20% - Accent3 3 3 9 2 2" xfId="6331" xr:uid="{D1939336-737B-4CE3-8FB3-003942617FD8}"/>
    <cellStyle name="20% - Accent3 3 3 9 3" xfId="6332" xr:uid="{120FDCDD-7F83-4BB6-A904-2EE333BB2D56}"/>
    <cellStyle name="20% - Accent3 3 3_Asset Register (new)" xfId="6333" xr:uid="{3A5A863D-8B69-4136-8A2A-8164EE16632F}"/>
    <cellStyle name="20% - Accent3 3 4" xfId="6334" xr:uid="{803C469C-8FE8-4D50-89FC-6F62F5A833B6}"/>
    <cellStyle name="20% - Accent3 3 4 10" xfId="6335" xr:uid="{775671BE-40F8-411C-B5BD-E154AEA4CB85}"/>
    <cellStyle name="20% - Accent3 3 4 11" xfId="6336" xr:uid="{EDC2866B-7CB9-46A9-8B2B-2688FF2475B1}"/>
    <cellStyle name="20% - Accent3 3 4 2" xfId="6337" xr:uid="{AC2817D7-9E0E-4592-B888-985AC48926D6}"/>
    <cellStyle name="20% - Accent3 3 4 2 2" xfId="6338" xr:uid="{878787AB-36A9-49DF-AA21-481BC4BBF787}"/>
    <cellStyle name="20% - Accent3 3 4 2 2 2" xfId="6339" xr:uid="{AEDCAE49-C295-422B-BEDF-46E0A05E3240}"/>
    <cellStyle name="20% - Accent3 3 4 2 2 2 2" xfId="6340" xr:uid="{77B64ABC-ACCA-44E5-876A-FAF2089FB49E}"/>
    <cellStyle name="20% - Accent3 3 4 2 2 2 2 2" xfId="6341" xr:uid="{36AE672E-9054-4AFF-9800-D8561F33F5A8}"/>
    <cellStyle name="20% - Accent3 3 4 2 2 2 3" xfId="6342" xr:uid="{B10FAD9F-5983-4566-915D-195A128D8F0F}"/>
    <cellStyle name="20% - Accent3 3 4 2 2 3" xfId="6343" xr:uid="{2B9EA7AE-E266-4EED-8E50-F8CEE289262F}"/>
    <cellStyle name="20% - Accent3 3 4 2 2 3 2" xfId="6344" xr:uid="{D661E726-9D7C-461A-939E-B2656F2D5194}"/>
    <cellStyle name="20% - Accent3 3 4 2 2 4" xfId="6345" xr:uid="{18AFD1CF-46DE-4204-9FD2-9DFE54FA3C2D}"/>
    <cellStyle name="20% - Accent3 3 4 2 2 4 2" xfId="6346" xr:uid="{6F1614BA-23DD-4D76-B1B4-258C285F1637}"/>
    <cellStyle name="20% - Accent3 3 4 2 2 5" xfId="6347" xr:uid="{5622AC51-92CE-472D-B244-35E8173D49F5}"/>
    <cellStyle name="20% - Accent3 3 4 2 2 6" xfId="6348" xr:uid="{EB121330-AE3B-4F4C-8F50-A1FA093B376F}"/>
    <cellStyle name="20% - Accent3 3 4 2 3" xfId="6349" xr:uid="{37228EC3-B8E4-4B9B-9D8F-42B23CA0E306}"/>
    <cellStyle name="20% - Accent3 3 4 2 3 2" xfId="6350" xr:uid="{6124F2CF-805D-4808-A7C4-BE0771DD4F52}"/>
    <cellStyle name="20% - Accent3 3 4 2 3 2 2" xfId="6351" xr:uid="{F1EA8805-0FF2-42FC-99A4-E8FC9AB6CB70}"/>
    <cellStyle name="20% - Accent3 3 4 2 3 3" xfId="6352" xr:uid="{31EC020C-806F-4CB5-AD17-DD99CD13419F}"/>
    <cellStyle name="20% - Accent3 3 4 2 4" xfId="6353" xr:uid="{EB426E6C-7DF0-4CF5-A97B-8C5F36BF4297}"/>
    <cellStyle name="20% - Accent3 3 4 2 4 2" xfId="6354" xr:uid="{DE0A31DD-82DB-4949-99D2-8481310D8845}"/>
    <cellStyle name="20% - Accent3 3 4 2 5" xfId="6355" xr:uid="{9A0B576E-9549-4C25-8137-88360DE770BB}"/>
    <cellStyle name="20% - Accent3 3 4 2 5 2" xfId="6356" xr:uid="{8CB8A80E-D60F-4472-BD6F-52290311816C}"/>
    <cellStyle name="20% - Accent3 3 4 2 6" xfId="6357" xr:uid="{A3EE75FA-B728-42DB-B43B-88917F03D244}"/>
    <cellStyle name="20% - Accent3 3 4 2 7" xfId="6358" xr:uid="{0C769760-DDB0-411B-A664-7309BB399C26}"/>
    <cellStyle name="20% - Accent3 3 4 3" xfId="6359" xr:uid="{E03A7FDE-7AB6-47B4-91F1-7F0062F8F723}"/>
    <cellStyle name="20% - Accent3 3 4 3 2" xfId="6360" xr:uid="{772CECBA-8442-41C5-B47C-55E0E8ABF01F}"/>
    <cellStyle name="20% - Accent3 3 4 3 2 2" xfId="6361" xr:uid="{9DDD49F9-DBC8-470C-A92D-389768B28F1A}"/>
    <cellStyle name="20% - Accent3 3 4 3 2 2 2" xfId="6362" xr:uid="{FED6ABF2-F9DB-4CFB-A1D6-F39949030AAC}"/>
    <cellStyle name="20% - Accent3 3 4 3 2 2 2 2" xfId="6363" xr:uid="{808DA12C-0CB7-4FE6-AB03-E6BD860C3A88}"/>
    <cellStyle name="20% - Accent3 3 4 3 2 2 3" xfId="6364" xr:uid="{848250E9-E8E2-46DB-9743-034AFFAD651B}"/>
    <cellStyle name="20% - Accent3 3 4 3 2 3" xfId="6365" xr:uid="{3325235F-D916-49C8-BE4E-B4F30D484A31}"/>
    <cellStyle name="20% - Accent3 3 4 3 2 3 2" xfId="6366" xr:uid="{F7910134-362D-485C-B830-641FB2A32453}"/>
    <cellStyle name="20% - Accent3 3 4 3 2 4" xfId="6367" xr:uid="{1AD14E72-D34F-4E01-A1EA-7BE66DCA9EE3}"/>
    <cellStyle name="20% - Accent3 3 4 3 3" xfId="6368" xr:uid="{0885B9C0-C40C-4EF8-AFD8-1A69E6E02E8F}"/>
    <cellStyle name="20% - Accent3 3 4 3 3 2" xfId="6369" xr:uid="{175306BB-2B63-4BDA-BEE4-DC62B411D561}"/>
    <cellStyle name="20% - Accent3 3 4 3 3 2 2" xfId="6370" xr:uid="{5045F982-DCA6-406A-A5F3-63C96E9CFCE6}"/>
    <cellStyle name="20% - Accent3 3 4 3 3 3" xfId="6371" xr:uid="{F15CA313-002F-4586-8E96-2F239DDB3D47}"/>
    <cellStyle name="20% - Accent3 3 4 3 4" xfId="6372" xr:uid="{290EECF6-64B7-47AB-9BF8-306CE13ACE44}"/>
    <cellStyle name="20% - Accent3 3 4 3 4 2" xfId="6373" xr:uid="{1F508B11-CECF-46A2-A4E0-D574D4044732}"/>
    <cellStyle name="20% - Accent3 3 4 3 5" xfId="6374" xr:uid="{F6C9C945-D474-4ECA-B5D9-223CF5C3D1AB}"/>
    <cellStyle name="20% - Accent3 3 4 3 5 2" xfId="6375" xr:uid="{4324A7B2-9E01-4921-8FB8-6A7338366B97}"/>
    <cellStyle name="20% - Accent3 3 4 3 6" xfId="6376" xr:uid="{8DF8C5F5-D533-4C5B-9FF6-4E79DC1945A1}"/>
    <cellStyle name="20% - Accent3 3 4 3 7" xfId="6377" xr:uid="{1FAFBC70-97F1-4DEE-B608-26B5B81353C9}"/>
    <cellStyle name="20% - Accent3 3 4 4" xfId="6378" xr:uid="{9041D21A-E883-495B-8F8A-3DFA23DEF9CC}"/>
    <cellStyle name="20% - Accent3 3 4 4 2" xfId="6379" xr:uid="{3145D4B2-260B-4BD4-9B76-70874F28945E}"/>
    <cellStyle name="20% - Accent3 3 4 4 2 2" xfId="6380" xr:uid="{0C717DF0-763E-4D35-B31E-3C408C475C20}"/>
    <cellStyle name="20% - Accent3 3 4 4 2 2 2" xfId="6381" xr:uid="{3C70818D-BDB4-46A9-9AA6-486575784187}"/>
    <cellStyle name="20% - Accent3 3 4 4 2 2 2 2" xfId="6382" xr:uid="{D64BF8DE-5977-4D91-AE6F-9E11C43E407A}"/>
    <cellStyle name="20% - Accent3 3 4 4 2 2 3" xfId="6383" xr:uid="{350BFF9E-3DEB-4405-ACFB-EA11F12D3EA6}"/>
    <cellStyle name="20% - Accent3 3 4 4 2 3" xfId="6384" xr:uid="{D8E0DB47-84AF-4D32-A25C-267D3125BE1B}"/>
    <cellStyle name="20% - Accent3 3 4 4 2 3 2" xfId="6385" xr:uid="{E238CFCB-58E6-4B4F-B1CF-807509639395}"/>
    <cellStyle name="20% - Accent3 3 4 4 2 4" xfId="6386" xr:uid="{AFB2A624-FE39-4F23-A736-B7849B303819}"/>
    <cellStyle name="20% - Accent3 3 4 4 3" xfId="6387" xr:uid="{3BC47CA6-3B53-4260-93F5-851BF29008C6}"/>
    <cellStyle name="20% - Accent3 3 4 4 3 2" xfId="6388" xr:uid="{F900F653-0002-4497-86D0-A99612939B55}"/>
    <cellStyle name="20% - Accent3 3 4 4 3 2 2" xfId="6389" xr:uid="{611C25B8-9E2B-4035-A273-594C406D4738}"/>
    <cellStyle name="20% - Accent3 3 4 4 3 3" xfId="6390" xr:uid="{1249975B-C9E5-4484-B5EA-FBADA6DAC52F}"/>
    <cellStyle name="20% - Accent3 3 4 4 4" xfId="6391" xr:uid="{D883D58B-AA72-4E3D-939C-921362CC7E50}"/>
    <cellStyle name="20% - Accent3 3 4 4 4 2" xfId="6392" xr:uid="{AF18B66E-5A3F-4BB6-B85E-75D27F9B8D0E}"/>
    <cellStyle name="20% - Accent3 3 4 4 5" xfId="6393" xr:uid="{A0F9A431-B04B-4FCF-A751-D5EE966F09BE}"/>
    <cellStyle name="20% - Accent3 3 4 5" xfId="6394" xr:uid="{F61400E2-0289-4F83-8E01-20B5804709E6}"/>
    <cellStyle name="20% - Accent3 3 4 5 2" xfId="6395" xr:uid="{391E8679-E43E-47C1-A384-62E436367FB0}"/>
    <cellStyle name="20% - Accent3 3 4 5 2 2" xfId="6396" xr:uid="{9A9026CF-A78B-4C82-BF5E-7511C12F8A90}"/>
    <cellStyle name="20% - Accent3 3 4 5 2 2 2" xfId="6397" xr:uid="{60AEF8C3-8775-4B0D-8638-1AB9AAA2709F}"/>
    <cellStyle name="20% - Accent3 3 4 5 2 2 2 2" xfId="6398" xr:uid="{3593ED56-6718-442B-A93C-07412CAED7CE}"/>
    <cellStyle name="20% - Accent3 3 4 5 2 2 3" xfId="6399" xr:uid="{800BF116-7123-40FE-AC9A-D1FD4816B3BB}"/>
    <cellStyle name="20% - Accent3 3 4 5 2 3" xfId="6400" xr:uid="{07741501-9DB2-4C39-BC82-ED2A6827CD27}"/>
    <cellStyle name="20% - Accent3 3 4 5 2 3 2" xfId="6401" xr:uid="{2269283D-6624-4467-B314-27F788A9C4D2}"/>
    <cellStyle name="20% - Accent3 3 4 5 2 4" xfId="6402" xr:uid="{59DB3CE2-2FA6-4357-8F55-4EE575386FAF}"/>
    <cellStyle name="20% - Accent3 3 4 5 3" xfId="6403" xr:uid="{612D9EBE-EFCA-4DFA-9B04-2A420955E427}"/>
    <cellStyle name="20% - Accent3 3 4 5 3 2" xfId="6404" xr:uid="{7C476D77-DE2C-45F0-88B5-E136A0243CA5}"/>
    <cellStyle name="20% - Accent3 3 4 5 3 2 2" xfId="6405" xr:uid="{B5956E7A-4DAC-4235-B87E-2E47E8CE55AC}"/>
    <cellStyle name="20% - Accent3 3 4 5 3 3" xfId="6406" xr:uid="{11661568-17DE-4C05-8ACC-58E27FE5F0E2}"/>
    <cellStyle name="20% - Accent3 3 4 5 4" xfId="6407" xr:uid="{07143A91-FCBD-4049-8B9F-16B6B8C4AC3E}"/>
    <cellStyle name="20% - Accent3 3 4 5 4 2" xfId="6408" xr:uid="{665150D5-3E03-439D-80B8-22D965E964C3}"/>
    <cellStyle name="20% - Accent3 3 4 5 5" xfId="6409" xr:uid="{2C4F4E98-62E2-4011-A2E8-BC8ACF3C82F9}"/>
    <cellStyle name="20% - Accent3 3 4 6" xfId="6410" xr:uid="{A1670BAD-0DF1-4713-A954-D4B156667248}"/>
    <cellStyle name="20% - Accent3 3 4 6 2" xfId="6411" xr:uid="{751D3F1F-058B-46E4-864C-A4ABA78D10B6}"/>
    <cellStyle name="20% - Accent3 3 4 6 2 2" xfId="6412" xr:uid="{80A1E0B9-C905-4965-B09F-555AB94D35C3}"/>
    <cellStyle name="20% - Accent3 3 4 6 2 2 2" xfId="6413" xr:uid="{06082DF3-34F7-461C-89AC-F94CE6150EC7}"/>
    <cellStyle name="20% - Accent3 3 4 6 2 3" xfId="6414" xr:uid="{A205A788-F097-431D-ACC7-A8C816355184}"/>
    <cellStyle name="20% - Accent3 3 4 6 3" xfId="6415" xr:uid="{3D82C298-0485-4AF2-A909-7CCE4680E1CF}"/>
    <cellStyle name="20% - Accent3 3 4 6 3 2" xfId="6416" xr:uid="{517B7C26-A0C8-43B1-9D63-D4CF5513C9E0}"/>
    <cellStyle name="20% - Accent3 3 4 6 4" xfId="6417" xr:uid="{99D5E69A-4F2C-4CC1-9EE1-01749FB4AF84}"/>
    <cellStyle name="20% - Accent3 3 4 7" xfId="6418" xr:uid="{810742A9-066A-475D-9EA8-D5073BECDF69}"/>
    <cellStyle name="20% - Accent3 3 4 7 2" xfId="6419" xr:uid="{6A8BFE52-F5C1-4011-8805-6858E665B85B}"/>
    <cellStyle name="20% - Accent3 3 4 7 2 2" xfId="6420" xr:uid="{FF49AB8C-18C0-49F7-B333-4B508EF8E9A2}"/>
    <cellStyle name="20% - Accent3 3 4 7 3" xfId="6421" xr:uid="{30DC3AF4-E992-4D9D-9EC2-7D6FE2288207}"/>
    <cellStyle name="20% - Accent3 3 4 8" xfId="6422" xr:uid="{E404527D-272F-4654-8224-742A66199AAF}"/>
    <cellStyle name="20% - Accent3 3 4 8 2" xfId="6423" xr:uid="{2655F121-77FA-4C64-A800-EEED1B1256A8}"/>
    <cellStyle name="20% - Accent3 3 4 9" xfId="6424" xr:uid="{1E567322-D525-4EB3-8E21-81FCBDF36B2B}"/>
    <cellStyle name="20% - Accent3 3 4 9 2" xfId="6425" xr:uid="{A2DBCAA0-BDE3-4935-ACF5-3F34335D020A}"/>
    <cellStyle name="20% - Accent3 3 5" xfId="6426" xr:uid="{B6B4C242-5C49-4D75-924F-4566981257CB}"/>
    <cellStyle name="20% - Accent3 3 5 2" xfId="6427" xr:uid="{108541BB-08FF-47DE-A2DC-3E3DDB6D33CE}"/>
    <cellStyle name="20% - Accent3 3 5 2 2" xfId="6428" xr:uid="{71FEABE0-C948-45E8-816A-310DBBC3AAD3}"/>
    <cellStyle name="20% - Accent3 3 5 2 2 2" xfId="6429" xr:uid="{70816361-6832-43E1-BCE1-586C03023789}"/>
    <cellStyle name="20% - Accent3 3 5 2 2 2 2" xfId="6430" xr:uid="{D1EF5ACA-F7A7-44F9-BAE6-F4DB5F7AC094}"/>
    <cellStyle name="20% - Accent3 3 5 2 2 2 2 2" xfId="6431" xr:uid="{CD2E706E-38DC-4FF2-9D77-93819AF4C48E}"/>
    <cellStyle name="20% - Accent3 3 5 2 2 2 3" xfId="6432" xr:uid="{13875E37-9507-4248-B32B-D353645FC481}"/>
    <cellStyle name="20% - Accent3 3 5 2 2 3" xfId="6433" xr:uid="{2B35BA2F-87AF-453D-89EA-060F511BB8F4}"/>
    <cellStyle name="20% - Accent3 3 5 2 2 3 2" xfId="6434" xr:uid="{88492585-7B65-4516-BA30-42569F2E70D5}"/>
    <cellStyle name="20% - Accent3 3 5 2 2 4" xfId="6435" xr:uid="{987F367F-203C-4CEA-B0AA-CD316358C69D}"/>
    <cellStyle name="20% - Accent3 3 5 2 2 4 2" xfId="6436" xr:uid="{5E95C598-5887-4F30-B1B3-B65765BF33E0}"/>
    <cellStyle name="20% - Accent3 3 5 2 2 5" xfId="6437" xr:uid="{0F3E1BC5-5CB8-487B-8746-AB8AF23A2176}"/>
    <cellStyle name="20% - Accent3 3 5 2 2 6" xfId="6438" xr:uid="{7E19C6FF-473B-4A38-B90F-5A7B53134087}"/>
    <cellStyle name="20% - Accent3 3 5 2 3" xfId="6439" xr:uid="{F5BE31BE-DFB2-4C01-ABA8-66D5B73CA2C4}"/>
    <cellStyle name="20% - Accent3 3 5 2 3 2" xfId="6440" xr:uid="{DCCE35E8-2A07-49E1-B4B4-C4CF85D6B076}"/>
    <cellStyle name="20% - Accent3 3 5 2 3 2 2" xfId="6441" xr:uid="{5453C09A-F181-4464-8E3F-53ABEA3259E8}"/>
    <cellStyle name="20% - Accent3 3 5 2 3 3" xfId="6442" xr:uid="{1E76FA45-9938-4973-AC8B-AC126ED9BE08}"/>
    <cellStyle name="20% - Accent3 3 5 2 4" xfId="6443" xr:uid="{48595144-29C6-4E7A-A03E-63C98176CDC6}"/>
    <cellStyle name="20% - Accent3 3 5 2 4 2" xfId="6444" xr:uid="{85BBDF05-A797-4E7C-8E2F-E2367687F6DB}"/>
    <cellStyle name="20% - Accent3 3 5 2 5" xfId="6445" xr:uid="{4DE8D15F-5D62-4F61-BD6F-87A3A453DF48}"/>
    <cellStyle name="20% - Accent3 3 5 2 5 2" xfId="6446" xr:uid="{A659893A-1264-4EB5-9FF7-FDD2DBAC034F}"/>
    <cellStyle name="20% - Accent3 3 5 2 6" xfId="6447" xr:uid="{E210B629-46A5-4A00-B1D9-96F9A713EDD2}"/>
    <cellStyle name="20% - Accent3 3 5 2 7" xfId="6448" xr:uid="{2791499F-62C6-4041-B6B7-472A76DC29C8}"/>
    <cellStyle name="20% - Accent3 3 5 3" xfId="6449" xr:uid="{D0AB25C5-1BDA-44ED-AB9E-5191956C204A}"/>
    <cellStyle name="20% - Accent3 3 5 3 2" xfId="6450" xr:uid="{A87BA830-5990-4160-B380-072082AAFC63}"/>
    <cellStyle name="20% - Accent3 3 5 3 2 2" xfId="6451" xr:uid="{15B1006C-02B4-44EC-87AB-82F4852638A0}"/>
    <cellStyle name="20% - Accent3 3 5 3 2 2 2" xfId="6452" xr:uid="{6575C169-D6ED-4C6C-BB24-0D8E79AB3EED}"/>
    <cellStyle name="20% - Accent3 3 5 3 2 2 2 2" xfId="6453" xr:uid="{5D17B892-4195-4EAF-BC29-88FB9B47B150}"/>
    <cellStyle name="20% - Accent3 3 5 3 2 2 3" xfId="6454" xr:uid="{F5F5FA46-7515-4895-9D76-EB6C3ECC04F6}"/>
    <cellStyle name="20% - Accent3 3 5 3 2 3" xfId="6455" xr:uid="{D0F89CC8-563A-4738-BDE2-4F927CD74140}"/>
    <cellStyle name="20% - Accent3 3 5 3 2 3 2" xfId="6456" xr:uid="{23E55D70-F7E9-4475-9C56-C3AC97A28D3B}"/>
    <cellStyle name="20% - Accent3 3 5 3 2 4" xfId="6457" xr:uid="{60321590-C7C1-4BC3-8FD9-0AB232602FEE}"/>
    <cellStyle name="20% - Accent3 3 5 3 3" xfId="6458" xr:uid="{7AAE8BDC-BC7E-4225-904D-1D01AFC66401}"/>
    <cellStyle name="20% - Accent3 3 5 3 3 2" xfId="6459" xr:uid="{F894C59F-02FA-4AFD-9FF9-BE8D8228B0B7}"/>
    <cellStyle name="20% - Accent3 3 5 3 3 2 2" xfId="6460" xr:uid="{DCAE6E06-6DA0-4E1D-9997-BEA7AD9F5555}"/>
    <cellStyle name="20% - Accent3 3 5 3 3 3" xfId="6461" xr:uid="{C046B91F-A9D7-4E74-A340-EC04E502A1DB}"/>
    <cellStyle name="20% - Accent3 3 5 3 4" xfId="6462" xr:uid="{E3EF2C1B-699E-444B-BB9E-2828EF763D96}"/>
    <cellStyle name="20% - Accent3 3 5 3 4 2" xfId="6463" xr:uid="{55BD5BDD-1D4B-4EA0-AE7F-6AF3228DC5EC}"/>
    <cellStyle name="20% - Accent3 3 5 3 5" xfId="6464" xr:uid="{2511AB9F-93BC-4970-A314-3D1CF31313D7}"/>
    <cellStyle name="20% - Accent3 3 5 3 5 2" xfId="6465" xr:uid="{2DF859F9-923C-485E-820F-8D3656A530C5}"/>
    <cellStyle name="20% - Accent3 3 5 3 6" xfId="6466" xr:uid="{DA30894E-C1E4-423C-A54D-D151AE4DD3AF}"/>
    <cellStyle name="20% - Accent3 3 5 3 7" xfId="6467" xr:uid="{86BCCA27-154A-444C-A860-45D6CA6311A7}"/>
    <cellStyle name="20% - Accent3 3 5 4" xfId="6468" xr:uid="{5AE478AE-BDC5-4901-AF2E-A77D91699D07}"/>
    <cellStyle name="20% - Accent3 3 5 4 2" xfId="6469" xr:uid="{42FABF3A-7421-4C60-9AEF-CB23C59C8968}"/>
    <cellStyle name="20% - Accent3 3 5 4 2 2" xfId="6470" xr:uid="{C7CD4FB3-B38C-4937-AEEF-00055EFCD744}"/>
    <cellStyle name="20% - Accent3 3 5 4 2 2 2" xfId="6471" xr:uid="{88E9F381-DD6B-4A94-A224-205E58E671F9}"/>
    <cellStyle name="20% - Accent3 3 5 4 2 3" xfId="6472" xr:uid="{0C5C67DF-9E24-40AB-98DE-852C19FEF7C7}"/>
    <cellStyle name="20% - Accent3 3 5 4 3" xfId="6473" xr:uid="{335BCD63-2866-42CF-81DE-4290547B2DB9}"/>
    <cellStyle name="20% - Accent3 3 5 4 3 2" xfId="6474" xr:uid="{29D3F1FA-16E7-4BF9-8E77-A2A8B48353B2}"/>
    <cellStyle name="20% - Accent3 3 5 4 4" xfId="6475" xr:uid="{832F076E-BEAA-4B85-82EC-DA65F466FE5B}"/>
    <cellStyle name="20% - Accent3 3 5 5" xfId="6476" xr:uid="{1687DD83-D293-4474-8B01-171741687FB3}"/>
    <cellStyle name="20% - Accent3 3 5 5 2" xfId="6477" xr:uid="{72F9F1FE-5790-4FD0-A8EB-D01212C2AF58}"/>
    <cellStyle name="20% - Accent3 3 5 5 2 2" xfId="6478" xr:uid="{2792A33C-5E4B-4B66-86F4-0438AF8D6B98}"/>
    <cellStyle name="20% - Accent3 3 5 5 3" xfId="6479" xr:uid="{E2E7ADD9-6146-4480-A3DA-32F50AD31235}"/>
    <cellStyle name="20% - Accent3 3 5 6" xfId="6480" xr:uid="{5FC8F464-1B63-4459-BABE-7C13D900A3AA}"/>
    <cellStyle name="20% - Accent3 3 5 6 2" xfId="6481" xr:uid="{7CDF0693-92B4-474E-B704-08795DC5E897}"/>
    <cellStyle name="20% - Accent3 3 5 7" xfId="6482" xr:uid="{55F5910B-573D-4BFE-A294-CC659B41A548}"/>
    <cellStyle name="20% - Accent3 3 5 7 2" xfId="6483" xr:uid="{D3050460-A47B-490B-89BD-FF62B18BA112}"/>
    <cellStyle name="20% - Accent3 3 5 8" xfId="6484" xr:uid="{AD59D0A7-1AC9-426C-B568-C9766A97A9FF}"/>
    <cellStyle name="20% - Accent3 3 5 9" xfId="6485" xr:uid="{86D63957-3197-49C4-951A-8961998C1965}"/>
    <cellStyle name="20% - Accent3 3 6" xfId="6486" xr:uid="{773FCC21-B240-4900-AEE5-5048BC0EC0F1}"/>
    <cellStyle name="20% - Accent3 3 6 2" xfId="6487" xr:uid="{927E711B-B8BC-4492-891C-C02E2AC8ADB2}"/>
    <cellStyle name="20% - Accent3 3 6 2 2" xfId="6488" xr:uid="{460FA856-0708-4B92-8522-0B6630DC743F}"/>
    <cellStyle name="20% - Accent3 3 6 2 2 2" xfId="6489" xr:uid="{BBF5A33E-559D-49F2-AE20-53E54076FB05}"/>
    <cellStyle name="20% - Accent3 3 6 2 2 2 2" xfId="6490" xr:uid="{8BB0A17B-048F-4E42-A3D4-09075C6EA799}"/>
    <cellStyle name="20% - Accent3 3 6 2 2 2 2 2" xfId="6491" xr:uid="{D4610A51-5387-4790-8477-CB2F20726FE8}"/>
    <cellStyle name="20% - Accent3 3 6 2 2 2 3" xfId="6492" xr:uid="{4793E362-E68F-4494-A5B4-F0BED1B41395}"/>
    <cellStyle name="20% - Accent3 3 6 2 2 3" xfId="6493" xr:uid="{54AD5555-20AB-4652-9C17-89359322B2F1}"/>
    <cellStyle name="20% - Accent3 3 6 2 2 3 2" xfId="6494" xr:uid="{B83B5EBD-907B-45AC-B158-8538E8D752D6}"/>
    <cellStyle name="20% - Accent3 3 6 2 2 4" xfId="6495" xr:uid="{FEC481CD-F49F-409F-8537-9579DA9D386F}"/>
    <cellStyle name="20% - Accent3 3 6 2 2 4 2" xfId="6496" xr:uid="{2E1D891D-AC4E-4F82-AF20-F5FC25D5B6EF}"/>
    <cellStyle name="20% - Accent3 3 6 2 2 5" xfId="6497" xr:uid="{AF128796-2456-4FBE-9F21-F257334E6A85}"/>
    <cellStyle name="20% - Accent3 3 6 2 2 6" xfId="6498" xr:uid="{E6FA5B84-1DC6-4C3E-90F6-49B2AC3D343E}"/>
    <cellStyle name="20% - Accent3 3 6 2 3" xfId="6499" xr:uid="{078CF649-C9E0-4181-B97F-A4F9A6F91C6A}"/>
    <cellStyle name="20% - Accent3 3 6 2 3 2" xfId="6500" xr:uid="{B597D125-7778-45CC-B230-B53471FDCEF8}"/>
    <cellStyle name="20% - Accent3 3 6 2 3 2 2" xfId="6501" xr:uid="{80C42718-FF8E-4492-8E6D-FF5A5FD38F6C}"/>
    <cellStyle name="20% - Accent3 3 6 2 3 3" xfId="6502" xr:uid="{38ADBEDB-E3DF-4C8A-B2F0-C58A84D00D53}"/>
    <cellStyle name="20% - Accent3 3 6 2 4" xfId="6503" xr:uid="{E2D77A5D-6CE3-488C-9155-FB585D1A73DD}"/>
    <cellStyle name="20% - Accent3 3 6 2 4 2" xfId="6504" xr:uid="{764BC9B0-A099-4431-B955-7CA333F3D7D1}"/>
    <cellStyle name="20% - Accent3 3 6 2 5" xfId="6505" xr:uid="{BD3F7EA5-8696-4FAE-8F19-6A390B830FBC}"/>
    <cellStyle name="20% - Accent3 3 6 2 5 2" xfId="6506" xr:uid="{72CEA566-AD06-4818-B905-306621E1CA77}"/>
    <cellStyle name="20% - Accent3 3 6 2 6" xfId="6507" xr:uid="{36398F82-9FF5-4ABB-889E-75708D4E9A07}"/>
    <cellStyle name="20% - Accent3 3 6 2 7" xfId="6508" xr:uid="{343BEE15-30AD-425D-A14F-21EF32DE822C}"/>
    <cellStyle name="20% - Accent3 3 6 3" xfId="6509" xr:uid="{AAD21653-3936-42E6-A480-DE12CC964953}"/>
    <cellStyle name="20% - Accent3 3 6 3 2" xfId="6510" xr:uid="{795CCBCA-7F18-4CA9-8CE0-CD7C52C34BBF}"/>
    <cellStyle name="20% - Accent3 3 6 3 2 2" xfId="6511" xr:uid="{8CC3B985-069F-413A-AA05-F57C96AB290E}"/>
    <cellStyle name="20% - Accent3 3 6 3 2 2 2" xfId="6512" xr:uid="{261C620A-0150-46C0-B1FE-17A2527596E0}"/>
    <cellStyle name="20% - Accent3 3 6 3 2 3" xfId="6513" xr:uid="{7A86D803-00A4-473D-B135-72221D9CCC37}"/>
    <cellStyle name="20% - Accent3 3 6 3 3" xfId="6514" xr:uid="{60A9F05C-A318-4366-BBF1-8F8A9A22C5B2}"/>
    <cellStyle name="20% - Accent3 3 6 3 3 2" xfId="6515" xr:uid="{D2679BC1-1F84-478B-9C12-78A6D9030CE1}"/>
    <cellStyle name="20% - Accent3 3 6 3 4" xfId="6516" xr:uid="{B1D847A6-CF83-4F52-9861-078F850FD052}"/>
    <cellStyle name="20% - Accent3 3 6 3 4 2" xfId="6517" xr:uid="{AF40F169-F70A-4749-AC6D-F18B85B44968}"/>
    <cellStyle name="20% - Accent3 3 6 3 5" xfId="6518" xr:uid="{E67FF173-A5A8-4B2A-9810-886C02D2AC44}"/>
    <cellStyle name="20% - Accent3 3 6 3 6" xfId="6519" xr:uid="{07DAACD9-FCD1-4FAF-A9DB-274E0390BBE2}"/>
    <cellStyle name="20% - Accent3 3 6 4" xfId="6520" xr:uid="{92D6DF7C-6766-4AE1-95EF-542BF8BB65E7}"/>
    <cellStyle name="20% - Accent3 3 6 4 2" xfId="6521" xr:uid="{0DA68D6A-E093-4E09-BB67-D9A6B4FFC5AF}"/>
    <cellStyle name="20% - Accent3 3 6 4 2 2" xfId="6522" xr:uid="{4080EFD1-CA48-4840-AC7D-95EBF4C64706}"/>
    <cellStyle name="20% - Accent3 3 6 4 3" xfId="6523" xr:uid="{25B364B9-AA57-483B-9D6E-C60A6768BFDF}"/>
    <cellStyle name="20% - Accent3 3 6 5" xfId="6524" xr:uid="{698EEE92-2A22-4910-9AF3-4C95328EFEFF}"/>
    <cellStyle name="20% - Accent3 3 6 5 2" xfId="6525" xr:uid="{06DE28B7-EE85-45ED-B050-D92AD64C87A1}"/>
    <cellStyle name="20% - Accent3 3 6 6" xfId="6526" xr:uid="{1CA4FFC7-357C-45BA-BBCC-AACBCAFB0866}"/>
    <cellStyle name="20% - Accent3 3 6 6 2" xfId="6527" xr:uid="{A5A50CA0-B9A6-4DA0-9C98-972740A12583}"/>
    <cellStyle name="20% - Accent3 3 6 7" xfId="6528" xr:uid="{3B1C792E-5904-4B3A-90E0-C30043B9306B}"/>
    <cellStyle name="20% - Accent3 3 6 8" xfId="6529" xr:uid="{51D8964D-AFCF-46F9-B99B-31B6D9234A64}"/>
    <cellStyle name="20% - Accent3 3 7" xfId="6530" xr:uid="{BC592AAD-8E93-42DF-AA13-FDD5885BE1C2}"/>
    <cellStyle name="20% - Accent3 3 7 2" xfId="6531" xr:uid="{9BCD97B4-27F2-4A4C-AD2B-1F54C2C6083B}"/>
    <cellStyle name="20% - Accent3 3 7 2 2" xfId="6532" xr:uid="{ED1DEEEC-B59A-47D0-9A5D-0C4E53AB6451}"/>
    <cellStyle name="20% - Accent3 3 7 2 2 2" xfId="6533" xr:uid="{64D9E983-FE04-4FED-987A-7F6453D284F3}"/>
    <cellStyle name="20% - Accent3 3 7 2 2 2 2" xfId="6534" xr:uid="{B7CB3884-5A01-4388-A3DB-8C9C2BF68705}"/>
    <cellStyle name="20% - Accent3 3 7 2 2 3" xfId="6535" xr:uid="{24F27506-9EDB-46E5-BF9F-9F2BE5B8ED71}"/>
    <cellStyle name="20% - Accent3 3 7 2 3" xfId="6536" xr:uid="{404B8916-BBEC-4D33-8B53-AFCDB39D0757}"/>
    <cellStyle name="20% - Accent3 3 7 2 3 2" xfId="6537" xr:uid="{80589A45-A4A8-480C-BE83-CFAAAC0AECED}"/>
    <cellStyle name="20% - Accent3 3 7 2 4" xfId="6538" xr:uid="{F0737F72-24AA-4C6D-B31C-457DC5A23EBE}"/>
    <cellStyle name="20% - Accent3 3 7 2 4 2" xfId="6539" xr:uid="{21DB6CEB-9A7A-4D73-A8F3-B3DB0720B954}"/>
    <cellStyle name="20% - Accent3 3 7 2 5" xfId="6540" xr:uid="{6DE17C93-0382-4390-ACD7-E3A8958D732F}"/>
    <cellStyle name="20% - Accent3 3 7 2 6" xfId="6541" xr:uid="{4EF5AF87-BC8F-4B18-8525-C775BD7751AA}"/>
    <cellStyle name="20% - Accent3 3 7 3" xfId="6542" xr:uid="{8BC0DF8F-5621-4CEB-90CE-A2A1E0EABEFA}"/>
    <cellStyle name="20% - Accent3 3 7 3 2" xfId="6543" xr:uid="{A0E789B3-AAFA-4275-AC2A-1897C68E2026}"/>
    <cellStyle name="20% - Accent3 3 7 3 2 2" xfId="6544" xr:uid="{513610FA-994D-4BA2-A8CC-14A95C056B00}"/>
    <cellStyle name="20% - Accent3 3 7 3 3" xfId="6545" xr:uid="{3717D250-D3AF-4AB6-9B02-55D1D9C54DFB}"/>
    <cellStyle name="20% - Accent3 3 7 4" xfId="6546" xr:uid="{322FA2E2-891F-4C22-A955-5240545D976D}"/>
    <cellStyle name="20% - Accent3 3 7 4 2" xfId="6547" xr:uid="{84D186DD-D424-4FBE-AD6A-6F920D244CAF}"/>
    <cellStyle name="20% - Accent3 3 7 5" xfId="6548" xr:uid="{D1EDFCF9-8789-4711-96BF-0C0DEFEBC0B7}"/>
    <cellStyle name="20% - Accent3 3 7 5 2" xfId="6549" xr:uid="{5F24F52D-47E1-460C-86E0-397B4068D852}"/>
    <cellStyle name="20% - Accent3 3 7 6" xfId="6550" xr:uid="{36BA391D-FA9E-4D64-AE8B-6D308CCEFB16}"/>
    <cellStyle name="20% - Accent3 3 7 7" xfId="6551" xr:uid="{3B9D3BAD-F9A5-4024-A94A-4B8FFE036DE9}"/>
    <cellStyle name="20% - Accent3 3 8" xfId="6552" xr:uid="{FB1D76CE-335F-4DED-B613-79DE4DF5DF21}"/>
    <cellStyle name="20% - Accent3 3 8 2" xfId="6553" xr:uid="{FA4E065F-A340-473A-B834-A3891E1FA470}"/>
    <cellStyle name="20% - Accent3 3 8 2 2" xfId="6554" xr:uid="{69E54FBF-EE6B-4F1F-A2DB-2CB8F2D4AC7F}"/>
    <cellStyle name="20% - Accent3 3 8 2 2 2" xfId="6555" xr:uid="{A8FE413A-3D5A-468F-9189-5FAE6198559E}"/>
    <cellStyle name="20% - Accent3 3 8 2 2 2 2" xfId="6556" xr:uid="{8915A8AB-13FD-421D-AACB-15C49C095556}"/>
    <cellStyle name="20% - Accent3 3 8 2 2 3" xfId="6557" xr:uid="{C7F105DA-58C2-489A-B2A0-07A135940B9A}"/>
    <cellStyle name="20% - Accent3 3 8 2 3" xfId="6558" xr:uid="{EFED5BA8-3233-4EF7-850E-E9CBAB349C56}"/>
    <cellStyle name="20% - Accent3 3 8 2 3 2" xfId="6559" xr:uid="{F304424A-A541-4F8F-8C5C-47E15BEF84F4}"/>
    <cellStyle name="20% - Accent3 3 8 2 4" xfId="6560" xr:uid="{2A426415-94EB-4E58-B774-82535CDCD3DE}"/>
    <cellStyle name="20% - Accent3 3 8 3" xfId="6561" xr:uid="{2310789C-F9E6-4726-873B-5FEA6557BEAE}"/>
    <cellStyle name="20% - Accent3 3 8 3 2" xfId="6562" xr:uid="{6280E4DE-A549-4263-9363-0C0B3F46C87B}"/>
    <cellStyle name="20% - Accent3 3 8 3 2 2" xfId="6563" xr:uid="{B9A990E8-E89D-4EE1-92FD-88688F644C7E}"/>
    <cellStyle name="20% - Accent3 3 8 3 3" xfId="6564" xr:uid="{3852EFA3-BD7E-47E9-9159-E0723BCD3C9C}"/>
    <cellStyle name="20% - Accent3 3 8 4" xfId="6565" xr:uid="{C4C35242-9016-41FD-9E7B-A083B561B49C}"/>
    <cellStyle name="20% - Accent3 3 8 4 2" xfId="6566" xr:uid="{27C83C75-3DEA-46A9-94F8-0FFDA6116E9F}"/>
    <cellStyle name="20% - Accent3 3 8 5" xfId="6567" xr:uid="{D77D7CAB-F566-4074-8FA6-6F2FEC876C1A}"/>
    <cellStyle name="20% - Accent3 3 8 5 2" xfId="6568" xr:uid="{54D1296A-6F60-4C0A-96D2-65B53410138F}"/>
    <cellStyle name="20% - Accent3 3 8 6" xfId="6569" xr:uid="{A12294B3-5DEA-418B-9A92-C9C50E5450C5}"/>
    <cellStyle name="20% - Accent3 3 8 7" xfId="6570" xr:uid="{7EB0D419-162F-471B-864C-D71438DB43EE}"/>
    <cellStyle name="20% - Accent3 3 9" xfId="6571" xr:uid="{1D0E447C-7DE5-425B-98BF-905BD4C08CA0}"/>
    <cellStyle name="20% - Accent3 3 9 2" xfId="6572" xr:uid="{09BAF01A-B12C-4188-8DE7-BB8552C1728A}"/>
    <cellStyle name="20% - Accent3 3 9 2 2" xfId="6573" xr:uid="{58470B51-264C-4070-92E8-9B294BB382E7}"/>
    <cellStyle name="20% - Accent3 3 9 2 2 2" xfId="6574" xr:uid="{8449EFD0-1DBE-44DC-91E9-6006F76342A6}"/>
    <cellStyle name="20% - Accent3 3 9 2 2 2 2" xfId="6575" xr:uid="{B1078678-7645-45BA-974F-197B14A30052}"/>
    <cellStyle name="20% - Accent3 3 9 2 2 3" xfId="6576" xr:uid="{DA734DA5-8B05-4AC0-A291-CCA109AB6181}"/>
    <cellStyle name="20% - Accent3 3 9 2 3" xfId="6577" xr:uid="{6891C427-518C-4697-9B32-2AB7EEF8CD6B}"/>
    <cellStyle name="20% - Accent3 3 9 2 3 2" xfId="6578" xr:uid="{E58F132E-C635-4FAF-A576-C78B112A4725}"/>
    <cellStyle name="20% - Accent3 3 9 2 4" xfId="6579" xr:uid="{07D86920-E5C8-4F0B-A6E5-47C65C84003E}"/>
    <cellStyle name="20% - Accent3 3 9 3" xfId="6580" xr:uid="{8C015144-438E-4DE3-92D2-7B02954F6D5B}"/>
    <cellStyle name="20% - Accent3 3 9 3 2" xfId="6581" xr:uid="{1D7C1A86-7BBD-449C-8902-AB53F7E5B2EC}"/>
    <cellStyle name="20% - Accent3 3 9 3 2 2" xfId="6582" xr:uid="{2B69AE38-37DA-4642-8DEB-6876F4B1AAD5}"/>
    <cellStyle name="20% - Accent3 3 9 3 3" xfId="6583" xr:uid="{0FA71D1D-42F7-4DCC-8080-BF0E81B3B5D3}"/>
    <cellStyle name="20% - Accent3 3 9 4" xfId="6584" xr:uid="{A4C52058-0EA2-4E5F-9F1E-65537C66EDCC}"/>
    <cellStyle name="20% - Accent3 3 9 4 2" xfId="6585" xr:uid="{B99B42CC-0DD9-4F7D-B18B-ED2448172AC1}"/>
    <cellStyle name="20% - Accent3 3 9 5" xfId="6586" xr:uid="{D105D871-5D11-4CC7-81F3-032C6C2B6DA3}"/>
    <cellStyle name="20% - Accent3 3_Asset Register (new)" xfId="6587" xr:uid="{54958853-E293-4371-AE9F-08AAAAE27B9B}"/>
    <cellStyle name="20% - Accent3 4" xfId="6588" xr:uid="{059EC965-75E5-44FC-8F8A-10A56AE706FD}"/>
    <cellStyle name="20% - Accent3 4 10" xfId="6589" xr:uid="{8D638BE4-A312-47AB-9246-C8C2FA8E357B}"/>
    <cellStyle name="20% - Accent3 4 10 2" xfId="6590" xr:uid="{480641BC-B999-47B9-B39C-67897F2B5487}"/>
    <cellStyle name="20% - Accent3 4 10 2 2" xfId="6591" xr:uid="{7E32A31C-7E31-4569-B911-5B38759E8131}"/>
    <cellStyle name="20% - Accent3 4 10 2 2 2" xfId="6592" xr:uid="{11494290-5E95-43B5-8E9B-605964936F90}"/>
    <cellStyle name="20% - Accent3 4 10 2 2 2 2" xfId="6593" xr:uid="{0645CDA9-8C16-4E91-9CD7-591A93B36CF0}"/>
    <cellStyle name="20% - Accent3 4 10 2 2 3" xfId="6594" xr:uid="{3BF51790-7E53-4A23-A21E-842D78275BAA}"/>
    <cellStyle name="20% - Accent3 4 10 2 3" xfId="6595" xr:uid="{5AC6217B-A989-493D-BCF4-9DDAB1819620}"/>
    <cellStyle name="20% - Accent3 4 10 2 3 2" xfId="6596" xr:uid="{807FBF07-FC71-4292-9043-35C7DD3161E2}"/>
    <cellStyle name="20% - Accent3 4 10 2 4" xfId="6597" xr:uid="{35805F93-E884-4A89-87CD-6D369C1299A7}"/>
    <cellStyle name="20% - Accent3 4 10 3" xfId="6598" xr:uid="{3523E385-2024-4AC1-A6CC-273E68DE3822}"/>
    <cellStyle name="20% - Accent3 4 10 3 2" xfId="6599" xr:uid="{4A18D9AD-2292-4A9F-BED5-8D32C5F80763}"/>
    <cellStyle name="20% - Accent3 4 10 3 2 2" xfId="6600" xr:uid="{432DA98B-9DB3-4F1C-B89E-C514B024F831}"/>
    <cellStyle name="20% - Accent3 4 10 3 3" xfId="6601" xr:uid="{70171E31-12B2-41CB-AD9F-B20720337667}"/>
    <cellStyle name="20% - Accent3 4 10 4" xfId="6602" xr:uid="{C813E093-5AB6-46C6-A41B-2DC86ED1D882}"/>
    <cellStyle name="20% - Accent3 4 10 4 2" xfId="6603" xr:uid="{5750B56D-8791-4D74-B0C8-E4AD92B165A9}"/>
    <cellStyle name="20% - Accent3 4 10 5" xfId="6604" xr:uid="{3A6C52BE-292D-4A54-BCCB-29A97924F121}"/>
    <cellStyle name="20% - Accent3 4 11" xfId="6605" xr:uid="{1853EF76-F366-4BA4-AED6-C59C51039765}"/>
    <cellStyle name="20% - Accent3 4 11 2" xfId="6606" xr:uid="{BF573619-DD06-45A1-924B-D964D1278C1B}"/>
    <cellStyle name="20% - Accent3 4 11 2 2" xfId="6607" xr:uid="{A940C13F-103C-4138-B44B-774B78592274}"/>
    <cellStyle name="20% - Accent3 4 11 2 2 2" xfId="6608" xr:uid="{6E06005E-666A-4436-9BDB-823E4824D512}"/>
    <cellStyle name="20% - Accent3 4 11 2 2 2 2" xfId="6609" xr:uid="{EFB475E1-ED79-4CC6-96C4-70B7243146EA}"/>
    <cellStyle name="20% - Accent3 4 11 2 2 3" xfId="6610" xr:uid="{24A75589-C863-4EAD-A082-20D5960D44B2}"/>
    <cellStyle name="20% - Accent3 4 11 2 3" xfId="6611" xr:uid="{45BAEFB6-5B7D-4C93-B32F-BBB62B19EBEB}"/>
    <cellStyle name="20% - Accent3 4 11 2 3 2" xfId="6612" xr:uid="{6216AFB2-CEC0-496B-B1D8-2DE52FA31DDB}"/>
    <cellStyle name="20% - Accent3 4 11 2 4" xfId="6613" xr:uid="{C9257D9F-1775-47B6-936A-89C714DECB75}"/>
    <cellStyle name="20% - Accent3 4 11 3" xfId="6614" xr:uid="{E148E346-1B70-4526-A703-42A85B487668}"/>
    <cellStyle name="20% - Accent3 4 11 3 2" xfId="6615" xr:uid="{0A90ABE1-D7B2-4E23-BB5D-CEFBFAEB9297}"/>
    <cellStyle name="20% - Accent3 4 11 3 2 2" xfId="6616" xr:uid="{9439390E-D34D-4F5D-BFE2-8042A2BE27C1}"/>
    <cellStyle name="20% - Accent3 4 11 3 3" xfId="6617" xr:uid="{37205C04-ACC6-4117-85FC-9FF321A4BC24}"/>
    <cellStyle name="20% - Accent3 4 11 4" xfId="6618" xr:uid="{EFFDDEA6-818E-4E44-99AB-CF46C245A73A}"/>
    <cellStyle name="20% - Accent3 4 11 4 2" xfId="6619" xr:uid="{8C8A0BDE-28EC-4E29-BA55-CDC50F49BB6B}"/>
    <cellStyle name="20% - Accent3 4 11 5" xfId="6620" xr:uid="{63DECFD1-E8E0-4C37-9C39-19CC02649B9F}"/>
    <cellStyle name="20% - Accent3 4 12" xfId="6621" xr:uid="{3182F84F-EEF5-4D9B-AC5A-5B265EB4B40C}"/>
    <cellStyle name="20% - Accent3 4 12 2" xfId="6622" xr:uid="{186B6D3E-D5EB-4680-A908-365EDB6984AD}"/>
    <cellStyle name="20% - Accent3 4 12 2 2" xfId="6623" xr:uid="{33279838-D364-4472-A2A2-60F5D9871C20}"/>
    <cellStyle name="20% - Accent3 4 12 2 2 2" xfId="6624" xr:uid="{3968E36E-F452-483A-B0C1-7EC84AE099CE}"/>
    <cellStyle name="20% - Accent3 4 12 2 2 2 2" xfId="6625" xr:uid="{2F4B7CF1-BA32-461B-A940-4E692D6FE274}"/>
    <cellStyle name="20% - Accent3 4 12 2 2 3" xfId="6626" xr:uid="{F2272FB7-60D5-4842-8C3C-DAD9EA329FF1}"/>
    <cellStyle name="20% - Accent3 4 12 2 3" xfId="6627" xr:uid="{4648100B-2720-4F0D-8650-D1798B21F959}"/>
    <cellStyle name="20% - Accent3 4 12 2 3 2" xfId="6628" xr:uid="{286B46BC-4D4B-4E5B-9C74-B848F70EB5FD}"/>
    <cellStyle name="20% - Accent3 4 12 2 4" xfId="6629" xr:uid="{AE283EC4-0B5B-4554-9748-6B5AC6625B5C}"/>
    <cellStyle name="20% - Accent3 4 12 3" xfId="6630" xr:uid="{67903DE4-4CB0-4718-A5C9-6F751B6F902B}"/>
    <cellStyle name="20% - Accent3 4 12 3 2" xfId="6631" xr:uid="{BE7D95A3-C3F5-4EFA-A107-E6977F148E18}"/>
    <cellStyle name="20% - Accent3 4 12 3 2 2" xfId="6632" xr:uid="{D5A3E208-7806-42C7-9241-3FE15E158A2D}"/>
    <cellStyle name="20% - Accent3 4 12 3 3" xfId="6633" xr:uid="{F5B0D697-00D1-4D38-AE31-2C68635C5886}"/>
    <cellStyle name="20% - Accent3 4 12 4" xfId="6634" xr:uid="{16F78634-443A-4682-9403-A5A629231DEA}"/>
    <cellStyle name="20% - Accent3 4 12 4 2" xfId="6635" xr:uid="{6DA424F8-CA8F-40EB-A91B-7EDB525166C0}"/>
    <cellStyle name="20% - Accent3 4 12 5" xfId="6636" xr:uid="{F8F3E050-5D8A-4F34-A415-232E1D748FB5}"/>
    <cellStyle name="20% - Accent3 4 13" xfId="6637" xr:uid="{562C38EC-9A78-4F65-9BE6-1EB64BBA9DFC}"/>
    <cellStyle name="20% - Accent3 4 13 2" xfId="6638" xr:uid="{0E5D0B11-AA32-4F1E-B29F-56673BE980B8}"/>
    <cellStyle name="20% - Accent3 4 13 2 2" xfId="6639" xr:uid="{BF50EA04-796A-40C1-9CC5-0AC6C4765EBF}"/>
    <cellStyle name="20% - Accent3 4 13 2 2 2" xfId="6640" xr:uid="{93BC83B2-82C1-456B-8AA6-EE043B520CEC}"/>
    <cellStyle name="20% - Accent3 4 13 2 2 2 2" xfId="6641" xr:uid="{DC468B36-5862-493B-864D-B53924CBF955}"/>
    <cellStyle name="20% - Accent3 4 13 2 2 3" xfId="6642" xr:uid="{925CDBAA-FE3B-4BB1-A110-BDD76E0007F6}"/>
    <cellStyle name="20% - Accent3 4 13 2 3" xfId="6643" xr:uid="{80E965F5-D561-4C83-A822-2D2F4F5B2E66}"/>
    <cellStyle name="20% - Accent3 4 13 2 3 2" xfId="6644" xr:uid="{55256CAD-C55B-4DD3-A170-B31AC8DB628D}"/>
    <cellStyle name="20% - Accent3 4 13 2 4" xfId="6645" xr:uid="{DEBF1CEE-3CCE-48C9-BD9D-7368C10E2BBB}"/>
    <cellStyle name="20% - Accent3 4 13 3" xfId="6646" xr:uid="{E0928B40-B94A-4AD9-AAEE-47C993670F15}"/>
    <cellStyle name="20% - Accent3 4 13 3 2" xfId="6647" xr:uid="{2C30C63F-877D-4C3A-A510-D4A8589FB72E}"/>
    <cellStyle name="20% - Accent3 4 13 3 2 2" xfId="6648" xr:uid="{2627BFBC-5D4A-4F88-81E0-F5E19396AA51}"/>
    <cellStyle name="20% - Accent3 4 13 3 3" xfId="6649" xr:uid="{169B3521-AB21-4968-8E59-722FB4E0B581}"/>
    <cellStyle name="20% - Accent3 4 13 4" xfId="6650" xr:uid="{DA1AF7E6-61BB-43E4-A41C-71A0AAD30463}"/>
    <cellStyle name="20% - Accent3 4 13 4 2" xfId="6651" xr:uid="{4083BAA0-1AED-4BE0-BA42-FD33AE2DAAD2}"/>
    <cellStyle name="20% - Accent3 4 13 5" xfId="6652" xr:uid="{FDD18273-1632-4F43-88AD-28C6BE033D64}"/>
    <cellStyle name="20% - Accent3 4 14" xfId="6653" xr:uid="{16C667A2-AE01-401D-BFD7-4CA99D1D094F}"/>
    <cellStyle name="20% - Accent3 4 14 2" xfId="6654" xr:uid="{67B2BA85-0B87-42E7-A1F0-A17FACF9A944}"/>
    <cellStyle name="20% - Accent3 4 14 2 2" xfId="6655" xr:uid="{8332D97E-8524-440B-908B-233D87229299}"/>
    <cellStyle name="20% - Accent3 4 14 2 2 2" xfId="6656" xr:uid="{3C5ABFCE-31C5-4770-9BAF-10138C76CD60}"/>
    <cellStyle name="20% - Accent3 4 14 2 3" xfId="6657" xr:uid="{8472DE8D-913E-4A97-84E5-02C12E5E8A5E}"/>
    <cellStyle name="20% - Accent3 4 14 3" xfId="6658" xr:uid="{BFF3130F-5F2C-4D98-BE40-2172D5F7161D}"/>
    <cellStyle name="20% - Accent3 4 14 3 2" xfId="6659" xr:uid="{C4D0308B-0AE7-466B-ADB5-1248156FD278}"/>
    <cellStyle name="20% - Accent3 4 14 4" xfId="6660" xr:uid="{81B4DA57-1FD0-48B3-9C91-18910A68BE00}"/>
    <cellStyle name="20% - Accent3 4 15" xfId="6661" xr:uid="{3AAED568-B3D3-47FA-8AD3-A3EBE6D3B94F}"/>
    <cellStyle name="20% - Accent3 4 15 2" xfId="6662" xr:uid="{9E829960-D105-48AA-80FF-BC6744CA19F6}"/>
    <cellStyle name="20% - Accent3 4 15 2 2" xfId="6663" xr:uid="{A07F3674-2ABA-4A35-B867-0C3DDA5C6E39}"/>
    <cellStyle name="20% - Accent3 4 15 3" xfId="6664" xr:uid="{F4C30A7E-6D6A-47A5-A27B-97A43B12F7E7}"/>
    <cellStyle name="20% - Accent3 4 16" xfId="6665" xr:uid="{54B15743-5CE4-4908-AB67-DCD38B3FA6A7}"/>
    <cellStyle name="20% - Accent3 4 16 2" xfId="6666" xr:uid="{9DEE8C1C-9B36-42E9-A143-839C7C3A6092}"/>
    <cellStyle name="20% - Accent3 4 17" xfId="6667" xr:uid="{C2139596-9C2A-4041-8976-7E4EF8F00DC2}"/>
    <cellStyle name="20% - Accent3 4 17 2" xfId="6668" xr:uid="{693084E2-6591-45EB-9CB2-8FCE6CB34414}"/>
    <cellStyle name="20% - Accent3 4 18" xfId="6669" xr:uid="{8E616D11-4381-417F-8723-4DC9B36FAB95}"/>
    <cellStyle name="20% - Accent3 4 19" xfId="6670" xr:uid="{27BCAF2A-78F9-4C20-9C95-358FF5275C21}"/>
    <cellStyle name="20% - Accent3 4 2" xfId="6671" xr:uid="{6C04EE91-26C2-4593-9378-8FC493DD031F}"/>
    <cellStyle name="20% - Accent3 4 2 10" xfId="6672" xr:uid="{935A0064-3AE3-422A-9F3B-DE62F6E3190A}"/>
    <cellStyle name="20% - Accent3 4 2 10 2" xfId="6673" xr:uid="{0543C379-C9DC-40FD-99A1-AC543EFC76CB}"/>
    <cellStyle name="20% - Accent3 4 2 10 2 2" xfId="6674" xr:uid="{AA72F3C8-C147-42AD-93B2-A678F4F1CA6B}"/>
    <cellStyle name="20% - Accent3 4 2 10 2 2 2" xfId="6675" xr:uid="{33CFF584-3767-49FD-92DB-3980C6F1F3E3}"/>
    <cellStyle name="20% - Accent3 4 2 10 2 2 2 2" xfId="6676" xr:uid="{96845BD2-6542-41B2-8150-AC3E368A1E53}"/>
    <cellStyle name="20% - Accent3 4 2 10 2 2 3" xfId="6677" xr:uid="{AAF85E52-1EC7-4C2C-A23E-DD31FF73CD23}"/>
    <cellStyle name="20% - Accent3 4 2 10 2 3" xfId="6678" xr:uid="{9F79ECF4-805F-418E-A803-4D50203A7DEC}"/>
    <cellStyle name="20% - Accent3 4 2 10 2 3 2" xfId="6679" xr:uid="{F4A8BA2E-9662-4C14-9650-2184768B72A0}"/>
    <cellStyle name="20% - Accent3 4 2 10 2 4" xfId="6680" xr:uid="{827FE0D9-AF4C-41A1-A7BD-950AB0F90A03}"/>
    <cellStyle name="20% - Accent3 4 2 10 3" xfId="6681" xr:uid="{A25D8946-B27F-4455-8F6A-167696E7225C}"/>
    <cellStyle name="20% - Accent3 4 2 10 3 2" xfId="6682" xr:uid="{4F3EB9DF-EA06-4F3E-8D7F-32B68A573498}"/>
    <cellStyle name="20% - Accent3 4 2 10 3 2 2" xfId="6683" xr:uid="{F586238C-D700-41C1-90FF-E4509FFD4764}"/>
    <cellStyle name="20% - Accent3 4 2 10 3 3" xfId="6684" xr:uid="{50184B32-0849-49CE-8312-BB70A2FD7484}"/>
    <cellStyle name="20% - Accent3 4 2 10 4" xfId="6685" xr:uid="{EA2B4909-DD4B-49B9-95E0-D408E1318313}"/>
    <cellStyle name="20% - Accent3 4 2 10 4 2" xfId="6686" xr:uid="{44216838-89E6-4FEE-B0A3-6CB776BDA2A6}"/>
    <cellStyle name="20% - Accent3 4 2 10 5" xfId="6687" xr:uid="{FB0E15E8-6620-4817-AC9A-BE23D82DB3B0}"/>
    <cellStyle name="20% - Accent3 4 2 11" xfId="6688" xr:uid="{BB9A090E-9BFE-4804-B3C7-A2274FD0E2C6}"/>
    <cellStyle name="20% - Accent3 4 2 11 2" xfId="6689" xr:uid="{D12ED624-CDB0-4A57-973C-1FE464870A6B}"/>
    <cellStyle name="20% - Accent3 4 2 11 2 2" xfId="6690" xr:uid="{4AC50A69-2B85-4B22-8C33-3DF5582275CF}"/>
    <cellStyle name="20% - Accent3 4 2 11 2 2 2" xfId="6691" xr:uid="{D9440EC5-6100-4570-B6D5-DA410D8FE120}"/>
    <cellStyle name="20% - Accent3 4 2 11 2 2 2 2" xfId="6692" xr:uid="{034D34D9-9DEF-4290-994D-47084B22606E}"/>
    <cellStyle name="20% - Accent3 4 2 11 2 2 3" xfId="6693" xr:uid="{D32F6C93-9EC0-45FB-8A2D-001B7E1D5EB3}"/>
    <cellStyle name="20% - Accent3 4 2 11 2 3" xfId="6694" xr:uid="{117B89C5-13CC-4759-B435-F9563F625F77}"/>
    <cellStyle name="20% - Accent3 4 2 11 2 3 2" xfId="6695" xr:uid="{D9813497-9CAC-4ACB-875F-1DA604EA2385}"/>
    <cellStyle name="20% - Accent3 4 2 11 2 4" xfId="6696" xr:uid="{B7ABD816-D968-4E63-8603-E08D0E0CA588}"/>
    <cellStyle name="20% - Accent3 4 2 11 3" xfId="6697" xr:uid="{C6BEC132-D003-4BFB-95AB-5EA3D4F3A960}"/>
    <cellStyle name="20% - Accent3 4 2 11 3 2" xfId="6698" xr:uid="{DB39FFFA-9259-4F42-ACCE-AFBCF717229B}"/>
    <cellStyle name="20% - Accent3 4 2 11 3 2 2" xfId="6699" xr:uid="{51F688B6-2B62-4800-8472-C5885D35A78E}"/>
    <cellStyle name="20% - Accent3 4 2 11 3 3" xfId="6700" xr:uid="{8AF557B8-FCC1-4FB0-BBC1-6DF0B0073703}"/>
    <cellStyle name="20% - Accent3 4 2 11 4" xfId="6701" xr:uid="{9F6708FE-1E50-4089-AC2A-75A04F3A1280}"/>
    <cellStyle name="20% - Accent3 4 2 11 4 2" xfId="6702" xr:uid="{B512FB3B-1CE6-442C-9DE6-1667FF6446A6}"/>
    <cellStyle name="20% - Accent3 4 2 11 5" xfId="6703" xr:uid="{D358B442-2B1B-4BE9-95E7-FEA283EC86AB}"/>
    <cellStyle name="20% - Accent3 4 2 12" xfId="6704" xr:uid="{25372A82-C9B8-4247-8407-7D952765FB77}"/>
    <cellStyle name="20% - Accent3 4 2 12 2" xfId="6705" xr:uid="{B7BD6FC9-1DDE-4902-ADFD-022C5F36FF3A}"/>
    <cellStyle name="20% - Accent3 4 2 12 2 2" xfId="6706" xr:uid="{FA945CFF-E00D-4842-975F-C596470B2AA8}"/>
    <cellStyle name="20% - Accent3 4 2 12 2 2 2" xfId="6707" xr:uid="{73437335-7DBC-4E56-A35A-F5651C637572}"/>
    <cellStyle name="20% - Accent3 4 2 12 2 3" xfId="6708" xr:uid="{EB35F01D-2517-4B5C-AAF6-433D6AE91831}"/>
    <cellStyle name="20% - Accent3 4 2 12 3" xfId="6709" xr:uid="{245F67ED-566E-40BA-8C41-6CBBED105BBC}"/>
    <cellStyle name="20% - Accent3 4 2 12 3 2" xfId="6710" xr:uid="{8DF6568B-C7B9-4FD1-BB27-28B0D75555A7}"/>
    <cellStyle name="20% - Accent3 4 2 12 4" xfId="6711" xr:uid="{9D6B83EA-0368-4507-B5F1-4B5DC42BA0EB}"/>
    <cellStyle name="20% - Accent3 4 2 13" xfId="6712" xr:uid="{962CE5ED-90F7-470B-BAD7-A0C95B8DD269}"/>
    <cellStyle name="20% - Accent3 4 2 13 2" xfId="6713" xr:uid="{8B291880-43CC-4BD9-B511-D4AB8546FF7F}"/>
    <cellStyle name="20% - Accent3 4 2 13 2 2" xfId="6714" xr:uid="{33BBDAD6-6796-4C78-892E-A697FE95FA83}"/>
    <cellStyle name="20% - Accent3 4 2 13 3" xfId="6715" xr:uid="{8B487F04-CD0A-4E39-B180-97AF9D7DE42C}"/>
    <cellStyle name="20% - Accent3 4 2 14" xfId="6716" xr:uid="{C1C373E3-1375-4AEC-8D0F-3589F49C6219}"/>
    <cellStyle name="20% - Accent3 4 2 14 2" xfId="6717" xr:uid="{51D1598B-515C-4C99-A779-92EDB6FCB20A}"/>
    <cellStyle name="20% - Accent3 4 2 15" xfId="6718" xr:uid="{9BF32A5D-3191-4A6E-B89F-06458C3D4BBA}"/>
    <cellStyle name="20% - Accent3 4 2 15 2" xfId="6719" xr:uid="{369A6816-E1DE-4F38-8F8D-AD821B980362}"/>
    <cellStyle name="20% - Accent3 4 2 16" xfId="6720" xr:uid="{1F43798B-726F-4DBE-B283-7E487DB31A9F}"/>
    <cellStyle name="20% - Accent3 4 2 17" xfId="6721" xr:uid="{52148C50-3B27-4498-B496-2C81B638FC99}"/>
    <cellStyle name="20% - Accent3 4 2 2" xfId="6722" xr:uid="{1719AD2B-0836-46BD-A761-EA67A807292A}"/>
    <cellStyle name="20% - Accent3 4 2 2 10" xfId="6723" xr:uid="{E50BD7AF-6542-4DF0-9B11-1125A65815C3}"/>
    <cellStyle name="20% - Accent3 4 2 2 2" xfId="6724" xr:uid="{8F019BF1-8BCF-4995-B3C6-513EBD875524}"/>
    <cellStyle name="20% - Accent3 4 2 2 2 2" xfId="6725" xr:uid="{BC5A3948-B72C-47D0-8B63-6BD1E0672F91}"/>
    <cellStyle name="20% - Accent3 4 2 2 2 2 2" xfId="6726" xr:uid="{841B7FFA-7BBC-445E-A148-68A19BBA29B3}"/>
    <cellStyle name="20% - Accent3 4 2 2 2 2 2 2" xfId="6727" xr:uid="{9751CE5B-9E85-41ED-8BBF-5A6E2F68C981}"/>
    <cellStyle name="20% - Accent3 4 2 2 2 2 2 2 2" xfId="6728" xr:uid="{D2E63F5D-242D-448E-BCC5-602F8AF08895}"/>
    <cellStyle name="20% - Accent3 4 2 2 2 2 2 2 2 2" xfId="6729" xr:uid="{7BDFD7CF-B543-45AC-BB74-CA8A1ECEB225}"/>
    <cellStyle name="20% - Accent3 4 2 2 2 2 2 2 3" xfId="6730" xr:uid="{8A92C007-674B-4375-BBD0-119F6B162778}"/>
    <cellStyle name="20% - Accent3 4 2 2 2 2 2 3" xfId="6731" xr:uid="{D3FDC20F-1ED9-4687-9AB2-8C7853971C5F}"/>
    <cellStyle name="20% - Accent3 4 2 2 2 2 2 3 2" xfId="6732" xr:uid="{7F43903D-9DF5-4023-A459-C7E0E7F6F8AF}"/>
    <cellStyle name="20% - Accent3 4 2 2 2 2 2 4" xfId="6733" xr:uid="{A3A1A7D7-F655-4539-9A27-FFA6A2DC5885}"/>
    <cellStyle name="20% - Accent3 4 2 2 2 2 2 4 2" xfId="6734" xr:uid="{79B8600F-23BD-4727-A1CA-D4679A507938}"/>
    <cellStyle name="20% - Accent3 4 2 2 2 2 2 5" xfId="6735" xr:uid="{148E7C37-CC34-41B1-B1ED-92E0E7AF64F2}"/>
    <cellStyle name="20% - Accent3 4 2 2 2 2 2 6" xfId="6736" xr:uid="{702AA626-B6EB-4994-BB5E-96A40D0D1E9C}"/>
    <cellStyle name="20% - Accent3 4 2 2 2 2 3" xfId="6737" xr:uid="{417A5FAD-340E-498A-A137-5D3C1E9CE8B2}"/>
    <cellStyle name="20% - Accent3 4 2 2 2 2 3 2" xfId="6738" xr:uid="{FC51D70E-FFDA-44E9-9B32-B071245DD5DD}"/>
    <cellStyle name="20% - Accent3 4 2 2 2 2 3 2 2" xfId="6739" xr:uid="{25F29628-B66E-4950-93ED-9CAC6DD4B09B}"/>
    <cellStyle name="20% - Accent3 4 2 2 2 2 3 3" xfId="6740" xr:uid="{2256773C-22DA-4BAF-A5F8-4EDB63D5100B}"/>
    <cellStyle name="20% - Accent3 4 2 2 2 2 4" xfId="6741" xr:uid="{5515A89C-2C02-46FF-97C8-27171DE095DB}"/>
    <cellStyle name="20% - Accent3 4 2 2 2 2 4 2" xfId="6742" xr:uid="{239A985B-E1A1-494B-90BE-55DB129890D6}"/>
    <cellStyle name="20% - Accent3 4 2 2 2 2 5" xfId="6743" xr:uid="{030B8338-8277-4F74-A0BF-93036316787E}"/>
    <cellStyle name="20% - Accent3 4 2 2 2 2 5 2" xfId="6744" xr:uid="{9B19F6B0-AB29-4DA8-97D9-F1A5D26FF590}"/>
    <cellStyle name="20% - Accent3 4 2 2 2 2 6" xfId="6745" xr:uid="{62E91533-652F-408E-8EC2-8FA1A90AF52C}"/>
    <cellStyle name="20% - Accent3 4 2 2 2 2 7" xfId="6746" xr:uid="{2DF2502A-33EC-4B81-A6CE-1FDF932FD7AF}"/>
    <cellStyle name="20% - Accent3 4 2 2 2 3" xfId="6747" xr:uid="{1BAC248F-A768-4DFA-89A5-21F62B507913}"/>
    <cellStyle name="20% - Accent3 4 2 2 2 3 2" xfId="6748" xr:uid="{E9120FC2-FA37-4D3E-9802-C7F56AA2F66C}"/>
    <cellStyle name="20% - Accent3 4 2 2 2 3 2 2" xfId="6749" xr:uid="{474530F5-0414-462A-A935-CE40EFC0A810}"/>
    <cellStyle name="20% - Accent3 4 2 2 2 3 2 2 2" xfId="6750" xr:uid="{CC2C553A-61EF-4DA1-B963-5EC7C5F3EAB7}"/>
    <cellStyle name="20% - Accent3 4 2 2 2 3 2 3" xfId="6751" xr:uid="{C1AFEC44-2362-47B3-99AE-CEAE628F5A73}"/>
    <cellStyle name="20% - Accent3 4 2 2 2 3 3" xfId="6752" xr:uid="{85BFED36-217A-46DE-A656-9EB84A70476E}"/>
    <cellStyle name="20% - Accent3 4 2 2 2 3 3 2" xfId="6753" xr:uid="{90587C48-93F2-4807-9FD2-90C65233487A}"/>
    <cellStyle name="20% - Accent3 4 2 2 2 3 4" xfId="6754" xr:uid="{A8FB3F7A-A4F4-452F-A44F-8FBC735F689C}"/>
    <cellStyle name="20% - Accent3 4 2 2 2 3 4 2" xfId="6755" xr:uid="{377F9154-3EB5-4C7E-A6D3-8F087B6984A3}"/>
    <cellStyle name="20% - Accent3 4 2 2 2 3 5" xfId="6756" xr:uid="{6FBD851F-A035-4659-8A54-BFB6069C3440}"/>
    <cellStyle name="20% - Accent3 4 2 2 2 3 6" xfId="6757" xr:uid="{7582D8AD-3035-4CC5-A84A-D221B4E5FD31}"/>
    <cellStyle name="20% - Accent3 4 2 2 2 4" xfId="6758" xr:uid="{B3FC6AB3-7A57-4C64-92A8-22A2091C8703}"/>
    <cellStyle name="20% - Accent3 4 2 2 2 4 2" xfId="6759" xr:uid="{423DA3EB-FC27-4453-8076-582952DD26F4}"/>
    <cellStyle name="20% - Accent3 4 2 2 2 4 2 2" xfId="6760" xr:uid="{5114D67B-90F9-495C-AE16-F13DD11FC927}"/>
    <cellStyle name="20% - Accent3 4 2 2 2 4 3" xfId="6761" xr:uid="{B0F27639-E90E-472A-8D76-AD19AB285DEF}"/>
    <cellStyle name="20% - Accent3 4 2 2 2 5" xfId="6762" xr:uid="{6B6BB464-2415-4529-A282-50B666825EE5}"/>
    <cellStyle name="20% - Accent3 4 2 2 2 5 2" xfId="6763" xr:uid="{6EAB8AD4-3F01-44DD-A309-9143153AFBEB}"/>
    <cellStyle name="20% - Accent3 4 2 2 2 6" xfId="6764" xr:uid="{F13583EE-6F30-4A56-891B-61FC65DA2EBC}"/>
    <cellStyle name="20% - Accent3 4 2 2 2 6 2" xfId="6765" xr:uid="{F1663D7F-8822-4FC2-957F-1E7B6AD5BBDD}"/>
    <cellStyle name="20% - Accent3 4 2 2 2 7" xfId="6766" xr:uid="{5081E709-354B-4577-ACDD-65096C3BF6A0}"/>
    <cellStyle name="20% - Accent3 4 2 2 2 8" xfId="6767" xr:uid="{5A97A346-BD81-4C77-99D5-F307946AD01C}"/>
    <cellStyle name="20% - Accent3 4 2 2 3" xfId="6768" xr:uid="{89D21BBE-78C7-41C4-9DBE-010F5011CF97}"/>
    <cellStyle name="20% - Accent3 4 2 2 3 2" xfId="6769" xr:uid="{02D224FC-286E-45D5-9E50-675CCDB7A2E5}"/>
    <cellStyle name="20% - Accent3 4 2 2 3 2 2" xfId="6770" xr:uid="{5A27BBBE-3611-4EBB-8F3F-B99B3C7624D8}"/>
    <cellStyle name="20% - Accent3 4 2 2 3 2 2 2" xfId="6771" xr:uid="{1AC35A7D-DE04-4044-9906-7C61575A58F8}"/>
    <cellStyle name="20% - Accent3 4 2 2 3 2 2 2 2" xfId="6772" xr:uid="{6AAAF1E4-0425-41C0-B850-3B1A7A763F60}"/>
    <cellStyle name="20% - Accent3 4 2 2 3 2 2 3" xfId="6773" xr:uid="{70F060F2-1A58-4340-BCCB-7893A6E60E18}"/>
    <cellStyle name="20% - Accent3 4 2 2 3 2 3" xfId="6774" xr:uid="{4C14D3A8-D40A-43B7-B053-F4C90B265627}"/>
    <cellStyle name="20% - Accent3 4 2 2 3 2 3 2" xfId="6775" xr:uid="{1EB7AFC6-9D9A-4AF9-8080-F0833126B4E5}"/>
    <cellStyle name="20% - Accent3 4 2 2 3 2 4" xfId="6776" xr:uid="{A1E3005D-ECF9-4794-BC9D-1628AFAA28DA}"/>
    <cellStyle name="20% - Accent3 4 2 2 3 2 4 2" xfId="6777" xr:uid="{223A6861-32CD-4ABA-B55D-0456AC4CB5BF}"/>
    <cellStyle name="20% - Accent3 4 2 2 3 2 5" xfId="6778" xr:uid="{132102A8-8EE2-48ED-AA1A-8116408CCADE}"/>
    <cellStyle name="20% - Accent3 4 2 2 3 2 6" xfId="6779" xr:uid="{0A573AC0-A8F7-4F60-9ADF-6351C03CE6F2}"/>
    <cellStyle name="20% - Accent3 4 2 2 3 3" xfId="6780" xr:uid="{5D09C1FA-5D7F-4E81-9C3E-33F22EEC2A60}"/>
    <cellStyle name="20% - Accent3 4 2 2 3 3 2" xfId="6781" xr:uid="{C2519499-9363-4BF0-A602-4764F6A6303F}"/>
    <cellStyle name="20% - Accent3 4 2 2 3 3 2 2" xfId="6782" xr:uid="{62BBE055-7A6A-4A2E-83B5-FF1EA58C5385}"/>
    <cellStyle name="20% - Accent3 4 2 2 3 3 3" xfId="6783" xr:uid="{5833A3D2-65F6-478C-898C-59475B8CC169}"/>
    <cellStyle name="20% - Accent3 4 2 2 3 4" xfId="6784" xr:uid="{9BE14BC1-3DCE-47B1-A65A-5138F976B44E}"/>
    <cellStyle name="20% - Accent3 4 2 2 3 4 2" xfId="6785" xr:uid="{7749B684-10CE-42B4-AAF9-411171C4A176}"/>
    <cellStyle name="20% - Accent3 4 2 2 3 5" xfId="6786" xr:uid="{A34A921A-956E-4150-8254-1A99ABD8D18A}"/>
    <cellStyle name="20% - Accent3 4 2 2 3 5 2" xfId="6787" xr:uid="{9746F506-C946-464B-BCA6-AC5078B82D82}"/>
    <cellStyle name="20% - Accent3 4 2 2 3 6" xfId="6788" xr:uid="{87E7C1B6-B36F-46E8-87FD-2965BFABE20C}"/>
    <cellStyle name="20% - Accent3 4 2 2 3 7" xfId="6789" xr:uid="{5904CF9D-3A39-4028-8AFF-0153F8250B45}"/>
    <cellStyle name="20% - Accent3 4 2 2 4" xfId="6790" xr:uid="{6A5C2C25-3C8D-493C-AFC7-3B8AC2D90151}"/>
    <cellStyle name="20% - Accent3 4 2 2 4 2" xfId="6791" xr:uid="{820B9DCA-37E2-4993-8A66-7C78D6FE36C3}"/>
    <cellStyle name="20% - Accent3 4 2 2 4 2 2" xfId="6792" xr:uid="{7F495295-F396-49FD-AFBA-63012357EBC0}"/>
    <cellStyle name="20% - Accent3 4 2 2 4 2 2 2" xfId="6793" xr:uid="{901CA0DB-05A7-4D2C-8F0B-65D125C3B45D}"/>
    <cellStyle name="20% - Accent3 4 2 2 4 2 2 2 2" xfId="6794" xr:uid="{A02DFB7D-96E5-4208-9738-D960BEF3CE3E}"/>
    <cellStyle name="20% - Accent3 4 2 2 4 2 2 3" xfId="6795" xr:uid="{C15F18F3-F9C8-45F4-AB2B-C395A34C7529}"/>
    <cellStyle name="20% - Accent3 4 2 2 4 2 3" xfId="6796" xr:uid="{DFE9AD5D-72B5-4FB3-8F07-B46AA601D595}"/>
    <cellStyle name="20% - Accent3 4 2 2 4 2 3 2" xfId="6797" xr:uid="{F0C945B8-6F21-422D-B15B-8EB26C3D06FC}"/>
    <cellStyle name="20% - Accent3 4 2 2 4 2 4" xfId="6798" xr:uid="{0970E5BC-956B-44FA-A903-F2FF5D4FD5BC}"/>
    <cellStyle name="20% - Accent3 4 2 2 4 3" xfId="6799" xr:uid="{AC5796DE-842D-4BA2-AAD7-12F7D78D44AC}"/>
    <cellStyle name="20% - Accent3 4 2 2 4 3 2" xfId="6800" xr:uid="{4D6410F4-9032-4FF4-9141-CFAB5017C514}"/>
    <cellStyle name="20% - Accent3 4 2 2 4 3 2 2" xfId="6801" xr:uid="{09E3C691-5852-4CDA-BF0E-ED5723A16E84}"/>
    <cellStyle name="20% - Accent3 4 2 2 4 3 3" xfId="6802" xr:uid="{2AA42B95-F3B0-49EF-B513-80634E8F8F32}"/>
    <cellStyle name="20% - Accent3 4 2 2 4 4" xfId="6803" xr:uid="{466452BA-236F-4A1A-95A4-D829713DECD2}"/>
    <cellStyle name="20% - Accent3 4 2 2 4 4 2" xfId="6804" xr:uid="{29F33F14-7421-47B1-AA5F-28131335B626}"/>
    <cellStyle name="20% - Accent3 4 2 2 4 5" xfId="6805" xr:uid="{3D9D7851-4EE3-4531-B9BF-52DE8A1C96CA}"/>
    <cellStyle name="20% - Accent3 4 2 2 4 5 2" xfId="6806" xr:uid="{2FEB30AA-31F2-48E0-B780-6EE240006ED5}"/>
    <cellStyle name="20% - Accent3 4 2 2 4 6" xfId="6807" xr:uid="{3E366311-36A8-4B0B-A02B-5F269430831D}"/>
    <cellStyle name="20% - Accent3 4 2 2 4 7" xfId="6808" xr:uid="{FE332D18-85DE-4D5D-B5A6-F28EF583C6EF}"/>
    <cellStyle name="20% - Accent3 4 2 2 5" xfId="6809" xr:uid="{5091CE7B-025C-4E24-AE80-9405EBFC771F}"/>
    <cellStyle name="20% - Accent3 4 2 2 5 2" xfId="6810" xr:uid="{5AB9BC05-CD52-4E19-8524-4D6E31D3E558}"/>
    <cellStyle name="20% - Accent3 4 2 2 5 2 2" xfId="6811" xr:uid="{19835980-86D8-4324-A5F6-932DE6554339}"/>
    <cellStyle name="20% - Accent3 4 2 2 5 2 2 2" xfId="6812" xr:uid="{6B9CF51B-F88B-4D19-BFCB-334B9927CD46}"/>
    <cellStyle name="20% - Accent3 4 2 2 5 2 3" xfId="6813" xr:uid="{DA247B1A-93D5-43E2-AB35-5170C0C03B21}"/>
    <cellStyle name="20% - Accent3 4 2 2 5 3" xfId="6814" xr:uid="{38AA822C-7C37-4BB5-81B0-2EEEE2881EDA}"/>
    <cellStyle name="20% - Accent3 4 2 2 5 3 2" xfId="6815" xr:uid="{7DE39931-03D2-4BD0-AF22-10CA5B19AF56}"/>
    <cellStyle name="20% - Accent3 4 2 2 5 4" xfId="6816" xr:uid="{53596BD9-442B-4ECF-84D4-9F1846233500}"/>
    <cellStyle name="20% - Accent3 4 2 2 6" xfId="6817" xr:uid="{6A32C47D-F0A9-4062-AE11-926A2182E090}"/>
    <cellStyle name="20% - Accent3 4 2 2 6 2" xfId="6818" xr:uid="{32B8E228-5EE5-43F2-A1BA-FE5A6A703C1E}"/>
    <cellStyle name="20% - Accent3 4 2 2 6 2 2" xfId="6819" xr:uid="{5846574F-8746-4AAE-8141-9A2D311E5A30}"/>
    <cellStyle name="20% - Accent3 4 2 2 6 3" xfId="6820" xr:uid="{E0030F6D-548C-43B5-9D3E-3FC04899E19D}"/>
    <cellStyle name="20% - Accent3 4 2 2 7" xfId="6821" xr:uid="{E269BB6D-57EB-41F7-8028-AE5370F979E0}"/>
    <cellStyle name="20% - Accent3 4 2 2 7 2" xfId="6822" xr:uid="{846CFDAE-0494-46F6-8B4A-4FC1DB80EC32}"/>
    <cellStyle name="20% - Accent3 4 2 2 8" xfId="6823" xr:uid="{41341571-C199-4290-BE9D-EF7EC080615F}"/>
    <cellStyle name="20% - Accent3 4 2 2 8 2" xfId="6824" xr:uid="{24497427-BFED-4B9A-8723-5D661FCE45C0}"/>
    <cellStyle name="20% - Accent3 4 2 2 9" xfId="6825" xr:uid="{844650BD-E61F-4AEA-B370-851D396E0A5A}"/>
    <cellStyle name="20% - Accent3 4 2 2_Asset Register (new)" xfId="6826" xr:uid="{F612A76B-5CE8-4066-B175-07B1CBF750EE}"/>
    <cellStyle name="20% - Accent3 4 2 3" xfId="6827" xr:uid="{135210A3-F374-4B98-8CCC-51BE23249B1E}"/>
    <cellStyle name="20% - Accent3 4 2 3 2" xfId="6828" xr:uid="{4B4A300C-C42B-4B3A-BFB6-8E7BEB14D864}"/>
    <cellStyle name="20% - Accent3 4 2 3 2 2" xfId="6829" xr:uid="{77F79161-86FF-46D8-8BD2-A3B15F0384C7}"/>
    <cellStyle name="20% - Accent3 4 2 3 2 2 2" xfId="6830" xr:uid="{D461097C-A48D-4D1E-AFB3-936096E9A0FF}"/>
    <cellStyle name="20% - Accent3 4 2 3 2 2 2 2" xfId="6831" xr:uid="{DDE96A17-FCC2-4312-97C5-AC5D4A69F13E}"/>
    <cellStyle name="20% - Accent3 4 2 3 2 2 2 2 2" xfId="6832" xr:uid="{5368E8CD-7D27-4325-B698-BE3990AE7F24}"/>
    <cellStyle name="20% - Accent3 4 2 3 2 2 2 3" xfId="6833" xr:uid="{2E24FCCC-2272-42FB-9212-EA84866749F7}"/>
    <cellStyle name="20% - Accent3 4 2 3 2 2 3" xfId="6834" xr:uid="{B1DFD4F6-088E-45F5-A783-C36C0CA759E9}"/>
    <cellStyle name="20% - Accent3 4 2 3 2 2 3 2" xfId="6835" xr:uid="{D51CF0A5-59CD-47B5-AEEF-B06B2226CE35}"/>
    <cellStyle name="20% - Accent3 4 2 3 2 2 4" xfId="6836" xr:uid="{37668664-A502-4277-8C86-7A991DD72427}"/>
    <cellStyle name="20% - Accent3 4 2 3 2 2 4 2" xfId="6837" xr:uid="{52F74397-4878-4D5E-8498-A36C743C60AB}"/>
    <cellStyle name="20% - Accent3 4 2 3 2 2 5" xfId="6838" xr:uid="{992115E7-E7BD-43F1-A50C-808D92BA43D5}"/>
    <cellStyle name="20% - Accent3 4 2 3 2 2 6" xfId="6839" xr:uid="{7E9C7F27-49EF-4566-89C1-49345415DCD6}"/>
    <cellStyle name="20% - Accent3 4 2 3 2 3" xfId="6840" xr:uid="{661F3A9E-436A-4AB0-AED6-6A804E4DE12C}"/>
    <cellStyle name="20% - Accent3 4 2 3 2 3 2" xfId="6841" xr:uid="{F7DDC9E4-8DC1-4536-A3C9-CA8E09598857}"/>
    <cellStyle name="20% - Accent3 4 2 3 2 3 2 2" xfId="6842" xr:uid="{9E66E8C6-73DB-450A-8A93-1B14F722B3F8}"/>
    <cellStyle name="20% - Accent3 4 2 3 2 3 3" xfId="6843" xr:uid="{D33376F0-613E-4780-90BF-CB99D92FBB1F}"/>
    <cellStyle name="20% - Accent3 4 2 3 2 4" xfId="6844" xr:uid="{0B387BC1-6005-4EE9-AC50-2CB127291596}"/>
    <cellStyle name="20% - Accent3 4 2 3 2 4 2" xfId="6845" xr:uid="{A78E7BA8-5ABE-44B4-B0C0-857FDBDE44AA}"/>
    <cellStyle name="20% - Accent3 4 2 3 2 5" xfId="6846" xr:uid="{86472B9A-92D8-40F4-8E80-574899DC7056}"/>
    <cellStyle name="20% - Accent3 4 2 3 2 5 2" xfId="6847" xr:uid="{B166FA37-9810-4A6F-B3F5-C9581382E386}"/>
    <cellStyle name="20% - Accent3 4 2 3 2 6" xfId="6848" xr:uid="{297EEF05-B224-4171-AD76-B70CF439ACB3}"/>
    <cellStyle name="20% - Accent3 4 2 3 2 7" xfId="6849" xr:uid="{27B1227D-60E3-4F58-AE6D-0C4E6BE12B91}"/>
    <cellStyle name="20% - Accent3 4 2 3 3" xfId="6850" xr:uid="{FC931BA4-ABFD-4D80-A48E-D0021D7E30A7}"/>
    <cellStyle name="20% - Accent3 4 2 3 3 2" xfId="6851" xr:uid="{944C3709-DF5C-4544-8944-54B2EE7192C8}"/>
    <cellStyle name="20% - Accent3 4 2 3 3 2 2" xfId="6852" xr:uid="{A3947183-7239-4E2E-961B-958C034F98CE}"/>
    <cellStyle name="20% - Accent3 4 2 3 3 2 2 2" xfId="6853" xr:uid="{37D0B9DB-1C75-40C3-912B-6A06BF77E54E}"/>
    <cellStyle name="20% - Accent3 4 2 3 3 2 3" xfId="6854" xr:uid="{7D34127C-5C41-4AAA-B43B-5FDD8A7644A6}"/>
    <cellStyle name="20% - Accent3 4 2 3 3 3" xfId="6855" xr:uid="{90BDD2CE-D495-4E95-B909-D14FDF9C5674}"/>
    <cellStyle name="20% - Accent3 4 2 3 3 3 2" xfId="6856" xr:uid="{45786876-0B40-48B2-9010-AC2433F52399}"/>
    <cellStyle name="20% - Accent3 4 2 3 3 4" xfId="6857" xr:uid="{080DEAB5-3612-46D1-B47C-A90F13802F1B}"/>
    <cellStyle name="20% - Accent3 4 2 3 3 4 2" xfId="6858" xr:uid="{7862CF3C-BC45-4B53-8F85-C8A1CECB4A66}"/>
    <cellStyle name="20% - Accent3 4 2 3 3 5" xfId="6859" xr:uid="{E3A0281F-129A-4EB1-B16D-C51757339E8B}"/>
    <cellStyle name="20% - Accent3 4 2 3 3 6" xfId="6860" xr:uid="{57358307-C161-4DAA-AC31-34FA879D7F00}"/>
    <cellStyle name="20% - Accent3 4 2 3 4" xfId="6861" xr:uid="{2A554633-EBA6-4678-AF3D-B6D88B4B875A}"/>
    <cellStyle name="20% - Accent3 4 2 3 4 2" xfId="6862" xr:uid="{8D53B9FE-589C-4FB2-9196-2A3CE51CCA0F}"/>
    <cellStyle name="20% - Accent3 4 2 3 4 2 2" xfId="6863" xr:uid="{CA3E0472-C605-4371-A795-292F39AED406}"/>
    <cellStyle name="20% - Accent3 4 2 3 4 3" xfId="6864" xr:uid="{5B712A0F-6091-4FFD-B3FD-AC383EC39E26}"/>
    <cellStyle name="20% - Accent3 4 2 3 5" xfId="6865" xr:uid="{4A427A0D-0361-42E9-82D8-1F92F60676FC}"/>
    <cellStyle name="20% - Accent3 4 2 3 5 2" xfId="6866" xr:uid="{DA0ECBA3-F6BD-4535-AB85-479A60F47A2B}"/>
    <cellStyle name="20% - Accent3 4 2 3 6" xfId="6867" xr:uid="{983511DA-4860-4DF9-B813-84B76AF90A4D}"/>
    <cellStyle name="20% - Accent3 4 2 3 6 2" xfId="6868" xr:uid="{E9A16F41-810A-4A38-AAF6-9E1091A19DC1}"/>
    <cellStyle name="20% - Accent3 4 2 3 7" xfId="6869" xr:uid="{37C0FE32-A904-4993-B040-F881CD49EA42}"/>
    <cellStyle name="20% - Accent3 4 2 3 8" xfId="6870" xr:uid="{6F5F4DF8-3D9C-4429-9938-9A0FCA41B46D}"/>
    <cellStyle name="20% - Accent3 4 2 4" xfId="6871" xr:uid="{29695570-E9A4-40A4-9299-955C1B7F3651}"/>
    <cellStyle name="20% - Accent3 4 2 4 2" xfId="6872" xr:uid="{8EC072E7-B3AF-4BD9-A2E5-8EC9181770A8}"/>
    <cellStyle name="20% - Accent3 4 2 4 2 2" xfId="6873" xr:uid="{02BBCC63-8DBB-41D6-9872-9B737FE263F2}"/>
    <cellStyle name="20% - Accent3 4 2 4 2 2 2" xfId="6874" xr:uid="{B2172787-62E3-4CB9-9280-39A26342C81E}"/>
    <cellStyle name="20% - Accent3 4 2 4 2 2 2 2" xfId="6875" xr:uid="{3EF38E3F-F99A-4E01-9C14-04E90638E410}"/>
    <cellStyle name="20% - Accent3 4 2 4 2 2 3" xfId="6876" xr:uid="{457DA825-AC02-45A6-B3B2-32B05C42549D}"/>
    <cellStyle name="20% - Accent3 4 2 4 2 3" xfId="6877" xr:uid="{82164106-6B1C-404D-86C5-A25022D676CA}"/>
    <cellStyle name="20% - Accent3 4 2 4 2 3 2" xfId="6878" xr:uid="{C57F46CE-1B67-43C7-8185-9FBB2DB3B2B7}"/>
    <cellStyle name="20% - Accent3 4 2 4 2 4" xfId="6879" xr:uid="{67CE3929-3FF0-4223-932F-D933FA804235}"/>
    <cellStyle name="20% - Accent3 4 2 4 2 4 2" xfId="6880" xr:uid="{DCD034E9-EC46-47B2-9D0C-0D096ED0BF1D}"/>
    <cellStyle name="20% - Accent3 4 2 4 2 5" xfId="6881" xr:uid="{D5B70ECD-B486-42B6-B355-0FA5A52BE10F}"/>
    <cellStyle name="20% - Accent3 4 2 4 2 6" xfId="6882" xr:uid="{567D54D9-FF3E-4899-AC6A-665B5DDD2E00}"/>
    <cellStyle name="20% - Accent3 4 2 4 3" xfId="6883" xr:uid="{AD68DC45-BE60-4223-898C-1B2A0BB69F9F}"/>
    <cellStyle name="20% - Accent3 4 2 4 3 2" xfId="6884" xr:uid="{A60DF0FE-B927-4256-BE63-48957248B799}"/>
    <cellStyle name="20% - Accent3 4 2 4 3 2 2" xfId="6885" xr:uid="{A01D7BD7-E33D-4B8F-9796-B87FAE859DED}"/>
    <cellStyle name="20% - Accent3 4 2 4 3 3" xfId="6886" xr:uid="{8CAE5EDC-1089-405D-8152-63FE6755F217}"/>
    <cellStyle name="20% - Accent3 4 2 4 4" xfId="6887" xr:uid="{4B8623BC-6DEF-4A78-A936-4CB686FF3EDC}"/>
    <cellStyle name="20% - Accent3 4 2 4 4 2" xfId="6888" xr:uid="{91FA4DE0-BB88-434C-B1E1-AC28DB59AB91}"/>
    <cellStyle name="20% - Accent3 4 2 4 5" xfId="6889" xr:uid="{3FC1B3B7-83BF-4065-BE18-28A060AB317D}"/>
    <cellStyle name="20% - Accent3 4 2 4 5 2" xfId="6890" xr:uid="{50CF815B-A876-4FE5-8DEA-2690B84C76D0}"/>
    <cellStyle name="20% - Accent3 4 2 4 6" xfId="6891" xr:uid="{2FDFF632-8E98-420E-B616-2B5EFED08BF2}"/>
    <cellStyle name="20% - Accent3 4 2 4 7" xfId="6892" xr:uid="{65C1AD2B-C9E2-4281-978C-29E18D7671A8}"/>
    <cellStyle name="20% - Accent3 4 2 5" xfId="6893" xr:uid="{3A66704E-58F6-403F-9086-8918BE86E61C}"/>
    <cellStyle name="20% - Accent3 4 2 5 2" xfId="6894" xr:uid="{837366F4-9B03-44BE-A085-CFF8BD6ABEA4}"/>
    <cellStyle name="20% - Accent3 4 2 5 2 2" xfId="6895" xr:uid="{AA29ED33-9A93-4500-87B7-808D3821C18D}"/>
    <cellStyle name="20% - Accent3 4 2 5 2 2 2" xfId="6896" xr:uid="{EAD3F9CE-66B4-49C3-83F4-E00DAA459F01}"/>
    <cellStyle name="20% - Accent3 4 2 5 2 2 2 2" xfId="6897" xr:uid="{23FA6A0F-CE1D-49C3-A4E1-3641A9F205D4}"/>
    <cellStyle name="20% - Accent3 4 2 5 2 2 3" xfId="6898" xr:uid="{0BBAB48F-8139-4FA3-A306-9EAEC72F442C}"/>
    <cellStyle name="20% - Accent3 4 2 5 2 3" xfId="6899" xr:uid="{F61289D0-FE43-4589-B983-DC5DEF5DF641}"/>
    <cellStyle name="20% - Accent3 4 2 5 2 3 2" xfId="6900" xr:uid="{EE7C0D6C-31A5-40E9-8A7D-C369374FB41E}"/>
    <cellStyle name="20% - Accent3 4 2 5 2 4" xfId="6901" xr:uid="{0D1ECD1D-2AA7-4947-960A-9C0191575676}"/>
    <cellStyle name="20% - Accent3 4 2 5 3" xfId="6902" xr:uid="{2EE17BBF-11A3-43FE-B337-DFD73217D5B4}"/>
    <cellStyle name="20% - Accent3 4 2 5 3 2" xfId="6903" xr:uid="{A3731473-BF67-44E8-BDC5-78E4674D511A}"/>
    <cellStyle name="20% - Accent3 4 2 5 3 2 2" xfId="6904" xr:uid="{B8DAE29B-0D12-42E1-9F3D-8BFA24F41789}"/>
    <cellStyle name="20% - Accent3 4 2 5 3 3" xfId="6905" xr:uid="{30E73F9A-773C-4498-BC9B-AFD85DDD5D75}"/>
    <cellStyle name="20% - Accent3 4 2 5 4" xfId="6906" xr:uid="{1216881E-A16A-451D-A728-2DFC9E267D4B}"/>
    <cellStyle name="20% - Accent3 4 2 5 4 2" xfId="6907" xr:uid="{A0092AD3-EDAB-4F13-9989-23338CEF72B9}"/>
    <cellStyle name="20% - Accent3 4 2 5 5" xfId="6908" xr:uid="{70905EB9-95BC-47D1-972E-6B0E754F6DAC}"/>
    <cellStyle name="20% - Accent3 4 2 5 5 2" xfId="6909" xr:uid="{008D62DD-3198-4749-B703-45782779BB7D}"/>
    <cellStyle name="20% - Accent3 4 2 5 6" xfId="6910" xr:uid="{D5C909A4-E33D-4505-A379-25C673E4E5B2}"/>
    <cellStyle name="20% - Accent3 4 2 5 7" xfId="6911" xr:uid="{CCB3C0C2-2DA0-4E94-9ACD-9871818F306A}"/>
    <cellStyle name="20% - Accent3 4 2 6" xfId="6912" xr:uid="{BFD51D93-AB85-4B68-8CE5-51A43865DABD}"/>
    <cellStyle name="20% - Accent3 4 2 6 2" xfId="6913" xr:uid="{802F7A36-7AB3-4514-90C5-37E7D5EEE71A}"/>
    <cellStyle name="20% - Accent3 4 2 6 2 2" xfId="6914" xr:uid="{188885D3-A90C-48B2-923B-A0E9F5C0AFE7}"/>
    <cellStyle name="20% - Accent3 4 2 6 2 2 2" xfId="6915" xr:uid="{16B59B32-41E3-417E-B9EF-2403170629A3}"/>
    <cellStyle name="20% - Accent3 4 2 6 2 2 2 2" xfId="6916" xr:uid="{00931A09-201F-4DC9-9F5D-91DB7F8B993E}"/>
    <cellStyle name="20% - Accent3 4 2 6 2 2 3" xfId="6917" xr:uid="{15E9475A-961B-40B7-8A82-C062C4231467}"/>
    <cellStyle name="20% - Accent3 4 2 6 2 3" xfId="6918" xr:uid="{C27DB095-D354-4A77-A82E-0C5CC7A6AD01}"/>
    <cellStyle name="20% - Accent3 4 2 6 2 3 2" xfId="6919" xr:uid="{2395A846-4FF7-40B9-8755-659DCDA5E4F5}"/>
    <cellStyle name="20% - Accent3 4 2 6 2 4" xfId="6920" xr:uid="{A39CDA14-B94A-4B83-9F7A-38844339FCB8}"/>
    <cellStyle name="20% - Accent3 4 2 6 3" xfId="6921" xr:uid="{13356F2F-70B0-4008-B741-D6E0B5DCBA15}"/>
    <cellStyle name="20% - Accent3 4 2 6 3 2" xfId="6922" xr:uid="{473F7223-52A5-48CD-B69C-9585F661484D}"/>
    <cellStyle name="20% - Accent3 4 2 6 3 2 2" xfId="6923" xr:uid="{62E57B49-34E8-4EBF-8B56-E58C89532EFF}"/>
    <cellStyle name="20% - Accent3 4 2 6 3 3" xfId="6924" xr:uid="{6DB79234-DF28-4355-AEC7-D0C7013FB8B8}"/>
    <cellStyle name="20% - Accent3 4 2 6 4" xfId="6925" xr:uid="{E8B98B00-6AF2-437C-A7F8-8C817016798F}"/>
    <cellStyle name="20% - Accent3 4 2 6 4 2" xfId="6926" xr:uid="{05BD6C42-30AE-4975-B32B-EBAF20C07F11}"/>
    <cellStyle name="20% - Accent3 4 2 6 5" xfId="6927" xr:uid="{7FCF4D06-2ED8-45A5-9A8E-A5BB9B2B79D2}"/>
    <cellStyle name="20% - Accent3 4 2 7" xfId="6928" xr:uid="{7AA99C86-E102-4B75-ABD9-C300AA04C661}"/>
    <cellStyle name="20% - Accent3 4 2 7 2" xfId="6929" xr:uid="{C62B59C2-4CA9-407D-9E3F-E914EEA32E1E}"/>
    <cellStyle name="20% - Accent3 4 2 7 2 2" xfId="6930" xr:uid="{ABE7A640-7972-45DC-A297-24E23BAD8035}"/>
    <cellStyle name="20% - Accent3 4 2 7 2 2 2" xfId="6931" xr:uid="{C35ABFEF-52E1-4F90-AF9C-4B5884F82C9C}"/>
    <cellStyle name="20% - Accent3 4 2 7 2 2 2 2" xfId="6932" xr:uid="{8055C1FF-425E-4F93-AB81-89A75049F74F}"/>
    <cellStyle name="20% - Accent3 4 2 7 2 2 3" xfId="6933" xr:uid="{2AB7AFFB-D912-421A-934B-6792981CC52B}"/>
    <cellStyle name="20% - Accent3 4 2 7 2 3" xfId="6934" xr:uid="{34421E1D-3CD7-4D3A-9332-D419FCC91DDA}"/>
    <cellStyle name="20% - Accent3 4 2 7 2 3 2" xfId="6935" xr:uid="{E2A0133D-2523-4BBD-A642-1772AB10045B}"/>
    <cellStyle name="20% - Accent3 4 2 7 2 4" xfId="6936" xr:uid="{844097A5-5A4D-4A15-A27B-95FFF7137471}"/>
    <cellStyle name="20% - Accent3 4 2 7 3" xfId="6937" xr:uid="{1F6AD452-8F39-4C4A-BB02-0F5237FC354C}"/>
    <cellStyle name="20% - Accent3 4 2 7 3 2" xfId="6938" xr:uid="{102E4FCA-DAA3-492B-9C32-CD51A88AF066}"/>
    <cellStyle name="20% - Accent3 4 2 7 3 2 2" xfId="6939" xr:uid="{128BF143-09DA-494A-AB90-1BEAE33957DD}"/>
    <cellStyle name="20% - Accent3 4 2 7 3 3" xfId="6940" xr:uid="{422C5EB6-9F79-4794-9495-4486AEB362F5}"/>
    <cellStyle name="20% - Accent3 4 2 7 4" xfId="6941" xr:uid="{43D800AC-BF8F-4E77-B9D8-6DB0BB0A863C}"/>
    <cellStyle name="20% - Accent3 4 2 7 4 2" xfId="6942" xr:uid="{00FA862B-D8AE-432D-A02B-F95EDE5CDC99}"/>
    <cellStyle name="20% - Accent3 4 2 7 5" xfId="6943" xr:uid="{E2AD42C6-60CA-4789-A31D-023F2BCF7EA5}"/>
    <cellStyle name="20% - Accent3 4 2 8" xfId="6944" xr:uid="{28E66F57-C7FE-483A-9BFD-2DB6E776D671}"/>
    <cellStyle name="20% - Accent3 4 2 8 2" xfId="6945" xr:uid="{D0E773C1-190E-4918-A4BB-114BEABCA0C3}"/>
    <cellStyle name="20% - Accent3 4 2 8 2 2" xfId="6946" xr:uid="{98BB6D50-928E-4A83-98F3-C3177647B576}"/>
    <cellStyle name="20% - Accent3 4 2 8 2 2 2" xfId="6947" xr:uid="{BCF33212-6331-4D78-9EFA-DE636CF5E4FF}"/>
    <cellStyle name="20% - Accent3 4 2 8 2 2 2 2" xfId="6948" xr:uid="{68539A1B-4731-4484-823F-897A1482CF6F}"/>
    <cellStyle name="20% - Accent3 4 2 8 2 2 3" xfId="6949" xr:uid="{1BBF57CF-4120-44BD-9530-307D8D472E85}"/>
    <cellStyle name="20% - Accent3 4 2 8 2 3" xfId="6950" xr:uid="{C972A968-9108-42A3-9587-2008731BDA7C}"/>
    <cellStyle name="20% - Accent3 4 2 8 2 3 2" xfId="6951" xr:uid="{9479CD77-95EE-4431-A452-3D9C89EA2BBB}"/>
    <cellStyle name="20% - Accent3 4 2 8 2 4" xfId="6952" xr:uid="{31B92D5A-755E-4E0C-977D-5F0E1D31E132}"/>
    <cellStyle name="20% - Accent3 4 2 8 3" xfId="6953" xr:uid="{E37FED5B-F465-4B08-851F-CE86B52AF335}"/>
    <cellStyle name="20% - Accent3 4 2 8 3 2" xfId="6954" xr:uid="{42EE89AA-F143-4152-9854-8F5CD6AB1028}"/>
    <cellStyle name="20% - Accent3 4 2 8 3 2 2" xfId="6955" xr:uid="{068A2757-B520-431E-88BC-016768B68191}"/>
    <cellStyle name="20% - Accent3 4 2 8 3 3" xfId="6956" xr:uid="{6715712F-6742-4519-9818-32048D43093B}"/>
    <cellStyle name="20% - Accent3 4 2 8 4" xfId="6957" xr:uid="{FEA5E5F4-B659-4752-9BE0-0BE3E0C61E26}"/>
    <cellStyle name="20% - Accent3 4 2 8 4 2" xfId="6958" xr:uid="{7AF2DE49-B0D3-48D2-9004-1655B924FD43}"/>
    <cellStyle name="20% - Accent3 4 2 8 5" xfId="6959" xr:uid="{3D287F2B-6E15-40CF-9C0A-747A5D1FC634}"/>
    <cellStyle name="20% - Accent3 4 2 9" xfId="6960" xr:uid="{ACAFBCA1-807A-4264-9A19-FC39BFFB7720}"/>
    <cellStyle name="20% - Accent3 4 2 9 2" xfId="6961" xr:uid="{F02DADA0-99EE-4326-86BF-CD756BBE7DC2}"/>
    <cellStyle name="20% - Accent3 4 2 9 2 2" xfId="6962" xr:uid="{FFF24FE0-1AE5-4B28-9E81-FB942A8BBE35}"/>
    <cellStyle name="20% - Accent3 4 2 9 2 2 2" xfId="6963" xr:uid="{369DE8EB-6446-48DC-9BF1-45BE37B60326}"/>
    <cellStyle name="20% - Accent3 4 2 9 2 2 2 2" xfId="6964" xr:uid="{21BCD57B-E56E-467B-BD4E-EC80398C10D6}"/>
    <cellStyle name="20% - Accent3 4 2 9 2 2 3" xfId="6965" xr:uid="{48938766-6AFB-4A0C-AC43-A5012596A5C1}"/>
    <cellStyle name="20% - Accent3 4 2 9 2 3" xfId="6966" xr:uid="{9109EB05-1715-40FF-B9B9-67E4C81A2FF7}"/>
    <cellStyle name="20% - Accent3 4 2 9 2 3 2" xfId="6967" xr:uid="{261F3B8B-EA2E-41B8-AB76-30F6CBEB973D}"/>
    <cellStyle name="20% - Accent3 4 2 9 2 4" xfId="6968" xr:uid="{DE31500A-0B86-4B03-91A1-8C8B38FDA642}"/>
    <cellStyle name="20% - Accent3 4 2 9 3" xfId="6969" xr:uid="{4C27E6C0-4F7F-474D-9387-0F6081D6F468}"/>
    <cellStyle name="20% - Accent3 4 2 9 3 2" xfId="6970" xr:uid="{EDB48919-5AA7-4039-93FC-47119F0F9F31}"/>
    <cellStyle name="20% - Accent3 4 2 9 3 2 2" xfId="6971" xr:uid="{60236BA4-886E-4E22-B2A5-8A1C5234D65D}"/>
    <cellStyle name="20% - Accent3 4 2 9 3 3" xfId="6972" xr:uid="{DD578190-C49D-4686-B53F-5BA4C28BFA71}"/>
    <cellStyle name="20% - Accent3 4 2 9 4" xfId="6973" xr:uid="{381E291D-BE9B-417B-8AE8-A2C44F1A0E1B}"/>
    <cellStyle name="20% - Accent3 4 2 9 4 2" xfId="6974" xr:uid="{823DB672-BA8E-4DC4-BE59-44E2EA4DC406}"/>
    <cellStyle name="20% - Accent3 4 2 9 5" xfId="6975" xr:uid="{605ED0BB-7121-4ED9-A070-402699D2440A}"/>
    <cellStyle name="20% - Accent3 4 2_Asset Register (new)" xfId="6976" xr:uid="{AC2C304E-96E2-44B6-A093-B6D5282EA00D}"/>
    <cellStyle name="20% - Accent3 4 3" xfId="6977" xr:uid="{BBFA0888-0F06-41FD-9B56-21021ABAFAA9}"/>
    <cellStyle name="20% - Accent3 4 3 10" xfId="6978" xr:uid="{D6D3A2B2-979A-44F0-AC20-2D353CD6FFD2}"/>
    <cellStyle name="20% - Accent3 4 3 10 2" xfId="6979" xr:uid="{3533EF58-FB32-45F2-AC5A-734ACC41FBDE}"/>
    <cellStyle name="20% - Accent3 4 3 11" xfId="6980" xr:uid="{63F9EB0F-D24D-4B6C-A4E4-318F6CFBB1FB}"/>
    <cellStyle name="20% - Accent3 4 3 11 2" xfId="6981" xr:uid="{EA74E97D-B633-4EB4-9597-795056CE47C7}"/>
    <cellStyle name="20% - Accent3 4 3 12" xfId="6982" xr:uid="{FCC7DE39-7EAC-47E6-A9CC-64DA19E76BC5}"/>
    <cellStyle name="20% - Accent3 4 3 13" xfId="6983" xr:uid="{606B945C-DF1B-4A3B-877A-948CB65A1A22}"/>
    <cellStyle name="20% - Accent3 4 3 2" xfId="6984" xr:uid="{471CA4C6-2A8E-4E7D-9CE6-498141AAE0DD}"/>
    <cellStyle name="20% - Accent3 4 3 2 2" xfId="6985" xr:uid="{BF9A7BAA-D404-4A83-B6E2-F008227D34E3}"/>
    <cellStyle name="20% - Accent3 4 3 2 2 2" xfId="6986" xr:uid="{29E608B0-1F9A-45E9-84B3-703CE7DF95CA}"/>
    <cellStyle name="20% - Accent3 4 3 2 2 2 2" xfId="6987" xr:uid="{964306BB-AF46-41C8-A2F1-1AE158B52694}"/>
    <cellStyle name="20% - Accent3 4 3 2 2 2 2 2" xfId="6988" xr:uid="{17D02183-3089-4780-A79A-7783CF72D104}"/>
    <cellStyle name="20% - Accent3 4 3 2 2 2 2 2 2" xfId="6989" xr:uid="{897132A7-E748-47AF-A0AA-8AE4C74E88B7}"/>
    <cellStyle name="20% - Accent3 4 3 2 2 2 2 3" xfId="6990" xr:uid="{15B67BAF-F350-4B54-879E-6D6D970F12C8}"/>
    <cellStyle name="20% - Accent3 4 3 2 2 2 3" xfId="6991" xr:uid="{C0C221EA-C921-4BD8-AADC-9985F1B7FC71}"/>
    <cellStyle name="20% - Accent3 4 3 2 2 2 3 2" xfId="6992" xr:uid="{E79A40BA-9FE7-4BEE-B99D-98BB1AD69FD0}"/>
    <cellStyle name="20% - Accent3 4 3 2 2 2 4" xfId="6993" xr:uid="{FB1584FD-4D45-42E6-8FB7-8FB1C0AA749B}"/>
    <cellStyle name="20% - Accent3 4 3 2 2 2 4 2" xfId="6994" xr:uid="{7E7EE746-5332-4C53-9824-B1051585497F}"/>
    <cellStyle name="20% - Accent3 4 3 2 2 2 5" xfId="6995" xr:uid="{157C6F6E-EF84-4576-9C9E-030160392AEE}"/>
    <cellStyle name="20% - Accent3 4 3 2 2 2 6" xfId="6996" xr:uid="{1512220A-3C32-4D99-A638-149324176C7D}"/>
    <cellStyle name="20% - Accent3 4 3 2 2 3" xfId="6997" xr:uid="{FE163F94-BAC2-4D59-9A1D-C72F9C494EB9}"/>
    <cellStyle name="20% - Accent3 4 3 2 2 3 2" xfId="6998" xr:uid="{C8C6301D-5734-4DAF-ABD8-70FAAE93D422}"/>
    <cellStyle name="20% - Accent3 4 3 2 2 3 2 2" xfId="6999" xr:uid="{6344D424-3ADE-4DC3-A499-95A58F9407C1}"/>
    <cellStyle name="20% - Accent3 4 3 2 2 3 3" xfId="7000" xr:uid="{FFBBA0B5-0488-461E-9BB9-075CCE16FED0}"/>
    <cellStyle name="20% - Accent3 4 3 2 2 4" xfId="7001" xr:uid="{2A848139-6E40-49D4-82E4-BC565BEF101A}"/>
    <cellStyle name="20% - Accent3 4 3 2 2 4 2" xfId="7002" xr:uid="{317E9072-984B-4ADF-B125-A6562AD46FF6}"/>
    <cellStyle name="20% - Accent3 4 3 2 2 5" xfId="7003" xr:uid="{6DAB7BB2-D7D2-4B9F-B33B-E128445AC6B8}"/>
    <cellStyle name="20% - Accent3 4 3 2 2 5 2" xfId="7004" xr:uid="{1D38FFE6-7220-41A3-83A7-58FF0D3B1C38}"/>
    <cellStyle name="20% - Accent3 4 3 2 2 6" xfId="7005" xr:uid="{F2B0C0FE-68E4-46DF-8C81-B13F1B8B7C19}"/>
    <cellStyle name="20% - Accent3 4 3 2 2 7" xfId="7006" xr:uid="{8966D808-641B-4974-9100-44260EE55E47}"/>
    <cellStyle name="20% - Accent3 4 3 2 3" xfId="7007" xr:uid="{1D994FC7-F1FD-4CD5-A373-66C4035FCACD}"/>
    <cellStyle name="20% - Accent3 4 3 2 3 2" xfId="7008" xr:uid="{6D630F89-98A2-4AF6-A45D-0F2A35E3C532}"/>
    <cellStyle name="20% - Accent3 4 3 2 3 2 2" xfId="7009" xr:uid="{E5E50243-A0C3-4329-961E-E82C69EBC508}"/>
    <cellStyle name="20% - Accent3 4 3 2 3 2 2 2" xfId="7010" xr:uid="{1E846D32-CF54-4C23-BF96-E2B1B6974886}"/>
    <cellStyle name="20% - Accent3 4 3 2 3 2 2 2 2" xfId="7011" xr:uid="{DF8869BF-A429-41D1-8C26-ECABE8DF20BB}"/>
    <cellStyle name="20% - Accent3 4 3 2 3 2 2 3" xfId="7012" xr:uid="{E818FB1A-8537-4391-A976-1DCC0DDF04E9}"/>
    <cellStyle name="20% - Accent3 4 3 2 3 2 3" xfId="7013" xr:uid="{7BA952CC-3116-4723-A869-B62F4C23812A}"/>
    <cellStyle name="20% - Accent3 4 3 2 3 2 3 2" xfId="7014" xr:uid="{AB86F1BB-2AAE-4465-A7F5-D57A9694DABB}"/>
    <cellStyle name="20% - Accent3 4 3 2 3 2 4" xfId="7015" xr:uid="{B6D7F856-2091-4C2B-B4BE-00EDFBAF355D}"/>
    <cellStyle name="20% - Accent3 4 3 2 3 3" xfId="7016" xr:uid="{BDDADEAB-8FA8-4215-B704-1B59ED5AB8E6}"/>
    <cellStyle name="20% - Accent3 4 3 2 3 3 2" xfId="7017" xr:uid="{BEB82835-5DF3-44D5-834C-BC2FBA190226}"/>
    <cellStyle name="20% - Accent3 4 3 2 3 3 2 2" xfId="7018" xr:uid="{3A59811F-AAE2-4F86-A3F4-638DAD91A6EB}"/>
    <cellStyle name="20% - Accent3 4 3 2 3 3 3" xfId="7019" xr:uid="{9B5258CA-7693-4594-8A63-18AF41B91D28}"/>
    <cellStyle name="20% - Accent3 4 3 2 3 4" xfId="7020" xr:uid="{694A884F-7455-4159-833C-24C327F18B92}"/>
    <cellStyle name="20% - Accent3 4 3 2 3 4 2" xfId="7021" xr:uid="{43C93031-DC49-4CF3-B8FE-A876D0E4873C}"/>
    <cellStyle name="20% - Accent3 4 3 2 3 5" xfId="7022" xr:uid="{29A219A6-65F5-47DF-956C-BAFE514199E5}"/>
    <cellStyle name="20% - Accent3 4 3 2 3 5 2" xfId="7023" xr:uid="{66369010-B2A5-407F-97A4-38695F090823}"/>
    <cellStyle name="20% - Accent3 4 3 2 3 6" xfId="7024" xr:uid="{1FD34E87-BAFA-4B31-9915-EDB5CA4F819B}"/>
    <cellStyle name="20% - Accent3 4 3 2 3 7" xfId="7025" xr:uid="{7E1725D8-9359-4DA1-A5AD-74A62E871263}"/>
    <cellStyle name="20% - Accent3 4 3 2 4" xfId="7026" xr:uid="{5ABC8441-2A6F-48DF-8F0C-FAFC660C79AB}"/>
    <cellStyle name="20% - Accent3 4 3 2 4 2" xfId="7027" xr:uid="{3012D8A7-89C8-43F7-8730-3546838D57F5}"/>
    <cellStyle name="20% - Accent3 4 3 2 4 2 2" xfId="7028" xr:uid="{B2902274-2D83-4765-8471-B173CA52FFB4}"/>
    <cellStyle name="20% - Accent3 4 3 2 4 2 2 2" xfId="7029" xr:uid="{F59B1899-F8AE-483B-A83A-FF17FBC62ED9}"/>
    <cellStyle name="20% - Accent3 4 3 2 4 2 3" xfId="7030" xr:uid="{15E581E9-8B53-453B-87B0-C1706AF8107B}"/>
    <cellStyle name="20% - Accent3 4 3 2 4 3" xfId="7031" xr:uid="{7576E370-0623-47A6-B846-E039B20999C0}"/>
    <cellStyle name="20% - Accent3 4 3 2 4 3 2" xfId="7032" xr:uid="{BE17DDEC-FCE9-4ED6-9DA7-3E4D6C16939C}"/>
    <cellStyle name="20% - Accent3 4 3 2 4 4" xfId="7033" xr:uid="{45DA088E-AD10-4F75-BB35-B3CA096AD4B2}"/>
    <cellStyle name="20% - Accent3 4 3 2 5" xfId="7034" xr:uid="{CD7077ED-D7DF-422F-9EC1-CF283BD91E16}"/>
    <cellStyle name="20% - Accent3 4 3 2 5 2" xfId="7035" xr:uid="{C526055F-873A-4F27-AC20-00020748631D}"/>
    <cellStyle name="20% - Accent3 4 3 2 5 2 2" xfId="7036" xr:uid="{223E1551-1ED0-4873-987C-D5F3ED68F9A8}"/>
    <cellStyle name="20% - Accent3 4 3 2 5 3" xfId="7037" xr:uid="{1CE4179D-45E6-46BD-AC4C-1CA5D644FA20}"/>
    <cellStyle name="20% - Accent3 4 3 2 6" xfId="7038" xr:uid="{00B481AF-6C10-4200-A864-E8F0E3326382}"/>
    <cellStyle name="20% - Accent3 4 3 2 6 2" xfId="7039" xr:uid="{14801032-E4A0-4CD2-A9C4-4F76116B6DC4}"/>
    <cellStyle name="20% - Accent3 4 3 2 7" xfId="7040" xr:uid="{8AFE3B0B-3B1F-4F8A-A700-0EC8D330F339}"/>
    <cellStyle name="20% - Accent3 4 3 2 7 2" xfId="7041" xr:uid="{6AB387EE-9959-4E63-934C-04BC2DA1B18A}"/>
    <cellStyle name="20% - Accent3 4 3 2 8" xfId="7042" xr:uid="{38534A41-DD9B-475F-877C-BF86A787CB8A}"/>
    <cellStyle name="20% - Accent3 4 3 2 9" xfId="7043" xr:uid="{A435C2F2-F0AD-4775-8747-F222A56E753D}"/>
    <cellStyle name="20% - Accent3 4 3 3" xfId="7044" xr:uid="{88528FB8-8E76-4FAD-AE9E-F01100B5E877}"/>
    <cellStyle name="20% - Accent3 4 3 3 2" xfId="7045" xr:uid="{C1690E3B-216F-4B4A-9F5F-7FEBF116F102}"/>
    <cellStyle name="20% - Accent3 4 3 3 2 2" xfId="7046" xr:uid="{3FDA8EC6-8061-4424-827D-93ED08E9D393}"/>
    <cellStyle name="20% - Accent3 4 3 3 2 2 2" xfId="7047" xr:uid="{9413A359-A86F-42A8-BF61-EC0029358668}"/>
    <cellStyle name="20% - Accent3 4 3 3 2 2 2 2" xfId="7048" xr:uid="{65E745D8-6529-46E1-AF42-C8C57A18BA9F}"/>
    <cellStyle name="20% - Accent3 4 3 3 2 2 2 2 2" xfId="7049" xr:uid="{AE5592CC-1609-43C5-9F85-43B6F436BB27}"/>
    <cellStyle name="20% - Accent3 4 3 3 2 2 2 3" xfId="7050" xr:uid="{2C4B2AAB-7178-48B9-A0D1-0713C4346B5A}"/>
    <cellStyle name="20% - Accent3 4 3 3 2 2 3" xfId="7051" xr:uid="{5B9C71A9-0D98-4051-ABB3-549F0511E470}"/>
    <cellStyle name="20% - Accent3 4 3 3 2 2 3 2" xfId="7052" xr:uid="{3F20A160-7B9F-4D40-B24A-50798B9E8E3D}"/>
    <cellStyle name="20% - Accent3 4 3 3 2 2 4" xfId="7053" xr:uid="{8109B808-2A26-47FA-B414-FD820C18B642}"/>
    <cellStyle name="20% - Accent3 4 3 3 2 3" xfId="7054" xr:uid="{EF5F3DF9-8FDE-4695-AC8D-D13F62C1BE56}"/>
    <cellStyle name="20% - Accent3 4 3 3 2 3 2" xfId="7055" xr:uid="{07612305-2DB4-4D61-A98F-C69232315270}"/>
    <cellStyle name="20% - Accent3 4 3 3 2 3 2 2" xfId="7056" xr:uid="{AADD7287-58DD-4DDE-BA32-D4592FCD275D}"/>
    <cellStyle name="20% - Accent3 4 3 3 2 3 3" xfId="7057" xr:uid="{67FB4F15-A2E5-46B1-80A5-A490753E13BD}"/>
    <cellStyle name="20% - Accent3 4 3 3 2 4" xfId="7058" xr:uid="{7D4BF062-0F28-46BC-BD53-94D06BC1D08C}"/>
    <cellStyle name="20% - Accent3 4 3 3 2 4 2" xfId="7059" xr:uid="{82709932-1AFA-44E0-B295-F12C35533EC0}"/>
    <cellStyle name="20% - Accent3 4 3 3 2 5" xfId="7060" xr:uid="{19E1FBA5-B731-4ECE-B7BD-C7CB6072A30B}"/>
    <cellStyle name="20% - Accent3 4 3 3 2 5 2" xfId="7061" xr:uid="{36E1DC96-542C-46D6-8BF3-187BF0919A41}"/>
    <cellStyle name="20% - Accent3 4 3 3 2 6" xfId="7062" xr:uid="{96C3DEAA-9235-4B48-8CFA-92E602F5939D}"/>
    <cellStyle name="20% - Accent3 4 3 3 2 7" xfId="7063" xr:uid="{F6A90DEC-BA18-4749-89C7-1ADBB2732EAD}"/>
    <cellStyle name="20% - Accent3 4 3 3 3" xfId="7064" xr:uid="{BCA8A9EA-C525-4B73-9A50-A56043F870AD}"/>
    <cellStyle name="20% - Accent3 4 3 3 3 2" xfId="7065" xr:uid="{F9D37FBF-4827-4171-89E0-41406306E937}"/>
    <cellStyle name="20% - Accent3 4 3 3 3 2 2" xfId="7066" xr:uid="{FDAAA742-D588-4D7F-9CFB-6935B6A1306B}"/>
    <cellStyle name="20% - Accent3 4 3 3 3 2 2 2" xfId="7067" xr:uid="{CB5A585B-C3F0-4F0D-B0F0-54E20F870841}"/>
    <cellStyle name="20% - Accent3 4 3 3 3 2 2 2 2" xfId="7068" xr:uid="{4A6B779B-8186-4220-A2F0-2D560BF4CCDE}"/>
    <cellStyle name="20% - Accent3 4 3 3 3 2 2 3" xfId="7069" xr:uid="{5F1C6878-9CB9-4D45-A43E-42A53D54D442}"/>
    <cellStyle name="20% - Accent3 4 3 3 3 2 3" xfId="7070" xr:uid="{50D7EC84-CBCF-4AE1-BA47-078BE0610948}"/>
    <cellStyle name="20% - Accent3 4 3 3 3 2 3 2" xfId="7071" xr:uid="{0E201CC0-BEAA-429E-A4FC-ADC716927D1C}"/>
    <cellStyle name="20% - Accent3 4 3 3 3 2 4" xfId="7072" xr:uid="{C240D624-7680-4CAC-82B2-99823952514C}"/>
    <cellStyle name="20% - Accent3 4 3 3 3 3" xfId="7073" xr:uid="{9435A81D-E7BC-4157-8C5B-6E73912C1EB3}"/>
    <cellStyle name="20% - Accent3 4 3 3 3 3 2" xfId="7074" xr:uid="{AD94888C-874E-4683-8495-B8D4AD8390BD}"/>
    <cellStyle name="20% - Accent3 4 3 3 3 3 2 2" xfId="7075" xr:uid="{ECA98AF2-DC01-4797-B27D-8173A49E157A}"/>
    <cellStyle name="20% - Accent3 4 3 3 3 3 3" xfId="7076" xr:uid="{F18C2DFE-C0E1-486E-AE20-3B15FA9E7F17}"/>
    <cellStyle name="20% - Accent3 4 3 3 3 4" xfId="7077" xr:uid="{739C9CA2-2ACF-49E5-833A-79B3344A97D2}"/>
    <cellStyle name="20% - Accent3 4 3 3 3 4 2" xfId="7078" xr:uid="{8C65E665-0272-4854-A3CD-C1B2D9A291ED}"/>
    <cellStyle name="20% - Accent3 4 3 3 3 5" xfId="7079" xr:uid="{38AEF43A-3CC9-4F82-A02A-3921308205CB}"/>
    <cellStyle name="20% - Accent3 4 3 3 4" xfId="7080" xr:uid="{49A6C80D-A7C9-4A42-A5B7-28681CDE0419}"/>
    <cellStyle name="20% - Accent3 4 3 3 4 2" xfId="7081" xr:uid="{C5B519A5-AF68-4A36-8396-951C9727F451}"/>
    <cellStyle name="20% - Accent3 4 3 3 4 2 2" xfId="7082" xr:uid="{4EFE3895-7932-4FCF-9CB4-AF80F9122DCB}"/>
    <cellStyle name="20% - Accent3 4 3 3 4 2 2 2" xfId="7083" xr:uid="{6C70E988-F7FE-46B7-B390-0BDC3A85CE90}"/>
    <cellStyle name="20% - Accent3 4 3 3 4 2 3" xfId="7084" xr:uid="{63C00596-25A5-4427-991B-CD53AB8AB256}"/>
    <cellStyle name="20% - Accent3 4 3 3 4 3" xfId="7085" xr:uid="{7CF40CCC-197D-4D5A-866C-BFDF1E9100BF}"/>
    <cellStyle name="20% - Accent3 4 3 3 4 3 2" xfId="7086" xr:uid="{432C726A-7C35-4668-B41D-BAB653AC68F0}"/>
    <cellStyle name="20% - Accent3 4 3 3 4 4" xfId="7087" xr:uid="{EB9EDC74-730D-47B0-B094-35A22C1A9FF4}"/>
    <cellStyle name="20% - Accent3 4 3 3 5" xfId="7088" xr:uid="{8E702F26-00A4-498E-9AAB-632EFC9717B8}"/>
    <cellStyle name="20% - Accent3 4 3 3 5 2" xfId="7089" xr:uid="{9118BC11-0958-4190-BEB4-13C50A81032D}"/>
    <cellStyle name="20% - Accent3 4 3 3 5 2 2" xfId="7090" xr:uid="{E14BE466-2F08-4083-B2EC-76146913DA4B}"/>
    <cellStyle name="20% - Accent3 4 3 3 5 3" xfId="7091" xr:uid="{B0BA4BE9-99FB-404B-A3B9-72917890A4C8}"/>
    <cellStyle name="20% - Accent3 4 3 3 6" xfId="7092" xr:uid="{C6884945-3AAB-456D-B884-708E9868688F}"/>
    <cellStyle name="20% - Accent3 4 3 3 6 2" xfId="7093" xr:uid="{5722AF28-7C5A-489B-BFB8-F9792E432B7B}"/>
    <cellStyle name="20% - Accent3 4 3 3 7" xfId="7094" xr:uid="{050D1A48-FD6E-47C1-A581-682E33785518}"/>
    <cellStyle name="20% - Accent3 4 3 3 7 2" xfId="7095" xr:uid="{F1148836-D482-4F87-A1DD-BC4FE07F2DD2}"/>
    <cellStyle name="20% - Accent3 4 3 3 8" xfId="7096" xr:uid="{6B1C425E-94A1-4694-8AF1-E54D40F87F5A}"/>
    <cellStyle name="20% - Accent3 4 3 3 9" xfId="7097" xr:uid="{975640EA-E840-4196-A841-E3340CE8A23B}"/>
    <cellStyle name="20% - Accent3 4 3 4" xfId="7098" xr:uid="{493E91A8-48A6-463E-93FA-374B353D27FF}"/>
    <cellStyle name="20% - Accent3 4 3 4 2" xfId="7099" xr:uid="{28950DB8-F67B-4507-B22D-C01522C73514}"/>
    <cellStyle name="20% - Accent3 4 3 4 2 2" xfId="7100" xr:uid="{41081086-3E13-4E70-97AF-89E764CE489C}"/>
    <cellStyle name="20% - Accent3 4 3 4 2 2 2" xfId="7101" xr:uid="{A4BF8E64-A641-44D3-A373-40C057810987}"/>
    <cellStyle name="20% - Accent3 4 3 4 2 2 2 2" xfId="7102" xr:uid="{D14AD0E6-C679-4012-8BC9-A6E3016CE8C6}"/>
    <cellStyle name="20% - Accent3 4 3 4 2 2 3" xfId="7103" xr:uid="{200E851E-1BA8-4154-9A7B-68C59BC78F86}"/>
    <cellStyle name="20% - Accent3 4 3 4 2 3" xfId="7104" xr:uid="{21B2CB55-0635-42E3-9BB8-41631B190645}"/>
    <cellStyle name="20% - Accent3 4 3 4 2 3 2" xfId="7105" xr:uid="{974977C4-9C28-454E-B692-6030CE2F89A2}"/>
    <cellStyle name="20% - Accent3 4 3 4 2 4" xfId="7106" xr:uid="{FC188973-E433-4A85-8D13-1789C37D546D}"/>
    <cellStyle name="20% - Accent3 4 3 4 3" xfId="7107" xr:uid="{1213A35C-6284-4198-83AF-143270EFD0EB}"/>
    <cellStyle name="20% - Accent3 4 3 4 3 2" xfId="7108" xr:uid="{2347E96C-9C9E-40DB-ACF0-8EC1926A7D20}"/>
    <cellStyle name="20% - Accent3 4 3 4 3 2 2" xfId="7109" xr:uid="{4FB8821B-33D6-434B-9F73-C965681E9ACE}"/>
    <cellStyle name="20% - Accent3 4 3 4 3 3" xfId="7110" xr:uid="{A2DB4473-0146-4C0E-A534-1D8E08FCA5A4}"/>
    <cellStyle name="20% - Accent3 4 3 4 4" xfId="7111" xr:uid="{41FDDD96-32D2-4735-A310-DF59640EC69E}"/>
    <cellStyle name="20% - Accent3 4 3 4 4 2" xfId="7112" xr:uid="{C8A5C6C5-B085-4161-9961-6B36271D60A2}"/>
    <cellStyle name="20% - Accent3 4 3 4 5" xfId="7113" xr:uid="{CFFC6490-7997-42E9-9F5E-2E92DC91B462}"/>
    <cellStyle name="20% - Accent3 4 3 4 5 2" xfId="7114" xr:uid="{AB93B418-68C0-4B03-95F0-6935FB531D86}"/>
    <cellStyle name="20% - Accent3 4 3 4 6" xfId="7115" xr:uid="{0BC74D4E-5E65-4499-98E1-5F37E269665E}"/>
    <cellStyle name="20% - Accent3 4 3 4 7" xfId="7116" xr:uid="{98853179-B830-4249-82B5-F28C1116D797}"/>
    <cellStyle name="20% - Accent3 4 3 5" xfId="7117" xr:uid="{B17EE445-14CE-4ADF-8AEC-044D7A621C51}"/>
    <cellStyle name="20% - Accent3 4 3 5 2" xfId="7118" xr:uid="{9A4D2089-DC59-47F7-80EE-B5A68C4FE09C}"/>
    <cellStyle name="20% - Accent3 4 3 5 2 2" xfId="7119" xr:uid="{3B152364-18A4-4FC2-ACC9-729F997602C8}"/>
    <cellStyle name="20% - Accent3 4 3 5 2 2 2" xfId="7120" xr:uid="{E62A80DF-3C13-498B-B095-3717FEE73FA4}"/>
    <cellStyle name="20% - Accent3 4 3 5 2 2 2 2" xfId="7121" xr:uid="{A06DD610-A278-43FB-9227-B2AC35D676DD}"/>
    <cellStyle name="20% - Accent3 4 3 5 2 2 3" xfId="7122" xr:uid="{21286BB9-A876-4301-927F-FBF53F93D804}"/>
    <cellStyle name="20% - Accent3 4 3 5 2 3" xfId="7123" xr:uid="{A5226B3D-58FA-414E-8A46-7DE3DADEFB37}"/>
    <cellStyle name="20% - Accent3 4 3 5 2 3 2" xfId="7124" xr:uid="{672872CB-98E9-41D6-8EAE-DC33EF4186EA}"/>
    <cellStyle name="20% - Accent3 4 3 5 2 4" xfId="7125" xr:uid="{1DE4FC03-FB28-4AEE-9134-4E2C4DB8C87C}"/>
    <cellStyle name="20% - Accent3 4 3 5 3" xfId="7126" xr:uid="{382CB8EB-9BDF-4540-BEA1-9FC8D764BE3F}"/>
    <cellStyle name="20% - Accent3 4 3 5 3 2" xfId="7127" xr:uid="{38F13C5E-4A59-4869-81B7-F28B4F6B0024}"/>
    <cellStyle name="20% - Accent3 4 3 5 3 2 2" xfId="7128" xr:uid="{117F4579-0991-4B67-986A-7BC1C7FC5E0C}"/>
    <cellStyle name="20% - Accent3 4 3 5 3 3" xfId="7129" xr:uid="{680C22A4-1822-4237-9CBC-08A473967DB7}"/>
    <cellStyle name="20% - Accent3 4 3 5 4" xfId="7130" xr:uid="{49D6B251-A7E1-40DB-829A-D5DD2D168796}"/>
    <cellStyle name="20% - Accent3 4 3 5 4 2" xfId="7131" xr:uid="{512E79D3-F380-4CED-8273-8092131AC33D}"/>
    <cellStyle name="20% - Accent3 4 3 5 5" xfId="7132" xr:uid="{DA6957F4-C9C6-4E88-B2F8-19ADB139DAE6}"/>
    <cellStyle name="20% - Accent3 4 3 6" xfId="7133" xr:uid="{C6D50C6E-9C51-4639-9B0C-A5DFE52435BA}"/>
    <cellStyle name="20% - Accent3 4 3 6 2" xfId="7134" xr:uid="{D6E3B8AA-6117-445D-99DE-0530F322F321}"/>
    <cellStyle name="20% - Accent3 4 3 6 2 2" xfId="7135" xr:uid="{A448E709-B7B9-4124-94AA-BCBAABF04F94}"/>
    <cellStyle name="20% - Accent3 4 3 6 2 2 2" xfId="7136" xr:uid="{938C6894-4553-4562-BAC9-E8272AF20B7C}"/>
    <cellStyle name="20% - Accent3 4 3 6 2 2 2 2" xfId="7137" xr:uid="{A6B4E14D-7489-4622-AA3D-AA5521A5E2B1}"/>
    <cellStyle name="20% - Accent3 4 3 6 2 2 3" xfId="7138" xr:uid="{BFD1346F-6594-4364-A5E7-27E50464E66E}"/>
    <cellStyle name="20% - Accent3 4 3 6 2 3" xfId="7139" xr:uid="{83EA1822-574E-48A1-A1DD-BA3B4F14DEE3}"/>
    <cellStyle name="20% - Accent3 4 3 6 2 3 2" xfId="7140" xr:uid="{3E2EAD02-2314-4222-B857-6BA0AF642980}"/>
    <cellStyle name="20% - Accent3 4 3 6 2 4" xfId="7141" xr:uid="{E1646B1E-CDB3-40D5-BA1A-6232082C14A8}"/>
    <cellStyle name="20% - Accent3 4 3 6 3" xfId="7142" xr:uid="{EECDC7E1-A6A1-47FB-B052-27BC810A0DA2}"/>
    <cellStyle name="20% - Accent3 4 3 6 3 2" xfId="7143" xr:uid="{663A2570-2C6E-4BFE-8473-C99BEC3FE301}"/>
    <cellStyle name="20% - Accent3 4 3 6 3 2 2" xfId="7144" xr:uid="{3FC7C271-C88B-426C-AAF2-CD63DB9199E6}"/>
    <cellStyle name="20% - Accent3 4 3 6 3 3" xfId="7145" xr:uid="{973CDED2-3245-4011-8AFF-DCC0E457B916}"/>
    <cellStyle name="20% - Accent3 4 3 6 4" xfId="7146" xr:uid="{EC5E8D4C-C416-4D23-B037-A54168656364}"/>
    <cellStyle name="20% - Accent3 4 3 6 4 2" xfId="7147" xr:uid="{85153D22-9F87-4319-9F22-34AEE2E1C492}"/>
    <cellStyle name="20% - Accent3 4 3 6 5" xfId="7148" xr:uid="{9506728B-A4DE-441B-B5DB-DACB5E6F73FA}"/>
    <cellStyle name="20% - Accent3 4 3 7" xfId="7149" xr:uid="{24417DA1-DD99-45E8-9560-14F4438DE046}"/>
    <cellStyle name="20% - Accent3 4 3 7 2" xfId="7150" xr:uid="{BB19BC1C-872A-4DFD-AACE-4A25F1A8E08A}"/>
    <cellStyle name="20% - Accent3 4 3 7 2 2" xfId="7151" xr:uid="{D811BE3A-61B7-4B14-9A93-2456D6F0B20A}"/>
    <cellStyle name="20% - Accent3 4 3 7 2 2 2" xfId="7152" xr:uid="{A36E3E8F-B1F5-4612-BC6A-E8F16706442F}"/>
    <cellStyle name="20% - Accent3 4 3 7 2 2 2 2" xfId="7153" xr:uid="{4D352CEC-6674-420D-894C-F19ECEC8B532}"/>
    <cellStyle name="20% - Accent3 4 3 7 2 2 3" xfId="7154" xr:uid="{2C8A1E39-59C4-45EB-8B42-BDF2521E8E34}"/>
    <cellStyle name="20% - Accent3 4 3 7 2 3" xfId="7155" xr:uid="{FFDD5AD7-D21C-4142-B173-85394BC6D0A2}"/>
    <cellStyle name="20% - Accent3 4 3 7 2 3 2" xfId="7156" xr:uid="{48FFDE35-606D-4C6C-B923-C2E647E096C1}"/>
    <cellStyle name="20% - Accent3 4 3 7 2 4" xfId="7157" xr:uid="{6E031343-8658-48A7-B28A-7CA13E10DE2D}"/>
    <cellStyle name="20% - Accent3 4 3 7 3" xfId="7158" xr:uid="{8F7B3403-5496-4F2A-A8D6-57BF730AFB6A}"/>
    <cellStyle name="20% - Accent3 4 3 7 3 2" xfId="7159" xr:uid="{1D74D02F-C4AE-4CBE-AFF2-E441E0D1C7B3}"/>
    <cellStyle name="20% - Accent3 4 3 7 3 2 2" xfId="7160" xr:uid="{466B2D78-24F6-49CF-AD8B-A206991A6D4A}"/>
    <cellStyle name="20% - Accent3 4 3 7 3 3" xfId="7161" xr:uid="{4AEFFA02-D5BE-4D56-B332-50D1B7CA3897}"/>
    <cellStyle name="20% - Accent3 4 3 7 4" xfId="7162" xr:uid="{33D6EE57-0B38-4429-A4C4-B2D30938AEBB}"/>
    <cellStyle name="20% - Accent3 4 3 7 4 2" xfId="7163" xr:uid="{97D1E276-A8BA-4895-A2B3-CEEB0639BF64}"/>
    <cellStyle name="20% - Accent3 4 3 7 5" xfId="7164" xr:uid="{A6E11706-84E9-41BC-BC4F-8F866316FF89}"/>
    <cellStyle name="20% - Accent3 4 3 8" xfId="7165" xr:uid="{08909F6F-9210-43CF-A5C3-A83269C6E882}"/>
    <cellStyle name="20% - Accent3 4 3 8 2" xfId="7166" xr:uid="{22FECB0D-5214-4429-8688-3B68B892F022}"/>
    <cellStyle name="20% - Accent3 4 3 8 2 2" xfId="7167" xr:uid="{3633ABF5-635A-4DCA-AC52-9B666163E546}"/>
    <cellStyle name="20% - Accent3 4 3 8 2 2 2" xfId="7168" xr:uid="{DF9C63D9-117B-489F-B96E-50587194C835}"/>
    <cellStyle name="20% - Accent3 4 3 8 2 3" xfId="7169" xr:uid="{736B52B8-AFE5-4F3F-BA7B-DDC0CD50D74B}"/>
    <cellStyle name="20% - Accent3 4 3 8 3" xfId="7170" xr:uid="{0F3D2930-C199-4E6B-B05D-2B0533BD4E1B}"/>
    <cellStyle name="20% - Accent3 4 3 8 3 2" xfId="7171" xr:uid="{55DA27DC-5808-4DD8-84B8-EF404A074077}"/>
    <cellStyle name="20% - Accent3 4 3 8 4" xfId="7172" xr:uid="{2DF67569-25E2-4FFC-B6CC-C26AD5E4ACCF}"/>
    <cellStyle name="20% - Accent3 4 3 9" xfId="7173" xr:uid="{D26B229A-10FC-4879-B317-B31C1C2EEBF3}"/>
    <cellStyle name="20% - Accent3 4 3 9 2" xfId="7174" xr:uid="{0D74B487-DBEF-4457-AEB8-96B814B7A249}"/>
    <cellStyle name="20% - Accent3 4 3 9 2 2" xfId="7175" xr:uid="{2A316A79-EDEB-48D8-A8D5-334E25636BF6}"/>
    <cellStyle name="20% - Accent3 4 3 9 3" xfId="7176" xr:uid="{C16291BE-9661-4772-9957-D6F5AE66707E}"/>
    <cellStyle name="20% - Accent3 4 3_Asset Register (new)" xfId="7177" xr:uid="{14553494-B61B-4D15-80A1-72547DB06E12}"/>
    <cellStyle name="20% - Accent3 4 4" xfId="7178" xr:uid="{5802986C-1727-4411-8603-43E355C0B3A3}"/>
    <cellStyle name="20% - Accent3 4 4 10" xfId="7179" xr:uid="{6DD1FF9B-1581-4C6B-AE41-8672D12B7744}"/>
    <cellStyle name="20% - Accent3 4 4 11" xfId="7180" xr:uid="{75A61764-D400-49E5-92D6-23890D36E5DB}"/>
    <cellStyle name="20% - Accent3 4 4 2" xfId="7181" xr:uid="{A5515748-8858-48AF-9A89-0D92BC43C895}"/>
    <cellStyle name="20% - Accent3 4 4 2 2" xfId="7182" xr:uid="{DDF53B1C-B856-455B-8A43-4432A03E5A2D}"/>
    <cellStyle name="20% - Accent3 4 4 2 2 2" xfId="7183" xr:uid="{3EF55AF4-613D-429A-B1EA-5491AC1EFFD5}"/>
    <cellStyle name="20% - Accent3 4 4 2 2 2 2" xfId="7184" xr:uid="{AE583D97-071E-42AF-95B8-BA6683C6E633}"/>
    <cellStyle name="20% - Accent3 4 4 2 2 2 2 2" xfId="7185" xr:uid="{B5E1A77B-1C4D-4F39-B9C9-92E9D6A684B6}"/>
    <cellStyle name="20% - Accent3 4 4 2 2 2 3" xfId="7186" xr:uid="{DFD843EF-5865-4BB9-AE3B-38EBB624BC29}"/>
    <cellStyle name="20% - Accent3 4 4 2 2 3" xfId="7187" xr:uid="{8F02942D-FEF7-496E-8E05-B35CB3486F63}"/>
    <cellStyle name="20% - Accent3 4 4 2 2 3 2" xfId="7188" xr:uid="{49ECD0E7-0957-462B-9223-62E7A86C5AA4}"/>
    <cellStyle name="20% - Accent3 4 4 2 2 4" xfId="7189" xr:uid="{51052BA8-7C97-478C-9128-E0DF49174555}"/>
    <cellStyle name="20% - Accent3 4 4 2 2 4 2" xfId="7190" xr:uid="{490B9588-F249-4B02-A94C-47D3BE3BFA97}"/>
    <cellStyle name="20% - Accent3 4 4 2 2 5" xfId="7191" xr:uid="{4904CE76-F2A4-4E59-8912-44730BDF1743}"/>
    <cellStyle name="20% - Accent3 4 4 2 2 6" xfId="7192" xr:uid="{1705AC97-65CE-4445-973A-E5A00FC64636}"/>
    <cellStyle name="20% - Accent3 4 4 2 3" xfId="7193" xr:uid="{0291902D-4FC8-4216-80D6-3469F5348C51}"/>
    <cellStyle name="20% - Accent3 4 4 2 3 2" xfId="7194" xr:uid="{56717520-1FCA-4D91-894A-DEE1C7534C67}"/>
    <cellStyle name="20% - Accent3 4 4 2 3 2 2" xfId="7195" xr:uid="{1E1D1AA5-81B3-49A7-95B3-E0DDFAF06A24}"/>
    <cellStyle name="20% - Accent3 4 4 2 3 3" xfId="7196" xr:uid="{3BC4D99F-55FA-47D5-B522-C53FB89605DB}"/>
    <cellStyle name="20% - Accent3 4 4 2 4" xfId="7197" xr:uid="{181F13BE-9A83-40A2-9968-2EEEEC82EDFB}"/>
    <cellStyle name="20% - Accent3 4 4 2 4 2" xfId="7198" xr:uid="{800298ED-9C5F-425F-B4CC-97E2DA1BDC69}"/>
    <cellStyle name="20% - Accent3 4 4 2 5" xfId="7199" xr:uid="{26A22F46-FB0B-475E-B50E-AE1FB75BC288}"/>
    <cellStyle name="20% - Accent3 4 4 2 5 2" xfId="7200" xr:uid="{3DB87A78-A62A-4E48-B349-BDE7B4864CE3}"/>
    <cellStyle name="20% - Accent3 4 4 2 6" xfId="7201" xr:uid="{329A2500-441B-4E06-8514-81C408CA4361}"/>
    <cellStyle name="20% - Accent3 4 4 2 7" xfId="7202" xr:uid="{58209F29-3944-45CA-93A4-0FF504C051F4}"/>
    <cellStyle name="20% - Accent3 4 4 3" xfId="7203" xr:uid="{7E69E525-1B83-4CDB-B795-147F138513E0}"/>
    <cellStyle name="20% - Accent3 4 4 3 2" xfId="7204" xr:uid="{07AE2860-2C58-433A-A1DC-F1F82398A4F0}"/>
    <cellStyle name="20% - Accent3 4 4 3 2 2" xfId="7205" xr:uid="{C4BDCC7D-7F6E-417C-8767-B72426FE0440}"/>
    <cellStyle name="20% - Accent3 4 4 3 2 2 2" xfId="7206" xr:uid="{763AFCC5-D86E-4AC9-B579-A44D9CDC96D3}"/>
    <cellStyle name="20% - Accent3 4 4 3 2 2 2 2" xfId="7207" xr:uid="{4368D448-C3A5-4F86-9683-1DD931918C63}"/>
    <cellStyle name="20% - Accent3 4 4 3 2 2 3" xfId="7208" xr:uid="{5C4927E2-FFA4-4676-9078-037C61F8948E}"/>
    <cellStyle name="20% - Accent3 4 4 3 2 3" xfId="7209" xr:uid="{5F4F9EE4-A05E-445A-A2A9-06CC68897DCD}"/>
    <cellStyle name="20% - Accent3 4 4 3 2 3 2" xfId="7210" xr:uid="{54131C27-03AC-4569-A6A6-372BAF3FEF5E}"/>
    <cellStyle name="20% - Accent3 4 4 3 2 4" xfId="7211" xr:uid="{E2988386-17C7-4C2F-9218-5D2200FD1476}"/>
    <cellStyle name="20% - Accent3 4 4 3 3" xfId="7212" xr:uid="{EC203153-F322-40A0-A21D-CC2C7D56F42C}"/>
    <cellStyle name="20% - Accent3 4 4 3 3 2" xfId="7213" xr:uid="{FCC0092B-47B3-48F3-A9A9-6415B22FCD4F}"/>
    <cellStyle name="20% - Accent3 4 4 3 3 2 2" xfId="7214" xr:uid="{E2F6F956-EBFD-4261-BA41-F9BB25852C92}"/>
    <cellStyle name="20% - Accent3 4 4 3 3 3" xfId="7215" xr:uid="{0D888C7F-0BA2-4B67-892A-60F72D2F5562}"/>
    <cellStyle name="20% - Accent3 4 4 3 4" xfId="7216" xr:uid="{33121B83-FFE2-4059-926E-AE9CC1E1A430}"/>
    <cellStyle name="20% - Accent3 4 4 3 4 2" xfId="7217" xr:uid="{A2E318F8-D482-4350-9BA3-AC0704066A94}"/>
    <cellStyle name="20% - Accent3 4 4 3 5" xfId="7218" xr:uid="{A16530BF-2F23-40C7-BA06-862000A85981}"/>
    <cellStyle name="20% - Accent3 4 4 3 5 2" xfId="7219" xr:uid="{A68B2ECE-3F26-4235-8625-306F4AB7650E}"/>
    <cellStyle name="20% - Accent3 4 4 3 6" xfId="7220" xr:uid="{EE1086BB-45EE-4728-A5E8-E42D1475CB94}"/>
    <cellStyle name="20% - Accent3 4 4 3 7" xfId="7221" xr:uid="{6B72552C-4138-402E-806E-518AD229DEA0}"/>
    <cellStyle name="20% - Accent3 4 4 4" xfId="7222" xr:uid="{D34A4402-7A6F-4578-8975-608D215CCC13}"/>
    <cellStyle name="20% - Accent3 4 4 4 2" xfId="7223" xr:uid="{1F729DEC-6774-47F2-9534-1B1DC966744B}"/>
    <cellStyle name="20% - Accent3 4 4 4 2 2" xfId="7224" xr:uid="{4B2B8E4E-27F8-46C6-830B-F79FA077A4A4}"/>
    <cellStyle name="20% - Accent3 4 4 4 2 2 2" xfId="7225" xr:uid="{9BB5724D-367C-41C5-83D8-C62C209BEB61}"/>
    <cellStyle name="20% - Accent3 4 4 4 2 2 2 2" xfId="7226" xr:uid="{46F42A75-E822-43EB-82E9-53CEF9828D82}"/>
    <cellStyle name="20% - Accent3 4 4 4 2 2 3" xfId="7227" xr:uid="{82588017-7EDC-4349-AC3F-65D78A91C74B}"/>
    <cellStyle name="20% - Accent3 4 4 4 2 3" xfId="7228" xr:uid="{6CA9772E-D64A-4F43-B901-BE0CAB7687C6}"/>
    <cellStyle name="20% - Accent3 4 4 4 2 3 2" xfId="7229" xr:uid="{AE0D6905-FBC9-4C4C-AD6E-10EFD6635BC0}"/>
    <cellStyle name="20% - Accent3 4 4 4 2 4" xfId="7230" xr:uid="{48CE99E7-E6E8-404B-9FCA-02D4F650B7DB}"/>
    <cellStyle name="20% - Accent3 4 4 4 3" xfId="7231" xr:uid="{8428020A-6146-40B8-902B-290A4B35AAB6}"/>
    <cellStyle name="20% - Accent3 4 4 4 3 2" xfId="7232" xr:uid="{AB4E136F-95DF-409F-BB7E-84DD3827DB18}"/>
    <cellStyle name="20% - Accent3 4 4 4 3 2 2" xfId="7233" xr:uid="{46BFEFB3-A321-4D5A-99FB-07852BDF2B2B}"/>
    <cellStyle name="20% - Accent3 4 4 4 3 3" xfId="7234" xr:uid="{9736A09A-77CF-4F21-B3E0-53AE5F9F6724}"/>
    <cellStyle name="20% - Accent3 4 4 4 4" xfId="7235" xr:uid="{A8720488-03A4-44F2-B216-90B66C03118F}"/>
    <cellStyle name="20% - Accent3 4 4 4 4 2" xfId="7236" xr:uid="{C4491F42-956E-4D5D-B377-BE3716053564}"/>
    <cellStyle name="20% - Accent3 4 4 4 5" xfId="7237" xr:uid="{83245693-125D-4BC7-8692-12838158D604}"/>
    <cellStyle name="20% - Accent3 4 4 5" xfId="7238" xr:uid="{A3709C49-1EE5-422B-9E1B-823D2F1A1EAC}"/>
    <cellStyle name="20% - Accent3 4 4 5 2" xfId="7239" xr:uid="{5881C4F6-F5D5-4E31-8387-D3833BFC47E9}"/>
    <cellStyle name="20% - Accent3 4 4 5 2 2" xfId="7240" xr:uid="{11C527FF-19DD-4B01-B809-1DACA47DBBE5}"/>
    <cellStyle name="20% - Accent3 4 4 5 2 2 2" xfId="7241" xr:uid="{BAC181BD-4F98-44A7-AA40-144943904C28}"/>
    <cellStyle name="20% - Accent3 4 4 5 2 2 2 2" xfId="7242" xr:uid="{FA3BAD90-13AC-483B-A54B-5D8601CAC7D0}"/>
    <cellStyle name="20% - Accent3 4 4 5 2 2 3" xfId="7243" xr:uid="{470DBCE8-ACEA-47EF-9482-F8F687959483}"/>
    <cellStyle name="20% - Accent3 4 4 5 2 3" xfId="7244" xr:uid="{A2FC464C-D35A-4325-A1CC-E648E6D6ABBC}"/>
    <cellStyle name="20% - Accent3 4 4 5 2 3 2" xfId="7245" xr:uid="{B33D1BFD-A2E9-4D4F-B7C2-B35C4F774F83}"/>
    <cellStyle name="20% - Accent3 4 4 5 2 4" xfId="7246" xr:uid="{351338CC-76FB-406F-8D8C-6124BE583D83}"/>
    <cellStyle name="20% - Accent3 4 4 5 3" xfId="7247" xr:uid="{CC02D2CC-7D0F-4EA4-9829-7FEC00BBA894}"/>
    <cellStyle name="20% - Accent3 4 4 5 3 2" xfId="7248" xr:uid="{B1F74F96-8C98-453D-82C9-76E478E94656}"/>
    <cellStyle name="20% - Accent3 4 4 5 3 2 2" xfId="7249" xr:uid="{F5CFF9A6-C244-416F-B992-2BDC61BD22D0}"/>
    <cellStyle name="20% - Accent3 4 4 5 3 3" xfId="7250" xr:uid="{360E843D-6E82-4C47-99E4-F27741FD55CC}"/>
    <cellStyle name="20% - Accent3 4 4 5 4" xfId="7251" xr:uid="{3A99A615-B81E-4CEA-BF22-43AFD82C21E7}"/>
    <cellStyle name="20% - Accent3 4 4 5 4 2" xfId="7252" xr:uid="{D1D68E89-A01A-4320-8615-6BF46CB8B35A}"/>
    <cellStyle name="20% - Accent3 4 4 5 5" xfId="7253" xr:uid="{7B3DD10A-A6FA-4DDE-A2D3-06F6BCFADE5C}"/>
    <cellStyle name="20% - Accent3 4 4 6" xfId="7254" xr:uid="{F18B6EFA-C922-46CA-B224-144AA6C8D0D5}"/>
    <cellStyle name="20% - Accent3 4 4 6 2" xfId="7255" xr:uid="{D49124AD-1A15-4016-9F72-6C9661CCE63B}"/>
    <cellStyle name="20% - Accent3 4 4 6 2 2" xfId="7256" xr:uid="{4620C30B-DB5C-4DB7-99DB-E9167E7FCB5D}"/>
    <cellStyle name="20% - Accent3 4 4 6 2 2 2" xfId="7257" xr:uid="{2162F573-50C2-4116-9C9D-74809ED43A46}"/>
    <cellStyle name="20% - Accent3 4 4 6 2 3" xfId="7258" xr:uid="{AEF16FEA-83CE-405B-98B5-AA0BF3B66503}"/>
    <cellStyle name="20% - Accent3 4 4 6 3" xfId="7259" xr:uid="{4A86AAD7-83FC-4C76-A6D5-8801D54BC4A2}"/>
    <cellStyle name="20% - Accent3 4 4 6 3 2" xfId="7260" xr:uid="{CAF26BA7-58CF-48F5-9541-7FBE7B6CD939}"/>
    <cellStyle name="20% - Accent3 4 4 6 4" xfId="7261" xr:uid="{006F65B8-CCAF-4A03-B401-01F72188C4FE}"/>
    <cellStyle name="20% - Accent3 4 4 7" xfId="7262" xr:uid="{A31802B9-E27A-49E3-AF45-F5F7090FCCDA}"/>
    <cellStyle name="20% - Accent3 4 4 7 2" xfId="7263" xr:uid="{F9B5C047-AE88-4A31-AB26-24E8756E1613}"/>
    <cellStyle name="20% - Accent3 4 4 7 2 2" xfId="7264" xr:uid="{931E33D5-FC63-4D6C-A27B-1E186D65C93A}"/>
    <cellStyle name="20% - Accent3 4 4 7 3" xfId="7265" xr:uid="{8BAEA9D7-0032-4863-B14F-DF8D3DB5F42B}"/>
    <cellStyle name="20% - Accent3 4 4 8" xfId="7266" xr:uid="{C0B6EC06-6591-4B8F-A1F7-FBD7893594D6}"/>
    <cellStyle name="20% - Accent3 4 4 8 2" xfId="7267" xr:uid="{C6907D62-FD00-4838-BBD1-D096A831E4B3}"/>
    <cellStyle name="20% - Accent3 4 4 9" xfId="7268" xr:uid="{828BAD72-218D-45D0-BDF9-DFD857903953}"/>
    <cellStyle name="20% - Accent3 4 4 9 2" xfId="7269" xr:uid="{EEDA59C5-7243-45B3-AB5D-FE416835D2BB}"/>
    <cellStyle name="20% - Accent3 4 5" xfId="7270" xr:uid="{8CF7CF5C-6165-421D-9057-39CF0156D38A}"/>
    <cellStyle name="20% - Accent3 4 5 2" xfId="7271" xr:uid="{CE2B51AA-FF0F-4539-94BA-75B3A81F6067}"/>
    <cellStyle name="20% - Accent3 4 5 2 2" xfId="7272" xr:uid="{2D90EEFD-E99C-48E6-8980-083813220983}"/>
    <cellStyle name="20% - Accent3 4 5 2 2 2" xfId="7273" xr:uid="{E87BAB54-167A-4273-9009-B454CCE8F4AA}"/>
    <cellStyle name="20% - Accent3 4 5 2 2 2 2" xfId="7274" xr:uid="{25D71152-C3F8-4A0F-9C06-B1B6A2D7A2EB}"/>
    <cellStyle name="20% - Accent3 4 5 2 2 2 2 2" xfId="7275" xr:uid="{FE422C29-C55E-4C4C-B26A-6A9D8D9282BD}"/>
    <cellStyle name="20% - Accent3 4 5 2 2 2 3" xfId="7276" xr:uid="{DDEF6964-792C-449E-8B28-DBA31602266C}"/>
    <cellStyle name="20% - Accent3 4 5 2 2 3" xfId="7277" xr:uid="{FCA1F2F1-BBEA-4505-AA63-D9E0119D6025}"/>
    <cellStyle name="20% - Accent3 4 5 2 2 3 2" xfId="7278" xr:uid="{30B66FFA-5F34-4765-A264-2325153604BD}"/>
    <cellStyle name="20% - Accent3 4 5 2 2 4" xfId="7279" xr:uid="{763E1E0C-EF81-4199-B188-44B05C18E5F8}"/>
    <cellStyle name="20% - Accent3 4 5 2 3" xfId="7280" xr:uid="{804D9521-6927-4AAA-B3F4-DB7FE6845438}"/>
    <cellStyle name="20% - Accent3 4 5 2 3 2" xfId="7281" xr:uid="{41D490E4-5A2D-422D-BD39-5C439761B2D2}"/>
    <cellStyle name="20% - Accent3 4 5 2 3 2 2" xfId="7282" xr:uid="{044F5A39-3E2A-4D22-9B73-71B179DD4CD4}"/>
    <cellStyle name="20% - Accent3 4 5 2 3 3" xfId="7283" xr:uid="{CBE1FA36-4CF5-44BD-A909-DE46E8E88000}"/>
    <cellStyle name="20% - Accent3 4 5 2 4" xfId="7284" xr:uid="{E26A8F56-26A2-4BA4-ACA2-DD509CCCD538}"/>
    <cellStyle name="20% - Accent3 4 5 2 4 2" xfId="7285" xr:uid="{60A5E2BC-E597-4B9D-8202-E1EACBB8F084}"/>
    <cellStyle name="20% - Accent3 4 5 2 5" xfId="7286" xr:uid="{E8515DBE-B9EB-4772-989A-666E6C12351C}"/>
    <cellStyle name="20% - Accent3 4 5 2 5 2" xfId="7287" xr:uid="{AAEB19C0-502A-49C6-BB49-9A125CC3883F}"/>
    <cellStyle name="20% - Accent3 4 5 2 6" xfId="7288" xr:uid="{969EB7D4-D9BD-4F8A-A095-FD82CBB1C769}"/>
    <cellStyle name="20% - Accent3 4 5 2 7" xfId="7289" xr:uid="{2C035D00-1234-4151-8BDD-304532D692E6}"/>
    <cellStyle name="20% - Accent3 4 5 3" xfId="7290" xr:uid="{BF50BCDE-6706-470D-A63C-3D2D522E7336}"/>
    <cellStyle name="20% - Accent3 4 5 3 2" xfId="7291" xr:uid="{2D3874AE-901C-44C6-8350-C91E81FCE89F}"/>
    <cellStyle name="20% - Accent3 4 5 3 2 2" xfId="7292" xr:uid="{6E013556-C1A8-4506-A9FB-9BE67B1ABEDB}"/>
    <cellStyle name="20% - Accent3 4 5 3 2 2 2" xfId="7293" xr:uid="{F3D888F8-10C2-4D14-99DE-51D0937961DA}"/>
    <cellStyle name="20% - Accent3 4 5 3 2 2 2 2" xfId="7294" xr:uid="{55BA64E1-F949-4E7C-BD11-33925220C126}"/>
    <cellStyle name="20% - Accent3 4 5 3 2 2 3" xfId="7295" xr:uid="{0F0182CE-E50F-48C2-A487-E1B978C3C97D}"/>
    <cellStyle name="20% - Accent3 4 5 3 2 3" xfId="7296" xr:uid="{E6F7F873-4B3B-4E38-8110-CD95108BED9D}"/>
    <cellStyle name="20% - Accent3 4 5 3 2 3 2" xfId="7297" xr:uid="{784EE597-D1A4-4E46-9610-BECCA1A84214}"/>
    <cellStyle name="20% - Accent3 4 5 3 2 4" xfId="7298" xr:uid="{C6EBD6F6-1AE3-4A47-A178-A6671128D202}"/>
    <cellStyle name="20% - Accent3 4 5 3 3" xfId="7299" xr:uid="{F2752ADE-8847-47E9-86D3-C88787FFF7C2}"/>
    <cellStyle name="20% - Accent3 4 5 3 3 2" xfId="7300" xr:uid="{A183FB5B-BE13-4D53-8893-B85C4F282D0C}"/>
    <cellStyle name="20% - Accent3 4 5 3 3 2 2" xfId="7301" xr:uid="{6784FCD8-7A6C-4835-A535-E221927B2D8C}"/>
    <cellStyle name="20% - Accent3 4 5 3 3 3" xfId="7302" xr:uid="{F3A7202D-1608-453C-871C-2253FA039830}"/>
    <cellStyle name="20% - Accent3 4 5 3 4" xfId="7303" xr:uid="{23889876-167C-4565-B328-024C16DCEC2B}"/>
    <cellStyle name="20% - Accent3 4 5 3 4 2" xfId="7304" xr:uid="{6D60B247-D927-47D9-A8C8-DA19F29A2C08}"/>
    <cellStyle name="20% - Accent3 4 5 3 5" xfId="7305" xr:uid="{41A5EBE7-AE26-4225-891E-DC6EC97A1502}"/>
    <cellStyle name="20% - Accent3 4 5 4" xfId="7306" xr:uid="{8155D298-FE56-4C87-BCF3-389E9D5B8DAC}"/>
    <cellStyle name="20% - Accent3 4 5 4 2" xfId="7307" xr:uid="{6C3AC837-D0D8-402A-B030-7079CE75EB7F}"/>
    <cellStyle name="20% - Accent3 4 5 4 2 2" xfId="7308" xr:uid="{04EC2038-7116-4C2A-8283-91A99BA0F3C3}"/>
    <cellStyle name="20% - Accent3 4 5 4 2 2 2" xfId="7309" xr:uid="{22D36569-DFE7-4171-ABFC-1272FC00C5B0}"/>
    <cellStyle name="20% - Accent3 4 5 4 2 3" xfId="7310" xr:uid="{E4DF3275-0CEC-4BDD-BF04-6C3432B27EC2}"/>
    <cellStyle name="20% - Accent3 4 5 4 3" xfId="7311" xr:uid="{86765B2E-EB48-44A9-9AF7-6171D855C450}"/>
    <cellStyle name="20% - Accent3 4 5 4 3 2" xfId="7312" xr:uid="{59EE5F0A-97BA-46F0-967A-23B622E37451}"/>
    <cellStyle name="20% - Accent3 4 5 4 4" xfId="7313" xr:uid="{2E70BB9B-EF6E-4B15-9585-E0EACA44B490}"/>
    <cellStyle name="20% - Accent3 4 5 5" xfId="7314" xr:uid="{8DD5930E-3D40-40E9-82BB-37A2FCA048DA}"/>
    <cellStyle name="20% - Accent3 4 5 5 2" xfId="7315" xr:uid="{B1B167BE-7CA0-4C57-A3C5-856BE7FEE5BA}"/>
    <cellStyle name="20% - Accent3 4 5 5 2 2" xfId="7316" xr:uid="{163C6318-0F10-4060-832A-E3E4E6A2BD12}"/>
    <cellStyle name="20% - Accent3 4 5 5 3" xfId="7317" xr:uid="{1993B686-2C6D-4876-9AB0-AAACF46184A1}"/>
    <cellStyle name="20% - Accent3 4 5 6" xfId="7318" xr:uid="{F15E9B97-DAF4-4A4D-805C-CEBBAB681398}"/>
    <cellStyle name="20% - Accent3 4 5 6 2" xfId="7319" xr:uid="{8E7A9A3B-7F43-47A9-8434-CAA83E506F35}"/>
    <cellStyle name="20% - Accent3 4 5 7" xfId="7320" xr:uid="{76C35648-D12F-4D22-AD7D-2727E9C10782}"/>
    <cellStyle name="20% - Accent3 4 5 7 2" xfId="7321" xr:uid="{11F5EA0A-634D-48DE-A36A-32A08CDFF637}"/>
    <cellStyle name="20% - Accent3 4 5 8" xfId="7322" xr:uid="{00377583-E8C9-4286-BB63-B52916011CFC}"/>
    <cellStyle name="20% - Accent3 4 5 9" xfId="7323" xr:uid="{F19CF4C9-76B8-4617-8F0A-F58D1D0556DC}"/>
    <cellStyle name="20% - Accent3 4 6" xfId="7324" xr:uid="{C8957D94-72C2-4DC1-99AF-1B9678BFD742}"/>
    <cellStyle name="20% - Accent3 4 6 2" xfId="7325" xr:uid="{FDFC5B98-536F-4258-B2A4-916E5660EDEB}"/>
    <cellStyle name="20% - Accent3 4 6 2 2" xfId="7326" xr:uid="{DB765C8F-C03F-4B8E-8D8E-8EE5FF8513DB}"/>
    <cellStyle name="20% - Accent3 4 6 2 2 2" xfId="7327" xr:uid="{1E837B19-4619-4875-B831-1CD621DDB6E6}"/>
    <cellStyle name="20% - Accent3 4 6 2 2 2 2" xfId="7328" xr:uid="{295EDCF3-E724-4D59-AF7C-2DBDA79E3B49}"/>
    <cellStyle name="20% - Accent3 4 6 2 2 2 2 2" xfId="7329" xr:uid="{4DB8AF84-6813-485B-BEA9-C5B9372AF6F9}"/>
    <cellStyle name="20% - Accent3 4 6 2 2 2 3" xfId="7330" xr:uid="{81BD9D7C-ED02-46B0-87E6-3F99BCF72821}"/>
    <cellStyle name="20% - Accent3 4 6 2 2 3" xfId="7331" xr:uid="{3B55ACA2-8A32-446F-A8D5-79E9F4086DBA}"/>
    <cellStyle name="20% - Accent3 4 6 2 2 3 2" xfId="7332" xr:uid="{9961734C-7D7B-4982-B599-6500A04F6814}"/>
    <cellStyle name="20% - Accent3 4 6 2 2 4" xfId="7333" xr:uid="{76AE7491-E396-4E70-A18E-41DD981606F8}"/>
    <cellStyle name="20% - Accent3 4 6 2 3" xfId="7334" xr:uid="{915CA758-40BB-48F8-A028-8D439E660DCB}"/>
    <cellStyle name="20% - Accent3 4 6 2 3 2" xfId="7335" xr:uid="{15B6F100-3912-4458-9C23-222FA688A852}"/>
    <cellStyle name="20% - Accent3 4 6 2 3 2 2" xfId="7336" xr:uid="{78767764-68C9-4FA3-BD88-A31D520AC47A}"/>
    <cellStyle name="20% - Accent3 4 6 2 3 3" xfId="7337" xr:uid="{6BBF3DBE-0DD9-42C7-A8D8-2B987437C060}"/>
    <cellStyle name="20% - Accent3 4 6 2 4" xfId="7338" xr:uid="{19B0005B-BD7B-430C-8A86-55AA06991839}"/>
    <cellStyle name="20% - Accent3 4 6 2 4 2" xfId="7339" xr:uid="{8D18660C-0540-4FD3-80B0-CF6F21A9AD10}"/>
    <cellStyle name="20% - Accent3 4 6 2 5" xfId="7340" xr:uid="{BEDCEDE0-8888-4A32-A66A-B7C573F9C5E8}"/>
    <cellStyle name="20% - Accent3 4 6 3" xfId="7341" xr:uid="{C273195B-CF84-4C1A-A4EC-76481BC7ABB0}"/>
    <cellStyle name="20% - Accent3 4 6 3 2" xfId="7342" xr:uid="{1235FAEC-7365-41E7-B805-BB3970FD51C1}"/>
    <cellStyle name="20% - Accent3 4 6 3 2 2" xfId="7343" xr:uid="{1BB9E483-BADD-4071-95D5-A907558AD276}"/>
    <cellStyle name="20% - Accent3 4 6 3 2 2 2" xfId="7344" xr:uid="{25CF359E-5795-4054-B5C8-CCF33A4C7061}"/>
    <cellStyle name="20% - Accent3 4 6 3 2 3" xfId="7345" xr:uid="{3BE58D13-38EE-4C6F-B61B-8D467007CDCE}"/>
    <cellStyle name="20% - Accent3 4 6 3 3" xfId="7346" xr:uid="{CF9F8669-17C2-4CEF-B4A1-54164AB1CC49}"/>
    <cellStyle name="20% - Accent3 4 6 3 3 2" xfId="7347" xr:uid="{ED0B52EF-A653-4C96-B6BE-AD3D2ED6879C}"/>
    <cellStyle name="20% - Accent3 4 6 3 4" xfId="7348" xr:uid="{F3641301-767C-4B0B-A443-0ADBE22975AE}"/>
    <cellStyle name="20% - Accent3 4 6 4" xfId="7349" xr:uid="{B8C0955B-A0E7-41DA-A197-D79DADD89241}"/>
    <cellStyle name="20% - Accent3 4 6 4 2" xfId="7350" xr:uid="{C626C2B1-C5EF-4EBA-AACE-4147475D9F01}"/>
    <cellStyle name="20% - Accent3 4 6 4 2 2" xfId="7351" xr:uid="{01CC365A-07A4-4FC6-B03D-196392205C0A}"/>
    <cellStyle name="20% - Accent3 4 6 4 3" xfId="7352" xr:uid="{4C12BD8D-5F97-46AA-ACB1-15B96358F30D}"/>
    <cellStyle name="20% - Accent3 4 6 5" xfId="7353" xr:uid="{9F5986E7-3E63-4D86-9573-8E40F7E6877A}"/>
    <cellStyle name="20% - Accent3 4 6 5 2" xfId="7354" xr:uid="{7FF408BE-2427-4BD3-9E15-D8C668C7BC7D}"/>
    <cellStyle name="20% - Accent3 4 6 6" xfId="7355" xr:uid="{B2B9C2B4-E0B1-4247-ACE5-65EAAD75D686}"/>
    <cellStyle name="20% - Accent3 4 6 6 2" xfId="7356" xr:uid="{B467D7C3-F36E-4354-B829-DD253E3856E5}"/>
    <cellStyle name="20% - Accent3 4 6 7" xfId="7357" xr:uid="{F755D813-5D86-40C6-BABA-5DDC8ED6D61B}"/>
    <cellStyle name="20% - Accent3 4 6 8" xfId="7358" xr:uid="{8E4954A4-F8D9-485E-A791-B7EC06DF149A}"/>
    <cellStyle name="20% - Accent3 4 7" xfId="7359" xr:uid="{06EA2D39-5513-4716-8CC7-1B97268B0A13}"/>
    <cellStyle name="20% - Accent3 4 7 2" xfId="7360" xr:uid="{0904D3CD-CF37-4DCC-A384-DB616D11DABC}"/>
    <cellStyle name="20% - Accent3 4 7 2 2" xfId="7361" xr:uid="{E8B94C04-4BCA-4288-9ADE-ED51CF818234}"/>
    <cellStyle name="20% - Accent3 4 7 2 2 2" xfId="7362" xr:uid="{B2ED4D8F-A2AA-4144-B9D3-D650C6825AA8}"/>
    <cellStyle name="20% - Accent3 4 7 2 2 2 2" xfId="7363" xr:uid="{AE14D24B-2160-4C74-8654-6174FEC61861}"/>
    <cellStyle name="20% - Accent3 4 7 2 2 3" xfId="7364" xr:uid="{393D8F3C-2FF7-4417-8DB5-72D6D03F1F03}"/>
    <cellStyle name="20% - Accent3 4 7 2 3" xfId="7365" xr:uid="{14014140-453B-4366-B54E-A5A11E95CB18}"/>
    <cellStyle name="20% - Accent3 4 7 2 3 2" xfId="7366" xr:uid="{0E87F35C-0373-4352-B156-DDE0DE1DDF8A}"/>
    <cellStyle name="20% - Accent3 4 7 2 4" xfId="7367" xr:uid="{989A6C64-21B3-4256-941B-7F355D8450B1}"/>
    <cellStyle name="20% - Accent3 4 7 3" xfId="7368" xr:uid="{7653A857-30A6-44FE-847B-F59782966720}"/>
    <cellStyle name="20% - Accent3 4 7 3 2" xfId="7369" xr:uid="{F139FD5F-757C-48D1-B713-FA2E1BF14CAE}"/>
    <cellStyle name="20% - Accent3 4 7 3 2 2" xfId="7370" xr:uid="{5F34601E-E6E1-41E3-9EDC-26593B0AB815}"/>
    <cellStyle name="20% - Accent3 4 7 3 3" xfId="7371" xr:uid="{589E838A-BB56-46D6-BFA5-BFD9526FB431}"/>
    <cellStyle name="20% - Accent3 4 7 4" xfId="7372" xr:uid="{4ACA7BDF-A6F0-4D5F-BACA-8056641DCF40}"/>
    <cellStyle name="20% - Accent3 4 7 4 2" xfId="7373" xr:uid="{B32DBD54-3146-4780-BA26-83696CC83AD4}"/>
    <cellStyle name="20% - Accent3 4 7 5" xfId="7374" xr:uid="{D4CC5BF5-06E5-4543-9FAF-20B02542D28D}"/>
    <cellStyle name="20% - Accent3 4 8" xfId="7375" xr:uid="{9CAFBF56-4DA8-4B17-B42E-15D277434861}"/>
    <cellStyle name="20% - Accent3 4 8 2" xfId="7376" xr:uid="{34E43700-13F4-40EE-B9B1-AF72CC66E367}"/>
    <cellStyle name="20% - Accent3 4 8 2 2" xfId="7377" xr:uid="{ED2E73B7-0CFE-4028-ADEB-7BFBA9E3F9F5}"/>
    <cellStyle name="20% - Accent3 4 8 2 2 2" xfId="7378" xr:uid="{3164C017-B49A-4078-BCBB-52BA030D679F}"/>
    <cellStyle name="20% - Accent3 4 8 2 2 2 2" xfId="7379" xr:uid="{D90E7AC1-C45E-4E25-962F-A972CF36B768}"/>
    <cellStyle name="20% - Accent3 4 8 2 2 3" xfId="7380" xr:uid="{BF72D361-6C32-4CB3-800D-9234A429BC0D}"/>
    <cellStyle name="20% - Accent3 4 8 2 3" xfId="7381" xr:uid="{12305F87-38E0-4B98-8F41-7401DE249079}"/>
    <cellStyle name="20% - Accent3 4 8 2 3 2" xfId="7382" xr:uid="{A8F90DB8-59FD-41C5-AAD8-FF241ED97CB6}"/>
    <cellStyle name="20% - Accent3 4 8 2 4" xfId="7383" xr:uid="{887700ED-E570-42D6-8A48-EDD893CAA4DA}"/>
    <cellStyle name="20% - Accent3 4 8 3" xfId="7384" xr:uid="{E7A12DA5-C1ED-4B6A-BAEF-9BA3C3A38E02}"/>
    <cellStyle name="20% - Accent3 4 8 3 2" xfId="7385" xr:uid="{6A3F1581-CDD1-4ACD-9B83-BD6F7BBA572B}"/>
    <cellStyle name="20% - Accent3 4 8 3 2 2" xfId="7386" xr:uid="{F41E3CE0-AB30-456C-9436-A1BF41FAF9AA}"/>
    <cellStyle name="20% - Accent3 4 8 3 3" xfId="7387" xr:uid="{C4E613D2-DE44-4250-900C-6AACD0060CE6}"/>
    <cellStyle name="20% - Accent3 4 8 4" xfId="7388" xr:uid="{7D6E58FC-8A46-433F-82CE-38FDBC179EF2}"/>
    <cellStyle name="20% - Accent3 4 8 4 2" xfId="7389" xr:uid="{8EF7A38C-29AB-46C1-B492-BCD8C9EA46FC}"/>
    <cellStyle name="20% - Accent3 4 8 5" xfId="7390" xr:uid="{E8AE4769-F684-45E7-B45B-308283BB8CB0}"/>
    <cellStyle name="20% - Accent3 4 9" xfId="7391" xr:uid="{1D60BA2C-59F2-4D0E-8E61-5EEE4BEEED8C}"/>
    <cellStyle name="20% - Accent3 4 9 2" xfId="7392" xr:uid="{4BB9F730-4499-4B7C-849B-DCDE0D162C58}"/>
    <cellStyle name="20% - Accent3 4 9 2 2" xfId="7393" xr:uid="{4E70794A-A3FB-435E-8AE3-552BE9E5A726}"/>
    <cellStyle name="20% - Accent3 4 9 2 2 2" xfId="7394" xr:uid="{318B2F98-5CE0-4BE2-8828-D5E9C61955C7}"/>
    <cellStyle name="20% - Accent3 4 9 2 2 2 2" xfId="7395" xr:uid="{AAFE877E-15B5-4D0C-92AC-21C1D84ACDF6}"/>
    <cellStyle name="20% - Accent3 4 9 2 2 3" xfId="7396" xr:uid="{F9B12EC2-CD74-430F-8A55-D2780BC19087}"/>
    <cellStyle name="20% - Accent3 4 9 2 3" xfId="7397" xr:uid="{9CF96642-8896-4682-AF2D-7E3ADFACC9A9}"/>
    <cellStyle name="20% - Accent3 4 9 2 3 2" xfId="7398" xr:uid="{6C18E258-9B45-43EB-BD8F-B6016D18180E}"/>
    <cellStyle name="20% - Accent3 4 9 2 4" xfId="7399" xr:uid="{512E2256-15AA-4536-BA3C-F3F377912634}"/>
    <cellStyle name="20% - Accent3 4 9 3" xfId="7400" xr:uid="{1C6C4DBE-F8E5-455B-9EBF-1DCD923D7688}"/>
    <cellStyle name="20% - Accent3 4 9 3 2" xfId="7401" xr:uid="{9D43BC47-86CF-415B-98A9-87F092EF9D6A}"/>
    <cellStyle name="20% - Accent3 4 9 3 2 2" xfId="7402" xr:uid="{5E9BF041-F9E2-4D97-BB03-476C2BA6B8BE}"/>
    <cellStyle name="20% - Accent3 4 9 3 3" xfId="7403" xr:uid="{845589FF-6085-46BA-B716-EB4408B81CAA}"/>
    <cellStyle name="20% - Accent3 4 9 4" xfId="7404" xr:uid="{0C94F9E9-498E-4957-A0D0-CE0136C4EB0E}"/>
    <cellStyle name="20% - Accent3 4 9 4 2" xfId="7405" xr:uid="{25CD968A-1E07-4F0D-A164-678A9D7A0A53}"/>
    <cellStyle name="20% - Accent3 4 9 5" xfId="7406" xr:uid="{8AE44857-A461-46EE-AC10-5AF781FDCD73}"/>
    <cellStyle name="20% - Accent3 4_Asset Register (new)" xfId="7407" xr:uid="{3D986140-3763-4B90-A9B1-83658207758A}"/>
    <cellStyle name="20% - Accent3 5" xfId="7408" xr:uid="{AF1698C5-B447-448F-8DDC-997B55A4DD43}"/>
    <cellStyle name="20% - Accent3 5 10" xfId="7409" xr:uid="{F6B73213-5A43-4908-8124-36165B0201CA}"/>
    <cellStyle name="20% - Accent3 5 10 2" xfId="7410" xr:uid="{21A1B641-FF43-44D4-8834-B9E0F98D94CD}"/>
    <cellStyle name="20% - Accent3 5 11" xfId="7411" xr:uid="{B9C43D1F-1B24-4857-A0BC-097A615EA5F8}"/>
    <cellStyle name="20% - Accent3 5 12" xfId="7412" xr:uid="{60A02788-8370-48E2-950C-15FB0F98ACCE}"/>
    <cellStyle name="20% - Accent3 5 2" xfId="7413" xr:uid="{23D3989B-8BE9-4A54-B245-5DB32273640D}"/>
    <cellStyle name="20% - Accent3 5 2 10" xfId="7414" xr:uid="{0EE3B79F-C458-4AA7-8924-E8D01F49236B}"/>
    <cellStyle name="20% - Accent3 5 2 11" xfId="7415" xr:uid="{34042991-534D-4321-B7D5-4C900ACF9A36}"/>
    <cellStyle name="20% - Accent3 5 2 2" xfId="7416" xr:uid="{9432B1AF-4820-4F33-9392-1D48506E4A4F}"/>
    <cellStyle name="20% - Accent3 5 2 2 2" xfId="7417" xr:uid="{4403792A-F0F8-40C9-9A54-621294CD8F3D}"/>
    <cellStyle name="20% - Accent3 5 2 2 2 2" xfId="7418" xr:uid="{A164DE9D-CA50-45E4-AEA2-421ED598C221}"/>
    <cellStyle name="20% - Accent3 5 2 2 2 2 2" xfId="7419" xr:uid="{AE95C59B-1EFA-42AF-AEC2-42E4EE132334}"/>
    <cellStyle name="20% - Accent3 5 2 2 2 2 2 2" xfId="7420" xr:uid="{B14D1885-1B87-4E6A-B75C-F50A82900B2A}"/>
    <cellStyle name="20% - Accent3 5 2 2 2 2 3" xfId="7421" xr:uid="{73FEAF2E-A788-413B-8432-3A37EA4AFF6E}"/>
    <cellStyle name="20% - Accent3 5 2 2 2 3" xfId="7422" xr:uid="{4E56014C-E839-4F50-B827-61AFC69BBF67}"/>
    <cellStyle name="20% - Accent3 5 2 2 2 3 2" xfId="7423" xr:uid="{9864BF67-E144-4767-B636-5797D5084F6E}"/>
    <cellStyle name="20% - Accent3 5 2 2 2 4" xfId="7424" xr:uid="{4BD5ACE2-E70A-4737-AABA-3130DF877611}"/>
    <cellStyle name="20% - Accent3 5 2 2 2 5" xfId="7425" xr:uid="{801BB7AF-1BF9-4BA0-8EE7-DB69BBADA8EE}"/>
    <cellStyle name="20% - Accent3 5 2 2 3" xfId="7426" xr:uid="{39CC631E-34D8-45B7-8725-163E498AC024}"/>
    <cellStyle name="20% - Accent3 5 2 2 3 2" xfId="7427" xr:uid="{5ABFBA6B-E21D-4AD4-A5B2-2AFD297FE962}"/>
    <cellStyle name="20% - Accent3 5 2 2 3 2 2" xfId="7428" xr:uid="{E9D6A83E-F88D-4967-B79E-933FDF7A2A3B}"/>
    <cellStyle name="20% - Accent3 5 2 2 3 3" xfId="7429" xr:uid="{CB5A0588-D574-4604-8034-E0E5844FA1E4}"/>
    <cellStyle name="20% - Accent3 5 2 2 4" xfId="7430" xr:uid="{15A076B2-2B61-4D43-AC32-5E6E27355922}"/>
    <cellStyle name="20% - Accent3 5 2 2 4 2" xfId="7431" xr:uid="{206207A0-F740-4F7E-8134-B7C2499D7A79}"/>
    <cellStyle name="20% - Accent3 5 2 2 5" xfId="7432" xr:uid="{FA7F18A1-9CE5-4973-96A7-3757528A30C1}"/>
    <cellStyle name="20% - Accent3 5 2 2 5 2" xfId="7433" xr:uid="{2E1F17FA-2770-43ED-B3F7-7ED53895B0F9}"/>
    <cellStyle name="20% - Accent3 5 2 2 6" xfId="7434" xr:uid="{714FF45A-F3E8-4885-BCEF-417F3CA6AF8F}"/>
    <cellStyle name="20% - Accent3 5 2 2 7" xfId="7435" xr:uid="{3BB85572-6667-4231-8FBC-8D599CBA0E2D}"/>
    <cellStyle name="20% - Accent3 5 2 3" xfId="7436" xr:uid="{5C9BC0EC-4044-415F-96B8-6DA9E049CE6E}"/>
    <cellStyle name="20% - Accent3 5 2 3 2" xfId="7437" xr:uid="{65F1B8A6-A142-4FFC-A391-2C58D0EF7BBE}"/>
    <cellStyle name="20% - Accent3 5 2 3 2 2" xfId="7438" xr:uid="{C54F1FDB-0C4F-4F2E-B4B4-738A2E3ADB14}"/>
    <cellStyle name="20% - Accent3 5 2 3 2 2 2" xfId="7439" xr:uid="{2274D275-36E5-449A-8E7D-9690FD7B2195}"/>
    <cellStyle name="20% - Accent3 5 2 3 2 2 2 2" xfId="7440" xr:uid="{D05F7CD6-B56F-4A56-B449-44E3875F0E77}"/>
    <cellStyle name="20% - Accent3 5 2 3 2 2 3" xfId="7441" xr:uid="{69635C76-3312-4718-9870-515348D906C1}"/>
    <cellStyle name="20% - Accent3 5 2 3 2 3" xfId="7442" xr:uid="{9C21C479-28ED-4C4E-98B7-BD701715E71F}"/>
    <cellStyle name="20% - Accent3 5 2 3 2 3 2" xfId="7443" xr:uid="{2882DE29-446E-43D9-99F9-86DB1FFB5E92}"/>
    <cellStyle name="20% - Accent3 5 2 3 2 4" xfId="7444" xr:uid="{DEC0DFEC-5074-4AE3-B946-64F9CE7B3C4C}"/>
    <cellStyle name="20% - Accent3 5 2 3 2 5" xfId="7445" xr:uid="{150E6F56-96F7-4439-ABC0-373649F30967}"/>
    <cellStyle name="20% - Accent3 5 2 3 3" xfId="7446" xr:uid="{AC532C1E-78AB-4C15-AE50-30D5BFAC6506}"/>
    <cellStyle name="20% - Accent3 5 2 3 3 2" xfId="7447" xr:uid="{31AB9B07-473F-453B-814C-49BB73E6D5C9}"/>
    <cellStyle name="20% - Accent3 5 2 3 3 2 2" xfId="7448" xr:uid="{0F01E24E-67E4-443F-9C62-ECE36F195D7F}"/>
    <cellStyle name="20% - Accent3 5 2 3 3 3" xfId="7449" xr:uid="{E3DF809B-5E16-4116-838D-C67F46B3A01C}"/>
    <cellStyle name="20% - Accent3 5 2 3 4" xfId="7450" xr:uid="{B45A155B-9086-4CEC-9244-04C6921E45CE}"/>
    <cellStyle name="20% - Accent3 5 2 3 4 2" xfId="7451" xr:uid="{3F840E73-FB48-4C4A-A6D6-A480DAD61251}"/>
    <cellStyle name="20% - Accent3 5 2 3 5" xfId="7452" xr:uid="{4E96B0B1-314E-40F5-88D5-B633E4947F81}"/>
    <cellStyle name="20% - Accent3 5 2 3 6" xfId="7453" xr:uid="{F8B1A4F0-4C73-42BA-8185-3AD96A2551D5}"/>
    <cellStyle name="20% - Accent3 5 2 4" xfId="7454" xr:uid="{3D32EB7B-B736-426B-BB77-82B6CCB7F5F2}"/>
    <cellStyle name="20% - Accent3 5 2 4 2" xfId="7455" xr:uid="{9F541207-DD09-46F8-89A9-9EC590A91C14}"/>
    <cellStyle name="20% - Accent3 5 2 4 2 2" xfId="7456" xr:uid="{6D21F845-CCAF-4B8B-849B-CCC7C3873773}"/>
    <cellStyle name="20% - Accent3 5 2 4 2 2 2" xfId="7457" xr:uid="{ECE14736-3434-430C-952B-9EDC9E42FF1B}"/>
    <cellStyle name="20% - Accent3 5 2 4 2 2 2 2" xfId="7458" xr:uid="{284245B2-B83A-4E3B-A982-44E7CBCBBB16}"/>
    <cellStyle name="20% - Accent3 5 2 4 2 2 3" xfId="7459" xr:uid="{332B5D5B-95AE-4A45-A16F-DEF254BA0328}"/>
    <cellStyle name="20% - Accent3 5 2 4 2 3" xfId="7460" xr:uid="{96631AC0-5D1E-4409-9AF1-3B4D6F654404}"/>
    <cellStyle name="20% - Accent3 5 2 4 2 3 2" xfId="7461" xr:uid="{8EAA61DD-54AD-4F10-B9D1-40DC08B879E1}"/>
    <cellStyle name="20% - Accent3 5 2 4 2 4" xfId="7462" xr:uid="{747F3835-4E88-4E0E-BF6B-895B07DED60E}"/>
    <cellStyle name="20% - Accent3 5 2 4 3" xfId="7463" xr:uid="{9EE5CFD2-A804-4407-A581-70D2CB5D8687}"/>
    <cellStyle name="20% - Accent3 5 2 4 3 2" xfId="7464" xr:uid="{FC48BA7F-C18B-48FF-8718-811B762E1460}"/>
    <cellStyle name="20% - Accent3 5 2 4 3 2 2" xfId="7465" xr:uid="{9EDE9341-9497-4616-87F4-B1905B6CBF29}"/>
    <cellStyle name="20% - Accent3 5 2 4 3 3" xfId="7466" xr:uid="{9735D20C-103A-4F04-845E-131575A94675}"/>
    <cellStyle name="20% - Accent3 5 2 4 4" xfId="7467" xr:uid="{6D4A30C5-A1CB-4882-93A6-FB6F7BD581E9}"/>
    <cellStyle name="20% - Accent3 5 2 4 4 2" xfId="7468" xr:uid="{35ED86D6-631E-46BD-9D47-2FF7F0001D27}"/>
    <cellStyle name="20% - Accent3 5 2 4 5" xfId="7469" xr:uid="{2DD99AA3-69BA-45ED-A2FC-3A57491BBD4A}"/>
    <cellStyle name="20% - Accent3 5 2 4 6" xfId="7470" xr:uid="{F1E7A7B5-AFEC-4245-9CC9-B05E9C70EE69}"/>
    <cellStyle name="20% - Accent3 5 2 5" xfId="7471" xr:uid="{934B4635-F56E-49F5-B637-EAC325667C80}"/>
    <cellStyle name="20% - Accent3 5 2 5 2" xfId="7472" xr:uid="{6BF62897-3A42-4B20-AC00-BA6493601188}"/>
    <cellStyle name="20% - Accent3 5 2 5 2 2" xfId="7473" xr:uid="{36AB96F2-D3F8-4A35-AEF2-A5F46471F598}"/>
    <cellStyle name="20% - Accent3 5 2 5 2 2 2" xfId="7474" xr:uid="{E867A4CF-A53F-4416-A37E-573A44E93217}"/>
    <cellStyle name="20% - Accent3 5 2 5 2 2 2 2" xfId="7475" xr:uid="{DE495947-4751-428C-B872-518370B10FE2}"/>
    <cellStyle name="20% - Accent3 5 2 5 2 2 3" xfId="7476" xr:uid="{ADC1A04D-95F4-4831-9AE3-64403DEEE6B3}"/>
    <cellStyle name="20% - Accent3 5 2 5 2 3" xfId="7477" xr:uid="{9388F537-7A90-4E2A-8DD3-AEDB243071F0}"/>
    <cellStyle name="20% - Accent3 5 2 5 2 3 2" xfId="7478" xr:uid="{286FC673-2838-42C6-9CB1-FD80D0910FA7}"/>
    <cellStyle name="20% - Accent3 5 2 5 2 4" xfId="7479" xr:uid="{91DE41C5-7C61-4D17-B9BE-69E2653C0359}"/>
    <cellStyle name="20% - Accent3 5 2 5 3" xfId="7480" xr:uid="{B6D65E30-A2E9-4CFC-A885-BEDB402C692A}"/>
    <cellStyle name="20% - Accent3 5 2 5 3 2" xfId="7481" xr:uid="{32008AFE-E29C-4DB8-B019-1811367B4D50}"/>
    <cellStyle name="20% - Accent3 5 2 5 3 2 2" xfId="7482" xr:uid="{7FF4316D-0351-4466-9E96-037BE15335DE}"/>
    <cellStyle name="20% - Accent3 5 2 5 3 3" xfId="7483" xr:uid="{4D596264-9843-4B25-B4C0-A17A816A897A}"/>
    <cellStyle name="20% - Accent3 5 2 5 4" xfId="7484" xr:uid="{044732B1-0526-41A8-98D0-10F4ADB3BFCD}"/>
    <cellStyle name="20% - Accent3 5 2 5 4 2" xfId="7485" xr:uid="{3A626834-EB3C-4D07-9718-F1C78990CE44}"/>
    <cellStyle name="20% - Accent3 5 2 5 5" xfId="7486" xr:uid="{02A965F4-C3B6-4291-B22E-5ED60F9F5C42}"/>
    <cellStyle name="20% - Accent3 5 2 6" xfId="7487" xr:uid="{19121226-4171-4B32-A21D-8CD4E5DA0B88}"/>
    <cellStyle name="20% - Accent3 5 2 6 2" xfId="7488" xr:uid="{765401FC-F1C0-4E6C-97FE-2511D81C1C47}"/>
    <cellStyle name="20% - Accent3 5 2 6 2 2" xfId="7489" xr:uid="{A8167FD4-B824-4AFF-BC04-55AF7A91C1BE}"/>
    <cellStyle name="20% - Accent3 5 2 6 2 2 2" xfId="7490" xr:uid="{41DF1EF1-EB39-42CB-AFE5-A03E10D62E9E}"/>
    <cellStyle name="20% - Accent3 5 2 6 2 3" xfId="7491" xr:uid="{D7D8ADE8-C1E3-4274-9DA1-CDCE15240925}"/>
    <cellStyle name="20% - Accent3 5 2 6 3" xfId="7492" xr:uid="{445600A4-EA0C-46D7-9615-2D924250E835}"/>
    <cellStyle name="20% - Accent3 5 2 6 3 2" xfId="7493" xr:uid="{BD0AD319-33F2-4689-807B-2E7A55857C85}"/>
    <cellStyle name="20% - Accent3 5 2 6 4" xfId="7494" xr:uid="{BD401556-7FF8-4AB1-9358-661C62FF766C}"/>
    <cellStyle name="20% - Accent3 5 2 7" xfId="7495" xr:uid="{3B7C7498-375D-454C-B81E-CCAA144A58F8}"/>
    <cellStyle name="20% - Accent3 5 2 7 2" xfId="7496" xr:uid="{80F446D3-C669-4726-9D34-BFE37B5E4A42}"/>
    <cellStyle name="20% - Accent3 5 2 7 2 2" xfId="7497" xr:uid="{6010B242-7C33-4813-BEA2-406A761B7E50}"/>
    <cellStyle name="20% - Accent3 5 2 7 3" xfId="7498" xr:uid="{AA860E29-86E5-4E5F-BCFB-C4354675D2CB}"/>
    <cellStyle name="20% - Accent3 5 2 8" xfId="7499" xr:uid="{486B497F-7ECF-403A-BE96-76122F4C41E5}"/>
    <cellStyle name="20% - Accent3 5 2 8 2" xfId="7500" xr:uid="{7BD165E3-5925-42F4-8B79-34C41D2B8EDE}"/>
    <cellStyle name="20% - Accent3 5 2 9" xfId="7501" xr:uid="{107C78D0-4A67-4379-AF1A-8821EB21A7E4}"/>
    <cellStyle name="20% - Accent3 5 2 9 2" xfId="7502" xr:uid="{39890ABA-32FB-4661-8420-0F8B84395B63}"/>
    <cellStyle name="20% - Accent3 5 3" xfId="7503" xr:uid="{95EC3F1E-6C8B-4BAF-8EB0-DC33810F279D}"/>
    <cellStyle name="20% - Accent3 5 3 2" xfId="7504" xr:uid="{4FE1A901-A355-445A-9D18-EA6D7B81C91A}"/>
    <cellStyle name="20% - Accent3 5 3 2 2" xfId="7505" xr:uid="{0B915854-FFCB-4435-AFB5-44F5E64E80CA}"/>
    <cellStyle name="20% - Accent3 5 3 2 2 2" xfId="7506" xr:uid="{ED0BE9D7-0DCE-4055-9F25-21ABCAFBD7CE}"/>
    <cellStyle name="20% - Accent3 5 3 2 2 2 2" xfId="7507" xr:uid="{D84260E5-8F69-44DC-BD34-05CDA9C84F24}"/>
    <cellStyle name="20% - Accent3 5 3 2 2 3" xfId="7508" xr:uid="{089CB336-7405-4999-8E90-7A691F278C79}"/>
    <cellStyle name="20% - Accent3 5 3 2 3" xfId="7509" xr:uid="{7F03CEC9-1413-48E6-B96E-50BEB770AFB5}"/>
    <cellStyle name="20% - Accent3 5 3 2 3 2" xfId="7510" xr:uid="{A3338694-C118-4D80-98FD-90A44E65F4AF}"/>
    <cellStyle name="20% - Accent3 5 3 2 4" xfId="7511" xr:uid="{3EC2CF28-F01B-46E9-817B-34AF4B35B2E4}"/>
    <cellStyle name="20% - Accent3 5 3 2 5" xfId="7512" xr:uid="{F9FD1EBB-428D-45AA-85F4-DC1793B332C8}"/>
    <cellStyle name="20% - Accent3 5 3 3" xfId="7513" xr:uid="{0097383A-4F4D-400C-913D-0BF9C6063848}"/>
    <cellStyle name="20% - Accent3 5 3 3 2" xfId="7514" xr:uid="{46FE22C4-487C-48ED-996A-B5258B5F2586}"/>
    <cellStyle name="20% - Accent3 5 3 3 2 2" xfId="7515" xr:uid="{FDED6D7B-0A0B-47D5-8C53-AB613342930A}"/>
    <cellStyle name="20% - Accent3 5 3 3 3" xfId="7516" xr:uid="{F6B08E33-69ED-477E-A3E2-4FEFE0181E9C}"/>
    <cellStyle name="20% - Accent3 5 3 4" xfId="7517" xr:uid="{C4010DDB-5A17-47F6-A424-FCB1A506B9B8}"/>
    <cellStyle name="20% - Accent3 5 3 4 2" xfId="7518" xr:uid="{9A36263C-A789-46F5-89AA-0EA3940566D6}"/>
    <cellStyle name="20% - Accent3 5 3 5" xfId="7519" xr:uid="{C3B0A695-0072-4557-BF10-5BBB4F87411A}"/>
    <cellStyle name="20% - Accent3 5 3 5 2" xfId="7520" xr:uid="{12686046-FB66-4D36-BAC9-1EA26159F1FA}"/>
    <cellStyle name="20% - Accent3 5 3 6" xfId="7521" xr:uid="{73A7547C-0F68-4383-8241-82E3D846B509}"/>
    <cellStyle name="20% - Accent3 5 3 7" xfId="7522" xr:uid="{5225CDF0-57CC-4DE4-855D-ED75B94044CC}"/>
    <cellStyle name="20% - Accent3 5 4" xfId="7523" xr:uid="{F1E113A4-4EB4-467C-BAFF-F3B314BAF744}"/>
    <cellStyle name="20% - Accent3 5 4 2" xfId="7524" xr:uid="{6AF94C2E-3270-410D-9713-FCBBDEEDB93A}"/>
    <cellStyle name="20% - Accent3 5 4 2 2" xfId="7525" xr:uid="{BCF7D291-8B72-4356-A396-7923E7409F6C}"/>
    <cellStyle name="20% - Accent3 5 4 2 2 2" xfId="7526" xr:uid="{5BC83BB4-AB3E-45D2-9AA8-23A9E65FF134}"/>
    <cellStyle name="20% - Accent3 5 4 2 2 2 2" xfId="7527" xr:uid="{212966C5-CBB7-4913-BE61-2522C9699ED8}"/>
    <cellStyle name="20% - Accent3 5 4 2 2 3" xfId="7528" xr:uid="{13A0F361-116E-4CA1-9135-96C0B73FBB10}"/>
    <cellStyle name="20% - Accent3 5 4 2 3" xfId="7529" xr:uid="{ECB979A9-AB24-4F17-A55C-57FAA5D19D9E}"/>
    <cellStyle name="20% - Accent3 5 4 2 3 2" xfId="7530" xr:uid="{96B5B685-2636-4AC6-A735-E2200947E556}"/>
    <cellStyle name="20% - Accent3 5 4 2 4" xfId="7531" xr:uid="{3492638C-71C9-413C-9EFA-EEDBA3CFB8DD}"/>
    <cellStyle name="20% - Accent3 5 4 2 5" xfId="7532" xr:uid="{27F3891F-753D-4D58-94DC-21D985BA8311}"/>
    <cellStyle name="20% - Accent3 5 4 3" xfId="7533" xr:uid="{F91F41F6-23B7-4602-9997-77B82BC81746}"/>
    <cellStyle name="20% - Accent3 5 4 3 2" xfId="7534" xr:uid="{2C0F793F-85B0-43F5-A228-7E4DF93C166E}"/>
    <cellStyle name="20% - Accent3 5 4 3 2 2" xfId="7535" xr:uid="{A7B68EC7-181A-4D60-8117-1AE3544FA0DD}"/>
    <cellStyle name="20% - Accent3 5 4 3 3" xfId="7536" xr:uid="{CE033EAD-59F7-46E9-B594-46872B33531F}"/>
    <cellStyle name="20% - Accent3 5 4 4" xfId="7537" xr:uid="{92E0B2BC-90FC-4987-98D1-DAC3E877EA5F}"/>
    <cellStyle name="20% - Accent3 5 4 4 2" xfId="7538" xr:uid="{6F74801C-9552-4948-8CBB-559D7858A9D3}"/>
    <cellStyle name="20% - Accent3 5 4 5" xfId="7539" xr:uid="{D59F4CE4-2730-43EF-8D86-04DA9E67FC32}"/>
    <cellStyle name="20% - Accent3 5 4 6" xfId="7540" xr:uid="{BF3AF6D3-B226-4414-BC61-D5813CB5998A}"/>
    <cellStyle name="20% - Accent3 5 5" xfId="7541" xr:uid="{F42728E0-A05C-4399-9853-4BB01ABC7EB5}"/>
    <cellStyle name="20% - Accent3 5 5 2" xfId="7542" xr:uid="{957AC553-AB9E-4BD5-82E3-0F8B683C5B4B}"/>
    <cellStyle name="20% - Accent3 5 5 2 2" xfId="7543" xr:uid="{50C1A319-225E-40DC-90B7-E1DC6FFD039F}"/>
    <cellStyle name="20% - Accent3 5 5 2 2 2" xfId="7544" xr:uid="{4AC81951-4527-4A58-97DE-87B61AEF1E47}"/>
    <cellStyle name="20% - Accent3 5 5 2 2 2 2" xfId="7545" xr:uid="{2475BF51-1250-44E2-9082-9A4A406F10DE}"/>
    <cellStyle name="20% - Accent3 5 5 2 2 3" xfId="7546" xr:uid="{88C1BE49-68B5-416D-9450-68DA9482B84F}"/>
    <cellStyle name="20% - Accent3 5 5 2 3" xfId="7547" xr:uid="{B2F74938-C121-4745-B646-3D670B0A5281}"/>
    <cellStyle name="20% - Accent3 5 5 2 3 2" xfId="7548" xr:uid="{F3BBBE7C-D642-48F3-B0DF-A60F9B2B6935}"/>
    <cellStyle name="20% - Accent3 5 5 2 4" xfId="7549" xr:uid="{C1B05294-7DA1-4C0B-99ED-5C42892D7F8F}"/>
    <cellStyle name="20% - Accent3 5 5 3" xfId="7550" xr:uid="{6121E5D7-A1F5-4631-8B17-2E0EEA4605D4}"/>
    <cellStyle name="20% - Accent3 5 5 3 2" xfId="7551" xr:uid="{8E125894-F1E9-4684-8E62-596451335845}"/>
    <cellStyle name="20% - Accent3 5 5 3 2 2" xfId="7552" xr:uid="{FDFFCD27-AC71-4313-9E5F-B948F8DE5A82}"/>
    <cellStyle name="20% - Accent3 5 5 3 3" xfId="7553" xr:uid="{88643A11-757F-4CC4-AA0B-3870575E7007}"/>
    <cellStyle name="20% - Accent3 5 5 4" xfId="7554" xr:uid="{53060988-17D1-4D66-88F6-A808CED9F7C2}"/>
    <cellStyle name="20% - Accent3 5 5 4 2" xfId="7555" xr:uid="{E90C4660-3B11-4AD3-B2D6-54E3DDDC97B1}"/>
    <cellStyle name="20% - Accent3 5 5 5" xfId="7556" xr:uid="{2734E429-873B-40F5-B752-46A73BC29365}"/>
    <cellStyle name="20% - Accent3 5 5 6" xfId="7557" xr:uid="{540857B9-FCF0-4AFC-9BA4-4316971EDC8A}"/>
    <cellStyle name="20% - Accent3 5 6" xfId="7558" xr:uid="{23061B86-4C8B-4BA0-9F7C-BE9876B6C28B}"/>
    <cellStyle name="20% - Accent3 5 6 2" xfId="7559" xr:uid="{7FB54558-AB4A-4F1B-BEDD-608B7AAC1D45}"/>
    <cellStyle name="20% - Accent3 5 6 2 2" xfId="7560" xr:uid="{2FE39BF5-592E-4F74-A1F5-B47DA4549AA9}"/>
    <cellStyle name="20% - Accent3 5 6 2 2 2" xfId="7561" xr:uid="{9B799DE2-6BD2-487C-B3A2-897EA1F70BF4}"/>
    <cellStyle name="20% - Accent3 5 6 2 2 2 2" xfId="7562" xr:uid="{D3CEB1CA-591E-41F7-9672-9CEAD9C905FD}"/>
    <cellStyle name="20% - Accent3 5 6 2 2 3" xfId="7563" xr:uid="{97C51CEE-2717-40E5-8A52-4393ED2685E9}"/>
    <cellStyle name="20% - Accent3 5 6 2 3" xfId="7564" xr:uid="{50C38993-292D-47D6-B685-E809AC69F2EC}"/>
    <cellStyle name="20% - Accent3 5 6 2 3 2" xfId="7565" xr:uid="{E3770BD1-EAE4-4124-8C99-6CD63F809EFE}"/>
    <cellStyle name="20% - Accent3 5 6 2 4" xfId="7566" xr:uid="{B635AD97-F26D-47FC-8112-C8E771A32A4C}"/>
    <cellStyle name="20% - Accent3 5 6 3" xfId="7567" xr:uid="{6E105E76-2556-4AEA-9591-8B626252D3CB}"/>
    <cellStyle name="20% - Accent3 5 6 3 2" xfId="7568" xr:uid="{FE8FBAD9-3AE3-4EB5-96E4-5959894AFCB6}"/>
    <cellStyle name="20% - Accent3 5 6 3 2 2" xfId="7569" xr:uid="{C21A602E-1F72-40B4-8C63-3B4FC7B2479D}"/>
    <cellStyle name="20% - Accent3 5 6 3 3" xfId="7570" xr:uid="{D3CCBE5C-08DD-44EF-AE77-EAEBE8478EE6}"/>
    <cellStyle name="20% - Accent3 5 6 4" xfId="7571" xr:uid="{19D42D5C-B2A9-4E16-B859-1F8A54EE44B9}"/>
    <cellStyle name="20% - Accent3 5 6 4 2" xfId="7572" xr:uid="{092E396C-DA89-4B9E-979D-F6058FF2F21E}"/>
    <cellStyle name="20% - Accent3 5 6 5" xfId="7573" xr:uid="{11C38BDB-2801-4F0F-ABB7-92B2B25A42FF}"/>
    <cellStyle name="20% - Accent3 5 7" xfId="7574" xr:uid="{59E08F7E-F05A-4526-912A-DBDA594BCB65}"/>
    <cellStyle name="20% - Accent3 5 7 2" xfId="7575" xr:uid="{2F14CF1A-37B3-4026-81C8-9B166C88157B}"/>
    <cellStyle name="20% - Accent3 5 7 2 2" xfId="7576" xr:uid="{DDF2E360-1CAF-4542-8B54-AB75C893A4B9}"/>
    <cellStyle name="20% - Accent3 5 7 2 2 2" xfId="7577" xr:uid="{22916B2F-C778-42F5-A2FC-6DACAEAE9D2E}"/>
    <cellStyle name="20% - Accent3 5 7 2 3" xfId="7578" xr:uid="{8D88283C-DF18-4A56-8D27-807E276516C4}"/>
    <cellStyle name="20% - Accent3 5 7 3" xfId="7579" xr:uid="{4B218C9B-16A0-4ADC-B6B7-403897B1700C}"/>
    <cellStyle name="20% - Accent3 5 7 3 2" xfId="7580" xr:uid="{C2D68968-9B8B-4EB4-9122-FBF02BF79E5B}"/>
    <cellStyle name="20% - Accent3 5 7 4" xfId="7581" xr:uid="{8EF82AA1-6E5E-4F33-8B30-BCF179D3F459}"/>
    <cellStyle name="20% - Accent3 5 8" xfId="7582" xr:uid="{2D5E46AF-7B46-4178-9020-5119CAC3160E}"/>
    <cellStyle name="20% - Accent3 5 8 2" xfId="7583" xr:uid="{F8397D5D-48A6-45F5-8415-D0B827B3DB57}"/>
    <cellStyle name="20% - Accent3 5 8 2 2" xfId="7584" xr:uid="{4650149E-FC58-4BF7-857C-9A96B713C8BE}"/>
    <cellStyle name="20% - Accent3 5 8 3" xfId="7585" xr:uid="{00A46FC0-F43D-490E-9116-7EC12507AEBB}"/>
    <cellStyle name="20% - Accent3 5 9" xfId="7586" xr:uid="{BBD5487C-4406-4C96-BC66-B28D64766FA7}"/>
    <cellStyle name="20% - Accent3 5 9 2" xfId="7587" xr:uid="{51037695-2534-453F-B73C-06A00862CF26}"/>
    <cellStyle name="20% - Accent3 6" xfId="7588" xr:uid="{535310CD-6D3E-416E-B3A2-2F3F79802B6E}"/>
    <cellStyle name="20% - Accent3 6 10" xfId="7589" xr:uid="{908A618F-8CB2-4BAE-AF60-836D0BF02CB7}"/>
    <cellStyle name="20% - Accent3 6 10 2" xfId="7590" xr:uid="{91B489B6-EFAA-46D7-A74C-11A67B4E3781}"/>
    <cellStyle name="20% - Accent3 6 11" xfId="7591" xr:uid="{7BA2E4D2-F929-408C-841C-569EFED69D2B}"/>
    <cellStyle name="20% - Accent3 6 12" xfId="7592" xr:uid="{1A3D939B-4BEA-4828-84B3-3C4064AEFFCE}"/>
    <cellStyle name="20% - Accent3 6 2" xfId="7593" xr:uid="{45C78D46-37E5-43AB-A6F2-59EAD8E6795B}"/>
    <cellStyle name="20% - Accent3 6 2 10" xfId="7594" xr:uid="{7D4B7051-B7D7-4AA5-9F68-E2316EA53A6B}"/>
    <cellStyle name="20% - Accent3 6 2 11" xfId="7595" xr:uid="{755344C7-9B5D-4896-B505-73C3B6265B03}"/>
    <cellStyle name="20% - Accent3 6 2 2" xfId="7596" xr:uid="{5F764E42-51F2-4BB0-AC48-4772405B43DD}"/>
    <cellStyle name="20% - Accent3 6 2 2 2" xfId="7597" xr:uid="{5D364743-81F0-4B1F-BE06-0E8EFF39D20D}"/>
    <cellStyle name="20% - Accent3 6 2 2 2 2" xfId="7598" xr:uid="{E21FF258-2F38-449D-B223-EE8027738688}"/>
    <cellStyle name="20% - Accent3 6 2 2 2 2 2" xfId="7599" xr:uid="{7C85E33D-D80B-4B58-BAC1-B95B466389E2}"/>
    <cellStyle name="20% - Accent3 6 2 2 2 2 2 2" xfId="7600" xr:uid="{70C60038-AD5D-45CF-8EAD-DE26D12A568E}"/>
    <cellStyle name="20% - Accent3 6 2 2 2 2 3" xfId="7601" xr:uid="{54B10A41-C267-48F1-B40A-F68EF6515846}"/>
    <cellStyle name="20% - Accent3 6 2 2 2 3" xfId="7602" xr:uid="{DC986303-D075-4E59-856B-53D97ABD1980}"/>
    <cellStyle name="20% - Accent3 6 2 2 2 3 2" xfId="7603" xr:uid="{D7E47854-85D8-4074-BDA3-A2E65DFDF960}"/>
    <cellStyle name="20% - Accent3 6 2 2 2 4" xfId="7604" xr:uid="{CE6E2137-DDC0-4854-A1D8-316D7F7A7179}"/>
    <cellStyle name="20% - Accent3 6 2 2 2 5" xfId="7605" xr:uid="{94968239-478B-469A-8171-83A2059D7DD1}"/>
    <cellStyle name="20% - Accent3 6 2 2 3" xfId="7606" xr:uid="{B94ED429-BA64-4BBA-9E0B-9690703D4E89}"/>
    <cellStyle name="20% - Accent3 6 2 2 3 2" xfId="7607" xr:uid="{CBC11F83-830B-4525-8392-CA3E332A32A6}"/>
    <cellStyle name="20% - Accent3 6 2 2 3 2 2" xfId="7608" xr:uid="{043D9FE3-7D88-40D1-9B95-76EEF7794997}"/>
    <cellStyle name="20% - Accent3 6 2 2 3 3" xfId="7609" xr:uid="{EBB0CB09-B28C-4790-A6EA-5796898FD367}"/>
    <cellStyle name="20% - Accent3 6 2 2 4" xfId="7610" xr:uid="{6C11F225-BA1D-4F9C-85F9-9C51204BE986}"/>
    <cellStyle name="20% - Accent3 6 2 2 4 2" xfId="7611" xr:uid="{63A531E6-4D94-4D3F-9666-7A19035E2E40}"/>
    <cellStyle name="20% - Accent3 6 2 2 5" xfId="7612" xr:uid="{BF7AC837-9FBF-4794-9B5C-334CE4BAD649}"/>
    <cellStyle name="20% - Accent3 6 2 2 6" xfId="7613" xr:uid="{022FC6AD-BA0C-436E-89DA-A020FB520213}"/>
    <cellStyle name="20% - Accent3 6 2 3" xfId="7614" xr:uid="{FC64C569-9585-47E2-B24F-D53597F9F1A3}"/>
    <cellStyle name="20% - Accent3 6 2 3 2" xfId="7615" xr:uid="{CCA0E028-E797-4529-9FBD-96DEF2505F99}"/>
    <cellStyle name="20% - Accent3 6 2 3 2 2" xfId="7616" xr:uid="{DB2932AC-57E3-4F68-AE20-93FF9FE627A1}"/>
    <cellStyle name="20% - Accent3 6 2 3 2 2 2" xfId="7617" xr:uid="{8EC23F91-01FF-4CD4-9957-5DCCAAE5999E}"/>
    <cellStyle name="20% - Accent3 6 2 3 2 2 2 2" xfId="7618" xr:uid="{9D7495A9-44F4-4FC3-9633-B7327BDC1375}"/>
    <cellStyle name="20% - Accent3 6 2 3 2 2 3" xfId="7619" xr:uid="{C16C9CE0-3F8E-4E28-9E7C-D35844E0BB09}"/>
    <cellStyle name="20% - Accent3 6 2 3 2 3" xfId="7620" xr:uid="{DD183F3A-65DA-4C0A-B078-FDF9E515F07E}"/>
    <cellStyle name="20% - Accent3 6 2 3 2 3 2" xfId="7621" xr:uid="{D5894208-35F2-4FAE-99D2-C5B153A01DFA}"/>
    <cellStyle name="20% - Accent3 6 2 3 2 4" xfId="7622" xr:uid="{E2FDBC97-C9E5-452F-A13B-35E31ACE0C38}"/>
    <cellStyle name="20% - Accent3 6 2 3 2 5" xfId="7623" xr:uid="{F9ECDF1E-330D-422E-B562-54984A8F289B}"/>
    <cellStyle name="20% - Accent3 6 2 3 3" xfId="7624" xr:uid="{64D86E47-9387-485B-A11D-4FA74A0547AF}"/>
    <cellStyle name="20% - Accent3 6 2 3 3 2" xfId="7625" xr:uid="{35EC6C48-A18F-4124-9B48-51DE7F2B5561}"/>
    <cellStyle name="20% - Accent3 6 2 3 3 2 2" xfId="7626" xr:uid="{12945040-7C8B-4787-8805-44E0924CFA42}"/>
    <cellStyle name="20% - Accent3 6 2 3 3 3" xfId="7627" xr:uid="{69813C94-47C0-44FC-9633-8DF9C8A437BD}"/>
    <cellStyle name="20% - Accent3 6 2 3 4" xfId="7628" xr:uid="{30BF02A1-614C-4269-B825-F703D5A39C90}"/>
    <cellStyle name="20% - Accent3 6 2 3 4 2" xfId="7629" xr:uid="{310C8E6D-5F63-4D36-81FF-F9AF0629A6BF}"/>
    <cellStyle name="20% - Accent3 6 2 3 5" xfId="7630" xr:uid="{76861B79-D483-43BE-811E-D157F49F7A54}"/>
    <cellStyle name="20% - Accent3 6 2 3 6" xfId="7631" xr:uid="{8F74587C-08BB-494E-90CD-B17C2D993354}"/>
    <cellStyle name="20% - Accent3 6 2 4" xfId="7632" xr:uid="{62BA7A47-73DB-403C-AA69-10B576191D53}"/>
    <cellStyle name="20% - Accent3 6 2 4 2" xfId="7633" xr:uid="{2056ADF8-84A6-4289-9572-52FCA8801526}"/>
    <cellStyle name="20% - Accent3 6 2 4 2 2" xfId="7634" xr:uid="{B3A787DD-2B23-474E-A974-5A2D9F449AAD}"/>
    <cellStyle name="20% - Accent3 6 2 4 2 2 2" xfId="7635" xr:uid="{3348CCBB-8019-4526-8783-27971D1C466D}"/>
    <cellStyle name="20% - Accent3 6 2 4 2 2 2 2" xfId="7636" xr:uid="{6FF676F7-267B-4013-BE29-0F3777E81E62}"/>
    <cellStyle name="20% - Accent3 6 2 4 2 2 3" xfId="7637" xr:uid="{3799225E-0630-4976-91DC-FA3A77E7A0AC}"/>
    <cellStyle name="20% - Accent3 6 2 4 2 3" xfId="7638" xr:uid="{1C125E91-9FEC-4660-86F2-E4603E194E00}"/>
    <cellStyle name="20% - Accent3 6 2 4 2 3 2" xfId="7639" xr:uid="{178DA284-5723-4517-A531-FD5267A4B4B8}"/>
    <cellStyle name="20% - Accent3 6 2 4 2 4" xfId="7640" xr:uid="{136D848A-6A2D-40E9-B3B2-6C14708C7726}"/>
    <cellStyle name="20% - Accent3 6 2 4 3" xfId="7641" xr:uid="{D8C9BCF1-2A8D-4BA1-8DFE-D15CA3A421DC}"/>
    <cellStyle name="20% - Accent3 6 2 4 3 2" xfId="7642" xr:uid="{702B229D-6B1E-41DE-810B-4C5C533631AF}"/>
    <cellStyle name="20% - Accent3 6 2 4 3 2 2" xfId="7643" xr:uid="{A0339B1D-D8FD-47F7-A022-23BD8DB7DCE8}"/>
    <cellStyle name="20% - Accent3 6 2 4 3 3" xfId="7644" xr:uid="{07B15465-73DA-4DE6-B6AA-A5C2D11543F8}"/>
    <cellStyle name="20% - Accent3 6 2 4 4" xfId="7645" xr:uid="{BCA29AB0-E484-4D5A-9B40-BD3796005EB7}"/>
    <cellStyle name="20% - Accent3 6 2 4 4 2" xfId="7646" xr:uid="{0E8C5118-6032-43A6-ACB9-0A5D5DA53E37}"/>
    <cellStyle name="20% - Accent3 6 2 4 5" xfId="7647" xr:uid="{6777D610-EB62-47EE-82C0-EA46DCBCCCDB}"/>
    <cellStyle name="20% - Accent3 6 2 4 6" xfId="7648" xr:uid="{0A11511D-1049-48ED-9895-40EFAF34EED5}"/>
    <cellStyle name="20% - Accent3 6 2 5" xfId="7649" xr:uid="{16E00707-1C21-46D4-811F-B8ADDE6854D9}"/>
    <cellStyle name="20% - Accent3 6 2 5 2" xfId="7650" xr:uid="{1F86E6D7-23A4-46AD-9514-634003855526}"/>
    <cellStyle name="20% - Accent3 6 2 5 2 2" xfId="7651" xr:uid="{07873528-CFD5-4AAD-B28A-22DF9C746679}"/>
    <cellStyle name="20% - Accent3 6 2 5 2 2 2" xfId="7652" xr:uid="{2920C998-A31C-468E-9232-56EB5A298778}"/>
    <cellStyle name="20% - Accent3 6 2 5 2 2 2 2" xfId="7653" xr:uid="{33563DDF-F03F-40CC-A036-2552A25DE15E}"/>
    <cellStyle name="20% - Accent3 6 2 5 2 2 3" xfId="7654" xr:uid="{C714FB89-445A-4088-9703-BF14D22D8801}"/>
    <cellStyle name="20% - Accent3 6 2 5 2 3" xfId="7655" xr:uid="{492D3176-325B-454B-9DFE-C6E213B15A58}"/>
    <cellStyle name="20% - Accent3 6 2 5 2 3 2" xfId="7656" xr:uid="{80EA721F-4C38-43E6-8CAB-348995942F18}"/>
    <cellStyle name="20% - Accent3 6 2 5 2 4" xfId="7657" xr:uid="{C0B4ED7A-EDD3-4B58-B515-93F3CA13C087}"/>
    <cellStyle name="20% - Accent3 6 2 5 3" xfId="7658" xr:uid="{84049107-66F0-4050-9EB8-3E280197C1C6}"/>
    <cellStyle name="20% - Accent3 6 2 5 3 2" xfId="7659" xr:uid="{E061AE5D-3C32-4A3C-9965-C47C60708736}"/>
    <cellStyle name="20% - Accent3 6 2 5 3 2 2" xfId="7660" xr:uid="{F35E480B-CDBB-4AE8-842C-905F683A9860}"/>
    <cellStyle name="20% - Accent3 6 2 5 3 3" xfId="7661" xr:uid="{8D76105E-0EDC-40CD-AD83-BDE592DF3EEB}"/>
    <cellStyle name="20% - Accent3 6 2 5 4" xfId="7662" xr:uid="{43F6546B-51DB-4A2C-89A8-520FFE538E0F}"/>
    <cellStyle name="20% - Accent3 6 2 5 4 2" xfId="7663" xr:uid="{5DF3EC1D-3BCF-4F50-8E81-53BE90D1995E}"/>
    <cellStyle name="20% - Accent3 6 2 5 5" xfId="7664" xr:uid="{8B198540-2BDE-4DEE-9080-9042B9ED7A3D}"/>
    <cellStyle name="20% - Accent3 6 2 6" xfId="7665" xr:uid="{E1261F73-C98B-4AAB-8D97-04F048C049CA}"/>
    <cellStyle name="20% - Accent3 6 2 6 2" xfId="7666" xr:uid="{696336D9-6FA0-48E1-9681-6D49D59EA469}"/>
    <cellStyle name="20% - Accent3 6 2 6 2 2" xfId="7667" xr:uid="{85538D72-65BE-4325-BD6A-1E460754FB8B}"/>
    <cellStyle name="20% - Accent3 6 2 6 2 2 2" xfId="7668" xr:uid="{ADD887A3-5AF9-470E-98C1-06B436BE15ED}"/>
    <cellStyle name="20% - Accent3 6 2 6 2 3" xfId="7669" xr:uid="{836466F2-913E-4350-9FDC-22B96FEADCEE}"/>
    <cellStyle name="20% - Accent3 6 2 6 3" xfId="7670" xr:uid="{41571C65-6AC4-4D91-B354-318C77BC5462}"/>
    <cellStyle name="20% - Accent3 6 2 6 3 2" xfId="7671" xr:uid="{7042419B-3493-48DC-B72B-9844F19D058A}"/>
    <cellStyle name="20% - Accent3 6 2 6 4" xfId="7672" xr:uid="{A7C4190B-920F-4521-937D-D1677230674C}"/>
    <cellStyle name="20% - Accent3 6 2 7" xfId="7673" xr:uid="{2EB77173-BC2D-42E2-B1D2-508420502B64}"/>
    <cellStyle name="20% - Accent3 6 2 7 2" xfId="7674" xr:uid="{92EC0EFF-90F8-4716-AF4D-586309A7580D}"/>
    <cellStyle name="20% - Accent3 6 2 7 2 2" xfId="7675" xr:uid="{24A8B7D3-839D-4813-89D7-5F51CC8D0847}"/>
    <cellStyle name="20% - Accent3 6 2 7 3" xfId="7676" xr:uid="{D4F68658-4C8C-4A86-8E4B-565072021B6A}"/>
    <cellStyle name="20% - Accent3 6 2 8" xfId="7677" xr:uid="{EA1D8AA6-25BE-4842-820F-955C23F50143}"/>
    <cellStyle name="20% - Accent3 6 2 8 2" xfId="7678" xr:uid="{DEE923F1-B7EF-42A6-8568-EE5FB3C078EB}"/>
    <cellStyle name="20% - Accent3 6 2 9" xfId="7679" xr:uid="{9C1185BD-4F69-4F9F-A2B5-087C76022BB0}"/>
    <cellStyle name="20% - Accent3 6 2 9 2" xfId="7680" xr:uid="{FFA45048-6EC3-46D9-95E1-77BCA4130C57}"/>
    <cellStyle name="20% - Accent3 6 3" xfId="7681" xr:uid="{C458D7E3-91EF-41E9-BFB9-9353CA5BD5F6}"/>
    <cellStyle name="20% - Accent3 6 3 2" xfId="7682" xr:uid="{62A823F3-5B04-4036-80E2-5A35B9BA1AC9}"/>
    <cellStyle name="20% - Accent3 6 3 2 2" xfId="7683" xr:uid="{FC459B8C-41BA-4726-8B49-B7082FAF3099}"/>
    <cellStyle name="20% - Accent3 6 3 2 2 2" xfId="7684" xr:uid="{9E8A0A47-44B9-4113-8794-F78EEFFEF80E}"/>
    <cellStyle name="20% - Accent3 6 3 2 2 2 2" xfId="7685" xr:uid="{FDD72F91-41F5-4BB9-8F94-E5D6E3631D83}"/>
    <cellStyle name="20% - Accent3 6 3 2 2 3" xfId="7686" xr:uid="{89FCAE7D-2FCF-4D45-BDF4-6BFEE98910BA}"/>
    <cellStyle name="20% - Accent3 6 3 2 3" xfId="7687" xr:uid="{20DC1A2C-D09D-4126-8DE7-B5C43BB123BA}"/>
    <cellStyle name="20% - Accent3 6 3 2 3 2" xfId="7688" xr:uid="{D196EABF-B9DF-482E-8697-E24D4ED371AE}"/>
    <cellStyle name="20% - Accent3 6 3 2 4" xfId="7689" xr:uid="{8996C177-E14F-4188-9F82-7289CCC2C64A}"/>
    <cellStyle name="20% - Accent3 6 3 2 5" xfId="7690" xr:uid="{6DAAF656-AD5B-4733-B518-22F4A228A0C5}"/>
    <cellStyle name="20% - Accent3 6 3 3" xfId="7691" xr:uid="{7533242B-6A41-4350-8CD1-DD74B48584CB}"/>
    <cellStyle name="20% - Accent3 6 3 3 2" xfId="7692" xr:uid="{BD3AB14E-0D2C-42FC-92B3-68EAD8E4E352}"/>
    <cellStyle name="20% - Accent3 6 3 3 2 2" xfId="7693" xr:uid="{8C41FB50-B5BE-4081-B272-64D6EAF1831A}"/>
    <cellStyle name="20% - Accent3 6 3 3 3" xfId="7694" xr:uid="{65C3F49A-413E-4128-8B96-9218A21AEECA}"/>
    <cellStyle name="20% - Accent3 6 3 4" xfId="7695" xr:uid="{1913310A-4188-4365-AFF2-CA5D9C87DBF0}"/>
    <cellStyle name="20% - Accent3 6 3 4 2" xfId="7696" xr:uid="{3AECBA04-8A97-461B-BA14-171DB809B11B}"/>
    <cellStyle name="20% - Accent3 6 3 5" xfId="7697" xr:uid="{D738495D-3065-431D-A989-BBEC2350978D}"/>
    <cellStyle name="20% - Accent3 6 3 6" xfId="7698" xr:uid="{70C2EB76-F71D-4B2E-B1FF-7F948C9FBAAB}"/>
    <cellStyle name="20% - Accent3 6 4" xfId="7699" xr:uid="{3FC05BF8-F92F-43E5-B850-BB6E512A6C3B}"/>
    <cellStyle name="20% - Accent3 6 4 2" xfId="7700" xr:uid="{D91DFF76-B53C-4B60-B57E-6F0AA28B17B8}"/>
    <cellStyle name="20% - Accent3 6 4 2 2" xfId="7701" xr:uid="{2A03F52C-2706-4D75-B9F5-8307BB5A7E64}"/>
    <cellStyle name="20% - Accent3 6 4 2 2 2" xfId="7702" xr:uid="{8FC5606C-116F-4B82-A940-19D6739AE90E}"/>
    <cellStyle name="20% - Accent3 6 4 2 2 2 2" xfId="7703" xr:uid="{BD28CFC4-B887-41BC-A33D-8A4B0DCFEB54}"/>
    <cellStyle name="20% - Accent3 6 4 2 2 3" xfId="7704" xr:uid="{1F0DDA53-2424-4394-A7F5-51BBF41B2EAC}"/>
    <cellStyle name="20% - Accent3 6 4 2 3" xfId="7705" xr:uid="{BE9C3252-C4DE-4B1D-8084-FBC5C2812CE2}"/>
    <cellStyle name="20% - Accent3 6 4 2 3 2" xfId="7706" xr:uid="{6774EFAC-0DBE-4575-B251-A44E2C571504}"/>
    <cellStyle name="20% - Accent3 6 4 2 4" xfId="7707" xr:uid="{7937DBF4-00C1-49A4-947A-64B01DDCDD48}"/>
    <cellStyle name="20% - Accent3 6 4 2 5" xfId="7708" xr:uid="{CD37B301-7DC3-4DC2-B638-B6021E327BA1}"/>
    <cellStyle name="20% - Accent3 6 4 3" xfId="7709" xr:uid="{6F783BDA-14FD-453C-AED8-925DD84475E9}"/>
    <cellStyle name="20% - Accent3 6 4 3 2" xfId="7710" xr:uid="{7A51DE86-25CB-4490-ADDC-EE17992BAE0C}"/>
    <cellStyle name="20% - Accent3 6 4 3 2 2" xfId="7711" xr:uid="{38F29C96-F042-4B0C-9DE5-4A1AFBD10BD6}"/>
    <cellStyle name="20% - Accent3 6 4 3 3" xfId="7712" xr:uid="{D7E54D74-270C-47C0-80E3-E41C8157054D}"/>
    <cellStyle name="20% - Accent3 6 4 4" xfId="7713" xr:uid="{11F61A44-E4D4-4143-96EB-7273E5E23B77}"/>
    <cellStyle name="20% - Accent3 6 4 4 2" xfId="7714" xr:uid="{DB5594A6-9011-425B-A659-EB401F4C17A4}"/>
    <cellStyle name="20% - Accent3 6 4 5" xfId="7715" xr:uid="{ECB440AE-87CE-42B4-8EC2-833D40A911B9}"/>
    <cellStyle name="20% - Accent3 6 4 6" xfId="7716" xr:uid="{3A6363C6-ACB3-4488-9727-EB223371C06B}"/>
    <cellStyle name="20% - Accent3 6 5" xfId="7717" xr:uid="{4840D815-E509-49D5-8F24-14BA3DE8F92A}"/>
    <cellStyle name="20% - Accent3 6 5 2" xfId="7718" xr:uid="{ADEFBD0A-C5E3-431C-9D52-96C5A39301BE}"/>
    <cellStyle name="20% - Accent3 6 5 2 2" xfId="7719" xr:uid="{A26EC240-F558-432A-B0B4-D4ECD43CFD13}"/>
    <cellStyle name="20% - Accent3 6 5 2 2 2" xfId="7720" xr:uid="{E87B8876-09E8-4F2D-A93A-85615A875089}"/>
    <cellStyle name="20% - Accent3 6 5 2 2 2 2" xfId="7721" xr:uid="{49B7E664-19B2-4A98-8F81-F0AD0CE701BB}"/>
    <cellStyle name="20% - Accent3 6 5 2 2 3" xfId="7722" xr:uid="{AD2B47E6-B521-4C36-8350-13F55ACFA169}"/>
    <cellStyle name="20% - Accent3 6 5 2 3" xfId="7723" xr:uid="{991E2F4B-0BB3-4B40-BC55-994590E892D7}"/>
    <cellStyle name="20% - Accent3 6 5 2 3 2" xfId="7724" xr:uid="{AD272395-6D12-4B00-ACA0-20F7DCABF64D}"/>
    <cellStyle name="20% - Accent3 6 5 2 4" xfId="7725" xr:uid="{3172472C-EF36-4855-A980-B389E4CE51D8}"/>
    <cellStyle name="20% - Accent3 6 5 3" xfId="7726" xr:uid="{3310FE13-B151-4405-A626-F9C154C30291}"/>
    <cellStyle name="20% - Accent3 6 5 3 2" xfId="7727" xr:uid="{939A19AE-A952-4FB6-8CC3-F32FFACBB82C}"/>
    <cellStyle name="20% - Accent3 6 5 3 2 2" xfId="7728" xr:uid="{F3E09E02-ABA7-4789-B6D0-F8780C3F8DB2}"/>
    <cellStyle name="20% - Accent3 6 5 3 3" xfId="7729" xr:uid="{554EE82F-5409-480D-B869-860340D76950}"/>
    <cellStyle name="20% - Accent3 6 5 4" xfId="7730" xr:uid="{A670DF35-C7DC-47FE-9B19-41B93D3634BF}"/>
    <cellStyle name="20% - Accent3 6 5 4 2" xfId="7731" xr:uid="{29255E24-C2E4-4F22-9F84-4F76019425C3}"/>
    <cellStyle name="20% - Accent3 6 5 5" xfId="7732" xr:uid="{8D1C8C81-35EB-48F4-965F-A553BF0E07A7}"/>
    <cellStyle name="20% - Accent3 6 5 6" xfId="7733" xr:uid="{CD369CA9-1DB6-4CE0-98FA-A5C418DDFB78}"/>
    <cellStyle name="20% - Accent3 6 6" xfId="7734" xr:uid="{8FA09920-E65D-4EDE-820D-F48ED7238EA9}"/>
    <cellStyle name="20% - Accent3 6 6 2" xfId="7735" xr:uid="{A49F10CF-C23B-4B48-969F-D655A3AFFDD6}"/>
    <cellStyle name="20% - Accent3 6 6 2 2" xfId="7736" xr:uid="{95041F29-ACEE-4802-BC06-AE1ABB44B3F8}"/>
    <cellStyle name="20% - Accent3 6 6 2 2 2" xfId="7737" xr:uid="{97D21FA5-0B51-489E-AEDC-6C092BF9BCC3}"/>
    <cellStyle name="20% - Accent3 6 6 2 2 2 2" xfId="7738" xr:uid="{A1406E58-CE8B-48F3-94D2-AC9A11DE5B7F}"/>
    <cellStyle name="20% - Accent3 6 6 2 2 3" xfId="7739" xr:uid="{C55678F0-C27F-4918-A41E-C1EDA78DAA0B}"/>
    <cellStyle name="20% - Accent3 6 6 2 3" xfId="7740" xr:uid="{14246512-8E7D-4118-826B-9AB8F53FCF0E}"/>
    <cellStyle name="20% - Accent3 6 6 2 3 2" xfId="7741" xr:uid="{122CA5DF-CCF8-418E-92C4-C9E07C9CAC18}"/>
    <cellStyle name="20% - Accent3 6 6 2 4" xfId="7742" xr:uid="{31E44A38-1A5F-41F2-9181-01E9B7A8617F}"/>
    <cellStyle name="20% - Accent3 6 6 3" xfId="7743" xr:uid="{D605DED4-4AA8-4C77-A8EA-3B2DB2F10F82}"/>
    <cellStyle name="20% - Accent3 6 6 3 2" xfId="7744" xr:uid="{B42AEBFF-0744-4E81-941C-A02373BF3806}"/>
    <cellStyle name="20% - Accent3 6 6 3 2 2" xfId="7745" xr:uid="{2D253567-1EAD-45B8-90C8-8F5F0E435465}"/>
    <cellStyle name="20% - Accent3 6 6 3 3" xfId="7746" xr:uid="{1073AE52-6588-40C7-BE9F-EDB01183C345}"/>
    <cellStyle name="20% - Accent3 6 6 4" xfId="7747" xr:uid="{92438105-85AC-4336-978F-C6A92AAB4A90}"/>
    <cellStyle name="20% - Accent3 6 6 4 2" xfId="7748" xr:uid="{6B0647D7-4675-4DD0-9885-0D2268B56288}"/>
    <cellStyle name="20% - Accent3 6 6 5" xfId="7749" xr:uid="{1D5F0406-5474-487E-832F-A1BAF7A1CC99}"/>
    <cellStyle name="20% - Accent3 6 7" xfId="7750" xr:uid="{B5D59B3E-49A3-4FAB-B133-4441B93747DB}"/>
    <cellStyle name="20% - Accent3 6 7 2" xfId="7751" xr:uid="{18C3D459-9FC2-422A-83A8-9CF449BAB498}"/>
    <cellStyle name="20% - Accent3 6 7 2 2" xfId="7752" xr:uid="{218B543A-E830-41F3-B913-A06D71540A23}"/>
    <cellStyle name="20% - Accent3 6 7 2 2 2" xfId="7753" xr:uid="{AEDFDB9C-0F07-4B19-A6A2-C5D04B0CD204}"/>
    <cellStyle name="20% - Accent3 6 7 2 3" xfId="7754" xr:uid="{7DD0D009-182F-48C1-A291-9C94B37EBC66}"/>
    <cellStyle name="20% - Accent3 6 7 3" xfId="7755" xr:uid="{461197D7-8C19-42EF-AFE6-33FFE2A39940}"/>
    <cellStyle name="20% - Accent3 6 7 3 2" xfId="7756" xr:uid="{F1DEC441-582F-473D-97C6-B803959DA72C}"/>
    <cellStyle name="20% - Accent3 6 7 4" xfId="7757" xr:uid="{82E2A0A9-C014-4418-8A6E-7912A9A7768D}"/>
    <cellStyle name="20% - Accent3 6 8" xfId="7758" xr:uid="{D0A59958-59FF-4E07-A1AE-C9EE1E9E856F}"/>
    <cellStyle name="20% - Accent3 6 8 2" xfId="7759" xr:uid="{5B217A4A-8B13-43C0-824F-FCF224413A08}"/>
    <cellStyle name="20% - Accent3 6 8 2 2" xfId="7760" xr:uid="{2A474409-6262-467B-AE5F-D6EAB0F9DC84}"/>
    <cellStyle name="20% - Accent3 6 8 3" xfId="7761" xr:uid="{7D229E11-D87D-4776-9D68-EC1794C2AA1C}"/>
    <cellStyle name="20% - Accent3 6 9" xfId="7762" xr:uid="{0861B1FA-6FD4-4912-944B-2FCF51D1F90F}"/>
    <cellStyle name="20% - Accent3 6 9 2" xfId="7763" xr:uid="{19BC2415-68DA-4CCA-B978-497E05D0E5B1}"/>
    <cellStyle name="20% - Accent3 7" xfId="7764" xr:uid="{C8C2ACF4-38F7-480D-93EF-F012C8C39226}"/>
    <cellStyle name="20% - Accent3 7 10" xfId="7765" xr:uid="{B42C3F26-04EA-434A-B9C2-C5B497BAE083}"/>
    <cellStyle name="20% - Accent3 7 10 2" xfId="7766" xr:uid="{DD2847F8-5DDD-47CD-8A1E-9EAEEFA692C3}"/>
    <cellStyle name="20% - Accent3 7 11" xfId="7767" xr:uid="{DD329C3A-4AF6-4C77-BE3E-901670152836}"/>
    <cellStyle name="20% - Accent3 7 12" xfId="7768" xr:uid="{E8FD8709-F49F-4D95-B6C0-3268A6012D32}"/>
    <cellStyle name="20% - Accent3 7 2" xfId="7769" xr:uid="{B81310DB-FEA1-4D78-8554-1CE5F7C16B16}"/>
    <cellStyle name="20% - Accent3 7 2 10" xfId="7770" xr:uid="{EF754A1E-B6FF-4F9A-8057-861F75FE7883}"/>
    <cellStyle name="20% - Accent3 7 2 2" xfId="7771" xr:uid="{A01C3CD6-2C87-4847-990E-0AA566F9587D}"/>
    <cellStyle name="20% - Accent3 7 2 2 2" xfId="7772" xr:uid="{682E72AB-FF7C-49FC-A59A-F6A190F8A827}"/>
    <cellStyle name="20% - Accent3 7 2 2 2 2" xfId="7773" xr:uid="{8ECCDEA4-F7A5-403C-8D79-D4482D97DE0F}"/>
    <cellStyle name="20% - Accent3 7 2 2 2 2 2" xfId="7774" xr:uid="{FF01EB2B-21D5-41DE-9C73-B70085F2121C}"/>
    <cellStyle name="20% - Accent3 7 2 2 2 2 2 2" xfId="7775" xr:uid="{2C757A82-B6F6-4AD9-A34D-E882D7099774}"/>
    <cellStyle name="20% - Accent3 7 2 2 2 2 3" xfId="7776" xr:uid="{19791F65-A2DE-4B1C-8A10-51E7E8C65713}"/>
    <cellStyle name="20% - Accent3 7 2 2 2 3" xfId="7777" xr:uid="{2CD322C5-BEC6-4871-AC66-69ACEEEBE0E2}"/>
    <cellStyle name="20% - Accent3 7 2 2 2 3 2" xfId="7778" xr:uid="{A1D80EFD-493A-484E-947C-6001539D2CD9}"/>
    <cellStyle name="20% - Accent3 7 2 2 2 4" xfId="7779" xr:uid="{28A94C13-2DD6-4377-99F2-ADB711B538E6}"/>
    <cellStyle name="20% - Accent3 7 2 2 2 5" xfId="7780" xr:uid="{D47BBA9B-FC51-41C7-8A4D-59B4849D45DC}"/>
    <cellStyle name="20% - Accent3 7 2 2 3" xfId="7781" xr:uid="{41219C7C-DDC1-4ADF-872C-F7DAB346C4B8}"/>
    <cellStyle name="20% - Accent3 7 2 2 3 2" xfId="7782" xr:uid="{89400517-8769-4FC6-96DC-BA8EC671AC54}"/>
    <cellStyle name="20% - Accent3 7 2 2 3 2 2" xfId="7783" xr:uid="{52DFB140-C967-49F1-9478-693426B15002}"/>
    <cellStyle name="20% - Accent3 7 2 2 3 3" xfId="7784" xr:uid="{CB280664-5E4F-4892-A335-D2462358B9B5}"/>
    <cellStyle name="20% - Accent3 7 2 2 4" xfId="7785" xr:uid="{9F9AE532-7EF5-44A9-AD7B-360E3F732144}"/>
    <cellStyle name="20% - Accent3 7 2 2 4 2" xfId="7786" xr:uid="{6394B6FB-B56D-4C04-B81E-A4EE2F3D383A}"/>
    <cellStyle name="20% - Accent3 7 2 2 5" xfId="7787" xr:uid="{8CD40C2A-4994-448F-A002-4E6E8F7A38D3}"/>
    <cellStyle name="20% - Accent3 7 2 2 6" xfId="7788" xr:uid="{687A234C-EF4C-46EB-8B42-0C8500670D3C}"/>
    <cellStyle name="20% - Accent3 7 2 3" xfId="7789" xr:uid="{0351B45D-3963-48F8-915A-148A12677BE7}"/>
    <cellStyle name="20% - Accent3 7 2 3 2" xfId="7790" xr:uid="{197EF66E-33A8-4AC8-B90A-B4BD18964091}"/>
    <cellStyle name="20% - Accent3 7 2 3 2 2" xfId="7791" xr:uid="{BC75916A-0497-432A-83EE-CE031C2F70FE}"/>
    <cellStyle name="20% - Accent3 7 2 3 2 2 2" xfId="7792" xr:uid="{703B4A3B-4A09-4DC8-9DF2-8C8E667387B3}"/>
    <cellStyle name="20% - Accent3 7 2 3 2 2 2 2" xfId="7793" xr:uid="{54515539-0BE8-4B5F-9E18-74F333F0DC7F}"/>
    <cellStyle name="20% - Accent3 7 2 3 2 2 3" xfId="7794" xr:uid="{4F5C70C1-D05F-4E7F-968F-6384C3D18B81}"/>
    <cellStyle name="20% - Accent3 7 2 3 2 3" xfId="7795" xr:uid="{60332270-6EFB-487C-B460-5AE5A3C178E7}"/>
    <cellStyle name="20% - Accent3 7 2 3 2 3 2" xfId="7796" xr:uid="{E6E93C19-3BBA-4FDD-9AB1-431F2A5B2CD9}"/>
    <cellStyle name="20% - Accent3 7 2 3 2 4" xfId="7797" xr:uid="{07E52E7D-7EDD-4D37-9CB4-67D9E8F08789}"/>
    <cellStyle name="20% - Accent3 7 2 3 2 5" xfId="7798" xr:uid="{6FB0876A-5864-444C-9274-19E73554421F}"/>
    <cellStyle name="20% - Accent3 7 2 3 3" xfId="7799" xr:uid="{860F0228-A19E-445C-8C12-34D9A663AB52}"/>
    <cellStyle name="20% - Accent3 7 2 3 3 2" xfId="7800" xr:uid="{BCFF44BB-EC72-477E-820E-C78497396B6B}"/>
    <cellStyle name="20% - Accent3 7 2 3 3 2 2" xfId="7801" xr:uid="{C87E5544-FB7B-404D-96CC-07A457768610}"/>
    <cellStyle name="20% - Accent3 7 2 3 3 3" xfId="7802" xr:uid="{DD6B4AB7-855F-4270-BF8B-53BC09B0D7C6}"/>
    <cellStyle name="20% - Accent3 7 2 3 4" xfId="7803" xr:uid="{65BA8ED5-4938-4541-8647-99588A3B6283}"/>
    <cellStyle name="20% - Accent3 7 2 3 4 2" xfId="7804" xr:uid="{348E74B4-AA9F-4964-A917-F663FF24ABB9}"/>
    <cellStyle name="20% - Accent3 7 2 3 5" xfId="7805" xr:uid="{CB0E2ACA-45A7-4D99-8D74-59A20238631C}"/>
    <cellStyle name="20% - Accent3 7 2 3 6" xfId="7806" xr:uid="{84AE1AF2-9D26-4DD9-906E-1B399980E435}"/>
    <cellStyle name="20% - Accent3 7 2 4" xfId="7807" xr:uid="{45696E8A-854C-4595-8E64-497B1AEC21F0}"/>
    <cellStyle name="20% - Accent3 7 2 4 2" xfId="7808" xr:uid="{FB7A1B97-FA43-4AD8-AD69-886DD114F98B}"/>
    <cellStyle name="20% - Accent3 7 2 4 2 2" xfId="7809" xr:uid="{ED624D76-A5C2-402E-B942-5642405C8832}"/>
    <cellStyle name="20% - Accent3 7 2 4 2 2 2" xfId="7810" xr:uid="{7BE1828B-80AD-461D-91B0-45149A7F0B88}"/>
    <cellStyle name="20% - Accent3 7 2 4 2 2 2 2" xfId="7811" xr:uid="{1E3C8E3C-EECC-426C-ABA6-05E9F2393942}"/>
    <cellStyle name="20% - Accent3 7 2 4 2 2 3" xfId="7812" xr:uid="{5E2FC1D4-D307-4C9B-8FC5-7BF3C6EA3701}"/>
    <cellStyle name="20% - Accent3 7 2 4 2 3" xfId="7813" xr:uid="{058B84D0-2B7F-46AA-929C-FABC07434E3F}"/>
    <cellStyle name="20% - Accent3 7 2 4 2 3 2" xfId="7814" xr:uid="{EDD77E57-B8A5-4A7C-B228-B7AE71B3F373}"/>
    <cellStyle name="20% - Accent3 7 2 4 2 4" xfId="7815" xr:uid="{1054A37C-FE80-449C-8836-979CC92C95A5}"/>
    <cellStyle name="20% - Accent3 7 2 4 3" xfId="7816" xr:uid="{77FAA419-2611-4B38-9EFB-E366E109C403}"/>
    <cellStyle name="20% - Accent3 7 2 4 3 2" xfId="7817" xr:uid="{08999811-B50D-4395-A8E9-AFFC87308113}"/>
    <cellStyle name="20% - Accent3 7 2 4 3 2 2" xfId="7818" xr:uid="{01188F97-C4F0-420B-8658-4244AE35E91D}"/>
    <cellStyle name="20% - Accent3 7 2 4 3 3" xfId="7819" xr:uid="{64603AB6-429C-4556-98BA-9E28E22E3AF1}"/>
    <cellStyle name="20% - Accent3 7 2 4 4" xfId="7820" xr:uid="{7C66D1A7-966F-4E5D-B841-6B9073F294D3}"/>
    <cellStyle name="20% - Accent3 7 2 4 4 2" xfId="7821" xr:uid="{719C5EB4-ED73-4890-AA5C-1D41D04F8432}"/>
    <cellStyle name="20% - Accent3 7 2 4 5" xfId="7822" xr:uid="{0550A90E-0BE4-4795-B5AF-205868606307}"/>
    <cellStyle name="20% - Accent3 7 2 4 6" xfId="7823" xr:uid="{91A9B21D-B3C5-41DD-923A-B87CED4B76DE}"/>
    <cellStyle name="20% - Accent3 7 2 5" xfId="7824" xr:uid="{B06859AA-AD73-4EC4-9200-D7A77E1882F0}"/>
    <cellStyle name="20% - Accent3 7 2 5 2" xfId="7825" xr:uid="{A10CAE0D-1374-42D0-874F-03BA3A9296A8}"/>
    <cellStyle name="20% - Accent3 7 2 5 2 2" xfId="7826" xr:uid="{3B8EE7E6-2F7D-4F3B-AAC7-BDD3915B903B}"/>
    <cellStyle name="20% - Accent3 7 2 5 2 2 2" xfId="7827" xr:uid="{A7534EF1-151A-4524-8E0F-B18DC69D6938}"/>
    <cellStyle name="20% - Accent3 7 2 5 2 2 2 2" xfId="7828" xr:uid="{2EF6BF85-1D2F-4D4F-A3B0-EDB7A21B4FE4}"/>
    <cellStyle name="20% - Accent3 7 2 5 2 2 3" xfId="7829" xr:uid="{7A9AB3FC-00D9-479E-9BC6-6175CF4E53B3}"/>
    <cellStyle name="20% - Accent3 7 2 5 2 3" xfId="7830" xr:uid="{2207E056-D520-44E7-B204-54B42FE1CFA9}"/>
    <cellStyle name="20% - Accent3 7 2 5 2 3 2" xfId="7831" xr:uid="{F3EC61B0-835A-4DC5-8AEB-E894D7E19124}"/>
    <cellStyle name="20% - Accent3 7 2 5 2 4" xfId="7832" xr:uid="{CAB7FC5C-6FE7-4AF0-A982-7A0A475CA1D4}"/>
    <cellStyle name="20% - Accent3 7 2 5 3" xfId="7833" xr:uid="{6E734E39-708F-495D-9690-6966281D0391}"/>
    <cellStyle name="20% - Accent3 7 2 5 3 2" xfId="7834" xr:uid="{2592231F-2AC9-432B-9B55-78032233DCE9}"/>
    <cellStyle name="20% - Accent3 7 2 5 3 2 2" xfId="7835" xr:uid="{9C1EC666-AC50-4676-BB30-884CC1FE2E3C}"/>
    <cellStyle name="20% - Accent3 7 2 5 3 3" xfId="7836" xr:uid="{0E2D2670-CA97-45FB-AAA3-7DAA0FA73EB3}"/>
    <cellStyle name="20% - Accent3 7 2 5 4" xfId="7837" xr:uid="{0F6DF651-0121-49DF-B9CE-1976D7B437A2}"/>
    <cellStyle name="20% - Accent3 7 2 5 4 2" xfId="7838" xr:uid="{E3DB4BA0-0BEB-4101-9702-EEC778C4634F}"/>
    <cellStyle name="20% - Accent3 7 2 5 5" xfId="7839" xr:uid="{6A38C9C8-E6E8-41E4-8A14-D085B3DF7DAB}"/>
    <cellStyle name="20% - Accent3 7 2 6" xfId="7840" xr:uid="{2A3B8F0E-9DCF-4E9F-9A81-7B2FD8B707FA}"/>
    <cellStyle name="20% - Accent3 7 2 6 2" xfId="7841" xr:uid="{AA0ED73C-F5BC-4C22-8AD2-FA326BAC3917}"/>
    <cellStyle name="20% - Accent3 7 2 6 2 2" xfId="7842" xr:uid="{7E4965EE-6D45-41D1-9199-D256E5A97D3D}"/>
    <cellStyle name="20% - Accent3 7 2 6 2 2 2" xfId="7843" xr:uid="{B50D6896-C2A2-424A-8FAA-0DEA6A4F28A9}"/>
    <cellStyle name="20% - Accent3 7 2 6 2 3" xfId="7844" xr:uid="{43762468-F390-48F9-BF98-B4C1EEABBF4F}"/>
    <cellStyle name="20% - Accent3 7 2 6 3" xfId="7845" xr:uid="{9B25FE16-1EA3-477B-8ECD-69E7D3647AEB}"/>
    <cellStyle name="20% - Accent3 7 2 6 3 2" xfId="7846" xr:uid="{8BE318BF-9ED7-49C6-A80A-B8323F2A9484}"/>
    <cellStyle name="20% - Accent3 7 2 6 4" xfId="7847" xr:uid="{E35DD63B-C4C2-4AD5-89D7-A8969D5BB5B8}"/>
    <cellStyle name="20% - Accent3 7 2 7" xfId="7848" xr:uid="{78384B3B-A9FE-4569-8DA5-968567861234}"/>
    <cellStyle name="20% - Accent3 7 2 7 2" xfId="7849" xr:uid="{DA8E9A74-8FFD-422A-B8C1-9F7D4A43B7A9}"/>
    <cellStyle name="20% - Accent3 7 2 7 2 2" xfId="7850" xr:uid="{BDD96357-12A9-4A67-9CE3-EDE099FC13A8}"/>
    <cellStyle name="20% - Accent3 7 2 7 3" xfId="7851" xr:uid="{EB6F8B7E-43FC-4465-8939-844E260269A3}"/>
    <cellStyle name="20% - Accent3 7 2 8" xfId="7852" xr:uid="{08EE5BAA-451B-4767-8CB8-BD65829C78B1}"/>
    <cellStyle name="20% - Accent3 7 2 8 2" xfId="7853" xr:uid="{433CA5B9-FF1A-4408-9005-1D43DDAA3744}"/>
    <cellStyle name="20% - Accent3 7 2 9" xfId="7854" xr:uid="{B91551D2-DE62-4C45-8523-5764BEDE4BDB}"/>
    <cellStyle name="20% - Accent3 7 3" xfId="7855" xr:uid="{854095C9-B4DE-4F86-BD97-85F295A20B0C}"/>
    <cellStyle name="20% - Accent3 7 3 2" xfId="7856" xr:uid="{F5122084-8EDD-46E0-BA61-18FE766429EC}"/>
    <cellStyle name="20% - Accent3 7 3 2 2" xfId="7857" xr:uid="{77C5A305-4413-4B2D-AD84-24C6D5EF81EB}"/>
    <cellStyle name="20% - Accent3 7 3 2 2 2" xfId="7858" xr:uid="{6EEE4B30-09C7-4BC4-B384-88BB6DDE3810}"/>
    <cellStyle name="20% - Accent3 7 3 2 2 2 2" xfId="7859" xr:uid="{ECE32D60-E10F-4C3C-B5A3-8152695F6FDB}"/>
    <cellStyle name="20% - Accent3 7 3 2 2 3" xfId="7860" xr:uid="{244A21CC-68E5-43B8-A18D-CFB975E2358F}"/>
    <cellStyle name="20% - Accent3 7 3 2 3" xfId="7861" xr:uid="{186B087E-2A5D-4E36-930F-0E34DC60C9F7}"/>
    <cellStyle name="20% - Accent3 7 3 2 3 2" xfId="7862" xr:uid="{2733F774-BECE-42C9-BFEA-AD2E1839F76A}"/>
    <cellStyle name="20% - Accent3 7 3 2 4" xfId="7863" xr:uid="{4DB8C863-9CCD-43B1-943F-717E1B4B4FA3}"/>
    <cellStyle name="20% - Accent3 7 3 2 5" xfId="7864" xr:uid="{5E412E2D-9316-412B-A803-FD5CB2557CF8}"/>
    <cellStyle name="20% - Accent3 7 3 3" xfId="7865" xr:uid="{23D46A06-7780-412C-ACEB-CA60D618B277}"/>
    <cellStyle name="20% - Accent3 7 3 3 2" xfId="7866" xr:uid="{4111F97A-FE4E-4978-A070-A4CD5919ECB1}"/>
    <cellStyle name="20% - Accent3 7 3 3 2 2" xfId="7867" xr:uid="{18629C63-4839-4103-B2BD-5354D7BEFF61}"/>
    <cellStyle name="20% - Accent3 7 3 3 3" xfId="7868" xr:uid="{24C6E2FE-A84E-4C0A-9365-B01DD095DC8B}"/>
    <cellStyle name="20% - Accent3 7 3 4" xfId="7869" xr:uid="{ED393DC3-9DB2-4C72-9CD3-DB3923722592}"/>
    <cellStyle name="20% - Accent3 7 3 4 2" xfId="7870" xr:uid="{AA857C8C-66C9-4617-8E73-23E708B1617D}"/>
    <cellStyle name="20% - Accent3 7 3 5" xfId="7871" xr:uid="{55A310A9-FA1F-401C-A0D8-EBA921E26281}"/>
    <cellStyle name="20% - Accent3 7 3 6" xfId="7872" xr:uid="{7317DCCE-8CC7-4422-B87F-0A8294B66FB5}"/>
    <cellStyle name="20% - Accent3 7 4" xfId="7873" xr:uid="{4D5EF553-3D72-4F6A-8D0B-4C5F8F0D68E7}"/>
    <cellStyle name="20% - Accent3 7 4 2" xfId="7874" xr:uid="{BAF79D4C-5667-45D7-8193-2E763A293E7D}"/>
    <cellStyle name="20% - Accent3 7 4 2 2" xfId="7875" xr:uid="{C868A1B7-B2F0-4C84-BACB-3B61ACEEB2B9}"/>
    <cellStyle name="20% - Accent3 7 4 2 2 2" xfId="7876" xr:uid="{1390F894-110F-4890-B9BE-701AFF52FE9C}"/>
    <cellStyle name="20% - Accent3 7 4 2 2 2 2" xfId="7877" xr:uid="{4F6BA957-C3B6-43D0-93E5-C793C710671D}"/>
    <cellStyle name="20% - Accent3 7 4 2 2 3" xfId="7878" xr:uid="{BC4174DB-8870-44F2-8B98-A55BE7DBA0EC}"/>
    <cellStyle name="20% - Accent3 7 4 2 3" xfId="7879" xr:uid="{010FF3A2-AF24-41C5-9EC7-F950EE37375A}"/>
    <cellStyle name="20% - Accent3 7 4 2 3 2" xfId="7880" xr:uid="{E76507ED-52C6-49C3-9F3E-57E0E1EC6E31}"/>
    <cellStyle name="20% - Accent3 7 4 2 4" xfId="7881" xr:uid="{344DEBC8-CF69-4F15-8460-8F80A24CF748}"/>
    <cellStyle name="20% - Accent3 7 4 2 5" xfId="7882" xr:uid="{5C8EDC13-5089-4A53-957D-1D0A81E06A3D}"/>
    <cellStyle name="20% - Accent3 7 4 3" xfId="7883" xr:uid="{9AC33245-98A3-4421-9AB7-A40E25BD6EA0}"/>
    <cellStyle name="20% - Accent3 7 4 3 2" xfId="7884" xr:uid="{BA335646-40A3-49B0-BD6D-7C0524EF82E2}"/>
    <cellStyle name="20% - Accent3 7 4 3 2 2" xfId="7885" xr:uid="{78ECEB67-BCF2-4523-8B6B-948B04261F2C}"/>
    <cellStyle name="20% - Accent3 7 4 3 3" xfId="7886" xr:uid="{FA4CEC65-5823-4AF8-BED0-A7A02051FC2E}"/>
    <cellStyle name="20% - Accent3 7 4 4" xfId="7887" xr:uid="{6DC27097-1389-4783-A3B5-F6A02B044C1B}"/>
    <cellStyle name="20% - Accent3 7 4 4 2" xfId="7888" xr:uid="{EC0B92F6-A03B-4B2A-A895-8335F81A07F6}"/>
    <cellStyle name="20% - Accent3 7 4 5" xfId="7889" xr:uid="{7B57A4F7-4350-40D2-85E5-7BCFBCADD942}"/>
    <cellStyle name="20% - Accent3 7 4 6" xfId="7890" xr:uid="{CBCF6CD8-542C-4FCD-919F-A52291EF0221}"/>
    <cellStyle name="20% - Accent3 7 5" xfId="7891" xr:uid="{370BC696-FAD6-4350-9D51-F4B38247885A}"/>
    <cellStyle name="20% - Accent3 7 5 2" xfId="7892" xr:uid="{95F77B93-A34B-448D-98AD-7339A637B014}"/>
    <cellStyle name="20% - Accent3 7 5 2 2" xfId="7893" xr:uid="{7F929181-D772-40B0-BE3B-82D8B03BD026}"/>
    <cellStyle name="20% - Accent3 7 5 2 2 2" xfId="7894" xr:uid="{F4EF7319-1809-45CE-B1D2-60AEB4EEB31A}"/>
    <cellStyle name="20% - Accent3 7 5 2 2 2 2" xfId="7895" xr:uid="{ABBA5228-C592-4F05-8565-BA73FEB29894}"/>
    <cellStyle name="20% - Accent3 7 5 2 2 3" xfId="7896" xr:uid="{2091465E-2D8A-467D-A739-E03F370AD726}"/>
    <cellStyle name="20% - Accent3 7 5 2 3" xfId="7897" xr:uid="{F14D2221-FC45-4750-9A94-057DACF238E6}"/>
    <cellStyle name="20% - Accent3 7 5 2 3 2" xfId="7898" xr:uid="{3150732B-357C-47FB-82F3-F4BF0B689762}"/>
    <cellStyle name="20% - Accent3 7 5 2 4" xfId="7899" xr:uid="{F52478C4-6AE7-4AEB-B85A-9F07A833C0A1}"/>
    <cellStyle name="20% - Accent3 7 5 3" xfId="7900" xr:uid="{398ECAD1-03E9-4053-9487-9359B2508262}"/>
    <cellStyle name="20% - Accent3 7 5 3 2" xfId="7901" xr:uid="{91D51C17-E573-4496-8CFC-DF2A5C823424}"/>
    <cellStyle name="20% - Accent3 7 5 3 2 2" xfId="7902" xr:uid="{1EB200D6-7E30-4232-A4B2-911F54A5ECD1}"/>
    <cellStyle name="20% - Accent3 7 5 3 3" xfId="7903" xr:uid="{9E351F5C-04E0-43A1-AD0C-4D232D71D46E}"/>
    <cellStyle name="20% - Accent3 7 5 4" xfId="7904" xr:uid="{CBFD6989-048C-478E-943E-B5FD2DCCB4C7}"/>
    <cellStyle name="20% - Accent3 7 5 4 2" xfId="7905" xr:uid="{A80C7218-FB1F-40FB-BAA6-89DFCAFC8C77}"/>
    <cellStyle name="20% - Accent3 7 5 5" xfId="7906" xr:uid="{EBF5B170-04DA-41DF-A700-E493BB54211D}"/>
    <cellStyle name="20% - Accent3 7 5 6" xfId="7907" xr:uid="{0DDAAAB8-082A-4FE1-AFED-8C0BA39A0B78}"/>
    <cellStyle name="20% - Accent3 7 6" xfId="7908" xr:uid="{0927990D-4FAD-46D4-A636-00C51C73FC99}"/>
    <cellStyle name="20% - Accent3 7 6 2" xfId="7909" xr:uid="{4CFB433E-AE91-4CD7-91EB-7639AAB5BD4D}"/>
    <cellStyle name="20% - Accent3 7 6 2 2" xfId="7910" xr:uid="{AAF08D77-2C5A-443E-B132-8FBDCEF45DFE}"/>
    <cellStyle name="20% - Accent3 7 6 2 2 2" xfId="7911" xr:uid="{1355E889-4BCD-4C9C-BA29-55CD1CECE1B6}"/>
    <cellStyle name="20% - Accent3 7 6 2 2 2 2" xfId="7912" xr:uid="{A70BBA78-58CD-48E0-9810-F420B60CB1B6}"/>
    <cellStyle name="20% - Accent3 7 6 2 2 3" xfId="7913" xr:uid="{27D3BF12-12B4-4E9B-8A3F-D2FD318345FE}"/>
    <cellStyle name="20% - Accent3 7 6 2 3" xfId="7914" xr:uid="{AB554C79-BED6-4494-9475-6238AF22F494}"/>
    <cellStyle name="20% - Accent3 7 6 2 3 2" xfId="7915" xr:uid="{E8D4B8A4-C769-4000-9A74-5520E7EE5C14}"/>
    <cellStyle name="20% - Accent3 7 6 2 4" xfId="7916" xr:uid="{264A09FE-0704-4698-860D-3B65451717ED}"/>
    <cellStyle name="20% - Accent3 7 6 3" xfId="7917" xr:uid="{B1413049-A5A3-4E93-8314-1BB77071D728}"/>
    <cellStyle name="20% - Accent3 7 6 3 2" xfId="7918" xr:uid="{2BADA973-5804-4C25-843B-3BFB37A740EA}"/>
    <cellStyle name="20% - Accent3 7 6 3 2 2" xfId="7919" xr:uid="{2266746A-0B5E-43E2-8293-708CB091C743}"/>
    <cellStyle name="20% - Accent3 7 6 3 3" xfId="7920" xr:uid="{CB937FAC-35AE-4815-AE89-F0EC7EC24C4C}"/>
    <cellStyle name="20% - Accent3 7 6 4" xfId="7921" xr:uid="{EAB327FE-7568-40D4-8CDB-23CB52DFEEE0}"/>
    <cellStyle name="20% - Accent3 7 6 4 2" xfId="7922" xr:uid="{AA822D84-57E2-4BFF-B773-874B081DE69F}"/>
    <cellStyle name="20% - Accent3 7 6 5" xfId="7923" xr:uid="{7FCDB926-A54B-487B-BFF2-27C2C8C85F02}"/>
    <cellStyle name="20% - Accent3 7 7" xfId="7924" xr:uid="{71334B02-3222-49E3-ADA2-358D0DD76931}"/>
    <cellStyle name="20% - Accent3 7 7 2" xfId="7925" xr:uid="{07DEB557-149B-4826-AE3B-B3EFD0B89F35}"/>
    <cellStyle name="20% - Accent3 7 7 2 2" xfId="7926" xr:uid="{916B3B80-C4AF-4E2C-916C-497821D949A1}"/>
    <cellStyle name="20% - Accent3 7 7 2 2 2" xfId="7927" xr:uid="{FDAB26DD-23AB-4380-852A-99F01A85EBE0}"/>
    <cellStyle name="20% - Accent3 7 7 2 3" xfId="7928" xr:uid="{F334B9B5-C789-4D35-BE09-2F2C33FD5A0E}"/>
    <cellStyle name="20% - Accent3 7 7 3" xfId="7929" xr:uid="{CD80F096-C2C4-4F6A-8352-FCB6C8E46695}"/>
    <cellStyle name="20% - Accent3 7 7 3 2" xfId="7930" xr:uid="{00804115-F7EF-465C-8816-7D383ADB6F71}"/>
    <cellStyle name="20% - Accent3 7 7 4" xfId="7931" xr:uid="{DE287166-65D8-47D4-A419-6B6A8259807C}"/>
    <cellStyle name="20% - Accent3 7 8" xfId="7932" xr:uid="{2D5D8082-9AB2-41B1-BF57-A44236EFA655}"/>
    <cellStyle name="20% - Accent3 7 8 2" xfId="7933" xr:uid="{08046526-75C0-4C3D-9113-786F88EF14F0}"/>
    <cellStyle name="20% - Accent3 7 8 2 2" xfId="7934" xr:uid="{C15FF308-B894-48D0-B1B7-F2EC1A96A4E0}"/>
    <cellStyle name="20% - Accent3 7 8 3" xfId="7935" xr:uid="{3A881A6C-2F30-4DA1-BC89-A8170CD2E46E}"/>
    <cellStyle name="20% - Accent3 7 9" xfId="7936" xr:uid="{7C3BF92A-794C-4DD9-9020-0099F58FC90B}"/>
    <cellStyle name="20% - Accent3 7 9 2" xfId="7937" xr:uid="{48357A17-0BF5-4A73-B443-E563B291A89A}"/>
    <cellStyle name="20% - Accent3 8" xfId="7938" xr:uid="{37D00603-EC27-4592-AE0C-36A9CAF08CBD}"/>
    <cellStyle name="20% - Accent3 8 10" xfId="7939" xr:uid="{73231C89-2598-47D9-AB68-B0531543A375}"/>
    <cellStyle name="20% - Accent3 8 11" xfId="7940" xr:uid="{3EBB618B-9FAA-46C7-AD30-1873BBE5CD92}"/>
    <cellStyle name="20% - Accent3 8 2" xfId="7941" xr:uid="{47E87C6E-0299-4EB2-BBC9-6E00484471FA}"/>
    <cellStyle name="20% - Accent3 8 2 10" xfId="7942" xr:uid="{6B22D3A7-CA12-412B-A4EB-EFE582007734}"/>
    <cellStyle name="20% - Accent3 8 2 2" xfId="7943" xr:uid="{D7E4EA93-A99C-4433-95FC-51E787B2A28E}"/>
    <cellStyle name="20% - Accent3 8 2 2 2" xfId="7944" xr:uid="{39AA26FE-7742-40FE-8BD1-7CCC0957CE9E}"/>
    <cellStyle name="20% - Accent3 8 2 2 2 2" xfId="7945" xr:uid="{E244238F-C72E-415F-BD18-05E80F505CDF}"/>
    <cellStyle name="20% - Accent3 8 2 2 2 2 2" xfId="7946" xr:uid="{551D212C-5F87-49B9-B7A6-507A8DABCA45}"/>
    <cellStyle name="20% - Accent3 8 2 2 2 2 2 2" xfId="7947" xr:uid="{DECF1587-C415-436A-8F8A-0796010D7153}"/>
    <cellStyle name="20% - Accent3 8 2 2 2 2 3" xfId="7948" xr:uid="{391133A9-7496-4119-BCFD-9FA01F523504}"/>
    <cellStyle name="20% - Accent3 8 2 2 2 3" xfId="7949" xr:uid="{CA0E7FF4-D67E-4F7B-B141-381D9B9C9DCF}"/>
    <cellStyle name="20% - Accent3 8 2 2 2 3 2" xfId="7950" xr:uid="{93E1A115-1268-4256-A579-485B54ECC4A9}"/>
    <cellStyle name="20% - Accent3 8 2 2 2 4" xfId="7951" xr:uid="{201FA515-76A0-445F-9253-E375AD132F82}"/>
    <cellStyle name="20% - Accent3 8 2 2 2 5" xfId="7952" xr:uid="{0A249C32-22B0-44F3-862B-CDDFACD3F472}"/>
    <cellStyle name="20% - Accent3 8 2 2 3" xfId="7953" xr:uid="{F112147E-4539-496A-98CA-5DE665AC0F4C}"/>
    <cellStyle name="20% - Accent3 8 2 2 3 2" xfId="7954" xr:uid="{7A92D973-6A60-483B-A567-6EB0EDD6A64C}"/>
    <cellStyle name="20% - Accent3 8 2 2 3 2 2" xfId="7955" xr:uid="{1E5C8457-1174-42D3-8E8D-923A695E6062}"/>
    <cellStyle name="20% - Accent3 8 2 2 3 3" xfId="7956" xr:uid="{8AAA535E-FAEB-40E5-9903-406BC2AB1801}"/>
    <cellStyle name="20% - Accent3 8 2 2 4" xfId="7957" xr:uid="{97097D33-AE2C-4302-A9BF-DA016309F719}"/>
    <cellStyle name="20% - Accent3 8 2 2 4 2" xfId="7958" xr:uid="{F7ED4CD6-9EDF-411E-B9A2-2FF47D1283F0}"/>
    <cellStyle name="20% - Accent3 8 2 2 5" xfId="7959" xr:uid="{2E0210C2-B075-4F43-8270-F5AE15371515}"/>
    <cellStyle name="20% - Accent3 8 2 2 6" xfId="7960" xr:uid="{F19D64D9-DCDF-4E42-82FB-9359E13A1811}"/>
    <cellStyle name="20% - Accent3 8 2 3" xfId="7961" xr:uid="{0EFB0517-5C47-4087-8E51-00222E142408}"/>
    <cellStyle name="20% - Accent3 8 2 3 2" xfId="7962" xr:uid="{5AB9FCFF-C8F0-4519-A625-36164656E419}"/>
    <cellStyle name="20% - Accent3 8 2 3 2 2" xfId="7963" xr:uid="{2D82DF77-2849-4386-8F03-FBE17F2503FE}"/>
    <cellStyle name="20% - Accent3 8 2 3 2 2 2" xfId="7964" xr:uid="{B89548D4-07CD-46D3-A8ED-C4D11504EE8F}"/>
    <cellStyle name="20% - Accent3 8 2 3 2 2 2 2" xfId="7965" xr:uid="{3A442D12-E259-47F3-AC1D-A66E7FFA959B}"/>
    <cellStyle name="20% - Accent3 8 2 3 2 2 3" xfId="7966" xr:uid="{3E052CDC-0452-420E-A786-F877AD185807}"/>
    <cellStyle name="20% - Accent3 8 2 3 2 3" xfId="7967" xr:uid="{B8235226-0DE6-4CBA-AECF-81741D073913}"/>
    <cellStyle name="20% - Accent3 8 2 3 2 3 2" xfId="7968" xr:uid="{9BEFA7EA-7ED9-4517-A234-299A3258297C}"/>
    <cellStyle name="20% - Accent3 8 2 3 2 4" xfId="7969" xr:uid="{87CFFB27-0DE1-405B-B9E8-EBC5A2EC1EEB}"/>
    <cellStyle name="20% - Accent3 8 2 3 2 5" xfId="7970" xr:uid="{A0F93D44-423E-4DD7-BD7D-4961790FA5D0}"/>
    <cellStyle name="20% - Accent3 8 2 3 3" xfId="7971" xr:uid="{4FCB275B-A296-4E7A-9802-F0A2DE9A705A}"/>
    <cellStyle name="20% - Accent3 8 2 3 3 2" xfId="7972" xr:uid="{AD0D9E78-EAB9-40B4-9061-29BC3D2540AC}"/>
    <cellStyle name="20% - Accent3 8 2 3 3 2 2" xfId="7973" xr:uid="{A9D050C0-FD68-4588-BE2C-1FAB075BF0AB}"/>
    <cellStyle name="20% - Accent3 8 2 3 3 3" xfId="7974" xr:uid="{5C587936-8FDF-4B52-BA3D-3C2162B7D199}"/>
    <cellStyle name="20% - Accent3 8 2 3 4" xfId="7975" xr:uid="{DB0B543F-71BC-44C1-99F0-E134D2910023}"/>
    <cellStyle name="20% - Accent3 8 2 3 4 2" xfId="7976" xr:uid="{D393643F-DDB0-4CF4-8747-31675F83A74A}"/>
    <cellStyle name="20% - Accent3 8 2 3 5" xfId="7977" xr:uid="{1CC5DC90-73F3-45BD-8A87-18ED1C1C494D}"/>
    <cellStyle name="20% - Accent3 8 2 3 6" xfId="7978" xr:uid="{2614804F-9479-4BEC-A3B4-C0728F84C2C1}"/>
    <cellStyle name="20% - Accent3 8 2 4" xfId="7979" xr:uid="{1BDB143F-F9D6-4668-88FD-2E976DFED409}"/>
    <cellStyle name="20% - Accent3 8 2 4 2" xfId="7980" xr:uid="{F6E792C0-68F6-4ABD-9409-D2D1A1DE3204}"/>
    <cellStyle name="20% - Accent3 8 2 4 2 2" xfId="7981" xr:uid="{EC7347F6-78EC-49DD-8230-3F3C4CA43225}"/>
    <cellStyle name="20% - Accent3 8 2 4 2 2 2" xfId="7982" xr:uid="{3B260E06-E152-48FA-B378-91C35D916682}"/>
    <cellStyle name="20% - Accent3 8 2 4 2 2 2 2" xfId="7983" xr:uid="{2AB88311-23F7-4B0C-AA42-7C5425F0B3D6}"/>
    <cellStyle name="20% - Accent3 8 2 4 2 2 3" xfId="7984" xr:uid="{B5347BC8-40B4-424B-9708-30BC7BCD4A5A}"/>
    <cellStyle name="20% - Accent3 8 2 4 2 3" xfId="7985" xr:uid="{82CC5158-9E41-43E2-9F1E-1A768C842E55}"/>
    <cellStyle name="20% - Accent3 8 2 4 2 3 2" xfId="7986" xr:uid="{1FA5D507-8A0F-43C9-BD22-24A1FD43E914}"/>
    <cellStyle name="20% - Accent3 8 2 4 2 4" xfId="7987" xr:uid="{C94A9DCE-97A8-4D27-9A01-493CF922D81F}"/>
    <cellStyle name="20% - Accent3 8 2 4 3" xfId="7988" xr:uid="{ED56EB3B-9F91-4801-91B6-270E4B55152C}"/>
    <cellStyle name="20% - Accent3 8 2 4 3 2" xfId="7989" xr:uid="{BC4A6292-555B-45C9-B7C6-AAEF943D6E79}"/>
    <cellStyle name="20% - Accent3 8 2 4 3 2 2" xfId="7990" xr:uid="{6CF33EF0-2C9A-4532-85CD-F88A8171557D}"/>
    <cellStyle name="20% - Accent3 8 2 4 3 3" xfId="7991" xr:uid="{92FA32F6-39FA-451D-98C7-47F2B56E846C}"/>
    <cellStyle name="20% - Accent3 8 2 4 4" xfId="7992" xr:uid="{74D511A8-6C30-49C8-BCFC-FE6B9E2B13D8}"/>
    <cellStyle name="20% - Accent3 8 2 4 4 2" xfId="7993" xr:uid="{48AE6738-0B45-4E18-836E-88AFE6653644}"/>
    <cellStyle name="20% - Accent3 8 2 4 5" xfId="7994" xr:uid="{581F81DE-528F-4862-8F66-A557FA3BF08C}"/>
    <cellStyle name="20% - Accent3 8 2 4 6" xfId="7995" xr:uid="{28C4C456-5CC0-4AE5-87D9-1DE470124ACE}"/>
    <cellStyle name="20% - Accent3 8 2 5" xfId="7996" xr:uid="{82CE3FC4-DAF3-4462-B264-BD1E40C9DFF2}"/>
    <cellStyle name="20% - Accent3 8 2 5 2" xfId="7997" xr:uid="{4A3DC4E0-ABDB-45A2-BDEE-282659194C8C}"/>
    <cellStyle name="20% - Accent3 8 2 5 2 2" xfId="7998" xr:uid="{1DAFBD25-7D0D-458D-B322-329CEE5BEC8A}"/>
    <cellStyle name="20% - Accent3 8 2 5 2 2 2" xfId="7999" xr:uid="{D0726A82-661B-4B28-8277-37A36E955D17}"/>
    <cellStyle name="20% - Accent3 8 2 5 2 2 2 2" xfId="8000" xr:uid="{E046F4B6-1FEE-4117-99AE-98E73A9AC311}"/>
    <cellStyle name="20% - Accent3 8 2 5 2 2 3" xfId="8001" xr:uid="{FFE5CF75-EF0F-4711-AEA1-3B22C073F57B}"/>
    <cellStyle name="20% - Accent3 8 2 5 2 3" xfId="8002" xr:uid="{E2A8CCDF-B5A2-4B06-BE32-4C6B30BCD3B0}"/>
    <cellStyle name="20% - Accent3 8 2 5 2 3 2" xfId="8003" xr:uid="{C8E4887E-5359-4876-914B-80B10A6E5106}"/>
    <cellStyle name="20% - Accent3 8 2 5 2 4" xfId="8004" xr:uid="{7614CB5F-6AB3-4284-A693-9686C7B34CE9}"/>
    <cellStyle name="20% - Accent3 8 2 5 3" xfId="8005" xr:uid="{D815EF7B-E40B-47BD-AB5C-685F56D18CEA}"/>
    <cellStyle name="20% - Accent3 8 2 5 3 2" xfId="8006" xr:uid="{B902E1E2-0941-487C-9EFA-5EE7E150FBE6}"/>
    <cellStyle name="20% - Accent3 8 2 5 3 2 2" xfId="8007" xr:uid="{E933933A-6087-408F-9D4F-AF71D9C0F1A7}"/>
    <cellStyle name="20% - Accent3 8 2 5 3 3" xfId="8008" xr:uid="{D15E4675-E43D-45A6-8B09-051CCB85B920}"/>
    <cellStyle name="20% - Accent3 8 2 5 4" xfId="8009" xr:uid="{377024D8-26E3-46F7-A5AD-48E9D71ADE45}"/>
    <cellStyle name="20% - Accent3 8 2 5 4 2" xfId="8010" xr:uid="{F09D3CB3-A63F-4DAC-8325-B083A8E45996}"/>
    <cellStyle name="20% - Accent3 8 2 5 5" xfId="8011" xr:uid="{B2F7E974-3C58-4A2A-A2A2-4EB314BD5BE6}"/>
    <cellStyle name="20% - Accent3 8 2 6" xfId="8012" xr:uid="{EA2298D0-A95A-4B4C-824D-3A42793E9750}"/>
    <cellStyle name="20% - Accent3 8 2 6 2" xfId="8013" xr:uid="{BF8D14BA-C331-4243-831B-3C1BE9D39F06}"/>
    <cellStyle name="20% - Accent3 8 2 6 2 2" xfId="8014" xr:uid="{F8FAF9C1-F6C6-4359-9A52-34CD5A99D350}"/>
    <cellStyle name="20% - Accent3 8 2 6 2 2 2" xfId="8015" xr:uid="{30DEA313-56E8-40F9-95EF-4319F87D270C}"/>
    <cellStyle name="20% - Accent3 8 2 6 2 3" xfId="8016" xr:uid="{719D91EE-7C7C-4D59-AA97-1898B25FD440}"/>
    <cellStyle name="20% - Accent3 8 2 6 3" xfId="8017" xr:uid="{38620B93-4A88-4FF0-B3C0-1428D849D345}"/>
    <cellStyle name="20% - Accent3 8 2 6 3 2" xfId="8018" xr:uid="{3FC97698-13CF-4887-8F43-4793ABD8EE75}"/>
    <cellStyle name="20% - Accent3 8 2 6 4" xfId="8019" xr:uid="{756C24E6-7821-42F1-806F-EFCDD0413EBE}"/>
    <cellStyle name="20% - Accent3 8 2 7" xfId="8020" xr:uid="{6F1C0C99-9CB1-421C-A540-FEFF19F3CADC}"/>
    <cellStyle name="20% - Accent3 8 2 7 2" xfId="8021" xr:uid="{25CB4E4F-7F04-4E8F-9F60-3566BF9585A8}"/>
    <cellStyle name="20% - Accent3 8 2 7 2 2" xfId="8022" xr:uid="{12BCC3E6-2D8C-422A-AB57-4F5B841996A6}"/>
    <cellStyle name="20% - Accent3 8 2 7 3" xfId="8023" xr:uid="{58CBDD96-D8A0-4211-940A-02CB6F057591}"/>
    <cellStyle name="20% - Accent3 8 2 8" xfId="8024" xr:uid="{AB51FEB0-42F1-4CF4-B10A-23E97A2A89F7}"/>
    <cellStyle name="20% - Accent3 8 2 8 2" xfId="8025" xr:uid="{A98B3B1D-195E-4CB6-BDBB-3CAB14442174}"/>
    <cellStyle name="20% - Accent3 8 2 9" xfId="8026" xr:uid="{3B5E55DB-7001-4BA4-A47D-7E18FB836A95}"/>
    <cellStyle name="20% - Accent3 8 3" xfId="8027" xr:uid="{7C570A2B-3694-4557-955A-A621CA7F77C2}"/>
    <cellStyle name="20% - Accent3 8 3 2" xfId="8028" xr:uid="{67B2FB6C-637F-4EC2-8B63-1BEA8A5D7420}"/>
    <cellStyle name="20% - Accent3 8 3 2 2" xfId="8029" xr:uid="{3A8A699D-1ACB-4C14-A629-255AEDE09F4E}"/>
    <cellStyle name="20% - Accent3 8 3 2 2 2" xfId="8030" xr:uid="{C43B2BE7-F198-444B-B124-D6DF7BED50A6}"/>
    <cellStyle name="20% - Accent3 8 3 2 2 2 2" xfId="8031" xr:uid="{282CB171-D641-41E4-84BC-BD82A44C6C1A}"/>
    <cellStyle name="20% - Accent3 8 3 2 2 3" xfId="8032" xr:uid="{3ECDA3C5-C590-4879-98A2-119F92106085}"/>
    <cellStyle name="20% - Accent3 8 3 2 3" xfId="8033" xr:uid="{54288D5C-06D8-4BE1-9EE4-827F46E6D593}"/>
    <cellStyle name="20% - Accent3 8 3 2 3 2" xfId="8034" xr:uid="{24EA1067-4B4F-4214-9C2C-7735FF9893DA}"/>
    <cellStyle name="20% - Accent3 8 3 2 4" xfId="8035" xr:uid="{7A4C52D8-BC75-44F2-AB50-2F59408AA3C3}"/>
    <cellStyle name="20% - Accent3 8 3 2 5" xfId="8036" xr:uid="{8800E794-8ED9-447A-A7C0-B9A77FA74DA2}"/>
    <cellStyle name="20% - Accent3 8 3 3" xfId="8037" xr:uid="{6246551A-E87A-451C-A7A9-AA1B58999AEB}"/>
    <cellStyle name="20% - Accent3 8 3 3 2" xfId="8038" xr:uid="{A98BD049-EA24-4AA3-9015-389BEB020344}"/>
    <cellStyle name="20% - Accent3 8 3 3 2 2" xfId="8039" xr:uid="{2D5C28C9-3446-4B64-95FB-8374580D743F}"/>
    <cellStyle name="20% - Accent3 8 3 3 3" xfId="8040" xr:uid="{33575A7A-3359-4AB8-ADD5-8BE5576CF1A3}"/>
    <cellStyle name="20% - Accent3 8 3 4" xfId="8041" xr:uid="{BDF7D441-8ED8-47E9-8A09-A25905360EFF}"/>
    <cellStyle name="20% - Accent3 8 3 4 2" xfId="8042" xr:uid="{C5E769F5-2AA0-4EBB-8132-DEB79CAD7862}"/>
    <cellStyle name="20% - Accent3 8 3 5" xfId="8043" xr:uid="{CC6C025B-E2A2-4507-B7FD-9AF39E126902}"/>
    <cellStyle name="20% - Accent3 8 3 6" xfId="8044" xr:uid="{F9488C28-044F-4495-9B1F-24C5D69FB41B}"/>
    <cellStyle name="20% - Accent3 8 4" xfId="8045" xr:uid="{ACF1C06B-D021-4A10-ABED-2996E3F04DFE}"/>
    <cellStyle name="20% - Accent3 8 4 2" xfId="8046" xr:uid="{A4DF947D-23B8-47C7-9024-278789279CB8}"/>
    <cellStyle name="20% - Accent3 8 4 2 2" xfId="8047" xr:uid="{ADD41DFD-6BFA-4DFB-89ED-13813E7509A2}"/>
    <cellStyle name="20% - Accent3 8 4 2 2 2" xfId="8048" xr:uid="{B5F98A5C-4924-4CF1-AAE1-0AF64D8FAFDC}"/>
    <cellStyle name="20% - Accent3 8 4 2 2 2 2" xfId="8049" xr:uid="{72EA238D-52C7-40EA-AED2-694208633E71}"/>
    <cellStyle name="20% - Accent3 8 4 2 2 3" xfId="8050" xr:uid="{C6A56710-1B26-43AD-B060-C1BB425E021D}"/>
    <cellStyle name="20% - Accent3 8 4 2 3" xfId="8051" xr:uid="{095861A0-24D6-44AE-A4E4-27E9A0A7B268}"/>
    <cellStyle name="20% - Accent3 8 4 2 3 2" xfId="8052" xr:uid="{42B9974E-BF50-4D2E-B4E3-D0E27EDC35F9}"/>
    <cellStyle name="20% - Accent3 8 4 2 4" xfId="8053" xr:uid="{01E2C9B0-D06C-4360-BF67-84795460A59B}"/>
    <cellStyle name="20% - Accent3 8 4 2 5" xfId="8054" xr:uid="{EF0B2151-5FEE-4A48-84F8-28DD10009A87}"/>
    <cellStyle name="20% - Accent3 8 4 3" xfId="8055" xr:uid="{F74179B1-E326-496F-9812-73E980379F95}"/>
    <cellStyle name="20% - Accent3 8 4 3 2" xfId="8056" xr:uid="{060C790A-60F0-4903-9FE2-443760EAC5A7}"/>
    <cellStyle name="20% - Accent3 8 4 3 2 2" xfId="8057" xr:uid="{BC38E4E9-C0AF-41A0-B785-36E3B305BE25}"/>
    <cellStyle name="20% - Accent3 8 4 3 3" xfId="8058" xr:uid="{E1203B46-E3FC-4712-B963-48095AE9B393}"/>
    <cellStyle name="20% - Accent3 8 4 4" xfId="8059" xr:uid="{93E12924-DC4A-456D-8195-7AE911E49F3D}"/>
    <cellStyle name="20% - Accent3 8 4 4 2" xfId="8060" xr:uid="{AC31B907-48D8-4F16-A888-E45F686F68F0}"/>
    <cellStyle name="20% - Accent3 8 4 5" xfId="8061" xr:uid="{5C7519FA-1B8F-4C9B-A1C9-E7DAAE4CD890}"/>
    <cellStyle name="20% - Accent3 8 4 6" xfId="8062" xr:uid="{F6174265-9F0D-4F5E-A72E-0621B7CF297F}"/>
    <cellStyle name="20% - Accent3 8 5" xfId="8063" xr:uid="{CAE4C2A8-D12D-4CED-B816-F1D7C3974484}"/>
    <cellStyle name="20% - Accent3 8 5 2" xfId="8064" xr:uid="{AB7BEBB1-D72C-4476-A483-8C71CA76ECF3}"/>
    <cellStyle name="20% - Accent3 8 5 2 2" xfId="8065" xr:uid="{B71C265E-7FE8-4FD4-88FC-7713D5CE87EB}"/>
    <cellStyle name="20% - Accent3 8 5 2 2 2" xfId="8066" xr:uid="{5399931F-8DB4-439E-8890-8EF1DB0827B0}"/>
    <cellStyle name="20% - Accent3 8 5 2 2 2 2" xfId="8067" xr:uid="{1B289E60-3A59-4A30-B443-16BC9B9BE42E}"/>
    <cellStyle name="20% - Accent3 8 5 2 2 3" xfId="8068" xr:uid="{57AF2B2D-7A45-4C14-AF6B-53FE73E2CF43}"/>
    <cellStyle name="20% - Accent3 8 5 2 3" xfId="8069" xr:uid="{4DD0AA31-714A-4414-B5D7-FB215B32BB67}"/>
    <cellStyle name="20% - Accent3 8 5 2 3 2" xfId="8070" xr:uid="{607BC7A6-1270-446C-AEDD-4B5331D35854}"/>
    <cellStyle name="20% - Accent3 8 5 2 4" xfId="8071" xr:uid="{BF6C64DE-4B3C-4344-B3DF-967D12AFF76D}"/>
    <cellStyle name="20% - Accent3 8 5 3" xfId="8072" xr:uid="{28555219-B30D-4F84-B047-3648D7B64006}"/>
    <cellStyle name="20% - Accent3 8 5 3 2" xfId="8073" xr:uid="{2A6D6D72-F2DA-4942-95F9-F46807C7CAD8}"/>
    <cellStyle name="20% - Accent3 8 5 3 2 2" xfId="8074" xr:uid="{8BDAC14C-F1F9-4D0A-B8FE-5B5C2901A5E9}"/>
    <cellStyle name="20% - Accent3 8 5 3 3" xfId="8075" xr:uid="{3DAA7063-FA81-44E7-8FE2-A9714D365CB8}"/>
    <cellStyle name="20% - Accent3 8 5 4" xfId="8076" xr:uid="{7FECFB92-9F36-48DC-8683-7464F3391317}"/>
    <cellStyle name="20% - Accent3 8 5 4 2" xfId="8077" xr:uid="{4458BA91-3B1D-4639-8BB9-9C27395EBB39}"/>
    <cellStyle name="20% - Accent3 8 5 5" xfId="8078" xr:uid="{2A391CFC-31FD-4370-8AF8-9A7136090949}"/>
    <cellStyle name="20% - Accent3 8 5 6" xfId="8079" xr:uid="{954D7C51-9DE5-4AB2-9EE6-131686FD3AD0}"/>
    <cellStyle name="20% - Accent3 8 6" xfId="8080" xr:uid="{62723788-B562-4D17-ADB2-7ED1AF1597A6}"/>
    <cellStyle name="20% - Accent3 8 6 2" xfId="8081" xr:uid="{BFEFE25F-DB24-44E4-9995-93A790794201}"/>
    <cellStyle name="20% - Accent3 8 6 2 2" xfId="8082" xr:uid="{11EC40BB-EB42-4F9A-B69E-6972AACA5C1C}"/>
    <cellStyle name="20% - Accent3 8 6 2 2 2" xfId="8083" xr:uid="{19128AE6-D66C-4E51-8403-8D782CCE3E1F}"/>
    <cellStyle name="20% - Accent3 8 6 2 2 2 2" xfId="8084" xr:uid="{1C45F56D-C46D-4847-97CB-11E154091F57}"/>
    <cellStyle name="20% - Accent3 8 6 2 2 3" xfId="8085" xr:uid="{C05D8DCE-61F4-47B1-9E16-DF3D3B8BFF87}"/>
    <cellStyle name="20% - Accent3 8 6 2 3" xfId="8086" xr:uid="{BAE091E5-0CC6-4821-92F9-31E9FEDF8947}"/>
    <cellStyle name="20% - Accent3 8 6 2 3 2" xfId="8087" xr:uid="{AE823DD4-DAFE-4B7E-8515-3BBC5B3FE7BD}"/>
    <cellStyle name="20% - Accent3 8 6 2 4" xfId="8088" xr:uid="{AC10DB82-5913-48FB-A541-25F0F4E33D13}"/>
    <cellStyle name="20% - Accent3 8 6 3" xfId="8089" xr:uid="{858055CE-74D4-4AF5-8AB5-88C83A50B9F2}"/>
    <cellStyle name="20% - Accent3 8 6 3 2" xfId="8090" xr:uid="{0B1F405A-00EB-4A37-A73A-D27B0795ACAA}"/>
    <cellStyle name="20% - Accent3 8 6 3 2 2" xfId="8091" xr:uid="{CF8D0B60-2B5B-4B15-801B-EA69B3ECDD61}"/>
    <cellStyle name="20% - Accent3 8 6 3 3" xfId="8092" xr:uid="{052476E6-EE4F-4941-8D6E-501A9D0A7764}"/>
    <cellStyle name="20% - Accent3 8 6 4" xfId="8093" xr:uid="{7DEF5CF0-92FA-471E-8346-D775C0CA41D8}"/>
    <cellStyle name="20% - Accent3 8 6 4 2" xfId="8094" xr:uid="{B4A3EFF9-CDD1-4955-8C87-AC1EF2A1C675}"/>
    <cellStyle name="20% - Accent3 8 6 5" xfId="8095" xr:uid="{C5C3DA95-EA4F-4265-92FB-3120965C7BFC}"/>
    <cellStyle name="20% - Accent3 8 7" xfId="8096" xr:uid="{19BACE6A-0522-4510-BAAC-D565BE3801D3}"/>
    <cellStyle name="20% - Accent3 8 7 2" xfId="8097" xr:uid="{296D5341-0EEE-4324-B4BB-D7A3699722E3}"/>
    <cellStyle name="20% - Accent3 8 7 2 2" xfId="8098" xr:uid="{57B7367F-0AF8-47E3-B23A-61B518EBA0B9}"/>
    <cellStyle name="20% - Accent3 8 7 2 2 2" xfId="8099" xr:uid="{17307192-3E07-401C-9311-1C299E94CF07}"/>
    <cellStyle name="20% - Accent3 8 7 2 3" xfId="8100" xr:uid="{D8D92116-DF43-4DF7-BB4E-6D065B4CBEC0}"/>
    <cellStyle name="20% - Accent3 8 7 3" xfId="8101" xr:uid="{3BDCE31C-D243-4A9B-97F1-27CE2CFCFF24}"/>
    <cellStyle name="20% - Accent3 8 7 3 2" xfId="8102" xr:uid="{FE87898E-4A45-47E8-8EC0-DA159944A1DD}"/>
    <cellStyle name="20% - Accent3 8 7 4" xfId="8103" xr:uid="{8DDCFF3F-F46F-4CBC-B9D5-9D1606DCDE54}"/>
    <cellStyle name="20% - Accent3 8 8" xfId="8104" xr:uid="{98203E61-5348-46E8-80C1-E656A70C9E1A}"/>
    <cellStyle name="20% - Accent3 8 8 2" xfId="8105" xr:uid="{59757E3D-08DB-4235-A971-756F5F0364C1}"/>
    <cellStyle name="20% - Accent3 8 8 2 2" xfId="8106" xr:uid="{FC624D59-CDDC-462B-801B-3839E25C627A}"/>
    <cellStyle name="20% - Accent3 8 8 3" xfId="8107" xr:uid="{26975112-F13F-4FCE-9B06-A3D4E3013B59}"/>
    <cellStyle name="20% - Accent3 8 9" xfId="8108" xr:uid="{5E5F9F1E-9271-49F3-932B-0220B31EA962}"/>
    <cellStyle name="20% - Accent3 8 9 2" xfId="8109" xr:uid="{E75B76D1-1CD4-4FD4-821E-1D2A6C28DEBB}"/>
    <cellStyle name="20% - Accent3 9" xfId="8110" xr:uid="{BD61BAF1-F457-4313-90E5-82D023A50182}"/>
    <cellStyle name="20% - Accent3 9 10" xfId="8111" xr:uid="{B42D7BEB-C4E9-402D-BD9F-04D4EFC51922}"/>
    <cellStyle name="20% - Accent3 9 2" xfId="8112" xr:uid="{96518EE4-A6F5-4C13-AED0-10599221D5B8}"/>
    <cellStyle name="20% - Accent3 9 2 2" xfId="8113" xr:uid="{2EA9F0DE-EF6E-4E50-A81A-06A211B449FB}"/>
    <cellStyle name="20% - Accent3 9 2 2 2" xfId="8114" xr:uid="{B112503D-7DED-4D33-9EBC-541EE7A741E6}"/>
    <cellStyle name="20% - Accent3 9 2 2 2 2" xfId="8115" xr:uid="{D5FB03D6-72EB-40E2-867C-A1B5B19F9E8E}"/>
    <cellStyle name="20% - Accent3 9 2 2 2 2 2" xfId="8116" xr:uid="{B760E02B-6289-46EF-AC4A-85089CC6307D}"/>
    <cellStyle name="20% - Accent3 9 2 2 2 3" xfId="8117" xr:uid="{1BB47CD2-3C00-4B14-8DE7-BEDAF8BD1183}"/>
    <cellStyle name="20% - Accent3 9 2 2 3" xfId="8118" xr:uid="{3B28FD06-262E-4181-8D5A-113F5032CB5C}"/>
    <cellStyle name="20% - Accent3 9 2 2 3 2" xfId="8119" xr:uid="{3EA0A640-A59C-49D0-BCA9-9A74D8CA39C9}"/>
    <cellStyle name="20% - Accent3 9 2 2 4" xfId="8120" xr:uid="{1D5C1AC4-9CF5-45B8-B151-B8421F1945D7}"/>
    <cellStyle name="20% - Accent3 9 2 2 5" xfId="8121" xr:uid="{D02B7FE4-5048-4963-8BD8-036696AE1F54}"/>
    <cellStyle name="20% - Accent3 9 2 3" xfId="8122" xr:uid="{180FAE7C-E74F-4952-9DDD-592E65D61F67}"/>
    <cellStyle name="20% - Accent3 9 2 3 2" xfId="8123" xr:uid="{4C2F3123-F17C-468A-B340-40426CA43677}"/>
    <cellStyle name="20% - Accent3 9 2 3 2 2" xfId="8124" xr:uid="{892CD7D8-AB75-479B-A7D9-0E0542768513}"/>
    <cellStyle name="20% - Accent3 9 2 3 3" xfId="8125" xr:uid="{D24CC396-E7F7-4A91-AB4A-23A7DD95FCAF}"/>
    <cellStyle name="20% - Accent3 9 2 4" xfId="8126" xr:uid="{A3AAAB7B-3E99-463E-A9D9-388471FD6F7A}"/>
    <cellStyle name="20% - Accent3 9 2 4 2" xfId="8127" xr:uid="{2263B892-93E1-4B01-947C-BA39D9624B18}"/>
    <cellStyle name="20% - Accent3 9 2 5" xfId="8128" xr:uid="{8E987D37-0A49-427B-B1F0-632D2C823781}"/>
    <cellStyle name="20% - Accent3 9 2 6" xfId="8129" xr:uid="{B3B8D25B-F025-4113-AA85-C5003A620512}"/>
    <cellStyle name="20% - Accent3 9 3" xfId="8130" xr:uid="{A0BB6F5D-D763-4E4D-9303-F2FCAAC48E8F}"/>
    <cellStyle name="20% - Accent3 9 3 2" xfId="8131" xr:uid="{A5345859-12CD-4E54-AB05-E53789BEF158}"/>
    <cellStyle name="20% - Accent3 9 3 2 2" xfId="8132" xr:uid="{7CB751CF-99AC-42F0-A2DE-D476242FA9D3}"/>
    <cellStyle name="20% - Accent3 9 3 2 2 2" xfId="8133" xr:uid="{01532F31-36B2-4D27-B403-D6FFB025EAA4}"/>
    <cellStyle name="20% - Accent3 9 3 2 2 2 2" xfId="8134" xr:uid="{E052E618-E2C9-4528-8C37-4C0A7CFFCEAD}"/>
    <cellStyle name="20% - Accent3 9 3 2 2 3" xfId="8135" xr:uid="{6A0CA9A1-5883-40CF-86AE-DC532FD304F1}"/>
    <cellStyle name="20% - Accent3 9 3 2 3" xfId="8136" xr:uid="{8E8E5615-630A-45B9-BD63-153D58D6AC67}"/>
    <cellStyle name="20% - Accent3 9 3 2 3 2" xfId="8137" xr:uid="{8A39CDF8-9119-4184-A5E5-66467F1D3D96}"/>
    <cellStyle name="20% - Accent3 9 3 2 4" xfId="8138" xr:uid="{AF87193F-6F21-48C9-A275-61DF95A12417}"/>
    <cellStyle name="20% - Accent3 9 3 2 5" xfId="8139" xr:uid="{2F0C9955-96B7-4DFE-9E76-EE486A2D648E}"/>
    <cellStyle name="20% - Accent3 9 3 3" xfId="8140" xr:uid="{ED6EBE61-CA38-41F1-9192-03CA88478A8E}"/>
    <cellStyle name="20% - Accent3 9 3 3 2" xfId="8141" xr:uid="{664A4272-EFC5-487D-BA96-9883312F7ED1}"/>
    <cellStyle name="20% - Accent3 9 3 3 2 2" xfId="8142" xr:uid="{3707A5F1-EEDE-40B2-B94B-1E0B4667CBC3}"/>
    <cellStyle name="20% - Accent3 9 3 3 3" xfId="8143" xr:uid="{1BFE04B0-D707-46FC-A5CA-B1428D592C17}"/>
    <cellStyle name="20% - Accent3 9 3 4" xfId="8144" xr:uid="{01B9B375-3460-47FC-BEF2-53BD95E492B4}"/>
    <cellStyle name="20% - Accent3 9 3 4 2" xfId="8145" xr:uid="{0DF4B9D6-8B01-45E3-99E7-C8C2539CA705}"/>
    <cellStyle name="20% - Accent3 9 3 5" xfId="8146" xr:uid="{25403150-4EC3-4A0C-95AE-42A3C7832F1A}"/>
    <cellStyle name="20% - Accent3 9 3 6" xfId="8147" xr:uid="{858E472C-DD65-4608-A8DB-FC02E48B4F41}"/>
    <cellStyle name="20% - Accent3 9 4" xfId="8148" xr:uid="{F42CFD79-AE99-4DBE-B4D0-60BAA2C0D7EC}"/>
    <cellStyle name="20% - Accent3 9 4 2" xfId="8149" xr:uid="{9EE21A4D-9604-496D-9C5E-057CCEFCFCCA}"/>
    <cellStyle name="20% - Accent3 9 4 2 2" xfId="8150" xr:uid="{FC98F552-34CB-4E42-9C9A-44575F042599}"/>
    <cellStyle name="20% - Accent3 9 4 2 2 2" xfId="8151" xr:uid="{E96E91E1-F5F4-41ED-9640-EE805353414A}"/>
    <cellStyle name="20% - Accent3 9 4 2 2 2 2" xfId="8152" xr:uid="{1022893F-B393-4F0E-8AB6-8A31096F8CD1}"/>
    <cellStyle name="20% - Accent3 9 4 2 2 3" xfId="8153" xr:uid="{0CAF97AB-2BA5-468D-B3BF-E7C3A3BA5B11}"/>
    <cellStyle name="20% - Accent3 9 4 2 3" xfId="8154" xr:uid="{73C1980B-AD26-4DDF-94C9-0E727F69F43B}"/>
    <cellStyle name="20% - Accent3 9 4 2 3 2" xfId="8155" xr:uid="{CFDC0F8E-98C7-4DEA-A84E-57A9D8D796AD}"/>
    <cellStyle name="20% - Accent3 9 4 2 4" xfId="8156" xr:uid="{5DCCFDB5-4D02-4EF6-BD9D-A33EA17B86C0}"/>
    <cellStyle name="20% - Accent3 9 4 3" xfId="8157" xr:uid="{22B9DD91-E534-46F6-B434-3B370E48ED79}"/>
    <cellStyle name="20% - Accent3 9 4 3 2" xfId="8158" xr:uid="{41B5B1B9-6B35-4C7C-A4AF-930ADC42DD11}"/>
    <cellStyle name="20% - Accent3 9 4 3 2 2" xfId="8159" xr:uid="{C705687C-699A-4404-82C1-476041E457CC}"/>
    <cellStyle name="20% - Accent3 9 4 3 3" xfId="8160" xr:uid="{6A320B82-91CF-4773-A842-B64FAE278CAF}"/>
    <cellStyle name="20% - Accent3 9 4 4" xfId="8161" xr:uid="{C0CF2075-FB4B-4ADD-A6CE-B43A031AE691}"/>
    <cellStyle name="20% - Accent3 9 4 4 2" xfId="8162" xr:uid="{E127AB14-6B95-4856-8FE7-78C8403C8DD6}"/>
    <cellStyle name="20% - Accent3 9 4 5" xfId="8163" xr:uid="{0C9A55FD-410F-42E9-A87C-076BA204DD96}"/>
    <cellStyle name="20% - Accent3 9 4 6" xfId="8164" xr:uid="{10858892-C9D1-4F5A-835D-A11C9FFE56CE}"/>
    <cellStyle name="20% - Accent3 9 5" xfId="8165" xr:uid="{82DB6979-9BDC-42F0-99FB-ABB2A93D277D}"/>
    <cellStyle name="20% - Accent3 9 5 2" xfId="8166" xr:uid="{2B7488EA-DDDC-4164-A4ED-E133CAC671DD}"/>
    <cellStyle name="20% - Accent3 9 5 2 2" xfId="8167" xr:uid="{394A4B09-4461-41A5-9F87-CE4F67582FE3}"/>
    <cellStyle name="20% - Accent3 9 5 2 2 2" xfId="8168" xr:uid="{86E96C65-BE43-4629-BC0E-2C454A6DD969}"/>
    <cellStyle name="20% - Accent3 9 5 2 2 2 2" xfId="8169" xr:uid="{99057977-95A2-49ED-820C-7448B8579168}"/>
    <cellStyle name="20% - Accent3 9 5 2 2 3" xfId="8170" xr:uid="{4F37B8DB-DED1-4377-9B28-7A8A116048DB}"/>
    <cellStyle name="20% - Accent3 9 5 2 3" xfId="8171" xr:uid="{071993D4-3F03-40C7-84CB-4B2653C04185}"/>
    <cellStyle name="20% - Accent3 9 5 2 3 2" xfId="8172" xr:uid="{02FDCA27-1B51-4FA5-950F-EA21527D8423}"/>
    <cellStyle name="20% - Accent3 9 5 2 4" xfId="8173" xr:uid="{BC94DF98-6E79-4ECB-AB9D-14481F1EF61B}"/>
    <cellStyle name="20% - Accent3 9 5 3" xfId="8174" xr:uid="{AD41E592-9E2C-457B-B689-9B509A07A5A3}"/>
    <cellStyle name="20% - Accent3 9 5 3 2" xfId="8175" xr:uid="{66CD7710-7B69-4EF7-BC72-E72C80F8CC42}"/>
    <cellStyle name="20% - Accent3 9 5 3 2 2" xfId="8176" xr:uid="{65EEA23A-BD13-40D8-A264-69EA1744EE59}"/>
    <cellStyle name="20% - Accent3 9 5 3 3" xfId="8177" xr:uid="{8F925457-2254-4BBA-928C-425378BD2E03}"/>
    <cellStyle name="20% - Accent3 9 5 4" xfId="8178" xr:uid="{24F211DD-C93F-46C7-B407-CC32E08C72E1}"/>
    <cellStyle name="20% - Accent3 9 5 4 2" xfId="8179" xr:uid="{392AB14E-B44A-417B-8770-7C4EDEE2CD7D}"/>
    <cellStyle name="20% - Accent3 9 5 5" xfId="8180" xr:uid="{FC3B7D91-FE04-41CB-820C-C3DAC1803224}"/>
    <cellStyle name="20% - Accent3 9 6" xfId="8181" xr:uid="{2F8490D3-E7BD-41A2-A9BB-7ACD28DA2A6F}"/>
    <cellStyle name="20% - Accent3 9 6 2" xfId="8182" xr:uid="{9F646E51-3E69-458B-A32F-285479D38937}"/>
    <cellStyle name="20% - Accent3 9 6 2 2" xfId="8183" xr:uid="{93539CF0-07B8-47CA-8902-F86DECF58482}"/>
    <cellStyle name="20% - Accent3 9 6 2 2 2" xfId="8184" xr:uid="{C44D4AD3-2919-4D86-93E0-C5983F34C939}"/>
    <cellStyle name="20% - Accent3 9 6 2 3" xfId="8185" xr:uid="{A91CC7E9-9DC1-4D86-A5F1-AD9393BDA97E}"/>
    <cellStyle name="20% - Accent3 9 6 3" xfId="8186" xr:uid="{6C547A35-A6CF-4412-BA7D-032B578B6EB8}"/>
    <cellStyle name="20% - Accent3 9 6 3 2" xfId="8187" xr:uid="{79F5D5AA-4F43-46C3-99B7-3BAA0A11450B}"/>
    <cellStyle name="20% - Accent3 9 6 4" xfId="8188" xr:uid="{3C67DBD3-6AFF-4E4D-809B-C61807378071}"/>
    <cellStyle name="20% - Accent3 9 7" xfId="8189" xr:uid="{D2BE87FD-5C8D-4A9A-940B-62D67C425E23}"/>
    <cellStyle name="20% - Accent3 9 7 2" xfId="8190" xr:uid="{2FC558F8-9970-4055-8AFD-BF3C2530FFA4}"/>
    <cellStyle name="20% - Accent3 9 7 2 2" xfId="8191" xr:uid="{0D5C2560-9436-4962-AAD5-91A051570687}"/>
    <cellStyle name="20% - Accent3 9 7 3" xfId="8192" xr:uid="{F72383A6-4A1D-448F-94C7-8635ECF0934A}"/>
    <cellStyle name="20% - Accent3 9 8" xfId="8193" xr:uid="{FF5DC07B-9C36-4449-B025-A02A47072354}"/>
    <cellStyle name="20% - Accent3 9 8 2" xfId="8194" xr:uid="{C6E09410-B670-4697-A366-260B288D4E65}"/>
    <cellStyle name="20% - Accent3 9 9" xfId="8195" xr:uid="{050F1FA4-F342-443D-A25C-3DC3128C5364}"/>
    <cellStyle name="20% - Accent4" xfId="104" builtinId="42" hidden="1"/>
    <cellStyle name="20% - Accent4 10" xfId="8196" xr:uid="{42C9A189-E5BF-4A72-AF95-274BB7B2BBA0}"/>
    <cellStyle name="20% - Accent4 10 2" xfId="8197" xr:uid="{AF8F598D-8398-4211-AFEF-B342FACAD862}"/>
    <cellStyle name="20% - Accent4 11" xfId="8198" xr:uid="{21A40AC9-DAD0-46B3-90E7-8C11BF8F307E}"/>
    <cellStyle name="20% - Accent4 11 2" xfId="8199" xr:uid="{ADD7EC53-C1C1-4203-A784-89A223E4D596}"/>
    <cellStyle name="20% - Accent4 12" xfId="8200" xr:uid="{665A32B1-1FF8-4791-AE4B-891EA6F6E28D}"/>
    <cellStyle name="20% - Accent4 12 2" xfId="8201" xr:uid="{F4D0A1DD-CF8E-4A32-95D0-78E80EDAC59F}"/>
    <cellStyle name="20% - Accent4 13" xfId="8202" xr:uid="{259DDB67-F707-4AA4-889A-6D447BA27806}"/>
    <cellStyle name="20% - Accent4 2" xfId="8203" xr:uid="{4361AA14-3834-4180-9BDB-78CFE311C545}"/>
    <cellStyle name="20% - Accent4 2 10" xfId="8204" xr:uid="{025248B0-6B75-441A-93F6-51618FF496A8}"/>
    <cellStyle name="20% - Accent4 2 11" xfId="8205" xr:uid="{826C9ECB-CEA2-47E5-B58B-6C3F6A8CE112}"/>
    <cellStyle name="20% - Accent4 2 11 2" xfId="8206" xr:uid="{BD36D5CC-9EE9-43C2-95D4-F6AE218F7596}"/>
    <cellStyle name="20% - Accent4 2 11 2 2" xfId="8207" xr:uid="{66F76860-6620-4523-A003-8CD28A534596}"/>
    <cellStyle name="20% - Accent4 2 11 2 2 2" xfId="8208" xr:uid="{58F9F031-58E0-47A4-B5EB-00678755820D}"/>
    <cellStyle name="20% - Accent4 2 11 2 3" xfId="8209" xr:uid="{2392A03D-A992-4AC3-A8A9-37D04905C253}"/>
    <cellStyle name="20% - Accent4 2 11 3" xfId="8210" xr:uid="{89891208-2D29-442D-9E2D-7E21927A48C3}"/>
    <cellStyle name="20% - Accent4 2 11 3 2" xfId="8211" xr:uid="{18079E7A-D593-46E7-B54E-CA5C2B7AB905}"/>
    <cellStyle name="20% - Accent4 2 11 4" xfId="8212" xr:uid="{92836AB6-AA11-4FC8-B13E-C774BE47FD97}"/>
    <cellStyle name="20% - Accent4 2 12" xfId="8213" xr:uid="{DA6F288B-9F12-47DD-BE8B-28065AB0E24F}"/>
    <cellStyle name="20% - Accent4 2 12 2" xfId="8214" xr:uid="{7D0FA2BF-7AFE-43CC-A652-C514E4F3A66E}"/>
    <cellStyle name="20% - Accent4 2 12 2 2" xfId="8215" xr:uid="{D21180CE-6D43-4F8D-B9F7-D792E3E6DDBA}"/>
    <cellStyle name="20% - Accent4 2 12 3" xfId="8216" xr:uid="{FB04EF74-61F2-42B8-AA82-0ACE75D0CF6F}"/>
    <cellStyle name="20% - Accent4 2 13" xfId="8217" xr:uid="{D629E186-7990-4C49-9B60-8A36B963EE16}"/>
    <cellStyle name="20% - Accent4 2 13 2" xfId="8218" xr:uid="{FB1965B5-E832-43B3-BA6D-E59E291AF47B}"/>
    <cellStyle name="20% - Accent4 2 14" xfId="8219" xr:uid="{4909DFE4-17A1-4329-AE87-CA9C4C516276}"/>
    <cellStyle name="20% - Accent4 2 2" xfId="8220" xr:uid="{357491B4-06DF-4039-9276-3FAAE603F174}"/>
    <cellStyle name="20% - Accent4 2 2 2" xfId="8221" xr:uid="{E5B565FB-1CA6-4A4D-9A42-6AD764E0CFE2}"/>
    <cellStyle name="20% - Accent4 2 2 2 2" xfId="8222" xr:uid="{A536E5C0-2954-4BA3-B273-0EE5301F6671}"/>
    <cellStyle name="20% - Accent4 2 2 2 2 2" xfId="8223" xr:uid="{4FBAD847-17A7-4123-8E74-19473CD4A2A9}"/>
    <cellStyle name="20% - Accent4 2 2 2 2 3" xfId="8224" xr:uid="{C961AB4C-5CCC-4EEC-B795-8CEDDCDDE3B8}"/>
    <cellStyle name="20% - Accent4 2 2 2 2 3 2" xfId="8225" xr:uid="{8F43C776-95CD-4E5E-A4C5-3DF55583E61C}"/>
    <cellStyle name="20% - Accent4 2 2 2 2 3 2 2" xfId="8226" xr:uid="{DD74E1D1-A0BC-4C46-BAC5-C33565706D47}"/>
    <cellStyle name="20% - Accent4 2 2 2 2 3 2 2 2" xfId="8227" xr:uid="{F01C809C-88A0-43D5-AFC2-B475A9128B9A}"/>
    <cellStyle name="20% - Accent4 2 2 2 2 3 2 3" xfId="8228" xr:uid="{3664C99A-3B2F-488F-A889-FEBC5ADC319C}"/>
    <cellStyle name="20% - Accent4 2 2 2 2 3 3" xfId="8229" xr:uid="{FE5D4DD3-E60E-41FF-8A53-8FA532E6C8E2}"/>
    <cellStyle name="20% - Accent4 2 2 2 2 3 3 2" xfId="8230" xr:uid="{3920C212-CB4D-49E5-84C7-F520448AB40D}"/>
    <cellStyle name="20% - Accent4 2 2 2 2 3 4" xfId="8231" xr:uid="{5CB5A3B8-1985-4FFB-8A75-72579002D37B}"/>
    <cellStyle name="20% - Accent4 2 2 2 2 4" xfId="8232" xr:uid="{472D0CC5-F122-4BD9-8E48-AF3BB1E4A1F2}"/>
    <cellStyle name="20% - Accent4 2 2 2 2 4 2" xfId="8233" xr:uid="{0CAC87DD-8DEF-488C-A04F-D2A5FC0F7C95}"/>
    <cellStyle name="20% - Accent4 2 2 2 2 4 2 2" xfId="8234" xr:uid="{04075E70-DDAB-467D-B663-C1310238C12E}"/>
    <cellStyle name="20% - Accent4 2 2 2 2 4 3" xfId="8235" xr:uid="{B426C59E-786D-4C4D-846B-79858B8E8AA6}"/>
    <cellStyle name="20% - Accent4 2 2 2 2 5" xfId="8236" xr:uid="{899191B2-EA20-4C75-B246-FA20E3F60D5E}"/>
    <cellStyle name="20% - Accent4 2 2 2 2 5 2" xfId="8237" xr:uid="{D048450C-344D-4E30-AC29-E56F75213B79}"/>
    <cellStyle name="20% - Accent4 2 2 2 2 6" xfId="8238" xr:uid="{ED452C66-082E-4DA4-B43C-90069DE70133}"/>
    <cellStyle name="20% - Accent4 2 2 2 3" xfId="8239" xr:uid="{91D88635-F5A8-420B-A274-54051B87F248}"/>
    <cellStyle name="20% - Accent4 2 2 2 3 2" xfId="8240" xr:uid="{A67741DB-E86F-44EC-A90A-B5BA901FC093}"/>
    <cellStyle name="20% - Accent4 2 2 2 3 2 2" xfId="8241" xr:uid="{F34091EE-921C-481A-BFD3-6FCF10FFF0DA}"/>
    <cellStyle name="20% - Accent4 2 2 2 3 2 2 2" xfId="8242" xr:uid="{B0D8516F-6A28-4FC0-926F-7A6640605EE3}"/>
    <cellStyle name="20% - Accent4 2 2 2 3 2 2 2 2" xfId="8243" xr:uid="{9CFFF74C-6FF8-412F-8D10-5BE1116EA9B9}"/>
    <cellStyle name="20% - Accent4 2 2 2 3 2 2 3" xfId="8244" xr:uid="{ED73A2EE-A3C9-42FC-A35A-2DC68D9CB9BA}"/>
    <cellStyle name="20% - Accent4 2 2 2 3 2 3" xfId="8245" xr:uid="{7D99D561-5BB4-4BA9-A684-2E0075A6567C}"/>
    <cellStyle name="20% - Accent4 2 2 2 3 2 3 2" xfId="8246" xr:uid="{36FB3D5C-B22F-4FF1-82DE-4194AF373BFA}"/>
    <cellStyle name="20% - Accent4 2 2 2 3 2 4" xfId="8247" xr:uid="{0A0E6EDD-2AA8-4511-837E-8872262D1995}"/>
    <cellStyle name="20% - Accent4 2 2 2 3 3" xfId="8248" xr:uid="{41D61F9C-F551-4414-A910-0FEFCEA7F46F}"/>
    <cellStyle name="20% - Accent4 2 2 2 3 3 2" xfId="8249" xr:uid="{E2C5CEC6-74EE-4349-BF29-BD2668A09DF7}"/>
    <cellStyle name="20% - Accent4 2 2 2 3 3 2 2" xfId="8250" xr:uid="{84286AC7-6AA4-40D4-94A1-C6470DB4952F}"/>
    <cellStyle name="20% - Accent4 2 2 2 3 3 3" xfId="8251" xr:uid="{742CEB49-6441-4C12-B535-6A1300EC1E70}"/>
    <cellStyle name="20% - Accent4 2 2 2 3 4" xfId="8252" xr:uid="{E0EE3E65-B709-41E3-AF07-AF65B8D9D78A}"/>
    <cellStyle name="20% - Accent4 2 2 2 3 4 2" xfId="8253" xr:uid="{510903E3-29BB-41E7-A358-38C5A4296E53}"/>
    <cellStyle name="20% - Accent4 2 2 2 3 5" xfId="8254" xr:uid="{20F47517-655D-4751-98CF-DE5457DB995D}"/>
    <cellStyle name="20% - Accent4 2 2 2 4" xfId="8255" xr:uid="{F2E3E8D8-56CC-45B6-AF23-A1CF867FF6AA}"/>
    <cellStyle name="20% - Accent4 2 2 2 4 2" xfId="8256" xr:uid="{87BDEEC6-08D1-4EB7-BB25-36EBCCD99E30}"/>
    <cellStyle name="20% - Accent4 2 2 2 4 2 2" xfId="8257" xr:uid="{84BC59DC-CF49-4C79-8406-82F83C1980FB}"/>
    <cellStyle name="20% - Accent4 2 2 2 4 2 2 2" xfId="8258" xr:uid="{81C5B5A4-28A7-45B5-BF85-FC2FA910F4AC}"/>
    <cellStyle name="20% - Accent4 2 2 2 4 2 2 2 2" xfId="8259" xr:uid="{49E71952-ED9E-486A-907B-6EC752F551DD}"/>
    <cellStyle name="20% - Accent4 2 2 2 4 2 2 3" xfId="8260" xr:uid="{B462B45D-6511-49D3-81F4-AB0CC2C5B998}"/>
    <cellStyle name="20% - Accent4 2 2 2 4 2 3" xfId="8261" xr:uid="{4DAEAC58-D395-4E99-99CD-639B14148352}"/>
    <cellStyle name="20% - Accent4 2 2 2 4 2 3 2" xfId="8262" xr:uid="{D1137D7B-76E2-4419-8EAE-83ED67C867C8}"/>
    <cellStyle name="20% - Accent4 2 2 2 4 2 4" xfId="8263" xr:uid="{B83F44B0-CDF4-4042-91A6-56A9B805010B}"/>
    <cellStyle name="20% - Accent4 2 2 2 4 3" xfId="8264" xr:uid="{2A0AC8B5-C47A-4D4E-8AD8-09201FB1F006}"/>
    <cellStyle name="20% - Accent4 2 2 2 4 3 2" xfId="8265" xr:uid="{9E20EAD3-C051-49AF-A662-0C43C0AF0BB3}"/>
    <cellStyle name="20% - Accent4 2 2 2 4 3 2 2" xfId="8266" xr:uid="{57D3A44C-87DE-49F2-A7F7-375429DB3ECC}"/>
    <cellStyle name="20% - Accent4 2 2 2 4 3 3" xfId="8267" xr:uid="{10DB770C-67CE-4495-9067-0BC7C5F0D6F3}"/>
    <cellStyle name="20% - Accent4 2 2 2 4 4" xfId="8268" xr:uid="{DC40E203-4F22-4A4E-95E1-61C1EF5200C2}"/>
    <cellStyle name="20% - Accent4 2 2 2 4 4 2" xfId="8269" xr:uid="{F50D2710-6691-4350-A35A-E701053E148D}"/>
    <cellStyle name="20% - Accent4 2 2 2 4 5" xfId="8270" xr:uid="{75A1623D-1783-4C9E-860F-B7E5D909FF6C}"/>
    <cellStyle name="20% - Accent4 2 2 2_Sheet1" xfId="8271" xr:uid="{6946ED41-7D95-452D-B810-A4EF74977410}"/>
    <cellStyle name="20% - Accent4 2 2 3" xfId="8272" xr:uid="{7EF3B89E-0C36-402E-8851-651B6D568CEB}"/>
    <cellStyle name="20% - Accent4 2 2 3 2" xfId="8273" xr:uid="{06D72E32-4296-4470-BECD-543693F471D2}"/>
    <cellStyle name="20% - Accent4 2 2 3 2 2" xfId="8274" xr:uid="{397CE14E-FE8B-4492-9CC8-9AFA7EDC35C2}"/>
    <cellStyle name="20% - Accent4 2 2 3 2 2 2" xfId="8275" xr:uid="{D26907FB-AC16-4768-A351-CB39B6E4DE09}"/>
    <cellStyle name="20% - Accent4 2 2 3 2 2 2 2" xfId="8276" xr:uid="{7568BFE6-07C9-4C6C-8AE2-9634C02ECD42}"/>
    <cellStyle name="20% - Accent4 2 2 3 2 2 3" xfId="8277" xr:uid="{4BB029E4-A031-4609-8089-F3AFC607ED2E}"/>
    <cellStyle name="20% - Accent4 2 2 3 2 3" xfId="8278" xr:uid="{8CB434C6-3ACD-483A-877A-26C3B4D165E4}"/>
    <cellStyle name="20% - Accent4 2 2 3 2 3 2" xfId="8279" xr:uid="{8E8F7398-6856-4580-A779-79BDCE842F10}"/>
    <cellStyle name="20% - Accent4 2 2 3 2 4" xfId="8280" xr:uid="{1E029DA4-1AC9-40AF-AEA4-27A1BE21FBBF}"/>
    <cellStyle name="20% - Accent4 2 2 3 3" xfId="8281" xr:uid="{B8CCB50F-DFE4-49DB-B307-FB063D221E03}"/>
    <cellStyle name="20% - Accent4 2 2 3 3 2" xfId="8282" xr:uid="{95F24B12-123D-4C3B-9032-92E86D7D6BDB}"/>
    <cellStyle name="20% - Accent4 2 2 3 3 2 2" xfId="8283" xr:uid="{31042943-41AA-4CCC-A0AF-B0A3027AA836}"/>
    <cellStyle name="20% - Accent4 2 2 3 3 3" xfId="8284" xr:uid="{6B8E17A6-A36F-47DA-B3A8-C46AA3E5295D}"/>
    <cellStyle name="20% - Accent4 2 2 3 4" xfId="8285" xr:uid="{72071963-603B-458A-965A-92E642D9151D}"/>
    <cellStyle name="20% - Accent4 2 2 3 4 2" xfId="8286" xr:uid="{C8A7E35C-EC89-4B54-A0B5-5A53506D5B94}"/>
    <cellStyle name="20% - Accent4 2 2 3 5" xfId="8287" xr:uid="{49C42C22-067A-4409-81AA-F98F0C9F174E}"/>
    <cellStyle name="20% - Accent4 2 2 4" xfId="8288" xr:uid="{6AE9E4D1-9F67-4BBA-9670-563C2AA13F44}"/>
    <cellStyle name="20% - Accent4 2 2 4 2" xfId="8289" xr:uid="{A349C946-F226-4F9B-B57B-7F1356862086}"/>
    <cellStyle name="20% - Accent4 2 2 4 2 2" xfId="8290" xr:uid="{7627A3B4-285B-491A-B116-B8C353956295}"/>
    <cellStyle name="20% - Accent4 2 2 4 2 2 2" xfId="8291" xr:uid="{B3D625DE-9078-4D31-B8C3-7142E5DD9D7C}"/>
    <cellStyle name="20% - Accent4 2 2 4 2 3" xfId="8292" xr:uid="{93F48EB4-A6A2-41E5-9300-99971F079E48}"/>
    <cellStyle name="20% - Accent4 2 2 4 3" xfId="8293" xr:uid="{FEA398A6-BC29-4695-835C-A3FF4883E2FE}"/>
    <cellStyle name="20% - Accent4 2 2 4 3 2" xfId="8294" xr:uid="{772A3AEB-45EE-4ABB-A5A6-2CDC8581A0F6}"/>
    <cellStyle name="20% - Accent4 2 2 4 4" xfId="8295" xr:uid="{94A99094-D449-4956-87A2-6EF72D377F9B}"/>
    <cellStyle name="20% - Accent4 2 2 5" xfId="8296" xr:uid="{97B05997-ABF3-4D4F-A426-CB4ED674EDFD}"/>
    <cellStyle name="20% - Accent4 2 2 5 2" xfId="8297" xr:uid="{88806141-BC30-4843-8B8F-06BD731A1A40}"/>
    <cellStyle name="20% - Accent4 2 2 5 2 2" xfId="8298" xr:uid="{6BA00019-526D-4B26-A2C4-B250A5BFD402}"/>
    <cellStyle name="20% - Accent4 2 2 5 3" xfId="8299" xr:uid="{9621AF1C-9D9C-4908-80CD-B4533E102F59}"/>
    <cellStyle name="20% - Accent4 2 2 6" xfId="8300" xr:uid="{2DA6577B-28E5-4A85-98BE-94135D216B1E}"/>
    <cellStyle name="20% - Accent4 2 2 6 2" xfId="8301" xr:uid="{EE490C88-99C4-4673-AF32-95B0C34FA622}"/>
    <cellStyle name="20% - Accent4 2 2 7" xfId="8302" xr:uid="{D27563EA-796F-40AB-87EE-D36C9B416377}"/>
    <cellStyle name="20% - Accent4 2 2_Asset Register (new)" xfId="8303" xr:uid="{4C33DBEF-68DB-4DA4-8FB1-C7D57BD1DACE}"/>
    <cellStyle name="20% - Accent4 2 3" xfId="8304" xr:uid="{9FA83A6C-E2B9-4344-BA1A-243D5D3C4DE4}"/>
    <cellStyle name="20% - Accent4 2 3 2" xfId="8305" xr:uid="{8D8736EE-F1BB-41E4-9661-080357668FD5}"/>
    <cellStyle name="20% - Accent4 2 3 2 2" xfId="8306" xr:uid="{5D603C3B-D7BA-468F-B91E-B146627A3368}"/>
    <cellStyle name="20% - Accent4 2 3 2 2 2" xfId="8307" xr:uid="{3CF5B235-F8D0-4A4E-8B37-A32510659A00}"/>
    <cellStyle name="20% - Accent4 2 3 2 2 2 2" xfId="8308" xr:uid="{F21A8CEA-A21B-401B-9CF1-A680D8E78869}"/>
    <cellStyle name="20% - Accent4 2 3 2 2 3" xfId="8309" xr:uid="{42E9A1CC-2045-4899-9B37-953DB2E5EA71}"/>
    <cellStyle name="20% - Accent4 2 3 2 3" xfId="8310" xr:uid="{C5E074B2-A2BB-4741-A375-42BFF3DC66D1}"/>
    <cellStyle name="20% - Accent4 2 3 2 3 2" xfId="8311" xr:uid="{8331743F-ABA6-424C-8642-EDAAAFECE045}"/>
    <cellStyle name="20% - Accent4 2 3 2 3 2 2" xfId="8312" xr:uid="{33DB89B9-BFBA-4D06-9688-DF3AA752BBE8}"/>
    <cellStyle name="20% - Accent4 2 3 2 3 2 2 2" xfId="8313" xr:uid="{A1025812-347C-4C1F-9ADE-022F7F337D4A}"/>
    <cellStyle name="20% - Accent4 2 3 2 3 2 3" xfId="8314" xr:uid="{E0A98835-6CA7-42A9-98C9-98BE98184489}"/>
    <cellStyle name="20% - Accent4 2 3 2 3 3" xfId="8315" xr:uid="{58702617-0CFE-467A-9731-846B7F6E311A}"/>
    <cellStyle name="20% - Accent4 2 3 2 3 3 2" xfId="8316" xr:uid="{BC9779BB-ED07-4FC2-8CF2-A60740552160}"/>
    <cellStyle name="20% - Accent4 2 3 2 3 4" xfId="8317" xr:uid="{B78E4E00-D369-4A09-BBC7-8083EF5B9FE1}"/>
    <cellStyle name="20% - Accent4 2 3 2 4" xfId="8318" xr:uid="{8A4F820C-FC81-4382-ACD4-6C25168CA345}"/>
    <cellStyle name="20% - Accent4 2 3 2 4 2" xfId="8319" xr:uid="{FC9FF5CF-458A-413E-BE70-5B96BBC28150}"/>
    <cellStyle name="20% - Accent4 2 3 2 4 2 2" xfId="8320" xr:uid="{3E027CCE-05AB-4EB1-B417-9545116A5D66}"/>
    <cellStyle name="20% - Accent4 2 3 2 4 3" xfId="8321" xr:uid="{5EBDA964-E51F-40CB-B2F2-0621CFC0C785}"/>
    <cellStyle name="20% - Accent4 2 3 2 5" xfId="8322" xr:uid="{99D18F46-74CE-40A4-95F7-A08BB4E6114B}"/>
    <cellStyle name="20% - Accent4 2 3 2 5 2" xfId="8323" xr:uid="{39EBDD12-94B8-46CE-9D3F-47B271325C4F}"/>
    <cellStyle name="20% - Accent4 2 3 2 6" xfId="8324" xr:uid="{6C7722C6-B01C-49F8-817C-91999B8E0146}"/>
    <cellStyle name="20% - Accent4 2 3 2 6 2" xfId="8325" xr:uid="{72DB8672-B22E-4D67-8DF3-A2D5CF29C4F4}"/>
    <cellStyle name="20% - Accent4 2 3 2 7" xfId="8326" xr:uid="{DB0E6A0F-F34C-46FC-AA48-CCDF410475FD}"/>
    <cellStyle name="20% - Accent4 2 3 2 8" xfId="8327" xr:uid="{E2397C85-67A0-4F4A-BC55-AC91CF711F9A}"/>
    <cellStyle name="20% - Accent4 2 3 3" xfId="8328" xr:uid="{AC41E259-2F7E-4D1B-9092-5AA3F6698316}"/>
    <cellStyle name="20% - Accent4 2 3 3 2" xfId="8329" xr:uid="{04861718-0E32-453D-B055-8AAA784469DF}"/>
    <cellStyle name="20% - Accent4 2 3 3 2 2" xfId="8330" xr:uid="{FBCE81ED-B6AD-4949-9E72-7D6A2B5B10E3}"/>
    <cellStyle name="20% - Accent4 2 3 3 2 2 2" xfId="8331" xr:uid="{8D60D053-0849-4CA0-8266-B461AF1688D5}"/>
    <cellStyle name="20% - Accent4 2 3 3 2 2 2 2" xfId="8332" xr:uid="{3F8C1655-5F7D-412C-A807-703D5CAA80A4}"/>
    <cellStyle name="20% - Accent4 2 3 3 2 2 3" xfId="8333" xr:uid="{F23F2E16-5A90-474B-8767-FCDACBF783B8}"/>
    <cellStyle name="20% - Accent4 2 3 3 2 3" xfId="8334" xr:uid="{5EA29E26-E188-4BD3-B20F-D0E77DA11737}"/>
    <cellStyle name="20% - Accent4 2 3 3 2 3 2" xfId="8335" xr:uid="{4D3BABB2-1509-4E7C-8FD3-D1923214B826}"/>
    <cellStyle name="20% - Accent4 2 3 3 2 4" xfId="8336" xr:uid="{1D5EB862-C085-40EE-884A-7EA0C437BD7B}"/>
    <cellStyle name="20% - Accent4 2 3 3 3" xfId="8337" xr:uid="{07956365-863D-4F48-B829-B02CEB724946}"/>
    <cellStyle name="20% - Accent4 2 3 3 3 2" xfId="8338" xr:uid="{45666506-2CDC-45BC-AE7F-EF6776D2A6AE}"/>
    <cellStyle name="20% - Accent4 2 3 3 3 2 2" xfId="8339" xr:uid="{9E006F23-937E-4E05-95C0-E193A1247339}"/>
    <cellStyle name="20% - Accent4 2 3 3 3 3" xfId="8340" xr:uid="{6772FA8C-3ADC-49EA-BE00-9A4F0140F912}"/>
    <cellStyle name="20% - Accent4 2 3 3 4" xfId="8341" xr:uid="{8FCA3DE7-8BC8-4609-ABA2-329B32F45436}"/>
    <cellStyle name="20% - Accent4 2 3 3 4 2" xfId="8342" xr:uid="{9FAB7922-9877-425D-80F8-F7E564C34B79}"/>
    <cellStyle name="20% - Accent4 2 3 3 5" xfId="8343" xr:uid="{433C41CF-0D4B-4420-A740-49AB36C23DE4}"/>
    <cellStyle name="20% - Accent4 2 3 3 5 2" xfId="8344" xr:uid="{088B3C83-288A-4AAC-AE6C-407A7DAC3116}"/>
    <cellStyle name="20% - Accent4 2 3 3 6" xfId="8345" xr:uid="{320D003B-FF05-4B30-B375-DAB2AAE58608}"/>
    <cellStyle name="20% - Accent4 2 3 3 7" xfId="8346" xr:uid="{1ED65555-AF9B-458A-BE2B-370173205106}"/>
    <cellStyle name="20% - Accent4 2 3 4" xfId="8347" xr:uid="{8C124BDA-541A-44CA-95E5-A99D77B3978B}"/>
    <cellStyle name="20% - Accent4 2 3 4 2" xfId="8348" xr:uid="{2BF5127D-6657-47E8-8F76-9AECB2443422}"/>
    <cellStyle name="20% - Accent4 2 3 4 2 2" xfId="8349" xr:uid="{ED90EBE1-14E7-4AC1-8F47-A35282BB03C3}"/>
    <cellStyle name="20% - Accent4 2 3 4 2 2 2" xfId="8350" xr:uid="{C4946FBC-77CC-475E-AB5D-135A93D273CC}"/>
    <cellStyle name="20% - Accent4 2 3 4 2 2 2 2" xfId="8351" xr:uid="{F57F9016-17BC-46DF-BBC9-D37377E87A70}"/>
    <cellStyle name="20% - Accent4 2 3 4 2 2 3" xfId="8352" xr:uid="{77613702-9154-4A91-A589-B699750CAC69}"/>
    <cellStyle name="20% - Accent4 2 3 4 2 3" xfId="8353" xr:uid="{DE22E2EB-03D6-4FAE-9864-D5827E6F139F}"/>
    <cellStyle name="20% - Accent4 2 3 4 2 3 2" xfId="8354" xr:uid="{D8545E71-2587-4B20-AC65-82503FA02D91}"/>
    <cellStyle name="20% - Accent4 2 3 4 2 4" xfId="8355" xr:uid="{AD66FFAD-9921-4C28-8F8E-180B7AB59E07}"/>
    <cellStyle name="20% - Accent4 2 3 4 3" xfId="8356" xr:uid="{39AD2FDC-2FC5-437B-B13F-0054C87861EE}"/>
    <cellStyle name="20% - Accent4 2 3 4 3 2" xfId="8357" xr:uid="{62AE9031-1134-4D99-8246-E65B3EEF7F84}"/>
    <cellStyle name="20% - Accent4 2 3 4 3 2 2" xfId="8358" xr:uid="{F18AF64C-18CD-4886-9D30-9AB7E3D167B4}"/>
    <cellStyle name="20% - Accent4 2 3 4 3 3" xfId="8359" xr:uid="{19CD81D8-8C99-4078-9FFF-ADCA55E34595}"/>
    <cellStyle name="20% - Accent4 2 3 4 4" xfId="8360" xr:uid="{A4036C44-AE17-4DEE-9E35-453C5EAE2E08}"/>
    <cellStyle name="20% - Accent4 2 3 4 4 2" xfId="8361" xr:uid="{54EF4DE2-13E1-4522-BBD0-55E9B6228D30}"/>
    <cellStyle name="20% - Accent4 2 3 4 5" xfId="8362" xr:uid="{011711B7-A3B7-45B3-B082-B22AE94ECBFB}"/>
    <cellStyle name="20% - Accent4 2 3 5" xfId="8363" xr:uid="{1410B999-4D6C-4F3D-B3B9-308871B10A66}"/>
    <cellStyle name="20% - Accent4 2 3 5 2" xfId="8364" xr:uid="{0626F045-6389-482D-B4F9-7D57F6BCFF2F}"/>
    <cellStyle name="20% - Accent4 2 3 6" xfId="8365" xr:uid="{C4A91564-9C60-4EFC-9BEB-613BAAFF6E92}"/>
    <cellStyle name="20% - Accent4 2 3_Sheet1" xfId="8366" xr:uid="{8BEB3CAD-4BEA-41AB-A916-61B57CBB9F6C}"/>
    <cellStyle name="20% - Accent4 2 4" xfId="8367" xr:uid="{4655BE98-59A3-4092-8F5F-D60F7FCFA225}"/>
    <cellStyle name="20% - Accent4 2 4 2" xfId="8368" xr:uid="{7B779383-28EE-4FB0-9726-E52D8EEDFEAB}"/>
    <cellStyle name="20% - Accent4 2 4 2 2" xfId="8369" xr:uid="{5883632E-97B5-4700-9E06-0583E275C4ED}"/>
    <cellStyle name="20% - Accent4 2 4 2 2 2" xfId="8370" xr:uid="{4CF414A1-9920-486F-A99D-EF739FE73B29}"/>
    <cellStyle name="20% - Accent4 2 4 2 2 3" xfId="8371" xr:uid="{30575EF5-3733-4C32-A32B-642727EF4C93}"/>
    <cellStyle name="20% - Accent4 2 4 2 3" xfId="8372" xr:uid="{0D1FA5FA-1D1C-4E88-8599-6FC3133ADB65}"/>
    <cellStyle name="20% - Accent4 2 4 2 4" xfId="8373" xr:uid="{160A1894-C74E-4782-950B-96788788A23B}"/>
    <cellStyle name="20% - Accent4 2 4 3" xfId="8374" xr:uid="{AB84D591-A392-435B-A59C-99EC91A2B094}"/>
    <cellStyle name="20% - Accent4 2 4 3 2" xfId="8375" xr:uid="{A7E6362C-8F6F-4F91-9838-520C1D061516}"/>
    <cellStyle name="20% - Accent4 2 4 3 3" xfId="8376" xr:uid="{7808386D-3030-4593-B3EC-02DFCF3585B5}"/>
    <cellStyle name="20% - Accent4 2 4 4" xfId="8377" xr:uid="{95BAA83E-1B48-44C7-B9BA-13FCE8E60A19}"/>
    <cellStyle name="20% - Accent4 2 4 4 2" xfId="8378" xr:uid="{B50819DB-7502-4E4C-94AA-71E8F67B9BB5}"/>
    <cellStyle name="20% - Accent4 2 4 5" xfId="8379" xr:uid="{93838F21-2D83-4B03-BC71-99351E73B6D1}"/>
    <cellStyle name="20% - Accent4 2 5" xfId="8380" xr:uid="{5AA88120-8F76-4DF7-9E08-D78BE5274BA5}"/>
    <cellStyle name="20% - Accent4 2 5 2" xfId="8381" xr:uid="{2A55C473-9DEE-472B-93C0-4C329AEE5EE6}"/>
    <cellStyle name="20% - Accent4 2 6" xfId="8382" xr:uid="{C66B4C97-21F2-465A-9F68-AC2918A76C57}"/>
    <cellStyle name="20% - Accent4 2 7" xfId="8383" xr:uid="{FCD28EB6-19C4-4B50-8E7E-1F31184D121B}"/>
    <cellStyle name="20% - Accent4 2 8" xfId="8384" xr:uid="{26EE9E16-6C5B-4831-B5B9-01AFF9BBAF32}"/>
    <cellStyle name="20% - Accent4 2 9" xfId="8385" xr:uid="{91E0AD5C-5DBB-4804-B0E5-5013EC090E78}"/>
    <cellStyle name="20% - Accent4 2 9 2" xfId="8386" xr:uid="{0358ED27-88F7-419D-9C7D-1CFBCFED04C6}"/>
    <cellStyle name="20% - Accent4 2 9 2 2" xfId="8387" xr:uid="{27498AC7-E0E3-4CC4-9687-E3E056D1F013}"/>
    <cellStyle name="20% - Accent4 2 9 2 2 2" xfId="8388" xr:uid="{94020EED-AFCA-4A7E-AAF5-11B252A674CF}"/>
    <cellStyle name="20% - Accent4 2 9 2 2 2 2" xfId="8389" xr:uid="{73D63C6A-53B5-47AF-A878-0346BAD17FC2}"/>
    <cellStyle name="20% - Accent4 2 9 2 2 3" xfId="8390" xr:uid="{903A3A70-1242-4169-9648-7BABFFD74109}"/>
    <cellStyle name="20% - Accent4 2 9 2 3" xfId="8391" xr:uid="{2EEA3F4B-97DA-4727-B1A1-16BBFB4A1728}"/>
    <cellStyle name="20% - Accent4 2 9 2 3 2" xfId="8392" xr:uid="{D0126198-4279-4509-A0B2-13A6C98F428D}"/>
    <cellStyle name="20% - Accent4 2 9 2 4" xfId="8393" xr:uid="{D0FC07A3-D3EC-402F-83CF-1BAB4A7BC914}"/>
    <cellStyle name="20% - Accent4 2 9 3" xfId="8394" xr:uid="{74BD844D-2BBC-4CB6-BB5F-F1DF793BE4DF}"/>
    <cellStyle name="20% - Accent4 2 9 3 2" xfId="8395" xr:uid="{FB091FD7-ECE6-47A2-8A24-E93C1B308413}"/>
    <cellStyle name="20% - Accent4 2 9 3 2 2" xfId="8396" xr:uid="{46BC1FCF-9DA6-41F6-9FA6-7421324D5D81}"/>
    <cellStyle name="20% - Accent4 2 9 3 3" xfId="8397" xr:uid="{CEB215E0-E33A-4113-AA3C-C7C30E8E1CB6}"/>
    <cellStyle name="20% - Accent4 2 9 4" xfId="8398" xr:uid="{7C5080A2-26B2-4905-B305-AC0F6B00761D}"/>
    <cellStyle name="20% - Accent4 2 9 4 2" xfId="8399" xr:uid="{C9A41008-7CDF-424B-9806-C319240B4CB8}"/>
    <cellStyle name="20% - Accent4 2 9 5" xfId="8400" xr:uid="{CB492506-7D76-49B8-B67C-D9FFF40233EB}"/>
    <cellStyle name="20% - Accent4 2_Asset Register (new)" xfId="8401" xr:uid="{675BC4E8-E3E7-4BFA-9662-DD91C2A2CA2C}"/>
    <cellStyle name="20% - Accent4 3" xfId="8402" xr:uid="{8DA46960-F17A-4394-9FC8-5EB97B2D1703}"/>
    <cellStyle name="20% - Accent4 3 10" xfId="8403" xr:uid="{13ECD9CC-9B07-48F3-B409-5F134B1B39B6}"/>
    <cellStyle name="20% - Accent4 3 10 2" xfId="8404" xr:uid="{D55EB451-3C7D-410A-A898-90C6609F5E28}"/>
    <cellStyle name="20% - Accent4 3 10 2 2" xfId="8405" xr:uid="{49256079-C08C-4AF6-924A-39AC4D531759}"/>
    <cellStyle name="20% - Accent4 3 10 2 2 2" xfId="8406" xr:uid="{C02FF788-DDAC-4169-A259-141B7EAE3F50}"/>
    <cellStyle name="20% - Accent4 3 10 2 2 2 2" xfId="8407" xr:uid="{E43CAEFC-C945-4E37-BDE9-67B0267EB6C7}"/>
    <cellStyle name="20% - Accent4 3 10 2 2 3" xfId="8408" xr:uid="{618EC513-C291-4853-9D12-77A1E7D150CB}"/>
    <cellStyle name="20% - Accent4 3 10 2 3" xfId="8409" xr:uid="{2B8075B2-162F-4E6F-8B85-2D77C5EA5D8E}"/>
    <cellStyle name="20% - Accent4 3 10 2 3 2" xfId="8410" xr:uid="{92B7947D-DE38-4FF4-906A-ACC1AD1448CC}"/>
    <cellStyle name="20% - Accent4 3 10 2 4" xfId="8411" xr:uid="{409577F8-88B2-4221-8707-533F8C3131BE}"/>
    <cellStyle name="20% - Accent4 3 10 3" xfId="8412" xr:uid="{7DBDC26C-98CD-470C-9ABF-A82913E02A79}"/>
    <cellStyle name="20% - Accent4 3 10 3 2" xfId="8413" xr:uid="{264AB0CE-6AB5-40C1-8BDF-BF4A6D7DB8D7}"/>
    <cellStyle name="20% - Accent4 3 10 3 2 2" xfId="8414" xr:uid="{A4179E0E-4A51-4BFB-8320-9F24B07CC4CC}"/>
    <cellStyle name="20% - Accent4 3 10 3 3" xfId="8415" xr:uid="{2DE1C938-E91C-41F6-A707-038F42B05E2A}"/>
    <cellStyle name="20% - Accent4 3 10 4" xfId="8416" xr:uid="{47311F24-399B-431A-872C-D69AE8FA480D}"/>
    <cellStyle name="20% - Accent4 3 10 4 2" xfId="8417" xr:uid="{CA3582CF-5492-49C8-B703-92F119783209}"/>
    <cellStyle name="20% - Accent4 3 10 5" xfId="8418" xr:uid="{7F739F80-35A0-4C80-A957-99A2A1728124}"/>
    <cellStyle name="20% - Accent4 3 11" xfId="8419" xr:uid="{B0B4A763-1E43-4265-B732-E178C5500626}"/>
    <cellStyle name="20% - Accent4 3 11 2" xfId="8420" xr:uid="{21CAC5CE-5534-40E5-A3A3-46B6B417958F}"/>
    <cellStyle name="20% - Accent4 3 11 2 2" xfId="8421" xr:uid="{88A00F40-0705-464F-BA87-FD7378238361}"/>
    <cellStyle name="20% - Accent4 3 11 2 2 2" xfId="8422" xr:uid="{0B11EC4A-6B14-4508-B426-9C9D2EF15649}"/>
    <cellStyle name="20% - Accent4 3 11 2 2 2 2" xfId="8423" xr:uid="{95AD4578-BD37-419A-A27B-25277B7FE24A}"/>
    <cellStyle name="20% - Accent4 3 11 2 2 3" xfId="8424" xr:uid="{69ECC2F4-B8D6-489A-B1F3-49D2C6E6FA53}"/>
    <cellStyle name="20% - Accent4 3 11 2 3" xfId="8425" xr:uid="{CEDFE517-5987-41D2-A385-EA75937C1F92}"/>
    <cellStyle name="20% - Accent4 3 11 2 3 2" xfId="8426" xr:uid="{A77E6BEC-A302-4C21-91FB-2A2CB1616A54}"/>
    <cellStyle name="20% - Accent4 3 11 2 4" xfId="8427" xr:uid="{83C1EA57-9C6D-4FAD-85BD-DD2B128FD2CF}"/>
    <cellStyle name="20% - Accent4 3 11 3" xfId="8428" xr:uid="{A152CFD9-451F-4029-BD57-2EDFE5A6EF2E}"/>
    <cellStyle name="20% - Accent4 3 11 3 2" xfId="8429" xr:uid="{343CA616-78A7-433C-AD45-0CC0DD418C74}"/>
    <cellStyle name="20% - Accent4 3 11 3 2 2" xfId="8430" xr:uid="{5215BA9A-9BF2-4521-A11E-2D141EE35B25}"/>
    <cellStyle name="20% - Accent4 3 11 3 3" xfId="8431" xr:uid="{DDC37E74-8EA3-4D46-B568-33AC96A0C51B}"/>
    <cellStyle name="20% - Accent4 3 11 4" xfId="8432" xr:uid="{D79A4046-2966-4718-ABAD-9A1791205CB9}"/>
    <cellStyle name="20% - Accent4 3 11 4 2" xfId="8433" xr:uid="{998BE38A-5FA7-49B3-B807-7F809A70915F}"/>
    <cellStyle name="20% - Accent4 3 11 5" xfId="8434" xr:uid="{A6E8A735-1E70-443A-8938-27C9D4D244E6}"/>
    <cellStyle name="20% - Accent4 3 12" xfId="8435" xr:uid="{4C23579E-73ED-4874-9462-8E7A9F3E32E3}"/>
    <cellStyle name="20% - Accent4 3 12 2" xfId="8436" xr:uid="{34D7F04B-49E1-4D68-AA44-2D7F90093693}"/>
    <cellStyle name="20% - Accent4 3 12 2 2" xfId="8437" xr:uid="{2F62B02E-6EAE-4BD2-93C6-B381D497DF50}"/>
    <cellStyle name="20% - Accent4 3 12 2 2 2" xfId="8438" xr:uid="{CCC89A3A-9184-42E9-BF66-AD28AAE08F3D}"/>
    <cellStyle name="20% - Accent4 3 12 2 2 2 2" xfId="8439" xr:uid="{FD325E14-4903-46DF-AAC2-BA9C7A068E42}"/>
    <cellStyle name="20% - Accent4 3 12 2 2 3" xfId="8440" xr:uid="{C20427A8-3E4B-4FC6-A886-C5820DE0766B}"/>
    <cellStyle name="20% - Accent4 3 12 2 3" xfId="8441" xr:uid="{B17A7FAF-A4DE-4032-83CE-9D54A0CDB0A6}"/>
    <cellStyle name="20% - Accent4 3 12 2 3 2" xfId="8442" xr:uid="{5C4BB0E9-7487-444E-BC98-CBCEEC52F317}"/>
    <cellStyle name="20% - Accent4 3 12 2 4" xfId="8443" xr:uid="{E0146EC6-EB0D-44AB-A765-A3B4DD0B6A99}"/>
    <cellStyle name="20% - Accent4 3 12 3" xfId="8444" xr:uid="{54B25BE6-3C15-4819-AFAC-BF48E1CC7D89}"/>
    <cellStyle name="20% - Accent4 3 12 3 2" xfId="8445" xr:uid="{B572DF28-10F3-41EC-81AC-F7108A3D4BC3}"/>
    <cellStyle name="20% - Accent4 3 12 3 2 2" xfId="8446" xr:uid="{CE690CA3-4F8D-46D0-B637-304325A82875}"/>
    <cellStyle name="20% - Accent4 3 12 3 3" xfId="8447" xr:uid="{C11DC592-A0D3-4034-A128-F41C1EACF6EC}"/>
    <cellStyle name="20% - Accent4 3 12 4" xfId="8448" xr:uid="{23E4B342-8CB8-4593-80DB-7E23AAE4D1BD}"/>
    <cellStyle name="20% - Accent4 3 12 4 2" xfId="8449" xr:uid="{A0936AB5-E05E-4C85-AC30-FB9A6B5A87F1}"/>
    <cellStyle name="20% - Accent4 3 12 5" xfId="8450" xr:uid="{595C304B-B3A9-4B56-84E4-413F65D85E2C}"/>
    <cellStyle name="20% - Accent4 3 13" xfId="8451" xr:uid="{82C0BAD4-CFDC-47FE-8421-E6C59B6FDA12}"/>
    <cellStyle name="20% - Accent4 3 13 2" xfId="8452" xr:uid="{07B28AF5-FB1D-432C-A3DB-029CDDB6324E}"/>
    <cellStyle name="20% - Accent4 3 13 2 2" xfId="8453" xr:uid="{2EAC096A-24FB-4690-8652-1A8A2AF04FE4}"/>
    <cellStyle name="20% - Accent4 3 13 2 2 2" xfId="8454" xr:uid="{A5A2211A-82BA-4099-8B22-18C72A24D798}"/>
    <cellStyle name="20% - Accent4 3 13 2 2 2 2" xfId="8455" xr:uid="{492EB1D5-369A-41CD-9D0C-D976709DF753}"/>
    <cellStyle name="20% - Accent4 3 13 2 2 3" xfId="8456" xr:uid="{DE634BA7-9D24-4480-996E-D895823E9A68}"/>
    <cellStyle name="20% - Accent4 3 13 2 3" xfId="8457" xr:uid="{5F5F9719-7633-4147-9B26-A6669350E117}"/>
    <cellStyle name="20% - Accent4 3 13 2 3 2" xfId="8458" xr:uid="{41BCAD9F-F142-4B8A-945F-D6A9D8D0372C}"/>
    <cellStyle name="20% - Accent4 3 13 2 4" xfId="8459" xr:uid="{84FC94B7-3B99-484A-9351-DBE60FADFFFE}"/>
    <cellStyle name="20% - Accent4 3 13 3" xfId="8460" xr:uid="{1588AFEE-3E3F-4E4F-8412-58E5563B8ACE}"/>
    <cellStyle name="20% - Accent4 3 13 3 2" xfId="8461" xr:uid="{FA970C9F-E568-4DE7-BE79-3D35C76BCA1E}"/>
    <cellStyle name="20% - Accent4 3 13 3 2 2" xfId="8462" xr:uid="{C7C06F50-82D0-4DA2-9E06-47D18211C0CC}"/>
    <cellStyle name="20% - Accent4 3 13 3 3" xfId="8463" xr:uid="{35D0C755-DBEF-4A76-95CF-13761D2080FB}"/>
    <cellStyle name="20% - Accent4 3 13 4" xfId="8464" xr:uid="{DC72263F-4E65-45B8-A26E-3720AA9765EC}"/>
    <cellStyle name="20% - Accent4 3 13 4 2" xfId="8465" xr:uid="{D46E3AE9-CF4E-4D94-85EB-54B3D704BAED}"/>
    <cellStyle name="20% - Accent4 3 13 5" xfId="8466" xr:uid="{A9114CA8-C401-4DAD-AF0B-A7FAE524026B}"/>
    <cellStyle name="20% - Accent4 3 14" xfId="8467" xr:uid="{41A0BCFA-6588-4384-82D8-52120B7E685F}"/>
    <cellStyle name="20% - Accent4 3 14 2" xfId="8468" xr:uid="{AF849E63-1A0A-424B-90F9-628E99B46085}"/>
    <cellStyle name="20% - Accent4 3 14 2 2" xfId="8469" xr:uid="{A6A997DE-788E-40E7-A6CE-2880379ECB56}"/>
    <cellStyle name="20% - Accent4 3 14 2 2 2" xfId="8470" xr:uid="{BC47E649-D653-4D4D-BFA7-80A31BD6894A}"/>
    <cellStyle name="20% - Accent4 3 14 2 3" xfId="8471" xr:uid="{CADBD5DF-EC1B-4CBD-90B0-5515765E11BE}"/>
    <cellStyle name="20% - Accent4 3 14 3" xfId="8472" xr:uid="{93FB5556-8970-4B31-85A3-FA01CBEF0AE4}"/>
    <cellStyle name="20% - Accent4 3 14 3 2" xfId="8473" xr:uid="{99B2FEE8-8C88-412A-8C75-F9ABCA951FCC}"/>
    <cellStyle name="20% - Accent4 3 14 4" xfId="8474" xr:uid="{31A34143-D8E6-40BF-916E-BD7BB1DC1E5F}"/>
    <cellStyle name="20% - Accent4 3 15" xfId="8475" xr:uid="{88E92C20-FF39-45C1-9A9A-85F83C53A62E}"/>
    <cellStyle name="20% - Accent4 3 15 2" xfId="8476" xr:uid="{7790B848-B91A-4A6D-87B5-BE2DA8A8100C}"/>
    <cellStyle name="20% - Accent4 3 15 2 2" xfId="8477" xr:uid="{1339187C-3DB1-4EA3-B2AE-2A10A10493E8}"/>
    <cellStyle name="20% - Accent4 3 15 3" xfId="8478" xr:uid="{6BDFB425-08EF-4F8D-BDE3-928F0707DBC5}"/>
    <cellStyle name="20% - Accent4 3 16" xfId="8479" xr:uid="{E5315CDA-BC76-4DE8-A230-3F6C4EAC5D3F}"/>
    <cellStyle name="20% - Accent4 3 16 2" xfId="8480" xr:uid="{F9863615-0D68-4570-BEC1-8513426559A7}"/>
    <cellStyle name="20% - Accent4 3 17" xfId="8481" xr:uid="{2B5A6E89-E30E-4E07-A905-3B6D61B4E627}"/>
    <cellStyle name="20% - Accent4 3 17 2" xfId="8482" xr:uid="{6518BD03-6929-43E4-9E1A-2DDA6B015C26}"/>
    <cellStyle name="20% - Accent4 3 18" xfId="8483" xr:uid="{BA614E13-36EB-4E2E-889E-0A4FBF3303C3}"/>
    <cellStyle name="20% - Accent4 3 19" xfId="8484" xr:uid="{98EEB779-2C47-4155-BA0E-B47E62AC982B}"/>
    <cellStyle name="20% - Accent4 3 2" xfId="8485" xr:uid="{5C20942F-E6E6-4C31-8D1C-6A3BA4CE7F40}"/>
    <cellStyle name="20% - Accent4 3 2 10" xfId="8486" xr:uid="{FB387D29-E9CE-46C6-841A-52F7736017E9}"/>
    <cellStyle name="20% - Accent4 3 2 10 2" xfId="8487" xr:uid="{8D5E999E-B916-46C6-8201-85769978223E}"/>
    <cellStyle name="20% - Accent4 3 2 10 2 2" xfId="8488" xr:uid="{215C8C04-E1EE-41CF-A512-93A6BD403AD8}"/>
    <cellStyle name="20% - Accent4 3 2 10 2 2 2" xfId="8489" xr:uid="{55115CAF-3345-4516-BD7A-E191B94FB5BA}"/>
    <cellStyle name="20% - Accent4 3 2 10 2 2 2 2" xfId="8490" xr:uid="{5D4C2BA0-0028-46C5-80B7-A7CB560C6B79}"/>
    <cellStyle name="20% - Accent4 3 2 10 2 2 3" xfId="8491" xr:uid="{C7CF47A8-6A86-4A3B-82E0-FB66B78AA327}"/>
    <cellStyle name="20% - Accent4 3 2 10 2 3" xfId="8492" xr:uid="{D807AF0B-D6D8-4B61-A1FC-0473D189A7B2}"/>
    <cellStyle name="20% - Accent4 3 2 10 2 3 2" xfId="8493" xr:uid="{5770D59A-8001-490F-81D6-524B570CA2A1}"/>
    <cellStyle name="20% - Accent4 3 2 10 2 4" xfId="8494" xr:uid="{C850771D-3231-437A-B084-DCC629F3BF2C}"/>
    <cellStyle name="20% - Accent4 3 2 10 3" xfId="8495" xr:uid="{5FD0CC12-80A8-4676-90F1-97CC2C9208D8}"/>
    <cellStyle name="20% - Accent4 3 2 10 3 2" xfId="8496" xr:uid="{4AB4E637-E1BE-46EB-A282-BC22055D1C8C}"/>
    <cellStyle name="20% - Accent4 3 2 10 3 2 2" xfId="8497" xr:uid="{6A6E5A46-F5D2-477B-BE04-8E4452551509}"/>
    <cellStyle name="20% - Accent4 3 2 10 3 3" xfId="8498" xr:uid="{AA20E3D7-4A4A-41AE-AD81-EABBF143E040}"/>
    <cellStyle name="20% - Accent4 3 2 10 4" xfId="8499" xr:uid="{6E4F7F30-7BE0-416F-BA8E-415699862472}"/>
    <cellStyle name="20% - Accent4 3 2 10 4 2" xfId="8500" xr:uid="{D3A5386B-6BCB-4C2D-9A2A-CE63D2819456}"/>
    <cellStyle name="20% - Accent4 3 2 10 5" xfId="8501" xr:uid="{15DD7293-DE95-40C6-8D01-C50FB3552D45}"/>
    <cellStyle name="20% - Accent4 3 2 11" xfId="8502" xr:uid="{3A1A5ACA-1976-43A5-9966-BB22F401994B}"/>
    <cellStyle name="20% - Accent4 3 2 11 2" xfId="8503" xr:uid="{C003361B-8AA7-4CF1-A9C0-317FED238BC9}"/>
    <cellStyle name="20% - Accent4 3 2 11 2 2" xfId="8504" xr:uid="{506FC286-6BDF-4C1E-B082-CB97A8E09B44}"/>
    <cellStyle name="20% - Accent4 3 2 11 2 2 2" xfId="8505" xr:uid="{8047084D-D2BC-4B1B-8CCB-05FBA425044A}"/>
    <cellStyle name="20% - Accent4 3 2 11 2 2 2 2" xfId="8506" xr:uid="{C8B23363-F194-4C3B-98AD-49BFA59EEBAC}"/>
    <cellStyle name="20% - Accent4 3 2 11 2 2 3" xfId="8507" xr:uid="{EF2A8787-0D5B-45FF-B43E-B8EBCB5D428E}"/>
    <cellStyle name="20% - Accent4 3 2 11 2 3" xfId="8508" xr:uid="{45B4EF63-4EAB-455B-8031-DE41490946A7}"/>
    <cellStyle name="20% - Accent4 3 2 11 2 3 2" xfId="8509" xr:uid="{A6360FB0-D4AA-4D71-99FD-5DB6A4EF29BD}"/>
    <cellStyle name="20% - Accent4 3 2 11 2 4" xfId="8510" xr:uid="{AB6B93C7-804A-4173-88F7-A197B2BD3810}"/>
    <cellStyle name="20% - Accent4 3 2 11 3" xfId="8511" xr:uid="{1642AA11-F0C4-4E7A-AF27-36EFF7B3DB26}"/>
    <cellStyle name="20% - Accent4 3 2 11 3 2" xfId="8512" xr:uid="{2FF4F077-E03E-49A9-9B94-98AF43327C1A}"/>
    <cellStyle name="20% - Accent4 3 2 11 3 2 2" xfId="8513" xr:uid="{BB96162D-30AE-487C-B109-0B921BA3EB45}"/>
    <cellStyle name="20% - Accent4 3 2 11 3 3" xfId="8514" xr:uid="{595F0907-93DB-4348-AD48-8F2ED9AC8936}"/>
    <cellStyle name="20% - Accent4 3 2 11 4" xfId="8515" xr:uid="{1A379EEE-9C61-48A8-9FB8-99E34A46A3D3}"/>
    <cellStyle name="20% - Accent4 3 2 11 4 2" xfId="8516" xr:uid="{E146B3D5-02EF-4F20-9B6B-4F89324F8555}"/>
    <cellStyle name="20% - Accent4 3 2 11 5" xfId="8517" xr:uid="{B855D4E2-5BA5-4CAB-B657-E46FD1D1DDBC}"/>
    <cellStyle name="20% - Accent4 3 2 12" xfId="8518" xr:uid="{1088FE74-550D-4805-8DA2-7F78C3B5A792}"/>
    <cellStyle name="20% - Accent4 3 2 12 2" xfId="8519" xr:uid="{EB68BE41-0168-4DBD-9A4E-BC644A044A54}"/>
    <cellStyle name="20% - Accent4 3 2 12 2 2" xfId="8520" xr:uid="{ED5268FF-456C-49A4-9732-4E27B48AEB32}"/>
    <cellStyle name="20% - Accent4 3 2 12 2 2 2" xfId="8521" xr:uid="{83706EEF-1A67-4338-8BA3-FD679DFFF146}"/>
    <cellStyle name="20% - Accent4 3 2 12 2 3" xfId="8522" xr:uid="{8E052D15-45D9-41DF-B340-19E4DC602DAA}"/>
    <cellStyle name="20% - Accent4 3 2 12 3" xfId="8523" xr:uid="{F9481A2D-D059-4EB7-9C1A-1739292F0A2C}"/>
    <cellStyle name="20% - Accent4 3 2 12 3 2" xfId="8524" xr:uid="{923E2AF8-8FD6-4449-AE56-DEDD6B5B1957}"/>
    <cellStyle name="20% - Accent4 3 2 12 4" xfId="8525" xr:uid="{608EEC9E-93D2-4C8D-B560-523B90F4400F}"/>
    <cellStyle name="20% - Accent4 3 2 13" xfId="8526" xr:uid="{69491BAD-6A6D-4EBE-87F4-DF7EA858B5FF}"/>
    <cellStyle name="20% - Accent4 3 2 13 2" xfId="8527" xr:uid="{1B9B4211-C1CC-4F83-90E3-4E2B6966A67A}"/>
    <cellStyle name="20% - Accent4 3 2 13 2 2" xfId="8528" xr:uid="{28349DF7-8AE3-408F-9793-A271A36F1F53}"/>
    <cellStyle name="20% - Accent4 3 2 13 3" xfId="8529" xr:uid="{7F73BC3F-66F8-40EE-888F-531EE072C493}"/>
    <cellStyle name="20% - Accent4 3 2 14" xfId="8530" xr:uid="{9FAD522B-B3EE-4AB4-8FDE-6CD6BFFF2AB3}"/>
    <cellStyle name="20% - Accent4 3 2 14 2" xfId="8531" xr:uid="{0FE8AAE9-1891-4E0A-A311-888B60A1B0EB}"/>
    <cellStyle name="20% - Accent4 3 2 15" xfId="8532" xr:uid="{FD17D2BE-BBA8-4936-907A-F2129135BD4F}"/>
    <cellStyle name="20% - Accent4 3 2 15 2" xfId="8533" xr:uid="{84FCC2AB-05FB-4855-9A90-7C215F6A5638}"/>
    <cellStyle name="20% - Accent4 3 2 16" xfId="8534" xr:uid="{936AE884-3DC1-48EC-8139-05FB3D6DAC7D}"/>
    <cellStyle name="20% - Accent4 3 2 17" xfId="8535" xr:uid="{642AAB9D-3557-48AE-AD4B-B507ECD061B5}"/>
    <cellStyle name="20% - Accent4 3 2 2" xfId="8536" xr:uid="{2D43E203-FB33-40ED-A1C6-745BB7F98217}"/>
    <cellStyle name="20% - Accent4 3 2 2 10" xfId="8537" xr:uid="{F7A1E62A-D72F-4E11-9945-EC1FE321107E}"/>
    <cellStyle name="20% - Accent4 3 2 2 2" xfId="8538" xr:uid="{D2979E7D-2027-414F-B669-015298C0C0B1}"/>
    <cellStyle name="20% - Accent4 3 2 2 2 2" xfId="8539" xr:uid="{EFF7DF97-0129-4BEF-AB5C-CEFC30C3EAFF}"/>
    <cellStyle name="20% - Accent4 3 2 2 2 2 2" xfId="8540" xr:uid="{D4FFC13F-4F1C-4CA8-9067-D662E3849458}"/>
    <cellStyle name="20% - Accent4 3 2 2 2 2 2 2" xfId="8541" xr:uid="{3A06A954-9C14-4F92-9DCA-FCDD1727893B}"/>
    <cellStyle name="20% - Accent4 3 2 2 2 2 2 2 2" xfId="8542" xr:uid="{9A746B06-3E14-4CD9-91BE-6E37D1572428}"/>
    <cellStyle name="20% - Accent4 3 2 2 2 2 2 2 2 2" xfId="8543" xr:uid="{6A70143C-BF06-4E67-A8B2-2DD4FC663811}"/>
    <cellStyle name="20% - Accent4 3 2 2 2 2 2 2 3" xfId="8544" xr:uid="{D4B6B379-653C-4774-AA9A-A9F0BBD71869}"/>
    <cellStyle name="20% - Accent4 3 2 2 2 2 2 3" xfId="8545" xr:uid="{1E140362-47D6-4B0E-9051-9626813BFC97}"/>
    <cellStyle name="20% - Accent4 3 2 2 2 2 2 3 2" xfId="8546" xr:uid="{98455F85-ED48-485B-965E-7BE680624BAD}"/>
    <cellStyle name="20% - Accent4 3 2 2 2 2 2 4" xfId="8547" xr:uid="{3E7B2246-E95D-401E-879F-B0DC6BC2B86F}"/>
    <cellStyle name="20% - Accent4 3 2 2 2 2 2 4 2" xfId="8548" xr:uid="{080BFBCF-131B-472F-958F-3F5D257DAFDA}"/>
    <cellStyle name="20% - Accent4 3 2 2 2 2 2 5" xfId="8549" xr:uid="{1A4049E8-FBC7-4827-8EC4-61E7E56A133A}"/>
    <cellStyle name="20% - Accent4 3 2 2 2 2 2 6" xfId="8550" xr:uid="{10020B76-53EF-42ED-9BAA-E2303087F819}"/>
    <cellStyle name="20% - Accent4 3 2 2 2 2 3" xfId="8551" xr:uid="{E5326469-3D9B-4C0E-A1C4-D570C1B4A114}"/>
    <cellStyle name="20% - Accent4 3 2 2 2 2 3 2" xfId="8552" xr:uid="{D7F6571C-0B2D-4AF4-9A79-6212BA4A3C2E}"/>
    <cellStyle name="20% - Accent4 3 2 2 2 2 3 2 2" xfId="8553" xr:uid="{BC0FBB21-BD90-4207-A6EE-4A39654A4ABC}"/>
    <cellStyle name="20% - Accent4 3 2 2 2 2 3 3" xfId="8554" xr:uid="{5EC98A55-6C79-4011-9DB6-A8D199142F3D}"/>
    <cellStyle name="20% - Accent4 3 2 2 2 2 4" xfId="8555" xr:uid="{CC80AA92-1C7A-4D67-A3B4-2FF87BBEB0CF}"/>
    <cellStyle name="20% - Accent4 3 2 2 2 2 4 2" xfId="8556" xr:uid="{55C65869-6213-4C4C-B6B3-F9EF4D94E818}"/>
    <cellStyle name="20% - Accent4 3 2 2 2 2 5" xfId="8557" xr:uid="{B80C786B-3241-4E1B-9475-8793701B6281}"/>
    <cellStyle name="20% - Accent4 3 2 2 2 2 5 2" xfId="8558" xr:uid="{3496618E-1EF4-4494-A0B8-DC8B43CD7B0A}"/>
    <cellStyle name="20% - Accent4 3 2 2 2 2 6" xfId="8559" xr:uid="{BACE43A9-1E4F-4D16-A592-11C5CDCFA11B}"/>
    <cellStyle name="20% - Accent4 3 2 2 2 2 7" xfId="8560" xr:uid="{D7D6B2DB-52B9-41CC-BBA8-84AB6FEB5FE3}"/>
    <cellStyle name="20% - Accent4 3 2 2 2 3" xfId="8561" xr:uid="{0557F3CD-83B2-4697-865C-3C2BEF22F8C0}"/>
    <cellStyle name="20% - Accent4 3 2 2 2 3 2" xfId="8562" xr:uid="{00702057-D8E9-49E4-8C3E-27EE930F4B8A}"/>
    <cellStyle name="20% - Accent4 3 2 2 2 3 2 2" xfId="8563" xr:uid="{A6AC3229-11C2-4F79-A0D3-5E022A3B213C}"/>
    <cellStyle name="20% - Accent4 3 2 2 2 3 2 2 2" xfId="8564" xr:uid="{E0D1D880-D5CE-4445-B31D-A33F181C4993}"/>
    <cellStyle name="20% - Accent4 3 2 2 2 3 2 3" xfId="8565" xr:uid="{E384D3E2-AF9B-463C-84C8-CCC37476B749}"/>
    <cellStyle name="20% - Accent4 3 2 2 2 3 3" xfId="8566" xr:uid="{D620391B-85EF-42D6-BA6F-1581E8BD51A4}"/>
    <cellStyle name="20% - Accent4 3 2 2 2 3 3 2" xfId="8567" xr:uid="{2B02510F-490D-4988-A873-7742BC34C9F8}"/>
    <cellStyle name="20% - Accent4 3 2 2 2 3 4" xfId="8568" xr:uid="{A27C5FF7-9C3A-4EB4-BE0D-D162591ACA7C}"/>
    <cellStyle name="20% - Accent4 3 2 2 2 3 4 2" xfId="8569" xr:uid="{91E0EF8A-5547-4E35-A1AC-82D46FA784CA}"/>
    <cellStyle name="20% - Accent4 3 2 2 2 3 5" xfId="8570" xr:uid="{3218CB1E-A884-4876-AEF3-B118B7188FC0}"/>
    <cellStyle name="20% - Accent4 3 2 2 2 3 6" xfId="8571" xr:uid="{9D27AA3F-092A-47E7-8E52-870CB5A710EB}"/>
    <cellStyle name="20% - Accent4 3 2 2 2 4" xfId="8572" xr:uid="{AA6172EE-935B-4DB5-B074-8D7EF40AB769}"/>
    <cellStyle name="20% - Accent4 3 2 2 2 4 2" xfId="8573" xr:uid="{597591E4-40BE-45E0-A612-57D59D081134}"/>
    <cellStyle name="20% - Accent4 3 2 2 2 4 2 2" xfId="8574" xr:uid="{0DFD688B-F945-4E83-B0BB-F7B3325241E3}"/>
    <cellStyle name="20% - Accent4 3 2 2 2 4 3" xfId="8575" xr:uid="{64882489-66FF-4836-9B1A-9B92F24BBC1C}"/>
    <cellStyle name="20% - Accent4 3 2 2 2 5" xfId="8576" xr:uid="{0E961D34-52B8-4FFA-B247-78F7BB759DFE}"/>
    <cellStyle name="20% - Accent4 3 2 2 2 5 2" xfId="8577" xr:uid="{E6D275AD-29E0-4BE4-A3C1-2BACE3569F51}"/>
    <cellStyle name="20% - Accent4 3 2 2 2 6" xfId="8578" xr:uid="{68518570-7AC8-47B9-85C1-E962B63C9E5D}"/>
    <cellStyle name="20% - Accent4 3 2 2 2 6 2" xfId="8579" xr:uid="{F73579D8-8AB6-49A6-B091-CC83195AB3DA}"/>
    <cellStyle name="20% - Accent4 3 2 2 2 7" xfId="8580" xr:uid="{1C88E519-5D65-489A-9D95-7B2766CC3805}"/>
    <cellStyle name="20% - Accent4 3 2 2 2 8" xfId="8581" xr:uid="{BD5889C1-F083-4162-8434-5C2FD9A1CBF2}"/>
    <cellStyle name="20% - Accent4 3 2 2 3" xfId="8582" xr:uid="{653CC67C-826D-43A3-B00C-627258F2BA9B}"/>
    <cellStyle name="20% - Accent4 3 2 2 3 2" xfId="8583" xr:uid="{24570D7F-0E8E-41E3-ABAC-06EA2A9AF91C}"/>
    <cellStyle name="20% - Accent4 3 2 2 3 2 2" xfId="8584" xr:uid="{535818A9-B394-4276-BDF1-C3339B1BBDD0}"/>
    <cellStyle name="20% - Accent4 3 2 2 3 2 2 2" xfId="8585" xr:uid="{657EA95C-A0E0-4BBA-BEB0-4E242EAE4545}"/>
    <cellStyle name="20% - Accent4 3 2 2 3 2 2 2 2" xfId="8586" xr:uid="{BCF84E3C-8F11-4E91-8E90-1B5AFFF39255}"/>
    <cellStyle name="20% - Accent4 3 2 2 3 2 2 3" xfId="8587" xr:uid="{E9CF13AF-F252-4435-8EE0-552E489A8671}"/>
    <cellStyle name="20% - Accent4 3 2 2 3 2 3" xfId="8588" xr:uid="{C41C7559-92F5-47D2-84F3-6E33BCA16DBE}"/>
    <cellStyle name="20% - Accent4 3 2 2 3 2 3 2" xfId="8589" xr:uid="{3A7E2748-7B60-4FF0-8867-2461A93C57E9}"/>
    <cellStyle name="20% - Accent4 3 2 2 3 2 4" xfId="8590" xr:uid="{056CFF77-F93F-4878-9D32-95DC4210B94E}"/>
    <cellStyle name="20% - Accent4 3 2 2 3 2 4 2" xfId="8591" xr:uid="{D3682D56-B18A-4C01-896A-AAED13AA2521}"/>
    <cellStyle name="20% - Accent4 3 2 2 3 2 5" xfId="8592" xr:uid="{76AB61FE-C091-45BE-B859-9EFFDD21A4DB}"/>
    <cellStyle name="20% - Accent4 3 2 2 3 2 6" xfId="8593" xr:uid="{74E1BA94-B421-40A3-9245-982A38DA581C}"/>
    <cellStyle name="20% - Accent4 3 2 2 3 3" xfId="8594" xr:uid="{93ECBCB1-87FE-4A86-BED5-49C86C336C8C}"/>
    <cellStyle name="20% - Accent4 3 2 2 3 3 2" xfId="8595" xr:uid="{5ABC9842-1D85-4167-BA6A-95993286642A}"/>
    <cellStyle name="20% - Accent4 3 2 2 3 3 2 2" xfId="8596" xr:uid="{68630427-982D-4E75-B6C4-EF756C068C7D}"/>
    <cellStyle name="20% - Accent4 3 2 2 3 3 3" xfId="8597" xr:uid="{4D09473D-D14C-4BA4-9E3B-CFCCF9B0BF6A}"/>
    <cellStyle name="20% - Accent4 3 2 2 3 4" xfId="8598" xr:uid="{44B87216-48A8-4662-8321-E9028EE14583}"/>
    <cellStyle name="20% - Accent4 3 2 2 3 4 2" xfId="8599" xr:uid="{9F9CDD8F-4483-4C73-A380-ECABDD50AA80}"/>
    <cellStyle name="20% - Accent4 3 2 2 3 5" xfId="8600" xr:uid="{83C48897-83AC-4FBE-92B3-248A63D2653C}"/>
    <cellStyle name="20% - Accent4 3 2 2 3 5 2" xfId="8601" xr:uid="{6823F8D2-A91C-4366-8802-21739497D327}"/>
    <cellStyle name="20% - Accent4 3 2 2 3 6" xfId="8602" xr:uid="{05CD4C37-4715-46BA-8CA3-316DB4B0E800}"/>
    <cellStyle name="20% - Accent4 3 2 2 3 7" xfId="8603" xr:uid="{50C4E212-6484-46BF-8D88-F08F6EE0E5E5}"/>
    <cellStyle name="20% - Accent4 3 2 2 4" xfId="8604" xr:uid="{1ED617B7-3400-4120-9E62-1537EAF2C733}"/>
    <cellStyle name="20% - Accent4 3 2 2 4 2" xfId="8605" xr:uid="{BEA39977-915F-4A44-9DC8-9ED07D02F1BD}"/>
    <cellStyle name="20% - Accent4 3 2 2 4 2 2" xfId="8606" xr:uid="{F675DEDC-8478-496E-8153-DDD48DB19B4A}"/>
    <cellStyle name="20% - Accent4 3 2 2 4 2 2 2" xfId="8607" xr:uid="{DB239C58-7484-4238-9D82-20C76C6322FF}"/>
    <cellStyle name="20% - Accent4 3 2 2 4 2 2 2 2" xfId="8608" xr:uid="{1C9D970E-EC39-4E7E-B112-C140A1443DB5}"/>
    <cellStyle name="20% - Accent4 3 2 2 4 2 2 3" xfId="8609" xr:uid="{AAD0144C-BD25-4C67-A8EC-1C020BDFC08E}"/>
    <cellStyle name="20% - Accent4 3 2 2 4 2 3" xfId="8610" xr:uid="{6F2FAB6D-23A8-4AD6-ABB1-40D721366EA0}"/>
    <cellStyle name="20% - Accent4 3 2 2 4 2 3 2" xfId="8611" xr:uid="{BE1E5F7C-6627-42BD-B5B2-F499700D8513}"/>
    <cellStyle name="20% - Accent4 3 2 2 4 2 4" xfId="8612" xr:uid="{0E820BF7-2C26-46B7-A011-E76E7B342EF9}"/>
    <cellStyle name="20% - Accent4 3 2 2 4 3" xfId="8613" xr:uid="{60F98608-FD6B-4D4F-922C-571582897BE6}"/>
    <cellStyle name="20% - Accent4 3 2 2 4 3 2" xfId="8614" xr:uid="{A70D528C-C277-440E-A98E-429A1C7DFF22}"/>
    <cellStyle name="20% - Accent4 3 2 2 4 3 2 2" xfId="8615" xr:uid="{9BF99B38-6C1D-4EFD-8232-0080FB7F8C9B}"/>
    <cellStyle name="20% - Accent4 3 2 2 4 3 3" xfId="8616" xr:uid="{1D7B1832-FAE1-4AF7-82F1-ED5FCD90B8E5}"/>
    <cellStyle name="20% - Accent4 3 2 2 4 4" xfId="8617" xr:uid="{0D5A9115-2041-409E-A9A4-66E1FE3F6739}"/>
    <cellStyle name="20% - Accent4 3 2 2 4 4 2" xfId="8618" xr:uid="{45D10E42-B91B-435B-A378-2C4E69C0FDC6}"/>
    <cellStyle name="20% - Accent4 3 2 2 4 5" xfId="8619" xr:uid="{D87B03DD-B505-4E3C-9D05-557F8613C8DA}"/>
    <cellStyle name="20% - Accent4 3 2 2 4 5 2" xfId="8620" xr:uid="{EE3CEC0C-EC44-4C3C-BA53-702D1BF39C20}"/>
    <cellStyle name="20% - Accent4 3 2 2 4 6" xfId="8621" xr:uid="{3AE9088B-5A58-44ED-9DB1-295B29A874A9}"/>
    <cellStyle name="20% - Accent4 3 2 2 4 7" xfId="8622" xr:uid="{7787950A-D6FA-4D3B-B378-A94C7823DB30}"/>
    <cellStyle name="20% - Accent4 3 2 2 5" xfId="8623" xr:uid="{2E5F41D7-F468-42A7-BB65-093006CE2F24}"/>
    <cellStyle name="20% - Accent4 3 2 2 5 2" xfId="8624" xr:uid="{2296AB23-FB5F-477F-9A0A-3431EF41E83A}"/>
    <cellStyle name="20% - Accent4 3 2 2 5 2 2" xfId="8625" xr:uid="{A2645868-EE5E-4FF6-A154-6F5556998E35}"/>
    <cellStyle name="20% - Accent4 3 2 2 5 2 2 2" xfId="8626" xr:uid="{A1988C77-3325-4A11-864A-595B3A201A40}"/>
    <cellStyle name="20% - Accent4 3 2 2 5 2 3" xfId="8627" xr:uid="{B09D45D4-4BDB-4A63-A643-2C7765F13B0D}"/>
    <cellStyle name="20% - Accent4 3 2 2 5 3" xfId="8628" xr:uid="{644B9F48-A71A-482D-A173-BB45136AAB73}"/>
    <cellStyle name="20% - Accent4 3 2 2 5 3 2" xfId="8629" xr:uid="{5AFFEE9A-0A3E-4C2D-B3ED-DFFEE94D731F}"/>
    <cellStyle name="20% - Accent4 3 2 2 5 4" xfId="8630" xr:uid="{3A7E3392-75C1-46DD-A12A-4961CE5A7642}"/>
    <cellStyle name="20% - Accent4 3 2 2 6" xfId="8631" xr:uid="{96C24EED-A5FD-429B-B180-2D8EFF7F9BFC}"/>
    <cellStyle name="20% - Accent4 3 2 2 6 2" xfId="8632" xr:uid="{FB54637A-EC94-4D5D-BD8E-A92904FDA2E8}"/>
    <cellStyle name="20% - Accent4 3 2 2 6 2 2" xfId="8633" xr:uid="{3D5C5DCC-919C-4CD6-87F4-24357F8F763B}"/>
    <cellStyle name="20% - Accent4 3 2 2 6 3" xfId="8634" xr:uid="{9435B28F-20B8-4A77-8BE2-13174DD3E1C8}"/>
    <cellStyle name="20% - Accent4 3 2 2 7" xfId="8635" xr:uid="{A962AB8F-71BE-4330-B9E6-FA37709F645A}"/>
    <cellStyle name="20% - Accent4 3 2 2 7 2" xfId="8636" xr:uid="{1C5FA8CC-F974-4BA4-929F-1C6AFF54B95C}"/>
    <cellStyle name="20% - Accent4 3 2 2 8" xfId="8637" xr:uid="{57EF11EC-CA09-445B-942A-A4F41E653081}"/>
    <cellStyle name="20% - Accent4 3 2 2 8 2" xfId="8638" xr:uid="{066A92AF-D3EE-4ABF-9144-AF3A70A4D099}"/>
    <cellStyle name="20% - Accent4 3 2 2 9" xfId="8639" xr:uid="{920396A7-BFD8-40B6-838C-24B04295F3E7}"/>
    <cellStyle name="20% - Accent4 3 2 2_Asset Register (new)" xfId="8640" xr:uid="{622B350D-C723-477A-AB90-E0335B1FC9CC}"/>
    <cellStyle name="20% - Accent4 3 2 3" xfId="8641" xr:uid="{A0CAC52E-F223-4F58-BB55-BCE6B03E77C4}"/>
    <cellStyle name="20% - Accent4 3 2 3 2" xfId="8642" xr:uid="{5340A013-5FC4-4505-AF25-02C4317CCF6B}"/>
    <cellStyle name="20% - Accent4 3 2 3 2 2" xfId="8643" xr:uid="{210893C8-8EE1-4126-86BC-ADC4C044727D}"/>
    <cellStyle name="20% - Accent4 3 2 3 2 2 2" xfId="8644" xr:uid="{CDC1EDA0-5BC2-46C8-AB58-A51B508B64D6}"/>
    <cellStyle name="20% - Accent4 3 2 3 2 2 2 2" xfId="8645" xr:uid="{0F7FDBFB-595B-4A8C-AD0D-3D6F26024EDD}"/>
    <cellStyle name="20% - Accent4 3 2 3 2 2 2 2 2" xfId="8646" xr:uid="{A0D0D113-16BC-4B9C-A484-32338896ACBB}"/>
    <cellStyle name="20% - Accent4 3 2 3 2 2 2 3" xfId="8647" xr:uid="{6CCC6B34-9989-4A47-AE73-16A07B20C614}"/>
    <cellStyle name="20% - Accent4 3 2 3 2 2 3" xfId="8648" xr:uid="{464068DB-6488-4CC0-BAB0-5730B1F3A679}"/>
    <cellStyle name="20% - Accent4 3 2 3 2 2 3 2" xfId="8649" xr:uid="{9458228B-6D76-4655-A828-0A944E2CE3CE}"/>
    <cellStyle name="20% - Accent4 3 2 3 2 2 4" xfId="8650" xr:uid="{85E75188-784B-4A05-B0AF-2ECBF374385B}"/>
    <cellStyle name="20% - Accent4 3 2 3 2 2 4 2" xfId="8651" xr:uid="{64C58DF3-68E4-4FC0-BC79-FA44F17DBC00}"/>
    <cellStyle name="20% - Accent4 3 2 3 2 2 5" xfId="8652" xr:uid="{7173DAE6-CF3D-4189-BD1F-4B86BA7AFEBF}"/>
    <cellStyle name="20% - Accent4 3 2 3 2 2 6" xfId="8653" xr:uid="{E0C42EBA-2FCF-4EBB-A299-8CF1209F9E7B}"/>
    <cellStyle name="20% - Accent4 3 2 3 2 3" xfId="8654" xr:uid="{4A9606BE-3E43-4134-8DD5-8AC2675DADD5}"/>
    <cellStyle name="20% - Accent4 3 2 3 2 3 2" xfId="8655" xr:uid="{B9A09B3E-F674-42CB-80C9-914F74536811}"/>
    <cellStyle name="20% - Accent4 3 2 3 2 3 2 2" xfId="8656" xr:uid="{18CBB3DF-6BE5-450E-947D-B6209F335659}"/>
    <cellStyle name="20% - Accent4 3 2 3 2 3 3" xfId="8657" xr:uid="{B593A13C-6C98-4241-9001-DB33706F0467}"/>
    <cellStyle name="20% - Accent4 3 2 3 2 4" xfId="8658" xr:uid="{111DA2FF-4D71-49FF-A22D-0CD0331534DD}"/>
    <cellStyle name="20% - Accent4 3 2 3 2 4 2" xfId="8659" xr:uid="{684349BA-C740-468F-86C8-A0653E400611}"/>
    <cellStyle name="20% - Accent4 3 2 3 2 5" xfId="8660" xr:uid="{77A55588-1656-40CE-8626-CBDF65BF83BA}"/>
    <cellStyle name="20% - Accent4 3 2 3 2 5 2" xfId="8661" xr:uid="{FA716AFF-D466-48AA-B8B1-C050D51A151C}"/>
    <cellStyle name="20% - Accent4 3 2 3 2 6" xfId="8662" xr:uid="{8B691CD0-338A-48D4-8385-D34641D92D0F}"/>
    <cellStyle name="20% - Accent4 3 2 3 2 7" xfId="8663" xr:uid="{0C72A45D-9BC1-41BD-92D0-76B35318111A}"/>
    <cellStyle name="20% - Accent4 3 2 3 3" xfId="8664" xr:uid="{44F0BC3F-E32F-4506-9732-2DDE9D7EE512}"/>
    <cellStyle name="20% - Accent4 3 2 3 3 2" xfId="8665" xr:uid="{03A74790-2500-4599-BAFA-C1196A23502A}"/>
    <cellStyle name="20% - Accent4 3 2 3 3 2 2" xfId="8666" xr:uid="{E3A8BC57-08D8-4BE0-A906-70618825CC50}"/>
    <cellStyle name="20% - Accent4 3 2 3 3 2 2 2" xfId="8667" xr:uid="{1D3367A6-DE5B-4BBD-8378-A338D64B57F6}"/>
    <cellStyle name="20% - Accent4 3 2 3 3 2 3" xfId="8668" xr:uid="{4234C276-85E8-4A95-9824-42EF2647CBCB}"/>
    <cellStyle name="20% - Accent4 3 2 3 3 3" xfId="8669" xr:uid="{A76227E7-F836-40D7-B500-03D13589A55C}"/>
    <cellStyle name="20% - Accent4 3 2 3 3 3 2" xfId="8670" xr:uid="{B12FE3F9-8178-49DE-92E6-0CAF2636FD16}"/>
    <cellStyle name="20% - Accent4 3 2 3 3 4" xfId="8671" xr:uid="{5217AB51-0EDE-460A-B922-B58A7482E2BF}"/>
    <cellStyle name="20% - Accent4 3 2 3 3 4 2" xfId="8672" xr:uid="{66D22F61-8ED3-4FBA-B040-EA34E7866A49}"/>
    <cellStyle name="20% - Accent4 3 2 3 3 5" xfId="8673" xr:uid="{3BBCBAD8-45CF-47FF-BDE2-0B2ADEAE1FAA}"/>
    <cellStyle name="20% - Accent4 3 2 3 3 6" xfId="8674" xr:uid="{D7665BA9-C9A2-4B67-B537-60DB47E44804}"/>
    <cellStyle name="20% - Accent4 3 2 3 4" xfId="8675" xr:uid="{FA12AAFC-BB64-47A0-84FA-367E5505369B}"/>
    <cellStyle name="20% - Accent4 3 2 3 4 2" xfId="8676" xr:uid="{D3D19879-02E4-455F-9E8B-869D31D628BF}"/>
    <cellStyle name="20% - Accent4 3 2 3 4 2 2" xfId="8677" xr:uid="{3DDB23D2-366F-4B0A-B281-42542C103E56}"/>
    <cellStyle name="20% - Accent4 3 2 3 4 3" xfId="8678" xr:uid="{452F14CE-F4B0-4E2E-B201-A5DAE7471DC4}"/>
    <cellStyle name="20% - Accent4 3 2 3 5" xfId="8679" xr:uid="{634DA894-8DC4-43FD-87CA-8BE8E4418759}"/>
    <cellStyle name="20% - Accent4 3 2 3 5 2" xfId="8680" xr:uid="{D0A62563-6C03-49F8-A0BF-5441952E6712}"/>
    <cellStyle name="20% - Accent4 3 2 3 6" xfId="8681" xr:uid="{A1A90EC0-543C-438E-A49B-24D9D8E98D49}"/>
    <cellStyle name="20% - Accent4 3 2 3 6 2" xfId="8682" xr:uid="{911F9A0D-E719-4182-956F-3218E4CA55E5}"/>
    <cellStyle name="20% - Accent4 3 2 3 7" xfId="8683" xr:uid="{3CA5156B-A6D9-4813-BC0C-E34B4F4D3BE7}"/>
    <cellStyle name="20% - Accent4 3 2 3 8" xfId="8684" xr:uid="{1AD13C50-1A5C-4840-B261-4714A17B35D2}"/>
    <cellStyle name="20% - Accent4 3 2 4" xfId="8685" xr:uid="{8E8BDE4E-7DC8-4499-9867-48A24FD36EA4}"/>
    <cellStyle name="20% - Accent4 3 2 4 2" xfId="8686" xr:uid="{C1D550FD-52C5-4FAF-8EE7-0DECD922E648}"/>
    <cellStyle name="20% - Accent4 3 2 4 2 2" xfId="8687" xr:uid="{805554BF-7FE5-4527-A98C-FA0B18F7EB38}"/>
    <cellStyle name="20% - Accent4 3 2 4 2 2 2" xfId="8688" xr:uid="{D06FC46E-4BA7-4651-AD07-FF57770F48C3}"/>
    <cellStyle name="20% - Accent4 3 2 4 2 2 2 2" xfId="8689" xr:uid="{2BB936B0-E5BE-4906-B6FE-0AFA4E6BBCAB}"/>
    <cellStyle name="20% - Accent4 3 2 4 2 2 3" xfId="8690" xr:uid="{CD3C5006-70E2-4E87-B4BA-8F6499497908}"/>
    <cellStyle name="20% - Accent4 3 2 4 2 3" xfId="8691" xr:uid="{6AFCA5EC-0F42-486F-84F3-4EBCB768ABAA}"/>
    <cellStyle name="20% - Accent4 3 2 4 2 3 2" xfId="8692" xr:uid="{247886A9-6523-4298-89A6-76D5C9EDE904}"/>
    <cellStyle name="20% - Accent4 3 2 4 2 4" xfId="8693" xr:uid="{5026814F-0903-472B-B20B-E1808AA3EE3A}"/>
    <cellStyle name="20% - Accent4 3 2 4 2 4 2" xfId="8694" xr:uid="{E0D65EE4-04D8-4547-9406-A0A1116FD636}"/>
    <cellStyle name="20% - Accent4 3 2 4 2 5" xfId="8695" xr:uid="{35CD8AD5-2CBA-4A5B-B4E6-E823398DAC6B}"/>
    <cellStyle name="20% - Accent4 3 2 4 2 6" xfId="8696" xr:uid="{6B6E5EA0-4970-46D8-973A-B199357BEFF0}"/>
    <cellStyle name="20% - Accent4 3 2 4 3" xfId="8697" xr:uid="{E350D24D-D4CD-4947-B15A-8228E6ABC6AC}"/>
    <cellStyle name="20% - Accent4 3 2 4 3 2" xfId="8698" xr:uid="{B23AC0DC-1D86-4663-8AB8-EAA4FBFE58E9}"/>
    <cellStyle name="20% - Accent4 3 2 4 3 2 2" xfId="8699" xr:uid="{DA0FDF9C-875C-4241-866C-A39B89A6522C}"/>
    <cellStyle name="20% - Accent4 3 2 4 3 3" xfId="8700" xr:uid="{4BF9A35D-D8A9-4A33-9D31-4F1F61D1347D}"/>
    <cellStyle name="20% - Accent4 3 2 4 4" xfId="8701" xr:uid="{9A164C37-B84C-41EE-B31E-FABBE4B35394}"/>
    <cellStyle name="20% - Accent4 3 2 4 4 2" xfId="8702" xr:uid="{7296713A-289B-4DB6-A7F3-C2B8990DF9D0}"/>
    <cellStyle name="20% - Accent4 3 2 4 5" xfId="8703" xr:uid="{A5DE63DA-481D-46CA-9EB1-18D22E9A21B7}"/>
    <cellStyle name="20% - Accent4 3 2 4 5 2" xfId="8704" xr:uid="{B55E14B0-D4E8-44E9-9DA5-BF87DB435755}"/>
    <cellStyle name="20% - Accent4 3 2 4 6" xfId="8705" xr:uid="{990DE79C-757A-46EB-AD82-E434665D929E}"/>
    <cellStyle name="20% - Accent4 3 2 4 7" xfId="8706" xr:uid="{1C89A2C4-7BD0-402A-88CB-B2B1FBD5F04D}"/>
    <cellStyle name="20% - Accent4 3 2 5" xfId="8707" xr:uid="{C12B7323-CB24-46C0-B141-A00FFA6A6CC9}"/>
    <cellStyle name="20% - Accent4 3 2 5 2" xfId="8708" xr:uid="{BE3B75AF-6B19-4CB2-A73C-82A96008D074}"/>
    <cellStyle name="20% - Accent4 3 2 5 2 2" xfId="8709" xr:uid="{4F182DDA-B475-426A-B25C-C9E877267738}"/>
    <cellStyle name="20% - Accent4 3 2 5 2 2 2" xfId="8710" xr:uid="{9B83ED5C-A6A5-4019-9679-5D1D61083AB2}"/>
    <cellStyle name="20% - Accent4 3 2 5 2 2 2 2" xfId="8711" xr:uid="{76C66EC1-C565-4EB9-A19E-A93656E1BA3A}"/>
    <cellStyle name="20% - Accent4 3 2 5 2 2 3" xfId="8712" xr:uid="{671B0156-BB45-4F48-9847-ED2925606329}"/>
    <cellStyle name="20% - Accent4 3 2 5 2 3" xfId="8713" xr:uid="{361F7131-5A7E-47A8-877C-3C38EF9B6121}"/>
    <cellStyle name="20% - Accent4 3 2 5 2 3 2" xfId="8714" xr:uid="{10F7C2E6-907B-4A49-8AE4-5235A7BF230B}"/>
    <cellStyle name="20% - Accent4 3 2 5 2 4" xfId="8715" xr:uid="{B7F0D286-0506-42F2-B58D-D1E1A5D33069}"/>
    <cellStyle name="20% - Accent4 3 2 5 3" xfId="8716" xr:uid="{99108FC9-EBAC-49CF-BA54-8A2C7DF6225B}"/>
    <cellStyle name="20% - Accent4 3 2 5 3 2" xfId="8717" xr:uid="{24150D7A-0F20-475D-A098-3CB342962BDA}"/>
    <cellStyle name="20% - Accent4 3 2 5 3 2 2" xfId="8718" xr:uid="{2936A219-CFFD-422F-B4C0-E0827A405D8F}"/>
    <cellStyle name="20% - Accent4 3 2 5 3 3" xfId="8719" xr:uid="{579CD27D-0CD0-4A96-9F51-AC52F67931F0}"/>
    <cellStyle name="20% - Accent4 3 2 5 4" xfId="8720" xr:uid="{405840B4-D934-48E4-83B4-76190A711478}"/>
    <cellStyle name="20% - Accent4 3 2 5 4 2" xfId="8721" xr:uid="{E45A8BD8-4417-4C4D-8C28-B66BF8049520}"/>
    <cellStyle name="20% - Accent4 3 2 5 5" xfId="8722" xr:uid="{DDB6A1B3-D729-45F6-A0C2-4B70E8416595}"/>
    <cellStyle name="20% - Accent4 3 2 5 5 2" xfId="8723" xr:uid="{DBD9BABF-2F8B-4273-BFE6-FC024C89518D}"/>
    <cellStyle name="20% - Accent4 3 2 5 6" xfId="8724" xr:uid="{316B4183-3EB0-4206-8FD6-1790A6D6B5D3}"/>
    <cellStyle name="20% - Accent4 3 2 5 7" xfId="8725" xr:uid="{4455F5F7-4CC9-47D4-9BB2-0D7197ED42F3}"/>
    <cellStyle name="20% - Accent4 3 2 6" xfId="8726" xr:uid="{42A93C00-B4BD-4E71-B579-29ABD92EB91F}"/>
    <cellStyle name="20% - Accent4 3 2 6 2" xfId="8727" xr:uid="{A3D156F1-1865-42DD-9203-9F2F7A9CCA39}"/>
    <cellStyle name="20% - Accent4 3 2 6 2 2" xfId="8728" xr:uid="{631D7B9F-7795-4ADC-B49B-524F3A651599}"/>
    <cellStyle name="20% - Accent4 3 2 6 2 2 2" xfId="8729" xr:uid="{10AC4A3F-AEBD-4A2D-B17C-6EED7A7E44E4}"/>
    <cellStyle name="20% - Accent4 3 2 6 2 2 2 2" xfId="8730" xr:uid="{7882F2AF-E580-4613-9F18-61E2D16BCC73}"/>
    <cellStyle name="20% - Accent4 3 2 6 2 2 3" xfId="8731" xr:uid="{C99853C5-0CDB-4766-80D8-05CFDEAB4B51}"/>
    <cellStyle name="20% - Accent4 3 2 6 2 3" xfId="8732" xr:uid="{7FF13EFC-B9B6-43CC-8A5B-2A2368618864}"/>
    <cellStyle name="20% - Accent4 3 2 6 2 3 2" xfId="8733" xr:uid="{17D787C9-6912-443F-9EAA-DF07FB977FD8}"/>
    <cellStyle name="20% - Accent4 3 2 6 2 4" xfId="8734" xr:uid="{AA2F99A4-929B-40FF-8723-3D004C5BEAA3}"/>
    <cellStyle name="20% - Accent4 3 2 6 3" xfId="8735" xr:uid="{1274E03C-5178-4245-9C8E-8330C19B0987}"/>
    <cellStyle name="20% - Accent4 3 2 6 3 2" xfId="8736" xr:uid="{50A3B4E7-0381-4D31-A256-D9A22E76A0BF}"/>
    <cellStyle name="20% - Accent4 3 2 6 3 2 2" xfId="8737" xr:uid="{DFFB274C-C50B-402A-BADA-1BFA8A46411E}"/>
    <cellStyle name="20% - Accent4 3 2 6 3 3" xfId="8738" xr:uid="{7C35F1A9-5A52-4403-8632-F822F46CA7D8}"/>
    <cellStyle name="20% - Accent4 3 2 6 4" xfId="8739" xr:uid="{9BEFF120-71B6-43FA-99BE-49F4C41C1705}"/>
    <cellStyle name="20% - Accent4 3 2 6 4 2" xfId="8740" xr:uid="{4DEB6650-C12F-436D-B50C-32E1B394CC3E}"/>
    <cellStyle name="20% - Accent4 3 2 6 5" xfId="8741" xr:uid="{99AD6137-F7D4-413D-9597-97B427D88AC7}"/>
    <cellStyle name="20% - Accent4 3 2 7" xfId="8742" xr:uid="{EAC3C907-0A51-4E65-A940-B53A42F17B3B}"/>
    <cellStyle name="20% - Accent4 3 2 7 2" xfId="8743" xr:uid="{4777A79C-EF08-4C55-9C6F-6A80795DDF36}"/>
    <cellStyle name="20% - Accent4 3 2 7 2 2" xfId="8744" xr:uid="{EFB8EA0B-ED47-411C-AA6C-7123DBCEF051}"/>
    <cellStyle name="20% - Accent4 3 2 7 2 2 2" xfId="8745" xr:uid="{148D45BA-2DFA-4D49-8A9E-C8971E5556D3}"/>
    <cellStyle name="20% - Accent4 3 2 7 2 2 2 2" xfId="8746" xr:uid="{4C3275ED-D126-4029-B1AE-B739EBDA7632}"/>
    <cellStyle name="20% - Accent4 3 2 7 2 2 3" xfId="8747" xr:uid="{F3371238-61EA-4FB2-BD54-F7CF85DE94E6}"/>
    <cellStyle name="20% - Accent4 3 2 7 2 3" xfId="8748" xr:uid="{1B7C5378-882C-4005-A178-01A011CB7A2C}"/>
    <cellStyle name="20% - Accent4 3 2 7 2 3 2" xfId="8749" xr:uid="{B8617A23-80CD-4185-BCE7-B71A83613319}"/>
    <cellStyle name="20% - Accent4 3 2 7 2 4" xfId="8750" xr:uid="{0ED4BEC1-8D9D-4AC7-910B-7C69C826D49A}"/>
    <cellStyle name="20% - Accent4 3 2 7 3" xfId="8751" xr:uid="{E73F1ED8-5C12-4451-B1C8-E4901E6A8587}"/>
    <cellStyle name="20% - Accent4 3 2 7 3 2" xfId="8752" xr:uid="{13F866C6-C556-4EB2-8EDF-2CE61DC60967}"/>
    <cellStyle name="20% - Accent4 3 2 7 3 2 2" xfId="8753" xr:uid="{94A984F6-4048-4FFA-A530-C2B6B8BC681F}"/>
    <cellStyle name="20% - Accent4 3 2 7 3 3" xfId="8754" xr:uid="{CF1004DF-9708-4124-B49E-6F435FAED0EC}"/>
    <cellStyle name="20% - Accent4 3 2 7 4" xfId="8755" xr:uid="{D91453D3-F745-49D0-8E76-44CE6E214197}"/>
    <cellStyle name="20% - Accent4 3 2 7 4 2" xfId="8756" xr:uid="{AE438DAD-0AF5-4715-9F13-99A6CA306D5D}"/>
    <cellStyle name="20% - Accent4 3 2 7 5" xfId="8757" xr:uid="{3FD4F046-8E15-462D-A198-96271226401F}"/>
    <cellStyle name="20% - Accent4 3 2 8" xfId="8758" xr:uid="{6DA17E4E-F4CD-4307-9E19-46D1B590014A}"/>
    <cellStyle name="20% - Accent4 3 2 8 2" xfId="8759" xr:uid="{3C019BFB-6585-407A-A5F5-1BC2EDA478AA}"/>
    <cellStyle name="20% - Accent4 3 2 8 2 2" xfId="8760" xr:uid="{C2C3BC73-121D-44D3-BC37-F20A9B5EF77C}"/>
    <cellStyle name="20% - Accent4 3 2 8 2 2 2" xfId="8761" xr:uid="{6B7740C5-7CD3-46B0-9563-79AFB4F31C51}"/>
    <cellStyle name="20% - Accent4 3 2 8 2 2 2 2" xfId="8762" xr:uid="{AF102DBE-DB57-4EBB-BD03-5AB96DCC6F63}"/>
    <cellStyle name="20% - Accent4 3 2 8 2 2 3" xfId="8763" xr:uid="{F69CDEB4-489C-4C0D-9954-2201B47A5824}"/>
    <cellStyle name="20% - Accent4 3 2 8 2 3" xfId="8764" xr:uid="{8D4A14B6-79BF-4028-A293-17AFEC24802E}"/>
    <cellStyle name="20% - Accent4 3 2 8 2 3 2" xfId="8765" xr:uid="{00042318-2AB6-4ABD-8F89-81C0256F421D}"/>
    <cellStyle name="20% - Accent4 3 2 8 2 4" xfId="8766" xr:uid="{0C0AF44C-1B79-4C20-A15A-3C74F4B2251E}"/>
    <cellStyle name="20% - Accent4 3 2 8 3" xfId="8767" xr:uid="{B6DA2A4A-2DFA-4569-B458-9E4B9604B872}"/>
    <cellStyle name="20% - Accent4 3 2 8 3 2" xfId="8768" xr:uid="{062992D2-25EF-4BD0-AC8D-0D52A3559114}"/>
    <cellStyle name="20% - Accent4 3 2 8 3 2 2" xfId="8769" xr:uid="{C34DD5B0-ACBD-465D-8562-C7C4C8F6C15A}"/>
    <cellStyle name="20% - Accent4 3 2 8 3 3" xfId="8770" xr:uid="{6EB6187E-A0A9-462B-89D2-24120605F3B1}"/>
    <cellStyle name="20% - Accent4 3 2 8 4" xfId="8771" xr:uid="{DC8E5D5E-544A-410C-9952-1752F860B746}"/>
    <cellStyle name="20% - Accent4 3 2 8 4 2" xfId="8772" xr:uid="{91549F03-29DE-49D8-9ED5-63E15CEDBD7D}"/>
    <cellStyle name="20% - Accent4 3 2 8 5" xfId="8773" xr:uid="{9CE8F6B3-F6B8-42F9-93F8-CAC2F138C784}"/>
    <cellStyle name="20% - Accent4 3 2 9" xfId="8774" xr:uid="{9995E59C-F6EE-43B7-9778-1E42F727DCEE}"/>
    <cellStyle name="20% - Accent4 3 2 9 2" xfId="8775" xr:uid="{0742EE1F-33DC-4D31-8921-72F41B66E048}"/>
    <cellStyle name="20% - Accent4 3 2 9 2 2" xfId="8776" xr:uid="{2A431967-5874-4DE3-9C28-7BAC7663FD1D}"/>
    <cellStyle name="20% - Accent4 3 2 9 2 2 2" xfId="8777" xr:uid="{988CC125-51E0-4C1C-B41F-7A539E275F93}"/>
    <cellStyle name="20% - Accent4 3 2 9 2 2 2 2" xfId="8778" xr:uid="{07C636AA-31CF-4771-A199-E6B6D8C0F014}"/>
    <cellStyle name="20% - Accent4 3 2 9 2 2 3" xfId="8779" xr:uid="{F626A103-5DCE-45A1-96FC-95156B07E59A}"/>
    <cellStyle name="20% - Accent4 3 2 9 2 3" xfId="8780" xr:uid="{E0DA6D2C-5EB3-4460-A197-0AE1B637B2E7}"/>
    <cellStyle name="20% - Accent4 3 2 9 2 3 2" xfId="8781" xr:uid="{14C4EFDE-1CF1-4D36-9169-DEC990072133}"/>
    <cellStyle name="20% - Accent4 3 2 9 2 4" xfId="8782" xr:uid="{8BA3D713-45FB-4FC2-9B47-05618687F7E4}"/>
    <cellStyle name="20% - Accent4 3 2 9 3" xfId="8783" xr:uid="{B15EAF17-31C5-46D5-AF9A-F4A394D248B2}"/>
    <cellStyle name="20% - Accent4 3 2 9 3 2" xfId="8784" xr:uid="{92B3FF2F-84E3-49FF-BD6F-3D1ECA51B393}"/>
    <cellStyle name="20% - Accent4 3 2 9 3 2 2" xfId="8785" xr:uid="{EE1C4EA4-9C32-4F6D-B713-FDD20135A032}"/>
    <cellStyle name="20% - Accent4 3 2 9 3 3" xfId="8786" xr:uid="{C29796F6-D733-4754-B427-FD181705E971}"/>
    <cellStyle name="20% - Accent4 3 2 9 4" xfId="8787" xr:uid="{6BBAE040-94F9-46C0-80EB-3D7312E348E8}"/>
    <cellStyle name="20% - Accent4 3 2 9 4 2" xfId="8788" xr:uid="{77C7B76F-5B9C-43DE-A799-154611130039}"/>
    <cellStyle name="20% - Accent4 3 2 9 5" xfId="8789" xr:uid="{6748A2F1-AE01-462F-A530-2343E0E01841}"/>
    <cellStyle name="20% - Accent4 3 2_Asset Register (new)" xfId="8790" xr:uid="{5D175472-4EF3-4686-94F2-356F0A3D81B2}"/>
    <cellStyle name="20% - Accent4 3 3" xfId="8791" xr:uid="{2F364752-944F-45D5-BA3B-F29E96C98F38}"/>
    <cellStyle name="20% - Accent4 3 3 10" xfId="8792" xr:uid="{E4049B01-BCE9-42DC-83C5-0BAF88208E2A}"/>
    <cellStyle name="20% - Accent4 3 3 10 2" xfId="8793" xr:uid="{1582BA2A-5ECB-4F3D-8257-8166150F3E03}"/>
    <cellStyle name="20% - Accent4 3 3 11" xfId="8794" xr:uid="{56AD5974-40A0-47AF-AFDC-CF146716EAFE}"/>
    <cellStyle name="20% - Accent4 3 3 11 2" xfId="8795" xr:uid="{45AB1F67-B70A-4D45-A957-AB94D678A1C7}"/>
    <cellStyle name="20% - Accent4 3 3 12" xfId="8796" xr:uid="{8344E4E3-C157-4794-A8C8-DF8F49EB72B3}"/>
    <cellStyle name="20% - Accent4 3 3 13" xfId="8797" xr:uid="{729688B9-B250-469B-9BA9-AB888AD2AA1A}"/>
    <cellStyle name="20% - Accent4 3 3 2" xfId="8798" xr:uid="{37EA42D7-C3D2-4A57-987A-A6924ABEBAD8}"/>
    <cellStyle name="20% - Accent4 3 3 2 2" xfId="8799" xr:uid="{1FA6D2D3-F82D-4823-A160-501775BF241C}"/>
    <cellStyle name="20% - Accent4 3 3 2 2 2" xfId="8800" xr:uid="{DC241748-9034-41DB-8420-E1D238BFF89A}"/>
    <cellStyle name="20% - Accent4 3 3 2 2 2 2" xfId="8801" xr:uid="{E36F83A3-8B3B-4F46-8645-65423DA058D0}"/>
    <cellStyle name="20% - Accent4 3 3 2 2 2 2 2" xfId="8802" xr:uid="{3AC062A6-D72E-4E3E-9020-A35F1A9DEF24}"/>
    <cellStyle name="20% - Accent4 3 3 2 2 2 2 2 2" xfId="8803" xr:uid="{626D9250-B78E-4410-93CB-DBE71FFB1F08}"/>
    <cellStyle name="20% - Accent4 3 3 2 2 2 2 3" xfId="8804" xr:uid="{4C71F45F-5A7F-4645-90A7-79CE9B8DFE74}"/>
    <cellStyle name="20% - Accent4 3 3 2 2 2 3" xfId="8805" xr:uid="{F83CD961-FAFA-49B4-A2D2-E8CC1B5B0655}"/>
    <cellStyle name="20% - Accent4 3 3 2 2 2 3 2" xfId="8806" xr:uid="{C0276176-F971-46DD-ABEF-BD0A2B6F1453}"/>
    <cellStyle name="20% - Accent4 3 3 2 2 2 4" xfId="8807" xr:uid="{E86555D6-BC6F-4CDA-B54D-BC2E86C25175}"/>
    <cellStyle name="20% - Accent4 3 3 2 2 2 4 2" xfId="8808" xr:uid="{D49B643D-7CF2-409D-A831-348AE5FA7C6B}"/>
    <cellStyle name="20% - Accent4 3 3 2 2 2 5" xfId="8809" xr:uid="{2E275D3E-6FEB-464B-BBF5-83821846C18F}"/>
    <cellStyle name="20% - Accent4 3 3 2 2 2 6" xfId="8810" xr:uid="{5759DB0F-EF8F-4C87-9056-2AFF0A1838BE}"/>
    <cellStyle name="20% - Accent4 3 3 2 2 3" xfId="8811" xr:uid="{B9FBE367-4DE0-4DB1-B4BC-C4AE76D8A39F}"/>
    <cellStyle name="20% - Accent4 3 3 2 2 3 2" xfId="8812" xr:uid="{8A1B9DDD-5269-4E3A-A54F-6B6CAE5D9C3B}"/>
    <cellStyle name="20% - Accent4 3 3 2 2 3 2 2" xfId="8813" xr:uid="{BFEBAA0D-12AF-453D-A190-B09C42A01B3B}"/>
    <cellStyle name="20% - Accent4 3 3 2 2 3 3" xfId="8814" xr:uid="{3C60B6F2-6410-4DE1-B883-35A78BBD63DC}"/>
    <cellStyle name="20% - Accent4 3 3 2 2 4" xfId="8815" xr:uid="{31992158-DF2B-4361-8FDF-F5FBB472972F}"/>
    <cellStyle name="20% - Accent4 3 3 2 2 4 2" xfId="8816" xr:uid="{AC3EC51B-A2BE-4AEA-8074-95ADAA16346A}"/>
    <cellStyle name="20% - Accent4 3 3 2 2 5" xfId="8817" xr:uid="{CC858977-6A64-42C9-87B9-C9FA6BC9B1F7}"/>
    <cellStyle name="20% - Accent4 3 3 2 2 5 2" xfId="8818" xr:uid="{B6D340E6-E404-4505-9225-0D9C7490BF3F}"/>
    <cellStyle name="20% - Accent4 3 3 2 2 6" xfId="8819" xr:uid="{6E2BFDAA-A98A-4FA8-B9E7-21961CCAF503}"/>
    <cellStyle name="20% - Accent4 3 3 2 2 7" xfId="8820" xr:uid="{BFA7CB8D-5567-4CF8-A269-C90297058FDD}"/>
    <cellStyle name="20% - Accent4 3 3 2 3" xfId="8821" xr:uid="{8888C7E9-8111-4823-8035-1E26C9E077EA}"/>
    <cellStyle name="20% - Accent4 3 3 2 3 2" xfId="8822" xr:uid="{E20D1E2F-1345-446F-8C26-896B0F1F0CD6}"/>
    <cellStyle name="20% - Accent4 3 3 2 3 2 2" xfId="8823" xr:uid="{2EC00716-5E63-41CA-BBC0-11A43ABD2043}"/>
    <cellStyle name="20% - Accent4 3 3 2 3 2 2 2" xfId="8824" xr:uid="{BCA8ACFF-3B5B-4E41-9912-F23A625F351F}"/>
    <cellStyle name="20% - Accent4 3 3 2 3 2 2 2 2" xfId="8825" xr:uid="{25590468-90F8-4BB8-B7D9-03D6C83B2C3F}"/>
    <cellStyle name="20% - Accent4 3 3 2 3 2 2 3" xfId="8826" xr:uid="{4FCE4F32-B8F4-4A61-91B0-536CB0754013}"/>
    <cellStyle name="20% - Accent4 3 3 2 3 2 3" xfId="8827" xr:uid="{39F98388-322D-4C75-9226-883AE0CCECC4}"/>
    <cellStyle name="20% - Accent4 3 3 2 3 2 3 2" xfId="8828" xr:uid="{4EC9F9BE-41E4-4358-A2BC-41425763DC8B}"/>
    <cellStyle name="20% - Accent4 3 3 2 3 2 4" xfId="8829" xr:uid="{2B4681A1-A918-4F6C-A4A5-14964E7F8D31}"/>
    <cellStyle name="20% - Accent4 3 3 2 3 3" xfId="8830" xr:uid="{E2C6553C-B85E-492A-8C98-F404EEC1370C}"/>
    <cellStyle name="20% - Accent4 3 3 2 3 3 2" xfId="8831" xr:uid="{FCF1FF9A-FC4A-474D-BCF8-69CEFB3C1250}"/>
    <cellStyle name="20% - Accent4 3 3 2 3 3 2 2" xfId="8832" xr:uid="{2A63A1E3-F66C-419C-9B47-77B66E139B09}"/>
    <cellStyle name="20% - Accent4 3 3 2 3 3 3" xfId="8833" xr:uid="{C9883894-8EB8-40CE-B72F-CBE8E66AE736}"/>
    <cellStyle name="20% - Accent4 3 3 2 3 4" xfId="8834" xr:uid="{1B9F6A14-F7B4-4E54-8841-EC3919075AA1}"/>
    <cellStyle name="20% - Accent4 3 3 2 3 4 2" xfId="8835" xr:uid="{EF47F96B-CBE7-4166-ADA6-3E461A7B68CC}"/>
    <cellStyle name="20% - Accent4 3 3 2 3 5" xfId="8836" xr:uid="{47A67569-2BFE-47CD-9A77-1F2C8E0F9A5C}"/>
    <cellStyle name="20% - Accent4 3 3 2 3 5 2" xfId="8837" xr:uid="{50F21E5C-18B2-4386-A58A-CF23CCC75FFF}"/>
    <cellStyle name="20% - Accent4 3 3 2 3 6" xfId="8838" xr:uid="{33458350-D525-4291-A08E-1F4281671E98}"/>
    <cellStyle name="20% - Accent4 3 3 2 3 7" xfId="8839" xr:uid="{705E7014-AA27-4D55-9364-B1946032496F}"/>
    <cellStyle name="20% - Accent4 3 3 2 4" xfId="8840" xr:uid="{CED8624A-81B1-46C9-BE91-34D9260FD471}"/>
    <cellStyle name="20% - Accent4 3 3 2 4 2" xfId="8841" xr:uid="{0A376601-2A0F-4E52-8E96-7F8488663891}"/>
    <cellStyle name="20% - Accent4 3 3 2 4 2 2" xfId="8842" xr:uid="{F7346032-E63E-4A44-BD6A-E5288FA4D161}"/>
    <cellStyle name="20% - Accent4 3 3 2 4 2 2 2" xfId="8843" xr:uid="{AB2BCA4C-62C3-4F16-AD38-CED094F7C8E1}"/>
    <cellStyle name="20% - Accent4 3 3 2 4 2 3" xfId="8844" xr:uid="{D81F8FFD-89CA-4F33-9732-9EED233BD996}"/>
    <cellStyle name="20% - Accent4 3 3 2 4 3" xfId="8845" xr:uid="{D2F422D4-CECC-4928-B5E0-EE1AA05444C7}"/>
    <cellStyle name="20% - Accent4 3 3 2 4 3 2" xfId="8846" xr:uid="{2F68EAF6-02B3-412F-A36D-67A3F75A639D}"/>
    <cellStyle name="20% - Accent4 3 3 2 4 4" xfId="8847" xr:uid="{0DA4F506-2DEA-4620-993B-3F38E3FA0BDC}"/>
    <cellStyle name="20% - Accent4 3 3 2 5" xfId="8848" xr:uid="{E27340FB-BB1E-4C4E-9ECD-9B513A706F0F}"/>
    <cellStyle name="20% - Accent4 3 3 2 5 2" xfId="8849" xr:uid="{D4A17A1D-28F6-41BB-BC5F-695646648629}"/>
    <cellStyle name="20% - Accent4 3 3 2 5 2 2" xfId="8850" xr:uid="{17397AD1-204D-4F2F-9673-0BF81CFF2F28}"/>
    <cellStyle name="20% - Accent4 3 3 2 5 3" xfId="8851" xr:uid="{6A62D0D7-6DF2-4E2F-8578-86BB0F343092}"/>
    <cellStyle name="20% - Accent4 3 3 2 6" xfId="8852" xr:uid="{6109527B-4584-4B10-A2B3-DE2779244518}"/>
    <cellStyle name="20% - Accent4 3 3 2 6 2" xfId="8853" xr:uid="{DB256249-CF66-4D48-BC61-0CC70961B884}"/>
    <cellStyle name="20% - Accent4 3 3 2 7" xfId="8854" xr:uid="{6F1F9417-97DE-4F25-B10C-4F4DF91CE450}"/>
    <cellStyle name="20% - Accent4 3 3 2 7 2" xfId="8855" xr:uid="{3CBB1464-6EA6-4176-A529-3BFFB6B42719}"/>
    <cellStyle name="20% - Accent4 3 3 2 8" xfId="8856" xr:uid="{5BD8480B-35E1-4BC7-9692-5D778179051B}"/>
    <cellStyle name="20% - Accent4 3 3 2 9" xfId="8857" xr:uid="{AF5A5C28-1BB3-4A6A-A823-FB6D2EA0B3DB}"/>
    <cellStyle name="20% - Accent4 3 3 3" xfId="8858" xr:uid="{54A5813B-0C4A-40EC-A2EA-ACC9349C07A9}"/>
    <cellStyle name="20% - Accent4 3 3 3 2" xfId="8859" xr:uid="{A9AA6F46-B220-4C92-95F1-DC067EFFD5EA}"/>
    <cellStyle name="20% - Accent4 3 3 3 2 2" xfId="8860" xr:uid="{821C19CD-3DD6-46FB-95C7-83F6B65EB2CD}"/>
    <cellStyle name="20% - Accent4 3 3 3 2 2 2" xfId="8861" xr:uid="{1CF30824-9814-4398-A6B5-0B78D8481F83}"/>
    <cellStyle name="20% - Accent4 3 3 3 2 2 2 2" xfId="8862" xr:uid="{8B484707-AC9D-417C-96AA-7D151262991A}"/>
    <cellStyle name="20% - Accent4 3 3 3 2 2 2 2 2" xfId="8863" xr:uid="{8B10E889-A930-47B9-87AB-F44690940965}"/>
    <cellStyle name="20% - Accent4 3 3 3 2 2 2 3" xfId="8864" xr:uid="{C5550EF0-03E1-420E-9DBC-D8B78BECBBAE}"/>
    <cellStyle name="20% - Accent4 3 3 3 2 2 3" xfId="8865" xr:uid="{06DF6DD6-2ABD-4DB5-B802-767D7DE13304}"/>
    <cellStyle name="20% - Accent4 3 3 3 2 2 3 2" xfId="8866" xr:uid="{E90D72F7-26E0-4C0C-AC32-CEB8330E490E}"/>
    <cellStyle name="20% - Accent4 3 3 3 2 2 4" xfId="8867" xr:uid="{33EB7EE9-F6BE-4541-B8BA-A22727EF74CA}"/>
    <cellStyle name="20% - Accent4 3 3 3 2 3" xfId="8868" xr:uid="{036D12C3-A189-4F27-A2D2-6254041E1EED}"/>
    <cellStyle name="20% - Accent4 3 3 3 2 3 2" xfId="8869" xr:uid="{5ECF3B8B-5492-48CC-AF34-3A7BBCAEBC96}"/>
    <cellStyle name="20% - Accent4 3 3 3 2 3 2 2" xfId="8870" xr:uid="{A216B9C2-400F-4681-B37D-7A719FB120A3}"/>
    <cellStyle name="20% - Accent4 3 3 3 2 3 3" xfId="8871" xr:uid="{3EE156E8-F845-4DC5-81FA-65746111738C}"/>
    <cellStyle name="20% - Accent4 3 3 3 2 4" xfId="8872" xr:uid="{23D2FC61-8E37-457B-95BF-A3F5E7D0D308}"/>
    <cellStyle name="20% - Accent4 3 3 3 2 4 2" xfId="8873" xr:uid="{CAA3FC18-BB97-4C55-BDA9-7F9714E3E463}"/>
    <cellStyle name="20% - Accent4 3 3 3 2 5" xfId="8874" xr:uid="{77FCFD1F-4A10-4C17-B82C-771E0A717774}"/>
    <cellStyle name="20% - Accent4 3 3 3 2 5 2" xfId="8875" xr:uid="{89616DB4-AA9B-4911-B90B-E4A6B5EE040C}"/>
    <cellStyle name="20% - Accent4 3 3 3 2 6" xfId="8876" xr:uid="{22E52ABA-E12B-441F-A388-E069AB1F07D8}"/>
    <cellStyle name="20% - Accent4 3 3 3 2 7" xfId="8877" xr:uid="{4FAB28D7-E24E-4031-8E6E-677D9685B851}"/>
    <cellStyle name="20% - Accent4 3 3 3 3" xfId="8878" xr:uid="{3C1C0315-9771-47AB-AA5E-B4D84764FE10}"/>
    <cellStyle name="20% - Accent4 3 3 3 3 2" xfId="8879" xr:uid="{2AE5F83E-DAC3-4728-8E23-4904A0BE8E7E}"/>
    <cellStyle name="20% - Accent4 3 3 3 3 2 2" xfId="8880" xr:uid="{AFF72635-2AF9-4D06-8BC9-E02AF81EA3D2}"/>
    <cellStyle name="20% - Accent4 3 3 3 3 2 2 2" xfId="8881" xr:uid="{B587F754-410E-416B-84B2-17753D6A97A6}"/>
    <cellStyle name="20% - Accent4 3 3 3 3 2 2 2 2" xfId="8882" xr:uid="{36BBE019-58F5-40C6-B426-E8E8B84DB134}"/>
    <cellStyle name="20% - Accent4 3 3 3 3 2 2 3" xfId="8883" xr:uid="{9FE061B3-AEA6-4DF2-BD29-28B0703E39AD}"/>
    <cellStyle name="20% - Accent4 3 3 3 3 2 3" xfId="8884" xr:uid="{4BC73CD6-321A-464D-9DA4-B3B6797EBCB7}"/>
    <cellStyle name="20% - Accent4 3 3 3 3 2 3 2" xfId="8885" xr:uid="{AE5CCF2C-2A41-45E7-9BCB-491D44A01CE8}"/>
    <cellStyle name="20% - Accent4 3 3 3 3 2 4" xfId="8886" xr:uid="{81DB3B20-DCE5-4385-8E01-E05197A177FC}"/>
    <cellStyle name="20% - Accent4 3 3 3 3 3" xfId="8887" xr:uid="{3F37BEA8-1C9D-4946-A40C-76FE89589486}"/>
    <cellStyle name="20% - Accent4 3 3 3 3 3 2" xfId="8888" xr:uid="{A32C1A9D-258B-47B5-9136-41D8F83DEEE9}"/>
    <cellStyle name="20% - Accent4 3 3 3 3 3 2 2" xfId="8889" xr:uid="{80DE524A-171B-4B6D-A05E-862B77CDA93B}"/>
    <cellStyle name="20% - Accent4 3 3 3 3 3 3" xfId="8890" xr:uid="{9B5AFF44-A4AB-4EB4-A837-99F8DEFAA38D}"/>
    <cellStyle name="20% - Accent4 3 3 3 3 4" xfId="8891" xr:uid="{E1C8FEF4-EF40-45AA-BC9D-00F454447147}"/>
    <cellStyle name="20% - Accent4 3 3 3 3 4 2" xfId="8892" xr:uid="{05032602-815A-4E8A-9D40-0DB14A8AAF89}"/>
    <cellStyle name="20% - Accent4 3 3 3 3 5" xfId="8893" xr:uid="{3553D3E5-9191-4505-8673-07AC59922CA1}"/>
    <cellStyle name="20% - Accent4 3 3 3 4" xfId="8894" xr:uid="{44A24181-28F9-4FAE-A14F-8168EBBB0EBF}"/>
    <cellStyle name="20% - Accent4 3 3 3 4 2" xfId="8895" xr:uid="{CAC5B7F0-0B69-4F3E-8115-36B0446BD657}"/>
    <cellStyle name="20% - Accent4 3 3 3 4 2 2" xfId="8896" xr:uid="{901C279E-1BEC-4C69-B739-544DB8514B59}"/>
    <cellStyle name="20% - Accent4 3 3 3 4 2 2 2" xfId="8897" xr:uid="{F53C4EC9-B9A9-4447-B6AC-EBC927BFA0B0}"/>
    <cellStyle name="20% - Accent4 3 3 3 4 2 3" xfId="8898" xr:uid="{D220EFA7-6FEA-47F2-8ACF-72F0FA1D58DD}"/>
    <cellStyle name="20% - Accent4 3 3 3 4 3" xfId="8899" xr:uid="{CAD6F1DC-217C-4DDF-BE45-978B25C4D010}"/>
    <cellStyle name="20% - Accent4 3 3 3 4 3 2" xfId="8900" xr:uid="{1D1FC804-EA22-4CF7-9071-13EA9F075031}"/>
    <cellStyle name="20% - Accent4 3 3 3 4 4" xfId="8901" xr:uid="{174EF88E-88DB-4265-AFA1-4029C76817BB}"/>
    <cellStyle name="20% - Accent4 3 3 3 5" xfId="8902" xr:uid="{1FCAD2E8-F4EC-4698-9FF1-BCB94DAE458B}"/>
    <cellStyle name="20% - Accent4 3 3 3 5 2" xfId="8903" xr:uid="{BB44854F-9D99-4EE4-858E-F1B4289C2271}"/>
    <cellStyle name="20% - Accent4 3 3 3 5 2 2" xfId="8904" xr:uid="{438F78A5-A2D9-410C-BAD0-FFA9650664CA}"/>
    <cellStyle name="20% - Accent4 3 3 3 5 3" xfId="8905" xr:uid="{415B50F1-B7B6-45C2-95A6-76A028FF9143}"/>
    <cellStyle name="20% - Accent4 3 3 3 6" xfId="8906" xr:uid="{3E307E95-E98F-4B35-8988-326E503906F2}"/>
    <cellStyle name="20% - Accent4 3 3 3 6 2" xfId="8907" xr:uid="{7FF776A5-46C9-417C-A1A1-118AA3C0BC82}"/>
    <cellStyle name="20% - Accent4 3 3 3 7" xfId="8908" xr:uid="{46C633C5-ACBD-462C-99CB-20ED97EA6734}"/>
    <cellStyle name="20% - Accent4 3 3 3 7 2" xfId="8909" xr:uid="{949D068C-252F-4609-938B-FA9E2A36CE23}"/>
    <cellStyle name="20% - Accent4 3 3 3 8" xfId="8910" xr:uid="{9E6DBCEF-92F9-419E-8E37-96730481B6F7}"/>
    <cellStyle name="20% - Accent4 3 3 3 9" xfId="8911" xr:uid="{E01905C5-F106-4728-921A-79BFED3B7EE3}"/>
    <cellStyle name="20% - Accent4 3 3 4" xfId="8912" xr:uid="{6DCF8DAF-D664-4650-B697-31D0F20A42CC}"/>
    <cellStyle name="20% - Accent4 3 3 4 2" xfId="8913" xr:uid="{D41C8392-977F-4CAD-849B-4EE1D854D514}"/>
    <cellStyle name="20% - Accent4 3 3 4 2 2" xfId="8914" xr:uid="{C7CDC400-B286-4EA3-AFEA-A89D7A36962B}"/>
    <cellStyle name="20% - Accent4 3 3 4 2 2 2" xfId="8915" xr:uid="{EF3F1EB3-4D14-4338-A924-0B090FFE412C}"/>
    <cellStyle name="20% - Accent4 3 3 4 2 2 2 2" xfId="8916" xr:uid="{8657C3A0-D934-4981-A7EF-BA419D75625A}"/>
    <cellStyle name="20% - Accent4 3 3 4 2 2 3" xfId="8917" xr:uid="{A1C80BB2-8A7F-485F-B876-70E05B73794F}"/>
    <cellStyle name="20% - Accent4 3 3 4 2 3" xfId="8918" xr:uid="{9D4FEE76-6601-4845-958F-F6C42885EEEE}"/>
    <cellStyle name="20% - Accent4 3 3 4 2 3 2" xfId="8919" xr:uid="{07B8F0FE-2F86-49EE-99CD-1A9581EF874D}"/>
    <cellStyle name="20% - Accent4 3 3 4 2 4" xfId="8920" xr:uid="{9B9C8455-F47F-4158-8DB8-D58168926DA3}"/>
    <cellStyle name="20% - Accent4 3 3 4 3" xfId="8921" xr:uid="{1B09B299-9CCF-4AB9-A84F-FFA805484882}"/>
    <cellStyle name="20% - Accent4 3 3 4 3 2" xfId="8922" xr:uid="{966F3DC3-367C-4876-8C95-440BFE88487C}"/>
    <cellStyle name="20% - Accent4 3 3 4 3 2 2" xfId="8923" xr:uid="{DF0F9B2B-2582-4475-B9DA-19AF4765AB34}"/>
    <cellStyle name="20% - Accent4 3 3 4 3 3" xfId="8924" xr:uid="{76881817-FEDF-4EDE-90CD-5402F88C8792}"/>
    <cellStyle name="20% - Accent4 3 3 4 4" xfId="8925" xr:uid="{F7DE7119-0C59-4930-B71E-10ECC2EC0140}"/>
    <cellStyle name="20% - Accent4 3 3 4 4 2" xfId="8926" xr:uid="{D0C97D07-2761-44EE-85CF-EA67DD8DEBB3}"/>
    <cellStyle name="20% - Accent4 3 3 4 5" xfId="8927" xr:uid="{684D04D5-3141-4811-828D-3C75CEF3A903}"/>
    <cellStyle name="20% - Accent4 3 3 4 5 2" xfId="8928" xr:uid="{987E8F77-8F01-46A5-A4BF-D5D2A46AE14B}"/>
    <cellStyle name="20% - Accent4 3 3 4 6" xfId="8929" xr:uid="{C0C8A1C8-3154-49CA-A8AB-8DE6F9EA9166}"/>
    <cellStyle name="20% - Accent4 3 3 4 7" xfId="8930" xr:uid="{83143E57-C652-4B9C-B345-D7137F62928A}"/>
    <cellStyle name="20% - Accent4 3 3 5" xfId="8931" xr:uid="{953DE739-607F-4B5B-98DD-B07F962B1C11}"/>
    <cellStyle name="20% - Accent4 3 3 5 2" xfId="8932" xr:uid="{7983231D-5763-46F5-B1AE-50563D3D4796}"/>
    <cellStyle name="20% - Accent4 3 3 5 2 2" xfId="8933" xr:uid="{DB15C472-7773-4941-8067-08F1DFE2381B}"/>
    <cellStyle name="20% - Accent4 3 3 5 2 2 2" xfId="8934" xr:uid="{E8A6FF65-60B6-40B2-814D-DAD0658240AB}"/>
    <cellStyle name="20% - Accent4 3 3 5 2 2 2 2" xfId="8935" xr:uid="{0E8B48AB-B292-436B-9092-2E4D552D4824}"/>
    <cellStyle name="20% - Accent4 3 3 5 2 2 3" xfId="8936" xr:uid="{CF506649-B98E-4844-B11F-35AC0769F026}"/>
    <cellStyle name="20% - Accent4 3 3 5 2 3" xfId="8937" xr:uid="{91E67FB5-73F2-4820-98E7-231F19E62169}"/>
    <cellStyle name="20% - Accent4 3 3 5 2 3 2" xfId="8938" xr:uid="{E0E7BF56-CF3F-48CD-A9CD-FCE7EE6B441F}"/>
    <cellStyle name="20% - Accent4 3 3 5 2 4" xfId="8939" xr:uid="{9A869EFE-BCF4-455F-B98B-8659A9984EA3}"/>
    <cellStyle name="20% - Accent4 3 3 5 3" xfId="8940" xr:uid="{3CB542BE-B961-4E68-A751-BC82CC7AB123}"/>
    <cellStyle name="20% - Accent4 3 3 5 3 2" xfId="8941" xr:uid="{DF651A94-994B-4015-88F0-5E11C178DFD6}"/>
    <cellStyle name="20% - Accent4 3 3 5 3 2 2" xfId="8942" xr:uid="{2B553372-2D7C-472B-A5B0-68BD77A8950B}"/>
    <cellStyle name="20% - Accent4 3 3 5 3 3" xfId="8943" xr:uid="{2895E81F-2AB6-4154-845D-1FF9FAD13ED5}"/>
    <cellStyle name="20% - Accent4 3 3 5 4" xfId="8944" xr:uid="{DF1E84B2-FC49-4930-BC07-83506D0F927F}"/>
    <cellStyle name="20% - Accent4 3 3 5 4 2" xfId="8945" xr:uid="{DD784A1B-6E86-4648-97C8-7A139A3071CB}"/>
    <cellStyle name="20% - Accent4 3 3 5 5" xfId="8946" xr:uid="{25F21074-F3B9-421F-8C33-E1EF8D42F55A}"/>
    <cellStyle name="20% - Accent4 3 3 6" xfId="8947" xr:uid="{EE97097A-99CE-4390-905F-7581E8560299}"/>
    <cellStyle name="20% - Accent4 3 3 6 2" xfId="8948" xr:uid="{EC9BD37F-5C80-46F8-9312-9258D06513CC}"/>
    <cellStyle name="20% - Accent4 3 3 6 2 2" xfId="8949" xr:uid="{FC442D08-ED88-4ECC-90DC-B1B2227009BB}"/>
    <cellStyle name="20% - Accent4 3 3 6 2 2 2" xfId="8950" xr:uid="{2463F6DB-8FF1-401B-B021-7BD66A4825E8}"/>
    <cellStyle name="20% - Accent4 3 3 6 2 2 2 2" xfId="8951" xr:uid="{25EC3FE2-6B85-4878-945F-56C4CF38D978}"/>
    <cellStyle name="20% - Accent4 3 3 6 2 2 3" xfId="8952" xr:uid="{3EE25E61-1A9B-4CA1-8711-2B9F3AEE240A}"/>
    <cellStyle name="20% - Accent4 3 3 6 2 3" xfId="8953" xr:uid="{0CE45FAF-8AA2-4218-973B-E28DE2A29D11}"/>
    <cellStyle name="20% - Accent4 3 3 6 2 3 2" xfId="8954" xr:uid="{3DC555C4-575C-4045-BBB5-8687119865A4}"/>
    <cellStyle name="20% - Accent4 3 3 6 2 4" xfId="8955" xr:uid="{8845A4D6-D092-4072-B203-45C4ADDF8D6C}"/>
    <cellStyle name="20% - Accent4 3 3 6 3" xfId="8956" xr:uid="{0C28A444-0094-4F40-AA58-C2B3DB961457}"/>
    <cellStyle name="20% - Accent4 3 3 6 3 2" xfId="8957" xr:uid="{9B9F9CCF-52EB-4EDA-83C4-56EBE1DB3A7F}"/>
    <cellStyle name="20% - Accent4 3 3 6 3 2 2" xfId="8958" xr:uid="{C4B5F12A-F548-4DBB-9086-48322622D237}"/>
    <cellStyle name="20% - Accent4 3 3 6 3 3" xfId="8959" xr:uid="{C81A50A6-FE67-4D8B-9B5B-6CF8F5C86397}"/>
    <cellStyle name="20% - Accent4 3 3 6 4" xfId="8960" xr:uid="{16512396-5334-4B60-AC9E-AF2FE55C6347}"/>
    <cellStyle name="20% - Accent4 3 3 6 4 2" xfId="8961" xr:uid="{AE882BE0-2E21-48DB-9F59-893E6DAD7E81}"/>
    <cellStyle name="20% - Accent4 3 3 6 5" xfId="8962" xr:uid="{501545DE-AC62-4D24-8829-1C547663C9D3}"/>
    <cellStyle name="20% - Accent4 3 3 7" xfId="8963" xr:uid="{3422622D-788D-43A0-8F96-A08DF2EB34D6}"/>
    <cellStyle name="20% - Accent4 3 3 7 2" xfId="8964" xr:uid="{7C2C4BB4-F684-4085-A869-0F11035853E7}"/>
    <cellStyle name="20% - Accent4 3 3 7 2 2" xfId="8965" xr:uid="{7AB0A013-EB29-413F-80A7-83F55922AB99}"/>
    <cellStyle name="20% - Accent4 3 3 7 2 2 2" xfId="8966" xr:uid="{FD2E4CBC-AD0F-4E9E-828A-36585DEF6FD8}"/>
    <cellStyle name="20% - Accent4 3 3 7 2 2 2 2" xfId="8967" xr:uid="{0969314A-671D-413F-9104-8F1A8FD10C55}"/>
    <cellStyle name="20% - Accent4 3 3 7 2 2 3" xfId="8968" xr:uid="{22E050F5-ADE6-402A-B731-A938F6EF4F2C}"/>
    <cellStyle name="20% - Accent4 3 3 7 2 3" xfId="8969" xr:uid="{0127BDE8-E47A-4439-9906-53AD196BAB64}"/>
    <cellStyle name="20% - Accent4 3 3 7 2 3 2" xfId="8970" xr:uid="{3F6605DE-D0A3-4D15-B45A-E634BD457565}"/>
    <cellStyle name="20% - Accent4 3 3 7 2 4" xfId="8971" xr:uid="{CBA7E1C6-4CC5-4A26-8B96-5BAD9DE12DC3}"/>
    <cellStyle name="20% - Accent4 3 3 7 3" xfId="8972" xr:uid="{D8A6883A-2B78-479B-AE62-00BECA7AE48F}"/>
    <cellStyle name="20% - Accent4 3 3 7 3 2" xfId="8973" xr:uid="{2C3C58A4-513D-4170-B345-450A795A30AC}"/>
    <cellStyle name="20% - Accent4 3 3 7 3 2 2" xfId="8974" xr:uid="{831D92D7-8FD3-44D5-9A46-E9AD1B85501B}"/>
    <cellStyle name="20% - Accent4 3 3 7 3 3" xfId="8975" xr:uid="{75F55F4A-47C9-48D3-95EC-0747DEEE1639}"/>
    <cellStyle name="20% - Accent4 3 3 7 4" xfId="8976" xr:uid="{67106542-F69B-4B45-B9CF-6C37630FE238}"/>
    <cellStyle name="20% - Accent4 3 3 7 4 2" xfId="8977" xr:uid="{E0053F82-84F9-4467-AF78-3BBBA273997E}"/>
    <cellStyle name="20% - Accent4 3 3 7 5" xfId="8978" xr:uid="{056161B0-A919-44B6-AB9A-D674E42EC9F6}"/>
    <cellStyle name="20% - Accent4 3 3 8" xfId="8979" xr:uid="{753DFB5E-7667-48E6-BEA1-5234E4DE9776}"/>
    <cellStyle name="20% - Accent4 3 3 8 2" xfId="8980" xr:uid="{85A3AA30-C4AD-44BE-8AF5-1C0EEA77AB51}"/>
    <cellStyle name="20% - Accent4 3 3 8 2 2" xfId="8981" xr:uid="{6DDA79AD-C401-4451-918E-191C48BB5401}"/>
    <cellStyle name="20% - Accent4 3 3 8 2 2 2" xfId="8982" xr:uid="{E4872DE3-27F8-4944-AF13-33D3B9776558}"/>
    <cellStyle name="20% - Accent4 3 3 8 2 3" xfId="8983" xr:uid="{B14AC8E9-EFBA-477D-AAF8-5FB028E7509C}"/>
    <cellStyle name="20% - Accent4 3 3 8 3" xfId="8984" xr:uid="{590F4812-9F02-451E-BA2B-C154CF902A9B}"/>
    <cellStyle name="20% - Accent4 3 3 8 3 2" xfId="8985" xr:uid="{6E8177A3-4893-409F-9D0A-429845DB3632}"/>
    <cellStyle name="20% - Accent4 3 3 8 4" xfId="8986" xr:uid="{BA4A83D7-127A-4DF5-9D26-C413674E9C3F}"/>
    <cellStyle name="20% - Accent4 3 3 9" xfId="8987" xr:uid="{3D892C47-925D-452C-B540-10B232FFB4D2}"/>
    <cellStyle name="20% - Accent4 3 3 9 2" xfId="8988" xr:uid="{E1186686-3716-43BE-B27A-CF130E53F476}"/>
    <cellStyle name="20% - Accent4 3 3 9 2 2" xfId="8989" xr:uid="{F66E13A1-4E42-42F6-B9A7-F0A9470F1FAE}"/>
    <cellStyle name="20% - Accent4 3 3 9 3" xfId="8990" xr:uid="{98D1D8DB-B8E2-4258-8CD8-DEC2E232C84E}"/>
    <cellStyle name="20% - Accent4 3 3_Asset Register (new)" xfId="8991" xr:uid="{89DC01C6-B171-4329-A2CD-55CE2E81A00F}"/>
    <cellStyle name="20% - Accent4 3 4" xfId="8992" xr:uid="{24810A13-9E22-44A7-ADA5-A5BEAA2152D3}"/>
    <cellStyle name="20% - Accent4 3 4 10" xfId="8993" xr:uid="{28575579-1A53-45C4-B5CE-3089B62CDE45}"/>
    <cellStyle name="20% - Accent4 3 4 11" xfId="8994" xr:uid="{89FB02B6-A363-489F-9D12-AA8A587FD55B}"/>
    <cellStyle name="20% - Accent4 3 4 2" xfId="8995" xr:uid="{426D5ADF-BDD6-44FD-9F48-688944A770B0}"/>
    <cellStyle name="20% - Accent4 3 4 2 2" xfId="8996" xr:uid="{3A88D9D3-8A5D-48D3-A872-839C889452D6}"/>
    <cellStyle name="20% - Accent4 3 4 2 2 2" xfId="8997" xr:uid="{9CB11D29-3DD3-4CCF-8902-D35005E7CBFE}"/>
    <cellStyle name="20% - Accent4 3 4 2 2 2 2" xfId="8998" xr:uid="{C3792D1E-E93D-4107-A68E-B9D7605A5086}"/>
    <cellStyle name="20% - Accent4 3 4 2 2 2 2 2" xfId="8999" xr:uid="{C281707C-0036-468F-AF3A-8DBB71314338}"/>
    <cellStyle name="20% - Accent4 3 4 2 2 2 3" xfId="9000" xr:uid="{86DFEAC8-671F-41BD-B122-09D9583E0E36}"/>
    <cellStyle name="20% - Accent4 3 4 2 2 3" xfId="9001" xr:uid="{063990F6-93F4-461B-9383-30BCE2773E98}"/>
    <cellStyle name="20% - Accent4 3 4 2 2 3 2" xfId="9002" xr:uid="{6B17FB13-C795-4092-8687-71388865E60B}"/>
    <cellStyle name="20% - Accent4 3 4 2 2 4" xfId="9003" xr:uid="{91436676-6B3E-44F3-A452-9B03CC61A9DA}"/>
    <cellStyle name="20% - Accent4 3 4 2 2 4 2" xfId="9004" xr:uid="{59FC8F08-A546-4662-8399-437911C10734}"/>
    <cellStyle name="20% - Accent4 3 4 2 2 5" xfId="9005" xr:uid="{F82332E5-00DE-41E2-94CB-A0ABCC76E1D3}"/>
    <cellStyle name="20% - Accent4 3 4 2 2 6" xfId="9006" xr:uid="{E7A45D5E-C2B8-4628-88A1-06372865EBAC}"/>
    <cellStyle name="20% - Accent4 3 4 2 3" xfId="9007" xr:uid="{4516C1DA-919E-4E1B-AE66-6EF2322F733D}"/>
    <cellStyle name="20% - Accent4 3 4 2 3 2" xfId="9008" xr:uid="{BC9B3FF8-1CEC-4CBC-9B06-123B8AA9AC29}"/>
    <cellStyle name="20% - Accent4 3 4 2 3 2 2" xfId="9009" xr:uid="{8A6FEA31-18BD-4DB3-A4BF-2A0653CEEFE5}"/>
    <cellStyle name="20% - Accent4 3 4 2 3 3" xfId="9010" xr:uid="{238A2488-6AD4-49E6-9AC9-02F4068FEF72}"/>
    <cellStyle name="20% - Accent4 3 4 2 4" xfId="9011" xr:uid="{AEC55134-225F-42D3-A253-DF8A44D1E830}"/>
    <cellStyle name="20% - Accent4 3 4 2 4 2" xfId="9012" xr:uid="{C9B13515-5A47-4EB5-8082-5793D91A3D7A}"/>
    <cellStyle name="20% - Accent4 3 4 2 5" xfId="9013" xr:uid="{A9464EA4-51B6-49DB-84BB-F0D7C5D17E9C}"/>
    <cellStyle name="20% - Accent4 3 4 2 5 2" xfId="9014" xr:uid="{AE8C1D19-2677-4372-B4B1-B012428F92DE}"/>
    <cellStyle name="20% - Accent4 3 4 2 6" xfId="9015" xr:uid="{870B0F49-8DFC-47D7-8BF5-17568ADA7151}"/>
    <cellStyle name="20% - Accent4 3 4 2 7" xfId="9016" xr:uid="{A637BC1F-A035-40AC-B8F1-65F7818D863B}"/>
    <cellStyle name="20% - Accent4 3 4 3" xfId="9017" xr:uid="{17CC4785-95FB-4A1D-88A7-2E924615B408}"/>
    <cellStyle name="20% - Accent4 3 4 3 2" xfId="9018" xr:uid="{52D85142-2197-457F-A842-863F43D45624}"/>
    <cellStyle name="20% - Accent4 3 4 3 2 2" xfId="9019" xr:uid="{6A48CBC2-796B-404D-9C88-EC7ECA3F8B45}"/>
    <cellStyle name="20% - Accent4 3 4 3 2 2 2" xfId="9020" xr:uid="{90D6104A-5EE8-459A-840F-C88408A05771}"/>
    <cellStyle name="20% - Accent4 3 4 3 2 2 2 2" xfId="9021" xr:uid="{19F67312-99E6-4F8E-A0E9-2C276495A823}"/>
    <cellStyle name="20% - Accent4 3 4 3 2 2 3" xfId="9022" xr:uid="{369B15BF-55F9-4B1F-A7B2-912B8F50BDBA}"/>
    <cellStyle name="20% - Accent4 3 4 3 2 3" xfId="9023" xr:uid="{348E8719-167D-4C37-A201-4AA98407F223}"/>
    <cellStyle name="20% - Accent4 3 4 3 2 3 2" xfId="9024" xr:uid="{505F0CCC-0F40-452D-B3BA-1BF9DC84A666}"/>
    <cellStyle name="20% - Accent4 3 4 3 2 4" xfId="9025" xr:uid="{2CFE8931-53E7-41DE-971E-A3CF1FBF012E}"/>
    <cellStyle name="20% - Accent4 3 4 3 3" xfId="9026" xr:uid="{4076C1C6-3E1D-48AA-8876-AC64BD78190F}"/>
    <cellStyle name="20% - Accent4 3 4 3 3 2" xfId="9027" xr:uid="{9B5D72AC-23F4-4FE4-8F03-C1CCCE11CFF3}"/>
    <cellStyle name="20% - Accent4 3 4 3 3 2 2" xfId="9028" xr:uid="{2E184122-1A00-4DD9-BA67-5F225078ADFE}"/>
    <cellStyle name="20% - Accent4 3 4 3 3 3" xfId="9029" xr:uid="{76A3FD89-0689-4E32-88D9-80F30C759EA3}"/>
    <cellStyle name="20% - Accent4 3 4 3 4" xfId="9030" xr:uid="{8E4DCF43-2076-41CF-B9E8-0E260D97F810}"/>
    <cellStyle name="20% - Accent4 3 4 3 4 2" xfId="9031" xr:uid="{6203C7C1-37B5-4B70-9D3D-9CAE11EB5E3C}"/>
    <cellStyle name="20% - Accent4 3 4 3 5" xfId="9032" xr:uid="{2D302C00-793D-44C4-AE7B-292CDFE3D8D1}"/>
    <cellStyle name="20% - Accent4 3 4 3 5 2" xfId="9033" xr:uid="{4BAE5876-1C71-4EB2-A27B-060268401931}"/>
    <cellStyle name="20% - Accent4 3 4 3 6" xfId="9034" xr:uid="{7EBC2F72-7DAA-4400-84CE-999CBFFFA4EC}"/>
    <cellStyle name="20% - Accent4 3 4 3 7" xfId="9035" xr:uid="{02552A8C-3272-499F-8F7D-5167D41613DB}"/>
    <cellStyle name="20% - Accent4 3 4 4" xfId="9036" xr:uid="{C337EAA7-7E38-4370-ACE6-76727B0E044A}"/>
    <cellStyle name="20% - Accent4 3 4 4 2" xfId="9037" xr:uid="{8D67FDC5-CF38-402C-B437-29530E858F09}"/>
    <cellStyle name="20% - Accent4 3 4 4 2 2" xfId="9038" xr:uid="{00B8DB99-505A-4B3C-A73B-3485349C9223}"/>
    <cellStyle name="20% - Accent4 3 4 4 2 2 2" xfId="9039" xr:uid="{244D5EF8-9177-4062-B2D7-CA544E3637D8}"/>
    <cellStyle name="20% - Accent4 3 4 4 2 2 2 2" xfId="9040" xr:uid="{7551773C-E924-4E69-B787-E13AB9CEEB30}"/>
    <cellStyle name="20% - Accent4 3 4 4 2 2 3" xfId="9041" xr:uid="{23723F98-5CFA-41E9-AE72-9219C4985F02}"/>
    <cellStyle name="20% - Accent4 3 4 4 2 3" xfId="9042" xr:uid="{DDC6BF80-6DE1-45A3-AAE6-1852389C158D}"/>
    <cellStyle name="20% - Accent4 3 4 4 2 3 2" xfId="9043" xr:uid="{12852801-D7D1-425D-B05C-01A107FB441F}"/>
    <cellStyle name="20% - Accent4 3 4 4 2 4" xfId="9044" xr:uid="{8D04E5CC-6A25-41AB-9856-8724DBFA6B78}"/>
    <cellStyle name="20% - Accent4 3 4 4 3" xfId="9045" xr:uid="{8BD518DB-8A10-4D69-B5BD-0FB27386E5AE}"/>
    <cellStyle name="20% - Accent4 3 4 4 3 2" xfId="9046" xr:uid="{EB36CAEB-ADB5-4A25-8D98-894C85EE4C6F}"/>
    <cellStyle name="20% - Accent4 3 4 4 3 2 2" xfId="9047" xr:uid="{E01B9412-9C2C-4656-BC64-0A928C284FA9}"/>
    <cellStyle name="20% - Accent4 3 4 4 3 3" xfId="9048" xr:uid="{82E5BA2B-4822-4674-B713-BB1DFBA12958}"/>
    <cellStyle name="20% - Accent4 3 4 4 4" xfId="9049" xr:uid="{BA2589BB-E7F6-4CE8-AC97-801F30EEF902}"/>
    <cellStyle name="20% - Accent4 3 4 4 4 2" xfId="9050" xr:uid="{2D30909A-DA44-4FBF-8343-7D1E33F5E528}"/>
    <cellStyle name="20% - Accent4 3 4 4 5" xfId="9051" xr:uid="{6CB564FA-9723-442D-818C-184BBFE6E8C0}"/>
    <cellStyle name="20% - Accent4 3 4 5" xfId="9052" xr:uid="{DE1F28F1-7276-4ED5-837A-A8CB33477A9E}"/>
    <cellStyle name="20% - Accent4 3 4 5 2" xfId="9053" xr:uid="{5C6115E1-7E49-445B-900C-B657FED7C465}"/>
    <cellStyle name="20% - Accent4 3 4 5 2 2" xfId="9054" xr:uid="{906A0392-2905-4362-AD2E-3EA2E6F782CD}"/>
    <cellStyle name="20% - Accent4 3 4 5 2 2 2" xfId="9055" xr:uid="{508B4574-217B-4016-83E3-96669A8848D8}"/>
    <cellStyle name="20% - Accent4 3 4 5 2 2 2 2" xfId="9056" xr:uid="{F6275662-7696-4189-AE29-D89D8966771F}"/>
    <cellStyle name="20% - Accent4 3 4 5 2 2 3" xfId="9057" xr:uid="{AB664379-78C0-441E-9423-9A1E3FABB3EA}"/>
    <cellStyle name="20% - Accent4 3 4 5 2 3" xfId="9058" xr:uid="{B4E58017-8879-4C6D-A817-8EA1B2263B92}"/>
    <cellStyle name="20% - Accent4 3 4 5 2 3 2" xfId="9059" xr:uid="{F090DE6D-64DA-4937-B939-B08D6FA394E1}"/>
    <cellStyle name="20% - Accent4 3 4 5 2 4" xfId="9060" xr:uid="{A807DAAA-EF81-4B79-8024-3D969407312B}"/>
    <cellStyle name="20% - Accent4 3 4 5 3" xfId="9061" xr:uid="{544256CC-96D4-4E97-BE70-5442F068EBFA}"/>
    <cellStyle name="20% - Accent4 3 4 5 3 2" xfId="9062" xr:uid="{CA44D27E-9892-4836-BE80-12393ED9D4BD}"/>
    <cellStyle name="20% - Accent4 3 4 5 3 2 2" xfId="9063" xr:uid="{C242E38A-38A3-439B-B073-8171A0DCB885}"/>
    <cellStyle name="20% - Accent4 3 4 5 3 3" xfId="9064" xr:uid="{BEECECF0-E3FC-4B28-BAE3-41F00D5CB1F7}"/>
    <cellStyle name="20% - Accent4 3 4 5 4" xfId="9065" xr:uid="{F82EEFEC-5DD7-4102-A36A-9C7AA3D59F77}"/>
    <cellStyle name="20% - Accent4 3 4 5 4 2" xfId="9066" xr:uid="{BE6F99D8-6F84-4E89-A49C-BF7BA53FC49D}"/>
    <cellStyle name="20% - Accent4 3 4 5 5" xfId="9067" xr:uid="{93C5A3B5-A361-442C-B711-586EEC29DBE2}"/>
    <cellStyle name="20% - Accent4 3 4 6" xfId="9068" xr:uid="{5CDA74CB-5160-4B6B-BA0D-4726249DD4E8}"/>
    <cellStyle name="20% - Accent4 3 4 6 2" xfId="9069" xr:uid="{8ADC035E-CBCE-4B48-BC66-B7912B4370D2}"/>
    <cellStyle name="20% - Accent4 3 4 6 2 2" xfId="9070" xr:uid="{6AC7CA9C-FC87-43C1-8C45-E9D7E69F1C18}"/>
    <cellStyle name="20% - Accent4 3 4 6 2 2 2" xfId="9071" xr:uid="{AB254C5C-CBA2-440F-ABB4-2637D8D7B832}"/>
    <cellStyle name="20% - Accent4 3 4 6 2 3" xfId="9072" xr:uid="{CB022866-99EC-464F-A3DB-06CC578A1C00}"/>
    <cellStyle name="20% - Accent4 3 4 6 3" xfId="9073" xr:uid="{DE4D53E8-929B-41E6-8A2D-C5E700759869}"/>
    <cellStyle name="20% - Accent4 3 4 6 3 2" xfId="9074" xr:uid="{DD9BFED4-C8CC-40C5-92CC-E3B5658FB109}"/>
    <cellStyle name="20% - Accent4 3 4 6 4" xfId="9075" xr:uid="{216E6148-60B6-4DAB-BF18-A5A46C31A584}"/>
    <cellStyle name="20% - Accent4 3 4 7" xfId="9076" xr:uid="{C038D141-58AD-4F04-8942-E36319C31965}"/>
    <cellStyle name="20% - Accent4 3 4 7 2" xfId="9077" xr:uid="{99ADC6F5-5B3C-42C7-9756-1A3CA0868630}"/>
    <cellStyle name="20% - Accent4 3 4 7 2 2" xfId="9078" xr:uid="{E2F7C747-D079-4189-BBEF-888D9AB66978}"/>
    <cellStyle name="20% - Accent4 3 4 7 3" xfId="9079" xr:uid="{3137432E-0253-42D8-9644-58A7B96CC286}"/>
    <cellStyle name="20% - Accent4 3 4 8" xfId="9080" xr:uid="{E42BDCE3-23AC-48B2-B1F8-8DAF7E1C4A11}"/>
    <cellStyle name="20% - Accent4 3 4 8 2" xfId="9081" xr:uid="{133025C8-FD7B-489A-924F-27ADC7A9F043}"/>
    <cellStyle name="20% - Accent4 3 4 9" xfId="9082" xr:uid="{590C7842-11A9-40BA-B87A-E06BCE191C69}"/>
    <cellStyle name="20% - Accent4 3 4 9 2" xfId="9083" xr:uid="{358EF60E-C981-4AFA-8104-89D5DA8F9E78}"/>
    <cellStyle name="20% - Accent4 3 5" xfId="9084" xr:uid="{6279E4E0-8E07-4668-A16C-A888409E064A}"/>
    <cellStyle name="20% - Accent4 3 5 2" xfId="9085" xr:uid="{51F126FF-867E-4803-BD6A-AF08CAD9B729}"/>
    <cellStyle name="20% - Accent4 3 5 2 2" xfId="9086" xr:uid="{330F17D2-08CC-4EDE-918D-64264BBEC152}"/>
    <cellStyle name="20% - Accent4 3 5 2 2 2" xfId="9087" xr:uid="{05BE6A54-A483-4F01-BCA5-B16BA328BD0E}"/>
    <cellStyle name="20% - Accent4 3 5 2 2 2 2" xfId="9088" xr:uid="{3BAF711C-830A-446D-BD80-9247E82D45C0}"/>
    <cellStyle name="20% - Accent4 3 5 2 2 2 2 2" xfId="9089" xr:uid="{ED387E98-8664-46E8-BADF-2721D6FF80DA}"/>
    <cellStyle name="20% - Accent4 3 5 2 2 2 3" xfId="9090" xr:uid="{74D338D6-9B18-4E53-A2EB-D64E13B1FCD5}"/>
    <cellStyle name="20% - Accent4 3 5 2 2 3" xfId="9091" xr:uid="{1FEDE074-7010-4DDD-8362-D6C35A389556}"/>
    <cellStyle name="20% - Accent4 3 5 2 2 3 2" xfId="9092" xr:uid="{13213864-581F-4043-8CB7-C629FA7012B0}"/>
    <cellStyle name="20% - Accent4 3 5 2 2 4" xfId="9093" xr:uid="{C167566D-D827-4083-84A4-C391C0E4ED0B}"/>
    <cellStyle name="20% - Accent4 3 5 2 2 4 2" xfId="9094" xr:uid="{F6E57925-D4AB-4206-AD4E-9F640972E5E5}"/>
    <cellStyle name="20% - Accent4 3 5 2 2 5" xfId="9095" xr:uid="{914676D6-C214-486C-80F9-7714CC1030CD}"/>
    <cellStyle name="20% - Accent4 3 5 2 2 6" xfId="9096" xr:uid="{815B1FFD-EF22-44F2-A3F5-1F98A5931B26}"/>
    <cellStyle name="20% - Accent4 3 5 2 3" xfId="9097" xr:uid="{B56A53F2-1B04-4D0B-A353-0C112A36CD15}"/>
    <cellStyle name="20% - Accent4 3 5 2 3 2" xfId="9098" xr:uid="{4291B8F4-380B-4109-9FC7-15AAA18519F3}"/>
    <cellStyle name="20% - Accent4 3 5 2 3 2 2" xfId="9099" xr:uid="{A3BAD975-6179-4291-BC9E-FD63384503CC}"/>
    <cellStyle name="20% - Accent4 3 5 2 3 3" xfId="9100" xr:uid="{E83794FC-CE50-4CF2-89D6-3AA8E34D24DB}"/>
    <cellStyle name="20% - Accent4 3 5 2 4" xfId="9101" xr:uid="{D162DA30-AF31-4F77-8616-9B4AF02252B0}"/>
    <cellStyle name="20% - Accent4 3 5 2 4 2" xfId="9102" xr:uid="{3118E5BB-1B4C-47FC-AAD6-E9EF95431E8F}"/>
    <cellStyle name="20% - Accent4 3 5 2 5" xfId="9103" xr:uid="{24EE583E-F14E-44AF-9320-777978116090}"/>
    <cellStyle name="20% - Accent4 3 5 2 5 2" xfId="9104" xr:uid="{BF0CEF49-5ACF-48C9-8E30-6D046FE1D073}"/>
    <cellStyle name="20% - Accent4 3 5 2 6" xfId="9105" xr:uid="{D6F2D241-CF57-41D1-AD75-8874F89EB6DB}"/>
    <cellStyle name="20% - Accent4 3 5 2 7" xfId="9106" xr:uid="{8D9D8A5C-8C93-4B7C-8059-263C58CCF077}"/>
    <cellStyle name="20% - Accent4 3 5 3" xfId="9107" xr:uid="{E1A976AF-C973-473E-8040-17798E84B4AC}"/>
    <cellStyle name="20% - Accent4 3 5 3 2" xfId="9108" xr:uid="{2C3C45AC-E326-4F2E-8657-39ABF0532A10}"/>
    <cellStyle name="20% - Accent4 3 5 3 2 2" xfId="9109" xr:uid="{343AFFE3-23B9-411E-9E5D-8AB0645E510E}"/>
    <cellStyle name="20% - Accent4 3 5 3 2 2 2" xfId="9110" xr:uid="{C64FF64B-B00A-4623-B91F-9F54FAED4C1A}"/>
    <cellStyle name="20% - Accent4 3 5 3 2 2 2 2" xfId="9111" xr:uid="{47316839-D33C-4EFD-863D-54FB79010EE6}"/>
    <cellStyle name="20% - Accent4 3 5 3 2 2 3" xfId="9112" xr:uid="{1FDD7B75-08CA-4DED-ABCE-7F9D519555FE}"/>
    <cellStyle name="20% - Accent4 3 5 3 2 3" xfId="9113" xr:uid="{8D1464E3-6F75-42C5-A4B8-B0AFFDB5FC3A}"/>
    <cellStyle name="20% - Accent4 3 5 3 2 3 2" xfId="9114" xr:uid="{B9DC1137-05E9-4DF0-B5CD-4802C328FAE2}"/>
    <cellStyle name="20% - Accent4 3 5 3 2 4" xfId="9115" xr:uid="{715842D2-AD1B-4C69-B9B5-CE58E093625F}"/>
    <cellStyle name="20% - Accent4 3 5 3 3" xfId="9116" xr:uid="{09D1FD49-E48A-4E0F-9158-0CF11717B56E}"/>
    <cellStyle name="20% - Accent4 3 5 3 3 2" xfId="9117" xr:uid="{26D6AE3D-7F1C-4F19-BCDA-17EA4FEB6F65}"/>
    <cellStyle name="20% - Accent4 3 5 3 3 2 2" xfId="9118" xr:uid="{CC1B7A35-E0CD-4DCB-BF25-65B8338D9290}"/>
    <cellStyle name="20% - Accent4 3 5 3 3 3" xfId="9119" xr:uid="{BA6885C8-2187-4CBA-AED4-DB86D52F2900}"/>
    <cellStyle name="20% - Accent4 3 5 3 4" xfId="9120" xr:uid="{F55C4022-29FB-4806-B254-B2D0DDCAD75D}"/>
    <cellStyle name="20% - Accent4 3 5 3 4 2" xfId="9121" xr:uid="{AA444722-B728-4F06-9AFA-4F7D078B13EC}"/>
    <cellStyle name="20% - Accent4 3 5 3 5" xfId="9122" xr:uid="{174F0A83-F820-4F41-9209-21EEE47A6401}"/>
    <cellStyle name="20% - Accent4 3 5 3 5 2" xfId="9123" xr:uid="{217870AE-97FA-4C82-AB88-43601D94D5CB}"/>
    <cellStyle name="20% - Accent4 3 5 3 6" xfId="9124" xr:uid="{F05322D0-99E7-4E8B-A472-E0390842C709}"/>
    <cellStyle name="20% - Accent4 3 5 3 7" xfId="9125" xr:uid="{703F4222-09F3-4DF1-9A99-28D9B56D731D}"/>
    <cellStyle name="20% - Accent4 3 5 4" xfId="9126" xr:uid="{0CC0E1F1-1BDE-4A6C-80DA-148C6415CBE0}"/>
    <cellStyle name="20% - Accent4 3 5 4 2" xfId="9127" xr:uid="{97A317B7-C24F-4F6A-8A8E-2C099DDA13AD}"/>
    <cellStyle name="20% - Accent4 3 5 4 2 2" xfId="9128" xr:uid="{67D1579C-93F2-49B2-88A4-C61B1F7D9066}"/>
    <cellStyle name="20% - Accent4 3 5 4 2 2 2" xfId="9129" xr:uid="{3683FE1F-127F-4BD8-8397-040C3068125C}"/>
    <cellStyle name="20% - Accent4 3 5 4 2 3" xfId="9130" xr:uid="{9EBE7788-C44B-4EA7-B18F-D625FF36B4BC}"/>
    <cellStyle name="20% - Accent4 3 5 4 3" xfId="9131" xr:uid="{731BDCAD-A963-407C-AFD8-0122380D9BFE}"/>
    <cellStyle name="20% - Accent4 3 5 4 3 2" xfId="9132" xr:uid="{B5AECD0C-2059-49D7-B5FE-0F0CABB04949}"/>
    <cellStyle name="20% - Accent4 3 5 4 4" xfId="9133" xr:uid="{594C9F37-83D1-4D92-A820-94A5A734DC07}"/>
    <cellStyle name="20% - Accent4 3 5 5" xfId="9134" xr:uid="{632D1B4B-E221-4F51-8491-5CE02C36ADA9}"/>
    <cellStyle name="20% - Accent4 3 5 5 2" xfId="9135" xr:uid="{5AFCFAB8-0D14-4702-846B-EFB1EC797BB5}"/>
    <cellStyle name="20% - Accent4 3 5 5 2 2" xfId="9136" xr:uid="{B0D146DC-DD10-4F08-9E5B-5CD3239023E5}"/>
    <cellStyle name="20% - Accent4 3 5 5 3" xfId="9137" xr:uid="{6B541EE3-C573-4B9D-B593-EB821DFD2D7B}"/>
    <cellStyle name="20% - Accent4 3 5 6" xfId="9138" xr:uid="{EBE3C06A-F251-4297-B3DF-1190E535C62C}"/>
    <cellStyle name="20% - Accent4 3 5 6 2" xfId="9139" xr:uid="{5AC77B11-0438-4AD8-A112-E2974693BBB0}"/>
    <cellStyle name="20% - Accent4 3 5 7" xfId="9140" xr:uid="{BA2211B2-8E2C-4931-AA2F-C923E61EE2A3}"/>
    <cellStyle name="20% - Accent4 3 5 7 2" xfId="9141" xr:uid="{C02565DA-D00F-4DAD-952A-492A1F9F9E60}"/>
    <cellStyle name="20% - Accent4 3 5 8" xfId="9142" xr:uid="{2AEE86BD-1521-4CFA-A979-D3476BC9B79C}"/>
    <cellStyle name="20% - Accent4 3 5 9" xfId="9143" xr:uid="{4D09D058-82A7-4E5C-8C24-AB938C103DFB}"/>
    <cellStyle name="20% - Accent4 3 6" xfId="9144" xr:uid="{6F5808D0-A2EA-4A90-9979-43A17BE5F6D2}"/>
    <cellStyle name="20% - Accent4 3 6 2" xfId="9145" xr:uid="{BDCCBFE2-BBD3-4353-9623-962D0BD3CE56}"/>
    <cellStyle name="20% - Accent4 3 6 2 2" xfId="9146" xr:uid="{346D678C-C67D-482F-8957-E48D89A63E3E}"/>
    <cellStyle name="20% - Accent4 3 6 2 2 2" xfId="9147" xr:uid="{1C84EE19-CFA8-4A37-A1B4-56980A97609F}"/>
    <cellStyle name="20% - Accent4 3 6 2 2 2 2" xfId="9148" xr:uid="{82150D8B-08E8-4386-BF64-DB26F6962698}"/>
    <cellStyle name="20% - Accent4 3 6 2 2 2 2 2" xfId="9149" xr:uid="{69A71419-907D-4E4C-A264-45EB70D1D946}"/>
    <cellStyle name="20% - Accent4 3 6 2 2 2 3" xfId="9150" xr:uid="{35CB7A7F-7704-4957-B8F4-2FF85B1CF703}"/>
    <cellStyle name="20% - Accent4 3 6 2 2 3" xfId="9151" xr:uid="{E2350291-FA99-4C66-814B-66D78E42B0F5}"/>
    <cellStyle name="20% - Accent4 3 6 2 2 3 2" xfId="9152" xr:uid="{BF6B36D8-83B7-4EB2-9554-28A552469F5C}"/>
    <cellStyle name="20% - Accent4 3 6 2 2 4" xfId="9153" xr:uid="{98CF233E-421B-4AEC-B96D-C03C92DEB7B5}"/>
    <cellStyle name="20% - Accent4 3 6 2 2 4 2" xfId="9154" xr:uid="{48105A11-B5FE-4644-93D9-55786B405321}"/>
    <cellStyle name="20% - Accent4 3 6 2 2 5" xfId="9155" xr:uid="{201CCE83-7DAF-4859-998F-6F48B79916CB}"/>
    <cellStyle name="20% - Accent4 3 6 2 2 6" xfId="9156" xr:uid="{CF639BC9-D968-436F-A97B-1A14A272D569}"/>
    <cellStyle name="20% - Accent4 3 6 2 3" xfId="9157" xr:uid="{034463C7-B238-4FB0-8A82-B5013F1F95D7}"/>
    <cellStyle name="20% - Accent4 3 6 2 3 2" xfId="9158" xr:uid="{06DDC1AE-49BA-41E3-A1BD-B7F396D0DC86}"/>
    <cellStyle name="20% - Accent4 3 6 2 3 2 2" xfId="9159" xr:uid="{1DF1857C-3CA1-41E3-B898-1C4DE04A56CB}"/>
    <cellStyle name="20% - Accent4 3 6 2 3 3" xfId="9160" xr:uid="{13066877-3467-4943-8DE3-34FA802D0083}"/>
    <cellStyle name="20% - Accent4 3 6 2 4" xfId="9161" xr:uid="{5A33466D-3A5C-4B2D-B1ED-1607BBE97E97}"/>
    <cellStyle name="20% - Accent4 3 6 2 4 2" xfId="9162" xr:uid="{5F75032E-4767-4866-8C6D-B7F45E7FAD65}"/>
    <cellStyle name="20% - Accent4 3 6 2 5" xfId="9163" xr:uid="{00467E51-756E-4A14-9733-E3A4664F6105}"/>
    <cellStyle name="20% - Accent4 3 6 2 5 2" xfId="9164" xr:uid="{F2536EA5-D975-4FC2-8475-179E8847D147}"/>
    <cellStyle name="20% - Accent4 3 6 2 6" xfId="9165" xr:uid="{0BD91126-5171-40BF-BDC0-DF44C15794D2}"/>
    <cellStyle name="20% - Accent4 3 6 2 7" xfId="9166" xr:uid="{09D8EEF8-3464-473C-B941-CC1FDB5C4255}"/>
    <cellStyle name="20% - Accent4 3 6 3" xfId="9167" xr:uid="{126692CC-36C7-4257-BE99-96E19F10E780}"/>
    <cellStyle name="20% - Accent4 3 6 3 2" xfId="9168" xr:uid="{E2925407-FB7D-44E1-8EC5-2C01067FC848}"/>
    <cellStyle name="20% - Accent4 3 6 3 2 2" xfId="9169" xr:uid="{C47E9321-760C-4C40-8CE7-CAC91A279D09}"/>
    <cellStyle name="20% - Accent4 3 6 3 2 2 2" xfId="9170" xr:uid="{D30708B6-0A7F-4317-AC83-5E861A96B586}"/>
    <cellStyle name="20% - Accent4 3 6 3 2 3" xfId="9171" xr:uid="{7E0BEE58-AC53-4FA0-849B-DBECCA716657}"/>
    <cellStyle name="20% - Accent4 3 6 3 3" xfId="9172" xr:uid="{20488CD0-B1DC-45E0-B387-70EB877D3D6C}"/>
    <cellStyle name="20% - Accent4 3 6 3 3 2" xfId="9173" xr:uid="{CFB5ADD3-CE83-4288-8AFA-88103ED5A100}"/>
    <cellStyle name="20% - Accent4 3 6 3 4" xfId="9174" xr:uid="{475DBD0B-06ED-48EC-9222-F35251BCB2F3}"/>
    <cellStyle name="20% - Accent4 3 6 3 4 2" xfId="9175" xr:uid="{25C35DA1-D90E-4E47-B798-1A9E52CA17F2}"/>
    <cellStyle name="20% - Accent4 3 6 3 5" xfId="9176" xr:uid="{804AB644-5BD1-4C0F-A363-ADF5F2BA33AC}"/>
    <cellStyle name="20% - Accent4 3 6 3 6" xfId="9177" xr:uid="{B12CCA46-D69B-44AB-9666-F97798C039AF}"/>
    <cellStyle name="20% - Accent4 3 6 4" xfId="9178" xr:uid="{97579C33-D11F-493D-B49C-110D966DBDF3}"/>
    <cellStyle name="20% - Accent4 3 6 4 2" xfId="9179" xr:uid="{059D4F0D-7175-4045-A739-8103C09BEA08}"/>
    <cellStyle name="20% - Accent4 3 6 4 2 2" xfId="9180" xr:uid="{D9668961-1D81-42E3-954B-C19E512F1863}"/>
    <cellStyle name="20% - Accent4 3 6 4 3" xfId="9181" xr:uid="{480D1895-23BC-4100-9B19-99BD4B9FFBE1}"/>
    <cellStyle name="20% - Accent4 3 6 5" xfId="9182" xr:uid="{905A7120-6A18-45A1-8E0B-4B060E86F367}"/>
    <cellStyle name="20% - Accent4 3 6 5 2" xfId="9183" xr:uid="{A78C1025-DF4C-49D0-BF1C-B7F745A35746}"/>
    <cellStyle name="20% - Accent4 3 6 6" xfId="9184" xr:uid="{2E8CA58B-3B44-4D81-9409-C69F19E2B910}"/>
    <cellStyle name="20% - Accent4 3 6 6 2" xfId="9185" xr:uid="{9F1EAD0E-58EC-4481-919F-A7FDE39E38ED}"/>
    <cellStyle name="20% - Accent4 3 6 7" xfId="9186" xr:uid="{5D5BE744-5CB3-4CF9-B518-BDE9F50218D1}"/>
    <cellStyle name="20% - Accent4 3 6 8" xfId="9187" xr:uid="{C5E160C5-825A-4629-BE98-0239FF3870CA}"/>
    <cellStyle name="20% - Accent4 3 7" xfId="9188" xr:uid="{C5292499-995C-4C94-8551-52B1F5B11062}"/>
    <cellStyle name="20% - Accent4 3 7 2" xfId="9189" xr:uid="{536AC927-3761-43B1-A061-2705AEFE9CB6}"/>
    <cellStyle name="20% - Accent4 3 7 2 2" xfId="9190" xr:uid="{5FF57978-6894-4C62-81BB-8BC6C92E399C}"/>
    <cellStyle name="20% - Accent4 3 7 2 2 2" xfId="9191" xr:uid="{4AF4AFA1-0D22-4E4C-98F3-A9A0DAF13671}"/>
    <cellStyle name="20% - Accent4 3 7 2 2 2 2" xfId="9192" xr:uid="{70A62C1D-AB64-4E40-8FF4-64C5D10399D8}"/>
    <cellStyle name="20% - Accent4 3 7 2 2 3" xfId="9193" xr:uid="{36DCA6A0-7DE7-47D9-9C33-9F29237A1961}"/>
    <cellStyle name="20% - Accent4 3 7 2 3" xfId="9194" xr:uid="{12801A45-F601-4BB3-9FF7-4ADFD66778CD}"/>
    <cellStyle name="20% - Accent4 3 7 2 3 2" xfId="9195" xr:uid="{939AA559-C9D7-4398-A9D9-FAB858752DFA}"/>
    <cellStyle name="20% - Accent4 3 7 2 4" xfId="9196" xr:uid="{C6AEAC53-1BB8-4EF5-A584-029B3B638E2F}"/>
    <cellStyle name="20% - Accent4 3 7 2 4 2" xfId="9197" xr:uid="{AD15F4C4-49B1-4083-AC70-9DD18FD56CC0}"/>
    <cellStyle name="20% - Accent4 3 7 2 5" xfId="9198" xr:uid="{612A6248-C554-44C6-86B1-1BE9C0F32A06}"/>
    <cellStyle name="20% - Accent4 3 7 2 6" xfId="9199" xr:uid="{11DC50AE-BEA6-412D-BE28-58100CB3E88B}"/>
    <cellStyle name="20% - Accent4 3 7 3" xfId="9200" xr:uid="{04B558C3-4FE7-4A11-AA93-2110B54091D4}"/>
    <cellStyle name="20% - Accent4 3 7 3 2" xfId="9201" xr:uid="{75DEF2B9-DA38-4970-A396-5DD592EADDE0}"/>
    <cellStyle name="20% - Accent4 3 7 3 2 2" xfId="9202" xr:uid="{D4B766A5-5239-4EBF-86EA-1C605180EDDA}"/>
    <cellStyle name="20% - Accent4 3 7 3 3" xfId="9203" xr:uid="{74D654B2-442C-4B5B-BDAB-D490779AEC97}"/>
    <cellStyle name="20% - Accent4 3 7 4" xfId="9204" xr:uid="{DAA006A8-AB59-4EF8-A139-16D8A7870885}"/>
    <cellStyle name="20% - Accent4 3 7 4 2" xfId="9205" xr:uid="{8B2A4B2B-6A76-4058-B8BE-97A2A94043BA}"/>
    <cellStyle name="20% - Accent4 3 7 5" xfId="9206" xr:uid="{9B7F6BFB-6D58-4089-8973-D1CD09EE0E22}"/>
    <cellStyle name="20% - Accent4 3 7 5 2" xfId="9207" xr:uid="{E8FC2A61-A966-44BE-AF08-B84AB5AE8865}"/>
    <cellStyle name="20% - Accent4 3 7 6" xfId="9208" xr:uid="{1F5AB29C-2764-4254-AA32-08D83B3A0907}"/>
    <cellStyle name="20% - Accent4 3 7 7" xfId="9209" xr:uid="{37F7E03D-6D9A-4A3E-9D24-16BEE92A9D81}"/>
    <cellStyle name="20% - Accent4 3 8" xfId="9210" xr:uid="{31D68E1A-3DEC-4F7C-BAA9-B45C199FE47A}"/>
    <cellStyle name="20% - Accent4 3 8 2" xfId="9211" xr:uid="{61B4B251-D849-4CE6-AF9D-BEC23EE7C2F6}"/>
    <cellStyle name="20% - Accent4 3 8 2 2" xfId="9212" xr:uid="{E645D628-03A5-472F-AA67-BA0D3C358D2B}"/>
    <cellStyle name="20% - Accent4 3 8 2 2 2" xfId="9213" xr:uid="{521B735A-96E2-461C-9F4B-BE15F24BAB83}"/>
    <cellStyle name="20% - Accent4 3 8 2 2 2 2" xfId="9214" xr:uid="{89E6FCE7-9695-446A-B4B0-DCBC05D5FFBC}"/>
    <cellStyle name="20% - Accent4 3 8 2 2 3" xfId="9215" xr:uid="{DA782CB9-0DE7-4B1D-B741-DD828C8DEE01}"/>
    <cellStyle name="20% - Accent4 3 8 2 3" xfId="9216" xr:uid="{D3973882-8BE8-48BC-9474-FF9EA429FC4B}"/>
    <cellStyle name="20% - Accent4 3 8 2 3 2" xfId="9217" xr:uid="{FE93870C-AA04-453B-B22B-303EE13E1DF9}"/>
    <cellStyle name="20% - Accent4 3 8 2 4" xfId="9218" xr:uid="{32D3C402-4D84-484B-9B6D-5C6937C2D9AD}"/>
    <cellStyle name="20% - Accent4 3 8 3" xfId="9219" xr:uid="{2364C969-64C9-4F30-BA2D-41E6E3B77C53}"/>
    <cellStyle name="20% - Accent4 3 8 3 2" xfId="9220" xr:uid="{E7657B59-46CE-4A2A-9372-0554D46C6979}"/>
    <cellStyle name="20% - Accent4 3 8 3 2 2" xfId="9221" xr:uid="{EAD13306-83FA-46F4-8A68-C6FB17A8534D}"/>
    <cellStyle name="20% - Accent4 3 8 3 3" xfId="9222" xr:uid="{6DBA3033-D74C-4987-826F-24460AE653DD}"/>
    <cellStyle name="20% - Accent4 3 8 4" xfId="9223" xr:uid="{74CE9C79-52FE-4743-A3E1-DDC5EB572DF9}"/>
    <cellStyle name="20% - Accent4 3 8 4 2" xfId="9224" xr:uid="{DEC9FCAF-A9D3-4D85-A315-3F560DE9612C}"/>
    <cellStyle name="20% - Accent4 3 8 5" xfId="9225" xr:uid="{13357CB9-DC56-4776-931D-0E5906278490}"/>
    <cellStyle name="20% - Accent4 3 8 5 2" xfId="9226" xr:uid="{974D3869-B8C6-4BF7-9BA6-B0DDC93E1D48}"/>
    <cellStyle name="20% - Accent4 3 8 6" xfId="9227" xr:uid="{247AC98D-1874-4900-BABC-06E880FF811F}"/>
    <cellStyle name="20% - Accent4 3 8 7" xfId="9228" xr:uid="{6C6A02A9-35CF-4023-B5C8-49868E427E33}"/>
    <cellStyle name="20% - Accent4 3 9" xfId="9229" xr:uid="{1B450830-AB3D-407C-B373-D9CFF6769A0B}"/>
    <cellStyle name="20% - Accent4 3 9 2" xfId="9230" xr:uid="{DF25EFAC-5E7F-42AC-877F-CC126C0C5FDD}"/>
    <cellStyle name="20% - Accent4 3 9 2 2" xfId="9231" xr:uid="{D9FA23D5-FB74-4812-B7A1-836FEC2F14BE}"/>
    <cellStyle name="20% - Accent4 3 9 2 2 2" xfId="9232" xr:uid="{2CDB4C7C-541A-4E4C-ADCD-F380170DDF37}"/>
    <cellStyle name="20% - Accent4 3 9 2 2 2 2" xfId="9233" xr:uid="{6A17B849-1F26-4C25-8D40-41FF221014A8}"/>
    <cellStyle name="20% - Accent4 3 9 2 2 3" xfId="9234" xr:uid="{C051D62A-2E8C-40EB-BCAF-FF5D645BC1C1}"/>
    <cellStyle name="20% - Accent4 3 9 2 3" xfId="9235" xr:uid="{F9148877-07CA-485D-BA10-A22A8D866AA1}"/>
    <cellStyle name="20% - Accent4 3 9 2 3 2" xfId="9236" xr:uid="{5EE81C65-0D16-4C1E-B21D-0CA771B04DC1}"/>
    <cellStyle name="20% - Accent4 3 9 2 4" xfId="9237" xr:uid="{4D988124-93AC-4F71-8643-E7806D9D7279}"/>
    <cellStyle name="20% - Accent4 3 9 3" xfId="9238" xr:uid="{A7CAB3AE-7B6D-4E5E-8FC1-2386A65FDAC3}"/>
    <cellStyle name="20% - Accent4 3 9 3 2" xfId="9239" xr:uid="{C664BBA8-42E5-4636-AB1C-3EB556020E44}"/>
    <cellStyle name="20% - Accent4 3 9 3 2 2" xfId="9240" xr:uid="{C4274C46-5B71-4146-893A-8E057EBBED1D}"/>
    <cellStyle name="20% - Accent4 3 9 3 3" xfId="9241" xr:uid="{AD327E50-4FF9-4889-ACFE-94307ADC2C05}"/>
    <cellStyle name="20% - Accent4 3 9 4" xfId="9242" xr:uid="{208350F1-2F4D-4F3D-BC93-E8BAB9E6B402}"/>
    <cellStyle name="20% - Accent4 3 9 4 2" xfId="9243" xr:uid="{25787163-460C-466B-908E-906EE04C547D}"/>
    <cellStyle name="20% - Accent4 3 9 5" xfId="9244" xr:uid="{F7A22DC7-5773-479E-8177-6132AECE3468}"/>
    <cellStyle name="20% - Accent4 3_Asset Register (new)" xfId="9245" xr:uid="{5FC068A1-0AF8-4301-AD28-3B5C1D027699}"/>
    <cellStyle name="20% - Accent4 4" xfId="9246" xr:uid="{20D9D5F6-4933-4F01-A30B-F7B392C4A1D1}"/>
    <cellStyle name="20% - Accent4 4 10" xfId="9247" xr:uid="{009A8FE3-8264-40D7-B46A-ED052AF6B5EE}"/>
    <cellStyle name="20% - Accent4 4 10 2" xfId="9248" xr:uid="{C289ECC9-D555-46C4-832E-C8E76B820B8F}"/>
    <cellStyle name="20% - Accent4 4 10 2 2" xfId="9249" xr:uid="{691FB783-90AD-47DD-99AF-B2FCBAD5B7C7}"/>
    <cellStyle name="20% - Accent4 4 10 2 2 2" xfId="9250" xr:uid="{8ADDF5A0-B34D-4CC7-BB6B-0406599D7413}"/>
    <cellStyle name="20% - Accent4 4 10 2 2 2 2" xfId="9251" xr:uid="{E6BE5BBD-83E7-4FB9-AEE0-4B686631FEBD}"/>
    <cellStyle name="20% - Accent4 4 10 2 2 3" xfId="9252" xr:uid="{4F788B0D-F3EC-460B-8D61-E1CC8ED51281}"/>
    <cellStyle name="20% - Accent4 4 10 2 3" xfId="9253" xr:uid="{07CBD370-3706-4EB2-9AB4-053A68E66E2F}"/>
    <cellStyle name="20% - Accent4 4 10 2 3 2" xfId="9254" xr:uid="{962823DC-FC20-4AFA-980D-568B4B1C89A5}"/>
    <cellStyle name="20% - Accent4 4 10 2 4" xfId="9255" xr:uid="{A4699661-CDB3-4E6D-879E-FDAFC0822908}"/>
    <cellStyle name="20% - Accent4 4 10 3" xfId="9256" xr:uid="{56CC31F8-5F3B-4444-87E8-91C0FA15FA9E}"/>
    <cellStyle name="20% - Accent4 4 10 3 2" xfId="9257" xr:uid="{3784BA66-36CF-46A5-9F9C-9016C0EF5747}"/>
    <cellStyle name="20% - Accent4 4 10 3 2 2" xfId="9258" xr:uid="{E41A9C52-66AD-47D0-90DE-AEAD3570B2FF}"/>
    <cellStyle name="20% - Accent4 4 10 3 3" xfId="9259" xr:uid="{1017F652-C149-4B09-8AC7-7D2D2413E832}"/>
    <cellStyle name="20% - Accent4 4 10 4" xfId="9260" xr:uid="{547C8F6C-ED7B-493A-8246-F1D804D5890B}"/>
    <cellStyle name="20% - Accent4 4 10 4 2" xfId="9261" xr:uid="{B9162FD7-C41B-4E4B-AA86-112133147538}"/>
    <cellStyle name="20% - Accent4 4 10 5" xfId="9262" xr:uid="{FEFA4412-E10B-43C8-98AA-2E7F426AB514}"/>
    <cellStyle name="20% - Accent4 4 11" xfId="9263" xr:uid="{487D48FE-E901-4C3C-BC91-B15DD5F70ED2}"/>
    <cellStyle name="20% - Accent4 4 11 2" xfId="9264" xr:uid="{CDF89580-660F-477D-A979-AE5D42745FCD}"/>
    <cellStyle name="20% - Accent4 4 11 2 2" xfId="9265" xr:uid="{C420C9EC-7398-4435-8AD6-FF32D4FA2DDA}"/>
    <cellStyle name="20% - Accent4 4 11 2 2 2" xfId="9266" xr:uid="{C80191B2-90C6-4625-AB3B-82BE767FEA33}"/>
    <cellStyle name="20% - Accent4 4 11 2 2 2 2" xfId="9267" xr:uid="{F3FE33C9-5598-45C5-849C-2B3E131C600B}"/>
    <cellStyle name="20% - Accent4 4 11 2 2 3" xfId="9268" xr:uid="{13958132-6F5D-42AC-81F1-EF0CC5F5AF96}"/>
    <cellStyle name="20% - Accent4 4 11 2 3" xfId="9269" xr:uid="{6AE1BFC0-1926-49D3-AFD7-6CF6829758F0}"/>
    <cellStyle name="20% - Accent4 4 11 2 3 2" xfId="9270" xr:uid="{2899D30B-22A7-4E2D-AF58-DB69C2AA5A14}"/>
    <cellStyle name="20% - Accent4 4 11 2 4" xfId="9271" xr:uid="{32BC119A-770B-4575-BA77-C57744831500}"/>
    <cellStyle name="20% - Accent4 4 11 3" xfId="9272" xr:uid="{52A13F86-BC92-44A5-8BE6-505232E1B64E}"/>
    <cellStyle name="20% - Accent4 4 11 3 2" xfId="9273" xr:uid="{3BEC1AEB-F890-4353-94CA-DD6D7D5FDC34}"/>
    <cellStyle name="20% - Accent4 4 11 3 2 2" xfId="9274" xr:uid="{B6F38FCC-48D0-4919-B9DA-78BFCA3861B8}"/>
    <cellStyle name="20% - Accent4 4 11 3 3" xfId="9275" xr:uid="{D02A52E8-1F71-4D30-BECE-8B5C30C42235}"/>
    <cellStyle name="20% - Accent4 4 11 4" xfId="9276" xr:uid="{65AE53E2-C3CC-44DF-8EF5-C207C73B169D}"/>
    <cellStyle name="20% - Accent4 4 11 4 2" xfId="9277" xr:uid="{CC3E4F6E-2A09-40DA-A9EE-41BA797EC19B}"/>
    <cellStyle name="20% - Accent4 4 11 5" xfId="9278" xr:uid="{5DF1D5D6-0B15-4204-8DFB-FDF565D146FE}"/>
    <cellStyle name="20% - Accent4 4 12" xfId="9279" xr:uid="{E8EB0D7D-0EC1-4015-B1E9-CD88701B8C2F}"/>
    <cellStyle name="20% - Accent4 4 12 2" xfId="9280" xr:uid="{66EC6C2A-5A03-4511-A1A7-69DE3BA1C15A}"/>
    <cellStyle name="20% - Accent4 4 12 2 2" xfId="9281" xr:uid="{D3E82A09-C335-4314-AA08-7CE3D8E56D55}"/>
    <cellStyle name="20% - Accent4 4 12 2 2 2" xfId="9282" xr:uid="{8ABE1020-F9B9-4636-896D-4E67394F8645}"/>
    <cellStyle name="20% - Accent4 4 12 2 2 2 2" xfId="9283" xr:uid="{DB478966-95A3-4FF4-8AC9-BF137DA89936}"/>
    <cellStyle name="20% - Accent4 4 12 2 2 3" xfId="9284" xr:uid="{CC3852F3-80B3-4000-89C0-007BED6F5F4E}"/>
    <cellStyle name="20% - Accent4 4 12 2 3" xfId="9285" xr:uid="{6ED8ABBD-509B-4C5A-B8E3-393EA07C7F9F}"/>
    <cellStyle name="20% - Accent4 4 12 2 3 2" xfId="9286" xr:uid="{689C82C5-AA5D-4AB8-948A-5D6E5ACFC879}"/>
    <cellStyle name="20% - Accent4 4 12 2 4" xfId="9287" xr:uid="{5E3A6901-A07E-4EC4-B4C1-0C91C701B3B5}"/>
    <cellStyle name="20% - Accent4 4 12 3" xfId="9288" xr:uid="{4687F8CA-3163-4C9D-BABB-5E3576E72C78}"/>
    <cellStyle name="20% - Accent4 4 12 3 2" xfId="9289" xr:uid="{D891FB4E-0ACD-4B7F-898A-C4438465C90E}"/>
    <cellStyle name="20% - Accent4 4 12 3 2 2" xfId="9290" xr:uid="{0E36AEE6-3F5C-4A84-81C5-4614A48FD750}"/>
    <cellStyle name="20% - Accent4 4 12 3 3" xfId="9291" xr:uid="{24C0C396-370B-4396-889B-9586A2413B2F}"/>
    <cellStyle name="20% - Accent4 4 12 4" xfId="9292" xr:uid="{48420F9A-DE29-42BE-AD0F-480F66C314C6}"/>
    <cellStyle name="20% - Accent4 4 12 4 2" xfId="9293" xr:uid="{9E79460F-020E-4763-9D62-753788E2EE85}"/>
    <cellStyle name="20% - Accent4 4 12 5" xfId="9294" xr:uid="{32C4F76D-815B-4869-B9F3-DD375740E40A}"/>
    <cellStyle name="20% - Accent4 4 13" xfId="9295" xr:uid="{68C556DD-6BFA-4DA4-B6B8-5BB82227603D}"/>
    <cellStyle name="20% - Accent4 4 13 2" xfId="9296" xr:uid="{E22EC13E-A180-4534-8C54-101F356C24B3}"/>
    <cellStyle name="20% - Accent4 4 13 2 2" xfId="9297" xr:uid="{CFC64936-8587-451C-BE58-5130B6E573E2}"/>
    <cellStyle name="20% - Accent4 4 13 2 2 2" xfId="9298" xr:uid="{2CA40BD2-EE7E-404D-9532-FD77BC95A9B5}"/>
    <cellStyle name="20% - Accent4 4 13 2 2 2 2" xfId="9299" xr:uid="{3726133B-7790-4262-B8F8-7FCB19469226}"/>
    <cellStyle name="20% - Accent4 4 13 2 2 3" xfId="9300" xr:uid="{F91C8A05-C55F-4DD7-8D9A-40F0CCAC0605}"/>
    <cellStyle name="20% - Accent4 4 13 2 3" xfId="9301" xr:uid="{BD33C7E7-44F3-41DC-9047-86BB010EE9A0}"/>
    <cellStyle name="20% - Accent4 4 13 2 3 2" xfId="9302" xr:uid="{955D5C81-E32C-4D23-A054-5D5714A34C30}"/>
    <cellStyle name="20% - Accent4 4 13 2 4" xfId="9303" xr:uid="{18BEA968-CBC5-4480-B32E-BDE4B0823E9B}"/>
    <cellStyle name="20% - Accent4 4 13 3" xfId="9304" xr:uid="{85CDB158-2E35-40FA-B8B6-97E015599B92}"/>
    <cellStyle name="20% - Accent4 4 13 3 2" xfId="9305" xr:uid="{F1F8F909-F263-4487-96C0-19C4E3BC0C83}"/>
    <cellStyle name="20% - Accent4 4 13 3 2 2" xfId="9306" xr:uid="{3B8A1978-3B91-4553-B471-6F0C92FBCBCE}"/>
    <cellStyle name="20% - Accent4 4 13 3 3" xfId="9307" xr:uid="{521C5824-9045-4A6E-A323-8BC9AD971CAD}"/>
    <cellStyle name="20% - Accent4 4 13 4" xfId="9308" xr:uid="{F229D3D7-8C08-4909-89CB-3BD4F5ADAF24}"/>
    <cellStyle name="20% - Accent4 4 13 4 2" xfId="9309" xr:uid="{197E0484-FEAF-4208-BC49-632543C54ADF}"/>
    <cellStyle name="20% - Accent4 4 13 5" xfId="9310" xr:uid="{35386166-0A67-4E4C-AAB8-1B23EA35E8BA}"/>
    <cellStyle name="20% - Accent4 4 14" xfId="9311" xr:uid="{82A3396C-CBF0-41B4-9344-142BD6B6C9F5}"/>
    <cellStyle name="20% - Accent4 4 14 2" xfId="9312" xr:uid="{3ECA0761-7A54-499D-82CB-ED45A8F363BC}"/>
    <cellStyle name="20% - Accent4 4 14 2 2" xfId="9313" xr:uid="{EAE0D3E1-E73D-4875-A4D0-98CA7342ADD1}"/>
    <cellStyle name="20% - Accent4 4 14 2 2 2" xfId="9314" xr:uid="{2BF15C37-8B42-4273-BB96-9AFE6F1B2D32}"/>
    <cellStyle name="20% - Accent4 4 14 2 3" xfId="9315" xr:uid="{DB166A53-A324-4896-B3D2-738E39C32F6A}"/>
    <cellStyle name="20% - Accent4 4 14 3" xfId="9316" xr:uid="{A9BFB184-16B2-4887-9E50-13B14FDC16F3}"/>
    <cellStyle name="20% - Accent4 4 14 3 2" xfId="9317" xr:uid="{3421C08A-9C45-4DB1-B2CD-96E890CEB1BC}"/>
    <cellStyle name="20% - Accent4 4 14 4" xfId="9318" xr:uid="{3899F9D3-C1A0-4B5F-88A8-D05D1B530C14}"/>
    <cellStyle name="20% - Accent4 4 15" xfId="9319" xr:uid="{D9029D2D-216C-45A5-8CF0-29A8C4B98814}"/>
    <cellStyle name="20% - Accent4 4 15 2" xfId="9320" xr:uid="{F10EBF8B-580F-4378-AB6B-F983BE8DB4FA}"/>
    <cellStyle name="20% - Accent4 4 15 2 2" xfId="9321" xr:uid="{C639C939-C815-495A-AE6B-783C4BAE6CE4}"/>
    <cellStyle name="20% - Accent4 4 15 3" xfId="9322" xr:uid="{BE79EB32-6E01-4FE2-A9F0-F528D095510D}"/>
    <cellStyle name="20% - Accent4 4 16" xfId="9323" xr:uid="{7874E5E0-D50F-4679-B348-7E342E7C6C52}"/>
    <cellStyle name="20% - Accent4 4 16 2" xfId="9324" xr:uid="{CEA4B414-5749-48AE-92A5-A33CDBA62F08}"/>
    <cellStyle name="20% - Accent4 4 17" xfId="9325" xr:uid="{27ABB36F-01E9-4F23-B30B-40DDEB09BB3E}"/>
    <cellStyle name="20% - Accent4 4 17 2" xfId="9326" xr:uid="{12D65374-286C-4A8A-A7B2-A46EACDFE31B}"/>
    <cellStyle name="20% - Accent4 4 18" xfId="9327" xr:uid="{F0770EA6-F42F-42E1-A461-E86160792F0D}"/>
    <cellStyle name="20% - Accent4 4 19" xfId="9328" xr:uid="{8A70DEEC-B1B0-42AB-B4CB-2B9F457CBAF2}"/>
    <cellStyle name="20% - Accent4 4 2" xfId="9329" xr:uid="{FC6A98F4-D795-490A-9422-C78C262B1905}"/>
    <cellStyle name="20% - Accent4 4 2 10" xfId="9330" xr:uid="{F21A013E-40FC-4D84-A4BA-F9EBBF6F223F}"/>
    <cellStyle name="20% - Accent4 4 2 10 2" xfId="9331" xr:uid="{4B54D86B-993E-49E1-A3CF-E985C189F442}"/>
    <cellStyle name="20% - Accent4 4 2 10 2 2" xfId="9332" xr:uid="{4E107CBC-0724-465C-BEE8-3462A91E7F8B}"/>
    <cellStyle name="20% - Accent4 4 2 10 2 2 2" xfId="9333" xr:uid="{FCAEB3E1-2744-4EB1-8BFD-2AC9D84CBDBF}"/>
    <cellStyle name="20% - Accent4 4 2 10 2 2 2 2" xfId="9334" xr:uid="{5B80E724-3AAF-46CA-8877-08DDB27DBFE2}"/>
    <cellStyle name="20% - Accent4 4 2 10 2 2 3" xfId="9335" xr:uid="{E6F7DEC4-820C-47E5-A847-ED0CD9D0E673}"/>
    <cellStyle name="20% - Accent4 4 2 10 2 3" xfId="9336" xr:uid="{DE4F3D50-2672-4625-BF75-1131B6ECA4B7}"/>
    <cellStyle name="20% - Accent4 4 2 10 2 3 2" xfId="9337" xr:uid="{CB5B8939-1E83-4321-AC62-96ACD41696EE}"/>
    <cellStyle name="20% - Accent4 4 2 10 2 4" xfId="9338" xr:uid="{C384396E-ECC6-45EF-92B1-F4F7E9A84808}"/>
    <cellStyle name="20% - Accent4 4 2 10 3" xfId="9339" xr:uid="{312ED316-DE30-4736-845C-775ADBAA54A8}"/>
    <cellStyle name="20% - Accent4 4 2 10 3 2" xfId="9340" xr:uid="{FCDB08E6-E89D-44AF-A4A0-656E219A580F}"/>
    <cellStyle name="20% - Accent4 4 2 10 3 2 2" xfId="9341" xr:uid="{6CB123DF-265C-45AE-BA55-E6F10CEEBF4E}"/>
    <cellStyle name="20% - Accent4 4 2 10 3 3" xfId="9342" xr:uid="{F72D749A-A587-441E-9464-031DFFB5243B}"/>
    <cellStyle name="20% - Accent4 4 2 10 4" xfId="9343" xr:uid="{7D090C56-2009-4F7C-998F-93001356DAD2}"/>
    <cellStyle name="20% - Accent4 4 2 10 4 2" xfId="9344" xr:uid="{E791DDA2-54FF-43D2-9500-37C75C369246}"/>
    <cellStyle name="20% - Accent4 4 2 10 5" xfId="9345" xr:uid="{9685BD2D-B40B-4EBA-A10C-83E9D242906E}"/>
    <cellStyle name="20% - Accent4 4 2 11" xfId="9346" xr:uid="{6613CE81-7526-42C5-9036-F3C8ACC3D165}"/>
    <cellStyle name="20% - Accent4 4 2 11 2" xfId="9347" xr:uid="{80A9A2BA-5F7E-479D-9ED6-FF8B919CA520}"/>
    <cellStyle name="20% - Accent4 4 2 11 2 2" xfId="9348" xr:uid="{C6C84077-5009-4D82-9455-F35AF68C03EE}"/>
    <cellStyle name="20% - Accent4 4 2 11 2 2 2" xfId="9349" xr:uid="{C349AB97-F06A-48B8-9D1B-5447FBE3AB6A}"/>
    <cellStyle name="20% - Accent4 4 2 11 2 2 2 2" xfId="9350" xr:uid="{2490F5FC-A653-4671-9513-1F7F327E7E02}"/>
    <cellStyle name="20% - Accent4 4 2 11 2 2 3" xfId="9351" xr:uid="{38C477D9-58D0-41E6-80C4-18777CDDE6E6}"/>
    <cellStyle name="20% - Accent4 4 2 11 2 3" xfId="9352" xr:uid="{5D91BB43-FC93-4CBB-9A05-7F3FB613088D}"/>
    <cellStyle name="20% - Accent4 4 2 11 2 3 2" xfId="9353" xr:uid="{79411C04-B406-456E-88F7-083EF7BD4F49}"/>
    <cellStyle name="20% - Accent4 4 2 11 2 4" xfId="9354" xr:uid="{01BE1BEA-7EE1-4D57-BACA-02A62916D2C8}"/>
    <cellStyle name="20% - Accent4 4 2 11 3" xfId="9355" xr:uid="{97D73132-8EC4-4D22-8472-116592122828}"/>
    <cellStyle name="20% - Accent4 4 2 11 3 2" xfId="9356" xr:uid="{6F711E8E-241C-45DC-A220-3117F0E17765}"/>
    <cellStyle name="20% - Accent4 4 2 11 3 2 2" xfId="9357" xr:uid="{24CCCF66-D07A-491C-BB7E-0AB5F0C050EB}"/>
    <cellStyle name="20% - Accent4 4 2 11 3 3" xfId="9358" xr:uid="{032E904C-7656-4E0D-BF48-8088AC155042}"/>
    <cellStyle name="20% - Accent4 4 2 11 4" xfId="9359" xr:uid="{CC18E763-2CD3-49A9-9DD0-E9A2A6D7F48C}"/>
    <cellStyle name="20% - Accent4 4 2 11 4 2" xfId="9360" xr:uid="{B7C238AC-4A30-4D02-812F-D9CBB5BF9C9F}"/>
    <cellStyle name="20% - Accent4 4 2 11 5" xfId="9361" xr:uid="{20E58BF9-F59B-44D1-8C40-311EB49F27F4}"/>
    <cellStyle name="20% - Accent4 4 2 12" xfId="9362" xr:uid="{E9B6F9EA-9186-4409-BEDE-BB2B6A1A6042}"/>
    <cellStyle name="20% - Accent4 4 2 12 2" xfId="9363" xr:uid="{7F123131-FC43-478B-A7D0-FA7E295D5C8E}"/>
    <cellStyle name="20% - Accent4 4 2 12 2 2" xfId="9364" xr:uid="{C148C41C-1703-4799-9C7B-D29AAF83E61F}"/>
    <cellStyle name="20% - Accent4 4 2 12 2 2 2" xfId="9365" xr:uid="{7BDE74BC-E898-486D-9187-D07562C15731}"/>
    <cellStyle name="20% - Accent4 4 2 12 2 3" xfId="9366" xr:uid="{4DA7B46C-E1A2-443F-A591-26D99EADCF41}"/>
    <cellStyle name="20% - Accent4 4 2 12 3" xfId="9367" xr:uid="{5D508320-9041-4555-8442-D9168160C684}"/>
    <cellStyle name="20% - Accent4 4 2 12 3 2" xfId="9368" xr:uid="{D08FC9C2-6C25-4EB0-ACF9-DAF7E553B725}"/>
    <cellStyle name="20% - Accent4 4 2 12 4" xfId="9369" xr:uid="{C8808DA1-5A40-4193-886B-87CF2B9DF406}"/>
    <cellStyle name="20% - Accent4 4 2 13" xfId="9370" xr:uid="{2738947E-021A-4AEB-BD63-02D706BCC96E}"/>
    <cellStyle name="20% - Accent4 4 2 13 2" xfId="9371" xr:uid="{358388D8-B774-40ED-8019-B9C5E132E82F}"/>
    <cellStyle name="20% - Accent4 4 2 13 2 2" xfId="9372" xr:uid="{4E4BD3C1-732C-42F6-A4DD-FFAC9BD679F8}"/>
    <cellStyle name="20% - Accent4 4 2 13 3" xfId="9373" xr:uid="{A2CA9153-F94A-44C3-B6C7-CCCD250FC303}"/>
    <cellStyle name="20% - Accent4 4 2 14" xfId="9374" xr:uid="{9BB2A7E8-D518-4203-AF36-C6C198A83715}"/>
    <cellStyle name="20% - Accent4 4 2 14 2" xfId="9375" xr:uid="{6784E716-3B63-4DC1-B1A2-B9379C1CF4DE}"/>
    <cellStyle name="20% - Accent4 4 2 15" xfId="9376" xr:uid="{2C90EA27-E337-4DE2-900D-AB9DA70654FE}"/>
    <cellStyle name="20% - Accent4 4 2 15 2" xfId="9377" xr:uid="{EA1FEE5C-44AD-4862-9C1B-D1B7E4294193}"/>
    <cellStyle name="20% - Accent4 4 2 16" xfId="9378" xr:uid="{597B7BCC-44AC-4E2C-A5B3-2CCB84C9CB48}"/>
    <cellStyle name="20% - Accent4 4 2 17" xfId="9379" xr:uid="{4AAB25C7-3E29-49D4-87FA-BCAC3ED25F89}"/>
    <cellStyle name="20% - Accent4 4 2 2" xfId="9380" xr:uid="{B0029155-DEA1-4695-85BF-15901FA7CC69}"/>
    <cellStyle name="20% - Accent4 4 2 2 10" xfId="9381" xr:uid="{8EB4DD5A-3C3A-41CC-A37C-7A57697061DA}"/>
    <cellStyle name="20% - Accent4 4 2 2 2" xfId="9382" xr:uid="{D1A0D856-B836-49F6-8FC8-B3F8FA61616C}"/>
    <cellStyle name="20% - Accent4 4 2 2 2 2" xfId="9383" xr:uid="{B042016D-A5FE-450A-B30C-B95DA4B277D5}"/>
    <cellStyle name="20% - Accent4 4 2 2 2 2 2" xfId="9384" xr:uid="{4E97F7C3-8D44-4BA7-A533-B174FEB4912D}"/>
    <cellStyle name="20% - Accent4 4 2 2 2 2 2 2" xfId="9385" xr:uid="{587F1996-620B-4AD0-94BC-6EA2312D767E}"/>
    <cellStyle name="20% - Accent4 4 2 2 2 2 2 2 2" xfId="9386" xr:uid="{68CDBF8A-57C8-49FD-ADD9-4C6F16297797}"/>
    <cellStyle name="20% - Accent4 4 2 2 2 2 2 2 2 2" xfId="9387" xr:uid="{1BEB47D5-5462-48D5-B6D8-4D3832279C31}"/>
    <cellStyle name="20% - Accent4 4 2 2 2 2 2 2 3" xfId="9388" xr:uid="{8EEDA81B-548A-4822-9CA6-F2D307C82130}"/>
    <cellStyle name="20% - Accent4 4 2 2 2 2 2 3" xfId="9389" xr:uid="{C8DCD5B1-29C9-443A-9F2D-20B19CA85310}"/>
    <cellStyle name="20% - Accent4 4 2 2 2 2 2 3 2" xfId="9390" xr:uid="{15E11C00-97BE-469D-BADA-BB3854DD9E65}"/>
    <cellStyle name="20% - Accent4 4 2 2 2 2 2 4" xfId="9391" xr:uid="{685EDAEB-1E2D-43F5-968C-2CA04ABB97F9}"/>
    <cellStyle name="20% - Accent4 4 2 2 2 2 2 4 2" xfId="9392" xr:uid="{2A7C5A52-673F-40F1-A729-D5321B1AF627}"/>
    <cellStyle name="20% - Accent4 4 2 2 2 2 2 5" xfId="9393" xr:uid="{86893D38-3B15-4894-B132-DBADCB1890CA}"/>
    <cellStyle name="20% - Accent4 4 2 2 2 2 2 6" xfId="9394" xr:uid="{78282110-EB96-4415-AA3F-92B3CB3039F8}"/>
    <cellStyle name="20% - Accent4 4 2 2 2 2 3" xfId="9395" xr:uid="{886F6BFA-3D41-481D-A5ED-0F13688928F6}"/>
    <cellStyle name="20% - Accent4 4 2 2 2 2 3 2" xfId="9396" xr:uid="{8512D252-F558-4E4D-BCFC-AA620A1F08CC}"/>
    <cellStyle name="20% - Accent4 4 2 2 2 2 3 2 2" xfId="9397" xr:uid="{B1072321-8A3D-4B55-9BFD-162F7CB9F68A}"/>
    <cellStyle name="20% - Accent4 4 2 2 2 2 3 3" xfId="9398" xr:uid="{5233C0B1-9CC0-41F6-96CA-6F2C1C8A113B}"/>
    <cellStyle name="20% - Accent4 4 2 2 2 2 4" xfId="9399" xr:uid="{555DA358-FD26-4BDA-B37B-8E50C15ABA48}"/>
    <cellStyle name="20% - Accent4 4 2 2 2 2 4 2" xfId="9400" xr:uid="{10131456-8387-46FD-94E3-69FA978B2276}"/>
    <cellStyle name="20% - Accent4 4 2 2 2 2 5" xfId="9401" xr:uid="{4F7D797E-8679-4C79-896F-F19F72436EEC}"/>
    <cellStyle name="20% - Accent4 4 2 2 2 2 5 2" xfId="9402" xr:uid="{A33DCD85-40D1-44A5-8EC4-C71714A853FD}"/>
    <cellStyle name="20% - Accent4 4 2 2 2 2 6" xfId="9403" xr:uid="{81071C62-236B-4299-84D1-7AA2807D7925}"/>
    <cellStyle name="20% - Accent4 4 2 2 2 2 7" xfId="9404" xr:uid="{0847C97B-7F82-4426-B718-C0E7255CCEC7}"/>
    <cellStyle name="20% - Accent4 4 2 2 2 3" xfId="9405" xr:uid="{496B8D2C-E15D-403F-AEEB-13851BA2D565}"/>
    <cellStyle name="20% - Accent4 4 2 2 2 3 2" xfId="9406" xr:uid="{7AFD507D-5A63-4915-981A-CB617D64C147}"/>
    <cellStyle name="20% - Accent4 4 2 2 2 3 2 2" xfId="9407" xr:uid="{DDFE23DB-31BF-4453-AAA9-365BD02F1546}"/>
    <cellStyle name="20% - Accent4 4 2 2 2 3 2 2 2" xfId="9408" xr:uid="{A19C0644-E00A-4DF4-B50B-C15B77DE006F}"/>
    <cellStyle name="20% - Accent4 4 2 2 2 3 2 3" xfId="9409" xr:uid="{040DEB6F-AF4B-4E4C-9993-8D3C3EC22F78}"/>
    <cellStyle name="20% - Accent4 4 2 2 2 3 3" xfId="9410" xr:uid="{8F21BAE3-EBEE-49D3-80B7-48BEBCF11E35}"/>
    <cellStyle name="20% - Accent4 4 2 2 2 3 3 2" xfId="9411" xr:uid="{920943CE-394F-4D4D-9AF7-2D0F7731A489}"/>
    <cellStyle name="20% - Accent4 4 2 2 2 3 4" xfId="9412" xr:uid="{5AE86B85-6BE0-4F3C-8587-2FC15E86E94A}"/>
    <cellStyle name="20% - Accent4 4 2 2 2 3 4 2" xfId="9413" xr:uid="{6A7A4A51-EE1B-4B0A-AF7D-F1F0C5F11C59}"/>
    <cellStyle name="20% - Accent4 4 2 2 2 3 5" xfId="9414" xr:uid="{F4ABE165-85E8-4A6C-B858-F8329C8020F1}"/>
    <cellStyle name="20% - Accent4 4 2 2 2 3 6" xfId="9415" xr:uid="{29AD46E6-F631-4185-82B7-1C14518213E2}"/>
    <cellStyle name="20% - Accent4 4 2 2 2 4" xfId="9416" xr:uid="{06A51E12-A640-42F9-A34C-A5326761C145}"/>
    <cellStyle name="20% - Accent4 4 2 2 2 4 2" xfId="9417" xr:uid="{98A453B8-5488-445F-BC64-A6A61FF20B75}"/>
    <cellStyle name="20% - Accent4 4 2 2 2 4 2 2" xfId="9418" xr:uid="{87663C1A-8E1E-4986-8F75-D2196BD9E209}"/>
    <cellStyle name="20% - Accent4 4 2 2 2 4 3" xfId="9419" xr:uid="{7AA24234-12B4-4E51-BBE6-130947514136}"/>
    <cellStyle name="20% - Accent4 4 2 2 2 5" xfId="9420" xr:uid="{518F658F-F165-40CF-B742-F39E0412F397}"/>
    <cellStyle name="20% - Accent4 4 2 2 2 5 2" xfId="9421" xr:uid="{9578B9AB-64CC-46E8-B8A1-0212720A54AE}"/>
    <cellStyle name="20% - Accent4 4 2 2 2 6" xfId="9422" xr:uid="{364CA5F7-F661-45FA-9335-914DFD692ABB}"/>
    <cellStyle name="20% - Accent4 4 2 2 2 6 2" xfId="9423" xr:uid="{3080E889-EE4D-48DE-869C-A9F81254E03F}"/>
    <cellStyle name="20% - Accent4 4 2 2 2 7" xfId="9424" xr:uid="{CBEBBBE5-26F3-415E-9496-05AED02910EB}"/>
    <cellStyle name="20% - Accent4 4 2 2 2 8" xfId="9425" xr:uid="{270673AB-035E-4088-A3EF-64A052D56194}"/>
    <cellStyle name="20% - Accent4 4 2 2 3" xfId="9426" xr:uid="{FABB01EC-D650-4C33-B980-849E030A9BAA}"/>
    <cellStyle name="20% - Accent4 4 2 2 3 2" xfId="9427" xr:uid="{F4DA6F06-CE01-48EE-9773-6235D0112D17}"/>
    <cellStyle name="20% - Accent4 4 2 2 3 2 2" xfId="9428" xr:uid="{BE799581-462E-4281-B7C7-35E863900B02}"/>
    <cellStyle name="20% - Accent4 4 2 2 3 2 2 2" xfId="9429" xr:uid="{8219C879-A47C-4A8D-A63A-69666E8F637D}"/>
    <cellStyle name="20% - Accent4 4 2 2 3 2 2 2 2" xfId="9430" xr:uid="{88EA19FB-2772-492F-95A3-6B390098C181}"/>
    <cellStyle name="20% - Accent4 4 2 2 3 2 2 3" xfId="9431" xr:uid="{85FFDB19-5F57-476D-BA1D-00E23298458F}"/>
    <cellStyle name="20% - Accent4 4 2 2 3 2 3" xfId="9432" xr:uid="{B2263758-8D2D-4A93-AE9C-289A9CD541EE}"/>
    <cellStyle name="20% - Accent4 4 2 2 3 2 3 2" xfId="9433" xr:uid="{E6B105C6-E02A-4036-A84B-EE608C394952}"/>
    <cellStyle name="20% - Accent4 4 2 2 3 2 4" xfId="9434" xr:uid="{3F2ECF93-1EB7-4CCE-A02D-A805565DAA03}"/>
    <cellStyle name="20% - Accent4 4 2 2 3 2 4 2" xfId="9435" xr:uid="{2DDA3C81-957D-422B-AC3F-4DD7D412E543}"/>
    <cellStyle name="20% - Accent4 4 2 2 3 2 5" xfId="9436" xr:uid="{B6AFC335-1CB6-4C9F-B1A4-3B3096CE4819}"/>
    <cellStyle name="20% - Accent4 4 2 2 3 2 6" xfId="9437" xr:uid="{FE1A9DF2-938F-4FDE-957B-7C64E3B78A54}"/>
    <cellStyle name="20% - Accent4 4 2 2 3 3" xfId="9438" xr:uid="{29506408-E88E-4C4F-A6BC-D4D0AFF4662B}"/>
    <cellStyle name="20% - Accent4 4 2 2 3 3 2" xfId="9439" xr:uid="{10A4E2AC-B76A-4A6F-B290-13517EB79ABC}"/>
    <cellStyle name="20% - Accent4 4 2 2 3 3 2 2" xfId="9440" xr:uid="{C097F0C3-16B8-4E4B-811A-E1143BC48574}"/>
    <cellStyle name="20% - Accent4 4 2 2 3 3 3" xfId="9441" xr:uid="{C312AA40-F288-4D55-9013-09F150D0B4CB}"/>
    <cellStyle name="20% - Accent4 4 2 2 3 4" xfId="9442" xr:uid="{196972DF-4F91-406B-9CB1-2F4C8B477E39}"/>
    <cellStyle name="20% - Accent4 4 2 2 3 4 2" xfId="9443" xr:uid="{2DDBFFDE-6502-424D-9FE5-94C46FD0A541}"/>
    <cellStyle name="20% - Accent4 4 2 2 3 5" xfId="9444" xr:uid="{A73D1874-F147-408C-BFF7-610BE46CDFEE}"/>
    <cellStyle name="20% - Accent4 4 2 2 3 5 2" xfId="9445" xr:uid="{EFF3795A-4EA3-44A4-85C4-371CA92B7C92}"/>
    <cellStyle name="20% - Accent4 4 2 2 3 6" xfId="9446" xr:uid="{6DBC183F-9CE9-44B2-A7D5-C73A65C55428}"/>
    <cellStyle name="20% - Accent4 4 2 2 3 7" xfId="9447" xr:uid="{AB02332F-8742-46DF-9353-7AE1AB27F1C4}"/>
    <cellStyle name="20% - Accent4 4 2 2 4" xfId="9448" xr:uid="{46F1F260-D92D-4402-804A-C33E6C2CA889}"/>
    <cellStyle name="20% - Accent4 4 2 2 4 2" xfId="9449" xr:uid="{3B1453FE-8BB7-4513-9630-C99EFA17B576}"/>
    <cellStyle name="20% - Accent4 4 2 2 4 2 2" xfId="9450" xr:uid="{E06A19EC-D020-42C4-933D-B80D30A56B55}"/>
    <cellStyle name="20% - Accent4 4 2 2 4 2 2 2" xfId="9451" xr:uid="{D3347C1F-F7E3-4133-B4D4-30FAACA2A887}"/>
    <cellStyle name="20% - Accent4 4 2 2 4 2 2 2 2" xfId="9452" xr:uid="{192E5BC6-CEF0-4C12-82B4-12A13128E1B6}"/>
    <cellStyle name="20% - Accent4 4 2 2 4 2 2 3" xfId="9453" xr:uid="{DF81CBE0-D58A-40A2-99DD-F106D165B717}"/>
    <cellStyle name="20% - Accent4 4 2 2 4 2 3" xfId="9454" xr:uid="{CACA41F6-7F48-481B-ADEC-67EC15D01B44}"/>
    <cellStyle name="20% - Accent4 4 2 2 4 2 3 2" xfId="9455" xr:uid="{59E2B991-B871-4F65-9FD9-921FC4D3942E}"/>
    <cellStyle name="20% - Accent4 4 2 2 4 2 4" xfId="9456" xr:uid="{8E890474-95E9-481B-A38D-C3F4F0FB45C0}"/>
    <cellStyle name="20% - Accent4 4 2 2 4 3" xfId="9457" xr:uid="{1D8E7602-50A0-4A0A-B6F4-4225A1CE15A9}"/>
    <cellStyle name="20% - Accent4 4 2 2 4 3 2" xfId="9458" xr:uid="{4C3813C6-36C2-4C10-92CB-50996D4706A2}"/>
    <cellStyle name="20% - Accent4 4 2 2 4 3 2 2" xfId="9459" xr:uid="{24185CF8-AB2F-441B-9947-BD06DDCFFFCA}"/>
    <cellStyle name="20% - Accent4 4 2 2 4 3 3" xfId="9460" xr:uid="{DAA289D0-0468-4EF4-8665-482034912C1B}"/>
    <cellStyle name="20% - Accent4 4 2 2 4 4" xfId="9461" xr:uid="{83AFE15F-7FC7-4162-96CA-D4EA6B787C8E}"/>
    <cellStyle name="20% - Accent4 4 2 2 4 4 2" xfId="9462" xr:uid="{07F0353D-1AEE-4325-BE30-2DB1E88DD900}"/>
    <cellStyle name="20% - Accent4 4 2 2 4 5" xfId="9463" xr:uid="{ABFE765C-64C3-4B84-ADCD-6B4B4BAE0B63}"/>
    <cellStyle name="20% - Accent4 4 2 2 4 5 2" xfId="9464" xr:uid="{FB8B9631-0FC5-4398-BBEE-0F4CC29853D7}"/>
    <cellStyle name="20% - Accent4 4 2 2 4 6" xfId="9465" xr:uid="{B23FA1C4-7014-49A2-954D-C39AE4EE9950}"/>
    <cellStyle name="20% - Accent4 4 2 2 4 7" xfId="9466" xr:uid="{7A5BB615-3E8A-422A-88F7-4107A6F984B6}"/>
    <cellStyle name="20% - Accent4 4 2 2 5" xfId="9467" xr:uid="{CE644223-AFFF-4EFD-968C-97B1C7F73BD0}"/>
    <cellStyle name="20% - Accent4 4 2 2 5 2" xfId="9468" xr:uid="{75A2348F-C0AA-4CD5-B71B-485432718199}"/>
    <cellStyle name="20% - Accent4 4 2 2 5 2 2" xfId="9469" xr:uid="{8C9418DF-007F-46DB-81D2-5BA7C3B1ED94}"/>
    <cellStyle name="20% - Accent4 4 2 2 5 2 2 2" xfId="9470" xr:uid="{2EE36303-056F-4B03-84AB-982F93B0579C}"/>
    <cellStyle name="20% - Accent4 4 2 2 5 2 3" xfId="9471" xr:uid="{721141E9-667B-41B7-9083-2194B4527984}"/>
    <cellStyle name="20% - Accent4 4 2 2 5 3" xfId="9472" xr:uid="{7E2D64DB-16B0-4755-B45F-26A87BD43AC2}"/>
    <cellStyle name="20% - Accent4 4 2 2 5 3 2" xfId="9473" xr:uid="{DBC52B7F-D9D4-4B84-8AA1-0D670CDE9932}"/>
    <cellStyle name="20% - Accent4 4 2 2 5 4" xfId="9474" xr:uid="{5A3D0E81-F82E-47B2-9E70-EF5574C79B5E}"/>
    <cellStyle name="20% - Accent4 4 2 2 6" xfId="9475" xr:uid="{758FAB88-C717-4609-BBB4-694FE29D17F1}"/>
    <cellStyle name="20% - Accent4 4 2 2 6 2" xfId="9476" xr:uid="{A0D622B5-FF10-4C9C-8163-50FA0CD4FCD7}"/>
    <cellStyle name="20% - Accent4 4 2 2 6 2 2" xfId="9477" xr:uid="{EEC70CC0-7704-4BAD-BB5F-71DEF2691341}"/>
    <cellStyle name="20% - Accent4 4 2 2 6 3" xfId="9478" xr:uid="{3C13BC00-7F26-412B-8EBB-F8F4BF988B96}"/>
    <cellStyle name="20% - Accent4 4 2 2 7" xfId="9479" xr:uid="{A75E2111-E39C-4A5E-BD82-A15BC3E391E7}"/>
    <cellStyle name="20% - Accent4 4 2 2 7 2" xfId="9480" xr:uid="{A9F805FB-0C28-4D32-9E64-8B71DA62106B}"/>
    <cellStyle name="20% - Accent4 4 2 2 8" xfId="9481" xr:uid="{42A32FCE-794B-4CB2-9092-921055831697}"/>
    <cellStyle name="20% - Accent4 4 2 2 8 2" xfId="9482" xr:uid="{19DCF1C9-51C4-489A-A604-08E79575E252}"/>
    <cellStyle name="20% - Accent4 4 2 2 9" xfId="9483" xr:uid="{A18446D9-F2DD-4DC3-AF2A-DBABFDF636CC}"/>
    <cellStyle name="20% - Accent4 4 2 2_Asset Register (new)" xfId="9484" xr:uid="{605B1DEF-3194-4DA5-AD18-A3C7ABFD4E93}"/>
    <cellStyle name="20% - Accent4 4 2 3" xfId="9485" xr:uid="{52FA19D5-FEF1-4C3B-B7C6-7140B6AB03E2}"/>
    <cellStyle name="20% - Accent4 4 2 3 2" xfId="9486" xr:uid="{DB6A79C9-AEA3-4FAB-BD07-EA0589929BF3}"/>
    <cellStyle name="20% - Accent4 4 2 3 2 2" xfId="9487" xr:uid="{ADBDCE48-0D0E-4C71-8ACD-BFA2CBFA8D36}"/>
    <cellStyle name="20% - Accent4 4 2 3 2 2 2" xfId="9488" xr:uid="{8B14F612-750D-4456-829C-E26B79A945F8}"/>
    <cellStyle name="20% - Accent4 4 2 3 2 2 2 2" xfId="9489" xr:uid="{8A0641A1-D46B-4659-904C-EEE940597781}"/>
    <cellStyle name="20% - Accent4 4 2 3 2 2 2 2 2" xfId="9490" xr:uid="{366CCBAA-A8D2-4179-8912-9DB5483BF97C}"/>
    <cellStyle name="20% - Accent4 4 2 3 2 2 2 3" xfId="9491" xr:uid="{82C11D03-0A10-4733-860F-0905B461FBFA}"/>
    <cellStyle name="20% - Accent4 4 2 3 2 2 3" xfId="9492" xr:uid="{C18995C1-25A0-424D-8827-4121A03D1E26}"/>
    <cellStyle name="20% - Accent4 4 2 3 2 2 3 2" xfId="9493" xr:uid="{44CE115E-2193-4F97-9090-D97EF15427B5}"/>
    <cellStyle name="20% - Accent4 4 2 3 2 2 4" xfId="9494" xr:uid="{BFDCDA4C-E49B-4ECA-BA6E-69C4063E9902}"/>
    <cellStyle name="20% - Accent4 4 2 3 2 2 4 2" xfId="9495" xr:uid="{D44F2AFC-C966-490A-8B0F-9EE0E2D18A2D}"/>
    <cellStyle name="20% - Accent4 4 2 3 2 2 5" xfId="9496" xr:uid="{B5414286-223B-4386-B2BE-56D62CE3AB29}"/>
    <cellStyle name="20% - Accent4 4 2 3 2 2 6" xfId="9497" xr:uid="{F65973DC-C032-4B14-AE47-0B1CE0569C8D}"/>
    <cellStyle name="20% - Accent4 4 2 3 2 3" xfId="9498" xr:uid="{781CFAF9-79EE-4C84-AA88-8067F14366AF}"/>
    <cellStyle name="20% - Accent4 4 2 3 2 3 2" xfId="9499" xr:uid="{EB04028D-C440-4644-9742-8500C719C6B5}"/>
    <cellStyle name="20% - Accent4 4 2 3 2 3 2 2" xfId="9500" xr:uid="{C7683628-DC44-4795-872F-044934526DAD}"/>
    <cellStyle name="20% - Accent4 4 2 3 2 3 3" xfId="9501" xr:uid="{7B397B1E-DFEE-455E-A0C1-DCE0505E0B32}"/>
    <cellStyle name="20% - Accent4 4 2 3 2 4" xfId="9502" xr:uid="{C4060357-FA15-41D8-87BE-B004DD15A965}"/>
    <cellStyle name="20% - Accent4 4 2 3 2 4 2" xfId="9503" xr:uid="{1DFDCB35-5AD4-401E-B8A8-3D58AFC642A6}"/>
    <cellStyle name="20% - Accent4 4 2 3 2 5" xfId="9504" xr:uid="{48BF22A8-A8E9-4274-992A-BADC3809EA11}"/>
    <cellStyle name="20% - Accent4 4 2 3 2 5 2" xfId="9505" xr:uid="{15A56B36-C358-4594-89D9-7236C8CCFA2E}"/>
    <cellStyle name="20% - Accent4 4 2 3 2 6" xfId="9506" xr:uid="{6A608E1D-86BD-417C-AF2F-47E83BAA7510}"/>
    <cellStyle name="20% - Accent4 4 2 3 2 7" xfId="9507" xr:uid="{80A83319-87C3-4B8C-8BF2-704E93009C62}"/>
    <cellStyle name="20% - Accent4 4 2 3 3" xfId="9508" xr:uid="{E6B8951B-218F-40DE-BA27-4A836B5CBD52}"/>
    <cellStyle name="20% - Accent4 4 2 3 3 2" xfId="9509" xr:uid="{6612E742-995D-4F30-AD5B-BB8845686D39}"/>
    <cellStyle name="20% - Accent4 4 2 3 3 2 2" xfId="9510" xr:uid="{EC167DE2-15CD-411E-A932-132F047C9C19}"/>
    <cellStyle name="20% - Accent4 4 2 3 3 2 2 2" xfId="9511" xr:uid="{3AAD1113-CCEC-4DE6-AC4F-D6B7A146D8E1}"/>
    <cellStyle name="20% - Accent4 4 2 3 3 2 3" xfId="9512" xr:uid="{6FE9B312-8BFD-442F-B4DD-6D65418D0774}"/>
    <cellStyle name="20% - Accent4 4 2 3 3 3" xfId="9513" xr:uid="{08DF80A2-1322-4B04-AA3E-32CCCB98C81A}"/>
    <cellStyle name="20% - Accent4 4 2 3 3 3 2" xfId="9514" xr:uid="{F0F04311-A4BB-4574-85F1-81B611F8C09E}"/>
    <cellStyle name="20% - Accent4 4 2 3 3 4" xfId="9515" xr:uid="{6777FA7F-FE06-48B1-8F9D-EA9C0824CAAC}"/>
    <cellStyle name="20% - Accent4 4 2 3 3 4 2" xfId="9516" xr:uid="{D97A9A97-4C82-4E34-B4DB-58A77D9DE8FE}"/>
    <cellStyle name="20% - Accent4 4 2 3 3 5" xfId="9517" xr:uid="{B26A465C-8D21-4F6B-BAC2-29E458A4E5C5}"/>
    <cellStyle name="20% - Accent4 4 2 3 3 6" xfId="9518" xr:uid="{BB2AD2EB-242F-4938-9E5A-B1C578AF3B10}"/>
    <cellStyle name="20% - Accent4 4 2 3 4" xfId="9519" xr:uid="{B3158F02-349C-4C69-8332-6CAB91B3B462}"/>
    <cellStyle name="20% - Accent4 4 2 3 4 2" xfId="9520" xr:uid="{6CF9AE0E-6EBA-41E8-A712-01A487B18CE3}"/>
    <cellStyle name="20% - Accent4 4 2 3 4 2 2" xfId="9521" xr:uid="{4CDAE092-9FEC-455D-96EB-55967727DCD1}"/>
    <cellStyle name="20% - Accent4 4 2 3 4 3" xfId="9522" xr:uid="{272C9CC2-C6B8-4240-ABA0-101C4133789C}"/>
    <cellStyle name="20% - Accent4 4 2 3 5" xfId="9523" xr:uid="{381259D7-74D0-4705-B0D2-2507051731DE}"/>
    <cellStyle name="20% - Accent4 4 2 3 5 2" xfId="9524" xr:uid="{A0377452-E26E-4630-81E2-390D799931DA}"/>
    <cellStyle name="20% - Accent4 4 2 3 6" xfId="9525" xr:uid="{A6698FD5-1D5C-4C17-AC53-BEAF1697CD35}"/>
    <cellStyle name="20% - Accent4 4 2 3 6 2" xfId="9526" xr:uid="{082DA69B-A642-49DD-8217-B04643617EDE}"/>
    <cellStyle name="20% - Accent4 4 2 3 7" xfId="9527" xr:uid="{35A25FBB-1EEA-450E-8753-62BF8BBC5706}"/>
    <cellStyle name="20% - Accent4 4 2 3 8" xfId="9528" xr:uid="{541E5162-7147-4863-AF99-87E96BF365D1}"/>
    <cellStyle name="20% - Accent4 4 2 4" xfId="9529" xr:uid="{C950A0EF-E63E-423F-88EB-AFE8DA21507A}"/>
    <cellStyle name="20% - Accent4 4 2 4 2" xfId="9530" xr:uid="{D004C0A4-F562-42D2-AA3F-4F93B90B49EB}"/>
    <cellStyle name="20% - Accent4 4 2 4 2 2" xfId="9531" xr:uid="{F7F06F73-E3C9-446B-A6AC-012ADFAA1E92}"/>
    <cellStyle name="20% - Accent4 4 2 4 2 2 2" xfId="9532" xr:uid="{3BFAD531-89B4-409B-AAF9-CB1DAA1A84A1}"/>
    <cellStyle name="20% - Accent4 4 2 4 2 2 2 2" xfId="9533" xr:uid="{2D855974-5FD3-4DE9-9E95-07D3E55C1B46}"/>
    <cellStyle name="20% - Accent4 4 2 4 2 2 3" xfId="9534" xr:uid="{1F3EF582-B36D-43B8-A902-91A12B69E589}"/>
    <cellStyle name="20% - Accent4 4 2 4 2 3" xfId="9535" xr:uid="{BFD7BB47-45B0-4349-BB0F-3394ABEDF2B4}"/>
    <cellStyle name="20% - Accent4 4 2 4 2 3 2" xfId="9536" xr:uid="{595787F2-A620-4013-BFAF-AD2612BEE52B}"/>
    <cellStyle name="20% - Accent4 4 2 4 2 4" xfId="9537" xr:uid="{FF52D87E-7CC6-4465-8061-81C78A9A3F5E}"/>
    <cellStyle name="20% - Accent4 4 2 4 2 4 2" xfId="9538" xr:uid="{62253419-1112-4DE4-B6ED-9106740E9F0A}"/>
    <cellStyle name="20% - Accent4 4 2 4 2 5" xfId="9539" xr:uid="{479DEAC1-27BB-4F9B-B603-15E32C0FC379}"/>
    <cellStyle name="20% - Accent4 4 2 4 2 6" xfId="9540" xr:uid="{600B8C1D-1FCC-406A-A674-CA74CA7EBAC4}"/>
    <cellStyle name="20% - Accent4 4 2 4 3" xfId="9541" xr:uid="{D6846255-1807-4F1F-A7B1-4E6E5E16DDF2}"/>
    <cellStyle name="20% - Accent4 4 2 4 3 2" xfId="9542" xr:uid="{E8B27CCB-B57B-4690-A50E-AC1549B798AC}"/>
    <cellStyle name="20% - Accent4 4 2 4 3 2 2" xfId="9543" xr:uid="{A0159327-1360-4ECE-9701-FCD8EA713C33}"/>
    <cellStyle name="20% - Accent4 4 2 4 3 3" xfId="9544" xr:uid="{9FD61CCD-70D7-430D-8C6D-0AB7FB8DFEFF}"/>
    <cellStyle name="20% - Accent4 4 2 4 4" xfId="9545" xr:uid="{CC24BA28-519B-4875-AE3D-43661744E72C}"/>
    <cellStyle name="20% - Accent4 4 2 4 4 2" xfId="9546" xr:uid="{369E0B71-0366-4CFE-AE63-8068BA49F4C9}"/>
    <cellStyle name="20% - Accent4 4 2 4 5" xfId="9547" xr:uid="{6DE8897A-F369-4633-BC7D-652D6FAD9CEB}"/>
    <cellStyle name="20% - Accent4 4 2 4 5 2" xfId="9548" xr:uid="{5A333996-D3BE-42DA-8978-3FB0420CAB46}"/>
    <cellStyle name="20% - Accent4 4 2 4 6" xfId="9549" xr:uid="{1E0FEE68-034C-435C-8E0C-FAF6754CFD6B}"/>
    <cellStyle name="20% - Accent4 4 2 4 7" xfId="9550" xr:uid="{0E624A7F-C0E1-4B24-9BFB-C518D8ED2926}"/>
    <cellStyle name="20% - Accent4 4 2 5" xfId="9551" xr:uid="{8C7D9315-FEC6-4C8B-9E79-2F1F5E1F4982}"/>
    <cellStyle name="20% - Accent4 4 2 5 2" xfId="9552" xr:uid="{56A15388-02AB-443A-923C-57DF1C4D31C5}"/>
    <cellStyle name="20% - Accent4 4 2 5 2 2" xfId="9553" xr:uid="{6CA56C41-3B70-4AEA-A77E-E61FD64F3A3E}"/>
    <cellStyle name="20% - Accent4 4 2 5 2 2 2" xfId="9554" xr:uid="{6D66775F-5430-45D7-AB62-878E7A6D2F0E}"/>
    <cellStyle name="20% - Accent4 4 2 5 2 2 2 2" xfId="9555" xr:uid="{9D533B12-802D-425B-B2E7-230DE3CF8D76}"/>
    <cellStyle name="20% - Accent4 4 2 5 2 2 3" xfId="9556" xr:uid="{9F209700-3EB3-4248-994F-FC5F6DBDABD3}"/>
    <cellStyle name="20% - Accent4 4 2 5 2 3" xfId="9557" xr:uid="{B9820F2C-CB4C-4183-9CB9-E772E2D1817E}"/>
    <cellStyle name="20% - Accent4 4 2 5 2 3 2" xfId="9558" xr:uid="{CA48F790-004B-468C-916D-0FD0AC32EDEB}"/>
    <cellStyle name="20% - Accent4 4 2 5 2 4" xfId="9559" xr:uid="{52A2AC7B-3656-4E61-BBC3-18A6774D04DB}"/>
    <cellStyle name="20% - Accent4 4 2 5 3" xfId="9560" xr:uid="{B9A653E7-3D2B-48BF-98F1-1AEAE40DCD7C}"/>
    <cellStyle name="20% - Accent4 4 2 5 3 2" xfId="9561" xr:uid="{0B932B82-9391-4E80-94F8-2D345A5A79D8}"/>
    <cellStyle name="20% - Accent4 4 2 5 3 2 2" xfId="9562" xr:uid="{2C42F838-B3A0-4C7B-8C3A-B48D199E6DD5}"/>
    <cellStyle name="20% - Accent4 4 2 5 3 3" xfId="9563" xr:uid="{3A56D1D7-D130-49E3-9364-23E8292BBA18}"/>
    <cellStyle name="20% - Accent4 4 2 5 4" xfId="9564" xr:uid="{88BED806-824D-4A90-8D19-CAFE199B43C6}"/>
    <cellStyle name="20% - Accent4 4 2 5 4 2" xfId="9565" xr:uid="{71CC6C50-57D3-453C-BD36-A646C50D588A}"/>
    <cellStyle name="20% - Accent4 4 2 5 5" xfId="9566" xr:uid="{8AB84B08-E222-4B3D-8AF4-457EE02D5896}"/>
    <cellStyle name="20% - Accent4 4 2 5 5 2" xfId="9567" xr:uid="{3F751686-09AD-423C-9314-DAEC43C2F25E}"/>
    <cellStyle name="20% - Accent4 4 2 5 6" xfId="9568" xr:uid="{F0B0F23C-3D3E-4F9C-B56E-FC88A09C494E}"/>
    <cellStyle name="20% - Accent4 4 2 5 7" xfId="9569" xr:uid="{57257DE9-A704-41CA-B204-7B66B3E16410}"/>
    <cellStyle name="20% - Accent4 4 2 6" xfId="9570" xr:uid="{EB186D24-4560-42DF-9360-9E3D0F5C9FE5}"/>
    <cellStyle name="20% - Accent4 4 2 6 2" xfId="9571" xr:uid="{5F3D9F7B-D796-40B2-B179-1982B4F895EC}"/>
    <cellStyle name="20% - Accent4 4 2 6 2 2" xfId="9572" xr:uid="{175FBF62-397C-4223-BC16-578AF557D97E}"/>
    <cellStyle name="20% - Accent4 4 2 6 2 2 2" xfId="9573" xr:uid="{EC390750-6F76-4376-AB16-D1FC2000D003}"/>
    <cellStyle name="20% - Accent4 4 2 6 2 2 2 2" xfId="9574" xr:uid="{26B036A0-B38A-454B-B920-3A68D9CCEDBF}"/>
    <cellStyle name="20% - Accent4 4 2 6 2 2 3" xfId="9575" xr:uid="{54CDC7D4-3A2C-4E70-AFE9-F37C6AEA28DD}"/>
    <cellStyle name="20% - Accent4 4 2 6 2 3" xfId="9576" xr:uid="{0583404D-84D9-4314-9EAB-144580AD4AD9}"/>
    <cellStyle name="20% - Accent4 4 2 6 2 3 2" xfId="9577" xr:uid="{6F574217-D402-4DEE-AAF0-CB966E406E42}"/>
    <cellStyle name="20% - Accent4 4 2 6 2 4" xfId="9578" xr:uid="{1DBF507B-1B32-420A-8156-633FF11D10DB}"/>
    <cellStyle name="20% - Accent4 4 2 6 3" xfId="9579" xr:uid="{0FA6ADE4-9547-48B4-B1E7-29D8E6049683}"/>
    <cellStyle name="20% - Accent4 4 2 6 3 2" xfId="9580" xr:uid="{8C1B81A4-764F-44D8-9B97-14A184EEFCAB}"/>
    <cellStyle name="20% - Accent4 4 2 6 3 2 2" xfId="9581" xr:uid="{C5BEC996-31A7-43D9-BF53-7DC096B9F777}"/>
    <cellStyle name="20% - Accent4 4 2 6 3 3" xfId="9582" xr:uid="{58436C9E-87D1-4C5A-ACF4-05F9D4B1043A}"/>
    <cellStyle name="20% - Accent4 4 2 6 4" xfId="9583" xr:uid="{F0BE6FE7-6992-40D5-81E3-F8A73FB28E52}"/>
    <cellStyle name="20% - Accent4 4 2 6 4 2" xfId="9584" xr:uid="{6D64FEE8-889F-4425-A30C-02513B25E23F}"/>
    <cellStyle name="20% - Accent4 4 2 6 5" xfId="9585" xr:uid="{965C91F8-F197-4BE4-9546-7F31448A19F0}"/>
    <cellStyle name="20% - Accent4 4 2 7" xfId="9586" xr:uid="{94765E69-51EE-402B-B17E-D2C572BFE72A}"/>
    <cellStyle name="20% - Accent4 4 2 7 2" xfId="9587" xr:uid="{70D134B1-B5D2-46B0-B20B-3A8913658BA4}"/>
    <cellStyle name="20% - Accent4 4 2 7 2 2" xfId="9588" xr:uid="{A99ED828-D00E-4183-ABDD-EAF399C8E06C}"/>
    <cellStyle name="20% - Accent4 4 2 7 2 2 2" xfId="9589" xr:uid="{439EAAFD-BE58-45D1-8E89-DF7816E9D15E}"/>
    <cellStyle name="20% - Accent4 4 2 7 2 2 2 2" xfId="9590" xr:uid="{D2055A1D-6CC2-49F3-BF01-B1DBDC332A9A}"/>
    <cellStyle name="20% - Accent4 4 2 7 2 2 3" xfId="9591" xr:uid="{1B7C7582-B5F8-477B-8F7C-6B04195F57B7}"/>
    <cellStyle name="20% - Accent4 4 2 7 2 3" xfId="9592" xr:uid="{D29CDFD0-6530-44AC-AA0D-B4F96D9A709F}"/>
    <cellStyle name="20% - Accent4 4 2 7 2 3 2" xfId="9593" xr:uid="{BE34A261-B036-4636-AB76-3C038634ADA4}"/>
    <cellStyle name="20% - Accent4 4 2 7 2 4" xfId="9594" xr:uid="{687AD84F-6717-4AEC-A6CF-6E9E2BBB150E}"/>
    <cellStyle name="20% - Accent4 4 2 7 3" xfId="9595" xr:uid="{DF6A3791-6358-4594-958B-3B0AC6C0F626}"/>
    <cellStyle name="20% - Accent4 4 2 7 3 2" xfId="9596" xr:uid="{0E8A70F8-5790-466F-BBDD-2079D932E7BF}"/>
    <cellStyle name="20% - Accent4 4 2 7 3 2 2" xfId="9597" xr:uid="{6870CE48-F649-49C8-BAB5-4A7592ACD90C}"/>
    <cellStyle name="20% - Accent4 4 2 7 3 3" xfId="9598" xr:uid="{46EA02FD-DB36-4609-8F4C-076859D9B074}"/>
    <cellStyle name="20% - Accent4 4 2 7 4" xfId="9599" xr:uid="{D2863C1A-270F-4AB9-8F1D-BB6DB37680F5}"/>
    <cellStyle name="20% - Accent4 4 2 7 4 2" xfId="9600" xr:uid="{97960D61-9E6A-474A-AE51-79F10177921F}"/>
    <cellStyle name="20% - Accent4 4 2 7 5" xfId="9601" xr:uid="{184BC0EB-961D-4277-86E5-27299CF7D0CD}"/>
    <cellStyle name="20% - Accent4 4 2 8" xfId="9602" xr:uid="{ECF54115-A668-44D2-B8EE-F5F475C49B77}"/>
    <cellStyle name="20% - Accent4 4 2 8 2" xfId="9603" xr:uid="{683F5380-B901-48BB-90CB-F31F63211342}"/>
    <cellStyle name="20% - Accent4 4 2 8 2 2" xfId="9604" xr:uid="{0250CCAA-F870-498E-B20C-0E73C241DFDF}"/>
    <cellStyle name="20% - Accent4 4 2 8 2 2 2" xfId="9605" xr:uid="{DAE20C85-4DD1-49D2-9223-E169FD434DC2}"/>
    <cellStyle name="20% - Accent4 4 2 8 2 2 2 2" xfId="9606" xr:uid="{5EA62BDD-BE7E-424A-A16A-C44B4ACBF23B}"/>
    <cellStyle name="20% - Accent4 4 2 8 2 2 3" xfId="9607" xr:uid="{3FA8EE04-B82F-4FD3-A44A-AD4AC5839808}"/>
    <cellStyle name="20% - Accent4 4 2 8 2 3" xfId="9608" xr:uid="{07656B1B-B52E-4F69-BE22-9225CC1E4D73}"/>
    <cellStyle name="20% - Accent4 4 2 8 2 3 2" xfId="9609" xr:uid="{2BC4E88A-B4F0-42E3-ACAD-94FECE666E59}"/>
    <cellStyle name="20% - Accent4 4 2 8 2 4" xfId="9610" xr:uid="{D8BCA826-13AB-4839-8EEB-13281C735669}"/>
    <cellStyle name="20% - Accent4 4 2 8 3" xfId="9611" xr:uid="{E662F53D-E604-492D-ADA7-42007939DD31}"/>
    <cellStyle name="20% - Accent4 4 2 8 3 2" xfId="9612" xr:uid="{65E64588-6A17-4AC9-905B-09ED2205CC7D}"/>
    <cellStyle name="20% - Accent4 4 2 8 3 2 2" xfId="9613" xr:uid="{5BEC6492-17BE-48DD-83D1-FAF6545B7A19}"/>
    <cellStyle name="20% - Accent4 4 2 8 3 3" xfId="9614" xr:uid="{314B71EF-2768-410A-A41C-A7260753F512}"/>
    <cellStyle name="20% - Accent4 4 2 8 4" xfId="9615" xr:uid="{8093133D-1088-493D-8C38-C79121599E46}"/>
    <cellStyle name="20% - Accent4 4 2 8 4 2" xfId="9616" xr:uid="{46543BD0-31D4-4EC0-9BE1-0F7A42DA418A}"/>
    <cellStyle name="20% - Accent4 4 2 8 5" xfId="9617" xr:uid="{60F9356A-F3FB-48F0-8CC1-71D4A0B24289}"/>
    <cellStyle name="20% - Accent4 4 2 9" xfId="9618" xr:uid="{2DB6D2CB-93E2-4581-B2D5-208C5ADD9C66}"/>
    <cellStyle name="20% - Accent4 4 2 9 2" xfId="9619" xr:uid="{F2820717-5A12-410F-82E4-F364D15CCC00}"/>
    <cellStyle name="20% - Accent4 4 2 9 2 2" xfId="9620" xr:uid="{C7CCBD25-A975-456D-9DB3-7F0C350C41A0}"/>
    <cellStyle name="20% - Accent4 4 2 9 2 2 2" xfId="9621" xr:uid="{B1ADFF69-1CF0-441E-BFF9-219165EE86CD}"/>
    <cellStyle name="20% - Accent4 4 2 9 2 2 2 2" xfId="9622" xr:uid="{A43D104D-FAC5-4989-8C11-0C8923321568}"/>
    <cellStyle name="20% - Accent4 4 2 9 2 2 3" xfId="9623" xr:uid="{BCCA9CC1-76FD-49EB-B487-2067D911299F}"/>
    <cellStyle name="20% - Accent4 4 2 9 2 3" xfId="9624" xr:uid="{56CA3CC3-1C94-48FC-8C23-6694A8E0F0D2}"/>
    <cellStyle name="20% - Accent4 4 2 9 2 3 2" xfId="9625" xr:uid="{E6815B78-FDED-4EC3-94E8-066B93F90D8F}"/>
    <cellStyle name="20% - Accent4 4 2 9 2 4" xfId="9626" xr:uid="{DCB04031-F45E-42E4-9B56-52188A817020}"/>
    <cellStyle name="20% - Accent4 4 2 9 3" xfId="9627" xr:uid="{49B8C851-CD7D-43DC-8FDE-7BD9EEFB4C5E}"/>
    <cellStyle name="20% - Accent4 4 2 9 3 2" xfId="9628" xr:uid="{6E723996-78FB-4B1E-9B4B-812F951D3355}"/>
    <cellStyle name="20% - Accent4 4 2 9 3 2 2" xfId="9629" xr:uid="{9C19319D-626A-45E8-B93C-C409B8A6F865}"/>
    <cellStyle name="20% - Accent4 4 2 9 3 3" xfId="9630" xr:uid="{7E2895B8-8CE0-4617-8A54-F37CF0E634C2}"/>
    <cellStyle name="20% - Accent4 4 2 9 4" xfId="9631" xr:uid="{B2BF0C7D-2F93-4C78-B14E-2E403E64CA92}"/>
    <cellStyle name="20% - Accent4 4 2 9 4 2" xfId="9632" xr:uid="{A2088EFC-D8EC-464F-86B6-C1E0524ED9F8}"/>
    <cellStyle name="20% - Accent4 4 2 9 5" xfId="9633" xr:uid="{E7CCA2CB-3CDF-4F97-A873-9E60E7B9E6A2}"/>
    <cellStyle name="20% - Accent4 4 2_Asset Register (new)" xfId="9634" xr:uid="{F71BB724-A732-498F-9125-ECCB05F63912}"/>
    <cellStyle name="20% - Accent4 4 3" xfId="9635" xr:uid="{6F02FABF-FEA2-438A-89EC-918C8340E7E3}"/>
    <cellStyle name="20% - Accent4 4 3 10" xfId="9636" xr:uid="{520AE424-8182-413F-90B7-0E556FFF13B2}"/>
    <cellStyle name="20% - Accent4 4 3 10 2" xfId="9637" xr:uid="{3593D2CE-C5BC-496F-9A0D-13AC5C887300}"/>
    <cellStyle name="20% - Accent4 4 3 11" xfId="9638" xr:uid="{4CD348F7-36F5-45A2-9444-0EF6D02BB372}"/>
    <cellStyle name="20% - Accent4 4 3 11 2" xfId="9639" xr:uid="{2512078B-8A66-403B-873A-711C197929D4}"/>
    <cellStyle name="20% - Accent4 4 3 12" xfId="9640" xr:uid="{A62DF55C-764E-44BF-A336-9CFDB8DE824B}"/>
    <cellStyle name="20% - Accent4 4 3 13" xfId="9641" xr:uid="{205D07B3-BA39-4278-9C72-1CF6BB434138}"/>
    <cellStyle name="20% - Accent4 4 3 2" xfId="9642" xr:uid="{F5B28CEC-47BB-4308-8D5A-437030613D43}"/>
    <cellStyle name="20% - Accent4 4 3 2 2" xfId="9643" xr:uid="{29D80722-FA60-49C1-B60C-A181A5A5648D}"/>
    <cellStyle name="20% - Accent4 4 3 2 2 2" xfId="9644" xr:uid="{C9322FB4-AE7E-4C02-9B4C-B44DDED6CA36}"/>
    <cellStyle name="20% - Accent4 4 3 2 2 2 2" xfId="9645" xr:uid="{831C5A7E-8EAE-47CB-9198-C2859AEEF413}"/>
    <cellStyle name="20% - Accent4 4 3 2 2 2 2 2" xfId="9646" xr:uid="{116631C2-C500-4F00-B2ED-8E1FAD4B3F6B}"/>
    <cellStyle name="20% - Accent4 4 3 2 2 2 2 2 2" xfId="9647" xr:uid="{D0C2F640-92E8-4A04-9B1E-8743357624E3}"/>
    <cellStyle name="20% - Accent4 4 3 2 2 2 2 3" xfId="9648" xr:uid="{3A089634-FF37-48C2-9430-F8758E2FD2E8}"/>
    <cellStyle name="20% - Accent4 4 3 2 2 2 3" xfId="9649" xr:uid="{7580242F-696F-4A51-9CA3-0BDA2A184F0D}"/>
    <cellStyle name="20% - Accent4 4 3 2 2 2 3 2" xfId="9650" xr:uid="{BAF71E80-2249-440A-8052-A467D7DDA2A2}"/>
    <cellStyle name="20% - Accent4 4 3 2 2 2 4" xfId="9651" xr:uid="{D2AC823F-755B-432D-9CE3-2395F8C089E4}"/>
    <cellStyle name="20% - Accent4 4 3 2 2 2 4 2" xfId="9652" xr:uid="{FB825625-02FB-47E3-BFFB-005F9A919636}"/>
    <cellStyle name="20% - Accent4 4 3 2 2 2 5" xfId="9653" xr:uid="{9120C84F-E799-4903-9F3A-D7F20F777B20}"/>
    <cellStyle name="20% - Accent4 4 3 2 2 2 6" xfId="9654" xr:uid="{2C91D25E-5D13-4B50-A7BA-DC0BD7B8D647}"/>
    <cellStyle name="20% - Accent4 4 3 2 2 3" xfId="9655" xr:uid="{BE208823-CDF3-404E-9D41-ECD621CB9E92}"/>
    <cellStyle name="20% - Accent4 4 3 2 2 3 2" xfId="9656" xr:uid="{5EBF8949-0D6E-4971-ABDF-E29023CC24DF}"/>
    <cellStyle name="20% - Accent4 4 3 2 2 3 2 2" xfId="9657" xr:uid="{D830476E-B608-4ED4-BE27-D12CCCFE76FC}"/>
    <cellStyle name="20% - Accent4 4 3 2 2 3 3" xfId="9658" xr:uid="{430452F2-F4D9-4A61-AAAC-F087FF1F5399}"/>
    <cellStyle name="20% - Accent4 4 3 2 2 4" xfId="9659" xr:uid="{87B06109-D5C5-44ED-8F8A-F9ABC327A433}"/>
    <cellStyle name="20% - Accent4 4 3 2 2 4 2" xfId="9660" xr:uid="{12359BEC-B3AC-4184-84BD-8C1E26BE7612}"/>
    <cellStyle name="20% - Accent4 4 3 2 2 5" xfId="9661" xr:uid="{1C16AE91-9CFF-43F4-A4BA-1781A66D7418}"/>
    <cellStyle name="20% - Accent4 4 3 2 2 5 2" xfId="9662" xr:uid="{4648CACB-5189-4080-A793-1CE4B07740E5}"/>
    <cellStyle name="20% - Accent4 4 3 2 2 6" xfId="9663" xr:uid="{34725C50-144D-4783-84C7-AD1783B6C118}"/>
    <cellStyle name="20% - Accent4 4 3 2 2 7" xfId="9664" xr:uid="{0D2B8D36-9700-4CA6-B99D-EB6E96403BF2}"/>
    <cellStyle name="20% - Accent4 4 3 2 3" xfId="9665" xr:uid="{D2D7702E-2F85-4B4E-B830-7EB2048D9F42}"/>
    <cellStyle name="20% - Accent4 4 3 2 3 2" xfId="9666" xr:uid="{9247C179-9B59-4A28-9C92-F94FBF835B5F}"/>
    <cellStyle name="20% - Accent4 4 3 2 3 2 2" xfId="9667" xr:uid="{263BAEFD-4FAB-4AA5-8643-2CE017D1D243}"/>
    <cellStyle name="20% - Accent4 4 3 2 3 2 2 2" xfId="9668" xr:uid="{9D00185C-6F2E-4ECC-89AD-DFFC4CBB0EE9}"/>
    <cellStyle name="20% - Accent4 4 3 2 3 2 2 2 2" xfId="9669" xr:uid="{8C8F2F16-65D0-449F-A278-9356B7716E9E}"/>
    <cellStyle name="20% - Accent4 4 3 2 3 2 2 3" xfId="9670" xr:uid="{4AA1E782-9BDA-4B6D-BA5B-83C1C0EDF122}"/>
    <cellStyle name="20% - Accent4 4 3 2 3 2 3" xfId="9671" xr:uid="{FF69726A-DADF-496A-8B50-3396788F0571}"/>
    <cellStyle name="20% - Accent4 4 3 2 3 2 3 2" xfId="9672" xr:uid="{A62CD968-11C1-42A2-8FAC-95FAD6A56503}"/>
    <cellStyle name="20% - Accent4 4 3 2 3 2 4" xfId="9673" xr:uid="{4FEDE57F-4A5E-49C5-82F2-AF80CC10AB60}"/>
    <cellStyle name="20% - Accent4 4 3 2 3 3" xfId="9674" xr:uid="{75005A70-06B4-4849-A3B3-134C3FBFE928}"/>
    <cellStyle name="20% - Accent4 4 3 2 3 3 2" xfId="9675" xr:uid="{D7F8E3F6-BE2A-4C19-B01A-194F48F2F973}"/>
    <cellStyle name="20% - Accent4 4 3 2 3 3 2 2" xfId="9676" xr:uid="{DC6A79C7-7B3A-4D7E-A78F-22FCE4333F46}"/>
    <cellStyle name="20% - Accent4 4 3 2 3 3 3" xfId="9677" xr:uid="{3A075E94-81A2-4C3A-A4CD-D3A7FF19067E}"/>
    <cellStyle name="20% - Accent4 4 3 2 3 4" xfId="9678" xr:uid="{8CEE6043-3309-4045-A39F-2E8D6020C706}"/>
    <cellStyle name="20% - Accent4 4 3 2 3 4 2" xfId="9679" xr:uid="{1CB05DFE-AF2E-43B6-93A9-41C88980BE09}"/>
    <cellStyle name="20% - Accent4 4 3 2 3 5" xfId="9680" xr:uid="{843C2123-A8C1-47E0-B1AB-9ABC6D6FD3BA}"/>
    <cellStyle name="20% - Accent4 4 3 2 3 5 2" xfId="9681" xr:uid="{660DED09-D563-4AD4-B4CB-B9421A406042}"/>
    <cellStyle name="20% - Accent4 4 3 2 3 6" xfId="9682" xr:uid="{536C2C58-E786-4722-8E41-B95245ED3F37}"/>
    <cellStyle name="20% - Accent4 4 3 2 3 7" xfId="9683" xr:uid="{1DBF6D78-C099-47C0-B9A1-26C1DFBC3C6D}"/>
    <cellStyle name="20% - Accent4 4 3 2 4" xfId="9684" xr:uid="{572F7C28-5157-420D-9E6A-AC7D6D348D06}"/>
    <cellStyle name="20% - Accent4 4 3 2 4 2" xfId="9685" xr:uid="{5A48F592-DE50-4530-9BBF-3DF1851544D9}"/>
    <cellStyle name="20% - Accent4 4 3 2 4 2 2" xfId="9686" xr:uid="{9F6D7153-42F4-45E5-9101-C1F4DD2EE70B}"/>
    <cellStyle name="20% - Accent4 4 3 2 4 2 2 2" xfId="9687" xr:uid="{35C15A03-AE15-41E4-A388-30BE5531EF02}"/>
    <cellStyle name="20% - Accent4 4 3 2 4 2 3" xfId="9688" xr:uid="{C57E36C9-9EF5-44DB-99D1-5121940C81D6}"/>
    <cellStyle name="20% - Accent4 4 3 2 4 3" xfId="9689" xr:uid="{918EDC9C-E2D6-4344-954D-1FD31DC22125}"/>
    <cellStyle name="20% - Accent4 4 3 2 4 3 2" xfId="9690" xr:uid="{EB6E9B67-27BD-4295-9AF3-69454A439C8A}"/>
    <cellStyle name="20% - Accent4 4 3 2 4 4" xfId="9691" xr:uid="{644398BE-3FF8-443A-93A8-39A30FA27AB9}"/>
    <cellStyle name="20% - Accent4 4 3 2 5" xfId="9692" xr:uid="{2140E457-BA0D-4696-B16E-CC9EE6B42188}"/>
    <cellStyle name="20% - Accent4 4 3 2 5 2" xfId="9693" xr:uid="{FDAC424E-2F36-432A-A962-F5068EC806F9}"/>
    <cellStyle name="20% - Accent4 4 3 2 5 2 2" xfId="9694" xr:uid="{F7FB1B5D-0255-4183-A1BF-45C31636750E}"/>
    <cellStyle name="20% - Accent4 4 3 2 5 3" xfId="9695" xr:uid="{B02340BC-CEEC-47D0-8813-2ABCB6E740CE}"/>
    <cellStyle name="20% - Accent4 4 3 2 6" xfId="9696" xr:uid="{E8ED7E96-FB59-4E21-88AB-105E1A1C4DDD}"/>
    <cellStyle name="20% - Accent4 4 3 2 6 2" xfId="9697" xr:uid="{F20A1631-7F0F-4FD7-94F9-10CACB265AC2}"/>
    <cellStyle name="20% - Accent4 4 3 2 7" xfId="9698" xr:uid="{08C2EB20-CCF8-44D3-8873-91FBCB676AA6}"/>
    <cellStyle name="20% - Accent4 4 3 2 7 2" xfId="9699" xr:uid="{6D718109-B821-4E99-AE7A-AC29A02AA300}"/>
    <cellStyle name="20% - Accent4 4 3 2 8" xfId="9700" xr:uid="{D6469622-EEEA-4F67-A8D2-89B773C5477D}"/>
    <cellStyle name="20% - Accent4 4 3 2 9" xfId="9701" xr:uid="{2B9580D3-E74F-46AB-B2E0-B98346BA6EF4}"/>
    <cellStyle name="20% - Accent4 4 3 3" xfId="9702" xr:uid="{72CF4B80-ED9F-41DA-91A6-4B28034A74D1}"/>
    <cellStyle name="20% - Accent4 4 3 3 2" xfId="9703" xr:uid="{3C20205C-C9FD-4073-87D6-2914E9A3A096}"/>
    <cellStyle name="20% - Accent4 4 3 3 2 2" xfId="9704" xr:uid="{89B5309E-EBC2-4B0C-86EB-758408C5210A}"/>
    <cellStyle name="20% - Accent4 4 3 3 2 2 2" xfId="9705" xr:uid="{69657C75-8D92-4BB7-8E2A-AA3075A9DAD3}"/>
    <cellStyle name="20% - Accent4 4 3 3 2 2 2 2" xfId="9706" xr:uid="{ECD83A32-F40F-46DD-91CE-ECF036F7055C}"/>
    <cellStyle name="20% - Accent4 4 3 3 2 2 2 2 2" xfId="9707" xr:uid="{CCDF8CE1-2F53-4026-B75A-24ABD62D9AF0}"/>
    <cellStyle name="20% - Accent4 4 3 3 2 2 2 3" xfId="9708" xr:uid="{4A0E7AA9-72F1-4BD3-ABDF-BF113FFD2AF0}"/>
    <cellStyle name="20% - Accent4 4 3 3 2 2 3" xfId="9709" xr:uid="{BAA8E3BE-38C5-4BFA-ADEC-57800ECA71DB}"/>
    <cellStyle name="20% - Accent4 4 3 3 2 2 3 2" xfId="9710" xr:uid="{53D6EFC9-133E-40E2-8C69-4D0567E16C8C}"/>
    <cellStyle name="20% - Accent4 4 3 3 2 2 4" xfId="9711" xr:uid="{8FC4FB0E-6ABA-4DA5-9B2D-8B00489A843E}"/>
    <cellStyle name="20% - Accent4 4 3 3 2 3" xfId="9712" xr:uid="{E013AE89-2A74-4455-A757-46DD33095B96}"/>
    <cellStyle name="20% - Accent4 4 3 3 2 3 2" xfId="9713" xr:uid="{20888B97-F8D2-43B9-9727-8CC101693ED8}"/>
    <cellStyle name="20% - Accent4 4 3 3 2 3 2 2" xfId="9714" xr:uid="{10E75839-16AA-4F99-B875-A94959743AFF}"/>
    <cellStyle name="20% - Accent4 4 3 3 2 3 3" xfId="9715" xr:uid="{9535098F-9F60-49AA-828D-B4918A4CAC75}"/>
    <cellStyle name="20% - Accent4 4 3 3 2 4" xfId="9716" xr:uid="{E7192314-8259-4D15-8D00-BBFC5D06E768}"/>
    <cellStyle name="20% - Accent4 4 3 3 2 4 2" xfId="9717" xr:uid="{A512645C-D790-44CC-A570-B403CB56E0C2}"/>
    <cellStyle name="20% - Accent4 4 3 3 2 5" xfId="9718" xr:uid="{36AA1E98-10FE-4C17-8BF1-7D8983CCAF68}"/>
    <cellStyle name="20% - Accent4 4 3 3 2 5 2" xfId="9719" xr:uid="{734D59EE-8309-4FBE-A622-06079C8AFC05}"/>
    <cellStyle name="20% - Accent4 4 3 3 2 6" xfId="9720" xr:uid="{55008F1E-BDF7-4888-AE17-95E1D6FB19CF}"/>
    <cellStyle name="20% - Accent4 4 3 3 2 7" xfId="9721" xr:uid="{AC065163-B5A2-4B31-816A-1E317365E548}"/>
    <cellStyle name="20% - Accent4 4 3 3 3" xfId="9722" xr:uid="{74E65DC7-77E9-4DA9-928F-22D2D0A79135}"/>
    <cellStyle name="20% - Accent4 4 3 3 3 2" xfId="9723" xr:uid="{CEAF43DE-D2D5-4742-ABF8-09421CB96B0F}"/>
    <cellStyle name="20% - Accent4 4 3 3 3 2 2" xfId="9724" xr:uid="{735F5D9E-E84D-4F07-B460-79ADF52370FB}"/>
    <cellStyle name="20% - Accent4 4 3 3 3 2 2 2" xfId="9725" xr:uid="{6996D91F-CAE3-4E36-B472-1B1C57D5568D}"/>
    <cellStyle name="20% - Accent4 4 3 3 3 2 2 2 2" xfId="9726" xr:uid="{0EB7A160-0BAD-4A14-A34F-6885FA5E955B}"/>
    <cellStyle name="20% - Accent4 4 3 3 3 2 2 3" xfId="9727" xr:uid="{E8B1A8F5-19A1-44DB-9B24-88BB7E6A8909}"/>
    <cellStyle name="20% - Accent4 4 3 3 3 2 3" xfId="9728" xr:uid="{F54A9174-F85D-4BD0-8E93-809609ACC29E}"/>
    <cellStyle name="20% - Accent4 4 3 3 3 2 3 2" xfId="9729" xr:uid="{62533614-C224-48E1-B10E-CE16828D3E78}"/>
    <cellStyle name="20% - Accent4 4 3 3 3 2 4" xfId="9730" xr:uid="{9CA6D1DF-2675-47FF-BB8C-359810D8DFFB}"/>
    <cellStyle name="20% - Accent4 4 3 3 3 3" xfId="9731" xr:uid="{08142945-9492-4230-ADB4-3636A2A978A9}"/>
    <cellStyle name="20% - Accent4 4 3 3 3 3 2" xfId="9732" xr:uid="{FB4CCD80-CD01-4DA3-8247-D950993BEF5A}"/>
    <cellStyle name="20% - Accent4 4 3 3 3 3 2 2" xfId="9733" xr:uid="{F6DBA5B3-2D99-4AD7-A07A-C45A9BB3C19A}"/>
    <cellStyle name="20% - Accent4 4 3 3 3 3 3" xfId="9734" xr:uid="{E9496F3F-BF65-452C-AB42-1E5CD4AD38A4}"/>
    <cellStyle name="20% - Accent4 4 3 3 3 4" xfId="9735" xr:uid="{081A4FD5-5101-4DCA-815D-0202D7B43276}"/>
    <cellStyle name="20% - Accent4 4 3 3 3 4 2" xfId="9736" xr:uid="{D77E5BF1-F83D-4E31-9F44-7D56052FE7FE}"/>
    <cellStyle name="20% - Accent4 4 3 3 3 5" xfId="9737" xr:uid="{98FE3D4F-965D-4873-A926-59B373CD6AC2}"/>
    <cellStyle name="20% - Accent4 4 3 3 4" xfId="9738" xr:uid="{CCEEA5E4-191C-468D-9D57-CB15548F207B}"/>
    <cellStyle name="20% - Accent4 4 3 3 4 2" xfId="9739" xr:uid="{E3CC1936-A78F-4925-9320-35258F9FE491}"/>
    <cellStyle name="20% - Accent4 4 3 3 4 2 2" xfId="9740" xr:uid="{9C8F9F2E-507F-4BB4-A35E-F5E87D6960C6}"/>
    <cellStyle name="20% - Accent4 4 3 3 4 2 2 2" xfId="9741" xr:uid="{EB273701-D84A-4B62-A88A-64EC78FD1024}"/>
    <cellStyle name="20% - Accent4 4 3 3 4 2 3" xfId="9742" xr:uid="{12C798B4-8487-4F2A-8BC0-D552F5747732}"/>
    <cellStyle name="20% - Accent4 4 3 3 4 3" xfId="9743" xr:uid="{B282A577-8F93-453D-A1E9-4D8D33E4ED40}"/>
    <cellStyle name="20% - Accent4 4 3 3 4 3 2" xfId="9744" xr:uid="{1FC1FCBD-467B-4027-9BE0-5733AEB39F67}"/>
    <cellStyle name="20% - Accent4 4 3 3 4 4" xfId="9745" xr:uid="{E2CC693D-AAD4-4F4A-AF93-27896CA580C2}"/>
    <cellStyle name="20% - Accent4 4 3 3 5" xfId="9746" xr:uid="{6F955DCE-8779-4C1C-B5ED-DCD2A1599D8C}"/>
    <cellStyle name="20% - Accent4 4 3 3 5 2" xfId="9747" xr:uid="{E51A456B-CC69-4BCA-AF24-9767D62C0EF9}"/>
    <cellStyle name="20% - Accent4 4 3 3 5 2 2" xfId="9748" xr:uid="{13057ECC-9E24-496C-AB30-D08F2D8DD6F9}"/>
    <cellStyle name="20% - Accent4 4 3 3 5 3" xfId="9749" xr:uid="{0DA2A09F-C8F6-4F23-9538-940C2A832E33}"/>
    <cellStyle name="20% - Accent4 4 3 3 6" xfId="9750" xr:uid="{93478531-2E5E-42F2-84DF-75A97CF43880}"/>
    <cellStyle name="20% - Accent4 4 3 3 6 2" xfId="9751" xr:uid="{3B55A86D-EFD2-4F24-9E14-E992DA24734C}"/>
    <cellStyle name="20% - Accent4 4 3 3 7" xfId="9752" xr:uid="{9E9BC758-3386-4EBA-9474-7822C991A944}"/>
    <cellStyle name="20% - Accent4 4 3 3 7 2" xfId="9753" xr:uid="{805C96BE-45D7-41DA-A1C8-7494704FA93B}"/>
    <cellStyle name="20% - Accent4 4 3 3 8" xfId="9754" xr:uid="{EA730C25-48FF-4502-AD4E-90413F584F96}"/>
    <cellStyle name="20% - Accent4 4 3 3 9" xfId="9755" xr:uid="{505C74A7-1A28-4D72-B0E0-A3C80C0FBD63}"/>
    <cellStyle name="20% - Accent4 4 3 4" xfId="9756" xr:uid="{B95FB582-E384-4725-A773-8DB18623A742}"/>
    <cellStyle name="20% - Accent4 4 3 4 2" xfId="9757" xr:uid="{E815088F-99FE-4CFD-BD9F-84EC8452D444}"/>
    <cellStyle name="20% - Accent4 4 3 4 2 2" xfId="9758" xr:uid="{45648D8E-1EEB-410F-AF9F-9406726C55F1}"/>
    <cellStyle name="20% - Accent4 4 3 4 2 2 2" xfId="9759" xr:uid="{6DC5ABD8-0C3F-4908-8AF6-BE3FF111E60B}"/>
    <cellStyle name="20% - Accent4 4 3 4 2 2 2 2" xfId="9760" xr:uid="{6DEFE621-0E4F-45F8-91BB-7C4A5DD21901}"/>
    <cellStyle name="20% - Accent4 4 3 4 2 2 3" xfId="9761" xr:uid="{FC0386B2-0677-4206-8710-58845EF82126}"/>
    <cellStyle name="20% - Accent4 4 3 4 2 3" xfId="9762" xr:uid="{264A071D-6531-4499-BE19-792726C6CD61}"/>
    <cellStyle name="20% - Accent4 4 3 4 2 3 2" xfId="9763" xr:uid="{27BF53C8-F36A-4AF7-8658-D36F86E3AE2E}"/>
    <cellStyle name="20% - Accent4 4 3 4 2 4" xfId="9764" xr:uid="{F8462207-7ED0-41B4-904B-A1C83C1DB777}"/>
    <cellStyle name="20% - Accent4 4 3 4 3" xfId="9765" xr:uid="{80819A5C-F95E-476F-B094-3151BC95A296}"/>
    <cellStyle name="20% - Accent4 4 3 4 3 2" xfId="9766" xr:uid="{5B65D3F6-5409-498F-913B-5BA98D8024D8}"/>
    <cellStyle name="20% - Accent4 4 3 4 3 2 2" xfId="9767" xr:uid="{7EE09961-6E30-4E04-A833-A7E8FE4A9492}"/>
    <cellStyle name="20% - Accent4 4 3 4 3 3" xfId="9768" xr:uid="{DB107CEB-E289-4ED8-BD0D-07F202240CDA}"/>
    <cellStyle name="20% - Accent4 4 3 4 4" xfId="9769" xr:uid="{6505DAEB-4171-4DEF-9EEF-94732648799A}"/>
    <cellStyle name="20% - Accent4 4 3 4 4 2" xfId="9770" xr:uid="{9C01341E-C461-4BBC-AB3A-2B8727C587DA}"/>
    <cellStyle name="20% - Accent4 4 3 4 5" xfId="9771" xr:uid="{4BB4E313-B061-4A42-BC76-D81D737C25E2}"/>
    <cellStyle name="20% - Accent4 4 3 4 5 2" xfId="9772" xr:uid="{0F866783-8AED-4141-B544-F86AA6632B77}"/>
    <cellStyle name="20% - Accent4 4 3 4 6" xfId="9773" xr:uid="{E630FBF6-B305-4F2D-B523-27B1A7017D6C}"/>
    <cellStyle name="20% - Accent4 4 3 4 7" xfId="9774" xr:uid="{59E99B7E-ACA6-493E-B5FA-21A467B348D1}"/>
    <cellStyle name="20% - Accent4 4 3 5" xfId="9775" xr:uid="{A5630D53-09D4-4890-BC69-476079C3E886}"/>
    <cellStyle name="20% - Accent4 4 3 5 2" xfId="9776" xr:uid="{679A83FD-FD27-48A4-ACF0-27D620870023}"/>
    <cellStyle name="20% - Accent4 4 3 5 2 2" xfId="9777" xr:uid="{98012530-57A8-4280-ABE8-03064B333B28}"/>
    <cellStyle name="20% - Accent4 4 3 5 2 2 2" xfId="9778" xr:uid="{D6FFD1A4-BA95-4E8C-91DF-CE80169FE268}"/>
    <cellStyle name="20% - Accent4 4 3 5 2 2 2 2" xfId="9779" xr:uid="{49B243E2-D2E7-4656-A6DE-5E90FED4E46F}"/>
    <cellStyle name="20% - Accent4 4 3 5 2 2 3" xfId="9780" xr:uid="{223493C3-2D92-43EB-8062-046E4939F7C3}"/>
    <cellStyle name="20% - Accent4 4 3 5 2 3" xfId="9781" xr:uid="{F44375E2-9B68-412E-AFCC-72F89DF24DAD}"/>
    <cellStyle name="20% - Accent4 4 3 5 2 3 2" xfId="9782" xr:uid="{86219405-0A3B-4186-9BBF-3D3A6FC1772B}"/>
    <cellStyle name="20% - Accent4 4 3 5 2 4" xfId="9783" xr:uid="{0FE975F2-30F6-439B-86C6-84EBB0276B47}"/>
    <cellStyle name="20% - Accent4 4 3 5 3" xfId="9784" xr:uid="{355AA78B-E9F4-4622-A2C3-2EA4248F5655}"/>
    <cellStyle name="20% - Accent4 4 3 5 3 2" xfId="9785" xr:uid="{F26483B0-B366-4745-9E0F-7688662AD79A}"/>
    <cellStyle name="20% - Accent4 4 3 5 3 2 2" xfId="9786" xr:uid="{2B20E923-C3CC-4CF4-8C12-8C2ED867C71B}"/>
    <cellStyle name="20% - Accent4 4 3 5 3 3" xfId="9787" xr:uid="{CEB40787-630A-495E-BEF0-0DEE4058655C}"/>
    <cellStyle name="20% - Accent4 4 3 5 4" xfId="9788" xr:uid="{E0EBE97A-825E-47AB-AF25-6B2DDBAE3C4A}"/>
    <cellStyle name="20% - Accent4 4 3 5 4 2" xfId="9789" xr:uid="{0A52316C-CA27-4C70-8D69-F9C10E45A541}"/>
    <cellStyle name="20% - Accent4 4 3 5 5" xfId="9790" xr:uid="{4F399064-3D0B-4CD8-BB49-82F3F6D1FA7C}"/>
    <cellStyle name="20% - Accent4 4 3 6" xfId="9791" xr:uid="{12310C87-ABAB-4AE9-B526-4EE345D02CE3}"/>
    <cellStyle name="20% - Accent4 4 3 6 2" xfId="9792" xr:uid="{CED6E1ED-66EE-4C95-BECD-7E2F98E66457}"/>
    <cellStyle name="20% - Accent4 4 3 6 2 2" xfId="9793" xr:uid="{5CDB9E3B-1799-4995-9FDC-FF804C270F61}"/>
    <cellStyle name="20% - Accent4 4 3 6 2 2 2" xfId="9794" xr:uid="{96782AC2-4275-4FAB-9774-D8CC5120B001}"/>
    <cellStyle name="20% - Accent4 4 3 6 2 2 2 2" xfId="9795" xr:uid="{761FF39E-30A1-408F-BC8B-DF3D8C80DD91}"/>
    <cellStyle name="20% - Accent4 4 3 6 2 2 3" xfId="9796" xr:uid="{7F36260A-A757-4824-AAD0-E1CEEFD4DE10}"/>
    <cellStyle name="20% - Accent4 4 3 6 2 3" xfId="9797" xr:uid="{C66965E4-EDD7-4486-ADFF-98CC5770D023}"/>
    <cellStyle name="20% - Accent4 4 3 6 2 3 2" xfId="9798" xr:uid="{04CE3A1B-428C-4BA8-AFCC-1F635A87FDE7}"/>
    <cellStyle name="20% - Accent4 4 3 6 2 4" xfId="9799" xr:uid="{F770CEF8-69DE-4AAD-815B-3A505F4E3873}"/>
    <cellStyle name="20% - Accent4 4 3 6 3" xfId="9800" xr:uid="{EDAA78CA-89DA-40FC-9B08-B168181109B4}"/>
    <cellStyle name="20% - Accent4 4 3 6 3 2" xfId="9801" xr:uid="{F3CF5E76-1F44-48CA-B2C4-23A90FB317D3}"/>
    <cellStyle name="20% - Accent4 4 3 6 3 2 2" xfId="9802" xr:uid="{B32E8321-0BF5-4B54-A402-4A9B92F00518}"/>
    <cellStyle name="20% - Accent4 4 3 6 3 3" xfId="9803" xr:uid="{38A7F093-00DB-435D-B909-ACF9D394E404}"/>
    <cellStyle name="20% - Accent4 4 3 6 4" xfId="9804" xr:uid="{ACB0DFF8-D131-4BBF-B791-BFFAC8CBE8ED}"/>
    <cellStyle name="20% - Accent4 4 3 6 4 2" xfId="9805" xr:uid="{26471A94-117F-445D-A074-B83A3438880C}"/>
    <cellStyle name="20% - Accent4 4 3 6 5" xfId="9806" xr:uid="{4FF911DE-7F7E-4D10-9BD7-E8AA95F0E02B}"/>
    <cellStyle name="20% - Accent4 4 3 7" xfId="9807" xr:uid="{82EAAE15-2EDA-4C80-8918-6D3C320124D3}"/>
    <cellStyle name="20% - Accent4 4 3 7 2" xfId="9808" xr:uid="{F08A2D0E-4B8A-48B9-82B3-A50B23A808F6}"/>
    <cellStyle name="20% - Accent4 4 3 7 2 2" xfId="9809" xr:uid="{990CD164-09E9-4712-93E3-34FC6831537E}"/>
    <cellStyle name="20% - Accent4 4 3 7 2 2 2" xfId="9810" xr:uid="{1CB1063B-6DA4-4101-A90F-84F41A71A6D9}"/>
    <cellStyle name="20% - Accent4 4 3 7 2 2 2 2" xfId="9811" xr:uid="{047F88E6-3A77-4A73-8E74-81C0189D82CC}"/>
    <cellStyle name="20% - Accent4 4 3 7 2 2 3" xfId="9812" xr:uid="{6A996A02-6B74-4D9D-91A9-90449EEDC9D5}"/>
    <cellStyle name="20% - Accent4 4 3 7 2 3" xfId="9813" xr:uid="{F3A29979-4796-466A-B529-A379CBE1CB37}"/>
    <cellStyle name="20% - Accent4 4 3 7 2 3 2" xfId="9814" xr:uid="{A8ACF682-9F00-4FDD-B9CE-E8BB141D14A2}"/>
    <cellStyle name="20% - Accent4 4 3 7 2 4" xfId="9815" xr:uid="{1313570F-C05C-44FE-A0F5-46C5E00DCE6A}"/>
    <cellStyle name="20% - Accent4 4 3 7 3" xfId="9816" xr:uid="{03228E4D-8D48-4342-B65C-A2BA7440F606}"/>
    <cellStyle name="20% - Accent4 4 3 7 3 2" xfId="9817" xr:uid="{986BD53A-D910-4990-BCE6-4FA353F4761E}"/>
    <cellStyle name="20% - Accent4 4 3 7 3 2 2" xfId="9818" xr:uid="{15779917-D968-491C-A31B-10CC697C80D6}"/>
    <cellStyle name="20% - Accent4 4 3 7 3 3" xfId="9819" xr:uid="{25073272-7893-4969-A56A-C1CD60266871}"/>
    <cellStyle name="20% - Accent4 4 3 7 4" xfId="9820" xr:uid="{4A218F24-5441-43CD-AFCC-AF48DEF6A9FE}"/>
    <cellStyle name="20% - Accent4 4 3 7 4 2" xfId="9821" xr:uid="{F6DD09C8-652A-4B68-833D-CA86E3DA1473}"/>
    <cellStyle name="20% - Accent4 4 3 7 5" xfId="9822" xr:uid="{F4FE95A4-21C4-4A9E-9580-D2C0E6378026}"/>
    <cellStyle name="20% - Accent4 4 3 8" xfId="9823" xr:uid="{8A0B45DD-3E30-4F4F-B203-10CB6F2341D8}"/>
    <cellStyle name="20% - Accent4 4 3 8 2" xfId="9824" xr:uid="{E2133AA4-0552-4EB8-9ACD-C76F0A4598BA}"/>
    <cellStyle name="20% - Accent4 4 3 8 2 2" xfId="9825" xr:uid="{B0C1B60A-D5EA-484F-8B43-1AA3F3DB6B9F}"/>
    <cellStyle name="20% - Accent4 4 3 8 2 2 2" xfId="9826" xr:uid="{5213A22E-474F-4101-B40C-393CB6022C24}"/>
    <cellStyle name="20% - Accent4 4 3 8 2 3" xfId="9827" xr:uid="{CFF7B1B1-F812-4800-8201-F9923405AED3}"/>
    <cellStyle name="20% - Accent4 4 3 8 3" xfId="9828" xr:uid="{217988A9-EB9B-4D40-9528-18578C57A03B}"/>
    <cellStyle name="20% - Accent4 4 3 8 3 2" xfId="9829" xr:uid="{39CDA2F6-BBCD-4AC7-AA75-822317B446A0}"/>
    <cellStyle name="20% - Accent4 4 3 8 4" xfId="9830" xr:uid="{7224C031-BD10-48FE-A026-DC1601996477}"/>
    <cellStyle name="20% - Accent4 4 3 9" xfId="9831" xr:uid="{1CF34D13-4717-4E33-A488-FB45D473DB1C}"/>
    <cellStyle name="20% - Accent4 4 3 9 2" xfId="9832" xr:uid="{770B7C14-7CC9-4CDF-858E-74DF6E45CE79}"/>
    <cellStyle name="20% - Accent4 4 3 9 2 2" xfId="9833" xr:uid="{FC5BE222-3195-4166-953E-4257A20C4D8D}"/>
    <cellStyle name="20% - Accent4 4 3 9 3" xfId="9834" xr:uid="{94C59556-DD2E-460B-8BD6-057AE88CA9C7}"/>
    <cellStyle name="20% - Accent4 4 3_Asset Register (new)" xfId="9835" xr:uid="{066AE68F-47F1-4E0E-82B2-39703D51ABDF}"/>
    <cellStyle name="20% - Accent4 4 4" xfId="9836" xr:uid="{6E780F5D-3B13-44C9-A1D0-CD846252215C}"/>
    <cellStyle name="20% - Accent4 4 4 10" xfId="9837" xr:uid="{E6BA1BBF-D090-4856-838A-BB1B3F2E1CFA}"/>
    <cellStyle name="20% - Accent4 4 4 11" xfId="9838" xr:uid="{CF82C5B7-EEAF-48C4-8CDD-73F1474286C6}"/>
    <cellStyle name="20% - Accent4 4 4 2" xfId="9839" xr:uid="{80C11A4E-3CBF-4046-AD76-7BDECBB8DE47}"/>
    <cellStyle name="20% - Accent4 4 4 2 2" xfId="9840" xr:uid="{840CC654-1009-448D-B354-2E8DD16D1DC5}"/>
    <cellStyle name="20% - Accent4 4 4 2 2 2" xfId="9841" xr:uid="{577E357F-E9AF-408E-917F-8BDB836923E6}"/>
    <cellStyle name="20% - Accent4 4 4 2 2 2 2" xfId="9842" xr:uid="{B793D754-2C8E-47F4-8A93-2FDAEA4F4AEB}"/>
    <cellStyle name="20% - Accent4 4 4 2 2 2 2 2" xfId="9843" xr:uid="{0896A804-87CE-4656-8E1F-83576717CE96}"/>
    <cellStyle name="20% - Accent4 4 4 2 2 2 3" xfId="9844" xr:uid="{91F73320-A2DC-4DFF-9802-302C24146D3B}"/>
    <cellStyle name="20% - Accent4 4 4 2 2 3" xfId="9845" xr:uid="{2F9CA0E1-FF19-4F48-A1C4-358B090AC38B}"/>
    <cellStyle name="20% - Accent4 4 4 2 2 3 2" xfId="9846" xr:uid="{E4DAF476-F5B2-47DA-B9E6-5A2ECC2625E0}"/>
    <cellStyle name="20% - Accent4 4 4 2 2 4" xfId="9847" xr:uid="{E57E73C4-1852-4BA1-AB6F-0631C81047C6}"/>
    <cellStyle name="20% - Accent4 4 4 2 2 4 2" xfId="9848" xr:uid="{1CA6A6B3-462C-4EA7-8BC7-0003A54C9F1F}"/>
    <cellStyle name="20% - Accent4 4 4 2 2 5" xfId="9849" xr:uid="{BBBAB1DE-47EB-4F2B-9674-595DDCFCD7BB}"/>
    <cellStyle name="20% - Accent4 4 4 2 2 6" xfId="9850" xr:uid="{4FB23F28-645A-425E-8EE0-89D78B630F23}"/>
    <cellStyle name="20% - Accent4 4 4 2 3" xfId="9851" xr:uid="{F93EE033-2451-44C2-BD86-942EFDFBA1EC}"/>
    <cellStyle name="20% - Accent4 4 4 2 3 2" xfId="9852" xr:uid="{D66092F2-C838-4F79-A9E9-459EE89E5A11}"/>
    <cellStyle name="20% - Accent4 4 4 2 3 2 2" xfId="9853" xr:uid="{F94CB80E-9CC5-48BF-94FA-EE0B958B3437}"/>
    <cellStyle name="20% - Accent4 4 4 2 3 3" xfId="9854" xr:uid="{D4E1C847-61E2-4725-BB9B-D2822068F992}"/>
    <cellStyle name="20% - Accent4 4 4 2 4" xfId="9855" xr:uid="{6ED91ADE-D508-40C8-ABDE-2C8957E4EC69}"/>
    <cellStyle name="20% - Accent4 4 4 2 4 2" xfId="9856" xr:uid="{B14727C7-D504-457A-899E-0476C143591B}"/>
    <cellStyle name="20% - Accent4 4 4 2 5" xfId="9857" xr:uid="{B869A508-8932-45E1-8F72-DDB84F5ECCDF}"/>
    <cellStyle name="20% - Accent4 4 4 2 5 2" xfId="9858" xr:uid="{B81ABBA5-05EA-45BB-94C9-BB5AF1EF8D03}"/>
    <cellStyle name="20% - Accent4 4 4 2 6" xfId="9859" xr:uid="{C46F92FD-01EB-4F1E-8601-B6004CF9A449}"/>
    <cellStyle name="20% - Accent4 4 4 2 7" xfId="9860" xr:uid="{E4EBC5BE-71A4-4FD3-A78B-56CDCF7277B0}"/>
    <cellStyle name="20% - Accent4 4 4 3" xfId="9861" xr:uid="{27220638-20EA-4B53-8322-9D466E53D09D}"/>
    <cellStyle name="20% - Accent4 4 4 3 2" xfId="9862" xr:uid="{ABAD6671-4927-46D3-BFF5-9C6C6E0C8636}"/>
    <cellStyle name="20% - Accent4 4 4 3 2 2" xfId="9863" xr:uid="{258F65AA-68AD-4345-BA67-83931DFC2B5B}"/>
    <cellStyle name="20% - Accent4 4 4 3 2 2 2" xfId="9864" xr:uid="{617C09B9-82EB-4F4A-87CC-C383CD32F792}"/>
    <cellStyle name="20% - Accent4 4 4 3 2 2 2 2" xfId="9865" xr:uid="{4BC3E187-D0FB-4AF5-BA8F-20EF38E40819}"/>
    <cellStyle name="20% - Accent4 4 4 3 2 2 3" xfId="9866" xr:uid="{A3D0640A-9526-4024-B333-125F3864215E}"/>
    <cellStyle name="20% - Accent4 4 4 3 2 3" xfId="9867" xr:uid="{71F06553-49E3-4E82-AA25-043807CF378D}"/>
    <cellStyle name="20% - Accent4 4 4 3 2 3 2" xfId="9868" xr:uid="{A99B79A7-60D1-482F-B336-887EC2765F8A}"/>
    <cellStyle name="20% - Accent4 4 4 3 2 4" xfId="9869" xr:uid="{0BE86435-B216-42DE-8573-C318E32DE3B4}"/>
    <cellStyle name="20% - Accent4 4 4 3 3" xfId="9870" xr:uid="{D8EEDCE5-C5B7-42B8-ACB4-333CFEEA2D7E}"/>
    <cellStyle name="20% - Accent4 4 4 3 3 2" xfId="9871" xr:uid="{8684C7BD-AD77-4FD9-AC6A-789BD31DFDF6}"/>
    <cellStyle name="20% - Accent4 4 4 3 3 2 2" xfId="9872" xr:uid="{5875BE38-68B5-4820-9BD2-FB7EA23FD63D}"/>
    <cellStyle name="20% - Accent4 4 4 3 3 3" xfId="9873" xr:uid="{E56F178C-695E-4DDD-A9B8-6D8F0CAF512F}"/>
    <cellStyle name="20% - Accent4 4 4 3 4" xfId="9874" xr:uid="{15B664DA-7066-48D3-857E-F62D3D9E18E7}"/>
    <cellStyle name="20% - Accent4 4 4 3 4 2" xfId="9875" xr:uid="{3CABCEC4-8DDE-4832-A214-41A335CAE30D}"/>
    <cellStyle name="20% - Accent4 4 4 3 5" xfId="9876" xr:uid="{04B6CACB-4C28-4C9A-B793-86232A2E1F91}"/>
    <cellStyle name="20% - Accent4 4 4 3 5 2" xfId="9877" xr:uid="{40CAFCBE-AB26-4E03-8C8A-0262FC400847}"/>
    <cellStyle name="20% - Accent4 4 4 3 6" xfId="9878" xr:uid="{818BE582-4601-4EFF-8D6D-47DAD50ABDDC}"/>
    <cellStyle name="20% - Accent4 4 4 3 7" xfId="9879" xr:uid="{40CD0862-6851-42DA-A7D1-4F3DA39A38BC}"/>
    <cellStyle name="20% - Accent4 4 4 4" xfId="9880" xr:uid="{FC733CC9-00C6-4337-9684-68FA83DF9ACF}"/>
    <cellStyle name="20% - Accent4 4 4 4 2" xfId="9881" xr:uid="{2734BA3F-2B36-4476-9E0D-631B3CD97947}"/>
    <cellStyle name="20% - Accent4 4 4 4 2 2" xfId="9882" xr:uid="{548248F6-EE74-437F-B7CE-58E3B12E0136}"/>
    <cellStyle name="20% - Accent4 4 4 4 2 2 2" xfId="9883" xr:uid="{8E221557-A3A4-43A4-A5C7-0B44B74528E2}"/>
    <cellStyle name="20% - Accent4 4 4 4 2 2 2 2" xfId="9884" xr:uid="{2F164C22-D3BB-4C9E-B5D7-4A86276A7AD0}"/>
    <cellStyle name="20% - Accent4 4 4 4 2 2 3" xfId="9885" xr:uid="{74054E5E-C492-484E-B4B6-5D7C02560327}"/>
    <cellStyle name="20% - Accent4 4 4 4 2 3" xfId="9886" xr:uid="{A991895D-6388-4E4E-B4A3-6C88F6461C6E}"/>
    <cellStyle name="20% - Accent4 4 4 4 2 3 2" xfId="9887" xr:uid="{9EFFE6BC-596A-4B9F-8E02-D1554B0F5393}"/>
    <cellStyle name="20% - Accent4 4 4 4 2 4" xfId="9888" xr:uid="{7DEC2BDB-1910-487F-8E2E-2147700016F3}"/>
    <cellStyle name="20% - Accent4 4 4 4 3" xfId="9889" xr:uid="{23BEE439-A8CF-423D-95E2-5D3BEDF1493F}"/>
    <cellStyle name="20% - Accent4 4 4 4 3 2" xfId="9890" xr:uid="{7943AE53-83BD-4B26-9DC3-93A1E7EEFBAC}"/>
    <cellStyle name="20% - Accent4 4 4 4 3 2 2" xfId="9891" xr:uid="{C9EAC32D-0043-4E03-B618-4669E6E8E070}"/>
    <cellStyle name="20% - Accent4 4 4 4 3 3" xfId="9892" xr:uid="{072B07FB-B60D-4483-AA21-C07B3561BF3B}"/>
    <cellStyle name="20% - Accent4 4 4 4 4" xfId="9893" xr:uid="{2E50A8E6-6A7B-4D55-A4F0-23544B2A452B}"/>
    <cellStyle name="20% - Accent4 4 4 4 4 2" xfId="9894" xr:uid="{1D14A878-4AE3-47BD-A146-2DBC1B7B2E5C}"/>
    <cellStyle name="20% - Accent4 4 4 4 5" xfId="9895" xr:uid="{51F8C672-5B9B-4AFC-988D-5ECF415ABFDD}"/>
    <cellStyle name="20% - Accent4 4 4 5" xfId="9896" xr:uid="{407B9FDC-A6D7-4D68-8475-FD832B71EEA1}"/>
    <cellStyle name="20% - Accent4 4 4 5 2" xfId="9897" xr:uid="{1F553289-6CB2-4A3C-BA40-99E7BBFF9440}"/>
    <cellStyle name="20% - Accent4 4 4 5 2 2" xfId="9898" xr:uid="{24A53867-327C-4EAE-9386-8CFC62B79DD9}"/>
    <cellStyle name="20% - Accent4 4 4 5 2 2 2" xfId="9899" xr:uid="{084F6BFE-BB34-4668-9777-329B498F4A77}"/>
    <cellStyle name="20% - Accent4 4 4 5 2 2 2 2" xfId="9900" xr:uid="{1A7B4678-218B-484F-BC2C-92FE6D33B8ED}"/>
    <cellStyle name="20% - Accent4 4 4 5 2 2 3" xfId="9901" xr:uid="{F1B8A3BA-D2CF-4E86-994D-DFC7922487CE}"/>
    <cellStyle name="20% - Accent4 4 4 5 2 3" xfId="9902" xr:uid="{44AEE397-B9A0-49F2-9736-4210064E748D}"/>
    <cellStyle name="20% - Accent4 4 4 5 2 3 2" xfId="9903" xr:uid="{839C0780-44C1-42C2-BB88-D62875171EF2}"/>
    <cellStyle name="20% - Accent4 4 4 5 2 4" xfId="9904" xr:uid="{46B1A316-73DC-48F9-B406-D97BE72CF7B8}"/>
    <cellStyle name="20% - Accent4 4 4 5 3" xfId="9905" xr:uid="{B9562AC5-E8FD-475F-A880-B251F71332B7}"/>
    <cellStyle name="20% - Accent4 4 4 5 3 2" xfId="9906" xr:uid="{2D63C8C3-125F-4255-A4FD-AAA594784190}"/>
    <cellStyle name="20% - Accent4 4 4 5 3 2 2" xfId="9907" xr:uid="{5F91D21E-D59A-45F1-8132-2C9FE3FC74BC}"/>
    <cellStyle name="20% - Accent4 4 4 5 3 3" xfId="9908" xr:uid="{127497C7-9239-4B27-86E5-B61EAFFD722A}"/>
    <cellStyle name="20% - Accent4 4 4 5 4" xfId="9909" xr:uid="{5A91B657-B533-413A-BE8D-9E22A8819602}"/>
    <cellStyle name="20% - Accent4 4 4 5 4 2" xfId="9910" xr:uid="{4589DC51-D48F-4FDE-8A9D-B819D9F8CB22}"/>
    <cellStyle name="20% - Accent4 4 4 5 5" xfId="9911" xr:uid="{7CF1EF01-62C9-4B7E-9FDC-B56E6886614D}"/>
    <cellStyle name="20% - Accent4 4 4 6" xfId="9912" xr:uid="{52CAA927-E18F-4836-8C40-6FB9D11F4608}"/>
    <cellStyle name="20% - Accent4 4 4 6 2" xfId="9913" xr:uid="{8A0220B6-A37B-49B4-9C80-C7D7C3FCD620}"/>
    <cellStyle name="20% - Accent4 4 4 6 2 2" xfId="9914" xr:uid="{C34213D6-5DE9-4E3E-A2C6-1D2C77113D13}"/>
    <cellStyle name="20% - Accent4 4 4 6 2 2 2" xfId="9915" xr:uid="{2C04BBB5-E1B4-4A1C-B1D8-E57097B052B1}"/>
    <cellStyle name="20% - Accent4 4 4 6 2 3" xfId="9916" xr:uid="{2F861351-8D01-4E75-902E-A1C5C0B85578}"/>
    <cellStyle name="20% - Accent4 4 4 6 3" xfId="9917" xr:uid="{DF3FEDAA-1AB8-4091-933F-67028006C0D0}"/>
    <cellStyle name="20% - Accent4 4 4 6 3 2" xfId="9918" xr:uid="{A652BFDC-B89E-4880-9787-231E5D898811}"/>
    <cellStyle name="20% - Accent4 4 4 6 4" xfId="9919" xr:uid="{BD236F89-B948-4D20-A6EB-28F03CFA938A}"/>
    <cellStyle name="20% - Accent4 4 4 7" xfId="9920" xr:uid="{5A6ACA58-2B99-4AD0-8A23-55E683FDDD8C}"/>
    <cellStyle name="20% - Accent4 4 4 7 2" xfId="9921" xr:uid="{FC251E6A-AC6D-479B-B790-CF74659C24CE}"/>
    <cellStyle name="20% - Accent4 4 4 7 2 2" xfId="9922" xr:uid="{31C229CD-B51F-4460-A56A-D249E30586B8}"/>
    <cellStyle name="20% - Accent4 4 4 7 3" xfId="9923" xr:uid="{6CEBDA10-F7E0-46D0-A45D-14CBAF08F037}"/>
    <cellStyle name="20% - Accent4 4 4 8" xfId="9924" xr:uid="{0F20BD88-B18A-493B-819D-0D5227F681B6}"/>
    <cellStyle name="20% - Accent4 4 4 8 2" xfId="9925" xr:uid="{5B03D1A5-1E6E-4C45-AFEC-15601D9DA71B}"/>
    <cellStyle name="20% - Accent4 4 4 9" xfId="9926" xr:uid="{892E71D2-77AB-491D-BB6A-A5F7035C9CE7}"/>
    <cellStyle name="20% - Accent4 4 4 9 2" xfId="9927" xr:uid="{87F3332F-1CEE-460B-A748-996DB8D39297}"/>
    <cellStyle name="20% - Accent4 4 5" xfId="9928" xr:uid="{13FC7A29-E99C-4DB7-BFD9-E7862A1A4FAB}"/>
    <cellStyle name="20% - Accent4 4 5 2" xfId="9929" xr:uid="{030D0340-A629-4437-92FC-2D9A18CC5C5D}"/>
    <cellStyle name="20% - Accent4 4 5 2 2" xfId="9930" xr:uid="{81A2E84A-451C-4557-84E6-A8ED27DDA1F9}"/>
    <cellStyle name="20% - Accent4 4 5 2 2 2" xfId="9931" xr:uid="{ADC89CA4-C94C-4989-9EE7-4425182811B7}"/>
    <cellStyle name="20% - Accent4 4 5 2 2 2 2" xfId="9932" xr:uid="{8BD04F4B-9D1B-4299-A9EA-8E68758BB66B}"/>
    <cellStyle name="20% - Accent4 4 5 2 2 2 2 2" xfId="9933" xr:uid="{12A724C8-2E4C-4BAB-9731-FD4AF0C61B9C}"/>
    <cellStyle name="20% - Accent4 4 5 2 2 2 3" xfId="9934" xr:uid="{12DB6CC6-54B7-45CA-8C9B-ACB7F35BA394}"/>
    <cellStyle name="20% - Accent4 4 5 2 2 3" xfId="9935" xr:uid="{D37B2B9A-DF26-4B29-AD94-3FF2C295C5E7}"/>
    <cellStyle name="20% - Accent4 4 5 2 2 3 2" xfId="9936" xr:uid="{55AFE8B6-9B83-4AA8-9F16-08DC7A6E47EE}"/>
    <cellStyle name="20% - Accent4 4 5 2 2 4" xfId="9937" xr:uid="{715A5D50-325F-4CD2-9DF3-D6461E223616}"/>
    <cellStyle name="20% - Accent4 4 5 2 3" xfId="9938" xr:uid="{946DA94A-DAE4-4DF3-B656-84110E330A65}"/>
    <cellStyle name="20% - Accent4 4 5 2 3 2" xfId="9939" xr:uid="{88D1F231-1C16-4A19-B651-A6ABF4CDCE49}"/>
    <cellStyle name="20% - Accent4 4 5 2 3 2 2" xfId="9940" xr:uid="{C90756C9-2598-49D4-83F1-F2968AF0F432}"/>
    <cellStyle name="20% - Accent4 4 5 2 3 3" xfId="9941" xr:uid="{AE40F8D1-7935-4418-9DAF-842374DBD7C7}"/>
    <cellStyle name="20% - Accent4 4 5 2 4" xfId="9942" xr:uid="{02839D66-681D-44CD-BEE2-729D501D6445}"/>
    <cellStyle name="20% - Accent4 4 5 2 4 2" xfId="9943" xr:uid="{557CCF1A-DA23-406D-B877-6F110FD309E3}"/>
    <cellStyle name="20% - Accent4 4 5 2 5" xfId="9944" xr:uid="{D0013991-6FA9-4126-A7DA-C860B3D8D738}"/>
    <cellStyle name="20% - Accent4 4 5 2 5 2" xfId="9945" xr:uid="{1694B890-71D1-4BB7-A890-4D67C29702FA}"/>
    <cellStyle name="20% - Accent4 4 5 2 6" xfId="9946" xr:uid="{B986FB4A-051A-4ADB-A6ED-8DCA5ED11ECF}"/>
    <cellStyle name="20% - Accent4 4 5 2 7" xfId="9947" xr:uid="{315BBCDD-CB92-4444-A5F9-943BA1049237}"/>
    <cellStyle name="20% - Accent4 4 5 3" xfId="9948" xr:uid="{48097832-D27C-4ABA-B0EF-C43B709FAAD0}"/>
    <cellStyle name="20% - Accent4 4 5 3 2" xfId="9949" xr:uid="{194856E1-9EBB-4F77-9EF9-C1998F82FCCF}"/>
    <cellStyle name="20% - Accent4 4 5 3 2 2" xfId="9950" xr:uid="{20056993-F5E2-49A0-AEF6-EFDFAFB502F6}"/>
    <cellStyle name="20% - Accent4 4 5 3 2 2 2" xfId="9951" xr:uid="{76E9FB92-B044-4360-A163-BE3F4D941AAE}"/>
    <cellStyle name="20% - Accent4 4 5 3 2 2 2 2" xfId="9952" xr:uid="{80F4DF2F-876A-4AAE-A3A5-2407460456FD}"/>
    <cellStyle name="20% - Accent4 4 5 3 2 2 3" xfId="9953" xr:uid="{D6BB3834-38C0-4EBB-B77E-EE10D3FC4787}"/>
    <cellStyle name="20% - Accent4 4 5 3 2 3" xfId="9954" xr:uid="{4A3382A3-0E2B-4AC7-8C0F-BCFEE445AE24}"/>
    <cellStyle name="20% - Accent4 4 5 3 2 3 2" xfId="9955" xr:uid="{1EE5EDE7-B55C-47F2-9189-8B86CCF21589}"/>
    <cellStyle name="20% - Accent4 4 5 3 2 4" xfId="9956" xr:uid="{16F6689A-7EC4-4319-A3BE-A82C920D3A12}"/>
    <cellStyle name="20% - Accent4 4 5 3 3" xfId="9957" xr:uid="{FEF25722-8085-4DFF-B888-27B98279B796}"/>
    <cellStyle name="20% - Accent4 4 5 3 3 2" xfId="9958" xr:uid="{F31FD8F8-546F-48A3-81A2-F6DD2C5F77D2}"/>
    <cellStyle name="20% - Accent4 4 5 3 3 2 2" xfId="9959" xr:uid="{2BCD1994-5609-404D-AD5D-01AC229DA0A3}"/>
    <cellStyle name="20% - Accent4 4 5 3 3 3" xfId="9960" xr:uid="{88726CCF-99D8-4113-BB13-7DD278AF8DE4}"/>
    <cellStyle name="20% - Accent4 4 5 3 4" xfId="9961" xr:uid="{CB3DBC62-BC1C-49E6-B998-15DA6A984970}"/>
    <cellStyle name="20% - Accent4 4 5 3 4 2" xfId="9962" xr:uid="{FBBA1EAC-064A-4602-B5FC-317A25BDC1D3}"/>
    <cellStyle name="20% - Accent4 4 5 3 5" xfId="9963" xr:uid="{D5E9C4F8-DEF0-48C1-922C-2A23EDEF8053}"/>
    <cellStyle name="20% - Accent4 4 5 4" xfId="9964" xr:uid="{1927D701-B3DA-45D2-AB99-6870356138D7}"/>
    <cellStyle name="20% - Accent4 4 5 4 2" xfId="9965" xr:uid="{C7554285-B5F0-44B9-8E11-5AA53C84E5E4}"/>
    <cellStyle name="20% - Accent4 4 5 4 2 2" xfId="9966" xr:uid="{94FF5810-5A1F-4DDC-9CD6-1E70C5387D62}"/>
    <cellStyle name="20% - Accent4 4 5 4 2 2 2" xfId="9967" xr:uid="{557B09A6-5907-49F3-8315-865619B2B11B}"/>
    <cellStyle name="20% - Accent4 4 5 4 2 3" xfId="9968" xr:uid="{68471AE5-8832-4E3E-A6BB-A8AE99B95F50}"/>
    <cellStyle name="20% - Accent4 4 5 4 3" xfId="9969" xr:uid="{C4922998-2015-4340-9774-58C83402DFB1}"/>
    <cellStyle name="20% - Accent4 4 5 4 3 2" xfId="9970" xr:uid="{1E244558-5414-47D1-98DF-B18289E2627C}"/>
    <cellStyle name="20% - Accent4 4 5 4 4" xfId="9971" xr:uid="{AD55C68C-D52A-46D3-8992-0A5185D316AD}"/>
    <cellStyle name="20% - Accent4 4 5 5" xfId="9972" xr:uid="{DA5EA7A0-1C53-4808-8B50-CA142B152BCE}"/>
    <cellStyle name="20% - Accent4 4 5 5 2" xfId="9973" xr:uid="{E2B9CB60-AA2F-4899-8779-2462A2F069D5}"/>
    <cellStyle name="20% - Accent4 4 5 5 2 2" xfId="9974" xr:uid="{4DB57AB3-821D-4F37-8DFE-5F3A1172D7DC}"/>
    <cellStyle name="20% - Accent4 4 5 5 3" xfId="9975" xr:uid="{D9A99DD5-3414-4FCD-B03A-CCCA39FA48AD}"/>
    <cellStyle name="20% - Accent4 4 5 6" xfId="9976" xr:uid="{AE25E339-127D-4E8B-9EC1-F0F760C72D9F}"/>
    <cellStyle name="20% - Accent4 4 5 6 2" xfId="9977" xr:uid="{B1950034-CC35-4BFF-9597-82481BCFE2CA}"/>
    <cellStyle name="20% - Accent4 4 5 7" xfId="9978" xr:uid="{7FF08DA0-8E12-4717-B750-10658D0396C6}"/>
    <cellStyle name="20% - Accent4 4 5 7 2" xfId="9979" xr:uid="{0220C203-31FD-45D5-97CD-9F3BEFBBDD0B}"/>
    <cellStyle name="20% - Accent4 4 5 8" xfId="9980" xr:uid="{FB64BA57-CBCA-4CAC-B6E9-D81262667F3D}"/>
    <cellStyle name="20% - Accent4 4 5 9" xfId="9981" xr:uid="{0D70E16D-ADF0-4933-B321-83130106DC41}"/>
    <cellStyle name="20% - Accent4 4 6" xfId="9982" xr:uid="{BE5FA297-E960-45A5-B3FE-2E279F9C8FFE}"/>
    <cellStyle name="20% - Accent4 4 6 2" xfId="9983" xr:uid="{50660366-3D73-4B19-A8F3-64889667E86E}"/>
    <cellStyle name="20% - Accent4 4 6 2 2" xfId="9984" xr:uid="{658C8B3A-F4E6-47AA-BD49-CD7C4FE0FA3E}"/>
    <cellStyle name="20% - Accent4 4 6 2 2 2" xfId="9985" xr:uid="{3FA81430-839E-45B6-BCEF-E071210C35B5}"/>
    <cellStyle name="20% - Accent4 4 6 2 2 2 2" xfId="9986" xr:uid="{724D5385-36FB-4267-80ED-5FD4DBA77BB1}"/>
    <cellStyle name="20% - Accent4 4 6 2 2 2 2 2" xfId="9987" xr:uid="{36EA30C2-3B2C-4B19-B080-F6CF5C871BC9}"/>
    <cellStyle name="20% - Accent4 4 6 2 2 2 3" xfId="9988" xr:uid="{17B14B44-E0CA-4E7D-BDA3-433EB8D7DACF}"/>
    <cellStyle name="20% - Accent4 4 6 2 2 3" xfId="9989" xr:uid="{A00991D6-DF26-4105-84F7-2807FC7DC067}"/>
    <cellStyle name="20% - Accent4 4 6 2 2 3 2" xfId="9990" xr:uid="{FA438FB5-A212-4343-A5C0-9DD61225EB79}"/>
    <cellStyle name="20% - Accent4 4 6 2 2 4" xfId="9991" xr:uid="{4E82B963-8B7E-47C4-B92F-FB995489A577}"/>
    <cellStyle name="20% - Accent4 4 6 2 3" xfId="9992" xr:uid="{2AC266A1-207B-4A57-91C0-B0ECF42D16FA}"/>
    <cellStyle name="20% - Accent4 4 6 2 3 2" xfId="9993" xr:uid="{80812846-C16F-4343-AE0B-7ADCE8CBC22F}"/>
    <cellStyle name="20% - Accent4 4 6 2 3 2 2" xfId="9994" xr:uid="{99BADD89-53E2-4AF8-A6A8-A2BC38C8C058}"/>
    <cellStyle name="20% - Accent4 4 6 2 3 3" xfId="9995" xr:uid="{D1D45253-6668-4043-BF91-9D1353FD956F}"/>
    <cellStyle name="20% - Accent4 4 6 2 4" xfId="9996" xr:uid="{95A86FF0-5F9D-463D-889E-550F8FED04D2}"/>
    <cellStyle name="20% - Accent4 4 6 2 4 2" xfId="9997" xr:uid="{BBAF1EB3-A890-4D3E-8C1B-529FB211F038}"/>
    <cellStyle name="20% - Accent4 4 6 2 5" xfId="9998" xr:uid="{92DDAD94-5694-4461-AD2E-A4808A988F8C}"/>
    <cellStyle name="20% - Accent4 4 6 3" xfId="9999" xr:uid="{B78C1EA5-6080-44A6-B6B7-C53A2A257719}"/>
    <cellStyle name="20% - Accent4 4 6 3 2" xfId="10000" xr:uid="{F545EFDA-58C5-4B89-B605-A6BDE506F5D3}"/>
    <cellStyle name="20% - Accent4 4 6 3 2 2" xfId="10001" xr:uid="{7CBFC69D-A9E1-4007-9987-5444BA6AC36C}"/>
    <cellStyle name="20% - Accent4 4 6 3 2 2 2" xfId="10002" xr:uid="{BB54FD4C-669F-4A6F-9165-7CF07C31D0B5}"/>
    <cellStyle name="20% - Accent4 4 6 3 2 3" xfId="10003" xr:uid="{62B8614D-743A-4899-9B58-6899E38AF4F1}"/>
    <cellStyle name="20% - Accent4 4 6 3 3" xfId="10004" xr:uid="{D1FA1D31-7585-45E0-A9B3-2B661FA26926}"/>
    <cellStyle name="20% - Accent4 4 6 3 3 2" xfId="10005" xr:uid="{EB64E3CF-940F-414B-A8D3-749E807D62AB}"/>
    <cellStyle name="20% - Accent4 4 6 3 4" xfId="10006" xr:uid="{40749B16-9EE1-41AE-8C41-CD52320753C3}"/>
    <cellStyle name="20% - Accent4 4 6 4" xfId="10007" xr:uid="{CA35D6F6-7312-4627-B0F8-8ACCF9247170}"/>
    <cellStyle name="20% - Accent4 4 6 4 2" xfId="10008" xr:uid="{DDEFF212-324D-4276-A9D5-DE930BB10BE4}"/>
    <cellStyle name="20% - Accent4 4 6 4 2 2" xfId="10009" xr:uid="{86D66F89-A326-4FDD-B35F-7E21269B0246}"/>
    <cellStyle name="20% - Accent4 4 6 4 3" xfId="10010" xr:uid="{3B898C64-B12D-495C-8302-8154C32BB7A8}"/>
    <cellStyle name="20% - Accent4 4 6 5" xfId="10011" xr:uid="{30183213-D518-49D8-878B-714AFD1BE386}"/>
    <cellStyle name="20% - Accent4 4 6 5 2" xfId="10012" xr:uid="{2C843F35-2202-4113-9126-B8AC5AB715D8}"/>
    <cellStyle name="20% - Accent4 4 6 6" xfId="10013" xr:uid="{A460D774-3CF0-4712-A71D-3F5D500C2709}"/>
    <cellStyle name="20% - Accent4 4 6 6 2" xfId="10014" xr:uid="{523765C8-AEB6-46A5-AEA9-AB662AC7D0B5}"/>
    <cellStyle name="20% - Accent4 4 6 7" xfId="10015" xr:uid="{7A45AD00-CC36-4E72-B218-F12D7B0A5420}"/>
    <cellStyle name="20% - Accent4 4 6 8" xfId="10016" xr:uid="{98482C81-56F6-41EF-84CE-53A2C3354D90}"/>
    <cellStyle name="20% - Accent4 4 7" xfId="10017" xr:uid="{E42402FB-B501-433B-85E6-1B162D21CB0F}"/>
    <cellStyle name="20% - Accent4 4 7 2" xfId="10018" xr:uid="{03E952F8-EBC7-4861-B567-588245BC9DE3}"/>
    <cellStyle name="20% - Accent4 4 7 2 2" xfId="10019" xr:uid="{DD448BB9-439B-41E7-A2FA-A639F5BDF7DD}"/>
    <cellStyle name="20% - Accent4 4 7 2 2 2" xfId="10020" xr:uid="{652F3E5A-2AE1-4908-B9BE-8D6637126527}"/>
    <cellStyle name="20% - Accent4 4 7 2 2 2 2" xfId="10021" xr:uid="{9202588F-1F74-47D9-839A-2FC8BA3C4865}"/>
    <cellStyle name="20% - Accent4 4 7 2 2 3" xfId="10022" xr:uid="{DE363D4F-B86D-432D-8211-A18B79A7771D}"/>
    <cellStyle name="20% - Accent4 4 7 2 3" xfId="10023" xr:uid="{A9FB426A-6BB9-429A-8A6E-86FB4021DF45}"/>
    <cellStyle name="20% - Accent4 4 7 2 3 2" xfId="10024" xr:uid="{2D5548E3-B26D-4A07-9C29-91A519EA48EF}"/>
    <cellStyle name="20% - Accent4 4 7 2 4" xfId="10025" xr:uid="{F6778625-54B4-474A-9D94-F4B5B33AD3C5}"/>
    <cellStyle name="20% - Accent4 4 7 3" xfId="10026" xr:uid="{4EB92E64-75C1-409B-8F57-979B584FF168}"/>
    <cellStyle name="20% - Accent4 4 7 3 2" xfId="10027" xr:uid="{A7EC666C-A66F-4F87-9822-0470C3BA5940}"/>
    <cellStyle name="20% - Accent4 4 7 3 2 2" xfId="10028" xr:uid="{C38E30E4-3B6A-401A-86EF-3F2C2683B17D}"/>
    <cellStyle name="20% - Accent4 4 7 3 3" xfId="10029" xr:uid="{69495B24-7E8C-4A71-BCF6-3CBEBEFAAA1C}"/>
    <cellStyle name="20% - Accent4 4 7 4" xfId="10030" xr:uid="{F532D294-0867-4BF2-AEAA-F77DF732714B}"/>
    <cellStyle name="20% - Accent4 4 7 4 2" xfId="10031" xr:uid="{DBC76C49-BAB7-4BBE-8E70-5771F6E5FE1F}"/>
    <cellStyle name="20% - Accent4 4 7 5" xfId="10032" xr:uid="{7334FE05-8E26-48F1-B3C9-F1F5813A5E2E}"/>
    <cellStyle name="20% - Accent4 4 8" xfId="10033" xr:uid="{85F172C5-CF3F-484C-9924-195A4E85ADB8}"/>
    <cellStyle name="20% - Accent4 4 8 2" xfId="10034" xr:uid="{E13C8814-1E94-48D6-B7AB-A5E4DCCFBD44}"/>
    <cellStyle name="20% - Accent4 4 8 2 2" xfId="10035" xr:uid="{F074BFB7-40CD-4837-8CD4-078A14AE8DED}"/>
    <cellStyle name="20% - Accent4 4 8 2 2 2" xfId="10036" xr:uid="{9B9DA586-7B8C-49C4-80E4-EA1D59E16360}"/>
    <cellStyle name="20% - Accent4 4 8 2 2 2 2" xfId="10037" xr:uid="{88115ABF-549A-4DBB-885E-4E5824EAA1B8}"/>
    <cellStyle name="20% - Accent4 4 8 2 2 3" xfId="10038" xr:uid="{9BE1F009-765F-4B80-80D5-4D0DF4A5BDB2}"/>
    <cellStyle name="20% - Accent4 4 8 2 3" xfId="10039" xr:uid="{CA122602-9112-4606-AF0A-7D11003DCE94}"/>
    <cellStyle name="20% - Accent4 4 8 2 3 2" xfId="10040" xr:uid="{C8F6FECB-6D43-4C33-82E6-4ED09A9F6BF8}"/>
    <cellStyle name="20% - Accent4 4 8 2 4" xfId="10041" xr:uid="{B543EFC0-2E92-4CD0-812D-1887819E2CCD}"/>
    <cellStyle name="20% - Accent4 4 8 3" xfId="10042" xr:uid="{44544BF3-8C7E-4E88-9594-3E0AEDB67D98}"/>
    <cellStyle name="20% - Accent4 4 8 3 2" xfId="10043" xr:uid="{DB572D5F-0F45-4F19-AD72-560AE75CBF71}"/>
    <cellStyle name="20% - Accent4 4 8 3 2 2" xfId="10044" xr:uid="{4D78D99D-8A08-42A1-9D8E-8064351CCD9C}"/>
    <cellStyle name="20% - Accent4 4 8 3 3" xfId="10045" xr:uid="{44103BB5-63E0-4ABA-8B54-09459133F4CB}"/>
    <cellStyle name="20% - Accent4 4 8 4" xfId="10046" xr:uid="{38D9F465-6394-488A-B1E3-AF93AD59DADD}"/>
    <cellStyle name="20% - Accent4 4 8 4 2" xfId="10047" xr:uid="{68A8AE16-ABAB-49B9-AE90-CFA982F9EB06}"/>
    <cellStyle name="20% - Accent4 4 8 5" xfId="10048" xr:uid="{1D14A8D7-B8F2-4672-9C76-0C9B2E64CDF2}"/>
    <cellStyle name="20% - Accent4 4 9" xfId="10049" xr:uid="{144F8FD3-988A-4029-9F68-38851F8D338E}"/>
    <cellStyle name="20% - Accent4 4 9 2" xfId="10050" xr:uid="{B12E6831-7FBA-469F-858E-CE7E248143EF}"/>
    <cellStyle name="20% - Accent4 4 9 2 2" xfId="10051" xr:uid="{16AED7E0-87B3-4BA2-BCC0-C6830F59D07E}"/>
    <cellStyle name="20% - Accent4 4 9 2 2 2" xfId="10052" xr:uid="{CF317E7F-E664-4450-9043-2DFC60DF33B1}"/>
    <cellStyle name="20% - Accent4 4 9 2 2 2 2" xfId="10053" xr:uid="{250F98F3-EFD1-4848-9A7F-2414CB9E77C9}"/>
    <cellStyle name="20% - Accent4 4 9 2 2 3" xfId="10054" xr:uid="{FFD8B8E0-DBC2-45F2-BA0D-23CC90F6A704}"/>
    <cellStyle name="20% - Accent4 4 9 2 3" xfId="10055" xr:uid="{E54E0E11-19EA-429C-BD6F-47055DB79E44}"/>
    <cellStyle name="20% - Accent4 4 9 2 3 2" xfId="10056" xr:uid="{179EC927-2E30-4ABC-A85F-653A0F753E71}"/>
    <cellStyle name="20% - Accent4 4 9 2 4" xfId="10057" xr:uid="{7CF9D5EB-7A42-4E38-94AD-02BFAEEB04F2}"/>
    <cellStyle name="20% - Accent4 4 9 3" xfId="10058" xr:uid="{B86CF826-B20B-490C-9710-C681D527F7C8}"/>
    <cellStyle name="20% - Accent4 4 9 3 2" xfId="10059" xr:uid="{60D82682-8268-46FC-9FCF-0C1C964CD764}"/>
    <cellStyle name="20% - Accent4 4 9 3 2 2" xfId="10060" xr:uid="{F927F8FD-6302-4C23-BF1D-6ED232F89CFC}"/>
    <cellStyle name="20% - Accent4 4 9 3 3" xfId="10061" xr:uid="{52D6DE01-B7E5-4B78-B299-9B09A0E72F9F}"/>
    <cellStyle name="20% - Accent4 4 9 4" xfId="10062" xr:uid="{F2DF74C7-E391-4380-9B1F-12DF6F032A39}"/>
    <cellStyle name="20% - Accent4 4 9 4 2" xfId="10063" xr:uid="{FBB7FC00-D656-43FC-80B4-F21ABAD570AF}"/>
    <cellStyle name="20% - Accent4 4 9 5" xfId="10064" xr:uid="{A9B2F527-34DB-4EBA-B176-39C1B289F1E9}"/>
    <cellStyle name="20% - Accent4 4_Asset Register (new)" xfId="10065" xr:uid="{B210ACA6-CB5F-46ED-8804-A5DEA0E4B5F6}"/>
    <cellStyle name="20% - Accent4 5" xfId="10066" xr:uid="{6495D1E9-C70F-4690-9DA4-2B653E1018FC}"/>
    <cellStyle name="20% - Accent4 5 10" xfId="10067" xr:uid="{69F00580-1528-4E72-AB88-31E4AE02905E}"/>
    <cellStyle name="20% - Accent4 5 10 2" xfId="10068" xr:uid="{E31164D3-4C31-4818-A016-6F9BA7568962}"/>
    <cellStyle name="20% - Accent4 5 11" xfId="10069" xr:uid="{23A8E6CE-57A7-47CD-9C95-1298CA6283E2}"/>
    <cellStyle name="20% - Accent4 5 12" xfId="10070" xr:uid="{E9B2C6F1-D661-4248-9540-93A4F845126C}"/>
    <cellStyle name="20% - Accent4 5 2" xfId="10071" xr:uid="{1F2630D2-4CB0-4047-9ACB-A2907343089C}"/>
    <cellStyle name="20% - Accent4 5 2 10" xfId="10072" xr:uid="{E4376D54-FF2B-4F28-8D96-962B8D843A0C}"/>
    <cellStyle name="20% - Accent4 5 2 11" xfId="10073" xr:uid="{6F6BFB0C-9626-4B28-94AA-51B358E72B1F}"/>
    <cellStyle name="20% - Accent4 5 2 2" xfId="10074" xr:uid="{E4E8B2BF-6FAA-466D-B764-4A5D1CD6DB1B}"/>
    <cellStyle name="20% - Accent4 5 2 2 2" xfId="10075" xr:uid="{0AE8595D-AE3D-4E74-B491-F35436C1EB27}"/>
    <cellStyle name="20% - Accent4 5 2 2 2 2" xfId="10076" xr:uid="{E824DAE9-D2F7-46CF-86EA-232B22A031A0}"/>
    <cellStyle name="20% - Accent4 5 2 2 2 2 2" xfId="10077" xr:uid="{50CBA13A-1591-4A10-98F0-AFAA30686190}"/>
    <cellStyle name="20% - Accent4 5 2 2 2 2 2 2" xfId="10078" xr:uid="{8E178705-A71E-449A-BE86-27CF309EF321}"/>
    <cellStyle name="20% - Accent4 5 2 2 2 2 3" xfId="10079" xr:uid="{39AFC8A8-708D-4DE2-A9E0-47F8681B8177}"/>
    <cellStyle name="20% - Accent4 5 2 2 2 3" xfId="10080" xr:uid="{119067DC-E788-487F-BE55-9383755672B6}"/>
    <cellStyle name="20% - Accent4 5 2 2 2 3 2" xfId="10081" xr:uid="{9CABC394-68B6-4A2D-9C83-8915E86B848B}"/>
    <cellStyle name="20% - Accent4 5 2 2 2 4" xfId="10082" xr:uid="{22B723C0-97C2-4A20-AED1-C103B3892813}"/>
    <cellStyle name="20% - Accent4 5 2 2 2 5" xfId="10083" xr:uid="{0A8BDA53-6F36-466C-90D4-B5EC9BE9EC5F}"/>
    <cellStyle name="20% - Accent4 5 2 2 3" xfId="10084" xr:uid="{C5CBC1B4-98B4-46D1-BEB1-D4DAF001C2A6}"/>
    <cellStyle name="20% - Accent4 5 2 2 3 2" xfId="10085" xr:uid="{94AB2D18-DE95-47ED-8245-43B93B2213F9}"/>
    <cellStyle name="20% - Accent4 5 2 2 3 2 2" xfId="10086" xr:uid="{CC93D9B2-821E-4BB3-87BF-6B3930D26A3E}"/>
    <cellStyle name="20% - Accent4 5 2 2 3 3" xfId="10087" xr:uid="{6AD56508-9B86-4549-9D8B-4186092B5D99}"/>
    <cellStyle name="20% - Accent4 5 2 2 4" xfId="10088" xr:uid="{76316B1A-4E42-4316-93BA-FF233D5C721A}"/>
    <cellStyle name="20% - Accent4 5 2 2 4 2" xfId="10089" xr:uid="{E12C78DB-8103-434C-96FD-32DA25978097}"/>
    <cellStyle name="20% - Accent4 5 2 2 5" xfId="10090" xr:uid="{64596E51-6E2C-4650-B841-072225DA6521}"/>
    <cellStyle name="20% - Accent4 5 2 2 5 2" xfId="10091" xr:uid="{C8C827C6-873A-4996-BB22-6C1AFB5905A5}"/>
    <cellStyle name="20% - Accent4 5 2 2 6" xfId="10092" xr:uid="{BFF49DC2-85CE-4133-9AB2-120E07E83921}"/>
    <cellStyle name="20% - Accent4 5 2 2 7" xfId="10093" xr:uid="{58DEA490-E15A-41CC-B210-64DEE339A78A}"/>
    <cellStyle name="20% - Accent4 5 2 3" xfId="10094" xr:uid="{569BF0E5-9B59-40F4-B30D-2CF09889B6A8}"/>
    <cellStyle name="20% - Accent4 5 2 3 2" xfId="10095" xr:uid="{EEDC7F29-618C-46E8-8B56-438F1F0E3691}"/>
    <cellStyle name="20% - Accent4 5 2 3 2 2" xfId="10096" xr:uid="{682389D0-450D-4363-BFB2-055642C89E0E}"/>
    <cellStyle name="20% - Accent4 5 2 3 2 2 2" xfId="10097" xr:uid="{ECB19A92-1C08-4B98-822D-FFD14E600ACB}"/>
    <cellStyle name="20% - Accent4 5 2 3 2 2 2 2" xfId="10098" xr:uid="{164603F8-AB98-4331-8A8A-ADB5907C37DB}"/>
    <cellStyle name="20% - Accent4 5 2 3 2 2 3" xfId="10099" xr:uid="{C075C6E6-C1D3-4BA9-92F0-79A59CEEBAD7}"/>
    <cellStyle name="20% - Accent4 5 2 3 2 3" xfId="10100" xr:uid="{95E9F9B4-74C2-4C84-899E-EB667C3A635D}"/>
    <cellStyle name="20% - Accent4 5 2 3 2 3 2" xfId="10101" xr:uid="{128B94CB-31CB-44EB-92DF-13C325EDEA61}"/>
    <cellStyle name="20% - Accent4 5 2 3 2 4" xfId="10102" xr:uid="{13833B94-AD83-4E6E-A0CD-7ADA51193485}"/>
    <cellStyle name="20% - Accent4 5 2 3 2 5" xfId="10103" xr:uid="{1D825A83-BF22-4F3E-AD7D-18219EB08BC2}"/>
    <cellStyle name="20% - Accent4 5 2 3 3" xfId="10104" xr:uid="{9FEEA007-DD01-469C-9270-093A2933505D}"/>
    <cellStyle name="20% - Accent4 5 2 3 3 2" xfId="10105" xr:uid="{416E8F0C-FF7D-4B8C-A7A5-D3B70B0B58DA}"/>
    <cellStyle name="20% - Accent4 5 2 3 3 2 2" xfId="10106" xr:uid="{FF72B9DD-CE74-421B-9D9F-1B0D3EAABEC7}"/>
    <cellStyle name="20% - Accent4 5 2 3 3 3" xfId="10107" xr:uid="{E74177F0-14E3-4F42-999F-0A05A42D9A88}"/>
    <cellStyle name="20% - Accent4 5 2 3 4" xfId="10108" xr:uid="{1E440CB3-F592-4B5C-B591-2052D7210F86}"/>
    <cellStyle name="20% - Accent4 5 2 3 4 2" xfId="10109" xr:uid="{A21C3607-647D-4196-BE7A-65BB65C2C476}"/>
    <cellStyle name="20% - Accent4 5 2 3 5" xfId="10110" xr:uid="{1047768B-5E6F-4428-924F-D0D7DA142ADE}"/>
    <cellStyle name="20% - Accent4 5 2 3 6" xfId="10111" xr:uid="{D666F004-79CF-4A31-82D0-A279ED7B5233}"/>
    <cellStyle name="20% - Accent4 5 2 4" xfId="10112" xr:uid="{E22EDFB5-D841-4770-BBEC-19120A1E7D80}"/>
    <cellStyle name="20% - Accent4 5 2 4 2" xfId="10113" xr:uid="{F0738B60-909A-4942-86C6-05A5242B564E}"/>
    <cellStyle name="20% - Accent4 5 2 4 2 2" xfId="10114" xr:uid="{71114260-675E-4C54-B2EF-55FAC17BBCAF}"/>
    <cellStyle name="20% - Accent4 5 2 4 2 2 2" xfId="10115" xr:uid="{9003DE75-BEA5-4A38-BCEE-8BDB8CC34375}"/>
    <cellStyle name="20% - Accent4 5 2 4 2 2 2 2" xfId="10116" xr:uid="{B585C001-57E8-4196-8661-3F0BDF6BDAD0}"/>
    <cellStyle name="20% - Accent4 5 2 4 2 2 3" xfId="10117" xr:uid="{D93A3330-0D3B-4EF8-8B2D-4B7DE4192CA7}"/>
    <cellStyle name="20% - Accent4 5 2 4 2 3" xfId="10118" xr:uid="{468B93BA-830F-4310-B41B-BD6D28A90C72}"/>
    <cellStyle name="20% - Accent4 5 2 4 2 3 2" xfId="10119" xr:uid="{4BBE0C28-A5D5-4867-A1B1-55CDC2D7647A}"/>
    <cellStyle name="20% - Accent4 5 2 4 2 4" xfId="10120" xr:uid="{FDCB182A-31E6-4AF3-908A-0E52F573FFBF}"/>
    <cellStyle name="20% - Accent4 5 2 4 3" xfId="10121" xr:uid="{CCA495EC-4C77-4271-A903-5F1436B777DC}"/>
    <cellStyle name="20% - Accent4 5 2 4 3 2" xfId="10122" xr:uid="{6416836E-E1D3-4E81-8274-E8DE7892CD26}"/>
    <cellStyle name="20% - Accent4 5 2 4 3 2 2" xfId="10123" xr:uid="{58EAF901-056D-4F86-9AC1-923BBEA9A807}"/>
    <cellStyle name="20% - Accent4 5 2 4 3 3" xfId="10124" xr:uid="{7D1D5103-C935-4373-9EF3-2AC873E93A8D}"/>
    <cellStyle name="20% - Accent4 5 2 4 4" xfId="10125" xr:uid="{C4F6C777-A292-44F4-A9CB-759F3D74F801}"/>
    <cellStyle name="20% - Accent4 5 2 4 4 2" xfId="10126" xr:uid="{44644B8E-A2A2-4A79-BB12-C17EAF6838B7}"/>
    <cellStyle name="20% - Accent4 5 2 4 5" xfId="10127" xr:uid="{55909B90-4BF3-474D-9453-D34CBA2EC157}"/>
    <cellStyle name="20% - Accent4 5 2 4 6" xfId="10128" xr:uid="{D43674CA-6DF5-4C7B-BF4B-0867C72F7836}"/>
    <cellStyle name="20% - Accent4 5 2 5" xfId="10129" xr:uid="{751A9C77-5086-4533-8F2E-6C6D71D301E5}"/>
    <cellStyle name="20% - Accent4 5 2 5 2" xfId="10130" xr:uid="{8B5B6912-7769-456E-AAF5-9418208DCD1C}"/>
    <cellStyle name="20% - Accent4 5 2 5 2 2" xfId="10131" xr:uid="{E4EAC6BF-EBAF-499E-A603-C8914F5C1654}"/>
    <cellStyle name="20% - Accent4 5 2 5 2 2 2" xfId="10132" xr:uid="{E478F43D-4EA4-4177-8BA7-AC77544E1E9A}"/>
    <cellStyle name="20% - Accent4 5 2 5 2 2 2 2" xfId="10133" xr:uid="{11F91738-D9C1-4C6B-9C70-8D7068FC549D}"/>
    <cellStyle name="20% - Accent4 5 2 5 2 2 3" xfId="10134" xr:uid="{44DB07FF-1DC3-4810-B6D0-7A5945EF1B4B}"/>
    <cellStyle name="20% - Accent4 5 2 5 2 3" xfId="10135" xr:uid="{798B5E2D-F70F-4D84-968F-4A3DE4A472F5}"/>
    <cellStyle name="20% - Accent4 5 2 5 2 3 2" xfId="10136" xr:uid="{93D298FA-EAAC-474C-BD5E-1D3C07FFE063}"/>
    <cellStyle name="20% - Accent4 5 2 5 2 4" xfId="10137" xr:uid="{24E30624-764F-4F7B-B25A-C782F679E1E8}"/>
    <cellStyle name="20% - Accent4 5 2 5 3" xfId="10138" xr:uid="{A613FD74-D233-4F4D-B3CC-00FAAA3FFAB5}"/>
    <cellStyle name="20% - Accent4 5 2 5 3 2" xfId="10139" xr:uid="{DF472D4A-154C-493A-B37A-2BE8F43EE926}"/>
    <cellStyle name="20% - Accent4 5 2 5 3 2 2" xfId="10140" xr:uid="{CF6DF816-F080-47C5-AAAD-565E8824ED4C}"/>
    <cellStyle name="20% - Accent4 5 2 5 3 3" xfId="10141" xr:uid="{CFEAEA59-7E87-45C7-9BC1-1B686AD2D008}"/>
    <cellStyle name="20% - Accent4 5 2 5 4" xfId="10142" xr:uid="{40BD6741-D6A2-4615-9358-CBA7FC416E05}"/>
    <cellStyle name="20% - Accent4 5 2 5 4 2" xfId="10143" xr:uid="{365CCA4D-2AB3-4E12-9278-EB258859AD56}"/>
    <cellStyle name="20% - Accent4 5 2 5 5" xfId="10144" xr:uid="{7F511434-6605-40BA-859F-5546ACFDAA20}"/>
    <cellStyle name="20% - Accent4 5 2 6" xfId="10145" xr:uid="{DBF15E3E-B301-465C-8AAB-89A136FFE26A}"/>
    <cellStyle name="20% - Accent4 5 2 6 2" xfId="10146" xr:uid="{3CD7FF52-560E-449B-8B4B-53F4A62889F9}"/>
    <cellStyle name="20% - Accent4 5 2 6 2 2" xfId="10147" xr:uid="{5B17D14A-853F-4284-9FF6-34D9E83CEF53}"/>
    <cellStyle name="20% - Accent4 5 2 6 2 2 2" xfId="10148" xr:uid="{064FD359-D1A0-4F0D-95B8-111073E8EF0D}"/>
    <cellStyle name="20% - Accent4 5 2 6 2 3" xfId="10149" xr:uid="{4FDC45BE-CF26-4FD9-890D-141FBCA0A191}"/>
    <cellStyle name="20% - Accent4 5 2 6 3" xfId="10150" xr:uid="{E145461C-BE4D-4AFA-BFA3-02D8C9BC3E91}"/>
    <cellStyle name="20% - Accent4 5 2 6 3 2" xfId="10151" xr:uid="{BA4B3120-41AE-4D98-88DD-EC28498A0655}"/>
    <cellStyle name="20% - Accent4 5 2 6 4" xfId="10152" xr:uid="{2FFE8937-8758-4F46-AA1C-7F215A407D2A}"/>
    <cellStyle name="20% - Accent4 5 2 7" xfId="10153" xr:uid="{F56DAD41-5419-41C2-BFCD-AF405DCAD4E4}"/>
    <cellStyle name="20% - Accent4 5 2 7 2" xfId="10154" xr:uid="{071E6729-4D76-4E92-B796-53B218740705}"/>
    <cellStyle name="20% - Accent4 5 2 7 2 2" xfId="10155" xr:uid="{0E066D0F-6536-4A9E-85A1-FCEFF1BF15CD}"/>
    <cellStyle name="20% - Accent4 5 2 7 3" xfId="10156" xr:uid="{CE71C002-51B1-4D2E-9005-4936349D8481}"/>
    <cellStyle name="20% - Accent4 5 2 8" xfId="10157" xr:uid="{9469D804-2982-4D26-B3FF-E4A92E8256B0}"/>
    <cellStyle name="20% - Accent4 5 2 8 2" xfId="10158" xr:uid="{6683C624-2A91-44EF-84AF-437BBB13DB06}"/>
    <cellStyle name="20% - Accent4 5 2 9" xfId="10159" xr:uid="{6BE46037-00BC-44FE-BE0C-D95D7FCA0631}"/>
    <cellStyle name="20% - Accent4 5 2 9 2" xfId="10160" xr:uid="{814B05CE-EE0B-45FE-A089-9639AC38176F}"/>
    <cellStyle name="20% - Accent4 5 3" xfId="10161" xr:uid="{CB06FE69-7707-4E99-9B9C-6C1B28FBF373}"/>
    <cellStyle name="20% - Accent4 5 3 2" xfId="10162" xr:uid="{7E5CB4E6-EF77-4B07-9FA0-975E0E1C6A31}"/>
    <cellStyle name="20% - Accent4 5 3 2 2" xfId="10163" xr:uid="{FCDDA3C6-0FD4-41B6-80E1-DE98E6228466}"/>
    <cellStyle name="20% - Accent4 5 3 2 2 2" xfId="10164" xr:uid="{1589EB58-0853-4768-B018-01AE7551333F}"/>
    <cellStyle name="20% - Accent4 5 3 2 2 2 2" xfId="10165" xr:uid="{2F3C1D32-562E-4326-A056-F0A679A7CE40}"/>
    <cellStyle name="20% - Accent4 5 3 2 2 3" xfId="10166" xr:uid="{8B608B40-DB0F-47A6-BC45-7C58531E6F60}"/>
    <cellStyle name="20% - Accent4 5 3 2 3" xfId="10167" xr:uid="{6E452FF1-8308-421B-A821-7EDD3578137E}"/>
    <cellStyle name="20% - Accent4 5 3 2 3 2" xfId="10168" xr:uid="{63C6EFF9-883A-49DD-84DC-E6CBC946183C}"/>
    <cellStyle name="20% - Accent4 5 3 2 4" xfId="10169" xr:uid="{B48F8D9C-C554-4145-8C40-428C3FE3A5BD}"/>
    <cellStyle name="20% - Accent4 5 3 2 5" xfId="10170" xr:uid="{357BCE0E-F71F-4046-B0F5-F72C434E0267}"/>
    <cellStyle name="20% - Accent4 5 3 3" xfId="10171" xr:uid="{40C1DC19-EF1E-48DB-A796-0FE66FAED0EB}"/>
    <cellStyle name="20% - Accent4 5 3 3 2" xfId="10172" xr:uid="{3BC5F286-010B-4DDA-A1A9-D8642358EAA1}"/>
    <cellStyle name="20% - Accent4 5 3 3 2 2" xfId="10173" xr:uid="{CFE8C26F-D4D6-40A0-86D2-5CD6D797585E}"/>
    <cellStyle name="20% - Accent4 5 3 3 3" xfId="10174" xr:uid="{37A7A137-4BDE-4463-8691-C58BA45DF753}"/>
    <cellStyle name="20% - Accent4 5 3 4" xfId="10175" xr:uid="{FA879229-6973-4F53-BCB3-5649EA87F99B}"/>
    <cellStyle name="20% - Accent4 5 3 4 2" xfId="10176" xr:uid="{E9B9BF6B-DE90-4CDA-8DA8-6ED0232C3C25}"/>
    <cellStyle name="20% - Accent4 5 3 5" xfId="10177" xr:uid="{66FA33BF-EE72-4C68-ACBF-2AE9383D106D}"/>
    <cellStyle name="20% - Accent4 5 3 5 2" xfId="10178" xr:uid="{127CB551-F46B-44BA-89A0-AE010F7FBA65}"/>
    <cellStyle name="20% - Accent4 5 3 6" xfId="10179" xr:uid="{D91132B4-F685-42DA-9586-FDFCBDE5B6CC}"/>
    <cellStyle name="20% - Accent4 5 3 7" xfId="10180" xr:uid="{78EBC756-8F35-4DEA-90E7-CCBEB82F84A8}"/>
    <cellStyle name="20% - Accent4 5 4" xfId="10181" xr:uid="{2B04007C-914F-4C58-A6A2-7D6044C917BE}"/>
    <cellStyle name="20% - Accent4 5 4 2" xfId="10182" xr:uid="{44EF7E95-DE75-439D-864D-AE3A56DA1743}"/>
    <cellStyle name="20% - Accent4 5 4 2 2" xfId="10183" xr:uid="{6ED5F9DE-F69F-449D-B71D-46FECE63400D}"/>
    <cellStyle name="20% - Accent4 5 4 2 2 2" xfId="10184" xr:uid="{71096ECD-BFA6-4ADC-8506-F9D20FCA16F0}"/>
    <cellStyle name="20% - Accent4 5 4 2 2 2 2" xfId="10185" xr:uid="{0C33863E-607F-4FF2-9E79-4FC07D756733}"/>
    <cellStyle name="20% - Accent4 5 4 2 2 3" xfId="10186" xr:uid="{0F91EA75-EC17-47F8-9F71-2AFC8E2B7BD8}"/>
    <cellStyle name="20% - Accent4 5 4 2 3" xfId="10187" xr:uid="{7BE0A9DD-E26A-417C-9F31-8EC6CE6D04E6}"/>
    <cellStyle name="20% - Accent4 5 4 2 3 2" xfId="10188" xr:uid="{EF9D2ACA-DEB3-462C-A894-B1AFF96E3473}"/>
    <cellStyle name="20% - Accent4 5 4 2 4" xfId="10189" xr:uid="{E86E0680-0C96-4F01-B456-A6A2E1996078}"/>
    <cellStyle name="20% - Accent4 5 4 2 5" xfId="10190" xr:uid="{BA2BAC99-0FE7-4D81-B91F-B5410470BD65}"/>
    <cellStyle name="20% - Accent4 5 4 3" xfId="10191" xr:uid="{01C96D36-4BB5-4679-BB1E-840EF266DF79}"/>
    <cellStyle name="20% - Accent4 5 4 3 2" xfId="10192" xr:uid="{AE9A40C8-2BA9-4D05-B641-6BC73FA8441B}"/>
    <cellStyle name="20% - Accent4 5 4 3 2 2" xfId="10193" xr:uid="{4B00B818-1B52-4F11-A1AA-0DABE87B0035}"/>
    <cellStyle name="20% - Accent4 5 4 3 3" xfId="10194" xr:uid="{6551207F-B907-45F7-8C22-D179068941FA}"/>
    <cellStyle name="20% - Accent4 5 4 4" xfId="10195" xr:uid="{28E5DA86-5406-4BA9-A21B-AE7B41791F01}"/>
    <cellStyle name="20% - Accent4 5 4 4 2" xfId="10196" xr:uid="{0962F7E2-5D20-413C-8689-5789FA12788E}"/>
    <cellStyle name="20% - Accent4 5 4 5" xfId="10197" xr:uid="{BD7613DA-0720-473E-9B78-D4223A148AE8}"/>
    <cellStyle name="20% - Accent4 5 4 6" xfId="10198" xr:uid="{F2FE7F90-38E6-4D21-A180-C79491CB232B}"/>
    <cellStyle name="20% - Accent4 5 5" xfId="10199" xr:uid="{6ADC4135-6D82-4146-9B97-2383C31D486F}"/>
    <cellStyle name="20% - Accent4 5 5 2" xfId="10200" xr:uid="{BA85297C-2B5F-4640-B538-82F52F535C1A}"/>
    <cellStyle name="20% - Accent4 5 5 2 2" xfId="10201" xr:uid="{8D4FD437-A492-44D7-8202-2AE9D517E61E}"/>
    <cellStyle name="20% - Accent4 5 5 2 2 2" xfId="10202" xr:uid="{5969EF86-053E-4C49-9457-1B7EF4AD1FA9}"/>
    <cellStyle name="20% - Accent4 5 5 2 2 2 2" xfId="10203" xr:uid="{D679EC4B-37A8-4CF5-8F77-9330A80AE38F}"/>
    <cellStyle name="20% - Accent4 5 5 2 2 3" xfId="10204" xr:uid="{9616996E-13D4-40EA-B61D-6B9A8BD1B8F4}"/>
    <cellStyle name="20% - Accent4 5 5 2 3" xfId="10205" xr:uid="{FEE0E80F-3974-4289-9E2D-A093DE7CF5D9}"/>
    <cellStyle name="20% - Accent4 5 5 2 3 2" xfId="10206" xr:uid="{F2E48191-6BDA-4B01-AFE8-9A21C7C7E4C8}"/>
    <cellStyle name="20% - Accent4 5 5 2 4" xfId="10207" xr:uid="{16C69A73-4DD2-4314-8C0A-B8FAC20D4A85}"/>
    <cellStyle name="20% - Accent4 5 5 3" xfId="10208" xr:uid="{33117513-C0B7-461E-B41B-28B8A59B718F}"/>
    <cellStyle name="20% - Accent4 5 5 3 2" xfId="10209" xr:uid="{CD3AAE64-D409-412D-AB58-5A9F932F6140}"/>
    <cellStyle name="20% - Accent4 5 5 3 2 2" xfId="10210" xr:uid="{6B00A52F-BE04-4F29-B2C3-272788BF7B20}"/>
    <cellStyle name="20% - Accent4 5 5 3 3" xfId="10211" xr:uid="{FD191C01-FB1C-40A2-9917-724F156B9677}"/>
    <cellStyle name="20% - Accent4 5 5 4" xfId="10212" xr:uid="{CD2AD59D-70BB-40CD-A183-3C0CB16D4196}"/>
    <cellStyle name="20% - Accent4 5 5 4 2" xfId="10213" xr:uid="{19859DBB-C2CD-480F-A4E8-E3840BB27968}"/>
    <cellStyle name="20% - Accent4 5 5 5" xfId="10214" xr:uid="{201CD8BE-BE9C-424B-BAEF-0960AF8E59F5}"/>
    <cellStyle name="20% - Accent4 5 5 6" xfId="10215" xr:uid="{3F78216D-2939-47D7-82E0-0FCDA496FB20}"/>
    <cellStyle name="20% - Accent4 5 6" xfId="10216" xr:uid="{5DC32A02-B60D-4F0C-AA62-03A77446098A}"/>
    <cellStyle name="20% - Accent4 5 6 2" xfId="10217" xr:uid="{D03B6E3A-32F5-4CDF-ACC7-13F486D7FEEF}"/>
    <cellStyle name="20% - Accent4 5 6 2 2" xfId="10218" xr:uid="{83A632E8-00B4-456F-AE1A-15D9AD96AE3F}"/>
    <cellStyle name="20% - Accent4 5 6 2 2 2" xfId="10219" xr:uid="{DC9B11BF-05AF-4B50-9F9D-C11298982211}"/>
    <cellStyle name="20% - Accent4 5 6 2 2 2 2" xfId="10220" xr:uid="{D3E2CB10-8CF9-41F9-BC99-1D8E294D2FF6}"/>
    <cellStyle name="20% - Accent4 5 6 2 2 3" xfId="10221" xr:uid="{222DBAB9-257D-40D7-BD1C-797CF31BD545}"/>
    <cellStyle name="20% - Accent4 5 6 2 3" xfId="10222" xr:uid="{928F8A61-83CF-47BB-811F-EF254AAFCD57}"/>
    <cellStyle name="20% - Accent4 5 6 2 3 2" xfId="10223" xr:uid="{39201EF4-23B7-442F-9208-8FAAE53006E8}"/>
    <cellStyle name="20% - Accent4 5 6 2 4" xfId="10224" xr:uid="{CF0E21B0-0B02-4985-8DCF-480E01C82CB9}"/>
    <cellStyle name="20% - Accent4 5 6 3" xfId="10225" xr:uid="{33BFE2E5-F52D-47AC-95E0-51B5EE5B839F}"/>
    <cellStyle name="20% - Accent4 5 6 3 2" xfId="10226" xr:uid="{C09480BB-9203-45E0-A0ED-E0503737D480}"/>
    <cellStyle name="20% - Accent4 5 6 3 2 2" xfId="10227" xr:uid="{1B2315B3-5FA8-4FB7-9EFF-AA0D0D38EEA3}"/>
    <cellStyle name="20% - Accent4 5 6 3 3" xfId="10228" xr:uid="{26D5A840-598F-45F4-A0E5-039EB8081886}"/>
    <cellStyle name="20% - Accent4 5 6 4" xfId="10229" xr:uid="{90836BAE-8EFE-4987-824F-BC653456FDA3}"/>
    <cellStyle name="20% - Accent4 5 6 4 2" xfId="10230" xr:uid="{4C915A57-A8DA-4D77-A30C-B797E2A5BD98}"/>
    <cellStyle name="20% - Accent4 5 6 5" xfId="10231" xr:uid="{3FEC08F0-1825-4BFF-9C13-FA81609AE167}"/>
    <cellStyle name="20% - Accent4 5 7" xfId="10232" xr:uid="{EC1DFADB-18BA-42BE-906F-86717AA63FAE}"/>
    <cellStyle name="20% - Accent4 5 7 2" xfId="10233" xr:uid="{2C77957A-DF2D-4C18-9A88-99A4473C4B18}"/>
    <cellStyle name="20% - Accent4 5 7 2 2" xfId="10234" xr:uid="{7D10DDC9-4EFF-4071-8878-250F07D229C5}"/>
    <cellStyle name="20% - Accent4 5 7 2 2 2" xfId="10235" xr:uid="{E4708244-EE73-4747-9E92-043856E62E86}"/>
    <cellStyle name="20% - Accent4 5 7 2 3" xfId="10236" xr:uid="{5433C97C-FF6C-4981-B723-7903A61DF982}"/>
    <cellStyle name="20% - Accent4 5 7 3" xfId="10237" xr:uid="{79B18BCE-0531-48BA-A04B-907B9B124946}"/>
    <cellStyle name="20% - Accent4 5 7 3 2" xfId="10238" xr:uid="{2A5C4199-4C78-4127-9588-961B5E7B3CA6}"/>
    <cellStyle name="20% - Accent4 5 7 4" xfId="10239" xr:uid="{E2C2D9A7-4040-41CB-BDB1-0BFCD65F1E9F}"/>
    <cellStyle name="20% - Accent4 5 8" xfId="10240" xr:uid="{39C6A96E-DAE7-4BA8-974B-6294967347C2}"/>
    <cellStyle name="20% - Accent4 5 8 2" xfId="10241" xr:uid="{9DC365EA-44B2-4E83-851B-5E4EDE553573}"/>
    <cellStyle name="20% - Accent4 5 8 2 2" xfId="10242" xr:uid="{09D02817-4415-4480-A5AB-68211ED31553}"/>
    <cellStyle name="20% - Accent4 5 8 3" xfId="10243" xr:uid="{B5750B21-2502-4662-9903-DA6215198A76}"/>
    <cellStyle name="20% - Accent4 5 9" xfId="10244" xr:uid="{BB055AC7-B4D0-4E0E-A996-5D5656DCFC10}"/>
    <cellStyle name="20% - Accent4 5 9 2" xfId="10245" xr:uid="{16F4E560-D1F4-4C89-A895-41869B111C8D}"/>
    <cellStyle name="20% - Accent4 6" xfId="10246" xr:uid="{C9C55CA0-AFCC-460A-9D4F-386F0455DE25}"/>
    <cellStyle name="20% - Accent4 6 10" xfId="10247" xr:uid="{A30AEF6E-D7E9-4E83-9C42-5424D67A5B56}"/>
    <cellStyle name="20% - Accent4 6 10 2" xfId="10248" xr:uid="{3383854A-DD77-4B47-810F-9526B0980658}"/>
    <cellStyle name="20% - Accent4 6 11" xfId="10249" xr:uid="{143FA179-C607-4845-A455-DE4A7A41DEA5}"/>
    <cellStyle name="20% - Accent4 6 12" xfId="10250" xr:uid="{2A292AD7-76AC-4A74-B254-023B52986AE2}"/>
    <cellStyle name="20% - Accent4 6 2" xfId="10251" xr:uid="{95D33065-4659-4BBF-94DF-DB3DF7B7DFD5}"/>
    <cellStyle name="20% - Accent4 6 2 10" xfId="10252" xr:uid="{84C121FD-90B1-4E11-8551-47CA76EE597A}"/>
    <cellStyle name="20% - Accent4 6 2 11" xfId="10253" xr:uid="{16215BA0-8D17-4118-858E-07B009A8A62D}"/>
    <cellStyle name="20% - Accent4 6 2 2" xfId="10254" xr:uid="{E7C5AE02-A455-41C6-8BF1-4AF2D55511B2}"/>
    <cellStyle name="20% - Accent4 6 2 2 2" xfId="10255" xr:uid="{23FDF429-EE7F-46D0-90AB-8721015F5B92}"/>
    <cellStyle name="20% - Accent4 6 2 2 2 2" xfId="10256" xr:uid="{2C1D4B73-6BE1-4CBF-8BD3-8731DA3A6421}"/>
    <cellStyle name="20% - Accent4 6 2 2 2 2 2" xfId="10257" xr:uid="{A86D5F2A-359B-49CF-8D21-8320417BF1A3}"/>
    <cellStyle name="20% - Accent4 6 2 2 2 2 2 2" xfId="10258" xr:uid="{5139D218-4036-47ED-9B47-F45213113AEF}"/>
    <cellStyle name="20% - Accent4 6 2 2 2 2 3" xfId="10259" xr:uid="{69959522-4224-4BD5-BD77-185ACA58D580}"/>
    <cellStyle name="20% - Accent4 6 2 2 2 3" xfId="10260" xr:uid="{BC70A4F2-A322-4764-9D83-F7A8DB578819}"/>
    <cellStyle name="20% - Accent4 6 2 2 2 3 2" xfId="10261" xr:uid="{B89CFA08-85B5-424D-8C3F-777586BE3C82}"/>
    <cellStyle name="20% - Accent4 6 2 2 2 4" xfId="10262" xr:uid="{12F76BA0-56C8-4980-A639-13420132B73C}"/>
    <cellStyle name="20% - Accent4 6 2 2 2 5" xfId="10263" xr:uid="{DCBA2D13-7CFB-49D8-9AC2-171E154F32E5}"/>
    <cellStyle name="20% - Accent4 6 2 2 3" xfId="10264" xr:uid="{146DCC75-3C3A-4505-A069-381E74991AA8}"/>
    <cellStyle name="20% - Accent4 6 2 2 3 2" xfId="10265" xr:uid="{66F8FDFF-849B-4D46-9684-8EDDB3426F6F}"/>
    <cellStyle name="20% - Accent4 6 2 2 3 2 2" xfId="10266" xr:uid="{F6106337-2D28-409A-ADAC-5789A498B228}"/>
    <cellStyle name="20% - Accent4 6 2 2 3 3" xfId="10267" xr:uid="{3BF922EF-BF0A-40F5-AAD8-D6CE51DBA125}"/>
    <cellStyle name="20% - Accent4 6 2 2 4" xfId="10268" xr:uid="{33011A86-C69F-4678-B301-1D009A544D3B}"/>
    <cellStyle name="20% - Accent4 6 2 2 4 2" xfId="10269" xr:uid="{EA8B0029-3F2E-46E4-BDE6-E0ABD515D4DD}"/>
    <cellStyle name="20% - Accent4 6 2 2 5" xfId="10270" xr:uid="{CA78A6BA-FE7E-4FF3-953A-22BDC6CE3F3A}"/>
    <cellStyle name="20% - Accent4 6 2 2 6" xfId="10271" xr:uid="{252F6119-35F1-45F6-B7CE-31CC731D6C7E}"/>
    <cellStyle name="20% - Accent4 6 2 3" xfId="10272" xr:uid="{3E3CEE20-FAC9-44C1-BE6A-4D823E5F7640}"/>
    <cellStyle name="20% - Accent4 6 2 3 2" xfId="10273" xr:uid="{6D4CC5DC-CEC7-47D1-A4D0-340067BDD8CA}"/>
    <cellStyle name="20% - Accent4 6 2 3 2 2" xfId="10274" xr:uid="{EC582B70-9604-402B-B31D-7E6E36B40DF8}"/>
    <cellStyle name="20% - Accent4 6 2 3 2 2 2" xfId="10275" xr:uid="{D1A8BB9C-A822-4CF2-A552-792ACF14364A}"/>
    <cellStyle name="20% - Accent4 6 2 3 2 2 2 2" xfId="10276" xr:uid="{BCDD8E34-133B-4826-9381-9AA5327AFC18}"/>
    <cellStyle name="20% - Accent4 6 2 3 2 2 3" xfId="10277" xr:uid="{63542322-2719-4FC8-8CFA-919B85C5CD53}"/>
    <cellStyle name="20% - Accent4 6 2 3 2 3" xfId="10278" xr:uid="{CDD7ECC9-9808-4C29-8C5A-2AA72A6DC735}"/>
    <cellStyle name="20% - Accent4 6 2 3 2 3 2" xfId="10279" xr:uid="{8D334C2A-D2B6-47EE-ACC9-6758E3D50FA7}"/>
    <cellStyle name="20% - Accent4 6 2 3 2 4" xfId="10280" xr:uid="{9C2B137D-EC5E-4041-B8EE-3F0C7465ACCF}"/>
    <cellStyle name="20% - Accent4 6 2 3 2 5" xfId="10281" xr:uid="{A293F09D-DF0A-47FB-9D3E-73395DF139C3}"/>
    <cellStyle name="20% - Accent4 6 2 3 3" xfId="10282" xr:uid="{1C4DAF8D-E8F5-4855-BD7D-F9D4B9587DAA}"/>
    <cellStyle name="20% - Accent4 6 2 3 3 2" xfId="10283" xr:uid="{E5DB6F76-E44B-4311-9741-A1984BC3A469}"/>
    <cellStyle name="20% - Accent4 6 2 3 3 2 2" xfId="10284" xr:uid="{2FF25364-70B6-498D-A9E6-861D0A185666}"/>
    <cellStyle name="20% - Accent4 6 2 3 3 3" xfId="10285" xr:uid="{60A0C996-3728-4E71-92A4-928286888512}"/>
    <cellStyle name="20% - Accent4 6 2 3 4" xfId="10286" xr:uid="{28BC5279-E142-4D22-9770-1A4F27736A05}"/>
    <cellStyle name="20% - Accent4 6 2 3 4 2" xfId="10287" xr:uid="{5F14D3DD-C5A3-4B3E-911C-B4699E570315}"/>
    <cellStyle name="20% - Accent4 6 2 3 5" xfId="10288" xr:uid="{4B6305BF-7871-457E-975B-7516DDAEA809}"/>
    <cellStyle name="20% - Accent4 6 2 3 6" xfId="10289" xr:uid="{B997122D-014A-452B-96D6-C8B4F8F28E58}"/>
    <cellStyle name="20% - Accent4 6 2 4" xfId="10290" xr:uid="{DD69B114-37C6-4EBD-A68B-F3DDF2674F09}"/>
    <cellStyle name="20% - Accent4 6 2 4 2" xfId="10291" xr:uid="{2DE6B97B-97FD-4BEB-A476-C5F5CEAFFA40}"/>
    <cellStyle name="20% - Accent4 6 2 4 2 2" xfId="10292" xr:uid="{2DA71F9C-F6C4-42F9-BC3C-FF3060F2DB11}"/>
    <cellStyle name="20% - Accent4 6 2 4 2 2 2" xfId="10293" xr:uid="{C3ED9EA0-971B-4D9D-ABD2-E4F12FB1436E}"/>
    <cellStyle name="20% - Accent4 6 2 4 2 2 2 2" xfId="10294" xr:uid="{98B9D4B9-E4D2-443F-A0D5-0706B7D1CA88}"/>
    <cellStyle name="20% - Accent4 6 2 4 2 2 3" xfId="10295" xr:uid="{7DBE8401-97B0-41AF-83A8-5B4C09622E74}"/>
    <cellStyle name="20% - Accent4 6 2 4 2 3" xfId="10296" xr:uid="{7246839F-D156-4CE7-B9BE-AE505993CFFD}"/>
    <cellStyle name="20% - Accent4 6 2 4 2 3 2" xfId="10297" xr:uid="{FAE17F56-8582-4131-B893-74E0814947E5}"/>
    <cellStyle name="20% - Accent4 6 2 4 2 4" xfId="10298" xr:uid="{77D6792A-AA04-4A0A-BCA2-AC9152113DE9}"/>
    <cellStyle name="20% - Accent4 6 2 4 3" xfId="10299" xr:uid="{7F7B3603-5ED8-4A3F-8BF3-FEE831D3577A}"/>
    <cellStyle name="20% - Accent4 6 2 4 3 2" xfId="10300" xr:uid="{16F7D9FA-2C27-484A-8C0A-F0182FA572D6}"/>
    <cellStyle name="20% - Accent4 6 2 4 3 2 2" xfId="10301" xr:uid="{95BB60A6-1E44-4A06-A80C-3BAF594018AA}"/>
    <cellStyle name="20% - Accent4 6 2 4 3 3" xfId="10302" xr:uid="{B53B8488-71F6-4E17-8B6F-EEB35DC7BCF9}"/>
    <cellStyle name="20% - Accent4 6 2 4 4" xfId="10303" xr:uid="{140E3FE6-C8D9-439F-98C4-FA2F485BB455}"/>
    <cellStyle name="20% - Accent4 6 2 4 4 2" xfId="10304" xr:uid="{0350E17B-0665-4F9B-BFD0-B039613B2B70}"/>
    <cellStyle name="20% - Accent4 6 2 4 5" xfId="10305" xr:uid="{F9124E73-C442-4E36-97C5-3E2CB5BF1702}"/>
    <cellStyle name="20% - Accent4 6 2 4 6" xfId="10306" xr:uid="{BA4CE13D-22AE-4247-8449-1E4C65E9BC5F}"/>
    <cellStyle name="20% - Accent4 6 2 5" xfId="10307" xr:uid="{F0FC1279-102A-4906-85B1-77180C00F469}"/>
    <cellStyle name="20% - Accent4 6 2 5 2" xfId="10308" xr:uid="{5F138F5A-8DB5-430C-B200-80D3F8050281}"/>
    <cellStyle name="20% - Accent4 6 2 5 2 2" xfId="10309" xr:uid="{743861A2-873C-46DC-B967-A7CC8989D818}"/>
    <cellStyle name="20% - Accent4 6 2 5 2 2 2" xfId="10310" xr:uid="{0717CA03-F8AB-4553-B9DE-6B75EF32662C}"/>
    <cellStyle name="20% - Accent4 6 2 5 2 2 2 2" xfId="10311" xr:uid="{6E7E4A2B-5867-40C1-A13C-B34C9887B514}"/>
    <cellStyle name="20% - Accent4 6 2 5 2 2 3" xfId="10312" xr:uid="{8AA51AA3-FC99-45C1-8DA1-65D0400FB6CF}"/>
    <cellStyle name="20% - Accent4 6 2 5 2 3" xfId="10313" xr:uid="{9255CFB5-AA3E-4182-8953-3138233539A7}"/>
    <cellStyle name="20% - Accent4 6 2 5 2 3 2" xfId="10314" xr:uid="{73FC5EFD-CEEE-4807-B82C-EA29F1A84C7B}"/>
    <cellStyle name="20% - Accent4 6 2 5 2 4" xfId="10315" xr:uid="{E4799972-9C93-468B-B587-B9A7FD9318B1}"/>
    <cellStyle name="20% - Accent4 6 2 5 3" xfId="10316" xr:uid="{F156D5E4-892B-493A-AFF9-E7B9A65D51B1}"/>
    <cellStyle name="20% - Accent4 6 2 5 3 2" xfId="10317" xr:uid="{BA7B3E9F-60BE-45F0-A0E8-B74AD731ACCB}"/>
    <cellStyle name="20% - Accent4 6 2 5 3 2 2" xfId="10318" xr:uid="{7B946AB3-D526-458B-8608-88375E047DDC}"/>
    <cellStyle name="20% - Accent4 6 2 5 3 3" xfId="10319" xr:uid="{4838AA39-FD7A-4A44-88F2-683C48FA9C7A}"/>
    <cellStyle name="20% - Accent4 6 2 5 4" xfId="10320" xr:uid="{D6ADFC5A-C766-44D4-B50A-357DFE46CC3C}"/>
    <cellStyle name="20% - Accent4 6 2 5 4 2" xfId="10321" xr:uid="{52DB264D-B4D8-45F8-B18E-19393D51393B}"/>
    <cellStyle name="20% - Accent4 6 2 5 5" xfId="10322" xr:uid="{8FFF8752-3E38-4EA5-A3BA-406228D99962}"/>
    <cellStyle name="20% - Accent4 6 2 6" xfId="10323" xr:uid="{33ED9D20-8100-4E71-9DE0-DC4312D2F641}"/>
    <cellStyle name="20% - Accent4 6 2 6 2" xfId="10324" xr:uid="{54CBFFE6-3C02-4CC0-9F00-D45A3F93539B}"/>
    <cellStyle name="20% - Accent4 6 2 6 2 2" xfId="10325" xr:uid="{5AA7A4B7-BA8B-41E5-AC14-6231F7889610}"/>
    <cellStyle name="20% - Accent4 6 2 6 2 2 2" xfId="10326" xr:uid="{E13D37D1-4ADF-4D32-BD47-CE63B70C5D2C}"/>
    <cellStyle name="20% - Accent4 6 2 6 2 3" xfId="10327" xr:uid="{E4B1F4A6-398A-4D32-BC8A-C1365FB34626}"/>
    <cellStyle name="20% - Accent4 6 2 6 3" xfId="10328" xr:uid="{7394552A-EE63-4268-BDDB-C8DC247E982D}"/>
    <cellStyle name="20% - Accent4 6 2 6 3 2" xfId="10329" xr:uid="{98760EDD-7765-4EAD-85F4-367413F4C2FC}"/>
    <cellStyle name="20% - Accent4 6 2 6 4" xfId="10330" xr:uid="{F307EF11-D2BD-4964-BB91-958FD493A994}"/>
    <cellStyle name="20% - Accent4 6 2 7" xfId="10331" xr:uid="{0D118F07-0947-40E7-A6C1-87B954C98FB6}"/>
    <cellStyle name="20% - Accent4 6 2 7 2" xfId="10332" xr:uid="{4C64D2CB-9EDF-40DB-B29C-D1D286F9B3C9}"/>
    <cellStyle name="20% - Accent4 6 2 7 2 2" xfId="10333" xr:uid="{97DB29D3-072C-44FE-B1A3-827EAF942B7B}"/>
    <cellStyle name="20% - Accent4 6 2 7 3" xfId="10334" xr:uid="{E8913C77-65EA-4B2C-B8AE-74D4FC984875}"/>
    <cellStyle name="20% - Accent4 6 2 8" xfId="10335" xr:uid="{36276E55-9BAC-4DC5-9BB8-87DDD60576A7}"/>
    <cellStyle name="20% - Accent4 6 2 8 2" xfId="10336" xr:uid="{15B0AC90-D79B-45DF-BDB0-28F4E895F15A}"/>
    <cellStyle name="20% - Accent4 6 2 9" xfId="10337" xr:uid="{23A7C84E-228F-4BC2-A495-FDA8216484C1}"/>
    <cellStyle name="20% - Accent4 6 2 9 2" xfId="10338" xr:uid="{2426BBDB-E10F-4CE7-A5F3-76425BB05038}"/>
    <cellStyle name="20% - Accent4 6 3" xfId="10339" xr:uid="{D4DA655A-73D6-41B1-B6B7-E8B20DE1072B}"/>
    <cellStyle name="20% - Accent4 6 3 2" xfId="10340" xr:uid="{508039FF-3A50-4A9A-A28D-328A8EBB22FA}"/>
    <cellStyle name="20% - Accent4 6 3 2 2" xfId="10341" xr:uid="{728B8EF8-51B1-4A76-B5B9-7A44B8E8AF09}"/>
    <cellStyle name="20% - Accent4 6 3 2 2 2" xfId="10342" xr:uid="{F087DF19-BE18-4363-A231-C677370F2AC4}"/>
    <cellStyle name="20% - Accent4 6 3 2 2 2 2" xfId="10343" xr:uid="{B186C9B0-E8C6-4FF7-96F0-4816757C9F4E}"/>
    <cellStyle name="20% - Accent4 6 3 2 2 3" xfId="10344" xr:uid="{FDC455B1-E528-45B3-8E51-BC51E2C73D1A}"/>
    <cellStyle name="20% - Accent4 6 3 2 3" xfId="10345" xr:uid="{78B703FE-1657-446C-A5F2-F18E5E1E4682}"/>
    <cellStyle name="20% - Accent4 6 3 2 3 2" xfId="10346" xr:uid="{73336955-8C2E-4837-8211-8546BA1DFB1A}"/>
    <cellStyle name="20% - Accent4 6 3 2 4" xfId="10347" xr:uid="{ABB47D26-2362-412D-A976-85B6C1C511DA}"/>
    <cellStyle name="20% - Accent4 6 3 2 5" xfId="10348" xr:uid="{EAB70015-88FC-43C1-AFE0-0FC9E51F0775}"/>
    <cellStyle name="20% - Accent4 6 3 3" xfId="10349" xr:uid="{AF7AA7AE-5199-4108-AE91-CAD253CD23FE}"/>
    <cellStyle name="20% - Accent4 6 3 3 2" xfId="10350" xr:uid="{503D3F8B-976E-4215-9500-15B1D1ECBF1F}"/>
    <cellStyle name="20% - Accent4 6 3 3 2 2" xfId="10351" xr:uid="{C17A491C-13C1-40D0-BB40-C1531B7CABE3}"/>
    <cellStyle name="20% - Accent4 6 3 3 3" xfId="10352" xr:uid="{AE392666-895B-4DC1-9F18-A6808572D108}"/>
    <cellStyle name="20% - Accent4 6 3 4" xfId="10353" xr:uid="{7D2B0C4D-C2BC-41B9-B2C4-90CF5B983EED}"/>
    <cellStyle name="20% - Accent4 6 3 4 2" xfId="10354" xr:uid="{802CB174-2D89-424F-85D3-C7109A23D339}"/>
    <cellStyle name="20% - Accent4 6 3 5" xfId="10355" xr:uid="{42E5BD69-1119-4EB0-B995-691B2014E585}"/>
    <cellStyle name="20% - Accent4 6 3 6" xfId="10356" xr:uid="{4928ED7B-0B72-4E00-8FF2-004FEA130D4C}"/>
    <cellStyle name="20% - Accent4 6 4" xfId="10357" xr:uid="{BF0546BF-6E3B-4ECF-BDBB-1494E939255B}"/>
    <cellStyle name="20% - Accent4 6 4 2" xfId="10358" xr:uid="{735FDB2A-24A0-4419-96FA-9B2EFD02F264}"/>
    <cellStyle name="20% - Accent4 6 4 2 2" xfId="10359" xr:uid="{82CF201D-8FA2-4CA5-A50B-ECED49EDD4CD}"/>
    <cellStyle name="20% - Accent4 6 4 2 2 2" xfId="10360" xr:uid="{49DDA924-B533-44AA-907A-169DB4924835}"/>
    <cellStyle name="20% - Accent4 6 4 2 2 2 2" xfId="10361" xr:uid="{8FC99023-2C1A-42ED-B3E2-D0CF60729C39}"/>
    <cellStyle name="20% - Accent4 6 4 2 2 3" xfId="10362" xr:uid="{C101F030-0205-4C0F-A7F7-EDEE2761018B}"/>
    <cellStyle name="20% - Accent4 6 4 2 3" xfId="10363" xr:uid="{625F735F-F6B6-4547-B5DC-E4CC177B71D4}"/>
    <cellStyle name="20% - Accent4 6 4 2 3 2" xfId="10364" xr:uid="{37E69376-D452-4A09-A621-C0D245FACE5F}"/>
    <cellStyle name="20% - Accent4 6 4 2 4" xfId="10365" xr:uid="{615A89AF-B1B8-432C-8FD5-3EB9D9AEF29C}"/>
    <cellStyle name="20% - Accent4 6 4 2 5" xfId="10366" xr:uid="{BC48EE94-0CC2-43DA-8C8E-F28470274F0F}"/>
    <cellStyle name="20% - Accent4 6 4 3" xfId="10367" xr:uid="{5DD879CC-E830-43E9-A289-A05DE3A9345A}"/>
    <cellStyle name="20% - Accent4 6 4 3 2" xfId="10368" xr:uid="{CCB26949-2B47-4ACA-95EB-6C131048FCE3}"/>
    <cellStyle name="20% - Accent4 6 4 3 2 2" xfId="10369" xr:uid="{BD9ADCCC-F600-44ED-84F2-C55DCAFD1CED}"/>
    <cellStyle name="20% - Accent4 6 4 3 3" xfId="10370" xr:uid="{370324A6-30DE-415B-A6FA-23E161A0EB5B}"/>
    <cellStyle name="20% - Accent4 6 4 4" xfId="10371" xr:uid="{BE901501-E35B-4101-A286-DBC5CBC2C785}"/>
    <cellStyle name="20% - Accent4 6 4 4 2" xfId="10372" xr:uid="{D4FA3901-5E60-4A9F-955D-694E7B768FD2}"/>
    <cellStyle name="20% - Accent4 6 4 5" xfId="10373" xr:uid="{973CB90E-3B8E-40B5-A4E5-8C1010639DF0}"/>
    <cellStyle name="20% - Accent4 6 4 6" xfId="10374" xr:uid="{9723FD73-7DAD-4732-AB17-78E63EFB5426}"/>
    <cellStyle name="20% - Accent4 6 5" xfId="10375" xr:uid="{BEEE2866-4D01-43CC-A052-806807448DD0}"/>
    <cellStyle name="20% - Accent4 6 5 2" xfId="10376" xr:uid="{9FE384E8-8C30-4AC8-A3DD-59D85D8E6609}"/>
    <cellStyle name="20% - Accent4 6 5 2 2" xfId="10377" xr:uid="{FD65E27D-094E-4AF2-B55D-6750DC18E807}"/>
    <cellStyle name="20% - Accent4 6 5 2 2 2" xfId="10378" xr:uid="{542EC2BF-800A-4E3E-B5ED-F2897A13E234}"/>
    <cellStyle name="20% - Accent4 6 5 2 2 2 2" xfId="10379" xr:uid="{C9C6EE75-2AD8-4F7F-BB76-9A634C441CE4}"/>
    <cellStyle name="20% - Accent4 6 5 2 2 3" xfId="10380" xr:uid="{2242DFFA-8D97-4751-A8F4-B5488558FA1A}"/>
    <cellStyle name="20% - Accent4 6 5 2 3" xfId="10381" xr:uid="{4A4C20C3-F944-469F-943E-506254089C72}"/>
    <cellStyle name="20% - Accent4 6 5 2 3 2" xfId="10382" xr:uid="{2C9D32BC-6BC1-4065-99F2-CC3AEB38A3BD}"/>
    <cellStyle name="20% - Accent4 6 5 2 4" xfId="10383" xr:uid="{84D4A58D-C73C-4864-A6A5-4381E90472F9}"/>
    <cellStyle name="20% - Accent4 6 5 3" xfId="10384" xr:uid="{D4A32D2F-2528-4111-A34F-AEED14D176A9}"/>
    <cellStyle name="20% - Accent4 6 5 3 2" xfId="10385" xr:uid="{99F11A07-CB52-487F-B79F-6C7EC83DB008}"/>
    <cellStyle name="20% - Accent4 6 5 3 2 2" xfId="10386" xr:uid="{089679E2-A8C5-46EE-983E-E8C402D30F8E}"/>
    <cellStyle name="20% - Accent4 6 5 3 3" xfId="10387" xr:uid="{72F5B1B7-FEBF-456C-AFCF-122B2699B2D3}"/>
    <cellStyle name="20% - Accent4 6 5 4" xfId="10388" xr:uid="{9A2410AA-31B2-45A6-A026-95E81A8BA4EF}"/>
    <cellStyle name="20% - Accent4 6 5 4 2" xfId="10389" xr:uid="{0DC1D29F-340F-4931-9899-67D5268B7EB2}"/>
    <cellStyle name="20% - Accent4 6 5 5" xfId="10390" xr:uid="{89BC842B-7704-438B-A10C-88238F69D6E5}"/>
    <cellStyle name="20% - Accent4 6 5 6" xfId="10391" xr:uid="{057D472B-1EEC-479B-8334-7B2080A5B79E}"/>
    <cellStyle name="20% - Accent4 6 6" xfId="10392" xr:uid="{76BAC234-CB6D-4571-A134-F406F5F9B35B}"/>
    <cellStyle name="20% - Accent4 6 6 2" xfId="10393" xr:uid="{12B14B8C-AEC9-4461-B1BE-9921690B4EB5}"/>
    <cellStyle name="20% - Accent4 6 6 2 2" xfId="10394" xr:uid="{363688F0-C07B-475B-9CF6-1329CA8AC055}"/>
    <cellStyle name="20% - Accent4 6 6 2 2 2" xfId="10395" xr:uid="{146344E1-ECD2-4A0C-AD79-568712E6DFCF}"/>
    <cellStyle name="20% - Accent4 6 6 2 2 2 2" xfId="10396" xr:uid="{003E18BC-7405-45CC-880E-A7074B371707}"/>
    <cellStyle name="20% - Accent4 6 6 2 2 3" xfId="10397" xr:uid="{E411E9CA-EC02-4C1B-A21D-479C32D3D841}"/>
    <cellStyle name="20% - Accent4 6 6 2 3" xfId="10398" xr:uid="{2423268A-AFAA-4BC5-B561-54C97148FCEE}"/>
    <cellStyle name="20% - Accent4 6 6 2 3 2" xfId="10399" xr:uid="{F670A23E-693A-4A81-9BC3-87420B24BAEB}"/>
    <cellStyle name="20% - Accent4 6 6 2 4" xfId="10400" xr:uid="{67588D3C-7649-4EE9-B8D9-DFB6689DE689}"/>
    <cellStyle name="20% - Accent4 6 6 3" xfId="10401" xr:uid="{F52DEFC3-430E-4F48-90E2-E5E0EE0A5C7D}"/>
    <cellStyle name="20% - Accent4 6 6 3 2" xfId="10402" xr:uid="{120717CE-4E85-4338-B107-0F99714889C6}"/>
    <cellStyle name="20% - Accent4 6 6 3 2 2" xfId="10403" xr:uid="{AADD3060-419B-4898-A8B3-CF9A4A8C0B20}"/>
    <cellStyle name="20% - Accent4 6 6 3 3" xfId="10404" xr:uid="{69382D8D-4864-4E00-A816-6FA941CBB8F2}"/>
    <cellStyle name="20% - Accent4 6 6 4" xfId="10405" xr:uid="{DB066BFF-F2AF-4852-9BC5-E5C1BDDFBBE5}"/>
    <cellStyle name="20% - Accent4 6 6 4 2" xfId="10406" xr:uid="{150CCEF4-380B-4059-807B-0F22772DD549}"/>
    <cellStyle name="20% - Accent4 6 6 5" xfId="10407" xr:uid="{943D2AE0-76BE-4E9E-97C8-7D9B1A2AC15C}"/>
    <cellStyle name="20% - Accent4 6 7" xfId="10408" xr:uid="{5E7F10CC-981E-460E-A533-95F3F8B64471}"/>
    <cellStyle name="20% - Accent4 6 7 2" xfId="10409" xr:uid="{18F06298-10C4-4397-9769-BB3B39010F3E}"/>
    <cellStyle name="20% - Accent4 6 7 2 2" xfId="10410" xr:uid="{E437935C-CDF8-415D-A5C8-79AEBFAEC326}"/>
    <cellStyle name="20% - Accent4 6 7 2 2 2" xfId="10411" xr:uid="{04921EB4-6014-414E-80FC-9C6A3C9F9197}"/>
    <cellStyle name="20% - Accent4 6 7 2 3" xfId="10412" xr:uid="{6C086C78-CE9C-4DE8-83B6-FF7CF431830A}"/>
    <cellStyle name="20% - Accent4 6 7 3" xfId="10413" xr:uid="{A71D089E-B5FE-4526-8E2B-2B695ED976C5}"/>
    <cellStyle name="20% - Accent4 6 7 3 2" xfId="10414" xr:uid="{D8878E9B-35D1-4217-B611-AD9913A7B502}"/>
    <cellStyle name="20% - Accent4 6 7 4" xfId="10415" xr:uid="{B69546B4-28D7-443F-A0B5-8796281EF871}"/>
    <cellStyle name="20% - Accent4 6 8" xfId="10416" xr:uid="{E2E35243-657C-450F-A103-A6305171A2D0}"/>
    <cellStyle name="20% - Accent4 6 8 2" xfId="10417" xr:uid="{33525B8A-E933-4641-A5F2-FEC5D48F955E}"/>
    <cellStyle name="20% - Accent4 6 8 2 2" xfId="10418" xr:uid="{799C592E-12EB-469F-A9D9-B2B232A3F337}"/>
    <cellStyle name="20% - Accent4 6 8 3" xfId="10419" xr:uid="{54C32CFE-4B99-45E1-989D-B6EBBD45B284}"/>
    <cellStyle name="20% - Accent4 6 9" xfId="10420" xr:uid="{91CC4CA5-345B-4A7E-B1D4-B2B419B323BA}"/>
    <cellStyle name="20% - Accent4 6 9 2" xfId="10421" xr:uid="{50BF5D0E-3D5E-4434-AE74-7F3A5DAD14D3}"/>
    <cellStyle name="20% - Accent4 7" xfId="10422" xr:uid="{D732FEC8-B96C-4A59-9DCE-A8ECB5B5E2C3}"/>
    <cellStyle name="20% - Accent4 7 10" xfId="10423" xr:uid="{68A80C7B-8022-4CEA-8FD6-9909E2ABE85F}"/>
    <cellStyle name="20% - Accent4 7 10 2" xfId="10424" xr:uid="{09EA1F14-02D8-45DC-8D45-03FF3FA66C0C}"/>
    <cellStyle name="20% - Accent4 7 11" xfId="10425" xr:uid="{9666F5FA-7F00-4464-BCD6-45593705E9C3}"/>
    <cellStyle name="20% - Accent4 7 12" xfId="10426" xr:uid="{1B611621-210F-47A1-961A-B9B11E9E0F78}"/>
    <cellStyle name="20% - Accent4 7 2" xfId="10427" xr:uid="{097BD819-9459-4AFE-967F-44F7D0DE1433}"/>
    <cellStyle name="20% - Accent4 7 2 10" xfId="10428" xr:uid="{5B77B454-F928-45B6-9007-C9BE25482104}"/>
    <cellStyle name="20% - Accent4 7 2 2" xfId="10429" xr:uid="{E3021380-6210-41BE-BDDD-09E05FDAF725}"/>
    <cellStyle name="20% - Accent4 7 2 2 2" xfId="10430" xr:uid="{5B766651-DDE6-4C44-BC80-FE1AD3B08ADB}"/>
    <cellStyle name="20% - Accent4 7 2 2 2 2" xfId="10431" xr:uid="{369CB049-3B44-4A13-81E3-34023376C7F5}"/>
    <cellStyle name="20% - Accent4 7 2 2 2 2 2" xfId="10432" xr:uid="{600ECF00-953B-4967-9184-7DB295F2F9A3}"/>
    <cellStyle name="20% - Accent4 7 2 2 2 2 2 2" xfId="10433" xr:uid="{954B67AA-7623-4D32-8570-B3929D71216E}"/>
    <cellStyle name="20% - Accent4 7 2 2 2 2 3" xfId="10434" xr:uid="{837C98F3-B778-44DE-94FF-6D2A8FB3DA1C}"/>
    <cellStyle name="20% - Accent4 7 2 2 2 3" xfId="10435" xr:uid="{CE39BC82-A9C5-485A-915D-A43384932C12}"/>
    <cellStyle name="20% - Accent4 7 2 2 2 3 2" xfId="10436" xr:uid="{425D3883-8861-45AD-9968-AB52C7DA5060}"/>
    <cellStyle name="20% - Accent4 7 2 2 2 4" xfId="10437" xr:uid="{15403B19-C054-4CB0-9F1F-C114C22AA763}"/>
    <cellStyle name="20% - Accent4 7 2 2 2 5" xfId="10438" xr:uid="{1985A82A-DA61-4932-A90D-7F72E6632727}"/>
    <cellStyle name="20% - Accent4 7 2 2 3" xfId="10439" xr:uid="{504EC37B-E55C-428B-9FF4-C05B04D12CB0}"/>
    <cellStyle name="20% - Accent4 7 2 2 3 2" xfId="10440" xr:uid="{439FCE80-9A3F-438D-A806-B509A61AC256}"/>
    <cellStyle name="20% - Accent4 7 2 2 3 2 2" xfId="10441" xr:uid="{58D4512E-B7A6-4B64-92DD-199921E9E43A}"/>
    <cellStyle name="20% - Accent4 7 2 2 3 3" xfId="10442" xr:uid="{694C66DC-767D-40E9-8013-50F1DAA9B065}"/>
    <cellStyle name="20% - Accent4 7 2 2 4" xfId="10443" xr:uid="{18440422-A0D4-45A6-AD7E-D29B39401326}"/>
    <cellStyle name="20% - Accent4 7 2 2 4 2" xfId="10444" xr:uid="{C35F6A6F-0D8A-43B3-A5C8-D0A74583F99E}"/>
    <cellStyle name="20% - Accent4 7 2 2 5" xfId="10445" xr:uid="{A950C913-DAB8-43CD-A2BB-722BF2319A7E}"/>
    <cellStyle name="20% - Accent4 7 2 2 6" xfId="10446" xr:uid="{1937E071-55D0-426E-A531-DD79B4A697AD}"/>
    <cellStyle name="20% - Accent4 7 2 3" xfId="10447" xr:uid="{30D266F5-427E-44F9-8ADB-43F733F2F83A}"/>
    <cellStyle name="20% - Accent4 7 2 3 2" xfId="10448" xr:uid="{61046FAB-5319-47ED-BAF9-76E5F9BCA6D4}"/>
    <cellStyle name="20% - Accent4 7 2 3 2 2" xfId="10449" xr:uid="{278729F4-D341-4643-BCF3-F259B1149653}"/>
    <cellStyle name="20% - Accent4 7 2 3 2 2 2" xfId="10450" xr:uid="{BAB4D33D-441B-441A-A1DF-C7A2C9F2BA14}"/>
    <cellStyle name="20% - Accent4 7 2 3 2 2 2 2" xfId="10451" xr:uid="{BBBEED28-9881-43B0-8BCC-28B9BDBA8FBC}"/>
    <cellStyle name="20% - Accent4 7 2 3 2 2 3" xfId="10452" xr:uid="{FCD1B420-18C2-4124-9CC8-C916490E5095}"/>
    <cellStyle name="20% - Accent4 7 2 3 2 3" xfId="10453" xr:uid="{56A4DA0A-20B9-4443-9931-EDF048C2D4D5}"/>
    <cellStyle name="20% - Accent4 7 2 3 2 3 2" xfId="10454" xr:uid="{A3CA4159-2D61-44E5-ACDE-BFD7B026A935}"/>
    <cellStyle name="20% - Accent4 7 2 3 2 4" xfId="10455" xr:uid="{8DBDA43A-524B-4EEF-A9B9-71D0BC031AE3}"/>
    <cellStyle name="20% - Accent4 7 2 3 2 5" xfId="10456" xr:uid="{1EA95D22-CD1F-4ED4-AA6B-A87831ECF43E}"/>
    <cellStyle name="20% - Accent4 7 2 3 3" xfId="10457" xr:uid="{DCF9F1AF-3A01-4CE9-B547-95519E6B4410}"/>
    <cellStyle name="20% - Accent4 7 2 3 3 2" xfId="10458" xr:uid="{0537410B-3AE8-4937-9A2B-C61B805DA8DA}"/>
    <cellStyle name="20% - Accent4 7 2 3 3 2 2" xfId="10459" xr:uid="{31FE5314-FC9C-4CD0-9A1E-084020E6C3BE}"/>
    <cellStyle name="20% - Accent4 7 2 3 3 3" xfId="10460" xr:uid="{4C3AEFE5-F610-48B0-BDBA-F75D3E3ABEC9}"/>
    <cellStyle name="20% - Accent4 7 2 3 4" xfId="10461" xr:uid="{5EAC39CC-4D4B-40A4-B396-F0F8A3112B71}"/>
    <cellStyle name="20% - Accent4 7 2 3 4 2" xfId="10462" xr:uid="{EAEE58E6-A29B-4CF4-984F-7C979E8C0278}"/>
    <cellStyle name="20% - Accent4 7 2 3 5" xfId="10463" xr:uid="{DC787F5C-76CB-4F6D-B936-018BE7194F90}"/>
    <cellStyle name="20% - Accent4 7 2 3 6" xfId="10464" xr:uid="{8DEC33C8-F312-4162-B01A-E94916ACFA8B}"/>
    <cellStyle name="20% - Accent4 7 2 4" xfId="10465" xr:uid="{AA685439-C29C-40C0-A202-D74DBF59A91B}"/>
    <cellStyle name="20% - Accent4 7 2 4 2" xfId="10466" xr:uid="{955E5F10-C68D-4FF5-A482-B2365E2A3668}"/>
    <cellStyle name="20% - Accent4 7 2 4 2 2" xfId="10467" xr:uid="{B64C2C1A-CA0F-40CA-A298-EBDF8F8C4FB3}"/>
    <cellStyle name="20% - Accent4 7 2 4 2 2 2" xfId="10468" xr:uid="{23757D33-38DA-415C-90C4-8215D2BF50EE}"/>
    <cellStyle name="20% - Accent4 7 2 4 2 2 2 2" xfId="10469" xr:uid="{EC89C803-DE8F-4CB4-B0DB-A1709987C3CA}"/>
    <cellStyle name="20% - Accent4 7 2 4 2 2 3" xfId="10470" xr:uid="{A681F38E-FDF1-4008-B21C-F21DFCF1220A}"/>
    <cellStyle name="20% - Accent4 7 2 4 2 3" xfId="10471" xr:uid="{0B5E04EC-80D3-4513-8178-D70EFB21FEF3}"/>
    <cellStyle name="20% - Accent4 7 2 4 2 3 2" xfId="10472" xr:uid="{6F021B21-BE70-4B5E-9F4C-FA942786839A}"/>
    <cellStyle name="20% - Accent4 7 2 4 2 4" xfId="10473" xr:uid="{0CA619A2-B767-4535-A331-F59F5BDB9D96}"/>
    <cellStyle name="20% - Accent4 7 2 4 3" xfId="10474" xr:uid="{55A00725-635A-4DE7-9DC8-8D121FB6F17A}"/>
    <cellStyle name="20% - Accent4 7 2 4 3 2" xfId="10475" xr:uid="{B94792B0-217B-4906-95DD-70F237DC6358}"/>
    <cellStyle name="20% - Accent4 7 2 4 3 2 2" xfId="10476" xr:uid="{88BCBF50-C81A-4AAD-BFE3-7C520E0F0DBA}"/>
    <cellStyle name="20% - Accent4 7 2 4 3 3" xfId="10477" xr:uid="{E6A6C2D7-5B90-4410-9960-A29D8EC8BCAB}"/>
    <cellStyle name="20% - Accent4 7 2 4 4" xfId="10478" xr:uid="{178CA6CF-4B12-4304-A2BD-6D01C62C2683}"/>
    <cellStyle name="20% - Accent4 7 2 4 4 2" xfId="10479" xr:uid="{80069DF3-2819-4EE5-951A-000233825C6C}"/>
    <cellStyle name="20% - Accent4 7 2 4 5" xfId="10480" xr:uid="{516CD356-4375-4785-96E8-10EE0BAD5A45}"/>
    <cellStyle name="20% - Accent4 7 2 4 6" xfId="10481" xr:uid="{AE95171C-4597-464E-A43E-E2C75136B90B}"/>
    <cellStyle name="20% - Accent4 7 2 5" xfId="10482" xr:uid="{78ABE284-F873-4C00-8EA1-BBB7C731757A}"/>
    <cellStyle name="20% - Accent4 7 2 5 2" xfId="10483" xr:uid="{C61B538C-A326-4CE1-A185-AA8AFD3831D1}"/>
    <cellStyle name="20% - Accent4 7 2 5 2 2" xfId="10484" xr:uid="{1203F838-B39F-4706-8D54-51C0D6B8166C}"/>
    <cellStyle name="20% - Accent4 7 2 5 2 2 2" xfId="10485" xr:uid="{3CC4322A-1F30-465E-85EC-E8D5EE6A9245}"/>
    <cellStyle name="20% - Accent4 7 2 5 2 2 2 2" xfId="10486" xr:uid="{68441EC4-5A5C-4B0B-B9F8-EAD0C4076927}"/>
    <cellStyle name="20% - Accent4 7 2 5 2 2 3" xfId="10487" xr:uid="{B9DD3AB3-9ACF-492A-89C8-1B6D633C303A}"/>
    <cellStyle name="20% - Accent4 7 2 5 2 3" xfId="10488" xr:uid="{2B86C9F3-063F-457F-BAE3-30C8CCD69A26}"/>
    <cellStyle name="20% - Accent4 7 2 5 2 3 2" xfId="10489" xr:uid="{927F9DB3-B60A-400D-AD48-F27D8708A672}"/>
    <cellStyle name="20% - Accent4 7 2 5 2 4" xfId="10490" xr:uid="{6713F788-8FD8-49FB-967D-B4CB05BAD213}"/>
    <cellStyle name="20% - Accent4 7 2 5 3" xfId="10491" xr:uid="{A9E5BDDA-36ED-46C2-B258-99FDD289D2B4}"/>
    <cellStyle name="20% - Accent4 7 2 5 3 2" xfId="10492" xr:uid="{4E79100A-A324-4365-9E89-956DE105EABA}"/>
    <cellStyle name="20% - Accent4 7 2 5 3 2 2" xfId="10493" xr:uid="{E59FFB5E-6683-4F10-A96A-788229DA50F7}"/>
    <cellStyle name="20% - Accent4 7 2 5 3 3" xfId="10494" xr:uid="{B367BC69-5FE5-46FD-8CCF-14893F895D2D}"/>
    <cellStyle name="20% - Accent4 7 2 5 4" xfId="10495" xr:uid="{B1B00E52-190B-44A4-950E-88C9D795C4B8}"/>
    <cellStyle name="20% - Accent4 7 2 5 4 2" xfId="10496" xr:uid="{570C45EB-D078-46DC-91DD-CCEF85ED11B5}"/>
    <cellStyle name="20% - Accent4 7 2 5 5" xfId="10497" xr:uid="{79440DDD-F1BC-421F-94F2-AC8E68535DF1}"/>
    <cellStyle name="20% - Accent4 7 2 6" xfId="10498" xr:uid="{3F11952E-EA95-4E11-B773-49DED30C5117}"/>
    <cellStyle name="20% - Accent4 7 2 6 2" xfId="10499" xr:uid="{8F9E5957-B24B-493F-AE58-2EB70927DA61}"/>
    <cellStyle name="20% - Accent4 7 2 6 2 2" xfId="10500" xr:uid="{D1AAB4FB-DA95-4FD2-B2E0-525C96B84C01}"/>
    <cellStyle name="20% - Accent4 7 2 6 2 2 2" xfId="10501" xr:uid="{492CFD1C-4D28-4768-9041-05DECFF87B79}"/>
    <cellStyle name="20% - Accent4 7 2 6 2 3" xfId="10502" xr:uid="{47AC7010-160F-46C0-AFAD-C9CE30F17D2E}"/>
    <cellStyle name="20% - Accent4 7 2 6 3" xfId="10503" xr:uid="{7BD39730-2AA3-4D3C-B82C-6D1BE79D55FB}"/>
    <cellStyle name="20% - Accent4 7 2 6 3 2" xfId="10504" xr:uid="{33B650AC-A30C-4547-B390-1AD34575FA76}"/>
    <cellStyle name="20% - Accent4 7 2 6 4" xfId="10505" xr:uid="{6592FC7E-897E-4D0F-83CA-845C940C1D19}"/>
    <cellStyle name="20% - Accent4 7 2 7" xfId="10506" xr:uid="{D479AEB4-5ABF-4EB7-8013-CC7E5C59D879}"/>
    <cellStyle name="20% - Accent4 7 2 7 2" xfId="10507" xr:uid="{2396ABCA-315D-4EE2-9B25-5783F123EDA6}"/>
    <cellStyle name="20% - Accent4 7 2 7 2 2" xfId="10508" xr:uid="{A5498EED-9DDA-40F3-A3B0-A13A39F5FA84}"/>
    <cellStyle name="20% - Accent4 7 2 7 3" xfId="10509" xr:uid="{B761BD94-F314-44C9-89D9-5BE3A0FAD7A1}"/>
    <cellStyle name="20% - Accent4 7 2 8" xfId="10510" xr:uid="{D7BF6B64-18BC-4359-8505-F8D6D72158BC}"/>
    <cellStyle name="20% - Accent4 7 2 8 2" xfId="10511" xr:uid="{13DD6471-DE71-4E14-9171-775EB77698CA}"/>
    <cellStyle name="20% - Accent4 7 2 9" xfId="10512" xr:uid="{0BBC1A33-E6F9-4621-95F1-A8E263B64FA3}"/>
    <cellStyle name="20% - Accent4 7 3" xfId="10513" xr:uid="{7C448AA2-3176-45FF-82A2-1A042DF9BA48}"/>
    <cellStyle name="20% - Accent4 7 3 2" xfId="10514" xr:uid="{0188C61C-255D-42DD-9018-CB99E275B55F}"/>
    <cellStyle name="20% - Accent4 7 3 2 2" xfId="10515" xr:uid="{7688A172-811C-4E7D-885B-2BD67EA3BC4F}"/>
    <cellStyle name="20% - Accent4 7 3 2 2 2" xfId="10516" xr:uid="{266613BE-7A30-4E7C-9E1E-01A3A85D5F81}"/>
    <cellStyle name="20% - Accent4 7 3 2 2 2 2" xfId="10517" xr:uid="{AC2D3068-7FEE-4157-AB18-7FA47002FF0C}"/>
    <cellStyle name="20% - Accent4 7 3 2 2 3" xfId="10518" xr:uid="{7F5B3376-8F03-4DA8-B8CD-59B3A11FCBAC}"/>
    <cellStyle name="20% - Accent4 7 3 2 3" xfId="10519" xr:uid="{47582F7F-AAB1-4F9B-98BB-E0C31E730475}"/>
    <cellStyle name="20% - Accent4 7 3 2 3 2" xfId="10520" xr:uid="{92D98013-0EB3-4AEE-8A18-D31753C7A049}"/>
    <cellStyle name="20% - Accent4 7 3 2 4" xfId="10521" xr:uid="{4462A1B9-3ED4-49C2-A218-2AA7A6FA2856}"/>
    <cellStyle name="20% - Accent4 7 3 2 5" xfId="10522" xr:uid="{2671A8AA-0145-4C81-A23B-D7AA89E114C5}"/>
    <cellStyle name="20% - Accent4 7 3 3" xfId="10523" xr:uid="{54863A30-2CAB-454D-BCC2-30F4BAFEF0E3}"/>
    <cellStyle name="20% - Accent4 7 3 3 2" xfId="10524" xr:uid="{501D3B08-7682-4877-9F9C-1828BBF8E051}"/>
    <cellStyle name="20% - Accent4 7 3 3 2 2" xfId="10525" xr:uid="{FAE04076-0108-4B5D-BF62-C6434F4A1DC2}"/>
    <cellStyle name="20% - Accent4 7 3 3 3" xfId="10526" xr:uid="{8E49DF3C-2598-45F2-9D80-49DECC939B8C}"/>
    <cellStyle name="20% - Accent4 7 3 4" xfId="10527" xr:uid="{5900DB82-AD49-4E3F-9324-C05747084511}"/>
    <cellStyle name="20% - Accent4 7 3 4 2" xfId="10528" xr:uid="{2F5A2B6C-25D3-4125-8EF1-C353A2B876B1}"/>
    <cellStyle name="20% - Accent4 7 3 5" xfId="10529" xr:uid="{AB5032E7-4B08-4AFE-A70F-73D6DF4032CF}"/>
    <cellStyle name="20% - Accent4 7 3 6" xfId="10530" xr:uid="{6CE2EA61-1A33-49F9-B187-DA88549FE1BB}"/>
    <cellStyle name="20% - Accent4 7 4" xfId="10531" xr:uid="{E8218783-F7AC-4E27-8C17-7ECAAEA65B53}"/>
    <cellStyle name="20% - Accent4 7 4 2" xfId="10532" xr:uid="{AE0EE3B4-3606-4315-B617-72A284A20622}"/>
    <cellStyle name="20% - Accent4 7 4 2 2" xfId="10533" xr:uid="{652CF758-BCC3-4664-AAC8-8531A1095975}"/>
    <cellStyle name="20% - Accent4 7 4 2 2 2" xfId="10534" xr:uid="{6EDAA345-B047-41BB-9FA5-B093F4D34256}"/>
    <cellStyle name="20% - Accent4 7 4 2 2 2 2" xfId="10535" xr:uid="{E1265BA2-EA63-487B-BE11-F1D7051A7DD8}"/>
    <cellStyle name="20% - Accent4 7 4 2 2 3" xfId="10536" xr:uid="{16953E40-EB52-4506-886D-8F8746DDFADE}"/>
    <cellStyle name="20% - Accent4 7 4 2 3" xfId="10537" xr:uid="{599873B7-AF71-4113-8A2E-2EA85B90DF3F}"/>
    <cellStyle name="20% - Accent4 7 4 2 3 2" xfId="10538" xr:uid="{57BF5218-A164-44C2-9311-136E6564D558}"/>
    <cellStyle name="20% - Accent4 7 4 2 4" xfId="10539" xr:uid="{412DEC5B-9E64-4962-9411-CFA7B94D912E}"/>
    <cellStyle name="20% - Accent4 7 4 2 5" xfId="10540" xr:uid="{BE63DCCB-32E8-410B-89DB-496F8C1A084E}"/>
    <cellStyle name="20% - Accent4 7 4 3" xfId="10541" xr:uid="{4108BE18-6789-43C8-999E-581CA2822D29}"/>
    <cellStyle name="20% - Accent4 7 4 3 2" xfId="10542" xr:uid="{AA335317-832A-46E6-942E-D033E95FABCF}"/>
    <cellStyle name="20% - Accent4 7 4 3 2 2" xfId="10543" xr:uid="{BDBA43CF-4D40-4295-9221-A74B8E5FE7D0}"/>
    <cellStyle name="20% - Accent4 7 4 3 3" xfId="10544" xr:uid="{01551683-39F2-49A0-9549-97A3E480C843}"/>
    <cellStyle name="20% - Accent4 7 4 4" xfId="10545" xr:uid="{C83A641E-FEB1-4AEE-84AF-3714C8122D00}"/>
    <cellStyle name="20% - Accent4 7 4 4 2" xfId="10546" xr:uid="{459419EA-7596-4627-9145-EC59480FB10E}"/>
    <cellStyle name="20% - Accent4 7 4 5" xfId="10547" xr:uid="{FA0E6F2D-FE9D-478D-B99B-A2F84117FA8E}"/>
    <cellStyle name="20% - Accent4 7 4 6" xfId="10548" xr:uid="{9C59A3AA-5413-4BC4-9BFD-1A31533618FD}"/>
    <cellStyle name="20% - Accent4 7 5" xfId="10549" xr:uid="{B22FB25D-0417-4C48-98AF-BC42AA134F35}"/>
    <cellStyle name="20% - Accent4 7 5 2" xfId="10550" xr:uid="{9E892E05-8D34-4BF7-916C-95C62CF8A6F7}"/>
    <cellStyle name="20% - Accent4 7 5 2 2" xfId="10551" xr:uid="{AEAE60AC-04CF-4F79-A43D-295FF3FE0038}"/>
    <cellStyle name="20% - Accent4 7 5 2 2 2" xfId="10552" xr:uid="{949647A1-0821-47EC-B4D9-25F5C59939A4}"/>
    <cellStyle name="20% - Accent4 7 5 2 2 2 2" xfId="10553" xr:uid="{753E6993-7720-4733-B1EF-068C6D3D7658}"/>
    <cellStyle name="20% - Accent4 7 5 2 2 3" xfId="10554" xr:uid="{ACD98914-741A-4661-8B81-0F5ED222FC4C}"/>
    <cellStyle name="20% - Accent4 7 5 2 3" xfId="10555" xr:uid="{950961C7-F19B-4AEC-8D20-2079A907D9EF}"/>
    <cellStyle name="20% - Accent4 7 5 2 3 2" xfId="10556" xr:uid="{21103115-8602-4DF5-A709-EF47803234B2}"/>
    <cellStyle name="20% - Accent4 7 5 2 4" xfId="10557" xr:uid="{AD081D36-4E73-45A4-BCDD-C53ACF6CEFA0}"/>
    <cellStyle name="20% - Accent4 7 5 3" xfId="10558" xr:uid="{189E6AC1-9FD1-47DF-ABED-704C8CE742F9}"/>
    <cellStyle name="20% - Accent4 7 5 3 2" xfId="10559" xr:uid="{7B28523B-401C-4781-A6DE-A63707C7F3D4}"/>
    <cellStyle name="20% - Accent4 7 5 3 2 2" xfId="10560" xr:uid="{37DA335A-CC4B-4FF7-A7DD-8880B00738FC}"/>
    <cellStyle name="20% - Accent4 7 5 3 3" xfId="10561" xr:uid="{86103FEF-B973-42BD-9C29-2D8F61F08DC8}"/>
    <cellStyle name="20% - Accent4 7 5 4" xfId="10562" xr:uid="{F8827A51-E5A8-4C56-971F-3DE694C44F18}"/>
    <cellStyle name="20% - Accent4 7 5 4 2" xfId="10563" xr:uid="{34E1C4AA-F937-4083-9850-EAE21A949F5F}"/>
    <cellStyle name="20% - Accent4 7 5 5" xfId="10564" xr:uid="{2B816FD6-182C-45E6-ABA5-D6873A171239}"/>
    <cellStyle name="20% - Accent4 7 5 6" xfId="10565" xr:uid="{D0E75C15-62CF-4883-9751-289CB59AFD31}"/>
    <cellStyle name="20% - Accent4 7 6" xfId="10566" xr:uid="{45E8A632-3E12-4671-97F3-776A7DFC68B9}"/>
    <cellStyle name="20% - Accent4 7 6 2" xfId="10567" xr:uid="{0F91CF3F-6E54-4403-B32D-BAF2B6C7FAE1}"/>
    <cellStyle name="20% - Accent4 7 6 2 2" xfId="10568" xr:uid="{EFD0649A-809F-4509-B31C-0E935071A384}"/>
    <cellStyle name="20% - Accent4 7 6 2 2 2" xfId="10569" xr:uid="{6458D6D6-C2DF-47E1-B9EF-FCDBDB34768E}"/>
    <cellStyle name="20% - Accent4 7 6 2 2 2 2" xfId="10570" xr:uid="{B1653789-687B-4F59-B570-41379A0E0D4B}"/>
    <cellStyle name="20% - Accent4 7 6 2 2 3" xfId="10571" xr:uid="{6C3A1A84-DA20-462A-8731-01BAAFACC7D5}"/>
    <cellStyle name="20% - Accent4 7 6 2 3" xfId="10572" xr:uid="{C945215F-3234-4E2C-A60B-EF8DD2D20829}"/>
    <cellStyle name="20% - Accent4 7 6 2 3 2" xfId="10573" xr:uid="{533D8156-E6F1-4752-842B-4A0A6C80681E}"/>
    <cellStyle name="20% - Accent4 7 6 2 4" xfId="10574" xr:uid="{4CFD9A5A-D947-42A4-A746-AE838010B25E}"/>
    <cellStyle name="20% - Accent4 7 6 3" xfId="10575" xr:uid="{9B4EE6A4-94C5-4B47-95D5-EE27E92323C8}"/>
    <cellStyle name="20% - Accent4 7 6 3 2" xfId="10576" xr:uid="{4101F511-96BB-4244-A760-27C8A8DAB47E}"/>
    <cellStyle name="20% - Accent4 7 6 3 2 2" xfId="10577" xr:uid="{304909B9-F461-4507-9A25-E036EEBCBD60}"/>
    <cellStyle name="20% - Accent4 7 6 3 3" xfId="10578" xr:uid="{30916EAA-3926-48F0-9A7F-9B2A63D552F9}"/>
    <cellStyle name="20% - Accent4 7 6 4" xfId="10579" xr:uid="{B5C1214B-153D-4EA1-8C2C-3B3F9311A38A}"/>
    <cellStyle name="20% - Accent4 7 6 4 2" xfId="10580" xr:uid="{976C16DA-6ECF-4C6D-B396-7FC4EFB0A266}"/>
    <cellStyle name="20% - Accent4 7 6 5" xfId="10581" xr:uid="{289549AF-A4FC-4A25-B830-572E00D4D211}"/>
    <cellStyle name="20% - Accent4 7 7" xfId="10582" xr:uid="{6046A23C-779E-4E57-AE60-2E0944ECD681}"/>
    <cellStyle name="20% - Accent4 7 7 2" xfId="10583" xr:uid="{95B6BA79-B5F5-4A53-9B70-89673A0CB2D8}"/>
    <cellStyle name="20% - Accent4 7 7 2 2" xfId="10584" xr:uid="{519D99E7-9C6F-415E-BB65-8CCCBE6AE79E}"/>
    <cellStyle name="20% - Accent4 7 7 2 2 2" xfId="10585" xr:uid="{EE77AAEF-D780-4495-9E2B-C84BE3066550}"/>
    <cellStyle name="20% - Accent4 7 7 2 3" xfId="10586" xr:uid="{E14770EC-F2EC-41D5-AC71-61C6551183EC}"/>
    <cellStyle name="20% - Accent4 7 7 3" xfId="10587" xr:uid="{F18CEBEC-9524-4EA1-A8CE-7596F8D1306C}"/>
    <cellStyle name="20% - Accent4 7 7 3 2" xfId="10588" xr:uid="{EAD15D65-3132-48E2-BD1A-9E2BC7B8753C}"/>
    <cellStyle name="20% - Accent4 7 7 4" xfId="10589" xr:uid="{176ADEEF-EADE-45D5-93E2-167D0E124333}"/>
    <cellStyle name="20% - Accent4 7 8" xfId="10590" xr:uid="{14E42A7F-FE78-44BA-BD23-C40824BCD899}"/>
    <cellStyle name="20% - Accent4 7 8 2" xfId="10591" xr:uid="{64F6C3A2-DF67-48E3-8AA8-BDF5E719D523}"/>
    <cellStyle name="20% - Accent4 7 8 2 2" xfId="10592" xr:uid="{E40D72CF-2A6C-4DA9-860C-83F94A182935}"/>
    <cellStyle name="20% - Accent4 7 8 3" xfId="10593" xr:uid="{B559077E-5E53-4428-8365-163887EEA356}"/>
    <cellStyle name="20% - Accent4 7 9" xfId="10594" xr:uid="{92FCA3C9-45B1-4FE0-AEBD-C75EAEBAADA0}"/>
    <cellStyle name="20% - Accent4 7 9 2" xfId="10595" xr:uid="{AD50C76C-4434-48CF-8E32-2172DAC040A4}"/>
    <cellStyle name="20% - Accent4 8" xfId="10596" xr:uid="{5FF684D6-2C9F-4A48-9E40-14BC00710E74}"/>
    <cellStyle name="20% - Accent4 8 10" xfId="10597" xr:uid="{ADB373E5-7F3B-4731-989F-3ECCE0BC2FB8}"/>
    <cellStyle name="20% - Accent4 8 11" xfId="10598" xr:uid="{9E68529D-D394-40EF-B687-1B07875529CE}"/>
    <cellStyle name="20% - Accent4 8 2" xfId="10599" xr:uid="{94702A15-016D-4D99-B83B-A61F2357360D}"/>
    <cellStyle name="20% - Accent4 8 2 10" xfId="10600" xr:uid="{340AF195-990D-4660-B285-C1950487DAB2}"/>
    <cellStyle name="20% - Accent4 8 2 2" xfId="10601" xr:uid="{760B7BFF-13F5-4176-879F-73D6B96922FB}"/>
    <cellStyle name="20% - Accent4 8 2 2 2" xfId="10602" xr:uid="{5B80F67B-CD6F-4D31-84F8-DCDEBE629D54}"/>
    <cellStyle name="20% - Accent4 8 2 2 2 2" xfId="10603" xr:uid="{0A67A2E2-AB6C-4964-9013-F9EEAAD51059}"/>
    <cellStyle name="20% - Accent4 8 2 2 2 2 2" xfId="10604" xr:uid="{3CADCCCA-C8F3-40C7-A0E2-8B27DF105D95}"/>
    <cellStyle name="20% - Accent4 8 2 2 2 2 2 2" xfId="10605" xr:uid="{79A4825F-FC9C-4CC8-A62F-42F1412433BA}"/>
    <cellStyle name="20% - Accent4 8 2 2 2 2 3" xfId="10606" xr:uid="{AD87E3DA-5473-4D28-8649-50E3ADAF48CF}"/>
    <cellStyle name="20% - Accent4 8 2 2 2 3" xfId="10607" xr:uid="{A228F31A-AFEC-4E97-A6E8-70A885131E49}"/>
    <cellStyle name="20% - Accent4 8 2 2 2 3 2" xfId="10608" xr:uid="{76ACDDBC-2BF2-4193-B6FD-5684011E7454}"/>
    <cellStyle name="20% - Accent4 8 2 2 2 4" xfId="10609" xr:uid="{01D1AF1C-8D1D-471B-9B7F-1EE3CFE5AB79}"/>
    <cellStyle name="20% - Accent4 8 2 2 2 5" xfId="10610" xr:uid="{5B4FAF57-F05C-44E0-BA8A-BBC22CAF090C}"/>
    <cellStyle name="20% - Accent4 8 2 2 3" xfId="10611" xr:uid="{962072F6-6B49-4E56-AC2C-E07C8B35B73C}"/>
    <cellStyle name="20% - Accent4 8 2 2 3 2" xfId="10612" xr:uid="{B9006ECF-D61A-4F9C-B9F7-242CE3C85992}"/>
    <cellStyle name="20% - Accent4 8 2 2 3 2 2" xfId="10613" xr:uid="{1D097A07-E409-42BC-8D8E-CC9BCDF2A54D}"/>
    <cellStyle name="20% - Accent4 8 2 2 3 3" xfId="10614" xr:uid="{C2E619F4-6631-49B8-B41B-180A40AD968B}"/>
    <cellStyle name="20% - Accent4 8 2 2 4" xfId="10615" xr:uid="{122D4F7D-75DB-436E-88DC-FECA09FAB09E}"/>
    <cellStyle name="20% - Accent4 8 2 2 4 2" xfId="10616" xr:uid="{BBF1928E-9EC9-472A-94A1-F27EE2AAE233}"/>
    <cellStyle name="20% - Accent4 8 2 2 5" xfId="10617" xr:uid="{446FDD55-A6E1-482F-A592-74FB3932AC30}"/>
    <cellStyle name="20% - Accent4 8 2 2 6" xfId="10618" xr:uid="{182CA914-897A-41F2-8D46-FC994BE01CC2}"/>
    <cellStyle name="20% - Accent4 8 2 3" xfId="10619" xr:uid="{1337A044-8323-455D-9DCA-01B34FC80AD3}"/>
    <cellStyle name="20% - Accent4 8 2 3 2" xfId="10620" xr:uid="{E906F14E-49E0-4F26-9A02-BEDCBC337F19}"/>
    <cellStyle name="20% - Accent4 8 2 3 2 2" xfId="10621" xr:uid="{13266755-6228-4E87-BEF4-52353CD4D0E1}"/>
    <cellStyle name="20% - Accent4 8 2 3 2 2 2" xfId="10622" xr:uid="{969D958D-7F9A-4BEE-BFA0-EDF81EA4743D}"/>
    <cellStyle name="20% - Accent4 8 2 3 2 2 2 2" xfId="10623" xr:uid="{0E2B887B-C57D-4BC2-8C0A-720B1027D73E}"/>
    <cellStyle name="20% - Accent4 8 2 3 2 2 3" xfId="10624" xr:uid="{76EBAA17-21E9-4FEB-8B42-4D670B1D836F}"/>
    <cellStyle name="20% - Accent4 8 2 3 2 3" xfId="10625" xr:uid="{BCC89B84-289D-496D-AE23-BEE76AB04C14}"/>
    <cellStyle name="20% - Accent4 8 2 3 2 3 2" xfId="10626" xr:uid="{519769CB-8BDB-4CB9-AC03-998B51368BE6}"/>
    <cellStyle name="20% - Accent4 8 2 3 2 4" xfId="10627" xr:uid="{3B825FC9-8CBA-4245-B40C-D7AD367C2C06}"/>
    <cellStyle name="20% - Accent4 8 2 3 2 5" xfId="10628" xr:uid="{462BA72E-CF92-4F5D-BCD8-5D8B4385BDB0}"/>
    <cellStyle name="20% - Accent4 8 2 3 3" xfId="10629" xr:uid="{129F19D6-B865-47BB-BDD3-23EE8536272D}"/>
    <cellStyle name="20% - Accent4 8 2 3 3 2" xfId="10630" xr:uid="{9D521D65-A564-45B8-B9B6-FB4707273A15}"/>
    <cellStyle name="20% - Accent4 8 2 3 3 2 2" xfId="10631" xr:uid="{7D240415-D7B8-4C9A-9D95-917365AA3797}"/>
    <cellStyle name="20% - Accent4 8 2 3 3 3" xfId="10632" xr:uid="{13DD30CB-D197-4D05-871B-8F5E7051BEC3}"/>
    <cellStyle name="20% - Accent4 8 2 3 4" xfId="10633" xr:uid="{81E4C694-0720-4BA7-92FC-703C0E0B4EC5}"/>
    <cellStyle name="20% - Accent4 8 2 3 4 2" xfId="10634" xr:uid="{076782DD-B0D4-4048-A0CF-288793155EF4}"/>
    <cellStyle name="20% - Accent4 8 2 3 5" xfId="10635" xr:uid="{0E6E9A16-AB30-41A4-AFF2-8E980C9E2A64}"/>
    <cellStyle name="20% - Accent4 8 2 3 6" xfId="10636" xr:uid="{F82AC6D3-2110-4368-898C-D8D7076BE784}"/>
    <cellStyle name="20% - Accent4 8 2 4" xfId="10637" xr:uid="{1990EC0F-994E-4EA9-8A61-24099669A747}"/>
    <cellStyle name="20% - Accent4 8 2 4 2" xfId="10638" xr:uid="{1AAB28F4-7565-4B78-B84B-1700F4099BB6}"/>
    <cellStyle name="20% - Accent4 8 2 4 2 2" xfId="10639" xr:uid="{E12E88D8-9DEB-40C4-A6C1-7F9153AC94A4}"/>
    <cellStyle name="20% - Accent4 8 2 4 2 2 2" xfId="10640" xr:uid="{F3E679DF-193D-4EA7-B592-F08AE9CBCAF2}"/>
    <cellStyle name="20% - Accent4 8 2 4 2 2 2 2" xfId="10641" xr:uid="{BC9F2127-F978-4558-B8A2-CDEE35A87DFE}"/>
    <cellStyle name="20% - Accent4 8 2 4 2 2 3" xfId="10642" xr:uid="{8FF33358-7F33-459D-9C23-207C23892732}"/>
    <cellStyle name="20% - Accent4 8 2 4 2 3" xfId="10643" xr:uid="{562BAF27-EB26-4C32-84B4-EC70DB87510C}"/>
    <cellStyle name="20% - Accent4 8 2 4 2 3 2" xfId="10644" xr:uid="{63BFFDB3-9940-47BB-BF03-84EAE967D386}"/>
    <cellStyle name="20% - Accent4 8 2 4 2 4" xfId="10645" xr:uid="{4ADD359E-F17A-492D-AD6E-B568AC829094}"/>
    <cellStyle name="20% - Accent4 8 2 4 3" xfId="10646" xr:uid="{68512B46-E361-4A82-B277-36748DB88515}"/>
    <cellStyle name="20% - Accent4 8 2 4 3 2" xfId="10647" xr:uid="{E8A8B054-0891-4A3E-A1C2-78222BFA8062}"/>
    <cellStyle name="20% - Accent4 8 2 4 3 2 2" xfId="10648" xr:uid="{C6346919-5248-4017-B0DA-23E5C1143102}"/>
    <cellStyle name="20% - Accent4 8 2 4 3 3" xfId="10649" xr:uid="{F8DB81F7-1E49-488D-8610-B2D2AA2087A0}"/>
    <cellStyle name="20% - Accent4 8 2 4 4" xfId="10650" xr:uid="{D0738E05-FD9A-4E5C-806D-0BB70F121E43}"/>
    <cellStyle name="20% - Accent4 8 2 4 4 2" xfId="10651" xr:uid="{ED65EA34-A2B8-4EED-90F4-AE9DDD9F55B8}"/>
    <cellStyle name="20% - Accent4 8 2 4 5" xfId="10652" xr:uid="{E081BE97-7326-425F-935C-611DDD9217C1}"/>
    <cellStyle name="20% - Accent4 8 2 4 6" xfId="10653" xr:uid="{CAC87533-BC79-4A0D-BE01-0F42B7EE8E1F}"/>
    <cellStyle name="20% - Accent4 8 2 5" xfId="10654" xr:uid="{721FB9CF-29EC-48F0-9CE6-E3E8C8403C1B}"/>
    <cellStyle name="20% - Accent4 8 2 5 2" xfId="10655" xr:uid="{0A80566C-787A-482A-B7D1-D7C90750C682}"/>
    <cellStyle name="20% - Accent4 8 2 5 2 2" xfId="10656" xr:uid="{5E07A6BD-7AE5-4304-BDFD-91561202F754}"/>
    <cellStyle name="20% - Accent4 8 2 5 2 2 2" xfId="10657" xr:uid="{43F1F144-0546-44E5-850D-513A0E1F07A6}"/>
    <cellStyle name="20% - Accent4 8 2 5 2 2 2 2" xfId="10658" xr:uid="{E1B4471B-ECBE-4FF9-A571-D4BE8D133186}"/>
    <cellStyle name="20% - Accent4 8 2 5 2 2 3" xfId="10659" xr:uid="{0584381F-AB51-4684-B112-33AB0FA6615C}"/>
    <cellStyle name="20% - Accent4 8 2 5 2 3" xfId="10660" xr:uid="{46C46EFD-86BB-4EAE-B5DE-C5E35E410720}"/>
    <cellStyle name="20% - Accent4 8 2 5 2 3 2" xfId="10661" xr:uid="{5D270F72-42D1-4F43-9314-39DE41A35157}"/>
    <cellStyle name="20% - Accent4 8 2 5 2 4" xfId="10662" xr:uid="{445BA188-FB9C-46DD-8E13-85A16AE4674B}"/>
    <cellStyle name="20% - Accent4 8 2 5 3" xfId="10663" xr:uid="{B5E5B446-F56F-483D-A869-FB42D1BBF8DC}"/>
    <cellStyle name="20% - Accent4 8 2 5 3 2" xfId="10664" xr:uid="{44D22388-EA44-4E6A-9977-974A4D944D60}"/>
    <cellStyle name="20% - Accent4 8 2 5 3 2 2" xfId="10665" xr:uid="{2089EF64-3547-4BB8-9BA9-BF6724B96CDB}"/>
    <cellStyle name="20% - Accent4 8 2 5 3 3" xfId="10666" xr:uid="{26A43070-F794-4FE4-9EDF-6E541DA56002}"/>
    <cellStyle name="20% - Accent4 8 2 5 4" xfId="10667" xr:uid="{EE18DDC6-92A6-417F-9E89-AB824976035F}"/>
    <cellStyle name="20% - Accent4 8 2 5 4 2" xfId="10668" xr:uid="{2DC6E3BE-3029-4408-B368-6219E32CCD38}"/>
    <cellStyle name="20% - Accent4 8 2 5 5" xfId="10669" xr:uid="{1CA65D1B-FE89-487A-9C00-8789A34B847E}"/>
    <cellStyle name="20% - Accent4 8 2 6" xfId="10670" xr:uid="{5A122F68-2E2B-47BE-B7D9-81435EC7F569}"/>
    <cellStyle name="20% - Accent4 8 2 6 2" xfId="10671" xr:uid="{27B4B12C-2580-4B20-B235-1470A4078193}"/>
    <cellStyle name="20% - Accent4 8 2 6 2 2" xfId="10672" xr:uid="{4553E16E-851C-4AA5-9019-BFB68EF29B26}"/>
    <cellStyle name="20% - Accent4 8 2 6 2 2 2" xfId="10673" xr:uid="{DFC01715-BE9B-42F8-BE1F-A3208EC7DB4A}"/>
    <cellStyle name="20% - Accent4 8 2 6 2 3" xfId="10674" xr:uid="{E20354F2-0696-42D2-831C-EBBA83324719}"/>
    <cellStyle name="20% - Accent4 8 2 6 3" xfId="10675" xr:uid="{E22B34EA-96DB-4E9E-9B5C-9966120A823C}"/>
    <cellStyle name="20% - Accent4 8 2 6 3 2" xfId="10676" xr:uid="{193AB55B-6617-46D4-AC81-CF700C1DEB73}"/>
    <cellStyle name="20% - Accent4 8 2 6 4" xfId="10677" xr:uid="{E12CBA9B-7592-48D3-9B36-743B2088EE73}"/>
    <cellStyle name="20% - Accent4 8 2 7" xfId="10678" xr:uid="{FB59B829-7E13-45CF-84A6-85F827ED3918}"/>
    <cellStyle name="20% - Accent4 8 2 7 2" xfId="10679" xr:uid="{D11F1D59-12D6-403F-9463-F6222F6DE0F8}"/>
    <cellStyle name="20% - Accent4 8 2 7 2 2" xfId="10680" xr:uid="{D0E3CB35-100C-49BE-B201-CF05D3142ADF}"/>
    <cellStyle name="20% - Accent4 8 2 7 3" xfId="10681" xr:uid="{DE273435-9F5F-453D-B637-F09D979339CD}"/>
    <cellStyle name="20% - Accent4 8 2 8" xfId="10682" xr:uid="{FBE299D2-91CB-4220-B0F3-BBA474A01F5D}"/>
    <cellStyle name="20% - Accent4 8 2 8 2" xfId="10683" xr:uid="{62C3CE0D-3383-4147-8DBB-A567EF4C3105}"/>
    <cellStyle name="20% - Accent4 8 2 9" xfId="10684" xr:uid="{15C1CB42-1F19-4ED2-B4F7-78507D45DAEC}"/>
    <cellStyle name="20% - Accent4 8 3" xfId="10685" xr:uid="{B1A34D42-FE6C-4BD7-9908-64918852046C}"/>
    <cellStyle name="20% - Accent4 8 3 2" xfId="10686" xr:uid="{B1707264-3F7C-493B-B8E5-DCF89E20C413}"/>
    <cellStyle name="20% - Accent4 8 3 2 2" xfId="10687" xr:uid="{30272ABC-44DF-46DF-923E-8EDE9CD6958B}"/>
    <cellStyle name="20% - Accent4 8 3 2 2 2" xfId="10688" xr:uid="{5C80CACF-31EB-43CE-A32E-6EE5FAD62AB6}"/>
    <cellStyle name="20% - Accent4 8 3 2 2 2 2" xfId="10689" xr:uid="{E7C52448-A5BF-47B8-8556-2C7261809A2A}"/>
    <cellStyle name="20% - Accent4 8 3 2 2 3" xfId="10690" xr:uid="{F2DA236A-C94D-402C-8415-B479BC4B8CCB}"/>
    <cellStyle name="20% - Accent4 8 3 2 3" xfId="10691" xr:uid="{9F4EEEF4-83FF-4144-A98A-523476B5C81E}"/>
    <cellStyle name="20% - Accent4 8 3 2 3 2" xfId="10692" xr:uid="{8C8F8CB5-511E-4487-88E1-1A65BEB5BEEA}"/>
    <cellStyle name="20% - Accent4 8 3 2 4" xfId="10693" xr:uid="{1EB9F33E-94F8-4FCF-B67D-BDA633133210}"/>
    <cellStyle name="20% - Accent4 8 3 2 5" xfId="10694" xr:uid="{57A67727-D24B-43D7-AB8F-4FB968057062}"/>
    <cellStyle name="20% - Accent4 8 3 3" xfId="10695" xr:uid="{54D08590-091A-40D1-BE34-D6787F46B76D}"/>
    <cellStyle name="20% - Accent4 8 3 3 2" xfId="10696" xr:uid="{FFB9FEDB-043E-488E-9743-6904F0658E35}"/>
    <cellStyle name="20% - Accent4 8 3 3 2 2" xfId="10697" xr:uid="{E613A8E9-0AA6-408C-A64D-22390784F50C}"/>
    <cellStyle name="20% - Accent4 8 3 3 3" xfId="10698" xr:uid="{CA72AD98-E260-47BD-8947-65A02A7F9235}"/>
    <cellStyle name="20% - Accent4 8 3 4" xfId="10699" xr:uid="{B1AC8897-1CC0-4340-A784-793FDD63226F}"/>
    <cellStyle name="20% - Accent4 8 3 4 2" xfId="10700" xr:uid="{3E1694B9-52DE-477E-9DE0-519587E58699}"/>
    <cellStyle name="20% - Accent4 8 3 5" xfId="10701" xr:uid="{EF556642-5BF6-457C-9DDA-AFEEE033997C}"/>
    <cellStyle name="20% - Accent4 8 3 6" xfId="10702" xr:uid="{C3668C2B-0F51-4E8A-8293-B9A72C53EAE5}"/>
    <cellStyle name="20% - Accent4 8 4" xfId="10703" xr:uid="{84D75914-354E-49CC-A914-0CE4FE9CFEBE}"/>
    <cellStyle name="20% - Accent4 8 4 2" xfId="10704" xr:uid="{AD50A92D-C488-489A-9DF0-D610AAFE8EB6}"/>
    <cellStyle name="20% - Accent4 8 4 2 2" xfId="10705" xr:uid="{D438E633-9C49-4270-BC81-5822D731493D}"/>
    <cellStyle name="20% - Accent4 8 4 2 2 2" xfId="10706" xr:uid="{8B3A592A-B27B-4AC0-9F78-BB50ACD286E9}"/>
    <cellStyle name="20% - Accent4 8 4 2 2 2 2" xfId="10707" xr:uid="{DDD2FC93-3B60-4268-8A7C-9898553C71D2}"/>
    <cellStyle name="20% - Accent4 8 4 2 2 3" xfId="10708" xr:uid="{75B2F062-63F5-4B3B-B2BF-DC23E5191CC2}"/>
    <cellStyle name="20% - Accent4 8 4 2 3" xfId="10709" xr:uid="{32778D87-7492-488B-AC7C-7E369E161D91}"/>
    <cellStyle name="20% - Accent4 8 4 2 3 2" xfId="10710" xr:uid="{9D89150E-01B7-40B9-BDE0-A14A37D372EF}"/>
    <cellStyle name="20% - Accent4 8 4 2 4" xfId="10711" xr:uid="{81605EBD-A70D-437A-A5C6-5D20138984DB}"/>
    <cellStyle name="20% - Accent4 8 4 2 5" xfId="10712" xr:uid="{1D46F3C4-92E8-4E3F-8FF7-3C629B1ED01F}"/>
    <cellStyle name="20% - Accent4 8 4 3" xfId="10713" xr:uid="{8C40A71C-EA8B-4211-A70C-6C196C817C42}"/>
    <cellStyle name="20% - Accent4 8 4 3 2" xfId="10714" xr:uid="{C5B2753E-9A5C-41F9-B985-A28DB4F59B0A}"/>
    <cellStyle name="20% - Accent4 8 4 3 2 2" xfId="10715" xr:uid="{E05DA7B0-0C05-4D11-811E-3C954A77195A}"/>
    <cellStyle name="20% - Accent4 8 4 3 3" xfId="10716" xr:uid="{F84726B8-97BE-41D5-BE4C-677F3E13B9ED}"/>
    <cellStyle name="20% - Accent4 8 4 4" xfId="10717" xr:uid="{EE0E5E3A-FBA6-4DE5-BCEC-2483027105A2}"/>
    <cellStyle name="20% - Accent4 8 4 4 2" xfId="10718" xr:uid="{57A0D2CF-BA3E-4255-B501-7B2FDA1D1326}"/>
    <cellStyle name="20% - Accent4 8 4 5" xfId="10719" xr:uid="{5ABA4225-B8D5-4FD6-972B-7784D9F7D3CF}"/>
    <cellStyle name="20% - Accent4 8 4 6" xfId="10720" xr:uid="{0A097263-5CC0-49A4-8676-41F366DDE422}"/>
    <cellStyle name="20% - Accent4 8 5" xfId="10721" xr:uid="{215A4087-D090-4357-974D-C1BC4F9FD6BF}"/>
    <cellStyle name="20% - Accent4 8 5 2" xfId="10722" xr:uid="{0517B6C2-C412-4C63-A51F-D73B88E10BD3}"/>
    <cellStyle name="20% - Accent4 8 5 2 2" xfId="10723" xr:uid="{29BFC3B4-8CF8-4313-98E5-C2047E97143C}"/>
    <cellStyle name="20% - Accent4 8 5 2 2 2" xfId="10724" xr:uid="{A60BA335-C1B9-42BB-A35C-125B1925CADA}"/>
    <cellStyle name="20% - Accent4 8 5 2 2 2 2" xfId="10725" xr:uid="{4535F601-EE69-4535-A533-1734F3A8984C}"/>
    <cellStyle name="20% - Accent4 8 5 2 2 3" xfId="10726" xr:uid="{094319EE-FDAD-4F60-9B1E-E8E4A333F65D}"/>
    <cellStyle name="20% - Accent4 8 5 2 3" xfId="10727" xr:uid="{87480321-DBBE-4ED8-81B5-544E16A3E53F}"/>
    <cellStyle name="20% - Accent4 8 5 2 3 2" xfId="10728" xr:uid="{5B0B4D3A-9F74-4F0A-A9B6-0286D314270D}"/>
    <cellStyle name="20% - Accent4 8 5 2 4" xfId="10729" xr:uid="{9908E508-FF4F-4B41-8CBE-A996AAF101C6}"/>
    <cellStyle name="20% - Accent4 8 5 3" xfId="10730" xr:uid="{491AEBBC-B46D-4901-AFFD-FE5ADC53E79F}"/>
    <cellStyle name="20% - Accent4 8 5 3 2" xfId="10731" xr:uid="{A4C43796-00D2-471B-86C8-A6CB2710D215}"/>
    <cellStyle name="20% - Accent4 8 5 3 2 2" xfId="10732" xr:uid="{8336FC55-1158-4CD3-A3C2-BAE345FD889A}"/>
    <cellStyle name="20% - Accent4 8 5 3 3" xfId="10733" xr:uid="{42A1C04F-C88C-4A00-8FFB-16A32172CA1E}"/>
    <cellStyle name="20% - Accent4 8 5 4" xfId="10734" xr:uid="{62C002FB-21F9-418E-82B3-C57A7C451F95}"/>
    <cellStyle name="20% - Accent4 8 5 4 2" xfId="10735" xr:uid="{C4A3E7D5-D3D3-4066-A8D1-B2C50E699F8F}"/>
    <cellStyle name="20% - Accent4 8 5 5" xfId="10736" xr:uid="{9B901137-3535-4B64-9340-8EF699CE1C7C}"/>
    <cellStyle name="20% - Accent4 8 5 6" xfId="10737" xr:uid="{365CB382-E198-4E8C-8B66-B4EC08D003CD}"/>
    <cellStyle name="20% - Accent4 8 6" xfId="10738" xr:uid="{73D2F4B7-C6C3-496F-9985-72705A168A8D}"/>
    <cellStyle name="20% - Accent4 8 6 2" xfId="10739" xr:uid="{BCEE4AA0-7595-4B8C-9419-5FADF95CDD37}"/>
    <cellStyle name="20% - Accent4 8 6 2 2" xfId="10740" xr:uid="{76D02BCA-4F17-40DF-B130-90633718F163}"/>
    <cellStyle name="20% - Accent4 8 6 2 2 2" xfId="10741" xr:uid="{D4042C77-656A-4BD5-B2B4-E79532A189FF}"/>
    <cellStyle name="20% - Accent4 8 6 2 2 2 2" xfId="10742" xr:uid="{A11F24AB-D7A9-4D1C-BAFC-B6A0CFE4A71A}"/>
    <cellStyle name="20% - Accent4 8 6 2 2 3" xfId="10743" xr:uid="{D697D3C7-1AD8-4CE9-B79A-D18740D12265}"/>
    <cellStyle name="20% - Accent4 8 6 2 3" xfId="10744" xr:uid="{BCB9A234-5808-4929-A246-35495DABF315}"/>
    <cellStyle name="20% - Accent4 8 6 2 3 2" xfId="10745" xr:uid="{6AFBF2A5-C596-4DE2-A9BB-D3B6B540E919}"/>
    <cellStyle name="20% - Accent4 8 6 2 4" xfId="10746" xr:uid="{BA1CCABD-2A22-4487-B564-A01E30B902D2}"/>
    <cellStyle name="20% - Accent4 8 6 3" xfId="10747" xr:uid="{8DE54069-928A-414D-952B-B9CE7D57CDBF}"/>
    <cellStyle name="20% - Accent4 8 6 3 2" xfId="10748" xr:uid="{21E51322-ACA8-4D02-9842-D06B367F6BF3}"/>
    <cellStyle name="20% - Accent4 8 6 3 2 2" xfId="10749" xr:uid="{2E539B61-F694-4169-A365-6A951009D37D}"/>
    <cellStyle name="20% - Accent4 8 6 3 3" xfId="10750" xr:uid="{D47670B7-329F-4F98-8B9B-C269FFD0552A}"/>
    <cellStyle name="20% - Accent4 8 6 4" xfId="10751" xr:uid="{6CBAE67C-F990-4DE8-9A85-1E5A0180EEC2}"/>
    <cellStyle name="20% - Accent4 8 6 4 2" xfId="10752" xr:uid="{9A98E64C-B476-49EC-9A90-8A7AA8EABB42}"/>
    <cellStyle name="20% - Accent4 8 6 5" xfId="10753" xr:uid="{7261C2F9-3276-4A82-B787-E6F76289A20D}"/>
    <cellStyle name="20% - Accent4 8 7" xfId="10754" xr:uid="{10C22406-374A-40F4-BA70-ED336CC45E49}"/>
    <cellStyle name="20% - Accent4 8 7 2" xfId="10755" xr:uid="{8ED8EB06-1703-47AC-81E9-0C3916C8EDCB}"/>
    <cellStyle name="20% - Accent4 8 7 2 2" xfId="10756" xr:uid="{6A214F9C-3C4D-458C-8518-A3E7CF04B4CC}"/>
    <cellStyle name="20% - Accent4 8 7 2 2 2" xfId="10757" xr:uid="{ABBFF9F5-5A84-4515-9135-15BD810074E3}"/>
    <cellStyle name="20% - Accent4 8 7 2 3" xfId="10758" xr:uid="{2D863D81-993A-40BC-93DA-8AC78A453160}"/>
    <cellStyle name="20% - Accent4 8 7 3" xfId="10759" xr:uid="{24AD3CE0-9659-48A6-AA83-1CFC0F9A9C36}"/>
    <cellStyle name="20% - Accent4 8 7 3 2" xfId="10760" xr:uid="{BFA5BB33-74AD-45BC-B1A9-CF6EE6FBA3AF}"/>
    <cellStyle name="20% - Accent4 8 7 4" xfId="10761" xr:uid="{70CEAF1D-D644-4BFA-9441-C4B86495260F}"/>
    <cellStyle name="20% - Accent4 8 8" xfId="10762" xr:uid="{06794662-9818-418D-8A80-61DF3CC4E10B}"/>
    <cellStyle name="20% - Accent4 8 8 2" xfId="10763" xr:uid="{7D5A8DB7-9C18-48A7-A1A8-C35A12D9D5C2}"/>
    <cellStyle name="20% - Accent4 8 8 2 2" xfId="10764" xr:uid="{7F845525-B65A-42EE-956E-79E56C4164D0}"/>
    <cellStyle name="20% - Accent4 8 8 3" xfId="10765" xr:uid="{0D7069B7-057C-4C43-9DA8-9BD519795156}"/>
    <cellStyle name="20% - Accent4 8 9" xfId="10766" xr:uid="{A4F8B125-0E68-49B1-B5E8-160F69301102}"/>
    <cellStyle name="20% - Accent4 8 9 2" xfId="10767" xr:uid="{387AF88A-E352-4821-8031-70D6671FC391}"/>
    <cellStyle name="20% - Accent4 9" xfId="10768" xr:uid="{AAA50506-C109-47B4-A20E-4221424BD7A2}"/>
    <cellStyle name="20% - Accent4 9 10" xfId="10769" xr:uid="{7A8EEB88-BAD5-43CB-B122-7D5D0E6B019A}"/>
    <cellStyle name="20% - Accent4 9 2" xfId="10770" xr:uid="{CDFE88D8-A607-4947-BD02-A337AF18C6CB}"/>
    <cellStyle name="20% - Accent4 9 2 2" xfId="10771" xr:uid="{AC1BED49-7FD3-48F2-BC98-6B321F6E7E74}"/>
    <cellStyle name="20% - Accent4 9 2 2 2" xfId="10772" xr:uid="{2349A010-7029-4EA4-AC48-529685EC19B4}"/>
    <cellStyle name="20% - Accent4 9 2 2 2 2" xfId="10773" xr:uid="{6562EA20-4A77-4D58-A848-4E1EC0D4B552}"/>
    <cellStyle name="20% - Accent4 9 2 2 2 2 2" xfId="10774" xr:uid="{E35953A6-7C56-42C8-BDD5-8E4A4B7B6198}"/>
    <cellStyle name="20% - Accent4 9 2 2 2 3" xfId="10775" xr:uid="{438244DA-80AB-4D29-A1A2-695AF3F1DA57}"/>
    <cellStyle name="20% - Accent4 9 2 2 3" xfId="10776" xr:uid="{BD710741-3DC7-4A00-9AAA-F0A08F548E63}"/>
    <cellStyle name="20% - Accent4 9 2 2 3 2" xfId="10777" xr:uid="{3A409F61-D847-4D8A-A6F5-2B7E3474223D}"/>
    <cellStyle name="20% - Accent4 9 2 2 4" xfId="10778" xr:uid="{EE619667-C199-40CD-8FFE-FE0E72BC4A0A}"/>
    <cellStyle name="20% - Accent4 9 2 2 5" xfId="10779" xr:uid="{F9789856-C5C6-493A-92A8-1B00FEEFACD1}"/>
    <cellStyle name="20% - Accent4 9 2 3" xfId="10780" xr:uid="{55992085-E053-44C5-9790-BBF894A17FAC}"/>
    <cellStyle name="20% - Accent4 9 2 3 2" xfId="10781" xr:uid="{9018E665-06C5-46E4-ADA1-BD6CB95AB966}"/>
    <cellStyle name="20% - Accent4 9 2 3 2 2" xfId="10782" xr:uid="{91DEB47A-907C-40FE-AAC1-49ABA1EFAB9C}"/>
    <cellStyle name="20% - Accent4 9 2 3 3" xfId="10783" xr:uid="{065F37CF-6E38-4C35-8F93-81295CD2D0D8}"/>
    <cellStyle name="20% - Accent4 9 2 4" xfId="10784" xr:uid="{886FC1FA-E5D8-4464-ABA8-3D55557EC630}"/>
    <cellStyle name="20% - Accent4 9 2 4 2" xfId="10785" xr:uid="{DE9CB738-2C4A-4BE3-AB85-FEEE22D8E59F}"/>
    <cellStyle name="20% - Accent4 9 2 5" xfId="10786" xr:uid="{CCE2C3A3-E252-4482-AA97-BDDE09F1FC58}"/>
    <cellStyle name="20% - Accent4 9 2 6" xfId="10787" xr:uid="{39FDA290-BEA4-4050-A84F-36818A3B4F2B}"/>
    <cellStyle name="20% - Accent4 9 3" xfId="10788" xr:uid="{D8DBE211-AA9F-4F15-B0E9-23EEE7C0E897}"/>
    <cellStyle name="20% - Accent4 9 3 2" xfId="10789" xr:uid="{E5057665-CC4F-4289-9B1C-BD1211084C6C}"/>
    <cellStyle name="20% - Accent4 9 3 2 2" xfId="10790" xr:uid="{F1CC2DBF-8D87-4E71-A404-A4BEC6E84E45}"/>
    <cellStyle name="20% - Accent4 9 3 2 2 2" xfId="10791" xr:uid="{5B4831CE-F262-4934-97F6-400AA2011941}"/>
    <cellStyle name="20% - Accent4 9 3 2 2 2 2" xfId="10792" xr:uid="{2BCBE8D2-3E21-4C05-AA50-BE3C028A49AC}"/>
    <cellStyle name="20% - Accent4 9 3 2 2 3" xfId="10793" xr:uid="{50D73EEE-444C-4259-8A54-1D5F6B20B123}"/>
    <cellStyle name="20% - Accent4 9 3 2 3" xfId="10794" xr:uid="{F87D4244-E06D-4679-8918-DB99E018717D}"/>
    <cellStyle name="20% - Accent4 9 3 2 3 2" xfId="10795" xr:uid="{B52D2BAE-16CD-438F-8C2C-248A80F21A44}"/>
    <cellStyle name="20% - Accent4 9 3 2 4" xfId="10796" xr:uid="{84CEFB31-48AD-4564-A52F-F510123CEBF9}"/>
    <cellStyle name="20% - Accent4 9 3 2 5" xfId="10797" xr:uid="{3E502245-86CA-45EB-961A-80EE7015FACB}"/>
    <cellStyle name="20% - Accent4 9 3 3" xfId="10798" xr:uid="{E8EA52F4-8C84-422F-8F9D-03ADB485A0E0}"/>
    <cellStyle name="20% - Accent4 9 3 3 2" xfId="10799" xr:uid="{B39F83BD-31A3-450F-9BD9-C04433F47CC2}"/>
    <cellStyle name="20% - Accent4 9 3 3 2 2" xfId="10800" xr:uid="{F6FC2140-6415-4A28-91EC-CEECEB2E5E04}"/>
    <cellStyle name="20% - Accent4 9 3 3 3" xfId="10801" xr:uid="{7BBFEC6D-8986-4049-ABF7-5FC8CF1142BA}"/>
    <cellStyle name="20% - Accent4 9 3 4" xfId="10802" xr:uid="{21FEECBB-E4B4-42A4-B8BB-892E796B7051}"/>
    <cellStyle name="20% - Accent4 9 3 4 2" xfId="10803" xr:uid="{F00048E9-D524-4C1D-BB17-BE356081F133}"/>
    <cellStyle name="20% - Accent4 9 3 5" xfId="10804" xr:uid="{FE87F6B2-D7EC-4ACA-AB3B-B1301CB67BAF}"/>
    <cellStyle name="20% - Accent4 9 3 6" xfId="10805" xr:uid="{5BC7F8AB-6027-4AB2-864A-E7CD34A58FB3}"/>
    <cellStyle name="20% - Accent4 9 4" xfId="10806" xr:uid="{1A6CF7E5-2A36-46D5-822D-04AB7FCB7D11}"/>
    <cellStyle name="20% - Accent4 9 4 2" xfId="10807" xr:uid="{3ED72586-A2C4-4E0D-B6AB-CA301CD54117}"/>
    <cellStyle name="20% - Accent4 9 4 2 2" xfId="10808" xr:uid="{025DE4AC-BD86-442C-8811-E63E498EB446}"/>
    <cellStyle name="20% - Accent4 9 4 2 2 2" xfId="10809" xr:uid="{B99F2DB4-F09A-41C8-ABB7-871B0E90B7C4}"/>
    <cellStyle name="20% - Accent4 9 4 2 2 2 2" xfId="10810" xr:uid="{F80636C8-64A0-427D-ADA3-EFAB29AB57FE}"/>
    <cellStyle name="20% - Accent4 9 4 2 2 3" xfId="10811" xr:uid="{56D9C7B4-841E-419E-870D-60865AEDA7D3}"/>
    <cellStyle name="20% - Accent4 9 4 2 3" xfId="10812" xr:uid="{97B39A4D-3AD8-4E3E-990B-477D61F810B5}"/>
    <cellStyle name="20% - Accent4 9 4 2 3 2" xfId="10813" xr:uid="{2494E73F-4A1F-433B-A1F6-D5ECAC4B8BCB}"/>
    <cellStyle name="20% - Accent4 9 4 2 4" xfId="10814" xr:uid="{F31F0FFB-B1A3-4DCE-B02A-00BA579935B1}"/>
    <cellStyle name="20% - Accent4 9 4 3" xfId="10815" xr:uid="{FFF64AF7-9AB2-48E6-B9CA-148C3EF8BB71}"/>
    <cellStyle name="20% - Accent4 9 4 3 2" xfId="10816" xr:uid="{29FEF175-0096-4CE4-924B-32274BC92624}"/>
    <cellStyle name="20% - Accent4 9 4 3 2 2" xfId="10817" xr:uid="{19C8B50C-7B6B-4FFF-9941-0602A861D1B9}"/>
    <cellStyle name="20% - Accent4 9 4 3 3" xfId="10818" xr:uid="{E0788582-A11F-4C58-A5B5-36851FD6F54D}"/>
    <cellStyle name="20% - Accent4 9 4 4" xfId="10819" xr:uid="{5B2FAE7E-1038-4072-B6C4-4E245C31B027}"/>
    <cellStyle name="20% - Accent4 9 4 4 2" xfId="10820" xr:uid="{C1FF4B05-C5AD-453E-8271-4FE3E43A2F15}"/>
    <cellStyle name="20% - Accent4 9 4 5" xfId="10821" xr:uid="{BF017A83-3C17-4D57-9FC7-B517AA91A42E}"/>
    <cellStyle name="20% - Accent4 9 4 6" xfId="10822" xr:uid="{9ED79E8E-DA32-4818-8AEE-F78B434C28CC}"/>
    <cellStyle name="20% - Accent4 9 5" xfId="10823" xr:uid="{FBF2888B-6D2F-4B2D-8DE4-4AF4EC2FB892}"/>
    <cellStyle name="20% - Accent4 9 5 2" xfId="10824" xr:uid="{1C62C64A-DB2C-4309-92FE-AE5940314FE1}"/>
    <cellStyle name="20% - Accent4 9 5 2 2" xfId="10825" xr:uid="{7032BC51-31E3-4414-B475-09BDD7B724D8}"/>
    <cellStyle name="20% - Accent4 9 5 2 2 2" xfId="10826" xr:uid="{7F480B53-958D-488B-8EDC-E38A208D5B05}"/>
    <cellStyle name="20% - Accent4 9 5 2 2 2 2" xfId="10827" xr:uid="{FEB6EC91-4B0F-4ADE-8CE3-B11CE68E671D}"/>
    <cellStyle name="20% - Accent4 9 5 2 2 3" xfId="10828" xr:uid="{ED4E4708-41FA-4BA4-A0AF-9BF7E47F0B91}"/>
    <cellStyle name="20% - Accent4 9 5 2 3" xfId="10829" xr:uid="{AA669326-E240-41BC-BFE6-CAAF509F6902}"/>
    <cellStyle name="20% - Accent4 9 5 2 3 2" xfId="10830" xr:uid="{28822BC1-6B3B-4804-91F2-B34F576F7773}"/>
    <cellStyle name="20% - Accent4 9 5 2 4" xfId="10831" xr:uid="{FA3F0DD1-D316-4B27-8F2B-BAE6EBECD0E5}"/>
    <cellStyle name="20% - Accent4 9 5 3" xfId="10832" xr:uid="{CA55D207-04A8-4555-81AE-37ADD12CC4D3}"/>
    <cellStyle name="20% - Accent4 9 5 3 2" xfId="10833" xr:uid="{0AC34990-BB54-42AC-8974-6AD710DBBF5F}"/>
    <cellStyle name="20% - Accent4 9 5 3 2 2" xfId="10834" xr:uid="{62EF34DB-C23A-4A7F-90C1-4BA4B7C2828E}"/>
    <cellStyle name="20% - Accent4 9 5 3 3" xfId="10835" xr:uid="{362008D0-BF1D-4A24-B90B-E21EB86D7AC5}"/>
    <cellStyle name="20% - Accent4 9 5 4" xfId="10836" xr:uid="{05A6FDE4-50C5-44E3-97A1-80E0FBF63CFE}"/>
    <cellStyle name="20% - Accent4 9 5 4 2" xfId="10837" xr:uid="{0041794A-5787-480B-B250-6D8C72D8A25B}"/>
    <cellStyle name="20% - Accent4 9 5 5" xfId="10838" xr:uid="{E8DD3B74-640B-471C-B046-B7E35B6D05C2}"/>
    <cellStyle name="20% - Accent4 9 6" xfId="10839" xr:uid="{36C37539-92C2-41DC-8DFD-785A88576E19}"/>
    <cellStyle name="20% - Accent4 9 6 2" xfId="10840" xr:uid="{D3CA79AB-0A64-4900-9A0C-842CD48E6DD9}"/>
    <cellStyle name="20% - Accent4 9 6 2 2" xfId="10841" xr:uid="{1A91FEA5-5E35-45DD-913E-3C6E32FDE04F}"/>
    <cellStyle name="20% - Accent4 9 6 2 2 2" xfId="10842" xr:uid="{09C788B3-7696-47A6-AD62-6C6EB37A5B97}"/>
    <cellStyle name="20% - Accent4 9 6 2 3" xfId="10843" xr:uid="{9AA2D687-1A4E-4479-8A8C-6E069F0F9EBE}"/>
    <cellStyle name="20% - Accent4 9 6 3" xfId="10844" xr:uid="{0780F8B2-84D6-4ED6-8FE9-5E38D94D2A72}"/>
    <cellStyle name="20% - Accent4 9 6 3 2" xfId="10845" xr:uid="{89F9F5F5-4C9E-4B63-8987-EE04092CF029}"/>
    <cellStyle name="20% - Accent4 9 6 4" xfId="10846" xr:uid="{D3BF9BB6-E029-4348-B7A2-C1E9A4E34DA5}"/>
    <cellStyle name="20% - Accent4 9 7" xfId="10847" xr:uid="{3650C6F0-E65A-4A68-8F77-1CF9D027FAEA}"/>
    <cellStyle name="20% - Accent4 9 7 2" xfId="10848" xr:uid="{D73C7348-1694-467C-9A04-22CE6D80D3A0}"/>
    <cellStyle name="20% - Accent4 9 7 2 2" xfId="10849" xr:uid="{A1DEEB8D-A391-4C20-B299-3895B6292B94}"/>
    <cellStyle name="20% - Accent4 9 7 3" xfId="10850" xr:uid="{7F26461A-3C12-48F2-A24A-D8B0208C3EA9}"/>
    <cellStyle name="20% - Accent4 9 8" xfId="10851" xr:uid="{E74A2ED2-C3EF-4AAE-8185-D1857FA1CB7D}"/>
    <cellStyle name="20% - Accent4 9 8 2" xfId="10852" xr:uid="{E9BD503B-C947-42B8-A608-8DA983CFCC74}"/>
    <cellStyle name="20% - Accent4 9 9" xfId="10853" xr:uid="{6D731B56-C5B8-4607-8E1C-3EC27C8F327E}"/>
    <cellStyle name="20% - Accent5" xfId="108" builtinId="46" hidden="1"/>
    <cellStyle name="20% - Accent5 10" xfId="10854" xr:uid="{4C770E72-C5D0-4946-A1E6-C2426CBBA51A}"/>
    <cellStyle name="20% - Accent5 10 2" xfId="10855" xr:uid="{5DA40BC9-92DE-41FD-899D-52EABBCED85F}"/>
    <cellStyle name="20% - Accent5 11" xfId="10856" xr:uid="{3EAA685F-D4B9-4DC5-89C2-8C014A5D9E35}"/>
    <cellStyle name="20% - Accent5 11 2" xfId="10857" xr:uid="{82F2367F-8387-4D09-A855-7FC39113A405}"/>
    <cellStyle name="20% - Accent5 12" xfId="10858" xr:uid="{55E31D6B-2222-4938-B4C9-824518F12031}"/>
    <cellStyle name="20% - Accent5 12 2" xfId="10859" xr:uid="{7AE72ED8-9B9B-4909-B81D-DF240EEF3474}"/>
    <cellStyle name="20% - Accent5 13" xfId="10860" xr:uid="{C571A10B-17EE-4DEB-AD6F-8B61803F7047}"/>
    <cellStyle name="20% - Accent5 2" xfId="10861" xr:uid="{0B8968A5-A26B-4343-B7E7-9FAEA851980D}"/>
    <cellStyle name="20% - Accent5 2 10" xfId="10862" xr:uid="{65C46103-620C-431A-8174-3DE7E6C67B5B}"/>
    <cellStyle name="20% - Accent5 2 11" xfId="10863" xr:uid="{DBC67C18-D673-4818-8767-4536C11BAF43}"/>
    <cellStyle name="20% - Accent5 2 11 2" xfId="10864" xr:uid="{CA7AF76C-54B1-4641-9E79-AF791CF045FF}"/>
    <cellStyle name="20% - Accent5 2 11 2 2" xfId="10865" xr:uid="{24089AB1-C5AA-420C-9DA8-F69B8E970992}"/>
    <cellStyle name="20% - Accent5 2 11 2 2 2" xfId="10866" xr:uid="{94C65ECF-FBF7-48F2-A0A8-B23CC08F9DE8}"/>
    <cellStyle name="20% - Accent5 2 11 2 3" xfId="10867" xr:uid="{BFF0AE62-B3BF-4EB8-B74E-49A43A247836}"/>
    <cellStyle name="20% - Accent5 2 11 3" xfId="10868" xr:uid="{7D6F888F-F911-478D-B314-FBDF1B1309F5}"/>
    <cellStyle name="20% - Accent5 2 11 3 2" xfId="10869" xr:uid="{BB5A4A0A-E359-4C4A-8EF5-392437566179}"/>
    <cellStyle name="20% - Accent5 2 11 4" xfId="10870" xr:uid="{AF792647-5180-4BF2-AED3-2F15C429FA5F}"/>
    <cellStyle name="20% - Accent5 2 12" xfId="10871" xr:uid="{030FC834-7834-4154-AD86-0456711797E2}"/>
    <cellStyle name="20% - Accent5 2 12 2" xfId="10872" xr:uid="{D6691C78-970A-4DE3-BDA5-33AF1D20992E}"/>
    <cellStyle name="20% - Accent5 2 12 2 2" xfId="10873" xr:uid="{C75FCB09-3FC5-4634-A6FB-83138B38F3CD}"/>
    <cellStyle name="20% - Accent5 2 12 3" xfId="10874" xr:uid="{ECE67EF8-C2B8-47B9-B319-23A5D1EB5713}"/>
    <cellStyle name="20% - Accent5 2 13" xfId="10875" xr:uid="{D0D7EEBA-B447-4B22-A4A9-A4A5D37D9AED}"/>
    <cellStyle name="20% - Accent5 2 13 2" xfId="10876" xr:uid="{CAE8478D-37B6-4E2A-ACF3-1E4339D94518}"/>
    <cellStyle name="20% - Accent5 2 14" xfId="10877" xr:uid="{CC88FFED-BFEB-4F4E-BA33-41413AECDD68}"/>
    <cellStyle name="20% - Accent5 2 2" xfId="10878" xr:uid="{162CC685-DB1D-4253-8D97-16457C794711}"/>
    <cellStyle name="20% - Accent5 2 2 2" xfId="10879" xr:uid="{6751FCD6-E799-461B-88FF-0F371CFF5866}"/>
    <cellStyle name="20% - Accent5 2 2 2 2" xfId="10880" xr:uid="{F8D8EC75-1234-465F-9378-E53016C18FA5}"/>
    <cellStyle name="20% - Accent5 2 2 2 2 2" xfId="10881" xr:uid="{7E6F2238-AB3B-42C6-9DD1-FF05B93A6701}"/>
    <cellStyle name="20% - Accent5 2 2 2 2 3" xfId="10882" xr:uid="{8264F64D-D9A8-46A8-80FF-FF81E673D322}"/>
    <cellStyle name="20% - Accent5 2 2 2 2 3 2" xfId="10883" xr:uid="{24BE04E2-9396-4995-8CDE-767790F75900}"/>
    <cellStyle name="20% - Accent5 2 2 2 2 3 2 2" xfId="10884" xr:uid="{A7A8BB40-FEEB-492C-A4EA-EB006EE1C6F9}"/>
    <cellStyle name="20% - Accent5 2 2 2 2 3 2 2 2" xfId="10885" xr:uid="{AC950C0A-6D93-431D-B1EC-3DF957D24E12}"/>
    <cellStyle name="20% - Accent5 2 2 2 2 3 2 3" xfId="10886" xr:uid="{499D350D-1359-460F-807E-3B0CF74DB188}"/>
    <cellStyle name="20% - Accent5 2 2 2 2 3 3" xfId="10887" xr:uid="{62FA54AD-5EAB-4AD0-8897-F0DBCAED6F4C}"/>
    <cellStyle name="20% - Accent5 2 2 2 2 3 3 2" xfId="10888" xr:uid="{2DF7D36B-C884-4660-9464-9FA779C820A9}"/>
    <cellStyle name="20% - Accent5 2 2 2 2 3 4" xfId="10889" xr:uid="{C9FC50D6-77D9-40EC-9813-58F703BF3DB0}"/>
    <cellStyle name="20% - Accent5 2 2 2 2 4" xfId="10890" xr:uid="{8DA4FEAF-4186-41B4-B18F-AB94088410B7}"/>
    <cellStyle name="20% - Accent5 2 2 2 2 4 2" xfId="10891" xr:uid="{D77664F8-A431-450B-BE6F-997D3DA948BA}"/>
    <cellStyle name="20% - Accent5 2 2 2 2 4 2 2" xfId="10892" xr:uid="{8C02F51E-37D9-4362-94FF-B818F6129CC8}"/>
    <cellStyle name="20% - Accent5 2 2 2 2 4 3" xfId="10893" xr:uid="{B363D084-A4E1-4B43-A267-3619C44B9773}"/>
    <cellStyle name="20% - Accent5 2 2 2 2 5" xfId="10894" xr:uid="{7033B028-E608-4861-81D6-4A033E606DFD}"/>
    <cellStyle name="20% - Accent5 2 2 2 2 5 2" xfId="10895" xr:uid="{A3827162-2640-4A16-A9E4-CC0A638ED77C}"/>
    <cellStyle name="20% - Accent5 2 2 2 2 6" xfId="10896" xr:uid="{BAA146E5-A0BD-499F-86BB-7C1AB5896B73}"/>
    <cellStyle name="20% - Accent5 2 2 2 3" xfId="10897" xr:uid="{350BCB01-3FD8-4DF3-AE1C-60F3A3F64F84}"/>
    <cellStyle name="20% - Accent5 2 2 2 3 2" xfId="10898" xr:uid="{C0E0233E-6010-440F-8388-7CBC77B49DA0}"/>
    <cellStyle name="20% - Accent5 2 2 2 3 2 2" xfId="10899" xr:uid="{8D5ED5E6-975F-457A-A024-5A8F8D183540}"/>
    <cellStyle name="20% - Accent5 2 2 2 3 2 2 2" xfId="10900" xr:uid="{D52AC43E-F59B-4A8B-95EB-CBF5106C89DD}"/>
    <cellStyle name="20% - Accent5 2 2 2 3 2 2 2 2" xfId="10901" xr:uid="{93ACA1B7-65C6-4CA7-AEAB-02A6A859E68D}"/>
    <cellStyle name="20% - Accent5 2 2 2 3 2 2 3" xfId="10902" xr:uid="{ED25FEAE-E08B-4476-9203-2DB90CBE142C}"/>
    <cellStyle name="20% - Accent5 2 2 2 3 2 3" xfId="10903" xr:uid="{E244C668-4DE0-4458-BAFD-7D620843469E}"/>
    <cellStyle name="20% - Accent5 2 2 2 3 2 3 2" xfId="10904" xr:uid="{7877E54D-297C-41CD-B17D-AE20108A4921}"/>
    <cellStyle name="20% - Accent5 2 2 2 3 2 4" xfId="10905" xr:uid="{41B56B23-B403-4C00-98B2-9562A6644A91}"/>
    <cellStyle name="20% - Accent5 2 2 2 3 3" xfId="10906" xr:uid="{2519947C-1F44-4AF2-8406-4F8D8E68471D}"/>
    <cellStyle name="20% - Accent5 2 2 2 3 3 2" xfId="10907" xr:uid="{B6B7ED79-1F1F-48C0-9DDD-1C88C20864D3}"/>
    <cellStyle name="20% - Accent5 2 2 2 3 3 2 2" xfId="10908" xr:uid="{7D204BF8-BDB5-42F2-9372-35EA4F0FCE31}"/>
    <cellStyle name="20% - Accent5 2 2 2 3 3 3" xfId="10909" xr:uid="{33249226-DB0A-4EC2-90AA-524AF30B79A4}"/>
    <cellStyle name="20% - Accent5 2 2 2 3 4" xfId="10910" xr:uid="{331F386F-DD28-481B-8196-EE9E88C2C83C}"/>
    <cellStyle name="20% - Accent5 2 2 2 3 4 2" xfId="10911" xr:uid="{360C747F-D22F-4D20-8D9E-F7E5968BA00A}"/>
    <cellStyle name="20% - Accent5 2 2 2 3 5" xfId="10912" xr:uid="{5ECBC3FF-DE92-4086-8306-6B5559FD2659}"/>
    <cellStyle name="20% - Accent5 2 2 2 4" xfId="10913" xr:uid="{FFD3E441-6AF8-4A12-B7E4-FF60DBFE6D3F}"/>
    <cellStyle name="20% - Accent5 2 2 2 4 2" xfId="10914" xr:uid="{AC021F57-FA11-4693-A2D4-8FDA589744EC}"/>
    <cellStyle name="20% - Accent5 2 2 2 4 2 2" xfId="10915" xr:uid="{FFCEE8ED-6EEC-47F2-BC2F-CE8B9F650739}"/>
    <cellStyle name="20% - Accent5 2 2 2 4 2 2 2" xfId="10916" xr:uid="{FAB2C02A-F6A7-48D8-A90A-0E494271D371}"/>
    <cellStyle name="20% - Accent5 2 2 2 4 2 2 2 2" xfId="10917" xr:uid="{FB74122C-62A0-4DF8-838E-A354CF1C1D0D}"/>
    <cellStyle name="20% - Accent5 2 2 2 4 2 2 3" xfId="10918" xr:uid="{8CB4E5B9-46B9-4570-A205-A9B2D0BBCFB2}"/>
    <cellStyle name="20% - Accent5 2 2 2 4 2 3" xfId="10919" xr:uid="{7974B3B1-8AB1-4B10-AA78-81F239B50486}"/>
    <cellStyle name="20% - Accent5 2 2 2 4 2 3 2" xfId="10920" xr:uid="{8BFA0A67-5B2C-4D06-A527-A9C20E9002C1}"/>
    <cellStyle name="20% - Accent5 2 2 2 4 2 4" xfId="10921" xr:uid="{A745C60B-F5F7-4D98-B5C5-C4F535674480}"/>
    <cellStyle name="20% - Accent5 2 2 2 4 3" xfId="10922" xr:uid="{910AC733-6F65-4EAC-8A11-94AE8E57961A}"/>
    <cellStyle name="20% - Accent5 2 2 2 4 3 2" xfId="10923" xr:uid="{F93B2E41-DE18-4F84-AFFB-E7819182249C}"/>
    <cellStyle name="20% - Accent5 2 2 2 4 3 2 2" xfId="10924" xr:uid="{F5D413FF-93A7-4A45-957D-54A6DC29C56A}"/>
    <cellStyle name="20% - Accent5 2 2 2 4 3 3" xfId="10925" xr:uid="{12864552-4BBC-4903-BCB3-D198404B4F39}"/>
    <cellStyle name="20% - Accent5 2 2 2 4 4" xfId="10926" xr:uid="{DA804EBD-A6EE-49B1-A1E4-2A01966A628C}"/>
    <cellStyle name="20% - Accent5 2 2 2 4 4 2" xfId="10927" xr:uid="{F9F901C9-385E-47A5-BFC0-6D1076230741}"/>
    <cellStyle name="20% - Accent5 2 2 2 4 5" xfId="10928" xr:uid="{876B163E-49FE-4776-A888-AC64C6D8E070}"/>
    <cellStyle name="20% - Accent5 2 2 2_Sheet1" xfId="10929" xr:uid="{F9C82045-781D-430B-8F39-DBA37E515DB1}"/>
    <cellStyle name="20% - Accent5 2 2 3" xfId="10930" xr:uid="{E29845B0-8E33-4A9F-8254-A476EFD2B739}"/>
    <cellStyle name="20% - Accent5 2 2 3 2" xfId="10931" xr:uid="{7A8EECBD-8FD8-4848-AB68-96ACD58E561D}"/>
    <cellStyle name="20% - Accent5 2 2 3 2 2" xfId="10932" xr:uid="{114878A3-DD75-4D88-8885-5F1A4D899703}"/>
    <cellStyle name="20% - Accent5 2 2 3 2 2 2" xfId="10933" xr:uid="{964B2657-24F3-4898-93D8-70ABDDD3E44E}"/>
    <cellStyle name="20% - Accent5 2 2 3 2 2 2 2" xfId="10934" xr:uid="{8EC4A6CC-45F6-48B5-BB81-A198D3162587}"/>
    <cellStyle name="20% - Accent5 2 2 3 2 2 3" xfId="10935" xr:uid="{5822DFA3-57FD-4827-83BD-2C5F1569AFE9}"/>
    <cellStyle name="20% - Accent5 2 2 3 2 3" xfId="10936" xr:uid="{181AE218-CAE9-4BE1-BC6D-536BE034FD7C}"/>
    <cellStyle name="20% - Accent5 2 2 3 2 3 2" xfId="10937" xr:uid="{88F3D8D8-EBD3-41DF-BB38-809A1CD2ACB2}"/>
    <cellStyle name="20% - Accent5 2 2 3 2 4" xfId="10938" xr:uid="{35BA3DBD-DD16-4D5C-9F5B-D55E40A65AC5}"/>
    <cellStyle name="20% - Accent5 2 2 3 3" xfId="10939" xr:uid="{50436602-3BB0-4F31-A639-4103F5564FB0}"/>
    <cellStyle name="20% - Accent5 2 2 3 3 2" xfId="10940" xr:uid="{EA4C968D-45BA-402F-8334-D1C663CC7954}"/>
    <cellStyle name="20% - Accent5 2 2 3 3 2 2" xfId="10941" xr:uid="{6999F018-B3AA-4D6E-818E-C23C16AF3195}"/>
    <cellStyle name="20% - Accent5 2 2 3 3 3" xfId="10942" xr:uid="{950A6CA0-B276-4CD4-9363-EFD5555BE90F}"/>
    <cellStyle name="20% - Accent5 2 2 3 4" xfId="10943" xr:uid="{82BF0281-59D7-4457-9809-BCE8B17D6D6F}"/>
    <cellStyle name="20% - Accent5 2 2 3 4 2" xfId="10944" xr:uid="{7810FB64-33BD-4743-AC10-D271B0B0A52E}"/>
    <cellStyle name="20% - Accent5 2 2 3 5" xfId="10945" xr:uid="{A8649797-E179-4F25-90E8-EDDF1EA7665C}"/>
    <cellStyle name="20% - Accent5 2 2 4" xfId="10946" xr:uid="{F3812BEC-3E7A-49F5-B00E-9159F0EA3F00}"/>
    <cellStyle name="20% - Accent5 2 2 4 2" xfId="10947" xr:uid="{A993B142-4970-41FB-8EE0-D4FF61788349}"/>
    <cellStyle name="20% - Accent5 2 2 4 2 2" xfId="10948" xr:uid="{A3A6202D-3CD0-480F-8723-605449991789}"/>
    <cellStyle name="20% - Accent5 2 2 4 2 2 2" xfId="10949" xr:uid="{260C70CD-C35E-4AC6-AE25-07C3EBC1662D}"/>
    <cellStyle name="20% - Accent5 2 2 4 2 3" xfId="10950" xr:uid="{BDCD52C9-8017-4B9F-B028-F154E73A0195}"/>
    <cellStyle name="20% - Accent5 2 2 4 3" xfId="10951" xr:uid="{6BDF2970-47D2-4F58-B913-BA639F2E75C1}"/>
    <cellStyle name="20% - Accent5 2 2 4 3 2" xfId="10952" xr:uid="{DAD06B9E-4CDA-43D5-B458-88B1C128C811}"/>
    <cellStyle name="20% - Accent5 2 2 4 4" xfId="10953" xr:uid="{8B3FC502-1318-45AC-919D-D2E9261AC3A5}"/>
    <cellStyle name="20% - Accent5 2 2 5" xfId="10954" xr:uid="{45B1712A-366B-4019-9C29-E6C0CD59D84B}"/>
    <cellStyle name="20% - Accent5 2 2 5 2" xfId="10955" xr:uid="{F24ED57F-7517-4404-B297-688422C44046}"/>
    <cellStyle name="20% - Accent5 2 2 5 2 2" xfId="10956" xr:uid="{84EC090B-6D80-4300-8CD3-E9F4F919FDE7}"/>
    <cellStyle name="20% - Accent5 2 2 5 3" xfId="10957" xr:uid="{CF2FB709-DC90-4B7E-BB1F-54EF4D492A15}"/>
    <cellStyle name="20% - Accent5 2 2 6" xfId="10958" xr:uid="{8196CA6C-BAF7-4609-A354-C059E4261D36}"/>
    <cellStyle name="20% - Accent5 2 2 6 2" xfId="10959" xr:uid="{8F37504D-D5CF-4657-A1B3-DD2D8B36530B}"/>
    <cellStyle name="20% - Accent5 2 2 7" xfId="10960" xr:uid="{07F2AD03-A179-4BF5-8A3B-974A6B1CB25E}"/>
    <cellStyle name="20% - Accent5 2 2_Asset Register (new)" xfId="10961" xr:uid="{87D32577-DBB5-4566-91B1-749EEBC0F8E2}"/>
    <cellStyle name="20% - Accent5 2 3" xfId="10962" xr:uid="{30482F0D-C460-452E-B6F3-0722EB45564D}"/>
    <cellStyle name="20% - Accent5 2 3 2" xfId="10963" xr:uid="{687DC541-08E5-4B28-ADED-89917F5CD85A}"/>
    <cellStyle name="20% - Accent5 2 3 2 2" xfId="10964" xr:uid="{CDDFC3BF-95F3-44ED-9536-9FCB2EA41586}"/>
    <cellStyle name="20% - Accent5 2 3 2 2 2" xfId="10965" xr:uid="{DD3C5006-FED4-451E-9796-F9F7FF9CBEB8}"/>
    <cellStyle name="20% - Accent5 2 3 2 2 2 2" xfId="10966" xr:uid="{705725C3-87BF-47E1-B322-1C2686D2CCB7}"/>
    <cellStyle name="20% - Accent5 2 3 2 2 3" xfId="10967" xr:uid="{ABC57D5E-91C5-4BB1-B8C4-6F7A95E52BD6}"/>
    <cellStyle name="20% - Accent5 2 3 2 3" xfId="10968" xr:uid="{0DDB64A6-AAA7-42C2-A1BA-49DAF550CA75}"/>
    <cellStyle name="20% - Accent5 2 3 2 3 2" xfId="10969" xr:uid="{1B4AAEC2-514A-48D7-900E-B7D74FBCE44B}"/>
    <cellStyle name="20% - Accent5 2 3 2 3 2 2" xfId="10970" xr:uid="{92F17BD0-A4AF-4537-B2F3-77784D9E6705}"/>
    <cellStyle name="20% - Accent5 2 3 2 3 2 2 2" xfId="10971" xr:uid="{82C7398C-85A6-4184-B809-E0A05ECFDC12}"/>
    <cellStyle name="20% - Accent5 2 3 2 3 2 3" xfId="10972" xr:uid="{2B59707E-054B-41F4-956C-13721647FA08}"/>
    <cellStyle name="20% - Accent5 2 3 2 3 3" xfId="10973" xr:uid="{5190BAD3-6BC2-499A-BDCB-DA8E1FFAB7E3}"/>
    <cellStyle name="20% - Accent5 2 3 2 3 3 2" xfId="10974" xr:uid="{FA41DD5A-C3BB-42B9-9592-12FB71F829CB}"/>
    <cellStyle name="20% - Accent5 2 3 2 3 4" xfId="10975" xr:uid="{D794A6A1-E91C-492F-9D19-4FD7B02108F1}"/>
    <cellStyle name="20% - Accent5 2 3 2 4" xfId="10976" xr:uid="{21FCEE41-6B65-41CB-9F2F-CD8041387222}"/>
    <cellStyle name="20% - Accent5 2 3 2 4 2" xfId="10977" xr:uid="{31E15D35-BB6F-4690-839C-33C0840CDC4C}"/>
    <cellStyle name="20% - Accent5 2 3 2 4 2 2" xfId="10978" xr:uid="{071856C4-9D79-40BE-AAE3-94B3CCFBBE6F}"/>
    <cellStyle name="20% - Accent5 2 3 2 4 3" xfId="10979" xr:uid="{AB66FEE7-B5F8-4909-A43A-FB7E659BDCEB}"/>
    <cellStyle name="20% - Accent5 2 3 2 5" xfId="10980" xr:uid="{FAB30D33-2724-49BC-AB26-9C2E779592CB}"/>
    <cellStyle name="20% - Accent5 2 3 2 5 2" xfId="10981" xr:uid="{E06DA29D-E4EB-4B64-B752-E18C6BC346D3}"/>
    <cellStyle name="20% - Accent5 2 3 2 6" xfId="10982" xr:uid="{C7BB091F-E6A7-496D-9C90-3BE5149EE2F8}"/>
    <cellStyle name="20% - Accent5 2 3 2 6 2" xfId="10983" xr:uid="{1A9C6A8A-6C2C-43E5-AFB6-C9B4C6D86288}"/>
    <cellStyle name="20% - Accent5 2 3 2 7" xfId="10984" xr:uid="{B31E44C3-EB3F-480C-A9CA-B392FDFA60AA}"/>
    <cellStyle name="20% - Accent5 2 3 2 8" xfId="10985" xr:uid="{B845BB7C-E9AA-4F5B-9D07-9A295BE64E61}"/>
    <cellStyle name="20% - Accent5 2 3 3" xfId="10986" xr:uid="{0C727D5B-12B6-41FF-9652-3897B3C876B3}"/>
    <cellStyle name="20% - Accent5 2 3 3 2" xfId="10987" xr:uid="{A654FD8B-7BB6-4090-A076-16BE11BA4C86}"/>
    <cellStyle name="20% - Accent5 2 3 3 2 2" xfId="10988" xr:uid="{E72664D3-AA0C-4D98-8668-AB2566D3C059}"/>
    <cellStyle name="20% - Accent5 2 3 3 2 2 2" xfId="10989" xr:uid="{FBC07488-08A3-491A-90AF-C0C263FA36C8}"/>
    <cellStyle name="20% - Accent5 2 3 3 2 2 2 2" xfId="10990" xr:uid="{7374988F-8DC2-4878-9E5F-E86890FC8293}"/>
    <cellStyle name="20% - Accent5 2 3 3 2 2 3" xfId="10991" xr:uid="{958BDE82-EB0B-4963-80AE-0C55F611D5E0}"/>
    <cellStyle name="20% - Accent5 2 3 3 2 3" xfId="10992" xr:uid="{214A2641-276F-40A9-BE2D-CE2759BBDE90}"/>
    <cellStyle name="20% - Accent5 2 3 3 2 3 2" xfId="10993" xr:uid="{AC252981-7A3A-4B47-B027-42C65A8DD77D}"/>
    <cellStyle name="20% - Accent5 2 3 3 2 4" xfId="10994" xr:uid="{754A0729-2476-4DA5-84F8-6D10858A709D}"/>
    <cellStyle name="20% - Accent5 2 3 3 3" xfId="10995" xr:uid="{CE41D102-32DA-42B8-8366-4CADA2D94E05}"/>
    <cellStyle name="20% - Accent5 2 3 3 3 2" xfId="10996" xr:uid="{AA26F971-2B1F-4BBB-8C3B-E5E074CB1904}"/>
    <cellStyle name="20% - Accent5 2 3 3 3 2 2" xfId="10997" xr:uid="{30B8B71C-8732-405E-842D-E3B07F9D776C}"/>
    <cellStyle name="20% - Accent5 2 3 3 3 3" xfId="10998" xr:uid="{B4772BE3-AFA7-47EA-B035-699F08B44727}"/>
    <cellStyle name="20% - Accent5 2 3 3 4" xfId="10999" xr:uid="{60D79915-FE89-4A1C-9A6E-562CD466B890}"/>
    <cellStyle name="20% - Accent5 2 3 3 4 2" xfId="11000" xr:uid="{327FECA6-A45A-431B-AFBA-E68DEB842CF9}"/>
    <cellStyle name="20% - Accent5 2 3 3 5" xfId="11001" xr:uid="{A6283416-9837-475D-A948-21FBAD95F000}"/>
    <cellStyle name="20% - Accent5 2 3 3 5 2" xfId="11002" xr:uid="{5BCA408C-45CB-4DA3-9E49-12F02EDB72EA}"/>
    <cellStyle name="20% - Accent5 2 3 3 6" xfId="11003" xr:uid="{6092CEF7-0468-4653-8848-9FBEBCDC17A5}"/>
    <cellStyle name="20% - Accent5 2 3 3 7" xfId="11004" xr:uid="{E08286A3-E588-492B-AAB2-D5B7A87B5ADC}"/>
    <cellStyle name="20% - Accent5 2 3 4" xfId="11005" xr:uid="{5653CA9F-DD9A-49D6-A4E8-54D1AB9119CD}"/>
    <cellStyle name="20% - Accent5 2 3 4 2" xfId="11006" xr:uid="{E2311082-D020-4DBA-8B79-A8083F233D0E}"/>
    <cellStyle name="20% - Accent5 2 3 4 2 2" xfId="11007" xr:uid="{D356604F-B7B6-4EB3-9CE4-CFA47984ED7E}"/>
    <cellStyle name="20% - Accent5 2 3 4 2 2 2" xfId="11008" xr:uid="{2A317408-4B4F-48FF-AFBD-8FAA819A54F2}"/>
    <cellStyle name="20% - Accent5 2 3 4 2 2 2 2" xfId="11009" xr:uid="{453959EA-193E-4490-9A36-49C626A03E3F}"/>
    <cellStyle name="20% - Accent5 2 3 4 2 2 3" xfId="11010" xr:uid="{3BC23E38-C975-4CDE-84AA-D78BDF7C0280}"/>
    <cellStyle name="20% - Accent5 2 3 4 2 3" xfId="11011" xr:uid="{21F78C8A-76B2-4257-8330-AB8870BC00E1}"/>
    <cellStyle name="20% - Accent5 2 3 4 2 3 2" xfId="11012" xr:uid="{E8A8E095-C06D-4BB2-9456-5269FE134D9A}"/>
    <cellStyle name="20% - Accent5 2 3 4 2 4" xfId="11013" xr:uid="{EFD11199-7791-4E50-8296-0F05C21726D4}"/>
    <cellStyle name="20% - Accent5 2 3 4 3" xfId="11014" xr:uid="{FE3C9CC3-990F-4F08-87C7-4B0076A42498}"/>
    <cellStyle name="20% - Accent5 2 3 4 3 2" xfId="11015" xr:uid="{7DA56078-074D-48FD-9922-39A15877FDD7}"/>
    <cellStyle name="20% - Accent5 2 3 4 3 2 2" xfId="11016" xr:uid="{8B992AFF-BD10-48A8-9E31-7C258A2E6729}"/>
    <cellStyle name="20% - Accent5 2 3 4 3 3" xfId="11017" xr:uid="{F89A9CD3-9D9C-4389-871B-5D6239C1F200}"/>
    <cellStyle name="20% - Accent5 2 3 4 4" xfId="11018" xr:uid="{034CEFF7-AE75-4D3A-B47C-BE6C044434FE}"/>
    <cellStyle name="20% - Accent5 2 3 4 4 2" xfId="11019" xr:uid="{ACC7338D-5463-4AC4-9342-09C348EF0D0C}"/>
    <cellStyle name="20% - Accent5 2 3 4 5" xfId="11020" xr:uid="{8FDF9F62-52BA-4509-BF5F-6E9824E230E0}"/>
    <cellStyle name="20% - Accent5 2 3 5" xfId="11021" xr:uid="{F477E08A-E644-4CDF-9B60-4BF77816CCE9}"/>
    <cellStyle name="20% - Accent5 2 3 5 2" xfId="11022" xr:uid="{4F96E490-D588-427F-A757-17425EEFF6B5}"/>
    <cellStyle name="20% - Accent5 2 3 6" xfId="11023" xr:uid="{104D8220-6AE0-4451-A7E1-4E84CF441E22}"/>
    <cellStyle name="20% - Accent5 2 3_Sheet1" xfId="11024" xr:uid="{4941F148-8882-443E-A099-B75017A8C1CE}"/>
    <cellStyle name="20% - Accent5 2 4" xfId="11025" xr:uid="{2F235A09-F663-4DDA-A53D-533BAF4705BE}"/>
    <cellStyle name="20% - Accent5 2 4 2" xfId="11026" xr:uid="{7ECD736E-F32A-4539-9954-BEBC6068121B}"/>
    <cellStyle name="20% - Accent5 2 4 2 2" xfId="11027" xr:uid="{7F550FE1-92A7-4B2D-9EDC-9C89428A1304}"/>
    <cellStyle name="20% - Accent5 2 4 2 2 2" xfId="11028" xr:uid="{AE91F290-8404-4E50-8770-7049BD3D5AF7}"/>
    <cellStyle name="20% - Accent5 2 4 2 2 3" xfId="11029" xr:uid="{24989E5B-E4EA-48E5-BFB3-95ADB9A7A930}"/>
    <cellStyle name="20% - Accent5 2 4 2 3" xfId="11030" xr:uid="{8812548A-A400-4429-8E90-7F006E0DAF83}"/>
    <cellStyle name="20% - Accent5 2 4 2 4" xfId="11031" xr:uid="{A98B9FC9-8DF4-45A3-9C80-26CA63CDCC88}"/>
    <cellStyle name="20% - Accent5 2 4 3" xfId="11032" xr:uid="{E96A2465-0252-4661-9276-ACAAA971A29A}"/>
    <cellStyle name="20% - Accent5 2 4 3 2" xfId="11033" xr:uid="{17C3FBC7-747F-48DF-BFC5-FF3F01FF8488}"/>
    <cellStyle name="20% - Accent5 2 4 3 3" xfId="11034" xr:uid="{FD4E00C7-958D-4DF8-AD89-8DC4980201C0}"/>
    <cellStyle name="20% - Accent5 2 4 4" xfId="11035" xr:uid="{63327124-3FCF-4E51-BD06-FE5B2C5DAA70}"/>
    <cellStyle name="20% - Accent5 2 4 4 2" xfId="11036" xr:uid="{C76A6F6E-F756-4F86-9B45-4049A93E21E5}"/>
    <cellStyle name="20% - Accent5 2 4 5" xfId="11037" xr:uid="{CBA60341-BD67-4644-B3F9-717EFA0FBB9D}"/>
    <cellStyle name="20% - Accent5 2 5" xfId="11038" xr:uid="{C590FB8A-2407-450E-A552-5538E23294EC}"/>
    <cellStyle name="20% - Accent5 2 5 2" xfId="11039" xr:uid="{9A1B3DB7-6106-477E-80DA-3807CBEDC5D7}"/>
    <cellStyle name="20% - Accent5 2 6" xfId="11040" xr:uid="{2C98C4F6-2FF8-4D48-9757-9ADCB06CB7D7}"/>
    <cellStyle name="20% - Accent5 2 7" xfId="11041" xr:uid="{24A05E5A-5C01-45FD-A2BE-3C991DA5F5BF}"/>
    <cellStyle name="20% - Accent5 2 8" xfId="11042" xr:uid="{90BEFE5D-823F-4F57-87FB-67D9C1E5D918}"/>
    <cellStyle name="20% - Accent5 2 9" xfId="11043" xr:uid="{2B1DFA54-AFF9-4741-AFDD-943C2987A2F3}"/>
    <cellStyle name="20% - Accent5 2 9 2" xfId="11044" xr:uid="{05543176-5EC7-4A25-B760-E097E2578EC9}"/>
    <cellStyle name="20% - Accent5 2 9 2 2" xfId="11045" xr:uid="{8513D4C8-AB45-4163-BD6B-1DD2F2CE7072}"/>
    <cellStyle name="20% - Accent5 2 9 2 2 2" xfId="11046" xr:uid="{A45A3788-07E5-4266-8CA0-37792F69AB15}"/>
    <cellStyle name="20% - Accent5 2 9 2 2 2 2" xfId="11047" xr:uid="{8C0BAF3F-EBED-4900-87B7-582EC43136BA}"/>
    <cellStyle name="20% - Accent5 2 9 2 2 3" xfId="11048" xr:uid="{5876DB4D-AFE8-422F-82BD-FE2DD086549F}"/>
    <cellStyle name="20% - Accent5 2 9 2 3" xfId="11049" xr:uid="{A7D13998-2646-470D-A0A5-FF989BEE84B7}"/>
    <cellStyle name="20% - Accent5 2 9 2 3 2" xfId="11050" xr:uid="{EF5E711C-67C5-46F8-B470-75600A507F0E}"/>
    <cellStyle name="20% - Accent5 2 9 2 4" xfId="11051" xr:uid="{512120BA-53DC-455F-913F-0BD524886312}"/>
    <cellStyle name="20% - Accent5 2 9 3" xfId="11052" xr:uid="{81D39BC7-9B91-40EB-8995-DA203FA95FCF}"/>
    <cellStyle name="20% - Accent5 2 9 3 2" xfId="11053" xr:uid="{29CFCAFB-289D-4A0B-ABFD-8E6DDE2D5035}"/>
    <cellStyle name="20% - Accent5 2 9 3 2 2" xfId="11054" xr:uid="{E84328C0-39EA-4F08-9896-E48A3A8CA58D}"/>
    <cellStyle name="20% - Accent5 2 9 3 3" xfId="11055" xr:uid="{B0EBB6AE-D367-4052-BACD-0443CB44B9F2}"/>
    <cellStyle name="20% - Accent5 2 9 4" xfId="11056" xr:uid="{9BFD4DE1-EB10-4C7C-B89F-33AF74330CD3}"/>
    <cellStyle name="20% - Accent5 2 9 4 2" xfId="11057" xr:uid="{A0758550-D381-49CE-97D7-2F4572F8023D}"/>
    <cellStyle name="20% - Accent5 2 9 5" xfId="11058" xr:uid="{BCCF1F1A-A9A3-41A0-BF5F-48AAB124A846}"/>
    <cellStyle name="20% - Accent5 2_Asset Register (new)" xfId="11059" xr:uid="{C0B85452-1326-48F1-A11E-436B5AB83F73}"/>
    <cellStyle name="20% - Accent5 3" xfId="11060" xr:uid="{B3073B82-B1DB-448C-BD9E-93851598CF0D}"/>
    <cellStyle name="20% - Accent5 3 10" xfId="11061" xr:uid="{4006600C-E7BD-4378-AFBC-07E38AAD5E58}"/>
    <cellStyle name="20% - Accent5 3 10 2" xfId="11062" xr:uid="{E46C8A74-B240-4790-A731-E768CF5A0690}"/>
    <cellStyle name="20% - Accent5 3 10 2 2" xfId="11063" xr:uid="{E67ADFD6-15F0-46E3-BA76-02F2B42ECFFA}"/>
    <cellStyle name="20% - Accent5 3 10 2 2 2" xfId="11064" xr:uid="{A6979D50-B5A7-4B68-A8AE-23C599872644}"/>
    <cellStyle name="20% - Accent5 3 10 2 2 2 2" xfId="11065" xr:uid="{A8B3A2F2-990E-41A1-8662-50EEED4801C2}"/>
    <cellStyle name="20% - Accent5 3 10 2 2 3" xfId="11066" xr:uid="{250499EA-78CC-4BF4-B77D-7698FE45050D}"/>
    <cellStyle name="20% - Accent5 3 10 2 3" xfId="11067" xr:uid="{B570DD7C-A30E-43D8-9436-082AE060A1B4}"/>
    <cellStyle name="20% - Accent5 3 10 2 3 2" xfId="11068" xr:uid="{86DCF66C-4693-40EA-AEDF-250A07BA58F6}"/>
    <cellStyle name="20% - Accent5 3 10 2 4" xfId="11069" xr:uid="{BA7C02E9-4137-4327-9C59-F907C808C19E}"/>
    <cellStyle name="20% - Accent5 3 10 3" xfId="11070" xr:uid="{91066F1E-5365-409A-BBEF-D83CAADFBEAF}"/>
    <cellStyle name="20% - Accent5 3 10 3 2" xfId="11071" xr:uid="{48CEAC14-24E3-4642-8467-00A53A83B1EC}"/>
    <cellStyle name="20% - Accent5 3 10 3 2 2" xfId="11072" xr:uid="{698AEEDB-AFB9-4E65-B2B1-E05421C9511D}"/>
    <cellStyle name="20% - Accent5 3 10 3 3" xfId="11073" xr:uid="{7FE89972-3FE3-4F98-8925-773F397DA8B3}"/>
    <cellStyle name="20% - Accent5 3 10 4" xfId="11074" xr:uid="{30106534-E752-422C-89DF-89BC77C51EC9}"/>
    <cellStyle name="20% - Accent5 3 10 4 2" xfId="11075" xr:uid="{DF42FBBC-34EA-47A5-9DD2-E4C8AD154D0C}"/>
    <cellStyle name="20% - Accent5 3 10 5" xfId="11076" xr:uid="{58FDD261-48DF-455A-A198-6D6E7BAF957A}"/>
    <cellStyle name="20% - Accent5 3 11" xfId="11077" xr:uid="{A043AA4A-3698-4A38-A090-5D3E803AE366}"/>
    <cellStyle name="20% - Accent5 3 11 2" xfId="11078" xr:uid="{EF76A70D-9410-4D28-B274-647F68388343}"/>
    <cellStyle name="20% - Accent5 3 11 2 2" xfId="11079" xr:uid="{EB6DB45B-3E1D-4515-914E-0A91FF361F35}"/>
    <cellStyle name="20% - Accent5 3 11 2 2 2" xfId="11080" xr:uid="{2766768A-CAC3-435D-B3F2-174CC0CC1211}"/>
    <cellStyle name="20% - Accent5 3 11 2 2 2 2" xfId="11081" xr:uid="{75E28102-6DF4-4AB1-AE73-3BBADB0521EC}"/>
    <cellStyle name="20% - Accent5 3 11 2 2 3" xfId="11082" xr:uid="{48B361B5-8A2D-474C-B378-0AC895F9E388}"/>
    <cellStyle name="20% - Accent5 3 11 2 3" xfId="11083" xr:uid="{4A1630BF-5E74-4B44-BE63-77AEE742A28C}"/>
    <cellStyle name="20% - Accent5 3 11 2 3 2" xfId="11084" xr:uid="{6FC1C2CD-A8CD-4FDC-B16B-70111D148B0A}"/>
    <cellStyle name="20% - Accent5 3 11 2 4" xfId="11085" xr:uid="{43F501D1-8EE4-4C31-824C-E3CB75C7061E}"/>
    <cellStyle name="20% - Accent5 3 11 3" xfId="11086" xr:uid="{154787FD-18B1-48F1-A5E5-0149C9AF56CD}"/>
    <cellStyle name="20% - Accent5 3 11 3 2" xfId="11087" xr:uid="{9C614CD8-707A-4BA8-9B22-F46A0C80AD4B}"/>
    <cellStyle name="20% - Accent5 3 11 3 2 2" xfId="11088" xr:uid="{DED241B3-88D8-4647-8065-F6D589DC4DAB}"/>
    <cellStyle name="20% - Accent5 3 11 3 3" xfId="11089" xr:uid="{3A898595-65F8-408C-AE06-F3E0164E6F8D}"/>
    <cellStyle name="20% - Accent5 3 11 4" xfId="11090" xr:uid="{1DAF2482-3F3C-4FD0-87A0-66C77995C742}"/>
    <cellStyle name="20% - Accent5 3 11 4 2" xfId="11091" xr:uid="{02A46015-DFE3-4C30-A79A-6E4D0158DE3C}"/>
    <cellStyle name="20% - Accent5 3 11 5" xfId="11092" xr:uid="{1E436620-3D53-4E35-A3DB-B81821C64E31}"/>
    <cellStyle name="20% - Accent5 3 12" xfId="11093" xr:uid="{57D95F6B-090B-485F-99B4-8D75ABC036E3}"/>
    <cellStyle name="20% - Accent5 3 12 2" xfId="11094" xr:uid="{B99F407C-8C2B-4785-B864-C571C76FBBA1}"/>
    <cellStyle name="20% - Accent5 3 12 2 2" xfId="11095" xr:uid="{B88678F2-2191-4298-82F6-776BB3489E7A}"/>
    <cellStyle name="20% - Accent5 3 12 2 2 2" xfId="11096" xr:uid="{319E8255-18A5-4A15-9D0C-D56BE943E0AF}"/>
    <cellStyle name="20% - Accent5 3 12 2 2 2 2" xfId="11097" xr:uid="{B852E854-9B64-4AFE-A8A1-D49B13AD6492}"/>
    <cellStyle name="20% - Accent5 3 12 2 2 3" xfId="11098" xr:uid="{A1D1FA2F-6DA7-4A69-809A-CEC4D826FEA1}"/>
    <cellStyle name="20% - Accent5 3 12 2 3" xfId="11099" xr:uid="{5BFE46A3-83ED-412E-AA18-222E37209B30}"/>
    <cellStyle name="20% - Accent5 3 12 2 3 2" xfId="11100" xr:uid="{7BC18353-5CAA-4865-8207-FB3DC17B47F2}"/>
    <cellStyle name="20% - Accent5 3 12 2 4" xfId="11101" xr:uid="{B7687763-550E-46EE-A176-DCD1AD1E4119}"/>
    <cellStyle name="20% - Accent5 3 12 3" xfId="11102" xr:uid="{08988D98-0073-4986-9DE4-5F5C51CBA72D}"/>
    <cellStyle name="20% - Accent5 3 12 3 2" xfId="11103" xr:uid="{A61840CD-701A-4D5E-8B7F-267083B9522A}"/>
    <cellStyle name="20% - Accent5 3 12 3 2 2" xfId="11104" xr:uid="{E7D9C5F6-30C6-4D3A-8AFF-ED9736F011B3}"/>
    <cellStyle name="20% - Accent5 3 12 3 3" xfId="11105" xr:uid="{F9B7C640-422C-4DE6-9335-1CA1FC31D1E6}"/>
    <cellStyle name="20% - Accent5 3 12 4" xfId="11106" xr:uid="{ACF26678-8636-4CCB-B9FC-59F1726C3804}"/>
    <cellStyle name="20% - Accent5 3 12 4 2" xfId="11107" xr:uid="{103D5873-45C2-408C-A067-F848CE2A4E8D}"/>
    <cellStyle name="20% - Accent5 3 12 5" xfId="11108" xr:uid="{61572D92-E41E-44F2-8EE4-A0CD61D509DC}"/>
    <cellStyle name="20% - Accent5 3 13" xfId="11109" xr:uid="{D232249C-A513-46D0-AED8-A7E63E1C611D}"/>
    <cellStyle name="20% - Accent5 3 13 2" xfId="11110" xr:uid="{EC382DC3-E64A-44B4-BBBD-E55C2D617F51}"/>
    <cellStyle name="20% - Accent5 3 13 2 2" xfId="11111" xr:uid="{CB1650C6-2FF1-408C-B691-1527E09AB950}"/>
    <cellStyle name="20% - Accent5 3 13 2 2 2" xfId="11112" xr:uid="{96E600EE-3CA7-41AF-8BBD-26B831C2EB8F}"/>
    <cellStyle name="20% - Accent5 3 13 2 2 2 2" xfId="11113" xr:uid="{6184E602-F112-4805-B7AA-6AF97975FE4B}"/>
    <cellStyle name="20% - Accent5 3 13 2 2 3" xfId="11114" xr:uid="{9AC9AA39-BD7C-4420-8D69-C54B686BBB29}"/>
    <cellStyle name="20% - Accent5 3 13 2 3" xfId="11115" xr:uid="{1A656E5D-C91E-4AFF-A228-CE75FCFD73B0}"/>
    <cellStyle name="20% - Accent5 3 13 2 3 2" xfId="11116" xr:uid="{F24A8E42-489B-4A0D-8D78-CEFFF2EA07B5}"/>
    <cellStyle name="20% - Accent5 3 13 2 4" xfId="11117" xr:uid="{0BA9F2B0-68BB-4CA3-9731-F002A7448CB2}"/>
    <cellStyle name="20% - Accent5 3 13 3" xfId="11118" xr:uid="{513FE695-A5D7-4C89-B60A-44FCEF9FB6ED}"/>
    <cellStyle name="20% - Accent5 3 13 3 2" xfId="11119" xr:uid="{5399F295-1415-4A6E-A73C-FEF41DD8DE4F}"/>
    <cellStyle name="20% - Accent5 3 13 3 2 2" xfId="11120" xr:uid="{AEA371F0-4E8E-440D-AF21-5576DC5FD558}"/>
    <cellStyle name="20% - Accent5 3 13 3 3" xfId="11121" xr:uid="{A263BD81-837B-44C2-9DC2-D295D056F37D}"/>
    <cellStyle name="20% - Accent5 3 13 4" xfId="11122" xr:uid="{26B4BE02-6926-48DF-9E08-6BEAEAE9C46B}"/>
    <cellStyle name="20% - Accent5 3 13 4 2" xfId="11123" xr:uid="{9138D2E0-48EA-458D-80FE-2FE55233BAB6}"/>
    <cellStyle name="20% - Accent5 3 13 5" xfId="11124" xr:uid="{2A354CED-A6E1-492B-B8B5-2783FFA77023}"/>
    <cellStyle name="20% - Accent5 3 14" xfId="11125" xr:uid="{733A01FD-988B-47C8-8BE3-51A1A6750E83}"/>
    <cellStyle name="20% - Accent5 3 14 2" xfId="11126" xr:uid="{E5B0E07F-7F1E-47B1-A45F-90A84631A614}"/>
    <cellStyle name="20% - Accent5 3 14 2 2" xfId="11127" xr:uid="{4EB2CE62-16C7-4A48-9212-69B3AE63C90A}"/>
    <cellStyle name="20% - Accent5 3 14 2 2 2" xfId="11128" xr:uid="{04799B79-FCAF-42D3-A691-5011A65E0372}"/>
    <cellStyle name="20% - Accent5 3 14 2 3" xfId="11129" xr:uid="{80E82DD2-F589-445D-AEDA-E87420898C56}"/>
    <cellStyle name="20% - Accent5 3 14 3" xfId="11130" xr:uid="{0B0573EC-8129-43A1-8998-C46F06CF8FA4}"/>
    <cellStyle name="20% - Accent5 3 14 3 2" xfId="11131" xr:uid="{5BC1854B-7FAD-4D25-AAD3-C1DDE01FD115}"/>
    <cellStyle name="20% - Accent5 3 14 4" xfId="11132" xr:uid="{CC2D7E47-4C14-47FB-93D7-080D3096A5D9}"/>
    <cellStyle name="20% - Accent5 3 15" xfId="11133" xr:uid="{CF8460E4-8B5C-4731-9F4A-A37EFC7D9A87}"/>
    <cellStyle name="20% - Accent5 3 15 2" xfId="11134" xr:uid="{C237B9D4-9DDF-458E-9412-BD6F10E285A8}"/>
    <cellStyle name="20% - Accent5 3 15 2 2" xfId="11135" xr:uid="{60AED160-677F-4569-A0BE-A7CA87610FE0}"/>
    <cellStyle name="20% - Accent5 3 15 3" xfId="11136" xr:uid="{164688D8-EC06-4A66-B0BB-C1B42A5B6869}"/>
    <cellStyle name="20% - Accent5 3 16" xfId="11137" xr:uid="{66D578DE-0DE6-49E0-A417-E675A517986E}"/>
    <cellStyle name="20% - Accent5 3 16 2" xfId="11138" xr:uid="{43FCE1A1-91BF-497F-BEC0-4651B8D7B21B}"/>
    <cellStyle name="20% - Accent5 3 17" xfId="11139" xr:uid="{E0FA6A77-C654-4E96-85AC-B9D59DD0663F}"/>
    <cellStyle name="20% - Accent5 3 17 2" xfId="11140" xr:uid="{EA31DA73-7985-4D24-8911-58685249D02F}"/>
    <cellStyle name="20% - Accent5 3 18" xfId="11141" xr:uid="{508F7493-9AF0-4CFB-A5E0-609E8898C6EB}"/>
    <cellStyle name="20% - Accent5 3 19" xfId="11142" xr:uid="{4A5F7FFC-3A64-4735-AF43-87F265B64F29}"/>
    <cellStyle name="20% - Accent5 3 2" xfId="11143" xr:uid="{28EA487A-737E-43EB-9AF0-D7BD081D86EC}"/>
    <cellStyle name="20% - Accent5 3 2 10" xfId="11144" xr:uid="{A5B2C991-3484-4899-8E59-2A32EE51F753}"/>
    <cellStyle name="20% - Accent5 3 2 10 2" xfId="11145" xr:uid="{8CDD17DE-97A0-4D40-B99B-6D8DFB2D23F3}"/>
    <cellStyle name="20% - Accent5 3 2 10 2 2" xfId="11146" xr:uid="{5ED8B26B-4BF4-4E74-8A06-6EF0DDD0B916}"/>
    <cellStyle name="20% - Accent5 3 2 10 2 2 2" xfId="11147" xr:uid="{3D1981BC-9831-4F63-A06B-0D1556EC930D}"/>
    <cellStyle name="20% - Accent5 3 2 10 2 2 2 2" xfId="11148" xr:uid="{433CE993-F07F-4C2C-A8B1-13DF6B8940C9}"/>
    <cellStyle name="20% - Accent5 3 2 10 2 2 3" xfId="11149" xr:uid="{B39D2D20-E717-442C-8708-0477B07A228D}"/>
    <cellStyle name="20% - Accent5 3 2 10 2 3" xfId="11150" xr:uid="{83780818-D8E9-429F-A746-30A1150F8C3C}"/>
    <cellStyle name="20% - Accent5 3 2 10 2 3 2" xfId="11151" xr:uid="{2A529F45-6647-4608-B636-350515A8C48F}"/>
    <cellStyle name="20% - Accent5 3 2 10 2 4" xfId="11152" xr:uid="{712CF3C1-7C7B-425E-BD1D-CDF9194E18DC}"/>
    <cellStyle name="20% - Accent5 3 2 10 3" xfId="11153" xr:uid="{C34159B7-5A08-4EFA-8C02-67ED54C7AC72}"/>
    <cellStyle name="20% - Accent5 3 2 10 3 2" xfId="11154" xr:uid="{977A1B31-6C85-42D4-8016-08CE96FBFD37}"/>
    <cellStyle name="20% - Accent5 3 2 10 3 2 2" xfId="11155" xr:uid="{A3241FD1-F53A-4FE5-ACD6-4AE73E1B43D7}"/>
    <cellStyle name="20% - Accent5 3 2 10 3 3" xfId="11156" xr:uid="{B180E3AA-C963-454C-8ACB-BBCD424475E5}"/>
    <cellStyle name="20% - Accent5 3 2 10 4" xfId="11157" xr:uid="{894944D7-8432-4B08-8F9E-3A9991DF054D}"/>
    <cellStyle name="20% - Accent5 3 2 10 4 2" xfId="11158" xr:uid="{C5F907E8-4877-4001-8CE8-1C1E8A703347}"/>
    <cellStyle name="20% - Accent5 3 2 10 5" xfId="11159" xr:uid="{CD8378FC-255B-4CCE-9FF7-70F03711D845}"/>
    <cellStyle name="20% - Accent5 3 2 11" xfId="11160" xr:uid="{D0273897-B17F-463F-9D1B-BA85403B8657}"/>
    <cellStyle name="20% - Accent5 3 2 11 2" xfId="11161" xr:uid="{C4806847-2A44-482E-86CD-BD53D66BDB95}"/>
    <cellStyle name="20% - Accent5 3 2 11 2 2" xfId="11162" xr:uid="{4C05D39B-BACA-4477-9B85-FDA82005914C}"/>
    <cellStyle name="20% - Accent5 3 2 11 2 2 2" xfId="11163" xr:uid="{A5F7DE25-4EA6-4F55-A4CC-0B912F731701}"/>
    <cellStyle name="20% - Accent5 3 2 11 2 2 2 2" xfId="11164" xr:uid="{22044B86-1B98-4CA1-A46B-FD49B5B51005}"/>
    <cellStyle name="20% - Accent5 3 2 11 2 2 3" xfId="11165" xr:uid="{3765F0DC-BA5A-4AD1-AAF2-4876E7938E3F}"/>
    <cellStyle name="20% - Accent5 3 2 11 2 3" xfId="11166" xr:uid="{8F0F7F36-E2A8-4C33-AF96-4FCC78940DA0}"/>
    <cellStyle name="20% - Accent5 3 2 11 2 3 2" xfId="11167" xr:uid="{EE65FF23-CEDC-43C2-9C7A-8993549069E8}"/>
    <cellStyle name="20% - Accent5 3 2 11 2 4" xfId="11168" xr:uid="{DB50F243-B3E0-4A25-A26D-5CE92E7E73C5}"/>
    <cellStyle name="20% - Accent5 3 2 11 3" xfId="11169" xr:uid="{D5941FE1-13FA-4FB6-A5A6-804D8EFCCB69}"/>
    <cellStyle name="20% - Accent5 3 2 11 3 2" xfId="11170" xr:uid="{8516FC5B-13A4-4759-8E13-E20A68C65444}"/>
    <cellStyle name="20% - Accent5 3 2 11 3 2 2" xfId="11171" xr:uid="{662C0EA6-BBF1-4822-9C0A-E525A1DBA054}"/>
    <cellStyle name="20% - Accent5 3 2 11 3 3" xfId="11172" xr:uid="{D7741951-1C34-465D-8FAD-DA8F3F980B35}"/>
    <cellStyle name="20% - Accent5 3 2 11 4" xfId="11173" xr:uid="{7EC0718B-5494-499B-B93A-E28657D12272}"/>
    <cellStyle name="20% - Accent5 3 2 11 4 2" xfId="11174" xr:uid="{19842D02-B0C5-423E-9DA4-5E7E0AEE8DB0}"/>
    <cellStyle name="20% - Accent5 3 2 11 5" xfId="11175" xr:uid="{6232A3AA-3DF6-406F-A052-409F0AB20A72}"/>
    <cellStyle name="20% - Accent5 3 2 12" xfId="11176" xr:uid="{A351156D-9E3F-466C-A2A3-B847533B4733}"/>
    <cellStyle name="20% - Accent5 3 2 12 2" xfId="11177" xr:uid="{F9D2A745-1EE3-44B1-946D-AEF696519C3E}"/>
    <cellStyle name="20% - Accent5 3 2 12 2 2" xfId="11178" xr:uid="{A6E84D36-DAF2-4E4B-B99C-EB089265EE98}"/>
    <cellStyle name="20% - Accent5 3 2 12 2 2 2" xfId="11179" xr:uid="{380B4E25-23DA-4A68-B5D0-A7F182F53A89}"/>
    <cellStyle name="20% - Accent5 3 2 12 2 3" xfId="11180" xr:uid="{44EC588B-0CEF-4D4E-B9FB-7EF1F837EE28}"/>
    <cellStyle name="20% - Accent5 3 2 12 3" xfId="11181" xr:uid="{1FC67978-D120-4C77-BA84-E77E707C9610}"/>
    <cellStyle name="20% - Accent5 3 2 12 3 2" xfId="11182" xr:uid="{E9882074-22EE-4880-85F5-91A7C3CA68B2}"/>
    <cellStyle name="20% - Accent5 3 2 12 4" xfId="11183" xr:uid="{B1A564A9-8464-481D-818F-C8F275C2D10A}"/>
    <cellStyle name="20% - Accent5 3 2 13" xfId="11184" xr:uid="{7BC4143B-E06D-4A3A-BE95-28EA175BA1B1}"/>
    <cellStyle name="20% - Accent5 3 2 13 2" xfId="11185" xr:uid="{56E32DBC-DDF0-4ECC-8085-9190DF6F6A28}"/>
    <cellStyle name="20% - Accent5 3 2 13 2 2" xfId="11186" xr:uid="{9FCCE892-8DE7-4729-B395-FCDAF249B27C}"/>
    <cellStyle name="20% - Accent5 3 2 13 3" xfId="11187" xr:uid="{AA21D645-4D9F-4C5F-A92F-0BADC17FA5A6}"/>
    <cellStyle name="20% - Accent5 3 2 14" xfId="11188" xr:uid="{EF802D1A-EC1E-4202-BF4B-8E6E5420C173}"/>
    <cellStyle name="20% - Accent5 3 2 14 2" xfId="11189" xr:uid="{375C0450-7DA8-4011-A77E-EC7F1E7BACD4}"/>
    <cellStyle name="20% - Accent5 3 2 15" xfId="11190" xr:uid="{5EDF1016-0D70-4DDF-8CCA-8F3EE4756693}"/>
    <cellStyle name="20% - Accent5 3 2 15 2" xfId="11191" xr:uid="{4982D92E-98C8-45E9-A104-F3C3E4471E16}"/>
    <cellStyle name="20% - Accent5 3 2 16" xfId="11192" xr:uid="{13F7C4CA-31AA-4894-B5C1-FAA002A04F09}"/>
    <cellStyle name="20% - Accent5 3 2 17" xfId="11193" xr:uid="{FC86AA16-F386-4241-82B8-081FE545F599}"/>
    <cellStyle name="20% - Accent5 3 2 2" xfId="11194" xr:uid="{CD2EC6F4-022E-4B17-BF03-330733AEE856}"/>
    <cellStyle name="20% - Accent5 3 2 2 10" xfId="11195" xr:uid="{36DE6310-5503-40C0-B522-C7EB5819155F}"/>
    <cellStyle name="20% - Accent5 3 2 2 2" xfId="11196" xr:uid="{988E0B05-72B2-405C-8831-200014CCBD06}"/>
    <cellStyle name="20% - Accent5 3 2 2 2 2" xfId="11197" xr:uid="{3BAE5D8A-F744-46B3-850E-0A28EE4E443A}"/>
    <cellStyle name="20% - Accent5 3 2 2 2 2 2" xfId="11198" xr:uid="{46B57262-9EAA-4A43-BB20-1A8CFAF96569}"/>
    <cellStyle name="20% - Accent5 3 2 2 2 2 2 2" xfId="11199" xr:uid="{34EF358E-F6F9-4940-9DBF-34ECC4A53EB1}"/>
    <cellStyle name="20% - Accent5 3 2 2 2 2 2 2 2" xfId="11200" xr:uid="{CB5FF193-B88C-4DAC-8A59-D1A025AAFFD0}"/>
    <cellStyle name="20% - Accent5 3 2 2 2 2 2 2 2 2" xfId="11201" xr:uid="{63F6F54D-765F-4012-8B56-0AB6838DD641}"/>
    <cellStyle name="20% - Accent5 3 2 2 2 2 2 2 3" xfId="11202" xr:uid="{A662E93F-1DAE-4E0E-A7B9-D58226FBD34B}"/>
    <cellStyle name="20% - Accent5 3 2 2 2 2 2 3" xfId="11203" xr:uid="{722784B9-120A-4FA7-B763-A77757914897}"/>
    <cellStyle name="20% - Accent5 3 2 2 2 2 2 3 2" xfId="11204" xr:uid="{A9E134FC-B413-4C9A-A168-FEFDC4CFF3DD}"/>
    <cellStyle name="20% - Accent5 3 2 2 2 2 2 4" xfId="11205" xr:uid="{29D787CC-0DF2-4CBD-AA55-3B27E85315EF}"/>
    <cellStyle name="20% - Accent5 3 2 2 2 2 2 4 2" xfId="11206" xr:uid="{45037B4E-1B02-47B9-961F-778237FEA4AA}"/>
    <cellStyle name="20% - Accent5 3 2 2 2 2 2 5" xfId="11207" xr:uid="{CCF35A94-60F6-4FEF-9280-F3F9A1CBFACF}"/>
    <cellStyle name="20% - Accent5 3 2 2 2 2 2 6" xfId="11208" xr:uid="{695D0F07-29D9-4AC3-8C6F-BD42B4F473B1}"/>
    <cellStyle name="20% - Accent5 3 2 2 2 2 3" xfId="11209" xr:uid="{B3DCA975-267C-462D-A155-19CA49A35904}"/>
    <cellStyle name="20% - Accent5 3 2 2 2 2 3 2" xfId="11210" xr:uid="{1BA0F638-A337-42B9-983C-9C811E0ECC17}"/>
    <cellStyle name="20% - Accent5 3 2 2 2 2 3 2 2" xfId="11211" xr:uid="{DD7F5962-A431-4F74-857D-74A43CCB688B}"/>
    <cellStyle name="20% - Accent5 3 2 2 2 2 3 3" xfId="11212" xr:uid="{39983234-018D-4599-B3C6-41DE34AC1F4B}"/>
    <cellStyle name="20% - Accent5 3 2 2 2 2 4" xfId="11213" xr:uid="{835251FC-6550-4D08-A4C9-0AC565AEA5D7}"/>
    <cellStyle name="20% - Accent5 3 2 2 2 2 4 2" xfId="11214" xr:uid="{C610BAA1-8166-41CF-A957-A2D9B67C1D34}"/>
    <cellStyle name="20% - Accent5 3 2 2 2 2 5" xfId="11215" xr:uid="{3614840E-ED87-444D-B2D4-EABD09D5B3DE}"/>
    <cellStyle name="20% - Accent5 3 2 2 2 2 5 2" xfId="11216" xr:uid="{13A92DAF-2325-40D9-B5A4-2D83B7BFC4DC}"/>
    <cellStyle name="20% - Accent5 3 2 2 2 2 6" xfId="11217" xr:uid="{5B93766E-E839-49DF-BF85-E9829A701D05}"/>
    <cellStyle name="20% - Accent5 3 2 2 2 2 7" xfId="11218" xr:uid="{9AEE6ED5-BD7D-43BC-8B1E-7783F297451C}"/>
    <cellStyle name="20% - Accent5 3 2 2 2 3" xfId="11219" xr:uid="{05A165E3-9D6B-436A-8642-084286C75B6B}"/>
    <cellStyle name="20% - Accent5 3 2 2 2 3 2" xfId="11220" xr:uid="{8DC3F5A3-18EF-4D75-A06C-6A6FE3BA4132}"/>
    <cellStyle name="20% - Accent5 3 2 2 2 3 2 2" xfId="11221" xr:uid="{7776F0C8-52FF-415D-A8F4-78F7FCB21BA9}"/>
    <cellStyle name="20% - Accent5 3 2 2 2 3 2 2 2" xfId="11222" xr:uid="{972B5EBB-9245-43DB-9B11-173BDA6D2D62}"/>
    <cellStyle name="20% - Accent5 3 2 2 2 3 2 3" xfId="11223" xr:uid="{B76CBFE9-8361-4085-9A6E-88160B89003F}"/>
    <cellStyle name="20% - Accent5 3 2 2 2 3 3" xfId="11224" xr:uid="{75466B5E-0F22-4437-B7AA-F882975A4D72}"/>
    <cellStyle name="20% - Accent5 3 2 2 2 3 3 2" xfId="11225" xr:uid="{66233545-55BC-478F-83D5-17B599852C3E}"/>
    <cellStyle name="20% - Accent5 3 2 2 2 3 4" xfId="11226" xr:uid="{A66B4F9C-466D-45A1-87ED-E219FBD9DEF1}"/>
    <cellStyle name="20% - Accent5 3 2 2 2 3 4 2" xfId="11227" xr:uid="{801592F8-2259-49BA-A91F-DAA87CB09421}"/>
    <cellStyle name="20% - Accent5 3 2 2 2 3 5" xfId="11228" xr:uid="{E3B55F17-C7F9-458B-8659-66B76D622522}"/>
    <cellStyle name="20% - Accent5 3 2 2 2 3 6" xfId="11229" xr:uid="{2FE1F251-CE7A-4338-A951-7E319E68DCE2}"/>
    <cellStyle name="20% - Accent5 3 2 2 2 4" xfId="11230" xr:uid="{1267499D-479A-408C-9093-CC3DD9E2354B}"/>
    <cellStyle name="20% - Accent5 3 2 2 2 4 2" xfId="11231" xr:uid="{196359FD-E8E7-41F0-AFE3-DB314DFE2B59}"/>
    <cellStyle name="20% - Accent5 3 2 2 2 4 2 2" xfId="11232" xr:uid="{FD011732-4A99-455E-8919-A53CECDDB562}"/>
    <cellStyle name="20% - Accent5 3 2 2 2 4 3" xfId="11233" xr:uid="{6F23223E-A66F-4FF4-9354-7E4D27BDC0E4}"/>
    <cellStyle name="20% - Accent5 3 2 2 2 5" xfId="11234" xr:uid="{28BE501E-4C8F-4F42-965B-C274453E3193}"/>
    <cellStyle name="20% - Accent5 3 2 2 2 5 2" xfId="11235" xr:uid="{5F92C18C-BA0C-4CCA-9747-070398BC1B67}"/>
    <cellStyle name="20% - Accent5 3 2 2 2 6" xfId="11236" xr:uid="{08EBE4CF-CAAE-47F6-A64E-09184CF8D07D}"/>
    <cellStyle name="20% - Accent5 3 2 2 2 6 2" xfId="11237" xr:uid="{0B3CE29E-28E3-49BE-8D78-383E9E5B54E2}"/>
    <cellStyle name="20% - Accent5 3 2 2 2 7" xfId="11238" xr:uid="{2A4F192C-34FF-41D0-B3B5-AD0E360D7BA3}"/>
    <cellStyle name="20% - Accent5 3 2 2 2 8" xfId="11239" xr:uid="{2D5158C4-F691-4DCC-A970-C7E67D927F95}"/>
    <cellStyle name="20% - Accent5 3 2 2 3" xfId="11240" xr:uid="{B39FD71B-06BA-4486-AD6B-AC70E2154DD9}"/>
    <cellStyle name="20% - Accent5 3 2 2 3 2" xfId="11241" xr:uid="{B7D5F6FE-D480-4C17-A30E-FD5384DABEEC}"/>
    <cellStyle name="20% - Accent5 3 2 2 3 2 2" xfId="11242" xr:uid="{535914EA-4893-481D-8EEC-7083F068E0CF}"/>
    <cellStyle name="20% - Accent5 3 2 2 3 2 2 2" xfId="11243" xr:uid="{76ABF193-E3C8-4226-97E3-CA9E8089C88C}"/>
    <cellStyle name="20% - Accent5 3 2 2 3 2 2 2 2" xfId="11244" xr:uid="{8A183FDC-CB1E-4D17-9CF9-B8FEB6D802B0}"/>
    <cellStyle name="20% - Accent5 3 2 2 3 2 2 3" xfId="11245" xr:uid="{79F147AD-9725-46E4-8357-655912153A0D}"/>
    <cellStyle name="20% - Accent5 3 2 2 3 2 3" xfId="11246" xr:uid="{9D7D1D06-B470-4EAB-A09D-E4DF324E445E}"/>
    <cellStyle name="20% - Accent5 3 2 2 3 2 3 2" xfId="11247" xr:uid="{39A76DBF-7B42-4457-9527-951942769424}"/>
    <cellStyle name="20% - Accent5 3 2 2 3 2 4" xfId="11248" xr:uid="{3000061A-A8BB-442D-8A84-B1E463C67B71}"/>
    <cellStyle name="20% - Accent5 3 2 2 3 2 4 2" xfId="11249" xr:uid="{5B5B1D6F-965B-4D07-A910-DBDBEF997318}"/>
    <cellStyle name="20% - Accent5 3 2 2 3 2 5" xfId="11250" xr:uid="{8D5EEBE4-EA16-4EEA-8DCC-F8965FED3534}"/>
    <cellStyle name="20% - Accent5 3 2 2 3 2 6" xfId="11251" xr:uid="{DB6E3CBF-5740-4AAE-A10D-3F2B013F895B}"/>
    <cellStyle name="20% - Accent5 3 2 2 3 3" xfId="11252" xr:uid="{E4746A9F-CCEA-4C6C-B546-BBDC5BA47561}"/>
    <cellStyle name="20% - Accent5 3 2 2 3 3 2" xfId="11253" xr:uid="{596A985C-EB1C-4550-803A-94A40D5AD16F}"/>
    <cellStyle name="20% - Accent5 3 2 2 3 3 2 2" xfId="11254" xr:uid="{663A385E-6C7F-4261-8AC4-CFC328017D88}"/>
    <cellStyle name="20% - Accent5 3 2 2 3 3 3" xfId="11255" xr:uid="{D0F316B6-0E73-4276-A210-44A9556D8F31}"/>
    <cellStyle name="20% - Accent5 3 2 2 3 4" xfId="11256" xr:uid="{134DB606-E8E1-4471-AF54-FABE4221CA16}"/>
    <cellStyle name="20% - Accent5 3 2 2 3 4 2" xfId="11257" xr:uid="{7D10A236-1DFE-477E-8605-DD90218C831E}"/>
    <cellStyle name="20% - Accent5 3 2 2 3 5" xfId="11258" xr:uid="{1210D213-868E-4C27-BC83-C48CE04A58BD}"/>
    <cellStyle name="20% - Accent5 3 2 2 3 5 2" xfId="11259" xr:uid="{7A765A67-15A9-4477-8A0B-66F371A84446}"/>
    <cellStyle name="20% - Accent5 3 2 2 3 6" xfId="11260" xr:uid="{9E2A849D-D51A-4EBA-A671-4A85C4BAD016}"/>
    <cellStyle name="20% - Accent5 3 2 2 3 7" xfId="11261" xr:uid="{3B9D37E9-2C85-49A3-8F0F-6D0A32160338}"/>
    <cellStyle name="20% - Accent5 3 2 2 4" xfId="11262" xr:uid="{87B75456-E4E7-4199-8F76-3823CAD9917E}"/>
    <cellStyle name="20% - Accent5 3 2 2 4 2" xfId="11263" xr:uid="{811987AF-43B0-4233-86F1-BDAB6ED331AF}"/>
    <cellStyle name="20% - Accent5 3 2 2 4 2 2" xfId="11264" xr:uid="{8269CE3F-0802-40DB-8C0E-97FE9640ABDE}"/>
    <cellStyle name="20% - Accent5 3 2 2 4 2 2 2" xfId="11265" xr:uid="{0695B0E2-96EE-416E-B1FF-AA9AB97FF6AE}"/>
    <cellStyle name="20% - Accent5 3 2 2 4 2 2 2 2" xfId="11266" xr:uid="{66D108FB-CB5A-4D4B-94D7-617410B217A1}"/>
    <cellStyle name="20% - Accent5 3 2 2 4 2 2 3" xfId="11267" xr:uid="{DBF94B05-6467-4DF3-A4CB-3BC60D68860D}"/>
    <cellStyle name="20% - Accent5 3 2 2 4 2 3" xfId="11268" xr:uid="{9D97DAEA-CF51-4588-8E1C-49CF6278EDF0}"/>
    <cellStyle name="20% - Accent5 3 2 2 4 2 3 2" xfId="11269" xr:uid="{1D1BFF72-D4E0-4DAA-80B7-54ECAA252BBF}"/>
    <cellStyle name="20% - Accent5 3 2 2 4 2 4" xfId="11270" xr:uid="{83FF9757-FC1B-4E23-97C7-A2EA724CF882}"/>
    <cellStyle name="20% - Accent5 3 2 2 4 3" xfId="11271" xr:uid="{A45CF79F-890D-4FC4-BDE5-80D10755EEB1}"/>
    <cellStyle name="20% - Accent5 3 2 2 4 3 2" xfId="11272" xr:uid="{06AF0B8B-F6B0-4B27-9C9D-A9CBC710FECD}"/>
    <cellStyle name="20% - Accent5 3 2 2 4 3 2 2" xfId="11273" xr:uid="{119B25A3-276A-434C-BBCD-EAE1090851D5}"/>
    <cellStyle name="20% - Accent5 3 2 2 4 3 3" xfId="11274" xr:uid="{A4C5620B-B9E3-4F10-8611-26DED60C937F}"/>
    <cellStyle name="20% - Accent5 3 2 2 4 4" xfId="11275" xr:uid="{B2531A36-AD3C-4F79-B447-23CE1B8ED553}"/>
    <cellStyle name="20% - Accent5 3 2 2 4 4 2" xfId="11276" xr:uid="{81962DFC-8229-4EE4-8AD4-06A97DA94105}"/>
    <cellStyle name="20% - Accent5 3 2 2 4 5" xfId="11277" xr:uid="{EC71D2B6-31F3-45EE-AFAD-0634E689B850}"/>
    <cellStyle name="20% - Accent5 3 2 2 4 5 2" xfId="11278" xr:uid="{C0BC7D38-1481-4C5B-801D-D56D44E5DF06}"/>
    <cellStyle name="20% - Accent5 3 2 2 4 6" xfId="11279" xr:uid="{46CD5D0C-9F9B-403B-96A7-DE2D4C36A616}"/>
    <cellStyle name="20% - Accent5 3 2 2 4 7" xfId="11280" xr:uid="{C721E126-854F-4807-BCD1-1CA7E3754E5D}"/>
    <cellStyle name="20% - Accent5 3 2 2 5" xfId="11281" xr:uid="{19B98537-C520-427A-B53F-7F2FA29EE90B}"/>
    <cellStyle name="20% - Accent5 3 2 2 5 2" xfId="11282" xr:uid="{7813745D-9E85-4EFE-8ED0-7091AFFFDE4E}"/>
    <cellStyle name="20% - Accent5 3 2 2 5 2 2" xfId="11283" xr:uid="{D3AA357C-8E03-4389-929C-843017AEFF87}"/>
    <cellStyle name="20% - Accent5 3 2 2 5 2 2 2" xfId="11284" xr:uid="{246B552A-95B5-440A-A878-F9E3EF676E42}"/>
    <cellStyle name="20% - Accent5 3 2 2 5 2 3" xfId="11285" xr:uid="{CD0A8135-E0B5-414D-8FD9-2FBDB314D63C}"/>
    <cellStyle name="20% - Accent5 3 2 2 5 3" xfId="11286" xr:uid="{55B8E470-0E51-439E-81F2-A6B60251D32D}"/>
    <cellStyle name="20% - Accent5 3 2 2 5 3 2" xfId="11287" xr:uid="{7CFEE8F5-8E0F-49D2-B26B-B7C75BCA9A01}"/>
    <cellStyle name="20% - Accent5 3 2 2 5 4" xfId="11288" xr:uid="{EF0F46E9-61D3-4EFF-BD76-338622C87FE6}"/>
    <cellStyle name="20% - Accent5 3 2 2 6" xfId="11289" xr:uid="{21EDE31F-C635-4CAA-8E2B-23018E6384E8}"/>
    <cellStyle name="20% - Accent5 3 2 2 6 2" xfId="11290" xr:uid="{13B2A087-DD56-4C8B-A7E5-948EC4459A2D}"/>
    <cellStyle name="20% - Accent5 3 2 2 6 2 2" xfId="11291" xr:uid="{528CFF48-7A5F-4C2A-BBC5-F7D32BF8B124}"/>
    <cellStyle name="20% - Accent5 3 2 2 6 3" xfId="11292" xr:uid="{827A9D1F-4183-40AB-A250-63440FC6B70B}"/>
    <cellStyle name="20% - Accent5 3 2 2 7" xfId="11293" xr:uid="{A8292053-80B6-4DB7-B8D7-05C3AFDEF789}"/>
    <cellStyle name="20% - Accent5 3 2 2 7 2" xfId="11294" xr:uid="{2C6D4433-4397-46F3-923E-4073C839F341}"/>
    <cellStyle name="20% - Accent5 3 2 2 8" xfId="11295" xr:uid="{92662B8D-A76C-40A1-9236-D9B90B8B752C}"/>
    <cellStyle name="20% - Accent5 3 2 2 8 2" xfId="11296" xr:uid="{9C457109-7736-40F1-A3C2-B2E05A075042}"/>
    <cellStyle name="20% - Accent5 3 2 2 9" xfId="11297" xr:uid="{5C18F3C0-0388-4924-8224-4799B7690E6A}"/>
    <cellStyle name="20% - Accent5 3 2 2_Asset Register (new)" xfId="11298" xr:uid="{2DCB8A53-A2EA-4679-9048-EB56D657070D}"/>
    <cellStyle name="20% - Accent5 3 2 3" xfId="11299" xr:uid="{7614182D-DE31-4D82-9E04-CF43D995C39E}"/>
    <cellStyle name="20% - Accent5 3 2 3 2" xfId="11300" xr:uid="{AA057342-4D91-48A6-9F5D-77C21EA28C46}"/>
    <cellStyle name="20% - Accent5 3 2 3 2 2" xfId="11301" xr:uid="{F7D295B3-3C28-4E52-915E-F31FDB6830D7}"/>
    <cellStyle name="20% - Accent5 3 2 3 2 2 2" xfId="11302" xr:uid="{637D8859-188D-45C0-8C0A-545DF9B61F32}"/>
    <cellStyle name="20% - Accent5 3 2 3 2 2 2 2" xfId="11303" xr:uid="{C47158BD-D103-4080-B9BA-8817788CABC0}"/>
    <cellStyle name="20% - Accent5 3 2 3 2 2 2 2 2" xfId="11304" xr:uid="{A84E86E5-23EB-4E45-B424-D83E51B9B72E}"/>
    <cellStyle name="20% - Accent5 3 2 3 2 2 2 3" xfId="11305" xr:uid="{7A5E8E9D-9D3A-4A71-8019-CFE3F03E1056}"/>
    <cellStyle name="20% - Accent5 3 2 3 2 2 3" xfId="11306" xr:uid="{A36D6E67-CEE2-46C0-8E39-858FC8529D61}"/>
    <cellStyle name="20% - Accent5 3 2 3 2 2 3 2" xfId="11307" xr:uid="{FD34D580-BD2F-4FBA-B3A6-9463A2E72F40}"/>
    <cellStyle name="20% - Accent5 3 2 3 2 2 4" xfId="11308" xr:uid="{06FE3A39-EA2B-4865-AEEA-B8F3D9B6A5BD}"/>
    <cellStyle name="20% - Accent5 3 2 3 2 2 4 2" xfId="11309" xr:uid="{C0D2FF9D-A4ED-4F91-9967-1BF29CAFBE7D}"/>
    <cellStyle name="20% - Accent5 3 2 3 2 2 5" xfId="11310" xr:uid="{565366BE-A550-4AAD-98AE-400D1CB6B1DA}"/>
    <cellStyle name="20% - Accent5 3 2 3 2 2 6" xfId="11311" xr:uid="{1AF5951A-1706-4571-AA61-C7D24404566D}"/>
    <cellStyle name="20% - Accent5 3 2 3 2 3" xfId="11312" xr:uid="{460DF55C-DFAE-40EB-B0DB-5C9C7A36F511}"/>
    <cellStyle name="20% - Accent5 3 2 3 2 3 2" xfId="11313" xr:uid="{75EE2021-1186-4D5F-8D4E-1246DE173E95}"/>
    <cellStyle name="20% - Accent5 3 2 3 2 3 2 2" xfId="11314" xr:uid="{4E728EEF-823B-40D1-A362-355384754648}"/>
    <cellStyle name="20% - Accent5 3 2 3 2 3 3" xfId="11315" xr:uid="{17A98148-0B2E-4994-A47B-381ABAE991DF}"/>
    <cellStyle name="20% - Accent5 3 2 3 2 4" xfId="11316" xr:uid="{B6D5BA85-22E7-4556-8DA8-FA73D3A0E4C5}"/>
    <cellStyle name="20% - Accent5 3 2 3 2 4 2" xfId="11317" xr:uid="{FAFB5CA0-EB0A-4455-BAE4-CC5FF5E50960}"/>
    <cellStyle name="20% - Accent5 3 2 3 2 5" xfId="11318" xr:uid="{6DB2693F-2ED0-4F9F-B206-5E0FDEFC0F42}"/>
    <cellStyle name="20% - Accent5 3 2 3 2 5 2" xfId="11319" xr:uid="{1656285F-C81C-4511-AD41-5A51C992FB66}"/>
    <cellStyle name="20% - Accent5 3 2 3 2 6" xfId="11320" xr:uid="{B381227D-C275-4E7C-A0BE-74CC542D1FCC}"/>
    <cellStyle name="20% - Accent5 3 2 3 2 7" xfId="11321" xr:uid="{F8326FF5-054E-4F77-A95A-E025CE39A011}"/>
    <cellStyle name="20% - Accent5 3 2 3 3" xfId="11322" xr:uid="{4BCFAC98-660F-4403-B302-970FE7874BA3}"/>
    <cellStyle name="20% - Accent5 3 2 3 3 2" xfId="11323" xr:uid="{6729A096-969F-4750-90BB-22903082159D}"/>
    <cellStyle name="20% - Accent5 3 2 3 3 2 2" xfId="11324" xr:uid="{C0772C3D-65C2-4E45-B218-246A1309CDBC}"/>
    <cellStyle name="20% - Accent5 3 2 3 3 2 2 2" xfId="11325" xr:uid="{B4816EB2-7328-47B6-88A3-362FDA3F7B34}"/>
    <cellStyle name="20% - Accent5 3 2 3 3 2 3" xfId="11326" xr:uid="{3BBDEA05-F076-4448-8755-D254A2B8E9A9}"/>
    <cellStyle name="20% - Accent5 3 2 3 3 3" xfId="11327" xr:uid="{DDA82828-B761-49A4-AC60-1B4706D606EE}"/>
    <cellStyle name="20% - Accent5 3 2 3 3 3 2" xfId="11328" xr:uid="{EA3F43DF-91E3-4B54-9EE4-439659DEA33B}"/>
    <cellStyle name="20% - Accent5 3 2 3 3 4" xfId="11329" xr:uid="{422B6B18-9A1D-473A-8F57-D73ADA59B67C}"/>
    <cellStyle name="20% - Accent5 3 2 3 3 4 2" xfId="11330" xr:uid="{49023E03-E121-41D7-9863-40B213B3FAD1}"/>
    <cellStyle name="20% - Accent5 3 2 3 3 5" xfId="11331" xr:uid="{BB827701-E912-40D7-BEE1-03587A5AB723}"/>
    <cellStyle name="20% - Accent5 3 2 3 3 6" xfId="11332" xr:uid="{410D6E63-5955-47E2-A33F-E85288E624CA}"/>
    <cellStyle name="20% - Accent5 3 2 3 4" xfId="11333" xr:uid="{24AE32A5-DA0C-4F7B-B629-7E6E173BC169}"/>
    <cellStyle name="20% - Accent5 3 2 3 4 2" xfId="11334" xr:uid="{C03F5D4D-AFDE-4F6C-AFB7-EC626BEDF763}"/>
    <cellStyle name="20% - Accent5 3 2 3 4 2 2" xfId="11335" xr:uid="{D01B849A-94C1-46AB-BABE-FBCB30149861}"/>
    <cellStyle name="20% - Accent5 3 2 3 4 3" xfId="11336" xr:uid="{969371AD-5247-49A2-952B-0F54433C06C9}"/>
    <cellStyle name="20% - Accent5 3 2 3 5" xfId="11337" xr:uid="{13EF027C-FBA0-4A88-B202-5F3418DDED8B}"/>
    <cellStyle name="20% - Accent5 3 2 3 5 2" xfId="11338" xr:uid="{70974898-D9F2-4EF2-BE44-0E457A84D3A0}"/>
    <cellStyle name="20% - Accent5 3 2 3 6" xfId="11339" xr:uid="{4E1E96EC-1C19-4AD9-B454-728C30BF0195}"/>
    <cellStyle name="20% - Accent5 3 2 3 6 2" xfId="11340" xr:uid="{ECB3320F-95E4-44F9-8F9B-68E8BF482C4F}"/>
    <cellStyle name="20% - Accent5 3 2 3 7" xfId="11341" xr:uid="{810AE9F6-FF86-459D-A6CB-D5FCDFCA82DA}"/>
    <cellStyle name="20% - Accent5 3 2 3 8" xfId="11342" xr:uid="{279BCDF1-5A65-4133-AC0D-CBBC38384171}"/>
    <cellStyle name="20% - Accent5 3 2 4" xfId="11343" xr:uid="{2D0B4952-9898-4FB4-999F-C0212B94B61A}"/>
    <cellStyle name="20% - Accent5 3 2 4 2" xfId="11344" xr:uid="{5438E952-90DF-44FE-A1B0-60B3DC2824AE}"/>
    <cellStyle name="20% - Accent5 3 2 4 2 2" xfId="11345" xr:uid="{BDBB8486-D55D-4742-ACD7-E2EFB38B05A9}"/>
    <cellStyle name="20% - Accent5 3 2 4 2 2 2" xfId="11346" xr:uid="{6584CCC1-E5B7-49B5-9EE9-68633E8BA247}"/>
    <cellStyle name="20% - Accent5 3 2 4 2 2 2 2" xfId="11347" xr:uid="{F5F7F6C9-18D0-4365-861C-D5EBEB004861}"/>
    <cellStyle name="20% - Accent5 3 2 4 2 2 3" xfId="11348" xr:uid="{AD6E886E-89DB-4B1F-83BB-86E0DA609455}"/>
    <cellStyle name="20% - Accent5 3 2 4 2 3" xfId="11349" xr:uid="{1FF2E640-89A4-4ACE-B3A0-79E384DB2846}"/>
    <cellStyle name="20% - Accent5 3 2 4 2 3 2" xfId="11350" xr:uid="{613B93FE-E218-43FF-A386-46A32EE2848D}"/>
    <cellStyle name="20% - Accent5 3 2 4 2 4" xfId="11351" xr:uid="{C40EB505-A5A0-4780-9FB6-90FA96D6A0C7}"/>
    <cellStyle name="20% - Accent5 3 2 4 2 4 2" xfId="11352" xr:uid="{D0ADE686-B583-4302-AC3B-01455DC5FAF1}"/>
    <cellStyle name="20% - Accent5 3 2 4 2 5" xfId="11353" xr:uid="{F24D9C38-B5BB-414A-8770-AE4C2499906A}"/>
    <cellStyle name="20% - Accent5 3 2 4 2 6" xfId="11354" xr:uid="{066725C1-7567-462A-8000-D21C86F44013}"/>
    <cellStyle name="20% - Accent5 3 2 4 3" xfId="11355" xr:uid="{83E95052-4A13-46CF-ADFB-70D1D6C99FC3}"/>
    <cellStyle name="20% - Accent5 3 2 4 3 2" xfId="11356" xr:uid="{770DF502-BE67-4024-AE9A-3DB4007879BD}"/>
    <cellStyle name="20% - Accent5 3 2 4 3 2 2" xfId="11357" xr:uid="{35CE6DA3-4670-4681-B7C8-61A5616A8A95}"/>
    <cellStyle name="20% - Accent5 3 2 4 3 3" xfId="11358" xr:uid="{28BE3794-BA35-4C41-B770-1CD07D9A0A35}"/>
    <cellStyle name="20% - Accent5 3 2 4 4" xfId="11359" xr:uid="{1CA566F8-185E-49A2-9D6B-6584E28499D5}"/>
    <cellStyle name="20% - Accent5 3 2 4 4 2" xfId="11360" xr:uid="{4B196475-1A34-4898-A2D4-114293356FD4}"/>
    <cellStyle name="20% - Accent5 3 2 4 5" xfId="11361" xr:uid="{B68906E2-DDAE-49AF-A97E-99023EED3BF4}"/>
    <cellStyle name="20% - Accent5 3 2 4 5 2" xfId="11362" xr:uid="{31FBD1E8-6244-4457-A6F7-8A86A559001B}"/>
    <cellStyle name="20% - Accent5 3 2 4 6" xfId="11363" xr:uid="{01A1E5E7-D194-4835-B047-F77674DA0137}"/>
    <cellStyle name="20% - Accent5 3 2 4 7" xfId="11364" xr:uid="{1ABC11DF-B679-43A1-87FD-7201F2E2662B}"/>
    <cellStyle name="20% - Accent5 3 2 5" xfId="11365" xr:uid="{C5DE00C9-4B10-4E9F-B93A-68B708FEF2AE}"/>
    <cellStyle name="20% - Accent5 3 2 5 2" xfId="11366" xr:uid="{01738714-01AB-42C7-8CA6-DBA06EACE6D0}"/>
    <cellStyle name="20% - Accent5 3 2 5 2 2" xfId="11367" xr:uid="{BF5593AD-7E2B-4119-B6DB-C2DAE3D0346D}"/>
    <cellStyle name="20% - Accent5 3 2 5 2 2 2" xfId="11368" xr:uid="{E5DC157C-2F4A-4874-A9A6-79D03B1C2668}"/>
    <cellStyle name="20% - Accent5 3 2 5 2 2 2 2" xfId="11369" xr:uid="{AFEA070F-DD58-44E6-97AF-CE35DED6C1E1}"/>
    <cellStyle name="20% - Accent5 3 2 5 2 2 3" xfId="11370" xr:uid="{ABD90A50-9D4D-4279-ADE8-5D99FDBB1A9B}"/>
    <cellStyle name="20% - Accent5 3 2 5 2 3" xfId="11371" xr:uid="{0513F76E-E746-44CF-9DFC-0403FF2FF509}"/>
    <cellStyle name="20% - Accent5 3 2 5 2 3 2" xfId="11372" xr:uid="{AC886874-F8A4-4541-B455-0CAF772C13E1}"/>
    <cellStyle name="20% - Accent5 3 2 5 2 4" xfId="11373" xr:uid="{6FA491AF-6F73-47BB-B11D-BB355F54200B}"/>
    <cellStyle name="20% - Accent5 3 2 5 3" xfId="11374" xr:uid="{D180AF11-C385-4226-818A-DF8D65FA2F86}"/>
    <cellStyle name="20% - Accent5 3 2 5 3 2" xfId="11375" xr:uid="{3DCF729D-B3A3-4CC1-A2B7-53E703ABA95C}"/>
    <cellStyle name="20% - Accent5 3 2 5 3 2 2" xfId="11376" xr:uid="{CCB43E5E-8F0D-4E51-A90D-C102E0E70675}"/>
    <cellStyle name="20% - Accent5 3 2 5 3 3" xfId="11377" xr:uid="{C41F587D-08B8-4B2D-B649-A7715C7B5C5C}"/>
    <cellStyle name="20% - Accent5 3 2 5 4" xfId="11378" xr:uid="{B9A8E451-C085-4C2F-BED3-EF51748163F5}"/>
    <cellStyle name="20% - Accent5 3 2 5 4 2" xfId="11379" xr:uid="{C797D3F1-C940-4169-991D-0D2957B69C2B}"/>
    <cellStyle name="20% - Accent5 3 2 5 5" xfId="11380" xr:uid="{E8D9F5CE-0A0D-4E4A-B4EB-C4F08FB77B75}"/>
    <cellStyle name="20% - Accent5 3 2 5 5 2" xfId="11381" xr:uid="{13BA8EE4-4611-44A4-94F4-055455580E38}"/>
    <cellStyle name="20% - Accent5 3 2 5 6" xfId="11382" xr:uid="{157733F7-E5DA-4F09-8FE5-2230DBCAEE26}"/>
    <cellStyle name="20% - Accent5 3 2 5 7" xfId="11383" xr:uid="{7ECBD329-3075-45C7-8620-95F136024411}"/>
    <cellStyle name="20% - Accent5 3 2 6" xfId="11384" xr:uid="{260FC7AA-A2C0-46BB-8570-41EE443F7CA4}"/>
    <cellStyle name="20% - Accent5 3 2 6 2" xfId="11385" xr:uid="{B03D9573-EA4B-43A6-84DB-652A17E150BF}"/>
    <cellStyle name="20% - Accent5 3 2 6 2 2" xfId="11386" xr:uid="{EDA5545D-7C5B-4C82-B049-4FF2C78D2EF7}"/>
    <cellStyle name="20% - Accent5 3 2 6 2 2 2" xfId="11387" xr:uid="{09567CB6-60E7-4312-8F2A-7917B77B6000}"/>
    <cellStyle name="20% - Accent5 3 2 6 2 2 2 2" xfId="11388" xr:uid="{16770FED-3843-4152-9055-4FA8F0D3F3D5}"/>
    <cellStyle name="20% - Accent5 3 2 6 2 2 3" xfId="11389" xr:uid="{D5103CB5-006C-40E0-BF29-B5C940FBFB55}"/>
    <cellStyle name="20% - Accent5 3 2 6 2 3" xfId="11390" xr:uid="{8052D8A7-3F39-4123-9F4F-F265ED6F3FFC}"/>
    <cellStyle name="20% - Accent5 3 2 6 2 3 2" xfId="11391" xr:uid="{D8687FB6-E9EA-44AF-9F91-0150A651522F}"/>
    <cellStyle name="20% - Accent5 3 2 6 2 4" xfId="11392" xr:uid="{DBA345AF-9F19-4C04-BEFA-11E5E1802624}"/>
    <cellStyle name="20% - Accent5 3 2 6 3" xfId="11393" xr:uid="{0A4C84EA-3B3D-495D-B170-AA0D6A4C9767}"/>
    <cellStyle name="20% - Accent5 3 2 6 3 2" xfId="11394" xr:uid="{199B077A-07B5-4E5F-8B36-5C23A6A0560A}"/>
    <cellStyle name="20% - Accent5 3 2 6 3 2 2" xfId="11395" xr:uid="{EA47D897-18FD-48B6-B704-C21825C60499}"/>
    <cellStyle name="20% - Accent5 3 2 6 3 3" xfId="11396" xr:uid="{5D0D76D8-2D42-4BA6-98CA-32BC8247FFDC}"/>
    <cellStyle name="20% - Accent5 3 2 6 4" xfId="11397" xr:uid="{E6AA6A96-7921-4526-A0F0-7DC04C46AA7E}"/>
    <cellStyle name="20% - Accent5 3 2 6 4 2" xfId="11398" xr:uid="{556AF19D-627E-4E63-81E8-58A15B71D9A8}"/>
    <cellStyle name="20% - Accent5 3 2 6 5" xfId="11399" xr:uid="{4F2B60A9-25FF-4B0E-A204-0CB9554B75CE}"/>
    <cellStyle name="20% - Accent5 3 2 7" xfId="11400" xr:uid="{5BDC70C7-280E-4155-8E82-01EC1516EFBD}"/>
    <cellStyle name="20% - Accent5 3 2 7 2" xfId="11401" xr:uid="{32CC045F-70A3-448A-A200-216F5FFC57E9}"/>
    <cellStyle name="20% - Accent5 3 2 7 2 2" xfId="11402" xr:uid="{C721EB53-EB83-42C1-8B3C-A56FAE10AC9A}"/>
    <cellStyle name="20% - Accent5 3 2 7 2 2 2" xfId="11403" xr:uid="{CB50F8EC-AB8D-47EB-ADA6-C1EAAAAC6AE3}"/>
    <cellStyle name="20% - Accent5 3 2 7 2 2 2 2" xfId="11404" xr:uid="{4C1EA312-E89B-45BD-B9E1-2EC72AFAC61B}"/>
    <cellStyle name="20% - Accent5 3 2 7 2 2 3" xfId="11405" xr:uid="{894AE774-E7AC-4967-B849-2C8F3A5514B7}"/>
    <cellStyle name="20% - Accent5 3 2 7 2 3" xfId="11406" xr:uid="{FBFDE227-3ADA-435A-A4E7-A83225AD47D6}"/>
    <cellStyle name="20% - Accent5 3 2 7 2 3 2" xfId="11407" xr:uid="{B33F5E7C-3907-40AA-A63D-8E37996EACF8}"/>
    <cellStyle name="20% - Accent5 3 2 7 2 4" xfId="11408" xr:uid="{06ECD062-E06F-4FC9-B4AF-8CB0EE1B9C16}"/>
    <cellStyle name="20% - Accent5 3 2 7 3" xfId="11409" xr:uid="{ACEA7BA2-FC16-4DA6-B3E1-CBD2F4048D1D}"/>
    <cellStyle name="20% - Accent5 3 2 7 3 2" xfId="11410" xr:uid="{0A11BD9B-4B33-41E8-BF79-1A519BC2239B}"/>
    <cellStyle name="20% - Accent5 3 2 7 3 2 2" xfId="11411" xr:uid="{A4E95508-4665-42E0-9FDE-F387C149C1C0}"/>
    <cellStyle name="20% - Accent5 3 2 7 3 3" xfId="11412" xr:uid="{A3403857-1876-4C17-BEEF-A8731E2F8323}"/>
    <cellStyle name="20% - Accent5 3 2 7 4" xfId="11413" xr:uid="{1846AA62-E370-41B2-8A6C-C2A512D3698E}"/>
    <cellStyle name="20% - Accent5 3 2 7 4 2" xfId="11414" xr:uid="{876D5C9E-2AB4-4DDC-B65C-D7D212840544}"/>
    <cellStyle name="20% - Accent5 3 2 7 5" xfId="11415" xr:uid="{5C9AAC1A-2F67-4A1A-B222-E9F4279D5B48}"/>
    <cellStyle name="20% - Accent5 3 2 8" xfId="11416" xr:uid="{3E3B7DC6-68AE-4CBE-BB47-B367DBD46A69}"/>
    <cellStyle name="20% - Accent5 3 2 8 2" xfId="11417" xr:uid="{20044FB2-97DC-4251-BD20-FA6C96EF7348}"/>
    <cellStyle name="20% - Accent5 3 2 8 2 2" xfId="11418" xr:uid="{2974A2E6-0801-459E-91FB-AF2E95227DF9}"/>
    <cellStyle name="20% - Accent5 3 2 8 2 2 2" xfId="11419" xr:uid="{8BDB9E55-2FCF-45F1-9870-90D277869BD5}"/>
    <cellStyle name="20% - Accent5 3 2 8 2 2 2 2" xfId="11420" xr:uid="{4ABC4F3E-AA4D-433B-8B5A-376E617B40C7}"/>
    <cellStyle name="20% - Accent5 3 2 8 2 2 3" xfId="11421" xr:uid="{15BE9342-F2A2-4A76-BA05-3687F3FEAE85}"/>
    <cellStyle name="20% - Accent5 3 2 8 2 3" xfId="11422" xr:uid="{52779DC2-47F8-43A2-B6F2-3B0B73BD8393}"/>
    <cellStyle name="20% - Accent5 3 2 8 2 3 2" xfId="11423" xr:uid="{F1544149-4DB2-4C38-9804-21EFFA271D5D}"/>
    <cellStyle name="20% - Accent5 3 2 8 2 4" xfId="11424" xr:uid="{C0ED04DF-5CF2-4E01-873F-D570D1B9E8D8}"/>
    <cellStyle name="20% - Accent5 3 2 8 3" xfId="11425" xr:uid="{49467770-E977-4336-A060-C4F39A98A67E}"/>
    <cellStyle name="20% - Accent5 3 2 8 3 2" xfId="11426" xr:uid="{012DB763-745E-4788-8E7A-5DB6DF181AD0}"/>
    <cellStyle name="20% - Accent5 3 2 8 3 2 2" xfId="11427" xr:uid="{79896F0D-0A6C-446E-8A58-4DFBB774654B}"/>
    <cellStyle name="20% - Accent5 3 2 8 3 3" xfId="11428" xr:uid="{520C3535-9589-4E84-BEF4-BBEB11538CA1}"/>
    <cellStyle name="20% - Accent5 3 2 8 4" xfId="11429" xr:uid="{03572BDB-C1B9-473B-825E-85479250B181}"/>
    <cellStyle name="20% - Accent5 3 2 8 4 2" xfId="11430" xr:uid="{53B3D09A-EDF1-4AE8-8E1B-B5E3F9AA4806}"/>
    <cellStyle name="20% - Accent5 3 2 8 5" xfId="11431" xr:uid="{1B6F8024-C151-4129-839F-F73F15674025}"/>
    <cellStyle name="20% - Accent5 3 2 9" xfId="11432" xr:uid="{8EB80B26-D2A3-4282-A808-9AFED859AEFC}"/>
    <cellStyle name="20% - Accent5 3 2 9 2" xfId="11433" xr:uid="{76F3DCFE-8A2C-4197-9F14-65B43E696785}"/>
    <cellStyle name="20% - Accent5 3 2 9 2 2" xfId="11434" xr:uid="{9EA47AEF-DE24-43B1-8CA7-C558C783CA3C}"/>
    <cellStyle name="20% - Accent5 3 2 9 2 2 2" xfId="11435" xr:uid="{A4F9C6AC-DD65-4EA8-B460-23CEFA69A96D}"/>
    <cellStyle name="20% - Accent5 3 2 9 2 2 2 2" xfId="11436" xr:uid="{A44F2D00-3D64-4A6F-8AA5-B2E95AA64936}"/>
    <cellStyle name="20% - Accent5 3 2 9 2 2 3" xfId="11437" xr:uid="{FAA354E1-592F-469C-AA8C-87A2ECB34BF9}"/>
    <cellStyle name="20% - Accent5 3 2 9 2 3" xfId="11438" xr:uid="{774F526B-3A25-499B-B1FC-9F0C19CEC394}"/>
    <cellStyle name="20% - Accent5 3 2 9 2 3 2" xfId="11439" xr:uid="{1BC72311-E365-4BBA-9439-281D6836001C}"/>
    <cellStyle name="20% - Accent5 3 2 9 2 4" xfId="11440" xr:uid="{EA00F7F8-892A-4E28-A459-9979C0FE1F10}"/>
    <cellStyle name="20% - Accent5 3 2 9 3" xfId="11441" xr:uid="{497E8DAC-8666-41B3-808A-304B98D67463}"/>
    <cellStyle name="20% - Accent5 3 2 9 3 2" xfId="11442" xr:uid="{CB69A46A-8B99-4251-94B8-79FD39DD16BC}"/>
    <cellStyle name="20% - Accent5 3 2 9 3 2 2" xfId="11443" xr:uid="{DFEF19CF-E012-41D5-B1FC-275E77F33F8D}"/>
    <cellStyle name="20% - Accent5 3 2 9 3 3" xfId="11444" xr:uid="{3C311163-66A1-4F96-A13F-7F20E6E052B1}"/>
    <cellStyle name="20% - Accent5 3 2 9 4" xfId="11445" xr:uid="{BDFED17B-DBF8-492C-84CD-FBADD2872A6C}"/>
    <cellStyle name="20% - Accent5 3 2 9 4 2" xfId="11446" xr:uid="{A9F79150-BF72-49E3-A2BA-D28244E97691}"/>
    <cellStyle name="20% - Accent5 3 2 9 5" xfId="11447" xr:uid="{00D67D9F-A0FD-4713-AAB7-228E79F53962}"/>
    <cellStyle name="20% - Accent5 3 2_Asset Register (new)" xfId="11448" xr:uid="{037D0D4C-A1BF-471D-A8EE-C3090FEE39F0}"/>
    <cellStyle name="20% - Accent5 3 3" xfId="11449" xr:uid="{6EFD47EB-014E-460B-A9F3-E3E4892057BB}"/>
    <cellStyle name="20% - Accent5 3 3 10" xfId="11450" xr:uid="{B548AFA7-29C3-44EB-864E-2207993C1EBE}"/>
    <cellStyle name="20% - Accent5 3 3 10 2" xfId="11451" xr:uid="{F2885219-84CE-4CB5-A82E-E6FE64A2E7B1}"/>
    <cellStyle name="20% - Accent5 3 3 11" xfId="11452" xr:uid="{AAD40B78-24D7-46A4-BC49-B8E70204AA03}"/>
    <cellStyle name="20% - Accent5 3 3 11 2" xfId="11453" xr:uid="{5619E0D7-D33B-4445-9CB7-7C8AF56F4FA1}"/>
    <cellStyle name="20% - Accent5 3 3 12" xfId="11454" xr:uid="{13366D54-F478-45CF-9552-49410376F31B}"/>
    <cellStyle name="20% - Accent5 3 3 13" xfId="11455" xr:uid="{D3B37298-26A1-4718-8316-5DB5C446B5E4}"/>
    <cellStyle name="20% - Accent5 3 3 2" xfId="11456" xr:uid="{BB412070-1EAA-4678-AC9C-86E1024596BE}"/>
    <cellStyle name="20% - Accent5 3 3 2 2" xfId="11457" xr:uid="{9D5D2A9F-2E64-4DC4-8548-9011ADBC7A48}"/>
    <cellStyle name="20% - Accent5 3 3 2 2 2" xfId="11458" xr:uid="{E7388028-6B48-452C-9199-41A320772718}"/>
    <cellStyle name="20% - Accent5 3 3 2 2 2 2" xfId="11459" xr:uid="{8F611581-E49B-4A66-89D3-F112271E4DF8}"/>
    <cellStyle name="20% - Accent5 3 3 2 2 2 2 2" xfId="11460" xr:uid="{071E818C-CEDE-4BEB-9C56-3028E5D57654}"/>
    <cellStyle name="20% - Accent5 3 3 2 2 2 2 2 2" xfId="11461" xr:uid="{1C15EA3D-2F96-4D07-93AB-1B4365E93A30}"/>
    <cellStyle name="20% - Accent5 3 3 2 2 2 2 3" xfId="11462" xr:uid="{49FC8981-7333-4F0F-AAAD-8EA35BBD7DF7}"/>
    <cellStyle name="20% - Accent5 3 3 2 2 2 3" xfId="11463" xr:uid="{79492EC0-B5E9-489B-B9F7-53A8DC6CA178}"/>
    <cellStyle name="20% - Accent5 3 3 2 2 2 3 2" xfId="11464" xr:uid="{AF34342E-3638-4CFF-99E6-A47148C281FD}"/>
    <cellStyle name="20% - Accent5 3 3 2 2 2 4" xfId="11465" xr:uid="{34A112C1-1D48-42BF-934C-5AED4789E542}"/>
    <cellStyle name="20% - Accent5 3 3 2 2 2 4 2" xfId="11466" xr:uid="{7DA54AEC-E907-4994-96B2-D198C2D5288E}"/>
    <cellStyle name="20% - Accent5 3 3 2 2 2 5" xfId="11467" xr:uid="{B3E826CC-4C40-4BFD-A1B3-F1548EB2C528}"/>
    <cellStyle name="20% - Accent5 3 3 2 2 2 6" xfId="11468" xr:uid="{03FB3834-9B99-4844-86FA-CB2BBD84032D}"/>
    <cellStyle name="20% - Accent5 3 3 2 2 3" xfId="11469" xr:uid="{7ACDC41A-E5FC-4FCB-84E6-6158849330E2}"/>
    <cellStyle name="20% - Accent5 3 3 2 2 3 2" xfId="11470" xr:uid="{A8A659BB-2576-488C-A159-37DAAC350B87}"/>
    <cellStyle name="20% - Accent5 3 3 2 2 3 2 2" xfId="11471" xr:uid="{AADA90B1-21CF-4095-BE48-D28188058F6E}"/>
    <cellStyle name="20% - Accent5 3 3 2 2 3 3" xfId="11472" xr:uid="{9EE10F8E-B87A-40DA-A95A-6D6B8E9A8EB7}"/>
    <cellStyle name="20% - Accent5 3 3 2 2 4" xfId="11473" xr:uid="{5D8D29FA-A4CE-4AB9-9FB2-3A29FB5FF98C}"/>
    <cellStyle name="20% - Accent5 3 3 2 2 4 2" xfId="11474" xr:uid="{FDC58960-96E2-4B42-9587-24AA3543950C}"/>
    <cellStyle name="20% - Accent5 3 3 2 2 5" xfId="11475" xr:uid="{4749B84C-7CFB-4FE1-8DDD-F9A07FAAF7A9}"/>
    <cellStyle name="20% - Accent5 3 3 2 2 5 2" xfId="11476" xr:uid="{88371795-89B3-40D9-9B86-46A7A432C19A}"/>
    <cellStyle name="20% - Accent5 3 3 2 2 6" xfId="11477" xr:uid="{09397FE5-38B9-43B2-BC8B-89F4A5738243}"/>
    <cellStyle name="20% - Accent5 3 3 2 2 7" xfId="11478" xr:uid="{E2E6D8A0-3129-4298-A9F1-0498192DE6FF}"/>
    <cellStyle name="20% - Accent5 3 3 2 3" xfId="11479" xr:uid="{2150522F-89D0-4CCB-B756-922EB54106CD}"/>
    <cellStyle name="20% - Accent5 3 3 2 3 2" xfId="11480" xr:uid="{39332875-B9A4-43B6-9F51-AF8AC872EF8C}"/>
    <cellStyle name="20% - Accent5 3 3 2 3 2 2" xfId="11481" xr:uid="{D93349DE-C893-4888-8391-C2D1F65C4C0E}"/>
    <cellStyle name="20% - Accent5 3 3 2 3 2 2 2" xfId="11482" xr:uid="{319662EA-D081-4A94-88E4-52269BDD4557}"/>
    <cellStyle name="20% - Accent5 3 3 2 3 2 2 2 2" xfId="11483" xr:uid="{C6B38DAE-8008-42A8-AB68-31D3012648E5}"/>
    <cellStyle name="20% - Accent5 3 3 2 3 2 2 3" xfId="11484" xr:uid="{DCD1EDB3-AD9E-40D6-96CC-8124CB59B893}"/>
    <cellStyle name="20% - Accent5 3 3 2 3 2 3" xfId="11485" xr:uid="{F3733C33-5BAF-4AD6-8AAC-47324C8DA803}"/>
    <cellStyle name="20% - Accent5 3 3 2 3 2 3 2" xfId="11486" xr:uid="{44EE26D2-0804-41DA-A51F-C7CA76542231}"/>
    <cellStyle name="20% - Accent5 3 3 2 3 2 4" xfId="11487" xr:uid="{FE1B6FF5-474F-46CF-BED1-3597871F834D}"/>
    <cellStyle name="20% - Accent5 3 3 2 3 3" xfId="11488" xr:uid="{F8A4354D-D0D4-4DDF-B008-97829A791509}"/>
    <cellStyle name="20% - Accent5 3 3 2 3 3 2" xfId="11489" xr:uid="{E9CF4122-0225-422C-A349-6FC390A6F0F1}"/>
    <cellStyle name="20% - Accent5 3 3 2 3 3 2 2" xfId="11490" xr:uid="{EDDDF01B-53C9-4296-93CE-4F0BC88C3895}"/>
    <cellStyle name="20% - Accent5 3 3 2 3 3 3" xfId="11491" xr:uid="{8A46AFEB-6EB1-4FA1-99CD-1F554075426F}"/>
    <cellStyle name="20% - Accent5 3 3 2 3 4" xfId="11492" xr:uid="{C20D1EB9-E8EC-4D99-AE16-D5592D54B5D8}"/>
    <cellStyle name="20% - Accent5 3 3 2 3 4 2" xfId="11493" xr:uid="{BE5FCBFE-4E6D-468A-A692-A2A01AD9F8B4}"/>
    <cellStyle name="20% - Accent5 3 3 2 3 5" xfId="11494" xr:uid="{3FC280DF-4E6B-45E9-A5ED-C8F88B71664A}"/>
    <cellStyle name="20% - Accent5 3 3 2 3 5 2" xfId="11495" xr:uid="{D0ABB7C2-4EC3-41E4-A9AB-06777D591EB1}"/>
    <cellStyle name="20% - Accent5 3 3 2 3 6" xfId="11496" xr:uid="{CD6F2960-D933-4B02-8853-C0A5FCADBF47}"/>
    <cellStyle name="20% - Accent5 3 3 2 3 7" xfId="11497" xr:uid="{8C22839F-91CF-477F-802A-3B8CDD1905BB}"/>
    <cellStyle name="20% - Accent5 3 3 2 4" xfId="11498" xr:uid="{6E737DD9-7AFA-4122-8D18-5B0795A3668E}"/>
    <cellStyle name="20% - Accent5 3 3 2 4 2" xfId="11499" xr:uid="{7E32B84E-B073-4B7C-93B8-43CCBB852948}"/>
    <cellStyle name="20% - Accent5 3 3 2 4 2 2" xfId="11500" xr:uid="{EFC703E4-F140-4976-ABB1-0B6DB0EC1301}"/>
    <cellStyle name="20% - Accent5 3 3 2 4 2 2 2" xfId="11501" xr:uid="{C1054194-03D7-4A1C-A3EF-EDB43C1C2655}"/>
    <cellStyle name="20% - Accent5 3 3 2 4 2 3" xfId="11502" xr:uid="{FF40E97F-DCB0-4F69-AB05-37B0712E5BED}"/>
    <cellStyle name="20% - Accent5 3 3 2 4 3" xfId="11503" xr:uid="{B58D8570-8044-4230-B7D4-8FE5A22E5D25}"/>
    <cellStyle name="20% - Accent5 3 3 2 4 3 2" xfId="11504" xr:uid="{720C3540-6B75-4CEA-8689-1A83E6EFD384}"/>
    <cellStyle name="20% - Accent5 3 3 2 4 4" xfId="11505" xr:uid="{561DC70B-43B1-4525-B73B-C004F28B8F4F}"/>
    <cellStyle name="20% - Accent5 3 3 2 5" xfId="11506" xr:uid="{1F50B200-2DDE-491B-85F7-6E86EB68FA31}"/>
    <cellStyle name="20% - Accent5 3 3 2 5 2" xfId="11507" xr:uid="{934DA4BA-7156-4273-80C4-80B742BB2E60}"/>
    <cellStyle name="20% - Accent5 3 3 2 5 2 2" xfId="11508" xr:uid="{E446F3D0-768F-42BB-BF8F-282B80083A22}"/>
    <cellStyle name="20% - Accent5 3 3 2 5 3" xfId="11509" xr:uid="{3E811632-6AF7-4169-8973-DD615C3C7029}"/>
    <cellStyle name="20% - Accent5 3 3 2 6" xfId="11510" xr:uid="{6FE677AB-60C9-4B68-8CF1-83320947DA40}"/>
    <cellStyle name="20% - Accent5 3 3 2 6 2" xfId="11511" xr:uid="{C3DDE607-5FD6-442B-A67B-204052B7AE33}"/>
    <cellStyle name="20% - Accent5 3 3 2 7" xfId="11512" xr:uid="{7E3E9D37-6AA7-40DD-B7CB-734985D96532}"/>
    <cellStyle name="20% - Accent5 3 3 2 7 2" xfId="11513" xr:uid="{C8434E2D-68EC-4D44-8644-0EEF50D764C3}"/>
    <cellStyle name="20% - Accent5 3 3 2 8" xfId="11514" xr:uid="{2B89698F-9E6B-4CF5-8BAE-427C653643A9}"/>
    <cellStyle name="20% - Accent5 3 3 2 9" xfId="11515" xr:uid="{C6275304-F715-402C-9CE5-A6F6E7A044F8}"/>
    <cellStyle name="20% - Accent5 3 3 3" xfId="11516" xr:uid="{AE0B2FB6-92AD-4A42-8911-02795B82E371}"/>
    <cellStyle name="20% - Accent5 3 3 3 2" xfId="11517" xr:uid="{2EB76FF9-2F68-4422-90A8-1FD576EDF7B5}"/>
    <cellStyle name="20% - Accent5 3 3 3 2 2" xfId="11518" xr:uid="{C7BC49E6-8CD2-4A83-B629-AD1C9B6F388C}"/>
    <cellStyle name="20% - Accent5 3 3 3 2 2 2" xfId="11519" xr:uid="{CCA2FB8A-6E39-4F0B-8F20-191058CA518D}"/>
    <cellStyle name="20% - Accent5 3 3 3 2 2 2 2" xfId="11520" xr:uid="{1A57ABFE-BD84-4647-9B95-1359DB918478}"/>
    <cellStyle name="20% - Accent5 3 3 3 2 2 2 2 2" xfId="11521" xr:uid="{41660CA8-17B5-48D3-BD17-8FC4763BD9C4}"/>
    <cellStyle name="20% - Accent5 3 3 3 2 2 2 3" xfId="11522" xr:uid="{2621BCBB-4365-4A09-964B-AB4F37B62E29}"/>
    <cellStyle name="20% - Accent5 3 3 3 2 2 3" xfId="11523" xr:uid="{043070A9-8E55-4B45-AB95-2118BFFB43E7}"/>
    <cellStyle name="20% - Accent5 3 3 3 2 2 3 2" xfId="11524" xr:uid="{6FE1DBF4-1302-4D9D-9B27-1ADC5273F9A8}"/>
    <cellStyle name="20% - Accent5 3 3 3 2 2 4" xfId="11525" xr:uid="{8F5077D4-667B-464D-BC5B-ACD85147F727}"/>
    <cellStyle name="20% - Accent5 3 3 3 2 3" xfId="11526" xr:uid="{E4C4F141-2A7E-4DC8-9CC5-9E42DA6DA4C7}"/>
    <cellStyle name="20% - Accent5 3 3 3 2 3 2" xfId="11527" xr:uid="{EA339D58-48BC-497C-9B7B-FF684C23383F}"/>
    <cellStyle name="20% - Accent5 3 3 3 2 3 2 2" xfId="11528" xr:uid="{68AFCCA8-592B-4A8D-8EE2-683413C4E08E}"/>
    <cellStyle name="20% - Accent5 3 3 3 2 3 3" xfId="11529" xr:uid="{2E500199-1A88-497A-B56A-C9B303184997}"/>
    <cellStyle name="20% - Accent5 3 3 3 2 4" xfId="11530" xr:uid="{06EE91E3-9E6C-4264-9751-AD7A972C38FF}"/>
    <cellStyle name="20% - Accent5 3 3 3 2 4 2" xfId="11531" xr:uid="{CEBC3393-28F7-42C5-91F2-08FA0B156A5A}"/>
    <cellStyle name="20% - Accent5 3 3 3 2 5" xfId="11532" xr:uid="{02382036-05B7-43CA-9258-D247DCCCE40B}"/>
    <cellStyle name="20% - Accent5 3 3 3 2 5 2" xfId="11533" xr:uid="{35A50153-6D04-4D12-B691-0FA9B0B9C423}"/>
    <cellStyle name="20% - Accent5 3 3 3 2 6" xfId="11534" xr:uid="{47CE6D76-9147-4E22-B44B-732D386CA256}"/>
    <cellStyle name="20% - Accent5 3 3 3 2 7" xfId="11535" xr:uid="{5C386F67-63E5-47B0-B1A1-90225191BAFD}"/>
    <cellStyle name="20% - Accent5 3 3 3 3" xfId="11536" xr:uid="{C9E632E8-66A7-42A5-A6A0-AD5B004B9F1F}"/>
    <cellStyle name="20% - Accent5 3 3 3 3 2" xfId="11537" xr:uid="{DE93B445-B6FC-47E2-86E9-610A08E4E550}"/>
    <cellStyle name="20% - Accent5 3 3 3 3 2 2" xfId="11538" xr:uid="{958CB516-C432-4DA9-9021-E567B8114754}"/>
    <cellStyle name="20% - Accent5 3 3 3 3 2 2 2" xfId="11539" xr:uid="{8515FA00-3BC7-4F77-AECD-9BA09E0E4199}"/>
    <cellStyle name="20% - Accent5 3 3 3 3 2 2 2 2" xfId="11540" xr:uid="{AF49769C-0278-4D08-B113-AE46B08F455F}"/>
    <cellStyle name="20% - Accent5 3 3 3 3 2 2 3" xfId="11541" xr:uid="{13CB2731-24A3-4E3D-B83C-BF84F54F46ED}"/>
    <cellStyle name="20% - Accent5 3 3 3 3 2 3" xfId="11542" xr:uid="{AD77304E-3F45-43B7-B6EB-C7E63C0D8846}"/>
    <cellStyle name="20% - Accent5 3 3 3 3 2 3 2" xfId="11543" xr:uid="{D73B817D-7E7B-43BC-9D6B-A9377CB563C3}"/>
    <cellStyle name="20% - Accent5 3 3 3 3 2 4" xfId="11544" xr:uid="{9A48CBC8-9F1E-4295-9CFA-359593429E61}"/>
    <cellStyle name="20% - Accent5 3 3 3 3 3" xfId="11545" xr:uid="{FE6DC0F9-58ED-474A-AF41-576ACC65607B}"/>
    <cellStyle name="20% - Accent5 3 3 3 3 3 2" xfId="11546" xr:uid="{FE5BCAD8-291B-4C69-AFC2-B9DB4FE8A31C}"/>
    <cellStyle name="20% - Accent5 3 3 3 3 3 2 2" xfId="11547" xr:uid="{24543941-3224-4067-A732-80A2CAECD853}"/>
    <cellStyle name="20% - Accent5 3 3 3 3 3 3" xfId="11548" xr:uid="{99E921BA-57D9-4B76-955E-550C6FEC7426}"/>
    <cellStyle name="20% - Accent5 3 3 3 3 4" xfId="11549" xr:uid="{9B574F77-B1F7-4D20-907E-5938253925C7}"/>
    <cellStyle name="20% - Accent5 3 3 3 3 4 2" xfId="11550" xr:uid="{9102BA23-501A-4CE0-B564-AEB994249AF0}"/>
    <cellStyle name="20% - Accent5 3 3 3 3 5" xfId="11551" xr:uid="{C3A59833-BA66-4365-820E-58A67B60A929}"/>
    <cellStyle name="20% - Accent5 3 3 3 4" xfId="11552" xr:uid="{46DE8D3C-9E95-48E7-A14F-636518F44599}"/>
    <cellStyle name="20% - Accent5 3 3 3 4 2" xfId="11553" xr:uid="{E127FECB-EF10-445F-9E27-15CE161C9603}"/>
    <cellStyle name="20% - Accent5 3 3 3 4 2 2" xfId="11554" xr:uid="{0B8601BB-75C5-46A7-932C-0A07B90DDD17}"/>
    <cellStyle name="20% - Accent5 3 3 3 4 2 2 2" xfId="11555" xr:uid="{A6C31EB2-5C1B-44EB-B232-E84CAA6FEAB8}"/>
    <cellStyle name="20% - Accent5 3 3 3 4 2 3" xfId="11556" xr:uid="{1164B951-1069-440E-92F5-E13A56E040FB}"/>
    <cellStyle name="20% - Accent5 3 3 3 4 3" xfId="11557" xr:uid="{BFC28FCE-D63D-48EA-B60A-560DB2E360E1}"/>
    <cellStyle name="20% - Accent5 3 3 3 4 3 2" xfId="11558" xr:uid="{95091506-260E-4C75-A2AB-93E2E836091A}"/>
    <cellStyle name="20% - Accent5 3 3 3 4 4" xfId="11559" xr:uid="{E8FD4DFD-0750-4614-AF23-3A4BE91F61BE}"/>
    <cellStyle name="20% - Accent5 3 3 3 5" xfId="11560" xr:uid="{669D4AD7-CF01-4FF3-A892-9EB03B60C806}"/>
    <cellStyle name="20% - Accent5 3 3 3 5 2" xfId="11561" xr:uid="{770527E2-546A-4604-9DD5-DD0E05051BC5}"/>
    <cellStyle name="20% - Accent5 3 3 3 5 2 2" xfId="11562" xr:uid="{845556F2-F1A3-407F-AECC-FCFBE056E90A}"/>
    <cellStyle name="20% - Accent5 3 3 3 5 3" xfId="11563" xr:uid="{B4D1CF47-C0F8-48F5-ADD7-047306A7416F}"/>
    <cellStyle name="20% - Accent5 3 3 3 6" xfId="11564" xr:uid="{B501FD80-600D-4160-8E4D-630D20B3933A}"/>
    <cellStyle name="20% - Accent5 3 3 3 6 2" xfId="11565" xr:uid="{B54DC6DE-8F7E-48A1-833B-035569E65CA9}"/>
    <cellStyle name="20% - Accent5 3 3 3 7" xfId="11566" xr:uid="{CBA04383-A464-4FF6-B42A-F170B8F771BD}"/>
    <cellStyle name="20% - Accent5 3 3 3 7 2" xfId="11567" xr:uid="{DE350BE6-43FC-4946-9822-A7920A5741A2}"/>
    <cellStyle name="20% - Accent5 3 3 3 8" xfId="11568" xr:uid="{AE98FF68-E79F-4FF2-A347-19EC66F14FAC}"/>
    <cellStyle name="20% - Accent5 3 3 3 9" xfId="11569" xr:uid="{6C3AA907-1F4D-4D31-AD47-76D9BBAB3719}"/>
    <cellStyle name="20% - Accent5 3 3 4" xfId="11570" xr:uid="{A0986F88-5F07-4AE7-91C0-4F393490C971}"/>
    <cellStyle name="20% - Accent5 3 3 4 2" xfId="11571" xr:uid="{258F507D-21EB-4A39-BD5B-F2F7B3D4C5EC}"/>
    <cellStyle name="20% - Accent5 3 3 4 2 2" xfId="11572" xr:uid="{2A8A8BDE-45E8-4718-8423-A33BB9E64DFF}"/>
    <cellStyle name="20% - Accent5 3 3 4 2 2 2" xfId="11573" xr:uid="{6B493E1B-9B95-4D0F-B8C9-948FB6F5A31C}"/>
    <cellStyle name="20% - Accent5 3 3 4 2 2 2 2" xfId="11574" xr:uid="{328EEE6D-9A3C-4FE9-A767-C8ED424704E0}"/>
    <cellStyle name="20% - Accent5 3 3 4 2 2 3" xfId="11575" xr:uid="{87FB6EEA-176C-48F2-94AB-2D76180AE576}"/>
    <cellStyle name="20% - Accent5 3 3 4 2 3" xfId="11576" xr:uid="{B1D0463A-C9E7-4C02-801E-E947505DD12F}"/>
    <cellStyle name="20% - Accent5 3 3 4 2 3 2" xfId="11577" xr:uid="{A373E44D-356E-4AA9-847C-2647F25E9524}"/>
    <cellStyle name="20% - Accent5 3 3 4 2 4" xfId="11578" xr:uid="{B350A486-E138-467D-9540-D12446D1B4E6}"/>
    <cellStyle name="20% - Accent5 3 3 4 3" xfId="11579" xr:uid="{5B934EBF-5B7F-484C-8864-1B4F94CCB81B}"/>
    <cellStyle name="20% - Accent5 3 3 4 3 2" xfId="11580" xr:uid="{2CA48C68-EDBF-43C7-BB9B-358A314FCC11}"/>
    <cellStyle name="20% - Accent5 3 3 4 3 2 2" xfId="11581" xr:uid="{651775D3-EB94-4D1D-86DC-750325F4C9A5}"/>
    <cellStyle name="20% - Accent5 3 3 4 3 3" xfId="11582" xr:uid="{AE0908B8-3BE8-453B-9412-C1A744D385A0}"/>
    <cellStyle name="20% - Accent5 3 3 4 4" xfId="11583" xr:uid="{98478C9F-5659-47C6-AEC9-BA2AD127F467}"/>
    <cellStyle name="20% - Accent5 3 3 4 4 2" xfId="11584" xr:uid="{BC7E5322-F4EA-4394-ABFC-C8AE19335B41}"/>
    <cellStyle name="20% - Accent5 3 3 4 5" xfId="11585" xr:uid="{869158CB-C7F8-424D-A071-CDF95FCAE645}"/>
    <cellStyle name="20% - Accent5 3 3 4 5 2" xfId="11586" xr:uid="{D8D38916-13F6-4174-9683-FB3FFDB47A0C}"/>
    <cellStyle name="20% - Accent5 3 3 4 6" xfId="11587" xr:uid="{7E3AE1D6-63C9-4C5C-9A4D-AD00ECE49E40}"/>
    <cellStyle name="20% - Accent5 3 3 4 7" xfId="11588" xr:uid="{4ACB28B0-F399-4E70-9B34-59DE6FAB3449}"/>
    <cellStyle name="20% - Accent5 3 3 5" xfId="11589" xr:uid="{E3821E14-9BBF-43F8-BAAB-7C52BB155598}"/>
    <cellStyle name="20% - Accent5 3 3 5 2" xfId="11590" xr:uid="{E931EA00-DF3B-485B-8572-E44F006E9F10}"/>
    <cellStyle name="20% - Accent5 3 3 5 2 2" xfId="11591" xr:uid="{352AB2FF-1B83-4FFD-880C-EEF1C93C1EF6}"/>
    <cellStyle name="20% - Accent5 3 3 5 2 2 2" xfId="11592" xr:uid="{D108BCC4-62B4-4C31-ABCC-19E19B673553}"/>
    <cellStyle name="20% - Accent5 3 3 5 2 2 2 2" xfId="11593" xr:uid="{D1A4F5CD-E874-449E-B988-9CE6BA1D6D15}"/>
    <cellStyle name="20% - Accent5 3 3 5 2 2 3" xfId="11594" xr:uid="{B8BB022B-0B3E-488C-83F5-4CBA1B4B4789}"/>
    <cellStyle name="20% - Accent5 3 3 5 2 3" xfId="11595" xr:uid="{53ABFCDF-F499-4A23-A751-97325A5D780B}"/>
    <cellStyle name="20% - Accent5 3 3 5 2 3 2" xfId="11596" xr:uid="{6E9EF607-5D62-4575-BD67-CD97CAB0BEA3}"/>
    <cellStyle name="20% - Accent5 3 3 5 2 4" xfId="11597" xr:uid="{75113A7D-7CC9-4F5C-BC13-BD6713768401}"/>
    <cellStyle name="20% - Accent5 3 3 5 3" xfId="11598" xr:uid="{D5552A20-6001-4EE9-AF24-2DFD473089EF}"/>
    <cellStyle name="20% - Accent5 3 3 5 3 2" xfId="11599" xr:uid="{1D01B116-8C30-4406-92DF-83A0FAAF6542}"/>
    <cellStyle name="20% - Accent5 3 3 5 3 2 2" xfId="11600" xr:uid="{8042C83C-8154-4116-BF9D-A06ACCF05644}"/>
    <cellStyle name="20% - Accent5 3 3 5 3 3" xfId="11601" xr:uid="{02A3DCDA-F3D2-4CF4-B9C2-9C773FDA1490}"/>
    <cellStyle name="20% - Accent5 3 3 5 4" xfId="11602" xr:uid="{E9ED977A-CC1C-47A5-81D9-B89D4F5C503A}"/>
    <cellStyle name="20% - Accent5 3 3 5 4 2" xfId="11603" xr:uid="{AE64B7FB-1243-4B75-814D-0D314D235EDB}"/>
    <cellStyle name="20% - Accent5 3 3 5 5" xfId="11604" xr:uid="{BA4401D4-E5B9-4DCE-9617-62DF01231030}"/>
    <cellStyle name="20% - Accent5 3 3 6" xfId="11605" xr:uid="{791568E2-DDCF-4417-886C-6787242BF1AC}"/>
    <cellStyle name="20% - Accent5 3 3 6 2" xfId="11606" xr:uid="{853B3095-3ECC-4FDD-8F48-8E26593A415F}"/>
    <cellStyle name="20% - Accent5 3 3 6 2 2" xfId="11607" xr:uid="{086CB05F-FCB5-488E-A0A4-7708E89E4A4D}"/>
    <cellStyle name="20% - Accent5 3 3 6 2 2 2" xfId="11608" xr:uid="{0ABD1D2B-D4E6-40CD-BCE0-066C83F0D486}"/>
    <cellStyle name="20% - Accent5 3 3 6 2 2 2 2" xfId="11609" xr:uid="{48B5ADD6-9EED-4D8D-A9E1-DC3118A2CBE3}"/>
    <cellStyle name="20% - Accent5 3 3 6 2 2 3" xfId="11610" xr:uid="{22D6AF53-5CC7-412C-B307-A90D79B70E8B}"/>
    <cellStyle name="20% - Accent5 3 3 6 2 3" xfId="11611" xr:uid="{AD9A0959-2CC7-4F98-B64C-676985D6EFC7}"/>
    <cellStyle name="20% - Accent5 3 3 6 2 3 2" xfId="11612" xr:uid="{F47629E1-E31B-41BA-A4BC-2A66FFCBEEE6}"/>
    <cellStyle name="20% - Accent5 3 3 6 2 4" xfId="11613" xr:uid="{B9C49291-A420-410A-945B-01AE0282267F}"/>
    <cellStyle name="20% - Accent5 3 3 6 3" xfId="11614" xr:uid="{1A496AB6-AD6F-404F-9223-82C330A7FCDE}"/>
    <cellStyle name="20% - Accent5 3 3 6 3 2" xfId="11615" xr:uid="{8970D573-0A78-417E-BCC7-0DCF18ECA923}"/>
    <cellStyle name="20% - Accent5 3 3 6 3 2 2" xfId="11616" xr:uid="{5FF584EA-DDBB-47FF-AC6D-58964CEF57C9}"/>
    <cellStyle name="20% - Accent5 3 3 6 3 3" xfId="11617" xr:uid="{654DEB3E-8A73-4E32-A08C-38BF33E88209}"/>
    <cellStyle name="20% - Accent5 3 3 6 4" xfId="11618" xr:uid="{83864D54-7801-4ECD-B653-2B60E5F52596}"/>
    <cellStyle name="20% - Accent5 3 3 6 4 2" xfId="11619" xr:uid="{800BF35F-64B5-402B-92B0-13E7FC2A48AA}"/>
    <cellStyle name="20% - Accent5 3 3 6 5" xfId="11620" xr:uid="{536DA006-2244-4F76-8DFE-77551DAA4B2B}"/>
    <cellStyle name="20% - Accent5 3 3 7" xfId="11621" xr:uid="{D0B08E69-3A58-4301-8A9E-E6CBC8D388F2}"/>
    <cellStyle name="20% - Accent5 3 3 7 2" xfId="11622" xr:uid="{C012FE9F-3241-4317-855A-4A5DD8001BDE}"/>
    <cellStyle name="20% - Accent5 3 3 7 2 2" xfId="11623" xr:uid="{6A03449D-8D0D-4630-B434-BC49B2F848C2}"/>
    <cellStyle name="20% - Accent5 3 3 7 2 2 2" xfId="11624" xr:uid="{911EE6E1-E6AD-436F-BF21-54222D7037AF}"/>
    <cellStyle name="20% - Accent5 3 3 7 2 2 2 2" xfId="11625" xr:uid="{BDA2B580-2931-47ED-AEB0-9BD2F118E17C}"/>
    <cellStyle name="20% - Accent5 3 3 7 2 2 3" xfId="11626" xr:uid="{AE54883E-4EF2-4C18-851D-F4B202B229DC}"/>
    <cellStyle name="20% - Accent5 3 3 7 2 3" xfId="11627" xr:uid="{5E61550C-8338-40A1-A6E1-69267792E732}"/>
    <cellStyle name="20% - Accent5 3 3 7 2 3 2" xfId="11628" xr:uid="{BEECFC5D-2CA4-4A69-B4EF-A2FC146977A8}"/>
    <cellStyle name="20% - Accent5 3 3 7 2 4" xfId="11629" xr:uid="{4A33C161-903A-400A-9C97-7A7F9560EA36}"/>
    <cellStyle name="20% - Accent5 3 3 7 3" xfId="11630" xr:uid="{5F147279-86C4-4AE7-8E6A-AC8CE88D419C}"/>
    <cellStyle name="20% - Accent5 3 3 7 3 2" xfId="11631" xr:uid="{A5988198-062D-4C84-9396-40A77943A68A}"/>
    <cellStyle name="20% - Accent5 3 3 7 3 2 2" xfId="11632" xr:uid="{F4A2F1CB-0308-4CBD-BD8A-B1F748406887}"/>
    <cellStyle name="20% - Accent5 3 3 7 3 3" xfId="11633" xr:uid="{C3E731CA-B983-4361-8598-82A49C9BDF51}"/>
    <cellStyle name="20% - Accent5 3 3 7 4" xfId="11634" xr:uid="{38373360-9DD4-43A9-9091-B964B590B703}"/>
    <cellStyle name="20% - Accent5 3 3 7 4 2" xfId="11635" xr:uid="{C4ADB629-5DAC-4BA9-BBA8-DE93DD19D6F8}"/>
    <cellStyle name="20% - Accent5 3 3 7 5" xfId="11636" xr:uid="{9FA8782A-6A81-4F36-9089-39943A4A65E8}"/>
    <cellStyle name="20% - Accent5 3 3 8" xfId="11637" xr:uid="{E461477E-4F0F-41B0-928D-AA7C31720AA7}"/>
    <cellStyle name="20% - Accent5 3 3 8 2" xfId="11638" xr:uid="{EE16E845-C5AE-4C0C-A7DD-9D574438807F}"/>
    <cellStyle name="20% - Accent5 3 3 8 2 2" xfId="11639" xr:uid="{DED51857-8ED7-4A4A-8A83-69A3BD21A6B8}"/>
    <cellStyle name="20% - Accent5 3 3 8 2 2 2" xfId="11640" xr:uid="{FA418A83-C23B-46BA-952E-A15E8F0DE75C}"/>
    <cellStyle name="20% - Accent5 3 3 8 2 3" xfId="11641" xr:uid="{F41D9065-BA01-483C-A40D-0995EC61C9D9}"/>
    <cellStyle name="20% - Accent5 3 3 8 3" xfId="11642" xr:uid="{CC0790D7-8EA0-4694-A239-D7720A5B0686}"/>
    <cellStyle name="20% - Accent5 3 3 8 3 2" xfId="11643" xr:uid="{44CEC739-5843-40CF-9363-2116EA24768D}"/>
    <cellStyle name="20% - Accent5 3 3 8 4" xfId="11644" xr:uid="{4F4AFB4F-76DE-4306-8D6C-BC0BC126D78D}"/>
    <cellStyle name="20% - Accent5 3 3 9" xfId="11645" xr:uid="{85302219-0CD1-44C3-9022-6B38A5AC4D88}"/>
    <cellStyle name="20% - Accent5 3 3 9 2" xfId="11646" xr:uid="{2C2748C0-DA19-43E8-80BE-2F27D9EF5718}"/>
    <cellStyle name="20% - Accent5 3 3 9 2 2" xfId="11647" xr:uid="{085550A9-2B48-4307-861D-980840E377CA}"/>
    <cellStyle name="20% - Accent5 3 3 9 3" xfId="11648" xr:uid="{5DE712FC-CB02-4611-9C3D-161A6EE6F3E9}"/>
    <cellStyle name="20% - Accent5 3 3_Asset Register (new)" xfId="11649" xr:uid="{B8701705-DD90-4B23-B8E8-55C946240D9B}"/>
    <cellStyle name="20% - Accent5 3 4" xfId="11650" xr:uid="{F6F9C308-905A-4919-B10D-951419056043}"/>
    <cellStyle name="20% - Accent5 3 4 10" xfId="11651" xr:uid="{4C167111-4446-4531-BA41-0F56696BDB91}"/>
    <cellStyle name="20% - Accent5 3 4 11" xfId="11652" xr:uid="{48F35F37-5BF4-4CF8-8CE1-CF96ED244F34}"/>
    <cellStyle name="20% - Accent5 3 4 2" xfId="11653" xr:uid="{CD585050-F11F-4DD8-A907-E9F781E4A608}"/>
    <cellStyle name="20% - Accent5 3 4 2 2" xfId="11654" xr:uid="{DAB1D37B-D679-4A81-904C-B2D407526366}"/>
    <cellStyle name="20% - Accent5 3 4 2 2 2" xfId="11655" xr:uid="{BF073C25-EE69-4F67-9EFF-01E075B5DE90}"/>
    <cellStyle name="20% - Accent5 3 4 2 2 2 2" xfId="11656" xr:uid="{1643E408-7626-40A7-8C15-1BF3ACF2CD58}"/>
    <cellStyle name="20% - Accent5 3 4 2 2 2 2 2" xfId="11657" xr:uid="{6843A0E3-427B-4AC2-A3F5-04517C8B86CD}"/>
    <cellStyle name="20% - Accent5 3 4 2 2 2 3" xfId="11658" xr:uid="{E4F4BD03-0E48-440E-AD18-D494A63C4087}"/>
    <cellStyle name="20% - Accent5 3 4 2 2 3" xfId="11659" xr:uid="{96C58CA5-B1AA-444D-B852-EFAB78215360}"/>
    <cellStyle name="20% - Accent5 3 4 2 2 3 2" xfId="11660" xr:uid="{D4FAA411-81F2-4401-91D9-9D16E60F7B77}"/>
    <cellStyle name="20% - Accent5 3 4 2 2 4" xfId="11661" xr:uid="{C3005777-7DC3-4197-9834-D6A7E6EFFB88}"/>
    <cellStyle name="20% - Accent5 3 4 2 2 4 2" xfId="11662" xr:uid="{0815EC23-25F2-44B5-92E4-A17FB0098C2A}"/>
    <cellStyle name="20% - Accent5 3 4 2 2 5" xfId="11663" xr:uid="{62282D7A-3309-48FE-8681-B23616C6193B}"/>
    <cellStyle name="20% - Accent5 3 4 2 2 6" xfId="11664" xr:uid="{5CEFF687-B2E9-4ED8-A983-F742FEC0087A}"/>
    <cellStyle name="20% - Accent5 3 4 2 3" xfId="11665" xr:uid="{592D465C-C12A-4B31-A437-17663420774D}"/>
    <cellStyle name="20% - Accent5 3 4 2 3 2" xfId="11666" xr:uid="{BEAFDF93-4B98-455F-A1F5-43C89FBA6056}"/>
    <cellStyle name="20% - Accent5 3 4 2 3 2 2" xfId="11667" xr:uid="{45F2460E-1D9D-4D98-83DE-D81C004EB203}"/>
    <cellStyle name="20% - Accent5 3 4 2 3 3" xfId="11668" xr:uid="{2CD14D99-F7A0-45B6-93CE-4620D85AD96D}"/>
    <cellStyle name="20% - Accent5 3 4 2 4" xfId="11669" xr:uid="{F7FD3A71-7713-4BC2-9BFA-0A37ED15296F}"/>
    <cellStyle name="20% - Accent5 3 4 2 4 2" xfId="11670" xr:uid="{38831BC1-C235-4659-9E18-F1236DD45373}"/>
    <cellStyle name="20% - Accent5 3 4 2 5" xfId="11671" xr:uid="{BDC88E48-D985-4553-B715-436FDB31EFB5}"/>
    <cellStyle name="20% - Accent5 3 4 2 5 2" xfId="11672" xr:uid="{50A339F8-5585-42A8-A399-FAA788B33AF6}"/>
    <cellStyle name="20% - Accent5 3 4 2 6" xfId="11673" xr:uid="{71F7B84B-ED58-44DF-97C6-E917953BEFBC}"/>
    <cellStyle name="20% - Accent5 3 4 2 7" xfId="11674" xr:uid="{0A9FCE11-0208-4343-9635-573EDCECFAD8}"/>
    <cellStyle name="20% - Accent5 3 4 3" xfId="11675" xr:uid="{617B05B1-468E-43B9-8862-6D4955164129}"/>
    <cellStyle name="20% - Accent5 3 4 3 2" xfId="11676" xr:uid="{35DC33BF-87E2-48CB-8398-4B1F269195E6}"/>
    <cellStyle name="20% - Accent5 3 4 3 2 2" xfId="11677" xr:uid="{71A35C57-1ED5-4BC1-816C-FA88DEE84FE1}"/>
    <cellStyle name="20% - Accent5 3 4 3 2 2 2" xfId="11678" xr:uid="{3D505DA4-21FC-408D-97EA-7F6A9027849E}"/>
    <cellStyle name="20% - Accent5 3 4 3 2 2 2 2" xfId="11679" xr:uid="{3B617F97-3C98-4010-B801-9A5F99E6FEF8}"/>
    <cellStyle name="20% - Accent5 3 4 3 2 2 3" xfId="11680" xr:uid="{67618C60-6577-458B-8A46-A6BD52CB1C86}"/>
    <cellStyle name="20% - Accent5 3 4 3 2 3" xfId="11681" xr:uid="{EF0E2D25-0080-4B2A-A05A-B0BC55D063F3}"/>
    <cellStyle name="20% - Accent5 3 4 3 2 3 2" xfId="11682" xr:uid="{473A94AF-9C47-43B0-A586-FFBE624D1FB0}"/>
    <cellStyle name="20% - Accent5 3 4 3 2 4" xfId="11683" xr:uid="{A28CD6F0-FBEF-495E-B397-732F0D268FFD}"/>
    <cellStyle name="20% - Accent5 3 4 3 3" xfId="11684" xr:uid="{87439EB6-A4B9-4788-A804-57B7DC4AB4CF}"/>
    <cellStyle name="20% - Accent5 3 4 3 3 2" xfId="11685" xr:uid="{9D828E05-6F4D-4060-AE29-44AC96ED3CB7}"/>
    <cellStyle name="20% - Accent5 3 4 3 3 2 2" xfId="11686" xr:uid="{8088D974-B761-44D7-B5C4-E3900D8D731E}"/>
    <cellStyle name="20% - Accent5 3 4 3 3 3" xfId="11687" xr:uid="{E7066032-5BDA-40B8-A529-2F7234EF4D4D}"/>
    <cellStyle name="20% - Accent5 3 4 3 4" xfId="11688" xr:uid="{3E12594B-0561-4E1C-AFBE-2ACD0431274B}"/>
    <cellStyle name="20% - Accent5 3 4 3 4 2" xfId="11689" xr:uid="{AF0D63C3-3DAE-4FEA-BEFA-3E0023D71CE3}"/>
    <cellStyle name="20% - Accent5 3 4 3 5" xfId="11690" xr:uid="{9C83093A-39F3-4902-B7F0-E2905778D9C8}"/>
    <cellStyle name="20% - Accent5 3 4 3 5 2" xfId="11691" xr:uid="{817B3DB2-FD29-4359-9329-4B0B3F185068}"/>
    <cellStyle name="20% - Accent5 3 4 3 6" xfId="11692" xr:uid="{3F2C028E-5344-4207-BD01-863F9DFDAD27}"/>
    <cellStyle name="20% - Accent5 3 4 3 7" xfId="11693" xr:uid="{7D5F79D0-EF66-400F-8CD2-A0CCB6718DED}"/>
    <cellStyle name="20% - Accent5 3 4 4" xfId="11694" xr:uid="{81AC668F-7CBC-4AC7-A9C0-0401DFF03E2D}"/>
    <cellStyle name="20% - Accent5 3 4 4 2" xfId="11695" xr:uid="{031F70B1-BF12-4573-9C7A-0997256BFFCE}"/>
    <cellStyle name="20% - Accent5 3 4 4 2 2" xfId="11696" xr:uid="{0929B7D1-7105-4081-9F6A-22FE40E05341}"/>
    <cellStyle name="20% - Accent5 3 4 4 2 2 2" xfId="11697" xr:uid="{6BDA071D-F13B-4812-B7B1-BE866FB77016}"/>
    <cellStyle name="20% - Accent5 3 4 4 2 2 2 2" xfId="11698" xr:uid="{321EE285-39E4-4C43-84BE-950A3A070DEE}"/>
    <cellStyle name="20% - Accent5 3 4 4 2 2 3" xfId="11699" xr:uid="{8F1DF3EA-CA67-4B76-9FA9-6F551CC5AE54}"/>
    <cellStyle name="20% - Accent5 3 4 4 2 3" xfId="11700" xr:uid="{8288741C-2920-4182-9A21-8E4A9713E058}"/>
    <cellStyle name="20% - Accent5 3 4 4 2 3 2" xfId="11701" xr:uid="{4E429B49-9718-4F66-97F3-D1B74DFFA8A3}"/>
    <cellStyle name="20% - Accent5 3 4 4 2 4" xfId="11702" xr:uid="{E3FDF987-A2E6-48A8-A285-D9C8005E7B29}"/>
    <cellStyle name="20% - Accent5 3 4 4 3" xfId="11703" xr:uid="{FCAE2493-113E-438D-A0B0-E850299A0362}"/>
    <cellStyle name="20% - Accent5 3 4 4 3 2" xfId="11704" xr:uid="{C60D1A41-0BED-41E9-B3F1-1B972CD109F7}"/>
    <cellStyle name="20% - Accent5 3 4 4 3 2 2" xfId="11705" xr:uid="{E5771B05-739C-4E06-8DE0-F28BECF2D5D6}"/>
    <cellStyle name="20% - Accent5 3 4 4 3 3" xfId="11706" xr:uid="{8258C315-C1E7-4C5D-8E63-B7A5AAE918FB}"/>
    <cellStyle name="20% - Accent5 3 4 4 4" xfId="11707" xr:uid="{2CB4DDF0-E6A5-4013-932C-0E109EF2E6CE}"/>
    <cellStyle name="20% - Accent5 3 4 4 4 2" xfId="11708" xr:uid="{1E999103-D491-48E3-87EC-A2E1038F9228}"/>
    <cellStyle name="20% - Accent5 3 4 4 5" xfId="11709" xr:uid="{3742E7A2-BCC2-4198-AFD1-E234A06445CD}"/>
    <cellStyle name="20% - Accent5 3 4 5" xfId="11710" xr:uid="{5D47A3F6-4656-484A-9A3E-78508EDAE9AD}"/>
    <cellStyle name="20% - Accent5 3 4 5 2" xfId="11711" xr:uid="{CE9A1C70-089B-42BB-BF11-D2FB7FA7B3FA}"/>
    <cellStyle name="20% - Accent5 3 4 5 2 2" xfId="11712" xr:uid="{A6FCCCD6-6EA5-4C8F-9632-B6D24C457E0F}"/>
    <cellStyle name="20% - Accent5 3 4 5 2 2 2" xfId="11713" xr:uid="{25EF5F51-9A98-4959-A0AD-3B99E9A0CAF4}"/>
    <cellStyle name="20% - Accent5 3 4 5 2 2 2 2" xfId="11714" xr:uid="{8417A9B3-EA15-4739-93E4-F0CA1FD41C6E}"/>
    <cellStyle name="20% - Accent5 3 4 5 2 2 3" xfId="11715" xr:uid="{0F9BE227-27C1-414D-BD87-67D312E298ED}"/>
    <cellStyle name="20% - Accent5 3 4 5 2 3" xfId="11716" xr:uid="{E6C18C30-2428-459A-AF27-CB68AE87FFE5}"/>
    <cellStyle name="20% - Accent5 3 4 5 2 3 2" xfId="11717" xr:uid="{971F4265-130B-4C2C-A93D-40F653588125}"/>
    <cellStyle name="20% - Accent5 3 4 5 2 4" xfId="11718" xr:uid="{10F3E713-0D3B-4DFA-BFD9-DC7D1AA9BA3C}"/>
    <cellStyle name="20% - Accent5 3 4 5 3" xfId="11719" xr:uid="{482D8CB0-AF94-4D59-A5F8-BC2F559F7733}"/>
    <cellStyle name="20% - Accent5 3 4 5 3 2" xfId="11720" xr:uid="{EC11DB43-FD9E-4F01-B5F6-DE182DECED22}"/>
    <cellStyle name="20% - Accent5 3 4 5 3 2 2" xfId="11721" xr:uid="{41609ED7-63F5-472B-BB91-FAB5092D4082}"/>
    <cellStyle name="20% - Accent5 3 4 5 3 3" xfId="11722" xr:uid="{8E8F3547-20C6-43BB-A267-4EB3345DC6F9}"/>
    <cellStyle name="20% - Accent5 3 4 5 4" xfId="11723" xr:uid="{E51CD680-E0DC-4FD9-B679-428C7C868603}"/>
    <cellStyle name="20% - Accent5 3 4 5 4 2" xfId="11724" xr:uid="{8B8D4BCE-AC63-4DD6-823C-53B03323FE5C}"/>
    <cellStyle name="20% - Accent5 3 4 5 5" xfId="11725" xr:uid="{08072CFD-ADD0-4473-9D92-C653D7A8DC9D}"/>
    <cellStyle name="20% - Accent5 3 4 6" xfId="11726" xr:uid="{95A5AF74-A2D8-4925-86B7-23FBE9EA683A}"/>
    <cellStyle name="20% - Accent5 3 4 6 2" xfId="11727" xr:uid="{414057E6-4EFD-4AD1-94BE-7430F6C65D80}"/>
    <cellStyle name="20% - Accent5 3 4 6 2 2" xfId="11728" xr:uid="{F0DD6487-6439-48B6-8DFC-021CA55E443F}"/>
    <cellStyle name="20% - Accent5 3 4 6 2 2 2" xfId="11729" xr:uid="{CC8DC5A2-7AD2-4B33-91E1-4DE4DABF98E0}"/>
    <cellStyle name="20% - Accent5 3 4 6 2 3" xfId="11730" xr:uid="{B51B4AE6-E1FF-4BEB-BF67-96635CAEE388}"/>
    <cellStyle name="20% - Accent5 3 4 6 3" xfId="11731" xr:uid="{2C95E54D-B256-48E6-8519-949BC33CD7FC}"/>
    <cellStyle name="20% - Accent5 3 4 6 3 2" xfId="11732" xr:uid="{BA540F3B-5F8F-455D-93E1-42A79A5F6872}"/>
    <cellStyle name="20% - Accent5 3 4 6 4" xfId="11733" xr:uid="{979634F4-3178-4A51-A00B-68F94973CB35}"/>
    <cellStyle name="20% - Accent5 3 4 7" xfId="11734" xr:uid="{F8C8701F-F798-4678-98A4-3BC459BCE11E}"/>
    <cellStyle name="20% - Accent5 3 4 7 2" xfId="11735" xr:uid="{CE114B13-6FD1-453A-BFAB-0C5EAEB6CB16}"/>
    <cellStyle name="20% - Accent5 3 4 7 2 2" xfId="11736" xr:uid="{C9A915D6-EA88-4E0B-9F12-6EA8595664FA}"/>
    <cellStyle name="20% - Accent5 3 4 7 3" xfId="11737" xr:uid="{1208481D-2793-4843-BB31-A167E5F50D7B}"/>
    <cellStyle name="20% - Accent5 3 4 8" xfId="11738" xr:uid="{3FDC818B-63A4-4A08-832F-A83352461687}"/>
    <cellStyle name="20% - Accent5 3 4 8 2" xfId="11739" xr:uid="{A0E1570F-0C86-4BC9-B075-644A093A784F}"/>
    <cellStyle name="20% - Accent5 3 4 9" xfId="11740" xr:uid="{16AD7526-9AC0-47E6-899A-63DF2A954520}"/>
    <cellStyle name="20% - Accent5 3 4 9 2" xfId="11741" xr:uid="{08797B21-1817-42C7-975B-6F5DD3B1CD3D}"/>
    <cellStyle name="20% - Accent5 3 5" xfId="11742" xr:uid="{1C7BEB66-01A2-4A1E-B117-D6914DC93D5C}"/>
    <cellStyle name="20% - Accent5 3 5 2" xfId="11743" xr:uid="{D429AB5E-11A7-4BD1-9475-3547AC55070D}"/>
    <cellStyle name="20% - Accent5 3 5 2 2" xfId="11744" xr:uid="{6414507E-9BAF-402D-A95F-5E6F5A412DB5}"/>
    <cellStyle name="20% - Accent5 3 5 2 2 2" xfId="11745" xr:uid="{74693BF3-578E-4271-880E-A2EFB848F01E}"/>
    <cellStyle name="20% - Accent5 3 5 2 2 2 2" xfId="11746" xr:uid="{77E68D2D-CA4F-4828-9B08-1015B00A58C9}"/>
    <cellStyle name="20% - Accent5 3 5 2 2 2 2 2" xfId="11747" xr:uid="{E92E7365-5D8F-4B06-8035-C1B6D90503D1}"/>
    <cellStyle name="20% - Accent5 3 5 2 2 2 3" xfId="11748" xr:uid="{A0DF45E4-55AF-434B-90CA-E1A15F200CE3}"/>
    <cellStyle name="20% - Accent5 3 5 2 2 3" xfId="11749" xr:uid="{DA04AD94-633F-49C3-804C-73E2FE0A8E9F}"/>
    <cellStyle name="20% - Accent5 3 5 2 2 3 2" xfId="11750" xr:uid="{E26DC0AE-2DD7-4F11-BDCB-897CC1742C35}"/>
    <cellStyle name="20% - Accent5 3 5 2 2 4" xfId="11751" xr:uid="{AD49CD8A-A82A-47C3-AA63-34C214A9AD3B}"/>
    <cellStyle name="20% - Accent5 3 5 2 2 4 2" xfId="11752" xr:uid="{25ECCA3F-4AC2-4691-AD89-A2ABA6BFE32B}"/>
    <cellStyle name="20% - Accent5 3 5 2 2 5" xfId="11753" xr:uid="{7768FCEF-5C3D-4535-A226-835910BCDAC5}"/>
    <cellStyle name="20% - Accent5 3 5 2 2 6" xfId="11754" xr:uid="{2A554937-9B26-4D4D-9CD8-B9886DBF9E45}"/>
    <cellStyle name="20% - Accent5 3 5 2 3" xfId="11755" xr:uid="{D375DEA8-3868-4538-AB06-4BF88A87AD83}"/>
    <cellStyle name="20% - Accent5 3 5 2 3 2" xfId="11756" xr:uid="{3B310031-666E-4EA6-9992-B779E854A1B0}"/>
    <cellStyle name="20% - Accent5 3 5 2 3 2 2" xfId="11757" xr:uid="{C42EA2BA-4F3F-401A-92C9-B59B7937031C}"/>
    <cellStyle name="20% - Accent5 3 5 2 3 3" xfId="11758" xr:uid="{6E7A3446-F6E3-4308-AD53-D014E3E2976A}"/>
    <cellStyle name="20% - Accent5 3 5 2 4" xfId="11759" xr:uid="{EFEDC5E9-A716-4C45-9A31-5AC3AFCB1DCD}"/>
    <cellStyle name="20% - Accent5 3 5 2 4 2" xfId="11760" xr:uid="{BF713E91-395D-43B7-BF82-B572A3532D58}"/>
    <cellStyle name="20% - Accent5 3 5 2 5" xfId="11761" xr:uid="{91B1293E-AFF2-4316-B85D-28FD0E55E467}"/>
    <cellStyle name="20% - Accent5 3 5 2 5 2" xfId="11762" xr:uid="{5DBE8764-481F-4DB9-96CE-ECA901BCD3F2}"/>
    <cellStyle name="20% - Accent5 3 5 2 6" xfId="11763" xr:uid="{588E0147-9DCE-4DC1-B232-1CF267EC657A}"/>
    <cellStyle name="20% - Accent5 3 5 2 7" xfId="11764" xr:uid="{F4B2C5ED-8665-4306-A0E8-5F59CCF9368F}"/>
    <cellStyle name="20% - Accent5 3 5 3" xfId="11765" xr:uid="{D7F81B5F-60D8-4CB9-8B1C-FD6868494015}"/>
    <cellStyle name="20% - Accent5 3 5 3 2" xfId="11766" xr:uid="{5D5C56EC-0040-458E-A068-E33B61B4FE18}"/>
    <cellStyle name="20% - Accent5 3 5 3 2 2" xfId="11767" xr:uid="{59FB7367-88F6-433C-AA64-020DB4673B4B}"/>
    <cellStyle name="20% - Accent5 3 5 3 2 2 2" xfId="11768" xr:uid="{674CEA55-CA8A-4C57-96BE-B41B3981733F}"/>
    <cellStyle name="20% - Accent5 3 5 3 2 2 2 2" xfId="11769" xr:uid="{DA9CD374-23FE-4A91-B714-D09F4E99A619}"/>
    <cellStyle name="20% - Accent5 3 5 3 2 2 3" xfId="11770" xr:uid="{3DF92A0A-0936-446D-88AC-7B46B27A3970}"/>
    <cellStyle name="20% - Accent5 3 5 3 2 3" xfId="11771" xr:uid="{9707AD3E-CA24-402C-AAE6-E93A3A3CF544}"/>
    <cellStyle name="20% - Accent5 3 5 3 2 3 2" xfId="11772" xr:uid="{54E7BB13-2FDF-4B30-9979-B01779FCD2BA}"/>
    <cellStyle name="20% - Accent5 3 5 3 2 4" xfId="11773" xr:uid="{62A44ECD-DDC3-42F4-A709-2007097B6294}"/>
    <cellStyle name="20% - Accent5 3 5 3 3" xfId="11774" xr:uid="{6B3266F0-CB8A-409B-B111-48DFDD41295B}"/>
    <cellStyle name="20% - Accent5 3 5 3 3 2" xfId="11775" xr:uid="{49DCA66D-164E-4528-A37E-B778B399A0D4}"/>
    <cellStyle name="20% - Accent5 3 5 3 3 2 2" xfId="11776" xr:uid="{28C360C0-3C4C-46B4-A04B-5D16100C3963}"/>
    <cellStyle name="20% - Accent5 3 5 3 3 3" xfId="11777" xr:uid="{D6D4998D-995B-4028-87F4-C52F7EC17654}"/>
    <cellStyle name="20% - Accent5 3 5 3 4" xfId="11778" xr:uid="{C1B1727B-9E4F-402A-936A-FBB367E77F42}"/>
    <cellStyle name="20% - Accent5 3 5 3 4 2" xfId="11779" xr:uid="{F6816299-C7C2-41DE-B2EF-6F9076086C77}"/>
    <cellStyle name="20% - Accent5 3 5 3 5" xfId="11780" xr:uid="{F5AA9CE6-4048-4A9C-BAB0-2968E165D0C7}"/>
    <cellStyle name="20% - Accent5 3 5 3 5 2" xfId="11781" xr:uid="{F332E899-C456-44DF-83D5-F2FA7032986C}"/>
    <cellStyle name="20% - Accent5 3 5 3 6" xfId="11782" xr:uid="{1AD96A64-1A89-4D00-9F2C-3A0AE2AB1E73}"/>
    <cellStyle name="20% - Accent5 3 5 3 7" xfId="11783" xr:uid="{145BC2B4-970A-4EAF-A17A-CBEB740B0370}"/>
    <cellStyle name="20% - Accent5 3 5 4" xfId="11784" xr:uid="{E8ADFC73-B078-4ACF-874A-1971118E4E6D}"/>
    <cellStyle name="20% - Accent5 3 5 4 2" xfId="11785" xr:uid="{39604DE2-EA9E-4BD5-AE8F-05EEEC4E9E66}"/>
    <cellStyle name="20% - Accent5 3 5 4 2 2" xfId="11786" xr:uid="{DC2479D5-62C8-4EE5-B62F-D3ECA4211335}"/>
    <cellStyle name="20% - Accent5 3 5 4 2 2 2" xfId="11787" xr:uid="{8015DBEC-02CA-4024-9EEF-A6166C770075}"/>
    <cellStyle name="20% - Accent5 3 5 4 2 3" xfId="11788" xr:uid="{D5D50F85-52E4-4ABD-9A7E-3B404A726EE8}"/>
    <cellStyle name="20% - Accent5 3 5 4 3" xfId="11789" xr:uid="{952DF064-67CB-4137-A3D2-18C843465FD8}"/>
    <cellStyle name="20% - Accent5 3 5 4 3 2" xfId="11790" xr:uid="{E8989B5A-D248-4BDA-AB8E-0C8FDF4D5A00}"/>
    <cellStyle name="20% - Accent5 3 5 4 4" xfId="11791" xr:uid="{EE6FE846-CF35-49BE-AD1B-9962088D04AC}"/>
    <cellStyle name="20% - Accent5 3 5 5" xfId="11792" xr:uid="{EC22651E-4789-437C-866F-55D29F5B27B5}"/>
    <cellStyle name="20% - Accent5 3 5 5 2" xfId="11793" xr:uid="{05EC1213-DDDF-42AD-94D9-06CBCE3F7061}"/>
    <cellStyle name="20% - Accent5 3 5 5 2 2" xfId="11794" xr:uid="{17921CFE-D5EE-4211-B5B0-07446E15F476}"/>
    <cellStyle name="20% - Accent5 3 5 5 3" xfId="11795" xr:uid="{37A8D7C2-DD5F-4FF3-9AA7-B2E76344E9EE}"/>
    <cellStyle name="20% - Accent5 3 5 6" xfId="11796" xr:uid="{B1ABC1BD-3947-409B-B09F-6BE1226D6FA0}"/>
    <cellStyle name="20% - Accent5 3 5 6 2" xfId="11797" xr:uid="{8DAA9D93-CD60-4104-A71E-17CCCB1E8813}"/>
    <cellStyle name="20% - Accent5 3 5 7" xfId="11798" xr:uid="{859C2721-DE2E-4960-A7F4-CC06EDE76753}"/>
    <cellStyle name="20% - Accent5 3 5 7 2" xfId="11799" xr:uid="{128A931C-AD41-4519-A338-AC53F1E0AB00}"/>
    <cellStyle name="20% - Accent5 3 5 8" xfId="11800" xr:uid="{1388011E-5E18-49F6-92C9-A8E26204734C}"/>
    <cellStyle name="20% - Accent5 3 5 9" xfId="11801" xr:uid="{F87F92E6-3DBD-44B7-BA78-60E542F77DF2}"/>
    <cellStyle name="20% - Accent5 3 6" xfId="11802" xr:uid="{8B296966-21CF-4578-BC4F-A65D45DC616F}"/>
    <cellStyle name="20% - Accent5 3 6 2" xfId="11803" xr:uid="{6C8EE8CE-A500-4879-87C7-449B1863CCD1}"/>
    <cellStyle name="20% - Accent5 3 6 2 2" xfId="11804" xr:uid="{23D63E50-9662-4953-94DD-6767A728029A}"/>
    <cellStyle name="20% - Accent5 3 6 2 2 2" xfId="11805" xr:uid="{61CC894C-FE8D-4DC4-866F-3A4DFC8F29D5}"/>
    <cellStyle name="20% - Accent5 3 6 2 2 2 2" xfId="11806" xr:uid="{9D4E8CCE-B8ED-42CB-8C80-EC46CBBD859D}"/>
    <cellStyle name="20% - Accent5 3 6 2 2 2 2 2" xfId="11807" xr:uid="{AD87B096-54FB-4B9E-AFF0-F7056C21999A}"/>
    <cellStyle name="20% - Accent5 3 6 2 2 2 3" xfId="11808" xr:uid="{DC4BCFC2-CA57-4F37-BAC5-8F1833FD013C}"/>
    <cellStyle name="20% - Accent5 3 6 2 2 3" xfId="11809" xr:uid="{76F7DCD5-2FEE-4681-8905-FDD529907588}"/>
    <cellStyle name="20% - Accent5 3 6 2 2 3 2" xfId="11810" xr:uid="{236F85D6-3511-4E07-9E51-DDF34515C9D3}"/>
    <cellStyle name="20% - Accent5 3 6 2 2 4" xfId="11811" xr:uid="{58BE15DF-0152-4907-9CD8-C43D4EE264FB}"/>
    <cellStyle name="20% - Accent5 3 6 2 2 4 2" xfId="11812" xr:uid="{BC647F8B-023B-4F00-A4BC-F1393745B437}"/>
    <cellStyle name="20% - Accent5 3 6 2 2 5" xfId="11813" xr:uid="{3A149F28-A26D-4BBA-BB7C-4CBF16331C01}"/>
    <cellStyle name="20% - Accent5 3 6 2 2 6" xfId="11814" xr:uid="{5AD0686B-38AF-4ACE-96A3-4475CCC392D1}"/>
    <cellStyle name="20% - Accent5 3 6 2 3" xfId="11815" xr:uid="{F34AF950-92D2-427B-9D29-E2CBF4F0A42F}"/>
    <cellStyle name="20% - Accent5 3 6 2 3 2" xfId="11816" xr:uid="{6A96D31F-D72B-4EED-9DDB-24E89B132875}"/>
    <cellStyle name="20% - Accent5 3 6 2 3 2 2" xfId="11817" xr:uid="{8FBCD190-0646-439F-B8CC-616CB23BB189}"/>
    <cellStyle name="20% - Accent5 3 6 2 3 3" xfId="11818" xr:uid="{DE7B7157-2E67-4A66-8519-72F99CBBFE07}"/>
    <cellStyle name="20% - Accent5 3 6 2 4" xfId="11819" xr:uid="{13648508-D399-44E5-80CE-7FA6658A86BE}"/>
    <cellStyle name="20% - Accent5 3 6 2 4 2" xfId="11820" xr:uid="{7F98B9F8-01E7-4290-ADAB-5A8028863B6D}"/>
    <cellStyle name="20% - Accent5 3 6 2 5" xfId="11821" xr:uid="{48D0E825-E87E-426D-AFDE-BED1A2879424}"/>
    <cellStyle name="20% - Accent5 3 6 2 5 2" xfId="11822" xr:uid="{C81F76EF-36A9-4B29-BCCD-64CD046EAB35}"/>
    <cellStyle name="20% - Accent5 3 6 2 6" xfId="11823" xr:uid="{F01D572F-3C8D-4411-8075-A3E7A636A7C6}"/>
    <cellStyle name="20% - Accent5 3 6 2 7" xfId="11824" xr:uid="{03D3E6D3-0FE3-44F1-921B-CB81175E8EF4}"/>
    <cellStyle name="20% - Accent5 3 6 3" xfId="11825" xr:uid="{54366017-1546-49A5-8871-0253C53CADF2}"/>
    <cellStyle name="20% - Accent5 3 6 3 2" xfId="11826" xr:uid="{0D024236-DC9A-4B8A-8E4A-547170FC67B6}"/>
    <cellStyle name="20% - Accent5 3 6 3 2 2" xfId="11827" xr:uid="{63750B6B-0AEB-42C6-BCDA-E7833EA45804}"/>
    <cellStyle name="20% - Accent5 3 6 3 2 2 2" xfId="11828" xr:uid="{F3534FA2-4B1B-4EDC-ACE6-1CA40B598426}"/>
    <cellStyle name="20% - Accent5 3 6 3 2 3" xfId="11829" xr:uid="{A29FF7D0-042A-42EC-A6BD-69659BC0F7E0}"/>
    <cellStyle name="20% - Accent5 3 6 3 3" xfId="11830" xr:uid="{A9850414-FD60-4B4C-8C08-51C4468CAC95}"/>
    <cellStyle name="20% - Accent5 3 6 3 3 2" xfId="11831" xr:uid="{EDDA8CFC-01D1-4390-958B-74A56EF6EDE9}"/>
    <cellStyle name="20% - Accent5 3 6 3 4" xfId="11832" xr:uid="{71C7CB77-A4BE-4F60-96F5-396A1BD60AFF}"/>
    <cellStyle name="20% - Accent5 3 6 3 4 2" xfId="11833" xr:uid="{C808E53A-23B1-4EEA-9FD2-BAB153A7B1F1}"/>
    <cellStyle name="20% - Accent5 3 6 3 5" xfId="11834" xr:uid="{537DA624-780B-4B8C-A07F-9F65C93B959B}"/>
    <cellStyle name="20% - Accent5 3 6 3 6" xfId="11835" xr:uid="{2324336D-C849-4EDF-8312-634A9977C5C5}"/>
    <cellStyle name="20% - Accent5 3 6 4" xfId="11836" xr:uid="{8394C7F4-0434-4B72-A117-A7F703930009}"/>
    <cellStyle name="20% - Accent5 3 6 4 2" xfId="11837" xr:uid="{73577376-C56C-485E-AB52-2B30FAFE79B2}"/>
    <cellStyle name="20% - Accent5 3 6 4 2 2" xfId="11838" xr:uid="{442C3BD9-6046-484C-8555-B0F3877DF6E7}"/>
    <cellStyle name="20% - Accent5 3 6 4 3" xfId="11839" xr:uid="{26DAD21F-8AB5-491B-BF05-5A6F482061DD}"/>
    <cellStyle name="20% - Accent5 3 6 5" xfId="11840" xr:uid="{93CDB9E2-4E53-40E8-A576-E67B024D7B3C}"/>
    <cellStyle name="20% - Accent5 3 6 5 2" xfId="11841" xr:uid="{EDCFD8E0-38D8-4B3F-8D70-899AD4388741}"/>
    <cellStyle name="20% - Accent5 3 6 6" xfId="11842" xr:uid="{F05E30F2-6C27-4C49-9A44-F553DD074DF5}"/>
    <cellStyle name="20% - Accent5 3 6 6 2" xfId="11843" xr:uid="{0A66197E-AB86-412E-8ACC-7DD8E075D153}"/>
    <cellStyle name="20% - Accent5 3 6 7" xfId="11844" xr:uid="{E2FA46BC-06F5-47AB-8BAC-D861B209439B}"/>
    <cellStyle name="20% - Accent5 3 6 8" xfId="11845" xr:uid="{32B1F4BD-5D4A-472A-A77A-2A41E64B9EF8}"/>
    <cellStyle name="20% - Accent5 3 7" xfId="11846" xr:uid="{32B68CB8-2BE1-4D55-9B6D-6DCBB183F96A}"/>
    <cellStyle name="20% - Accent5 3 7 2" xfId="11847" xr:uid="{AD99030A-7605-4EC8-93C3-FBCC52709A2F}"/>
    <cellStyle name="20% - Accent5 3 7 2 2" xfId="11848" xr:uid="{D3105322-01D0-497E-8966-C441B10BC06D}"/>
    <cellStyle name="20% - Accent5 3 7 2 2 2" xfId="11849" xr:uid="{553255F5-0B8C-4086-BA36-252B72A9F97E}"/>
    <cellStyle name="20% - Accent5 3 7 2 2 2 2" xfId="11850" xr:uid="{DFD8CA9C-4741-4831-BB2A-6A5B858FF92B}"/>
    <cellStyle name="20% - Accent5 3 7 2 2 3" xfId="11851" xr:uid="{BFE17291-0A5E-436B-AB7F-8C922224E52E}"/>
    <cellStyle name="20% - Accent5 3 7 2 3" xfId="11852" xr:uid="{F6B0717A-EAC7-4D41-B2FC-1DABB4523DE2}"/>
    <cellStyle name="20% - Accent5 3 7 2 3 2" xfId="11853" xr:uid="{56745CE3-0FFC-4B2B-B1F4-D838D0417EE6}"/>
    <cellStyle name="20% - Accent5 3 7 2 4" xfId="11854" xr:uid="{DDE6A77E-1048-4234-9C6B-F7FA534B9E4C}"/>
    <cellStyle name="20% - Accent5 3 7 2 4 2" xfId="11855" xr:uid="{C5FBCDD4-7A0B-4FEC-A0F8-560DFB55F31E}"/>
    <cellStyle name="20% - Accent5 3 7 2 5" xfId="11856" xr:uid="{FB8F691E-B1C0-4F12-B572-28DF3598213F}"/>
    <cellStyle name="20% - Accent5 3 7 2 6" xfId="11857" xr:uid="{43FB9A20-4032-4CAA-B3BC-430EF340DBE3}"/>
    <cellStyle name="20% - Accent5 3 7 3" xfId="11858" xr:uid="{C9EEBD0F-C5D6-4F8B-8F6B-7022E86282C2}"/>
    <cellStyle name="20% - Accent5 3 7 3 2" xfId="11859" xr:uid="{FF2B6C82-CB4D-4343-8733-1BD46C83B806}"/>
    <cellStyle name="20% - Accent5 3 7 3 2 2" xfId="11860" xr:uid="{6946E321-A762-4C33-9726-8F9D7E93D145}"/>
    <cellStyle name="20% - Accent5 3 7 3 3" xfId="11861" xr:uid="{B5F50EFF-7BF4-4FFC-A726-B0559F66DCC5}"/>
    <cellStyle name="20% - Accent5 3 7 4" xfId="11862" xr:uid="{6181C7AA-8682-4417-BA8D-19E884A2A847}"/>
    <cellStyle name="20% - Accent5 3 7 4 2" xfId="11863" xr:uid="{9DE21990-A0C4-461F-97C2-F909D173AF31}"/>
    <cellStyle name="20% - Accent5 3 7 5" xfId="11864" xr:uid="{E309505D-C4A6-46C9-8AA2-60B3330E2574}"/>
    <cellStyle name="20% - Accent5 3 7 5 2" xfId="11865" xr:uid="{83008A35-12C6-412D-9157-093B1327DC38}"/>
    <cellStyle name="20% - Accent5 3 7 6" xfId="11866" xr:uid="{03D54BE3-DD4D-481D-9947-F01BF0C6C220}"/>
    <cellStyle name="20% - Accent5 3 7 7" xfId="11867" xr:uid="{C9C0F968-BDE8-4139-8C41-6BAAB65E3BE0}"/>
    <cellStyle name="20% - Accent5 3 8" xfId="11868" xr:uid="{683879EF-B95A-468A-BC6C-45CEA5D94152}"/>
    <cellStyle name="20% - Accent5 3 8 2" xfId="11869" xr:uid="{1D4C7D26-8C0B-4A9A-8A8F-4B9C1FFDBF0F}"/>
    <cellStyle name="20% - Accent5 3 8 2 2" xfId="11870" xr:uid="{78EBA48F-CE27-46EE-B5AE-6418B231857F}"/>
    <cellStyle name="20% - Accent5 3 8 2 2 2" xfId="11871" xr:uid="{3B738842-5D6F-4F2F-BC8B-35DE8CA52E7A}"/>
    <cellStyle name="20% - Accent5 3 8 2 2 2 2" xfId="11872" xr:uid="{0852A1BD-83BF-45E0-8E62-E9F8FB1435EF}"/>
    <cellStyle name="20% - Accent5 3 8 2 2 3" xfId="11873" xr:uid="{0F6F232A-B36D-4F78-B9E6-6778BD6307D3}"/>
    <cellStyle name="20% - Accent5 3 8 2 3" xfId="11874" xr:uid="{21C40E73-C867-4407-8E1B-CF644A53FD93}"/>
    <cellStyle name="20% - Accent5 3 8 2 3 2" xfId="11875" xr:uid="{957DBE18-5288-4BC3-87CF-EA20F01F644C}"/>
    <cellStyle name="20% - Accent5 3 8 2 4" xfId="11876" xr:uid="{288D1AAF-B5B2-432E-993B-2AB2AF88CDB2}"/>
    <cellStyle name="20% - Accent5 3 8 3" xfId="11877" xr:uid="{ED99E8AF-460D-4243-ADDD-939395EA2757}"/>
    <cellStyle name="20% - Accent5 3 8 3 2" xfId="11878" xr:uid="{9E9DFE34-6FEE-4284-A579-6FE87056BF70}"/>
    <cellStyle name="20% - Accent5 3 8 3 2 2" xfId="11879" xr:uid="{5DEF3EA7-D564-4F0B-B280-5BCBA772A78A}"/>
    <cellStyle name="20% - Accent5 3 8 3 3" xfId="11880" xr:uid="{A953BAAA-A061-472D-8F26-C8E83FBA2E6B}"/>
    <cellStyle name="20% - Accent5 3 8 4" xfId="11881" xr:uid="{9FC638A0-A1AE-49A3-8B72-EC9CF8ABA3ED}"/>
    <cellStyle name="20% - Accent5 3 8 4 2" xfId="11882" xr:uid="{88AC4344-7DB5-4453-9002-9329434173CF}"/>
    <cellStyle name="20% - Accent5 3 8 5" xfId="11883" xr:uid="{89C156EC-4821-421D-8EAB-83984493146A}"/>
    <cellStyle name="20% - Accent5 3 8 5 2" xfId="11884" xr:uid="{2CCABD06-6951-4477-A286-53DFD09837E7}"/>
    <cellStyle name="20% - Accent5 3 8 6" xfId="11885" xr:uid="{2DCDEFEE-2A2E-422A-8826-DFD5DD188EE1}"/>
    <cellStyle name="20% - Accent5 3 8 7" xfId="11886" xr:uid="{D82B5C61-4F85-428B-A03C-586D05003273}"/>
    <cellStyle name="20% - Accent5 3 9" xfId="11887" xr:uid="{719129F1-F418-403A-BD84-AF1AAE60660A}"/>
    <cellStyle name="20% - Accent5 3 9 2" xfId="11888" xr:uid="{7400FD04-B0D2-44C9-BA30-B5502DF11657}"/>
    <cellStyle name="20% - Accent5 3 9 2 2" xfId="11889" xr:uid="{2C589696-2A6E-4ADE-99E6-D4F040C907D3}"/>
    <cellStyle name="20% - Accent5 3 9 2 2 2" xfId="11890" xr:uid="{23DBEFC7-17F1-4C30-9494-83225BBEDEBF}"/>
    <cellStyle name="20% - Accent5 3 9 2 2 2 2" xfId="11891" xr:uid="{54E276FE-E2A2-4C96-ABD5-12A077A8A02E}"/>
    <cellStyle name="20% - Accent5 3 9 2 2 3" xfId="11892" xr:uid="{45E002EF-A29A-453B-B00F-A2367F5F7C1C}"/>
    <cellStyle name="20% - Accent5 3 9 2 3" xfId="11893" xr:uid="{8CBFCB96-637E-449E-9C33-C636381CEED4}"/>
    <cellStyle name="20% - Accent5 3 9 2 3 2" xfId="11894" xr:uid="{C36433A8-F808-4437-B8D9-22605C51C015}"/>
    <cellStyle name="20% - Accent5 3 9 2 4" xfId="11895" xr:uid="{716942E4-DD71-44C1-88DB-B84DBAAD8393}"/>
    <cellStyle name="20% - Accent5 3 9 3" xfId="11896" xr:uid="{483B6F27-B3D2-4B44-AB32-798ECF927A2C}"/>
    <cellStyle name="20% - Accent5 3 9 3 2" xfId="11897" xr:uid="{390B2F58-7659-42FA-B0AD-CF1615B16FB9}"/>
    <cellStyle name="20% - Accent5 3 9 3 2 2" xfId="11898" xr:uid="{65132134-6C0B-4076-AA7C-B2A802D095AD}"/>
    <cellStyle name="20% - Accent5 3 9 3 3" xfId="11899" xr:uid="{9163A981-3035-4C2B-AB93-B82D6B3972DB}"/>
    <cellStyle name="20% - Accent5 3 9 4" xfId="11900" xr:uid="{483BA8CB-A8BE-48B9-96D6-74DF8D7B19EA}"/>
    <cellStyle name="20% - Accent5 3 9 4 2" xfId="11901" xr:uid="{B3760B9B-E4D1-4E51-B5DB-F5248541D156}"/>
    <cellStyle name="20% - Accent5 3 9 5" xfId="11902" xr:uid="{9EB19445-A1AC-41E3-A7DB-B1255B733B2F}"/>
    <cellStyle name="20% - Accent5 3_Asset Register (new)" xfId="11903" xr:uid="{23C12D79-9001-4EF9-A51C-E9ED9ACF52E4}"/>
    <cellStyle name="20% - Accent5 4" xfId="11904" xr:uid="{1F4D1C05-D94E-48A3-BB6D-9B7DCADEF02F}"/>
    <cellStyle name="20% - Accent5 4 10" xfId="11905" xr:uid="{2F77DCE5-6EC6-4AA7-9E49-3EA458B07D49}"/>
    <cellStyle name="20% - Accent5 4 10 2" xfId="11906" xr:uid="{8DC769E1-621E-4850-840E-5A5CB0043217}"/>
    <cellStyle name="20% - Accent5 4 10 2 2" xfId="11907" xr:uid="{5C5ED1D2-1837-4527-8361-9E4AD3CED7ED}"/>
    <cellStyle name="20% - Accent5 4 10 2 2 2" xfId="11908" xr:uid="{B10DA5A6-2523-4065-923D-84A8F7CA01F0}"/>
    <cellStyle name="20% - Accent5 4 10 2 2 2 2" xfId="11909" xr:uid="{1E6D3D6D-1E0E-4D16-B797-AF7ACC08598F}"/>
    <cellStyle name="20% - Accent5 4 10 2 2 3" xfId="11910" xr:uid="{D2B22196-2288-4C54-9F41-75E5ADB4CC74}"/>
    <cellStyle name="20% - Accent5 4 10 2 3" xfId="11911" xr:uid="{B2357630-E16B-4E45-B8A3-010321F702BD}"/>
    <cellStyle name="20% - Accent5 4 10 2 3 2" xfId="11912" xr:uid="{6277DAD0-2E69-4AC2-B73B-14D4E3E13E82}"/>
    <cellStyle name="20% - Accent5 4 10 2 4" xfId="11913" xr:uid="{9DD82B84-B294-40CF-A48F-7022AC8BDB3E}"/>
    <cellStyle name="20% - Accent5 4 10 3" xfId="11914" xr:uid="{9F8B04E6-E024-405F-883B-611317DA5B7B}"/>
    <cellStyle name="20% - Accent5 4 10 3 2" xfId="11915" xr:uid="{5905EF45-AF88-45C4-8403-4D0582DDE463}"/>
    <cellStyle name="20% - Accent5 4 10 3 2 2" xfId="11916" xr:uid="{1875A762-488B-4A2A-9BAA-324A7A1D6FB1}"/>
    <cellStyle name="20% - Accent5 4 10 3 3" xfId="11917" xr:uid="{63D3925E-5510-426D-9061-432FA55E0363}"/>
    <cellStyle name="20% - Accent5 4 10 4" xfId="11918" xr:uid="{E699331D-0F91-4D61-A339-F0A0AE5292CA}"/>
    <cellStyle name="20% - Accent5 4 10 4 2" xfId="11919" xr:uid="{0A0CCD17-A084-47EF-8C7F-DBEE3C9E50B8}"/>
    <cellStyle name="20% - Accent5 4 10 5" xfId="11920" xr:uid="{A9C354E5-5300-4EDC-97BD-40BA03526FA2}"/>
    <cellStyle name="20% - Accent5 4 11" xfId="11921" xr:uid="{7AD60171-AB04-454E-B302-DEFFF4FC214E}"/>
    <cellStyle name="20% - Accent5 4 11 2" xfId="11922" xr:uid="{A0DD32F9-3988-4B3A-973C-0593231DF5E2}"/>
    <cellStyle name="20% - Accent5 4 11 2 2" xfId="11923" xr:uid="{0CAC5B00-6681-4F78-8D17-6C2BE9CB5FD2}"/>
    <cellStyle name="20% - Accent5 4 11 2 2 2" xfId="11924" xr:uid="{5524589D-E301-4209-B1F7-A09466036142}"/>
    <cellStyle name="20% - Accent5 4 11 2 2 2 2" xfId="11925" xr:uid="{F61DCF09-DED8-4FAF-8300-D2C69A7784E3}"/>
    <cellStyle name="20% - Accent5 4 11 2 2 3" xfId="11926" xr:uid="{56087B5E-8B08-490C-A31A-6CE8010E8DE4}"/>
    <cellStyle name="20% - Accent5 4 11 2 3" xfId="11927" xr:uid="{FD4E929D-EACE-423E-8D95-74AE60A4AA6B}"/>
    <cellStyle name="20% - Accent5 4 11 2 3 2" xfId="11928" xr:uid="{B579D2F1-C1C5-4930-AF7C-48B0B69143F4}"/>
    <cellStyle name="20% - Accent5 4 11 2 4" xfId="11929" xr:uid="{A9565DB9-6FF5-4B3B-860A-B8B65CBF04FC}"/>
    <cellStyle name="20% - Accent5 4 11 3" xfId="11930" xr:uid="{004E0CA4-2EA7-456A-A1FE-2B7BA8930A60}"/>
    <cellStyle name="20% - Accent5 4 11 3 2" xfId="11931" xr:uid="{C3BBA1A3-B9DE-49E6-B442-77DB27B9D194}"/>
    <cellStyle name="20% - Accent5 4 11 3 2 2" xfId="11932" xr:uid="{45D4BA01-F4EE-4D84-8CCD-1767C009A153}"/>
    <cellStyle name="20% - Accent5 4 11 3 3" xfId="11933" xr:uid="{C89E6AF7-B64C-482A-83BE-97BF97448996}"/>
    <cellStyle name="20% - Accent5 4 11 4" xfId="11934" xr:uid="{AA4D82AE-E1B1-4EE3-8A40-5ECA7C7B03F0}"/>
    <cellStyle name="20% - Accent5 4 11 4 2" xfId="11935" xr:uid="{A1B60677-A897-426F-BB16-543C8EFED879}"/>
    <cellStyle name="20% - Accent5 4 11 5" xfId="11936" xr:uid="{DA5C0962-2CBE-490D-99EE-3B6ACA8404A2}"/>
    <cellStyle name="20% - Accent5 4 12" xfId="11937" xr:uid="{91DFCCF6-3BCD-4C74-A15F-D5EDAF95E06B}"/>
    <cellStyle name="20% - Accent5 4 12 2" xfId="11938" xr:uid="{DC670B1E-3F6D-44B1-8439-3B2DCEF058BE}"/>
    <cellStyle name="20% - Accent5 4 12 2 2" xfId="11939" xr:uid="{F17429C3-820F-476D-9C62-567CBFADC0EB}"/>
    <cellStyle name="20% - Accent5 4 12 2 2 2" xfId="11940" xr:uid="{A34C1CA0-DD04-4C55-B07D-198D55DB393C}"/>
    <cellStyle name="20% - Accent5 4 12 2 2 2 2" xfId="11941" xr:uid="{2A17BC7C-1570-4918-ABDD-3D795447F946}"/>
    <cellStyle name="20% - Accent5 4 12 2 2 3" xfId="11942" xr:uid="{3BE5B0A3-B02E-4742-9B38-5D8CD2576A77}"/>
    <cellStyle name="20% - Accent5 4 12 2 3" xfId="11943" xr:uid="{5535A4F9-1C7F-40D7-97BC-A3E91492FDCB}"/>
    <cellStyle name="20% - Accent5 4 12 2 3 2" xfId="11944" xr:uid="{64EA4134-BEEA-4630-A3FE-2E37514E7118}"/>
    <cellStyle name="20% - Accent5 4 12 2 4" xfId="11945" xr:uid="{DB940F62-4716-4061-BC7E-720288340E6E}"/>
    <cellStyle name="20% - Accent5 4 12 3" xfId="11946" xr:uid="{89EE5B00-A223-4F0C-A094-35AE42AB3B33}"/>
    <cellStyle name="20% - Accent5 4 12 3 2" xfId="11947" xr:uid="{1B6D8CD7-C7D7-46A9-BDE5-BE11F176B175}"/>
    <cellStyle name="20% - Accent5 4 12 3 2 2" xfId="11948" xr:uid="{B29E1973-CEB9-4136-81A1-3AAFCBCB4682}"/>
    <cellStyle name="20% - Accent5 4 12 3 3" xfId="11949" xr:uid="{AE367E24-E7A9-48B2-AFD1-A3AB558F0E4E}"/>
    <cellStyle name="20% - Accent5 4 12 4" xfId="11950" xr:uid="{41E1884C-2E35-4D2C-AB4E-97CA9D5C77E4}"/>
    <cellStyle name="20% - Accent5 4 12 4 2" xfId="11951" xr:uid="{2168246F-9691-4C10-AE4E-B9437FC785B3}"/>
    <cellStyle name="20% - Accent5 4 12 5" xfId="11952" xr:uid="{FDB0D085-8635-4A92-AFC0-5B01979DB2C9}"/>
    <cellStyle name="20% - Accent5 4 13" xfId="11953" xr:uid="{F97CDFC8-293F-4798-8130-46BB04A83FA0}"/>
    <cellStyle name="20% - Accent5 4 13 2" xfId="11954" xr:uid="{DDCD4D7D-B717-46C1-9194-23CADA126A36}"/>
    <cellStyle name="20% - Accent5 4 13 2 2" xfId="11955" xr:uid="{8E3226A5-13CA-44C9-9369-7A88931CA86B}"/>
    <cellStyle name="20% - Accent5 4 13 2 2 2" xfId="11956" xr:uid="{4C3707B2-2966-4E8A-B369-5F8B008FEC40}"/>
    <cellStyle name="20% - Accent5 4 13 2 2 2 2" xfId="11957" xr:uid="{541B9F92-DFAC-4894-AF48-93F76B78F912}"/>
    <cellStyle name="20% - Accent5 4 13 2 2 3" xfId="11958" xr:uid="{672E9BDE-8734-4797-9147-A7D215497C14}"/>
    <cellStyle name="20% - Accent5 4 13 2 3" xfId="11959" xr:uid="{1093FD1F-C1C9-4FB3-9F50-C89ACB76B588}"/>
    <cellStyle name="20% - Accent5 4 13 2 3 2" xfId="11960" xr:uid="{92236941-A0EA-4D9F-8E7F-37960F0754A8}"/>
    <cellStyle name="20% - Accent5 4 13 2 4" xfId="11961" xr:uid="{F1AD2FBC-27F7-400F-AA83-1A88B72FB632}"/>
    <cellStyle name="20% - Accent5 4 13 3" xfId="11962" xr:uid="{83C98D0A-1417-4D2E-B4BB-6CD873E68AA8}"/>
    <cellStyle name="20% - Accent5 4 13 3 2" xfId="11963" xr:uid="{8815836B-4FF9-4928-B1F2-5588870597DE}"/>
    <cellStyle name="20% - Accent5 4 13 3 2 2" xfId="11964" xr:uid="{02AA6EF4-5E3B-41E9-95D2-2FAD2E558C80}"/>
    <cellStyle name="20% - Accent5 4 13 3 3" xfId="11965" xr:uid="{958B94ED-552C-4BA7-A912-160D5760E346}"/>
    <cellStyle name="20% - Accent5 4 13 4" xfId="11966" xr:uid="{7BFA9D22-10C5-400D-A28A-50B2BB0089D9}"/>
    <cellStyle name="20% - Accent5 4 13 4 2" xfId="11967" xr:uid="{F9AD7227-1978-4DA2-8B68-18EB2E58B586}"/>
    <cellStyle name="20% - Accent5 4 13 5" xfId="11968" xr:uid="{FDA58B72-A8E9-41B5-AD4C-C1BCF5DF6140}"/>
    <cellStyle name="20% - Accent5 4 14" xfId="11969" xr:uid="{ACC232C0-9C6F-4620-A638-42F2648F188E}"/>
    <cellStyle name="20% - Accent5 4 14 2" xfId="11970" xr:uid="{3A103D3F-C31A-41EF-BC3E-51524496DCA9}"/>
    <cellStyle name="20% - Accent5 4 14 2 2" xfId="11971" xr:uid="{FE4FF6C8-C4FA-4122-A5DA-69E9C426D1E7}"/>
    <cellStyle name="20% - Accent5 4 14 2 2 2" xfId="11972" xr:uid="{831B5774-320A-4A1E-8BFF-9430A57546C4}"/>
    <cellStyle name="20% - Accent5 4 14 2 3" xfId="11973" xr:uid="{2831469C-205E-4ADF-882C-A1376021593C}"/>
    <cellStyle name="20% - Accent5 4 14 3" xfId="11974" xr:uid="{70CD9AF7-B6E1-4746-8F9C-9A1FCB088283}"/>
    <cellStyle name="20% - Accent5 4 14 3 2" xfId="11975" xr:uid="{FE5F5514-ADBA-4DFD-B51E-92E79CAE38A1}"/>
    <cellStyle name="20% - Accent5 4 14 4" xfId="11976" xr:uid="{20F9270F-755A-4550-BEC9-74012712E13A}"/>
    <cellStyle name="20% - Accent5 4 15" xfId="11977" xr:uid="{F3773125-7D97-4BDE-879A-9E006261EF50}"/>
    <cellStyle name="20% - Accent5 4 15 2" xfId="11978" xr:uid="{7130BF28-BAF1-474D-B2E8-B9BB5E61F08B}"/>
    <cellStyle name="20% - Accent5 4 15 2 2" xfId="11979" xr:uid="{1B37BE2E-3629-4559-9EB3-FF5C5C8C0ED0}"/>
    <cellStyle name="20% - Accent5 4 15 3" xfId="11980" xr:uid="{B60B0AC2-919F-4C15-BC47-918E2534EB85}"/>
    <cellStyle name="20% - Accent5 4 16" xfId="11981" xr:uid="{4C5C6249-EE1B-4D97-AB6B-6955FC96901D}"/>
    <cellStyle name="20% - Accent5 4 16 2" xfId="11982" xr:uid="{F778FCD2-AB4E-4757-A169-D66FEFA1EE3E}"/>
    <cellStyle name="20% - Accent5 4 17" xfId="11983" xr:uid="{FED64D0D-A957-4822-960F-9F4EA0B3D444}"/>
    <cellStyle name="20% - Accent5 4 17 2" xfId="11984" xr:uid="{F5350219-69EA-415B-A308-ABA6BC6301DD}"/>
    <cellStyle name="20% - Accent5 4 18" xfId="11985" xr:uid="{4A66AF61-0BF9-43B8-A5D1-961B50FBFEAA}"/>
    <cellStyle name="20% - Accent5 4 19" xfId="11986" xr:uid="{8C1C095E-F9D9-4535-B47E-849BCEB1DAC4}"/>
    <cellStyle name="20% - Accent5 4 2" xfId="11987" xr:uid="{C610E95F-DBFA-4ED2-ABA1-FF8B5A7E212F}"/>
    <cellStyle name="20% - Accent5 4 2 10" xfId="11988" xr:uid="{1D2606CB-214B-46B9-8AAE-ABC7BFE7AACF}"/>
    <cellStyle name="20% - Accent5 4 2 10 2" xfId="11989" xr:uid="{764FB029-B392-4841-95E8-1C6F090CAB4E}"/>
    <cellStyle name="20% - Accent5 4 2 10 2 2" xfId="11990" xr:uid="{CCFC52DE-480E-4EFA-A904-C7AFD5B1C462}"/>
    <cellStyle name="20% - Accent5 4 2 10 2 2 2" xfId="11991" xr:uid="{E02BE17D-A15D-4DD7-A861-B0E4C0C12E7F}"/>
    <cellStyle name="20% - Accent5 4 2 10 2 2 2 2" xfId="11992" xr:uid="{939E1B0D-18A7-4DB0-99AD-7C14A3DD7AD7}"/>
    <cellStyle name="20% - Accent5 4 2 10 2 2 3" xfId="11993" xr:uid="{80C60A88-DE33-47CB-A0CA-100A748FDE2E}"/>
    <cellStyle name="20% - Accent5 4 2 10 2 3" xfId="11994" xr:uid="{177EFC3B-51C8-43B9-BF92-943473CCAEFB}"/>
    <cellStyle name="20% - Accent5 4 2 10 2 3 2" xfId="11995" xr:uid="{1E570F26-A46D-449C-9650-BD294536CB9A}"/>
    <cellStyle name="20% - Accent5 4 2 10 2 4" xfId="11996" xr:uid="{71A74F27-87DF-48F3-9CBB-3A4012293386}"/>
    <cellStyle name="20% - Accent5 4 2 10 3" xfId="11997" xr:uid="{78333987-9B00-4F8C-9547-D03DC423A826}"/>
    <cellStyle name="20% - Accent5 4 2 10 3 2" xfId="11998" xr:uid="{F9B69F3A-C18A-4055-85B3-05591BFDE63A}"/>
    <cellStyle name="20% - Accent5 4 2 10 3 2 2" xfId="11999" xr:uid="{4FD47A6A-B23F-4AC3-9FAE-B04EF25588EB}"/>
    <cellStyle name="20% - Accent5 4 2 10 3 3" xfId="12000" xr:uid="{2E97ACAE-20E9-4D60-9C87-7245D5C4BDAD}"/>
    <cellStyle name="20% - Accent5 4 2 10 4" xfId="12001" xr:uid="{6DC203DD-F461-4193-ADB9-9EB2A39384F3}"/>
    <cellStyle name="20% - Accent5 4 2 10 4 2" xfId="12002" xr:uid="{BDCD20D7-ACAE-4703-BA22-6ED2DFFCD863}"/>
    <cellStyle name="20% - Accent5 4 2 10 5" xfId="12003" xr:uid="{21C98417-1EAC-42AB-8560-9E8DB0FB2A0B}"/>
    <cellStyle name="20% - Accent5 4 2 11" xfId="12004" xr:uid="{B965A1E4-1902-424F-8C2D-13D168CBD363}"/>
    <cellStyle name="20% - Accent5 4 2 11 2" xfId="12005" xr:uid="{DA2E5FEB-32EE-4BB9-8AA1-E77655D4A70E}"/>
    <cellStyle name="20% - Accent5 4 2 11 2 2" xfId="12006" xr:uid="{55051DF0-7CCA-4C6E-AB4B-E226B117C74A}"/>
    <cellStyle name="20% - Accent5 4 2 11 2 2 2" xfId="12007" xr:uid="{71F6A6C2-349C-4929-B98B-C70F57C1CA35}"/>
    <cellStyle name="20% - Accent5 4 2 11 2 2 2 2" xfId="12008" xr:uid="{77450045-97D1-4E09-9C5E-792ACB4DD863}"/>
    <cellStyle name="20% - Accent5 4 2 11 2 2 3" xfId="12009" xr:uid="{2BB11E76-9091-4713-B3A3-A6BBEC628B36}"/>
    <cellStyle name="20% - Accent5 4 2 11 2 3" xfId="12010" xr:uid="{E448D494-8A7A-4136-9699-FA2A9BC7220D}"/>
    <cellStyle name="20% - Accent5 4 2 11 2 3 2" xfId="12011" xr:uid="{A6A22EBB-47F5-494F-A1DA-834CCC2D9811}"/>
    <cellStyle name="20% - Accent5 4 2 11 2 4" xfId="12012" xr:uid="{B9B69967-3178-45D8-97B0-0714A7AB1C7D}"/>
    <cellStyle name="20% - Accent5 4 2 11 3" xfId="12013" xr:uid="{6B894641-2139-43BF-9F70-F7D49C94C6B4}"/>
    <cellStyle name="20% - Accent5 4 2 11 3 2" xfId="12014" xr:uid="{F45C5B02-43D9-49FA-A93D-3262F5BA2F11}"/>
    <cellStyle name="20% - Accent5 4 2 11 3 2 2" xfId="12015" xr:uid="{207C4A16-DE59-486B-99EE-92544F518115}"/>
    <cellStyle name="20% - Accent5 4 2 11 3 3" xfId="12016" xr:uid="{27399625-F77F-4CA5-995D-6C893CE56FE5}"/>
    <cellStyle name="20% - Accent5 4 2 11 4" xfId="12017" xr:uid="{0687EF07-5BE2-45E1-AA7A-4289A5D5E858}"/>
    <cellStyle name="20% - Accent5 4 2 11 4 2" xfId="12018" xr:uid="{43A5B147-A888-45B1-8CEF-586121BE5FF9}"/>
    <cellStyle name="20% - Accent5 4 2 11 5" xfId="12019" xr:uid="{1512AFCA-DA41-4A9A-815B-AE49E7E9C29B}"/>
    <cellStyle name="20% - Accent5 4 2 12" xfId="12020" xr:uid="{283F8A3E-B8D9-4CFF-A3BE-5197A43E4DC1}"/>
    <cellStyle name="20% - Accent5 4 2 12 2" xfId="12021" xr:uid="{8B5E8F6F-3132-4AFB-A1CF-A518A2876012}"/>
    <cellStyle name="20% - Accent5 4 2 12 2 2" xfId="12022" xr:uid="{EEB53C2B-E5B3-4547-8B8D-B0F3A9CDB307}"/>
    <cellStyle name="20% - Accent5 4 2 12 2 2 2" xfId="12023" xr:uid="{B886A1AE-F99D-499D-9511-0EDE4DECD24B}"/>
    <cellStyle name="20% - Accent5 4 2 12 2 3" xfId="12024" xr:uid="{1A3C7F25-9CF5-4177-9B8D-631382CB1425}"/>
    <cellStyle name="20% - Accent5 4 2 12 3" xfId="12025" xr:uid="{EE5A327F-E09A-48E4-AA17-1A7F0D29FACD}"/>
    <cellStyle name="20% - Accent5 4 2 12 3 2" xfId="12026" xr:uid="{4689247B-6BA7-4613-A183-F6249C95EF89}"/>
    <cellStyle name="20% - Accent5 4 2 12 4" xfId="12027" xr:uid="{4DCA70DD-A735-42DC-B896-48E87302116A}"/>
    <cellStyle name="20% - Accent5 4 2 13" xfId="12028" xr:uid="{B33FE236-2892-49BF-8FE9-7885A3784084}"/>
    <cellStyle name="20% - Accent5 4 2 13 2" xfId="12029" xr:uid="{66402573-64E2-41E5-AE79-24EBFF77DCBF}"/>
    <cellStyle name="20% - Accent5 4 2 13 2 2" xfId="12030" xr:uid="{A757BCAC-E8BD-4AFF-A5DB-39EBA42A96DF}"/>
    <cellStyle name="20% - Accent5 4 2 13 3" xfId="12031" xr:uid="{54741D24-93A9-4D12-9CDF-937E01CE3466}"/>
    <cellStyle name="20% - Accent5 4 2 14" xfId="12032" xr:uid="{7B82F26E-24D3-449C-911A-8F7BF11D661D}"/>
    <cellStyle name="20% - Accent5 4 2 14 2" xfId="12033" xr:uid="{AA08C301-8642-4962-BF37-1802A6C5CE53}"/>
    <cellStyle name="20% - Accent5 4 2 15" xfId="12034" xr:uid="{B7BDFF63-29F5-42C6-AC0F-47BDD22814D3}"/>
    <cellStyle name="20% - Accent5 4 2 15 2" xfId="12035" xr:uid="{B8B64A57-AABE-408B-9BA7-07924E382203}"/>
    <cellStyle name="20% - Accent5 4 2 16" xfId="12036" xr:uid="{1EDB20F1-3BF8-4091-B2F3-E2905B5279ED}"/>
    <cellStyle name="20% - Accent5 4 2 17" xfId="12037" xr:uid="{D5B7D098-531B-4E23-BBF8-E4A6145675B2}"/>
    <cellStyle name="20% - Accent5 4 2 2" xfId="12038" xr:uid="{34A16BDD-F480-4FEB-BBDD-706A9FB0ED2C}"/>
    <cellStyle name="20% - Accent5 4 2 2 10" xfId="12039" xr:uid="{E4DC47B1-03A4-4237-8A69-612C305F7BB2}"/>
    <cellStyle name="20% - Accent5 4 2 2 2" xfId="12040" xr:uid="{5A7C6BAD-9AA7-4D16-9B58-06A5B28F960B}"/>
    <cellStyle name="20% - Accent5 4 2 2 2 2" xfId="12041" xr:uid="{531FF46C-0C74-4768-A4A0-293D16CB11FD}"/>
    <cellStyle name="20% - Accent5 4 2 2 2 2 2" xfId="12042" xr:uid="{FD5E86C8-FFE0-4433-BDB6-289F6D4F86C6}"/>
    <cellStyle name="20% - Accent5 4 2 2 2 2 2 2" xfId="12043" xr:uid="{0B9EE302-8D91-4487-8CE3-17873EA194F5}"/>
    <cellStyle name="20% - Accent5 4 2 2 2 2 2 2 2" xfId="12044" xr:uid="{A9C7CA54-0498-48F0-B98F-63BB6B12A9D2}"/>
    <cellStyle name="20% - Accent5 4 2 2 2 2 2 2 2 2" xfId="12045" xr:uid="{187E2205-2626-43AE-9572-6E4DC1E52033}"/>
    <cellStyle name="20% - Accent5 4 2 2 2 2 2 2 3" xfId="12046" xr:uid="{202C7519-D63A-4A57-855E-3AD6ADF54719}"/>
    <cellStyle name="20% - Accent5 4 2 2 2 2 2 3" xfId="12047" xr:uid="{CA5FEF02-D2F6-42FF-AA4A-A567A9B8EEEF}"/>
    <cellStyle name="20% - Accent5 4 2 2 2 2 2 3 2" xfId="12048" xr:uid="{7200595D-9BB0-455F-97B2-E2AB99D5774B}"/>
    <cellStyle name="20% - Accent5 4 2 2 2 2 2 4" xfId="12049" xr:uid="{F498A266-7FEB-4B68-971B-BCCC728C1EFD}"/>
    <cellStyle name="20% - Accent5 4 2 2 2 2 2 4 2" xfId="12050" xr:uid="{252BD1CF-9A3D-4E9F-BCC5-F3BD45B089B9}"/>
    <cellStyle name="20% - Accent5 4 2 2 2 2 2 5" xfId="12051" xr:uid="{C02C33E4-1A08-41F8-BC61-66F494298708}"/>
    <cellStyle name="20% - Accent5 4 2 2 2 2 2 6" xfId="12052" xr:uid="{D78D0C4C-8983-4961-ACBF-230EA1038332}"/>
    <cellStyle name="20% - Accent5 4 2 2 2 2 3" xfId="12053" xr:uid="{386B60AC-AB46-4FC4-B73C-D41AB992749C}"/>
    <cellStyle name="20% - Accent5 4 2 2 2 2 3 2" xfId="12054" xr:uid="{D7D73166-565A-4D77-9199-FE54916E9C26}"/>
    <cellStyle name="20% - Accent5 4 2 2 2 2 3 2 2" xfId="12055" xr:uid="{7813C26A-2F89-4146-B56C-9AB4668748AD}"/>
    <cellStyle name="20% - Accent5 4 2 2 2 2 3 3" xfId="12056" xr:uid="{F206CA55-1EF8-426A-B419-692C8DD2B69A}"/>
    <cellStyle name="20% - Accent5 4 2 2 2 2 4" xfId="12057" xr:uid="{1587DBDD-3B74-43B8-BA9E-3F60FED32A14}"/>
    <cellStyle name="20% - Accent5 4 2 2 2 2 4 2" xfId="12058" xr:uid="{EE710B99-FEC0-40CE-89B8-1E18C086BC18}"/>
    <cellStyle name="20% - Accent5 4 2 2 2 2 5" xfId="12059" xr:uid="{F6CF0C4B-C480-44CB-8463-96553D0EF7CF}"/>
    <cellStyle name="20% - Accent5 4 2 2 2 2 5 2" xfId="12060" xr:uid="{1ECB53CE-BD8D-46A2-83C9-58F71E52CA07}"/>
    <cellStyle name="20% - Accent5 4 2 2 2 2 6" xfId="12061" xr:uid="{A4534A67-554A-431B-903E-A7B46DD580AB}"/>
    <cellStyle name="20% - Accent5 4 2 2 2 2 7" xfId="12062" xr:uid="{26E386AC-A1FE-4945-BCE8-8AF63AEC645A}"/>
    <cellStyle name="20% - Accent5 4 2 2 2 3" xfId="12063" xr:uid="{F9C72745-1474-47C1-9E42-FBF87CE20F5A}"/>
    <cellStyle name="20% - Accent5 4 2 2 2 3 2" xfId="12064" xr:uid="{5A1456FC-16B1-4CD0-8DE3-8F75E9FDDEB1}"/>
    <cellStyle name="20% - Accent5 4 2 2 2 3 2 2" xfId="12065" xr:uid="{21483B8B-EF78-419E-8E63-D9719E3D306D}"/>
    <cellStyle name="20% - Accent5 4 2 2 2 3 2 2 2" xfId="12066" xr:uid="{D7710257-935E-4DC1-9C96-76E39DA4F5C3}"/>
    <cellStyle name="20% - Accent5 4 2 2 2 3 2 3" xfId="12067" xr:uid="{DCC755AF-A952-4605-AD74-24FDDE93DB71}"/>
    <cellStyle name="20% - Accent5 4 2 2 2 3 3" xfId="12068" xr:uid="{3B0E4381-21DF-4048-975C-81F203A7DD07}"/>
    <cellStyle name="20% - Accent5 4 2 2 2 3 3 2" xfId="12069" xr:uid="{67D23256-13C5-41E9-A5B1-CEBAC8D66201}"/>
    <cellStyle name="20% - Accent5 4 2 2 2 3 4" xfId="12070" xr:uid="{458351EE-704C-4953-92B8-346FF69CD6CE}"/>
    <cellStyle name="20% - Accent5 4 2 2 2 3 4 2" xfId="12071" xr:uid="{5CDBF77E-094D-41E0-8768-1286C00E703A}"/>
    <cellStyle name="20% - Accent5 4 2 2 2 3 5" xfId="12072" xr:uid="{BEEBA808-690C-4842-89D8-E85924178222}"/>
    <cellStyle name="20% - Accent5 4 2 2 2 3 6" xfId="12073" xr:uid="{005FAE9B-C2E6-4C75-B923-30C2FD273AF3}"/>
    <cellStyle name="20% - Accent5 4 2 2 2 4" xfId="12074" xr:uid="{CDAA2F94-2DD8-45EC-B970-8EB35AAC87B0}"/>
    <cellStyle name="20% - Accent5 4 2 2 2 4 2" xfId="12075" xr:uid="{75305EA9-23AC-42E6-9CA1-9C2A5D790EA9}"/>
    <cellStyle name="20% - Accent5 4 2 2 2 4 2 2" xfId="12076" xr:uid="{B489F70D-9DB9-401C-909E-9D933468C528}"/>
    <cellStyle name="20% - Accent5 4 2 2 2 4 3" xfId="12077" xr:uid="{2E00C64E-3CE8-4C4E-8F65-C3F2D965C1C0}"/>
    <cellStyle name="20% - Accent5 4 2 2 2 5" xfId="12078" xr:uid="{2EF7D9AB-F9D8-4000-B7AF-CA89DD346C4D}"/>
    <cellStyle name="20% - Accent5 4 2 2 2 5 2" xfId="12079" xr:uid="{B11F6F6B-AEB5-4EDC-A51B-D7FEE2FDF613}"/>
    <cellStyle name="20% - Accent5 4 2 2 2 6" xfId="12080" xr:uid="{5AEA1CBE-2027-4F6D-86AD-E971FAB63AE4}"/>
    <cellStyle name="20% - Accent5 4 2 2 2 6 2" xfId="12081" xr:uid="{8E368E03-2D32-430F-957D-1C3B5B71037B}"/>
    <cellStyle name="20% - Accent5 4 2 2 2 7" xfId="12082" xr:uid="{0798ABBA-20DF-4405-AE28-2EE6A83EE1A7}"/>
    <cellStyle name="20% - Accent5 4 2 2 2 8" xfId="12083" xr:uid="{B7155057-3F05-41D0-B9B5-035D717540EF}"/>
    <cellStyle name="20% - Accent5 4 2 2 3" xfId="12084" xr:uid="{6F0700C7-AA9B-48B2-ADC0-E240D44D6C0D}"/>
    <cellStyle name="20% - Accent5 4 2 2 3 2" xfId="12085" xr:uid="{DC31478B-DFDB-4459-AB24-11891109B5AD}"/>
    <cellStyle name="20% - Accent5 4 2 2 3 2 2" xfId="12086" xr:uid="{C9989692-2E71-4F73-967A-4FC575AD12C5}"/>
    <cellStyle name="20% - Accent5 4 2 2 3 2 2 2" xfId="12087" xr:uid="{5321E58E-E09D-4E8D-9A6C-1BBA129410F1}"/>
    <cellStyle name="20% - Accent5 4 2 2 3 2 2 2 2" xfId="12088" xr:uid="{E2E6FFC2-51B2-46FA-A8E0-F1BF88D1DF39}"/>
    <cellStyle name="20% - Accent5 4 2 2 3 2 2 3" xfId="12089" xr:uid="{2709D224-E002-4F61-BDAF-4D15B1E81C1D}"/>
    <cellStyle name="20% - Accent5 4 2 2 3 2 3" xfId="12090" xr:uid="{D478501D-6593-4726-9D18-E14F65568D97}"/>
    <cellStyle name="20% - Accent5 4 2 2 3 2 3 2" xfId="12091" xr:uid="{547402FD-EB65-437C-94FB-6B68CA9B23CD}"/>
    <cellStyle name="20% - Accent5 4 2 2 3 2 4" xfId="12092" xr:uid="{5ADE5880-1FCF-4117-BFB5-1BDF06B26D65}"/>
    <cellStyle name="20% - Accent5 4 2 2 3 2 4 2" xfId="12093" xr:uid="{9BB1BAD1-3D03-4DB4-8D39-3FDF280A62A4}"/>
    <cellStyle name="20% - Accent5 4 2 2 3 2 5" xfId="12094" xr:uid="{720ACF70-CCEF-4A78-A943-EC15B56DF4DA}"/>
    <cellStyle name="20% - Accent5 4 2 2 3 2 6" xfId="12095" xr:uid="{4CCB1DD1-E39D-42FF-9156-E6F065D7AFC5}"/>
    <cellStyle name="20% - Accent5 4 2 2 3 3" xfId="12096" xr:uid="{9B67B813-8DD3-4AF8-9F5D-89A4E564EE8B}"/>
    <cellStyle name="20% - Accent5 4 2 2 3 3 2" xfId="12097" xr:uid="{288E6C9B-99D5-4D3A-BADE-EBFE94FCCCAD}"/>
    <cellStyle name="20% - Accent5 4 2 2 3 3 2 2" xfId="12098" xr:uid="{3270A2E5-E487-4851-8B86-D633602C2806}"/>
    <cellStyle name="20% - Accent5 4 2 2 3 3 3" xfId="12099" xr:uid="{11691351-2904-4F46-B2C0-6B597312222A}"/>
    <cellStyle name="20% - Accent5 4 2 2 3 4" xfId="12100" xr:uid="{5CD9655E-8985-4275-AB03-35C10978834E}"/>
    <cellStyle name="20% - Accent5 4 2 2 3 4 2" xfId="12101" xr:uid="{201E4897-D794-40CA-A0A2-BB27F2316E43}"/>
    <cellStyle name="20% - Accent5 4 2 2 3 5" xfId="12102" xr:uid="{EB3DA5B3-BF5F-4A26-BBA1-E8632D72707F}"/>
    <cellStyle name="20% - Accent5 4 2 2 3 5 2" xfId="12103" xr:uid="{FBEE9409-492C-4211-8B7D-78AC0AB66D60}"/>
    <cellStyle name="20% - Accent5 4 2 2 3 6" xfId="12104" xr:uid="{36D7E075-CA39-4FDE-BBE7-037EAC6C4B21}"/>
    <cellStyle name="20% - Accent5 4 2 2 3 7" xfId="12105" xr:uid="{7E75328A-01EF-40E5-A4DF-5F436269EF3A}"/>
    <cellStyle name="20% - Accent5 4 2 2 4" xfId="12106" xr:uid="{27A94FFF-FE7D-47F6-9F6D-94D927F5DD92}"/>
    <cellStyle name="20% - Accent5 4 2 2 4 2" xfId="12107" xr:uid="{3EB1E0A8-DCFB-4DC1-BD8B-0203C2D3C68C}"/>
    <cellStyle name="20% - Accent5 4 2 2 4 2 2" xfId="12108" xr:uid="{DCD73B10-1684-4243-A838-7FAD5B8ADDEA}"/>
    <cellStyle name="20% - Accent5 4 2 2 4 2 2 2" xfId="12109" xr:uid="{F01E6EFF-0002-46AC-A609-580FEA827804}"/>
    <cellStyle name="20% - Accent5 4 2 2 4 2 2 2 2" xfId="12110" xr:uid="{9CFE9F3C-B677-4D94-A8AD-55F6AC731559}"/>
    <cellStyle name="20% - Accent5 4 2 2 4 2 2 3" xfId="12111" xr:uid="{8225A3E9-4AAF-4026-ADE0-4A336726A211}"/>
    <cellStyle name="20% - Accent5 4 2 2 4 2 3" xfId="12112" xr:uid="{622348F3-FDBE-451C-9C4A-CFE196031B41}"/>
    <cellStyle name="20% - Accent5 4 2 2 4 2 3 2" xfId="12113" xr:uid="{6B2FB4EC-5B43-4761-9D2D-2EC2188CA1A9}"/>
    <cellStyle name="20% - Accent5 4 2 2 4 2 4" xfId="12114" xr:uid="{AD7E46D7-D2A4-4501-B268-1991F92742DC}"/>
    <cellStyle name="20% - Accent5 4 2 2 4 3" xfId="12115" xr:uid="{30D23FDA-BDE5-426E-9FE6-8B3B71FE087B}"/>
    <cellStyle name="20% - Accent5 4 2 2 4 3 2" xfId="12116" xr:uid="{DBEB64F3-F501-4A4F-B190-618BB7F15EBC}"/>
    <cellStyle name="20% - Accent5 4 2 2 4 3 2 2" xfId="12117" xr:uid="{B36E79EA-302D-4D8E-861D-E5FC4FCB3B9C}"/>
    <cellStyle name="20% - Accent5 4 2 2 4 3 3" xfId="12118" xr:uid="{D7A65F65-0B69-4AD5-8BDE-2F8C48A39142}"/>
    <cellStyle name="20% - Accent5 4 2 2 4 4" xfId="12119" xr:uid="{1519B26A-B6C6-4CE0-B3AF-23D3F2580F0C}"/>
    <cellStyle name="20% - Accent5 4 2 2 4 4 2" xfId="12120" xr:uid="{C197CCB5-E4EB-4815-B3B4-F131ABAF27AB}"/>
    <cellStyle name="20% - Accent5 4 2 2 4 5" xfId="12121" xr:uid="{91B62F47-5359-4E66-8E74-ABB5654ACC1E}"/>
    <cellStyle name="20% - Accent5 4 2 2 4 5 2" xfId="12122" xr:uid="{C800EAE2-092F-43F5-9616-848812C19738}"/>
    <cellStyle name="20% - Accent5 4 2 2 4 6" xfId="12123" xr:uid="{1E2A9E97-03C7-4829-81DB-893A18C953AE}"/>
    <cellStyle name="20% - Accent5 4 2 2 4 7" xfId="12124" xr:uid="{D94244A8-F306-44B7-BBA1-36D66A60D226}"/>
    <cellStyle name="20% - Accent5 4 2 2 5" xfId="12125" xr:uid="{8EE900AE-3218-4AE1-AD6F-D82ACCE630BB}"/>
    <cellStyle name="20% - Accent5 4 2 2 5 2" xfId="12126" xr:uid="{E1015B7C-8AE1-4195-8521-844607376565}"/>
    <cellStyle name="20% - Accent5 4 2 2 5 2 2" xfId="12127" xr:uid="{E1DA6DEF-B7CF-4C16-BC1B-67E371CC2B39}"/>
    <cellStyle name="20% - Accent5 4 2 2 5 2 2 2" xfId="12128" xr:uid="{6C60B7EB-1DB5-4C43-8BFE-101A59D647C6}"/>
    <cellStyle name="20% - Accent5 4 2 2 5 2 3" xfId="12129" xr:uid="{EB34AE39-AA97-44E7-B3E6-57F53664008A}"/>
    <cellStyle name="20% - Accent5 4 2 2 5 3" xfId="12130" xr:uid="{F61AE005-3113-4CA7-B860-8535C0A5D5D2}"/>
    <cellStyle name="20% - Accent5 4 2 2 5 3 2" xfId="12131" xr:uid="{A27BA68C-252F-4B9D-B6E3-A6577BA54330}"/>
    <cellStyle name="20% - Accent5 4 2 2 5 4" xfId="12132" xr:uid="{518737D7-2E60-4561-9AC0-7057F96D4D92}"/>
    <cellStyle name="20% - Accent5 4 2 2 6" xfId="12133" xr:uid="{8C40779B-8833-4841-AB06-E80E41915834}"/>
    <cellStyle name="20% - Accent5 4 2 2 6 2" xfId="12134" xr:uid="{3B8BB717-7DC7-44CD-8BE5-913B8476DC5A}"/>
    <cellStyle name="20% - Accent5 4 2 2 6 2 2" xfId="12135" xr:uid="{124331F8-03D2-4AA2-A9D3-A3E32039A06E}"/>
    <cellStyle name="20% - Accent5 4 2 2 6 3" xfId="12136" xr:uid="{E2E3C37F-5CB4-432A-B540-329353515ED8}"/>
    <cellStyle name="20% - Accent5 4 2 2 7" xfId="12137" xr:uid="{50ECB099-F443-4867-A079-F04726388CCD}"/>
    <cellStyle name="20% - Accent5 4 2 2 7 2" xfId="12138" xr:uid="{CA3C5F82-382A-4F97-A556-66C900FB0A46}"/>
    <cellStyle name="20% - Accent5 4 2 2 8" xfId="12139" xr:uid="{B444BCE5-3734-43DC-AE9E-FF60FBBA9A05}"/>
    <cellStyle name="20% - Accent5 4 2 2 8 2" xfId="12140" xr:uid="{489D83F4-563D-4901-96B9-20CF854B6246}"/>
    <cellStyle name="20% - Accent5 4 2 2 9" xfId="12141" xr:uid="{27ACCAAC-F550-421D-969A-553D06CBC623}"/>
    <cellStyle name="20% - Accent5 4 2 2_Asset Register (new)" xfId="12142" xr:uid="{3F9403FB-E8A7-4D74-99A9-16039A8C8521}"/>
    <cellStyle name="20% - Accent5 4 2 3" xfId="12143" xr:uid="{9CD212E2-1024-4C8F-A7CC-A53FBB9912D5}"/>
    <cellStyle name="20% - Accent5 4 2 3 2" xfId="12144" xr:uid="{AA893B09-FBC5-4648-BCAA-4189EB4EDA56}"/>
    <cellStyle name="20% - Accent5 4 2 3 2 2" xfId="12145" xr:uid="{B58B82D7-7D31-41AC-BD96-4F09EF999A83}"/>
    <cellStyle name="20% - Accent5 4 2 3 2 2 2" xfId="12146" xr:uid="{2A4A8645-9903-4CE1-AF67-CB245E5E6941}"/>
    <cellStyle name="20% - Accent5 4 2 3 2 2 2 2" xfId="12147" xr:uid="{8D9A767F-1329-47E1-AABA-5671E666ECA5}"/>
    <cellStyle name="20% - Accent5 4 2 3 2 2 2 2 2" xfId="12148" xr:uid="{0CC23E68-09AC-4E60-8C42-93BE17ADFF37}"/>
    <cellStyle name="20% - Accent5 4 2 3 2 2 2 3" xfId="12149" xr:uid="{1EFB6C2B-5350-4616-B6BE-85097737A562}"/>
    <cellStyle name="20% - Accent5 4 2 3 2 2 3" xfId="12150" xr:uid="{5A88A35A-D68C-4791-A8F7-090403DE7627}"/>
    <cellStyle name="20% - Accent5 4 2 3 2 2 3 2" xfId="12151" xr:uid="{D548724D-C8B8-4145-ABD5-9CC07B7AC165}"/>
    <cellStyle name="20% - Accent5 4 2 3 2 2 4" xfId="12152" xr:uid="{C7EDC461-1DC2-4E1C-BFB7-03219A1A776A}"/>
    <cellStyle name="20% - Accent5 4 2 3 2 2 4 2" xfId="12153" xr:uid="{F44C2073-4818-4931-BC62-F6AEA13362DE}"/>
    <cellStyle name="20% - Accent5 4 2 3 2 2 5" xfId="12154" xr:uid="{FB02C2E4-49D1-46D5-99C2-29EEA637E65C}"/>
    <cellStyle name="20% - Accent5 4 2 3 2 2 6" xfId="12155" xr:uid="{48CDCE20-8E85-41B8-A637-7104B8800D1B}"/>
    <cellStyle name="20% - Accent5 4 2 3 2 3" xfId="12156" xr:uid="{E87EC872-29BB-4EAA-B11B-3EFC91C3A0C2}"/>
    <cellStyle name="20% - Accent5 4 2 3 2 3 2" xfId="12157" xr:uid="{2AB2F0B1-F593-4F01-A22F-83ECE33E75CA}"/>
    <cellStyle name="20% - Accent5 4 2 3 2 3 2 2" xfId="12158" xr:uid="{EF267C27-E36A-4919-B3FB-321DDD22AD38}"/>
    <cellStyle name="20% - Accent5 4 2 3 2 3 3" xfId="12159" xr:uid="{8F15B8E8-443C-4EBB-B98B-AD701E684CF9}"/>
    <cellStyle name="20% - Accent5 4 2 3 2 4" xfId="12160" xr:uid="{6C1C793A-9B0D-4102-B2F8-E40D4D18EE1B}"/>
    <cellStyle name="20% - Accent5 4 2 3 2 4 2" xfId="12161" xr:uid="{73986FD9-8C63-4C91-8100-F4D6750D1461}"/>
    <cellStyle name="20% - Accent5 4 2 3 2 5" xfId="12162" xr:uid="{E87515F3-6908-45E5-A359-7BB0C4A8ABE8}"/>
    <cellStyle name="20% - Accent5 4 2 3 2 5 2" xfId="12163" xr:uid="{5C1E3597-4F4A-4578-8B5E-AA261E7FF4A8}"/>
    <cellStyle name="20% - Accent5 4 2 3 2 6" xfId="12164" xr:uid="{BC51E955-A547-48EF-9A5A-21B725CA57D4}"/>
    <cellStyle name="20% - Accent5 4 2 3 2 7" xfId="12165" xr:uid="{9A2C271E-C630-44BA-BF99-9CEBABC389BB}"/>
    <cellStyle name="20% - Accent5 4 2 3 3" xfId="12166" xr:uid="{952AC6E6-6335-4BFF-ADA1-2342D9849794}"/>
    <cellStyle name="20% - Accent5 4 2 3 3 2" xfId="12167" xr:uid="{E91BE1B5-828C-49A0-B049-6966D75EFFD1}"/>
    <cellStyle name="20% - Accent5 4 2 3 3 2 2" xfId="12168" xr:uid="{5FD32499-1C89-463A-8961-8C6C816A38D3}"/>
    <cellStyle name="20% - Accent5 4 2 3 3 2 2 2" xfId="12169" xr:uid="{487AAF3C-97FC-43B8-953B-A852CC9D3199}"/>
    <cellStyle name="20% - Accent5 4 2 3 3 2 3" xfId="12170" xr:uid="{B6374766-30E1-4B84-B713-7753C050D953}"/>
    <cellStyle name="20% - Accent5 4 2 3 3 3" xfId="12171" xr:uid="{E2DD8891-A4A3-49C6-AD64-64811BD1D9BD}"/>
    <cellStyle name="20% - Accent5 4 2 3 3 3 2" xfId="12172" xr:uid="{21CD8DD4-9F99-4489-8262-F42B25D6D6BE}"/>
    <cellStyle name="20% - Accent5 4 2 3 3 4" xfId="12173" xr:uid="{B79D7BFE-71F5-4AD4-B12E-A9762FC3D2E1}"/>
    <cellStyle name="20% - Accent5 4 2 3 3 4 2" xfId="12174" xr:uid="{22C691D2-E0FE-4DBC-8BD7-006C09C8A54F}"/>
    <cellStyle name="20% - Accent5 4 2 3 3 5" xfId="12175" xr:uid="{57B1FDD0-A0CE-44CE-B106-91C3EDB4C864}"/>
    <cellStyle name="20% - Accent5 4 2 3 3 6" xfId="12176" xr:uid="{38EAC384-3B54-49AB-B85A-1D3148643119}"/>
    <cellStyle name="20% - Accent5 4 2 3 4" xfId="12177" xr:uid="{5662AA22-7C82-4F46-AA67-BC9205CDACDA}"/>
    <cellStyle name="20% - Accent5 4 2 3 4 2" xfId="12178" xr:uid="{8D1F77B0-9EE9-4D3D-845F-8B685FB4168E}"/>
    <cellStyle name="20% - Accent5 4 2 3 4 2 2" xfId="12179" xr:uid="{0E1CE7EA-93DD-42BE-B1AD-C54717BC1907}"/>
    <cellStyle name="20% - Accent5 4 2 3 4 3" xfId="12180" xr:uid="{2997EBA2-9B55-4890-A1C4-6E9CBCD93E11}"/>
    <cellStyle name="20% - Accent5 4 2 3 5" xfId="12181" xr:uid="{40DF30BB-B037-4148-90D4-0491AA0DB211}"/>
    <cellStyle name="20% - Accent5 4 2 3 5 2" xfId="12182" xr:uid="{A3110B07-D44F-46C4-B746-C0DCE4AC91C2}"/>
    <cellStyle name="20% - Accent5 4 2 3 6" xfId="12183" xr:uid="{DF6C34FC-2EAB-4889-9716-9A577BEEAC30}"/>
    <cellStyle name="20% - Accent5 4 2 3 6 2" xfId="12184" xr:uid="{3496B296-3836-4CBA-9E30-7976BB37702F}"/>
    <cellStyle name="20% - Accent5 4 2 3 7" xfId="12185" xr:uid="{F54632D9-DF5B-4D6A-A45A-E75862BC958C}"/>
    <cellStyle name="20% - Accent5 4 2 3 8" xfId="12186" xr:uid="{AF7DA2EF-38E0-46BE-8C71-3964119566B3}"/>
    <cellStyle name="20% - Accent5 4 2 4" xfId="12187" xr:uid="{E35C4BE6-9530-4231-9B98-CDCCEB100BE4}"/>
    <cellStyle name="20% - Accent5 4 2 4 2" xfId="12188" xr:uid="{3BE85F64-B836-400B-B8E7-504C0EB3C030}"/>
    <cellStyle name="20% - Accent5 4 2 4 2 2" xfId="12189" xr:uid="{1F0B21A2-29D4-4DC0-9F57-C2C5A5BD6FCC}"/>
    <cellStyle name="20% - Accent5 4 2 4 2 2 2" xfId="12190" xr:uid="{37658F9F-6689-4914-BF8D-F9B2CDA80F13}"/>
    <cellStyle name="20% - Accent5 4 2 4 2 2 2 2" xfId="12191" xr:uid="{5DB24C40-81CE-413E-9D03-B5B0FF6278C7}"/>
    <cellStyle name="20% - Accent5 4 2 4 2 2 3" xfId="12192" xr:uid="{93B74346-149A-44C2-B91D-CFD24DC65015}"/>
    <cellStyle name="20% - Accent5 4 2 4 2 3" xfId="12193" xr:uid="{BEBDFB00-26BB-4E47-B83F-B6DAFD6629CB}"/>
    <cellStyle name="20% - Accent5 4 2 4 2 3 2" xfId="12194" xr:uid="{F8051B97-3780-4AA3-92C0-CA5AB9B4BE05}"/>
    <cellStyle name="20% - Accent5 4 2 4 2 4" xfId="12195" xr:uid="{9567A88C-D36F-4806-9242-E742FF93D3B4}"/>
    <cellStyle name="20% - Accent5 4 2 4 2 4 2" xfId="12196" xr:uid="{F09502CA-7140-4B17-8949-D8C6F9671D8D}"/>
    <cellStyle name="20% - Accent5 4 2 4 2 5" xfId="12197" xr:uid="{D3ED4C11-8A9B-42DB-80C9-EA28F02E61CA}"/>
    <cellStyle name="20% - Accent5 4 2 4 2 6" xfId="12198" xr:uid="{68D04922-7950-4B43-8C9D-70C166665233}"/>
    <cellStyle name="20% - Accent5 4 2 4 3" xfId="12199" xr:uid="{34F066EC-E94C-4C2C-977C-ED13645D5464}"/>
    <cellStyle name="20% - Accent5 4 2 4 3 2" xfId="12200" xr:uid="{F6DE783A-9CB2-460E-AFF5-B85D892B132C}"/>
    <cellStyle name="20% - Accent5 4 2 4 3 2 2" xfId="12201" xr:uid="{08AAD4E5-B4AE-46E5-B277-AA54C8F165A7}"/>
    <cellStyle name="20% - Accent5 4 2 4 3 3" xfId="12202" xr:uid="{C163D2F3-D22D-45EC-806B-C17F03E0672F}"/>
    <cellStyle name="20% - Accent5 4 2 4 4" xfId="12203" xr:uid="{77FB0818-99F8-48EB-8B69-026AD209D97F}"/>
    <cellStyle name="20% - Accent5 4 2 4 4 2" xfId="12204" xr:uid="{3A54986A-06B3-4426-A2DA-C2C72A622997}"/>
    <cellStyle name="20% - Accent5 4 2 4 5" xfId="12205" xr:uid="{58903ED4-E78B-4295-B85E-61C11D0C9633}"/>
    <cellStyle name="20% - Accent5 4 2 4 5 2" xfId="12206" xr:uid="{F7D5EE13-7996-4E2D-9715-24053E2DFD57}"/>
    <cellStyle name="20% - Accent5 4 2 4 6" xfId="12207" xr:uid="{CA014B22-61CF-4A56-893C-E059155D6E3B}"/>
    <cellStyle name="20% - Accent5 4 2 4 7" xfId="12208" xr:uid="{B546C3CB-E314-4B49-B99E-56519D7A57B4}"/>
    <cellStyle name="20% - Accent5 4 2 5" xfId="12209" xr:uid="{CCCB3C96-8233-49EA-A863-A5FC3FA4455D}"/>
    <cellStyle name="20% - Accent5 4 2 5 2" xfId="12210" xr:uid="{40B07275-C455-4896-A2A0-C69DA8A34BC2}"/>
    <cellStyle name="20% - Accent5 4 2 5 2 2" xfId="12211" xr:uid="{44818830-99DE-48AB-8766-DDD762AEF4BD}"/>
    <cellStyle name="20% - Accent5 4 2 5 2 2 2" xfId="12212" xr:uid="{51081FCD-A7CF-4217-9C39-00602D346170}"/>
    <cellStyle name="20% - Accent5 4 2 5 2 2 2 2" xfId="12213" xr:uid="{E3C05FA7-11F6-471B-AF7B-074520B027F3}"/>
    <cellStyle name="20% - Accent5 4 2 5 2 2 3" xfId="12214" xr:uid="{1EAA06C1-32F2-4A5A-A23D-32810928C3E9}"/>
    <cellStyle name="20% - Accent5 4 2 5 2 3" xfId="12215" xr:uid="{60A1DC2F-12C1-4FDF-9810-E81FA76646DA}"/>
    <cellStyle name="20% - Accent5 4 2 5 2 3 2" xfId="12216" xr:uid="{26E36078-75E5-449E-9902-90AAD2E3FCDB}"/>
    <cellStyle name="20% - Accent5 4 2 5 2 4" xfId="12217" xr:uid="{8C636C57-71EB-42D3-B254-CBA9DDF1915A}"/>
    <cellStyle name="20% - Accent5 4 2 5 3" xfId="12218" xr:uid="{3A6A90B4-B9E1-439C-B822-F5D7401E9639}"/>
    <cellStyle name="20% - Accent5 4 2 5 3 2" xfId="12219" xr:uid="{64BB2BFC-8F9E-40C8-A9B0-821DD40DA22C}"/>
    <cellStyle name="20% - Accent5 4 2 5 3 2 2" xfId="12220" xr:uid="{008637B1-89E1-4AA5-B596-2C9C6D6EBD5F}"/>
    <cellStyle name="20% - Accent5 4 2 5 3 3" xfId="12221" xr:uid="{8F00AD97-05BF-4595-A4FB-7D7557EC2250}"/>
    <cellStyle name="20% - Accent5 4 2 5 4" xfId="12222" xr:uid="{DAD523FA-078E-4F9E-92D2-C68A5F42BCBF}"/>
    <cellStyle name="20% - Accent5 4 2 5 4 2" xfId="12223" xr:uid="{5985BD37-34F1-43C7-AB00-C9D50464C4B2}"/>
    <cellStyle name="20% - Accent5 4 2 5 5" xfId="12224" xr:uid="{89085C1F-B6A9-4D1F-A4E7-CC930CD1500A}"/>
    <cellStyle name="20% - Accent5 4 2 5 5 2" xfId="12225" xr:uid="{403A5D0E-0C9D-4369-9879-71E2CB70A2BE}"/>
    <cellStyle name="20% - Accent5 4 2 5 6" xfId="12226" xr:uid="{107845EC-7F47-41B3-80B4-A6769E0C4D46}"/>
    <cellStyle name="20% - Accent5 4 2 5 7" xfId="12227" xr:uid="{1785F152-866A-499F-90BA-ED50F4C101F4}"/>
    <cellStyle name="20% - Accent5 4 2 6" xfId="12228" xr:uid="{195D5893-0C01-4A38-8BAB-18DB2BD36ABD}"/>
    <cellStyle name="20% - Accent5 4 2 6 2" xfId="12229" xr:uid="{EF69FE48-CA70-4A9D-B850-1B7A46451EB4}"/>
    <cellStyle name="20% - Accent5 4 2 6 2 2" xfId="12230" xr:uid="{B58E6CFB-17EA-4FA6-B92E-271105F4B2E5}"/>
    <cellStyle name="20% - Accent5 4 2 6 2 2 2" xfId="12231" xr:uid="{6007CF82-B659-4C02-9ED5-C6D46A9CB2BB}"/>
    <cellStyle name="20% - Accent5 4 2 6 2 2 2 2" xfId="12232" xr:uid="{320931A9-0A97-459E-94C7-291A703FE6A3}"/>
    <cellStyle name="20% - Accent5 4 2 6 2 2 3" xfId="12233" xr:uid="{649EFE62-1C6D-4B2B-9DF4-9AC8CCBCEF3A}"/>
    <cellStyle name="20% - Accent5 4 2 6 2 3" xfId="12234" xr:uid="{4EFD0CC5-0F62-4A2D-89B2-858ED997DB70}"/>
    <cellStyle name="20% - Accent5 4 2 6 2 3 2" xfId="12235" xr:uid="{76F1DC4F-7BBD-4F63-ABCA-4FF57733501A}"/>
    <cellStyle name="20% - Accent5 4 2 6 2 4" xfId="12236" xr:uid="{7E63A557-8213-4BA9-B386-4997045B2230}"/>
    <cellStyle name="20% - Accent5 4 2 6 3" xfId="12237" xr:uid="{A15A71B7-77CF-4DB9-BF08-6846BC1AEE9B}"/>
    <cellStyle name="20% - Accent5 4 2 6 3 2" xfId="12238" xr:uid="{83A874B8-C915-4108-BDA0-666E249EC402}"/>
    <cellStyle name="20% - Accent5 4 2 6 3 2 2" xfId="12239" xr:uid="{CF16B9F0-4154-4B30-8CF2-6FD9812FAFF6}"/>
    <cellStyle name="20% - Accent5 4 2 6 3 3" xfId="12240" xr:uid="{4BE8BE74-E9B3-498E-8FEB-0A70B907A67C}"/>
    <cellStyle name="20% - Accent5 4 2 6 4" xfId="12241" xr:uid="{D7890373-8E91-4B0A-BDCF-B663F9B3AF2C}"/>
    <cellStyle name="20% - Accent5 4 2 6 4 2" xfId="12242" xr:uid="{1A4A3E53-E0F4-44E7-91BB-00B349A26145}"/>
    <cellStyle name="20% - Accent5 4 2 6 5" xfId="12243" xr:uid="{EE69BA24-4086-40CF-8882-08BA3C6A72AC}"/>
    <cellStyle name="20% - Accent5 4 2 7" xfId="12244" xr:uid="{943D0DBF-C514-4275-A04B-C9EE4FCAA632}"/>
    <cellStyle name="20% - Accent5 4 2 7 2" xfId="12245" xr:uid="{919BE267-47FC-4DFF-8A94-A91D63C4D580}"/>
    <cellStyle name="20% - Accent5 4 2 7 2 2" xfId="12246" xr:uid="{EF99F3FB-BCC7-48D2-A8B6-4E83DC22DD16}"/>
    <cellStyle name="20% - Accent5 4 2 7 2 2 2" xfId="12247" xr:uid="{97FAD5F6-9896-47A6-84A6-5588AB780D5C}"/>
    <cellStyle name="20% - Accent5 4 2 7 2 2 2 2" xfId="12248" xr:uid="{2717D907-0955-431B-A4CD-2C08F15C46CE}"/>
    <cellStyle name="20% - Accent5 4 2 7 2 2 3" xfId="12249" xr:uid="{DABCB3E7-C043-4D19-AC27-1B146B30E3F1}"/>
    <cellStyle name="20% - Accent5 4 2 7 2 3" xfId="12250" xr:uid="{23ADF81B-6F8A-4308-A040-1DC17C6C2AF8}"/>
    <cellStyle name="20% - Accent5 4 2 7 2 3 2" xfId="12251" xr:uid="{43846F1C-FC4E-44AA-BC2A-ED548109D887}"/>
    <cellStyle name="20% - Accent5 4 2 7 2 4" xfId="12252" xr:uid="{DBCB5463-2625-4E4D-9532-C79C3EB35296}"/>
    <cellStyle name="20% - Accent5 4 2 7 3" xfId="12253" xr:uid="{8F0144B8-DFC9-45D2-B5CB-F108DBE377E8}"/>
    <cellStyle name="20% - Accent5 4 2 7 3 2" xfId="12254" xr:uid="{E468FB80-01FC-416F-976D-7F96F4AAEAEF}"/>
    <cellStyle name="20% - Accent5 4 2 7 3 2 2" xfId="12255" xr:uid="{21914515-92DD-4922-B83C-D770BEEA7B8C}"/>
    <cellStyle name="20% - Accent5 4 2 7 3 3" xfId="12256" xr:uid="{05BE0E53-0879-4C5B-B0CC-7DA3CC5085EE}"/>
    <cellStyle name="20% - Accent5 4 2 7 4" xfId="12257" xr:uid="{60FA7762-16A9-4239-8E7B-A63AEC8EDC0F}"/>
    <cellStyle name="20% - Accent5 4 2 7 4 2" xfId="12258" xr:uid="{518816E9-13AF-4E5B-A720-7672283FBD96}"/>
    <cellStyle name="20% - Accent5 4 2 7 5" xfId="12259" xr:uid="{5FEDD412-C23D-425C-B53C-62E5B332F6A6}"/>
    <cellStyle name="20% - Accent5 4 2 8" xfId="12260" xr:uid="{928D10C2-D4C5-4B2F-A2BC-7377313DDDE1}"/>
    <cellStyle name="20% - Accent5 4 2 8 2" xfId="12261" xr:uid="{FDB5448B-E160-4B55-8DFE-9952F4E83BF6}"/>
    <cellStyle name="20% - Accent5 4 2 8 2 2" xfId="12262" xr:uid="{30B8FA21-BDE6-437B-BFC0-433791A101D6}"/>
    <cellStyle name="20% - Accent5 4 2 8 2 2 2" xfId="12263" xr:uid="{2A4E4FE3-0F14-4B60-9957-2FD69CB5EFAB}"/>
    <cellStyle name="20% - Accent5 4 2 8 2 2 2 2" xfId="12264" xr:uid="{AE9E4576-3602-44B2-BA44-BF657A945295}"/>
    <cellStyle name="20% - Accent5 4 2 8 2 2 3" xfId="12265" xr:uid="{4DE53C16-4DBF-4FC5-B624-FEDAE45FCB96}"/>
    <cellStyle name="20% - Accent5 4 2 8 2 3" xfId="12266" xr:uid="{F4DF2FF5-5C93-40DA-8F1C-A6FB42CAE08F}"/>
    <cellStyle name="20% - Accent5 4 2 8 2 3 2" xfId="12267" xr:uid="{1962FAAE-93C8-4ED0-A798-18EF77198F1A}"/>
    <cellStyle name="20% - Accent5 4 2 8 2 4" xfId="12268" xr:uid="{52A4D3FD-BF3F-4C60-92FC-50ED9B3E2AE9}"/>
    <cellStyle name="20% - Accent5 4 2 8 3" xfId="12269" xr:uid="{B6D29CBB-0CC0-4A9D-BD12-5E898B9AA414}"/>
    <cellStyle name="20% - Accent5 4 2 8 3 2" xfId="12270" xr:uid="{B3BE31E8-6B16-4B82-A39F-BC14D79E23B7}"/>
    <cellStyle name="20% - Accent5 4 2 8 3 2 2" xfId="12271" xr:uid="{81B3808D-4C44-4DF2-AC35-ACCD713FABFC}"/>
    <cellStyle name="20% - Accent5 4 2 8 3 3" xfId="12272" xr:uid="{4BE4D77A-C6C7-412D-8F23-072DF38F3B9B}"/>
    <cellStyle name="20% - Accent5 4 2 8 4" xfId="12273" xr:uid="{511A22BB-990D-4561-BEEC-E0E523D95587}"/>
    <cellStyle name="20% - Accent5 4 2 8 4 2" xfId="12274" xr:uid="{0EBE7A85-4170-4E70-AA94-CA6EB689B7E7}"/>
    <cellStyle name="20% - Accent5 4 2 8 5" xfId="12275" xr:uid="{293717E1-79D2-4DDF-B13A-642F14AF251E}"/>
    <cellStyle name="20% - Accent5 4 2 9" xfId="12276" xr:uid="{02402518-7CEB-40AE-8050-1615C4C6D0DC}"/>
    <cellStyle name="20% - Accent5 4 2 9 2" xfId="12277" xr:uid="{BA305F5A-BC44-4752-8E9A-031F85E67959}"/>
    <cellStyle name="20% - Accent5 4 2 9 2 2" xfId="12278" xr:uid="{12C651BA-8C1B-4D5A-A0C9-B0A5A6B84349}"/>
    <cellStyle name="20% - Accent5 4 2 9 2 2 2" xfId="12279" xr:uid="{C71877E8-1355-4173-81BE-8E34E77271C5}"/>
    <cellStyle name="20% - Accent5 4 2 9 2 2 2 2" xfId="12280" xr:uid="{50E1B03A-61AE-4582-BCD4-2AA296F65F10}"/>
    <cellStyle name="20% - Accent5 4 2 9 2 2 3" xfId="12281" xr:uid="{83201F2E-2F1F-4290-8672-0FE32898ADD3}"/>
    <cellStyle name="20% - Accent5 4 2 9 2 3" xfId="12282" xr:uid="{DFF9E1A9-0442-4559-8F52-65DF17F89E6F}"/>
    <cellStyle name="20% - Accent5 4 2 9 2 3 2" xfId="12283" xr:uid="{492DEF9F-58AF-4FD2-8F0B-3EF8C08CD129}"/>
    <cellStyle name="20% - Accent5 4 2 9 2 4" xfId="12284" xr:uid="{69F537B3-D3F3-4A02-BBC9-71E5FC65E4EE}"/>
    <cellStyle name="20% - Accent5 4 2 9 3" xfId="12285" xr:uid="{8B296A86-A6EA-468F-8306-537711F9A159}"/>
    <cellStyle name="20% - Accent5 4 2 9 3 2" xfId="12286" xr:uid="{0AEAAEBE-A9F9-464B-9242-49BC274BCD00}"/>
    <cellStyle name="20% - Accent5 4 2 9 3 2 2" xfId="12287" xr:uid="{4190C293-163F-4C78-8525-7CE95349D040}"/>
    <cellStyle name="20% - Accent5 4 2 9 3 3" xfId="12288" xr:uid="{31B939DC-3C94-4360-B053-8CEF9BBDFFE8}"/>
    <cellStyle name="20% - Accent5 4 2 9 4" xfId="12289" xr:uid="{D1ADE039-02C1-4BAF-B752-81599055598D}"/>
    <cellStyle name="20% - Accent5 4 2 9 4 2" xfId="12290" xr:uid="{43D15605-9729-462B-8FEC-93AB8D784D71}"/>
    <cellStyle name="20% - Accent5 4 2 9 5" xfId="12291" xr:uid="{761C67EE-947A-45E8-8EFB-E0D951BC159C}"/>
    <cellStyle name="20% - Accent5 4 2_Asset Register (new)" xfId="12292" xr:uid="{496FAEA5-FB2E-43C7-A269-BA36DE791F08}"/>
    <cellStyle name="20% - Accent5 4 3" xfId="12293" xr:uid="{F674D6FC-1FEB-45E7-9B00-870F55E3A9D4}"/>
    <cellStyle name="20% - Accent5 4 3 10" xfId="12294" xr:uid="{CEF4709E-8191-4208-BB5B-0B0F977BAD77}"/>
    <cellStyle name="20% - Accent5 4 3 10 2" xfId="12295" xr:uid="{B9D522D9-2FAF-48E4-A5B8-8FDCE0AC6F7D}"/>
    <cellStyle name="20% - Accent5 4 3 11" xfId="12296" xr:uid="{3F35FF28-7BF8-45F7-A8EB-8AF9CCCC31D7}"/>
    <cellStyle name="20% - Accent5 4 3 11 2" xfId="12297" xr:uid="{AC0B8412-BB59-43FE-8AFA-94C5782E9B5C}"/>
    <cellStyle name="20% - Accent5 4 3 12" xfId="12298" xr:uid="{E7185D19-AB15-411B-8D15-B9ECBFDCC1BE}"/>
    <cellStyle name="20% - Accent5 4 3 13" xfId="12299" xr:uid="{E6DA5A16-B5D4-4BB6-A3CF-3892976B5013}"/>
    <cellStyle name="20% - Accent5 4 3 2" xfId="12300" xr:uid="{F0577B4D-FD93-4DA9-A4C9-59DECAEDACD3}"/>
    <cellStyle name="20% - Accent5 4 3 2 2" xfId="12301" xr:uid="{1C5143C8-2A81-4D2E-BC6B-D7A480F83192}"/>
    <cellStyle name="20% - Accent5 4 3 2 2 2" xfId="12302" xr:uid="{59A0B087-E02C-443A-8759-313EC467591F}"/>
    <cellStyle name="20% - Accent5 4 3 2 2 2 2" xfId="12303" xr:uid="{FB839DCF-1082-42B4-9935-59506E523E9C}"/>
    <cellStyle name="20% - Accent5 4 3 2 2 2 2 2" xfId="12304" xr:uid="{0A39E012-92A4-46B5-9485-281C20CB8D4A}"/>
    <cellStyle name="20% - Accent5 4 3 2 2 2 2 2 2" xfId="12305" xr:uid="{0332D3EF-9BE6-43F5-8100-B12682267894}"/>
    <cellStyle name="20% - Accent5 4 3 2 2 2 2 3" xfId="12306" xr:uid="{50A3AF24-4C2E-4FDC-AEEC-914FBBA91F4A}"/>
    <cellStyle name="20% - Accent5 4 3 2 2 2 3" xfId="12307" xr:uid="{81D5847D-07BA-41D4-8BC5-188B7FC8554D}"/>
    <cellStyle name="20% - Accent5 4 3 2 2 2 3 2" xfId="12308" xr:uid="{8F42CC73-8083-4E22-89C5-750784B804BD}"/>
    <cellStyle name="20% - Accent5 4 3 2 2 2 4" xfId="12309" xr:uid="{0CB2BC2D-F09C-487C-A505-1A4BC0875196}"/>
    <cellStyle name="20% - Accent5 4 3 2 2 2 4 2" xfId="12310" xr:uid="{27A41531-4B82-4DE1-B5BF-A32D4CF717C6}"/>
    <cellStyle name="20% - Accent5 4 3 2 2 2 5" xfId="12311" xr:uid="{00166F15-635E-4707-A7A4-D6CF9A0D0401}"/>
    <cellStyle name="20% - Accent5 4 3 2 2 2 6" xfId="12312" xr:uid="{E9B31AC2-384D-43DE-9EEA-6D6EA2565D45}"/>
    <cellStyle name="20% - Accent5 4 3 2 2 3" xfId="12313" xr:uid="{019CC5C1-FFE8-4604-A5B8-696D0EE35011}"/>
    <cellStyle name="20% - Accent5 4 3 2 2 3 2" xfId="12314" xr:uid="{11E91433-037A-4F92-A834-7686353F3688}"/>
    <cellStyle name="20% - Accent5 4 3 2 2 3 2 2" xfId="12315" xr:uid="{59509D31-6572-4A88-80A9-58C25559C11D}"/>
    <cellStyle name="20% - Accent5 4 3 2 2 3 3" xfId="12316" xr:uid="{D3D144DA-C118-492F-9E6B-6BE5008962C6}"/>
    <cellStyle name="20% - Accent5 4 3 2 2 4" xfId="12317" xr:uid="{B4847D40-BF39-4C0B-8AEB-4D4277A4BB1F}"/>
    <cellStyle name="20% - Accent5 4 3 2 2 4 2" xfId="12318" xr:uid="{65405942-D69C-4E50-907D-2599DB104890}"/>
    <cellStyle name="20% - Accent5 4 3 2 2 5" xfId="12319" xr:uid="{50E87348-0219-42A9-A5BB-2975177F4763}"/>
    <cellStyle name="20% - Accent5 4 3 2 2 5 2" xfId="12320" xr:uid="{5CACB2CD-6A39-4C3C-87A0-FB44D10E7C1D}"/>
    <cellStyle name="20% - Accent5 4 3 2 2 6" xfId="12321" xr:uid="{BAE85498-25CB-4E36-B6EA-4BFA981448D1}"/>
    <cellStyle name="20% - Accent5 4 3 2 2 7" xfId="12322" xr:uid="{6A916D05-487F-4072-A904-B40EB485A29A}"/>
    <cellStyle name="20% - Accent5 4 3 2 3" xfId="12323" xr:uid="{EF0A59AC-5401-4BA4-A995-0D76146310B5}"/>
    <cellStyle name="20% - Accent5 4 3 2 3 2" xfId="12324" xr:uid="{AC476B94-5365-46FC-8E95-3F5AC517CA03}"/>
    <cellStyle name="20% - Accent5 4 3 2 3 2 2" xfId="12325" xr:uid="{8C189620-24B1-4848-9763-0233D8198F5A}"/>
    <cellStyle name="20% - Accent5 4 3 2 3 2 2 2" xfId="12326" xr:uid="{D05266C3-8BEB-43A4-B2C0-F9B55126EB20}"/>
    <cellStyle name="20% - Accent5 4 3 2 3 2 2 2 2" xfId="12327" xr:uid="{F2B5D73B-4225-4C02-B991-043C11DC7C34}"/>
    <cellStyle name="20% - Accent5 4 3 2 3 2 2 3" xfId="12328" xr:uid="{3FDE5941-BC6C-4269-BA26-4C0E063A31A1}"/>
    <cellStyle name="20% - Accent5 4 3 2 3 2 3" xfId="12329" xr:uid="{189021E0-262E-4614-ADEE-6755520D480C}"/>
    <cellStyle name="20% - Accent5 4 3 2 3 2 3 2" xfId="12330" xr:uid="{EE77D01D-E321-46A7-9AA0-7AF69AFB41A5}"/>
    <cellStyle name="20% - Accent5 4 3 2 3 2 4" xfId="12331" xr:uid="{9273E470-0488-4DC7-82DF-121A233F7FEF}"/>
    <cellStyle name="20% - Accent5 4 3 2 3 3" xfId="12332" xr:uid="{4852CA91-61EA-4E28-8217-9BDA1C51D04C}"/>
    <cellStyle name="20% - Accent5 4 3 2 3 3 2" xfId="12333" xr:uid="{6AA594F0-E0AE-430A-BE0E-87DA82499591}"/>
    <cellStyle name="20% - Accent5 4 3 2 3 3 2 2" xfId="12334" xr:uid="{9058D725-781C-41CE-AE87-5E4D9705F36F}"/>
    <cellStyle name="20% - Accent5 4 3 2 3 3 3" xfId="12335" xr:uid="{31B7AD48-07A4-44C3-B764-D9622B7F2C05}"/>
    <cellStyle name="20% - Accent5 4 3 2 3 4" xfId="12336" xr:uid="{40490694-E348-4B1F-AD82-0D35AB557A17}"/>
    <cellStyle name="20% - Accent5 4 3 2 3 4 2" xfId="12337" xr:uid="{CB14DB4A-CC72-4029-A4A6-AA2D1A83929A}"/>
    <cellStyle name="20% - Accent5 4 3 2 3 5" xfId="12338" xr:uid="{9DCE70F6-DBC1-4B7D-B29C-A8F89DD5E249}"/>
    <cellStyle name="20% - Accent5 4 3 2 3 5 2" xfId="12339" xr:uid="{6ABC8688-DF04-4F22-89EC-D17F348983E8}"/>
    <cellStyle name="20% - Accent5 4 3 2 3 6" xfId="12340" xr:uid="{A76199FE-452D-41D1-BD4D-9F91431B4BD0}"/>
    <cellStyle name="20% - Accent5 4 3 2 3 7" xfId="12341" xr:uid="{D7F3575F-E288-414F-9320-181632C37966}"/>
    <cellStyle name="20% - Accent5 4 3 2 4" xfId="12342" xr:uid="{4CEF45C3-A09A-48E9-8626-5F5F9DF0E297}"/>
    <cellStyle name="20% - Accent5 4 3 2 4 2" xfId="12343" xr:uid="{609281F4-37EE-48C4-A44D-6E0B3372B3FD}"/>
    <cellStyle name="20% - Accent5 4 3 2 4 2 2" xfId="12344" xr:uid="{AB6938B9-E793-4AA6-AB60-9A040CCE4CC4}"/>
    <cellStyle name="20% - Accent5 4 3 2 4 2 2 2" xfId="12345" xr:uid="{15098D47-78C7-4B63-8857-954E1E79FF2A}"/>
    <cellStyle name="20% - Accent5 4 3 2 4 2 3" xfId="12346" xr:uid="{F99866A5-8137-4307-9E8E-6F46141C4816}"/>
    <cellStyle name="20% - Accent5 4 3 2 4 3" xfId="12347" xr:uid="{BD43E95F-38B2-472E-9E60-223D8756B9DD}"/>
    <cellStyle name="20% - Accent5 4 3 2 4 3 2" xfId="12348" xr:uid="{BA413A48-36B2-4598-BAED-3C70ABF145C4}"/>
    <cellStyle name="20% - Accent5 4 3 2 4 4" xfId="12349" xr:uid="{AAABEB0C-9F03-401C-96E0-20FD3F85C3F8}"/>
    <cellStyle name="20% - Accent5 4 3 2 5" xfId="12350" xr:uid="{12CE63A9-69A3-446D-BA83-E4095EE56020}"/>
    <cellStyle name="20% - Accent5 4 3 2 5 2" xfId="12351" xr:uid="{3CDC3A74-F455-452F-94B5-0E6A9C7FD29F}"/>
    <cellStyle name="20% - Accent5 4 3 2 5 2 2" xfId="12352" xr:uid="{ED936AA5-99CF-4771-B6A6-39910D007576}"/>
    <cellStyle name="20% - Accent5 4 3 2 5 3" xfId="12353" xr:uid="{3494219E-9977-415B-9278-20207A1BD3D0}"/>
    <cellStyle name="20% - Accent5 4 3 2 6" xfId="12354" xr:uid="{712002C7-ECE3-4CEB-843E-EAEA0AD66959}"/>
    <cellStyle name="20% - Accent5 4 3 2 6 2" xfId="12355" xr:uid="{8141CD84-492F-4438-91D2-84CFD20A06BE}"/>
    <cellStyle name="20% - Accent5 4 3 2 7" xfId="12356" xr:uid="{AB297AF6-E880-4FD0-A120-47362FE8D959}"/>
    <cellStyle name="20% - Accent5 4 3 2 7 2" xfId="12357" xr:uid="{ECD261ED-CFAB-4F66-B208-4BC640FC2657}"/>
    <cellStyle name="20% - Accent5 4 3 2 8" xfId="12358" xr:uid="{5A5A1AD2-C47B-41CA-9690-BB876DE84768}"/>
    <cellStyle name="20% - Accent5 4 3 2 9" xfId="12359" xr:uid="{A6E9717C-12DC-4947-94D4-A431B4F825C7}"/>
    <cellStyle name="20% - Accent5 4 3 3" xfId="12360" xr:uid="{1A281E28-DFC9-46B5-8E1D-C96EF2E1BA1B}"/>
    <cellStyle name="20% - Accent5 4 3 3 2" xfId="12361" xr:uid="{C37B3E81-6D7E-4C60-852B-72288D2AB38C}"/>
    <cellStyle name="20% - Accent5 4 3 3 2 2" xfId="12362" xr:uid="{887F7415-CEFB-4561-998B-4E9C3C4EF822}"/>
    <cellStyle name="20% - Accent5 4 3 3 2 2 2" xfId="12363" xr:uid="{25C40C68-CC75-4B12-B507-F17F5DA8F709}"/>
    <cellStyle name="20% - Accent5 4 3 3 2 2 2 2" xfId="12364" xr:uid="{274AEDD9-5141-4648-9EF8-1C4372452569}"/>
    <cellStyle name="20% - Accent5 4 3 3 2 2 2 2 2" xfId="12365" xr:uid="{06232DBD-7A62-488D-9980-CBDF66859C87}"/>
    <cellStyle name="20% - Accent5 4 3 3 2 2 2 3" xfId="12366" xr:uid="{A49E150D-98D3-4D2E-AE26-60CE776FF150}"/>
    <cellStyle name="20% - Accent5 4 3 3 2 2 3" xfId="12367" xr:uid="{D04AC437-995C-44CF-9EE3-E9E308200E1E}"/>
    <cellStyle name="20% - Accent5 4 3 3 2 2 3 2" xfId="12368" xr:uid="{30552E5C-ACA1-46DC-9DCF-E956214A5470}"/>
    <cellStyle name="20% - Accent5 4 3 3 2 2 4" xfId="12369" xr:uid="{295F72D5-CF7F-4739-A23B-1CCD4B8847B5}"/>
    <cellStyle name="20% - Accent5 4 3 3 2 3" xfId="12370" xr:uid="{6C682048-8E6B-4FFA-815B-A9D2C6C053C1}"/>
    <cellStyle name="20% - Accent5 4 3 3 2 3 2" xfId="12371" xr:uid="{EAAC7EDB-E4A1-4916-9B1D-FF810D339A0E}"/>
    <cellStyle name="20% - Accent5 4 3 3 2 3 2 2" xfId="12372" xr:uid="{DE0B51DF-79EB-40BC-A1E8-CCA100B0DB76}"/>
    <cellStyle name="20% - Accent5 4 3 3 2 3 3" xfId="12373" xr:uid="{20EFFEFB-4392-42C3-AF4D-1592990EB4C5}"/>
    <cellStyle name="20% - Accent5 4 3 3 2 4" xfId="12374" xr:uid="{9C66C6D3-64C8-447D-B1D7-B98FEDB1B465}"/>
    <cellStyle name="20% - Accent5 4 3 3 2 4 2" xfId="12375" xr:uid="{E76F3259-6A02-4A41-A8BB-DFAE437B2380}"/>
    <cellStyle name="20% - Accent5 4 3 3 2 5" xfId="12376" xr:uid="{C0DCAB81-1AC3-4BAA-98A5-4EF2B1C4170B}"/>
    <cellStyle name="20% - Accent5 4 3 3 2 5 2" xfId="12377" xr:uid="{E406F1C9-B50A-4303-A009-0DF3D5B05F2A}"/>
    <cellStyle name="20% - Accent5 4 3 3 2 6" xfId="12378" xr:uid="{CD663401-0D3A-45F0-B1F5-B7C77210C8A1}"/>
    <cellStyle name="20% - Accent5 4 3 3 2 7" xfId="12379" xr:uid="{949DE61F-9680-444E-80D8-67D7A899315D}"/>
    <cellStyle name="20% - Accent5 4 3 3 3" xfId="12380" xr:uid="{E02B444D-9152-4C2D-B0CB-B367F722B393}"/>
    <cellStyle name="20% - Accent5 4 3 3 3 2" xfId="12381" xr:uid="{FF9C619F-4660-4A2E-9CE8-E2A6E5B063F7}"/>
    <cellStyle name="20% - Accent5 4 3 3 3 2 2" xfId="12382" xr:uid="{95EEAD80-4AFE-458F-91DF-4955157DA648}"/>
    <cellStyle name="20% - Accent5 4 3 3 3 2 2 2" xfId="12383" xr:uid="{D775E471-96F9-4ACD-BF88-2BFCA732148D}"/>
    <cellStyle name="20% - Accent5 4 3 3 3 2 2 2 2" xfId="12384" xr:uid="{0D1C0472-B98F-4DC2-A51F-DDA54A62D4C9}"/>
    <cellStyle name="20% - Accent5 4 3 3 3 2 2 3" xfId="12385" xr:uid="{71EBD251-61CD-4108-B704-75649CC30288}"/>
    <cellStyle name="20% - Accent5 4 3 3 3 2 3" xfId="12386" xr:uid="{2615EAFC-B746-45EB-BFB5-2E543B619FBD}"/>
    <cellStyle name="20% - Accent5 4 3 3 3 2 3 2" xfId="12387" xr:uid="{B31AABCC-77AE-4CF8-AFF5-6E89584478A7}"/>
    <cellStyle name="20% - Accent5 4 3 3 3 2 4" xfId="12388" xr:uid="{F108B933-995C-4D02-844E-B50B5E021283}"/>
    <cellStyle name="20% - Accent5 4 3 3 3 3" xfId="12389" xr:uid="{525D86C3-4482-4875-B0C8-7B1D939DAE17}"/>
    <cellStyle name="20% - Accent5 4 3 3 3 3 2" xfId="12390" xr:uid="{82B663F1-3132-4446-A3F1-07D0D01EF261}"/>
    <cellStyle name="20% - Accent5 4 3 3 3 3 2 2" xfId="12391" xr:uid="{A9F0A39F-D916-48EF-8BFA-AD76268C64CF}"/>
    <cellStyle name="20% - Accent5 4 3 3 3 3 3" xfId="12392" xr:uid="{F96F23B4-84EA-40C3-B449-E660262CC9DD}"/>
    <cellStyle name="20% - Accent5 4 3 3 3 4" xfId="12393" xr:uid="{559F24D8-FCBF-4D6F-81C1-150EE6C31833}"/>
    <cellStyle name="20% - Accent5 4 3 3 3 4 2" xfId="12394" xr:uid="{D7FF919C-45DC-47D1-97D2-C9E36136CEB1}"/>
    <cellStyle name="20% - Accent5 4 3 3 3 5" xfId="12395" xr:uid="{75696026-8478-44CF-8EBD-070BEEBAED0C}"/>
    <cellStyle name="20% - Accent5 4 3 3 4" xfId="12396" xr:uid="{708F38AF-01ED-4866-9648-9E036309FE62}"/>
    <cellStyle name="20% - Accent5 4 3 3 4 2" xfId="12397" xr:uid="{F70B4301-DEB3-417D-A008-C7884B22ED4B}"/>
    <cellStyle name="20% - Accent5 4 3 3 4 2 2" xfId="12398" xr:uid="{A0DE0EF5-1784-405F-85B5-DFB88FDAE4C4}"/>
    <cellStyle name="20% - Accent5 4 3 3 4 2 2 2" xfId="12399" xr:uid="{071D05C2-8158-4BFA-8240-950698FDDD74}"/>
    <cellStyle name="20% - Accent5 4 3 3 4 2 3" xfId="12400" xr:uid="{F52DF2ED-A2CD-4699-970E-293E7828128B}"/>
    <cellStyle name="20% - Accent5 4 3 3 4 3" xfId="12401" xr:uid="{F53723AD-C413-4B4F-955A-109A4BEF3CC9}"/>
    <cellStyle name="20% - Accent5 4 3 3 4 3 2" xfId="12402" xr:uid="{366FDB29-3AD0-49BF-80A9-D2F99580AA92}"/>
    <cellStyle name="20% - Accent5 4 3 3 4 4" xfId="12403" xr:uid="{728D0216-19F0-4793-BAD0-6FEBDD364867}"/>
    <cellStyle name="20% - Accent5 4 3 3 5" xfId="12404" xr:uid="{08AF7653-FB35-4607-A264-A2217395CEBB}"/>
    <cellStyle name="20% - Accent5 4 3 3 5 2" xfId="12405" xr:uid="{15907E4A-E3F0-4C75-8C95-4FD2CDEA04AF}"/>
    <cellStyle name="20% - Accent5 4 3 3 5 2 2" xfId="12406" xr:uid="{A79932AD-E545-4741-8FDD-9B2344E56F3B}"/>
    <cellStyle name="20% - Accent5 4 3 3 5 3" xfId="12407" xr:uid="{883B1D3F-249E-4CBC-9029-BDE31D510A26}"/>
    <cellStyle name="20% - Accent5 4 3 3 6" xfId="12408" xr:uid="{CD26484D-7C26-4BF7-89C7-043A8E6273A1}"/>
    <cellStyle name="20% - Accent5 4 3 3 6 2" xfId="12409" xr:uid="{71E4A5D8-3D88-46CC-B57F-7C3B4F76852E}"/>
    <cellStyle name="20% - Accent5 4 3 3 7" xfId="12410" xr:uid="{AD0C4248-BAFB-407F-B130-03E64372ADA8}"/>
    <cellStyle name="20% - Accent5 4 3 3 7 2" xfId="12411" xr:uid="{AFCDEB14-7317-4B1D-8A92-56D1086503EF}"/>
    <cellStyle name="20% - Accent5 4 3 3 8" xfId="12412" xr:uid="{5CDECF62-7E57-433B-8C91-C3DBF7551162}"/>
    <cellStyle name="20% - Accent5 4 3 3 9" xfId="12413" xr:uid="{86426A1C-FFC5-4183-9A94-37BCE00D0117}"/>
    <cellStyle name="20% - Accent5 4 3 4" xfId="12414" xr:uid="{12837A36-FEE6-4AC0-8680-E0FE15EF19F3}"/>
    <cellStyle name="20% - Accent5 4 3 4 2" xfId="12415" xr:uid="{E821C850-7AC8-4D6C-AE63-98E0DAFAD60E}"/>
    <cellStyle name="20% - Accent5 4 3 4 2 2" xfId="12416" xr:uid="{1EE291AA-DC32-4D16-9ADD-2FB74387BFAC}"/>
    <cellStyle name="20% - Accent5 4 3 4 2 2 2" xfId="12417" xr:uid="{64F69864-CF42-44AA-8F38-C9E654D8796B}"/>
    <cellStyle name="20% - Accent5 4 3 4 2 2 2 2" xfId="12418" xr:uid="{7B112C2F-BF8D-41E6-B88F-B4E845ECE576}"/>
    <cellStyle name="20% - Accent5 4 3 4 2 2 3" xfId="12419" xr:uid="{5DFCAEBF-895B-4F18-9384-7064D52441FF}"/>
    <cellStyle name="20% - Accent5 4 3 4 2 3" xfId="12420" xr:uid="{BF4A4F3C-2E46-49A2-B97D-458D53154435}"/>
    <cellStyle name="20% - Accent5 4 3 4 2 3 2" xfId="12421" xr:uid="{22233218-C600-4B04-80F0-C1113612339F}"/>
    <cellStyle name="20% - Accent5 4 3 4 2 4" xfId="12422" xr:uid="{404930FF-4504-46A6-8222-A3FC98207522}"/>
    <cellStyle name="20% - Accent5 4 3 4 3" xfId="12423" xr:uid="{63F3DB43-C4B9-4514-9F49-F75FEF7A5507}"/>
    <cellStyle name="20% - Accent5 4 3 4 3 2" xfId="12424" xr:uid="{815A2C28-5E01-4B52-8909-68A71BD296F4}"/>
    <cellStyle name="20% - Accent5 4 3 4 3 2 2" xfId="12425" xr:uid="{70997ECD-F65D-4B87-858A-4BEDAC632CA2}"/>
    <cellStyle name="20% - Accent5 4 3 4 3 3" xfId="12426" xr:uid="{812A191F-CB8C-41A8-9B69-1B1394A064C1}"/>
    <cellStyle name="20% - Accent5 4 3 4 4" xfId="12427" xr:uid="{C384454C-0468-4092-987A-EA5CB0BD96D5}"/>
    <cellStyle name="20% - Accent5 4 3 4 4 2" xfId="12428" xr:uid="{4B8520D4-5EE9-4F76-9DBE-8A22AC7AF0AE}"/>
    <cellStyle name="20% - Accent5 4 3 4 5" xfId="12429" xr:uid="{12474C4E-3D0C-4E64-8F1C-01468799F67E}"/>
    <cellStyle name="20% - Accent5 4 3 4 5 2" xfId="12430" xr:uid="{B3B465F7-E96D-4261-B415-8E9DBF9EB535}"/>
    <cellStyle name="20% - Accent5 4 3 4 6" xfId="12431" xr:uid="{4F15AA23-13C4-4C2D-9EF6-F58516923FB7}"/>
    <cellStyle name="20% - Accent5 4 3 4 7" xfId="12432" xr:uid="{35169D45-0370-4FD2-99E4-9FA8FDADB1ED}"/>
    <cellStyle name="20% - Accent5 4 3 5" xfId="12433" xr:uid="{696E232E-FF69-4263-88AC-FAA705DB5D86}"/>
    <cellStyle name="20% - Accent5 4 3 5 2" xfId="12434" xr:uid="{BF01E81E-0363-47EF-B8E5-74FEBF196587}"/>
    <cellStyle name="20% - Accent5 4 3 5 2 2" xfId="12435" xr:uid="{92135089-214E-4BF7-8BA4-F4C0153A7FFC}"/>
    <cellStyle name="20% - Accent5 4 3 5 2 2 2" xfId="12436" xr:uid="{B5E73EBD-BEC6-44C6-8D77-30D5AB59E7A0}"/>
    <cellStyle name="20% - Accent5 4 3 5 2 2 2 2" xfId="12437" xr:uid="{E454CDFB-D536-41AE-8BFD-78B991835904}"/>
    <cellStyle name="20% - Accent5 4 3 5 2 2 3" xfId="12438" xr:uid="{C35537E9-3D4A-44AA-8378-1D365B5C0DFA}"/>
    <cellStyle name="20% - Accent5 4 3 5 2 3" xfId="12439" xr:uid="{38BCBC05-712C-4FA9-940B-D775E4796E82}"/>
    <cellStyle name="20% - Accent5 4 3 5 2 3 2" xfId="12440" xr:uid="{D885FB3A-EA61-4FBB-9B80-A7C58E874FD0}"/>
    <cellStyle name="20% - Accent5 4 3 5 2 4" xfId="12441" xr:uid="{875F3E42-508B-47F1-8365-42C8C4DA7E5C}"/>
    <cellStyle name="20% - Accent5 4 3 5 3" xfId="12442" xr:uid="{BC4034F5-B325-406B-BE88-8AE6BCF3A58C}"/>
    <cellStyle name="20% - Accent5 4 3 5 3 2" xfId="12443" xr:uid="{025B4ED6-E682-4407-8D13-49BE847E56AD}"/>
    <cellStyle name="20% - Accent5 4 3 5 3 2 2" xfId="12444" xr:uid="{94C50B4D-5EC5-4107-8175-108968A0D758}"/>
    <cellStyle name="20% - Accent5 4 3 5 3 3" xfId="12445" xr:uid="{7970E676-4D52-42D3-AD10-00181EECC41B}"/>
    <cellStyle name="20% - Accent5 4 3 5 4" xfId="12446" xr:uid="{0B11B3DF-8E33-40AD-AF32-775101DACC61}"/>
    <cellStyle name="20% - Accent5 4 3 5 4 2" xfId="12447" xr:uid="{115F9DB4-E623-40DD-B64E-1FDBD394658E}"/>
    <cellStyle name="20% - Accent5 4 3 5 5" xfId="12448" xr:uid="{783D4068-B026-40BF-84F5-FFB663DA812D}"/>
    <cellStyle name="20% - Accent5 4 3 6" xfId="12449" xr:uid="{F08EA65B-795C-44DD-93BF-02E990F3517D}"/>
    <cellStyle name="20% - Accent5 4 3 6 2" xfId="12450" xr:uid="{90663D36-0578-4241-921D-C36DE9B6B458}"/>
    <cellStyle name="20% - Accent5 4 3 6 2 2" xfId="12451" xr:uid="{22953263-4307-474C-AC19-9A3EA99E3A60}"/>
    <cellStyle name="20% - Accent5 4 3 6 2 2 2" xfId="12452" xr:uid="{45C42FC2-D232-4109-83E3-4EDC31BD3BBC}"/>
    <cellStyle name="20% - Accent5 4 3 6 2 2 2 2" xfId="12453" xr:uid="{69C1B69A-852E-4968-8613-2D9F610C28F8}"/>
    <cellStyle name="20% - Accent5 4 3 6 2 2 3" xfId="12454" xr:uid="{D3679E11-56F6-4824-AD37-4EF6A7F67937}"/>
    <cellStyle name="20% - Accent5 4 3 6 2 3" xfId="12455" xr:uid="{E331D038-DD4A-4735-974F-DD45CE4DE650}"/>
    <cellStyle name="20% - Accent5 4 3 6 2 3 2" xfId="12456" xr:uid="{571DC101-5E11-499D-BD8A-518282AA710D}"/>
    <cellStyle name="20% - Accent5 4 3 6 2 4" xfId="12457" xr:uid="{9794D86F-F7F5-4D93-8DAB-8108536EC2AB}"/>
    <cellStyle name="20% - Accent5 4 3 6 3" xfId="12458" xr:uid="{4107AAAF-9757-440B-9A4C-A56B4FF5EFBF}"/>
    <cellStyle name="20% - Accent5 4 3 6 3 2" xfId="12459" xr:uid="{A3884A9C-20DD-44D3-B4DD-E8E59F1B699E}"/>
    <cellStyle name="20% - Accent5 4 3 6 3 2 2" xfId="12460" xr:uid="{6CA36ED1-9255-4EBE-8A35-F95CADA81506}"/>
    <cellStyle name="20% - Accent5 4 3 6 3 3" xfId="12461" xr:uid="{B3ED285C-2B95-4127-A368-869823EE54A1}"/>
    <cellStyle name="20% - Accent5 4 3 6 4" xfId="12462" xr:uid="{D676B5BF-FF00-4C6E-9858-C391AA8B54A7}"/>
    <cellStyle name="20% - Accent5 4 3 6 4 2" xfId="12463" xr:uid="{3FCEA83B-0053-4FD5-95E0-23025E368D29}"/>
    <cellStyle name="20% - Accent5 4 3 6 5" xfId="12464" xr:uid="{1089ABDD-7A5E-463F-8768-1AF6D6619B85}"/>
    <cellStyle name="20% - Accent5 4 3 7" xfId="12465" xr:uid="{60F2D7A0-16FD-4D42-971D-80BB509F61D0}"/>
    <cellStyle name="20% - Accent5 4 3 7 2" xfId="12466" xr:uid="{038003F4-CFD4-4EF3-A940-A09081AF4793}"/>
    <cellStyle name="20% - Accent5 4 3 7 2 2" xfId="12467" xr:uid="{A6B2129D-003D-469A-A46B-775A13A49004}"/>
    <cellStyle name="20% - Accent5 4 3 7 2 2 2" xfId="12468" xr:uid="{873A9915-25BC-4DA5-BE55-A354581B6003}"/>
    <cellStyle name="20% - Accent5 4 3 7 2 2 2 2" xfId="12469" xr:uid="{87EABB85-AD2D-4B43-9214-6641E11E65FC}"/>
    <cellStyle name="20% - Accent5 4 3 7 2 2 3" xfId="12470" xr:uid="{AF610514-A54F-4710-B0BC-5953FB7DE22A}"/>
    <cellStyle name="20% - Accent5 4 3 7 2 3" xfId="12471" xr:uid="{1E3A4F91-DC67-406B-8363-8939D8EF73AC}"/>
    <cellStyle name="20% - Accent5 4 3 7 2 3 2" xfId="12472" xr:uid="{206F2F33-E479-42B4-AF0C-CC984DA0054B}"/>
    <cellStyle name="20% - Accent5 4 3 7 2 4" xfId="12473" xr:uid="{8111CCB7-634A-4B27-B564-008E8F15D29E}"/>
    <cellStyle name="20% - Accent5 4 3 7 3" xfId="12474" xr:uid="{3D9D2564-98C5-4308-8C65-B0CD9A8AD9A5}"/>
    <cellStyle name="20% - Accent5 4 3 7 3 2" xfId="12475" xr:uid="{59D85C8C-2B9D-4F0E-817C-0EBAA702254C}"/>
    <cellStyle name="20% - Accent5 4 3 7 3 2 2" xfId="12476" xr:uid="{9A1B6C86-F8C2-4A27-A323-3EC1CB671889}"/>
    <cellStyle name="20% - Accent5 4 3 7 3 3" xfId="12477" xr:uid="{FBC9DB5E-4C4B-449A-8C60-808CB92809C1}"/>
    <cellStyle name="20% - Accent5 4 3 7 4" xfId="12478" xr:uid="{A53757B5-D924-4FAE-8DF0-54F52380F7D7}"/>
    <cellStyle name="20% - Accent5 4 3 7 4 2" xfId="12479" xr:uid="{83F2C352-82F2-4EAA-9A50-902CC4D8D235}"/>
    <cellStyle name="20% - Accent5 4 3 7 5" xfId="12480" xr:uid="{AE696D1B-46CC-4D29-8F81-CA13D30AB30D}"/>
    <cellStyle name="20% - Accent5 4 3 8" xfId="12481" xr:uid="{7F9A3A34-B4F4-4053-A95E-B0723668EFFB}"/>
    <cellStyle name="20% - Accent5 4 3 8 2" xfId="12482" xr:uid="{FD2EEDB8-06E9-4172-AA3E-FBAA32E77621}"/>
    <cellStyle name="20% - Accent5 4 3 8 2 2" xfId="12483" xr:uid="{F509674B-18EA-441C-948F-2F8007C352AF}"/>
    <cellStyle name="20% - Accent5 4 3 8 2 2 2" xfId="12484" xr:uid="{9F5CB47C-9D75-4EF4-9C62-4AA1E3CEE609}"/>
    <cellStyle name="20% - Accent5 4 3 8 2 3" xfId="12485" xr:uid="{ACD06C10-2E2C-4AE2-ACD3-9F1CA13998CE}"/>
    <cellStyle name="20% - Accent5 4 3 8 3" xfId="12486" xr:uid="{4D57FC81-E1A2-4002-852E-BFD85A823371}"/>
    <cellStyle name="20% - Accent5 4 3 8 3 2" xfId="12487" xr:uid="{762CA8D4-BD18-466C-AF71-F87FCBEBD73D}"/>
    <cellStyle name="20% - Accent5 4 3 8 4" xfId="12488" xr:uid="{47A6E1F4-2DF6-4EB5-B068-DF1318E6A5C9}"/>
    <cellStyle name="20% - Accent5 4 3 9" xfId="12489" xr:uid="{9087606E-E56A-44B1-B91A-50C718A1119D}"/>
    <cellStyle name="20% - Accent5 4 3 9 2" xfId="12490" xr:uid="{3B6A29EB-C41F-4C88-8F3C-E78FECB5B8CE}"/>
    <cellStyle name="20% - Accent5 4 3 9 2 2" xfId="12491" xr:uid="{5D74A8B5-F7E9-4F4B-A2C2-376208D71C11}"/>
    <cellStyle name="20% - Accent5 4 3 9 3" xfId="12492" xr:uid="{95B2AA3A-76A7-4BDE-940F-73DE223FDA2D}"/>
    <cellStyle name="20% - Accent5 4 3_Asset Register (new)" xfId="12493" xr:uid="{A9D6E1F1-F59D-4ADA-9D4E-C94A2E19C088}"/>
    <cellStyle name="20% - Accent5 4 4" xfId="12494" xr:uid="{80809430-E8D1-4192-80E9-5A72FC5BEAA2}"/>
    <cellStyle name="20% - Accent5 4 4 10" xfId="12495" xr:uid="{51A40A14-2325-4C0D-A53E-170FC614DAC3}"/>
    <cellStyle name="20% - Accent5 4 4 11" xfId="12496" xr:uid="{7B673177-3CAD-48C8-B10E-56A309867D5D}"/>
    <cellStyle name="20% - Accent5 4 4 2" xfId="12497" xr:uid="{A3A4A478-DBF5-4253-A74C-F6671A39C4E9}"/>
    <cellStyle name="20% - Accent5 4 4 2 2" xfId="12498" xr:uid="{B697060A-C441-4253-B01F-CA6C635084D6}"/>
    <cellStyle name="20% - Accent5 4 4 2 2 2" xfId="12499" xr:uid="{ACEA45D1-BACF-48BC-BAB7-93ABC264D7FF}"/>
    <cellStyle name="20% - Accent5 4 4 2 2 2 2" xfId="12500" xr:uid="{D649E4C6-2C95-4EA7-9AEB-7439D1C7716F}"/>
    <cellStyle name="20% - Accent5 4 4 2 2 2 2 2" xfId="12501" xr:uid="{4E363503-E6B5-498F-9952-9626D6341184}"/>
    <cellStyle name="20% - Accent5 4 4 2 2 2 3" xfId="12502" xr:uid="{160FBADF-8456-4629-B9A0-CCBA8D8D8EA5}"/>
    <cellStyle name="20% - Accent5 4 4 2 2 3" xfId="12503" xr:uid="{29ED6CAC-3B78-4493-94A4-038815AFD958}"/>
    <cellStyle name="20% - Accent5 4 4 2 2 3 2" xfId="12504" xr:uid="{C4557C25-50AE-4F7C-BFCE-EB77017DDD50}"/>
    <cellStyle name="20% - Accent5 4 4 2 2 4" xfId="12505" xr:uid="{C284FFB1-57FF-4E2F-9067-7A9DD9D1DE36}"/>
    <cellStyle name="20% - Accent5 4 4 2 2 4 2" xfId="12506" xr:uid="{3733EC7C-7AFC-4C22-925F-FF1DB886C594}"/>
    <cellStyle name="20% - Accent5 4 4 2 2 5" xfId="12507" xr:uid="{67561F8E-F986-45B3-BD3F-7A5EBC91A64D}"/>
    <cellStyle name="20% - Accent5 4 4 2 2 6" xfId="12508" xr:uid="{F45EEADB-D7FD-4A80-A313-4A5BED18ECF9}"/>
    <cellStyle name="20% - Accent5 4 4 2 3" xfId="12509" xr:uid="{1E3E2317-9FC8-401F-B5F9-6B383E87A4C9}"/>
    <cellStyle name="20% - Accent5 4 4 2 3 2" xfId="12510" xr:uid="{29C30783-9F43-4342-95FB-BC8AC84B493F}"/>
    <cellStyle name="20% - Accent5 4 4 2 3 2 2" xfId="12511" xr:uid="{6C390E82-71BB-43FB-ACF5-8F8FB690ABBF}"/>
    <cellStyle name="20% - Accent5 4 4 2 3 3" xfId="12512" xr:uid="{6496FA43-3AD2-4115-8BA8-8C920DEC49E2}"/>
    <cellStyle name="20% - Accent5 4 4 2 4" xfId="12513" xr:uid="{B1E3340A-91A7-4C69-BB74-14F482A59D1E}"/>
    <cellStyle name="20% - Accent5 4 4 2 4 2" xfId="12514" xr:uid="{3F201D04-1D79-4A0C-9DD3-460D069CADBA}"/>
    <cellStyle name="20% - Accent5 4 4 2 5" xfId="12515" xr:uid="{BC3C5E9D-6AB1-4249-9A7A-CFB538F9173C}"/>
    <cellStyle name="20% - Accent5 4 4 2 5 2" xfId="12516" xr:uid="{DF9D3A7E-4DB3-4D4D-BD46-CF37A16491BB}"/>
    <cellStyle name="20% - Accent5 4 4 2 6" xfId="12517" xr:uid="{D8A4A028-45ED-4952-BF13-19FBC3F57C76}"/>
    <cellStyle name="20% - Accent5 4 4 2 7" xfId="12518" xr:uid="{50AD05B5-C4BE-405F-9FC9-FDD3FF74FF12}"/>
    <cellStyle name="20% - Accent5 4 4 3" xfId="12519" xr:uid="{DEB39E1D-5317-4C05-9F43-E035AA9813FF}"/>
    <cellStyle name="20% - Accent5 4 4 3 2" xfId="12520" xr:uid="{B8660A3F-233A-438A-AD44-E4CBC03F5372}"/>
    <cellStyle name="20% - Accent5 4 4 3 2 2" xfId="12521" xr:uid="{C2536B6D-933D-4A87-9230-E678A1CFAAFC}"/>
    <cellStyle name="20% - Accent5 4 4 3 2 2 2" xfId="12522" xr:uid="{DDBDFE58-1CAE-4751-8750-D7A5A9535CF6}"/>
    <cellStyle name="20% - Accent5 4 4 3 2 2 2 2" xfId="12523" xr:uid="{FB95A8EF-F69B-4E73-A6B7-CF9D76982D84}"/>
    <cellStyle name="20% - Accent5 4 4 3 2 2 3" xfId="12524" xr:uid="{0B8E69AA-6942-4880-AF81-2A26426B8BF6}"/>
    <cellStyle name="20% - Accent5 4 4 3 2 3" xfId="12525" xr:uid="{D40D4EDC-3E1B-4CC0-881A-3DA040B0D950}"/>
    <cellStyle name="20% - Accent5 4 4 3 2 3 2" xfId="12526" xr:uid="{D394C67E-DD33-42F9-A6E4-CF115675A6C1}"/>
    <cellStyle name="20% - Accent5 4 4 3 2 4" xfId="12527" xr:uid="{6E007D95-166D-4DE5-8D2E-C9A82222801A}"/>
    <cellStyle name="20% - Accent5 4 4 3 3" xfId="12528" xr:uid="{A6289DC1-C14A-4E10-870A-58B4C1230638}"/>
    <cellStyle name="20% - Accent5 4 4 3 3 2" xfId="12529" xr:uid="{49AA0A81-D34F-483A-A33B-A3377B5E41F8}"/>
    <cellStyle name="20% - Accent5 4 4 3 3 2 2" xfId="12530" xr:uid="{C0472961-6B9D-445A-8124-88DA0A504284}"/>
    <cellStyle name="20% - Accent5 4 4 3 3 3" xfId="12531" xr:uid="{8B93E35F-1A02-4DA1-8FF3-9725D613C3E2}"/>
    <cellStyle name="20% - Accent5 4 4 3 4" xfId="12532" xr:uid="{FAC168DC-3C53-45D3-96CA-DAF9B37D167A}"/>
    <cellStyle name="20% - Accent5 4 4 3 4 2" xfId="12533" xr:uid="{46C949F1-D7C4-4D7B-A5F6-AF5A2F3070E6}"/>
    <cellStyle name="20% - Accent5 4 4 3 5" xfId="12534" xr:uid="{8F577F08-4CBB-4580-9639-B33821F3B39C}"/>
    <cellStyle name="20% - Accent5 4 4 3 5 2" xfId="12535" xr:uid="{43FFA3B8-BF18-441D-81E0-CC5DFD2A30A3}"/>
    <cellStyle name="20% - Accent5 4 4 3 6" xfId="12536" xr:uid="{74B8AA72-7A38-46B0-B21D-3D74C9FAF8F3}"/>
    <cellStyle name="20% - Accent5 4 4 3 7" xfId="12537" xr:uid="{50F7036F-A693-4559-B604-A0564A6D2742}"/>
    <cellStyle name="20% - Accent5 4 4 4" xfId="12538" xr:uid="{18A952B9-C599-46F9-80FC-59A377F52A6D}"/>
    <cellStyle name="20% - Accent5 4 4 4 2" xfId="12539" xr:uid="{221BA2C2-CB87-46D3-B727-10D7CB680CBF}"/>
    <cellStyle name="20% - Accent5 4 4 4 2 2" xfId="12540" xr:uid="{B56C3854-018F-4803-9C12-48396983F97E}"/>
    <cellStyle name="20% - Accent5 4 4 4 2 2 2" xfId="12541" xr:uid="{8BF90CF5-1650-4803-8774-6029DE5D1775}"/>
    <cellStyle name="20% - Accent5 4 4 4 2 2 2 2" xfId="12542" xr:uid="{01E6A589-EE51-4704-817F-C09BA93AF0F1}"/>
    <cellStyle name="20% - Accent5 4 4 4 2 2 3" xfId="12543" xr:uid="{95086209-7BE6-4E82-AEA6-BDDD567D25A7}"/>
    <cellStyle name="20% - Accent5 4 4 4 2 3" xfId="12544" xr:uid="{706D8F12-06C5-45C9-B720-A5F7AFF2A6A2}"/>
    <cellStyle name="20% - Accent5 4 4 4 2 3 2" xfId="12545" xr:uid="{89D90315-CB95-495A-AA25-7D804EB67C71}"/>
    <cellStyle name="20% - Accent5 4 4 4 2 4" xfId="12546" xr:uid="{7CCE1131-898E-4EA2-9D8A-047C67B01191}"/>
    <cellStyle name="20% - Accent5 4 4 4 3" xfId="12547" xr:uid="{7575B607-F9B0-4C14-A871-1BFFB222AFAB}"/>
    <cellStyle name="20% - Accent5 4 4 4 3 2" xfId="12548" xr:uid="{A977101E-C8AB-4E78-AD1B-CBFF04C8F475}"/>
    <cellStyle name="20% - Accent5 4 4 4 3 2 2" xfId="12549" xr:uid="{4FED2E9D-567B-43F9-ACEA-CCA5A462293A}"/>
    <cellStyle name="20% - Accent5 4 4 4 3 3" xfId="12550" xr:uid="{FC4CC659-5B9D-4B35-B825-CBB8A2579C1A}"/>
    <cellStyle name="20% - Accent5 4 4 4 4" xfId="12551" xr:uid="{FC3729AC-8E79-4D8A-9E52-EA37052DD3B5}"/>
    <cellStyle name="20% - Accent5 4 4 4 4 2" xfId="12552" xr:uid="{87907375-872E-4E32-BFDB-2C1AD0A27840}"/>
    <cellStyle name="20% - Accent5 4 4 4 5" xfId="12553" xr:uid="{267AF1FA-91D0-4B7F-B78B-4DA15CEE5F04}"/>
    <cellStyle name="20% - Accent5 4 4 5" xfId="12554" xr:uid="{E3459D85-B9E1-4122-8457-E5CF9C1DE430}"/>
    <cellStyle name="20% - Accent5 4 4 5 2" xfId="12555" xr:uid="{4572E055-615D-4C3F-A770-779159BB8D66}"/>
    <cellStyle name="20% - Accent5 4 4 5 2 2" xfId="12556" xr:uid="{C929FCDE-E76D-4DAD-B795-92CB8D185106}"/>
    <cellStyle name="20% - Accent5 4 4 5 2 2 2" xfId="12557" xr:uid="{EF1C53F4-8154-4F12-80CF-E18B236CFEBA}"/>
    <cellStyle name="20% - Accent5 4 4 5 2 2 2 2" xfId="12558" xr:uid="{B1F179D9-2F08-4724-9069-17452FF53D33}"/>
    <cellStyle name="20% - Accent5 4 4 5 2 2 3" xfId="12559" xr:uid="{C35EDD47-AF4E-4E37-9FC8-E351C7000206}"/>
    <cellStyle name="20% - Accent5 4 4 5 2 3" xfId="12560" xr:uid="{42783FF1-3A67-4C4A-A40C-1E4429D1912E}"/>
    <cellStyle name="20% - Accent5 4 4 5 2 3 2" xfId="12561" xr:uid="{A123F2DE-B8D8-4E03-9604-1F942ED2928F}"/>
    <cellStyle name="20% - Accent5 4 4 5 2 4" xfId="12562" xr:uid="{11FC594B-FCB7-4BC6-A221-C2DA9870648C}"/>
    <cellStyle name="20% - Accent5 4 4 5 3" xfId="12563" xr:uid="{0AA1D651-EA95-420E-93E1-9F77680E77AA}"/>
    <cellStyle name="20% - Accent5 4 4 5 3 2" xfId="12564" xr:uid="{C70135C3-69B8-4F68-BE79-837F9B3353D3}"/>
    <cellStyle name="20% - Accent5 4 4 5 3 2 2" xfId="12565" xr:uid="{16912DE8-96A7-4E39-9D7B-9666DE729E09}"/>
    <cellStyle name="20% - Accent5 4 4 5 3 3" xfId="12566" xr:uid="{DB0DAB0F-B693-4440-A3BC-64451F290946}"/>
    <cellStyle name="20% - Accent5 4 4 5 4" xfId="12567" xr:uid="{FD02CE6C-029C-40E6-AFEF-FAEA96786272}"/>
    <cellStyle name="20% - Accent5 4 4 5 4 2" xfId="12568" xr:uid="{9F5A8286-ECBF-42B7-8332-6C7280FAFFA8}"/>
    <cellStyle name="20% - Accent5 4 4 5 5" xfId="12569" xr:uid="{E32C27AA-8E4C-4B53-8D88-B69F1A1897D1}"/>
    <cellStyle name="20% - Accent5 4 4 6" xfId="12570" xr:uid="{FA19C2D4-1818-43C1-985C-452FDDBD3D31}"/>
    <cellStyle name="20% - Accent5 4 4 6 2" xfId="12571" xr:uid="{2C3460B6-8E06-4E8B-AE1D-9B178EFF6F55}"/>
    <cellStyle name="20% - Accent5 4 4 6 2 2" xfId="12572" xr:uid="{5E95AB51-705B-4729-9136-43B58A85A056}"/>
    <cellStyle name="20% - Accent5 4 4 6 2 2 2" xfId="12573" xr:uid="{AB62C4D2-6FDA-426C-A0A4-F9084288A02A}"/>
    <cellStyle name="20% - Accent5 4 4 6 2 3" xfId="12574" xr:uid="{E576ACEE-4376-4607-8EAB-78C6320FD43C}"/>
    <cellStyle name="20% - Accent5 4 4 6 3" xfId="12575" xr:uid="{6B276A62-F269-4567-93B4-5824B89A423A}"/>
    <cellStyle name="20% - Accent5 4 4 6 3 2" xfId="12576" xr:uid="{410E42C1-4414-4ED6-832F-35A82939453C}"/>
    <cellStyle name="20% - Accent5 4 4 6 4" xfId="12577" xr:uid="{DD81EFA8-61DA-4D4B-9391-BA6FD715434C}"/>
    <cellStyle name="20% - Accent5 4 4 7" xfId="12578" xr:uid="{2F7D44A9-FD17-4E8D-A6DA-DCCBDF424124}"/>
    <cellStyle name="20% - Accent5 4 4 7 2" xfId="12579" xr:uid="{13D9507F-684D-4E1D-8CF8-88AA12C2DE91}"/>
    <cellStyle name="20% - Accent5 4 4 7 2 2" xfId="12580" xr:uid="{03C6C184-A8BC-44A6-AC82-7EF57D204164}"/>
    <cellStyle name="20% - Accent5 4 4 7 3" xfId="12581" xr:uid="{067AAC96-A9D1-4977-A680-68144D5BD3CC}"/>
    <cellStyle name="20% - Accent5 4 4 8" xfId="12582" xr:uid="{9FB90692-1D9F-41D3-B261-EC0CE86BF7AF}"/>
    <cellStyle name="20% - Accent5 4 4 8 2" xfId="12583" xr:uid="{D4AAA135-BEB0-4696-BFF6-DB26024FC964}"/>
    <cellStyle name="20% - Accent5 4 4 9" xfId="12584" xr:uid="{D94B1C25-FA26-412D-9F1D-62BACB2385F0}"/>
    <cellStyle name="20% - Accent5 4 4 9 2" xfId="12585" xr:uid="{4F8E8D71-7931-43F3-A0A7-A417A1C6F4CB}"/>
    <cellStyle name="20% - Accent5 4 5" xfId="12586" xr:uid="{4AB48774-9C0D-4A22-A0AA-C9C16C108C8A}"/>
    <cellStyle name="20% - Accent5 4 5 2" xfId="12587" xr:uid="{D40FA564-4431-4049-A1CC-18B29E49FA29}"/>
    <cellStyle name="20% - Accent5 4 5 2 2" xfId="12588" xr:uid="{83955302-AFD1-49B1-AE65-B0079FEFAA38}"/>
    <cellStyle name="20% - Accent5 4 5 2 2 2" xfId="12589" xr:uid="{8972859A-3DF7-4564-A5B0-2128518D8C53}"/>
    <cellStyle name="20% - Accent5 4 5 2 2 2 2" xfId="12590" xr:uid="{3813C9E5-2EAC-4A8B-B848-87D1C3762691}"/>
    <cellStyle name="20% - Accent5 4 5 2 2 2 2 2" xfId="12591" xr:uid="{A082785B-694A-44CB-AC07-860B393846DE}"/>
    <cellStyle name="20% - Accent5 4 5 2 2 2 3" xfId="12592" xr:uid="{4D040956-B919-4D96-BE4E-5AD933BD1AEB}"/>
    <cellStyle name="20% - Accent5 4 5 2 2 3" xfId="12593" xr:uid="{AE2ECA62-BA56-42D6-BF86-649D3C073C13}"/>
    <cellStyle name="20% - Accent5 4 5 2 2 3 2" xfId="12594" xr:uid="{078054FA-BB9E-47A3-A8F7-D63D19A8FFD8}"/>
    <cellStyle name="20% - Accent5 4 5 2 2 4" xfId="12595" xr:uid="{1E371478-9EE2-42DE-A72E-14B5B5F24735}"/>
    <cellStyle name="20% - Accent5 4 5 2 3" xfId="12596" xr:uid="{97C5AFD6-D168-45E4-9C2C-DA37AFA805D5}"/>
    <cellStyle name="20% - Accent5 4 5 2 3 2" xfId="12597" xr:uid="{ACF6C904-6125-4E68-9F30-FC8CDA0C9980}"/>
    <cellStyle name="20% - Accent5 4 5 2 3 2 2" xfId="12598" xr:uid="{86E46867-19D3-4779-9935-C16A98DAAA64}"/>
    <cellStyle name="20% - Accent5 4 5 2 3 3" xfId="12599" xr:uid="{B81B1109-0F38-4742-B929-DA55EB0EDA32}"/>
    <cellStyle name="20% - Accent5 4 5 2 4" xfId="12600" xr:uid="{A08CF35A-E08F-46F6-BE9B-F8E605744EDA}"/>
    <cellStyle name="20% - Accent5 4 5 2 4 2" xfId="12601" xr:uid="{2BECC97F-2F6B-4F01-BF96-E3485396D716}"/>
    <cellStyle name="20% - Accent5 4 5 2 5" xfId="12602" xr:uid="{3803CE9B-B6B3-4729-A3A3-103D2B9C4A44}"/>
    <cellStyle name="20% - Accent5 4 5 2 5 2" xfId="12603" xr:uid="{F5121AB9-8A8C-4F9D-B3C2-AB5E59E6088B}"/>
    <cellStyle name="20% - Accent5 4 5 2 6" xfId="12604" xr:uid="{E893B94F-A59E-45A3-989E-B6EB958C22D9}"/>
    <cellStyle name="20% - Accent5 4 5 2 7" xfId="12605" xr:uid="{B4B1AF0B-C74F-45C6-8103-126D6530D17B}"/>
    <cellStyle name="20% - Accent5 4 5 3" xfId="12606" xr:uid="{A6D30E34-A9C6-4EBF-ABE2-E4DADBA9E691}"/>
    <cellStyle name="20% - Accent5 4 5 3 2" xfId="12607" xr:uid="{A5BCC80C-E4DE-49E2-8307-A0D246CB4354}"/>
    <cellStyle name="20% - Accent5 4 5 3 2 2" xfId="12608" xr:uid="{F227528C-9485-495B-AF5D-46BE3609E197}"/>
    <cellStyle name="20% - Accent5 4 5 3 2 2 2" xfId="12609" xr:uid="{D3279C38-1CD8-4C06-B9DD-D1689891CCBD}"/>
    <cellStyle name="20% - Accent5 4 5 3 2 2 2 2" xfId="12610" xr:uid="{72518F22-BC10-4E2C-8879-080959558BBC}"/>
    <cellStyle name="20% - Accent5 4 5 3 2 2 3" xfId="12611" xr:uid="{CD9DB729-DE24-4B6F-AD0A-3839FB114AC4}"/>
    <cellStyle name="20% - Accent5 4 5 3 2 3" xfId="12612" xr:uid="{3A343343-41A9-460B-B8BE-1C0BD65F3353}"/>
    <cellStyle name="20% - Accent5 4 5 3 2 3 2" xfId="12613" xr:uid="{A289A544-E74B-463D-A652-D2B21590384A}"/>
    <cellStyle name="20% - Accent5 4 5 3 2 4" xfId="12614" xr:uid="{A428C9D8-FD3F-453D-A3B1-CF9C50F2498C}"/>
    <cellStyle name="20% - Accent5 4 5 3 3" xfId="12615" xr:uid="{8D8914BA-E0D2-4C8D-8F8E-67DB380B619E}"/>
    <cellStyle name="20% - Accent5 4 5 3 3 2" xfId="12616" xr:uid="{1D3C9F25-0AAA-4B0E-9523-D15977F50D04}"/>
    <cellStyle name="20% - Accent5 4 5 3 3 2 2" xfId="12617" xr:uid="{FAAA103E-9472-4A9A-BEA7-E440C181EA11}"/>
    <cellStyle name="20% - Accent5 4 5 3 3 3" xfId="12618" xr:uid="{85D4B75E-7A7A-4FC6-883D-E9D7955C28D2}"/>
    <cellStyle name="20% - Accent5 4 5 3 4" xfId="12619" xr:uid="{D02FA212-F0C3-478D-9013-652A3689F62F}"/>
    <cellStyle name="20% - Accent5 4 5 3 4 2" xfId="12620" xr:uid="{93FE6057-CECC-48F9-A705-FE3F0C071EE0}"/>
    <cellStyle name="20% - Accent5 4 5 3 5" xfId="12621" xr:uid="{0A2439DB-230F-4FC8-9B37-EF6255318362}"/>
    <cellStyle name="20% - Accent5 4 5 4" xfId="12622" xr:uid="{E8AE5DAC-E0F0-4B88-ABDE-12457901BFDA}"/>
    <cellStyle name="20% - Accent5 4 5 4 2" xfId="12623" xr:uid="{2BEB9AF6-3546-433A-87A2-B36654EA9D9A}"/>
    <cellStyle name="20% - Accent5 4 5 4 2 2" xfId="12624" xr:uid="{0C71B552-0262-47B5-9AF7-CCF7E67DAAF4}"/>
    <cellStyle name="20% - Accent5 4 5 4 2 2 2" xfId="12625" xr:uid="{A2484058-E599-4774-A17A-8B8BDD2B7822}"/>
    <cellStyle name="20% - Accent5 4 5 4 2 3" xfId="12626" xr:uid="{21D1C071-DA06-4A0A-82D8-6D12FA2815ED}"/>
    <cellStyle name="20% - Accent5 4 5 4 3" xfId="12627" xr:uid="{1CDE189F-D38D-48B8-82D6-7098C34E6AF1}"/>
    <cellStyle name="20% - Accent5 4 5 4 3 2" xfId="12628" xr:uid="{4F6F79C4-A2E7-4C6F-8926-374C2A8EB119}"/>
    <cellStyle name="20% - Accent5 4 5 4 4" xfId="12629" xr:uid="{F4D00914-EF33-4987-94E0-AAC8A434AC3C}"/>
    <cellStyle name="20% - Accent5 4 5 5" xfId="12630" xr:uid="{72D3AC74-0B69-4DC1-A42D-9DAF32C85AD5}"/>
    <cellStyle name="20% - Accent5 4 5 5 2" xfId="12631" xr:uid="{993DA999-0273-4CD2-8F34-FFD9AC871DD1}"/>
    <cellStyle name="20% - Accent5 4 5 5 2 2" xfId="12632" xr:uid="{3D02A685-DB1D-4EEF-9886-7BA7A4C197BD}"/>
    <cellStyle name="20% - Accent5 4 5 5 3" xfId="12633" xr:uid="{A35C3D70-F97C-48D5-A704-D1EA56CE5381}"/>
    <cellStyle name="20% - Accent5 4 5 6" xfId="12634" xr:uid="{555E5C8D-2555-4642-BAFF-CC1C4A4DBDA5}"/>
    <cellStyle name="20% - Accent5 4 5 6 2" xfId="12635" xr:uid="{D1027AF6-4AB3-421D-AC89-D6465A722176}"/>
    <cellStyle name="20% - Accent5 4 5 7" xfId="12636" xr:uid="{F5E08FFE-8FFE-47AA-A49E-9CB2ABECBF33}"/>
    <cellStyle name="20% - Accent5 4 5 7 2" xfId="12637" xr:uid="{FF125709-627B-4A9D-B17A-66A51438882C}"/>
    <cellStyle name="20% - Accent5 4 5 8" xfId="12638" xr:uid="{FE130FF5-0C1C-4A0D-9F64-B14974997986}"/>
    <cellStyle name="20% - Accent5 4 5 9" xfId="12639" xr:uid="{FD928076-D936-4A56-8F07-7FEC51055BA8}"/>
    <cellStyle name="20% - Accent5 4 6" xfId="12640" xr:uid="{361E803B-8C5E-46EA-A3BD-1AC7C9BBFA64}"/>
    <cellStyle name="20% - Accent5 4 6 2" xfId="12641" xr:uid="{DFF9B557-B097-49F3-B1FF-B02A505FB71E}"/>
    <cellStyle name="20% - Accent5 4 6 2 2" xfId="12642" xr:uid="{4DB325F6-63D2-48CE-A123-5454EA9A633A}"/>
    <cellStyle name="20% - Accent5 4 6 2 2 2" xfId="12643" xr:uid="{AAC4804C-49BA-4740-9502-420539001C68}"/>
    <cellStyle name="20% - Accent5 4 6 2 2 2 2" xfId="12644" xr:uid="{B381B777-C8FB-4EA6-94F1-C060108385E6}"/>
    <cellStyle name="20% - Accent5 4 6 2 2 2 2 2" xfId="12645" xr:uid="{E8EDC692-7129-41F1-BED7-4FF138DE1564}"/>
    <cellStyle name="20% - Accent5 4 6 2 2 2 3" xfId="12646" xr:uid="{E6094EFB-7374-41C4-8BFA-196773EBD56C}"/>
    <cellStyle name="20% - Accent5 4 6 2 2 3" xfId="12647" xr:uid="{36E83437-ABAE-4A34-8117-800DA3B9BD6B}"/>
    <cellStyle name="20% - Accent5 4 6 2 2 3 2" xfId="12648" xr:uid="{68904920-5F5B-492B-9C50-F8A0C2DDD747}"/>
    <cellStyle name="20% - Accent5 4 6 2 2 4" xfId="12649" xr:uid="{15AA701A-2C97-43F1-9091-7233F0E0B3C1}"/>
    <cellStyle name="20% - Accent5 4 6 2 3" xfId="12650" xr:uid="{79218709-D435-4499-8DCB-19ECF4793C45}"/>
    <cellStyle name="20% - Accent5 4 6 2 3 2" xfId="12651" xr:uid="{C21948AB-6E1B-4214-84E4-026AB092B8BC}"/>
    <cellStyle name="20% - Accent5 4 6 2 3 2 2" xfId="12652" xr:uid="{AC311C3A-B4EA-47AB-8E51-9CC1E02914D5}"/>
    <cellStyle name="20% - Accent5 4 6 2 3 3" xfId="12653" xr:uid="{EE8ECA84-1F55-4A16-A9E2-408ED82B8995}"/>
    <cellStyle name="20% - Accent5 4 6 2 4" xfId="12654" xr:uid="{6D9E9D8B-D3EE-443B-A993-AD0BD71A93AE}"/>
    <cellStyle name="20% - Accent5 4 6 2 4 2" xfId="12655" xr:uid="{9FDF0A76-89A2-4B4E-AA1D-F77B76535059}"/>
    <cellStyle name="20% - Accent5 4 6 2 5" xfId="12656" xr:uid="{8C5FE1E0-5170-4FBE-82B2-D56D3A988883}"/>
    <cellStyle name="20% - Accent5 4 6 3" xfId="12657" xr:uid="{27BF7765-564B-4692-A742-059D6DDBF7B4}"/>
    <cellStyle name="20% - Accent5 4 6 3 2" xfId="12658" xr:uid="{89BE72B1-0CD4-4F59-81FA-9D9573F5D230}"/>
    <cellStyle name="20% - Accent5 4 6 3 2 2" xfId="12659" xr:uid="{D3DFE670-C1D1-4551-A56F-6DE3E1CC9230}"/>
    <cellStyle name="20% - Accent5 4 6 3 2 2 2" xfId="12660" xr:uid="{095C2310-8C6C-47A9-B3A0-DF5086A35E83}"/>
    <cellStyle name="20% - Accent5 4 6 3 2 3" xfId="12661" xr:uid="{53CAE11D-A845-4BBA-875F-70E0BB292882}"/>
    <cellStyle name="20% - Accent5 4 6 3 3" xfId="12662" xr:uid="{26D3105F-AADA-4249-B606-608173581291}"/>
    <cellStyle name="20% - Accent5 4 6 3 3 2" xfId="12663" xr:uid="{74CC6707-61DF-46A9-AA15-38056A88CC38}"/>
    <cellStyle name="20% - Accent5 4 6 3 4" xfId="12664" xr:uid="{48582D41-96AD-42E3-A2AC-66B8FE672081}"/>
    <cellStyle name="20% - Accent5 4 6 4" xfId="12665" xr:uid="{2C9E3F8F-4320-4FA8-94B0-857DA1686A09}"/>
    <cellStyle name="20% - Accent5 4 6 4 2" xfId="12666" xr:uid="{F0E890B0-6CFD-482D-BA60-0583191491F5}"/>
    <cellStyle name="20% - Accent5 4 6 4 2 2" xfId="12667" xr:uid="{31BCDA04-4CBE-46F3-987E-97FC529A58A6}"/>
    <cellStyle name="20% - Accent5 4 6 4 3" xfId="12668" xr:uid="{BD9CFC0D-37CF-48AF-9A61-A09EEF52941C}"/>
    <cellStyle name="20% - Accent5 4 6 5" xfId="12669" xr:uid="{6CA67658-DBC3-4D68-AA9E-D34FD27840B0}"/>
    <cellStyle name="20% - Accent5 4 6 5 2" xfId="12670" xr:uid="{1A850FEC-436F-413E-A11B-76C20C2027AA}"/>
    <cellStyle name="20% - Accent5 4 6 6" xfId="12671" xr:uid="{53D9CD9B-5F10-47DD-B9A5-F33C8A81F21D}"/>
    <cellStyle name="20% - Accent5 4 6 6 2" xfId="12672" xr:uid="{3D1EF6BF-FC17-4EA7-8FEC-FB399B7A0217}"/>
    <cellStyle name="20% - Accent5 4 6 7" xfId="12673" xr:uid="{5E3B869D-C58D-46A5-BA7F-499036B8BEE3}"/>
    <cellStyle name="20% - Accent5 4 6 8" xfId="12674" xr:uid="{EED8E48C-8B8B-48E2-BF33-F7BA28C96931}"/>
    <cellStyle name="20% - Accent5 4 7" xfId="12675" xr:uid="{908B897E-4813-4086-AAB3-2A126190F1A6}"/>
    <cellStyle name="20% - Accent5 4 7 2" xfId="12676" xr:uid="{5F5A1170-8033-4552-9F29-948630D7ACB8}"/>
    <cellStyle name="20% - Accent5 4 7 2 2" xfId="12677" xr:uid="{3B1621A7-83E1-42A4-8608-040BB0351DF8}"/>
    <cellStyle name="20% - Accent5 4 7 2 2 2" xfId="12678" xr:uid="{B16BFA35-9CB7-49FD-889F-5B94E67D47DA}"/>
    <cellStyle name="20% - Accent5 4 7 2 2 2 2" xfId="12679" xr:uid="{E00DD96A-4F74-4E7E-AF99-8051502EB99B}"/>
    <cellStyle name="20% - Accent5 4 7 2 2 3" xfId="12680" xr:uid="{5B708B36-0E6D-4F34-912A-E2889037E593}"/>
    <cellStyle name="20% - Accent5 4 7 2 3" xfId="12681" xr:uid="{8BB984B3-6641-42AC-847A-12ADB4E73ABF}"/>
    <cellStyle name="20% - Accent5 4 7 2 3 2" xfId="12682" xr:uid="{2829513C-EFC9-42C8-8EF2-B2B49BA4D52D}"/>
    <cellStyle name="20% - Accent5 4 7 2 4" xfId="12683" xr:uid="{13AACB0F-1F6A-4B26-B937-2E7F5729CC97}"/>
    <cellStyle name="20% - Accent5 4 7 3" xfId="12684" xr:uid="{E8EBE640-5904-438E-A564-EDE75F2CDFEA}"/>
    <cellStyle name="20% - Accent5 4 7 3 2" xfId="12685" xr:uid="{C9061A9C-56B4-4D3D-A954-509C1DE2BD2A}"/>
    <cellStyle name="20% - Accent5 4 7 3 2 2" xfId="12686" xr:uid="{919E0A57-47C6-4F1F-82DC-32F9E2BFF2D4}"/>
    <cellStyle name="20% - Accent5 4 7 3 3" xfId="12687" xr:uid="{76452DFD-DE99-4B28-B7F9-450AFE729533}"/>
    <cellStyle name="20% - Accent5 4 7 4" xfId="12688" xr:uid="{14883F56-7891-414D-AC1F-961152F88DFA}"/>
    <cellStyle name="20% - Accent5 4 7 4 2" xfId="12689" xr:uid="{427C5AD5-F189-4ED6-B880-1EFA8D6808BF}"/>
    <cellStyle name="20% - Accent5 4 7 5" xfId="12690" xr:uid="{4AFC6441-5B92-4962-BCEC-C73763103780}"/>
    <cellStyle name="20% - Accent5 4 8" xfId="12691" xr:uid="{8AB7AE14-36D4-48BC-B929-D80B4F704568}"/>
    <cellStyle name="20% - Accent5 4 8 2" xfId="12692" xr:uid="{51EE8909-F36E-4D4C-9B91-D23769913F4E}"/>
    <cellStyle name="20% - Accent5 4 8 2 2" xfId="12693" xr:uid="{5DB3F692-9204-4750-873B-3170F07C4947}"/>
    <cellStyle name="20% - Accent5 4 8 2 2 2" xfId="12694" xr:uid="{8CC9CD3E-797C-4A66-AC9B-7ACFD45E5201}"/>
    <cellStyle name="20% - Accent5 4 8 2 2 2 2" xfId="12695" xr:uid="{F8CB74B5-B7FE-453E-A84A-EC3C4C3D1936}"/>
    <cellStyle name="20% - Accent5 4 8 2 2 3" xfId="12696" xr:uid="{A32F9D25-5860-480F-8671-331B30D1CD04}"/>
    <cellStyle name="20% - Accent5 4 8 2 3" xfId="12697" xr:uid="{FA9051F9-1092-4ADA-90A6-7FFD5C7E09CE}"/>
    <cellStyle name="20% - Accent5 4 8 2 3 2" xfId="12698" xr:uid="{39CCF2F3-9834-477B-829D-E952C5D76A50}"/>
    <cellStyle name="20% - Accent5 4 8 2 4" xfId="12699" xr:uid="{BA133319-AF5D-4023-BB67-939D0BA76843}"/>
    <cellStyle name="20% - Accent5 4 8 3" xfId="12700" xr:uid="{405FCBC9-CECE-4692-A408-F2CF8A26E483}"/>
    <cellStyle name="20% - Accent5 4 8 3 2" xfId="12701" xr:uid="{39BB9682-07E1-48AD-BAE0-EA89E2CE84F9}"/>
    <cellStyle name="20% - Accent5 4 8 3 2 2" xfId="12702" xr:uid="{B34697C8-B17F-47DE-AE03-618FE041B733}"/>
    <cellStyle name="20% - Accent5 4 8 3 3" xfId="12703" xr:uid="{8D49B5D7-5A77-4EBF-AF5B-2EBDA0F872EE}"/>
    <cellStyle name="20% - Accent5 4 8 4" xfId="12704" xr:uid="{C2AA389E-230A-475C-8B7C-29A896A8744C}"/>
    <cellStyle name="20% - Accent5 4 8 4 2" xfId="12705" xr:uid="{75BB90FF-7A9F-4704-A94B-F38CB514C377}"/>
    <cellStyle name="20% - Accent5 4 8 5" xfId="12706" xr:uid="{9695DC27-3897-4AEC-8972-828ED58ACCC8}"/>
    <cellStyle name="20% - Accent5 4 9" xfId="12707" xr:uid="{B51AFDA8-60DC-4B30-B053-894E27F8E4DC}"/>
    <cellStyle name="20% - Accent5 4 9 2" xfId="12708" xr:uid="{F34CA684-12F3-4B68-BBA3-FECB1A184326}"/>
    <cellStyle name="20% - Accent5 4 9 2 2" xfId="12709" xr:uid="{B5268A10-E431-4944-A59E-20D346B72680}"/>
    <cellStyle name="20% - Accent5 4 9 2 2 2" xfId="12710" xr:uid="{74E110A9-AFF7-4FCC-A3C9-3CAEFB70B8C0}"/>
    <cellStyle name="20% - Accent5 4 9 2 2 2 2" xfId="12711" xr:uid="{AC63CA22-AEB5-4358-A6BD-DA5FD1B78718}"/>
    <cellStyle name="20% - Accent5 4 9 2 2 3" xfId="12712" xr:uid="{825A49B8-ECA6-4298-BACF-F44A14F243C7}"/>
    <cellStyle name="20% - Accent5 4 9 2 3" xfId="12713" xr:uid="{5CC83541-A372-45B0-B8BD-0A4CE08D75C0}"/>
    <cellStyle name="20% - Accent5 4 9 2 3 2" xfId="12714" xr:uid="{8482245E-D734-45FA-9BE6-957672BD9463}"/>
    <cellStyle name="20% - Accent5 4 9 2 4" xfId="12715" xr:uid="{8707715C-90D9-4973-B55A-E342E58B4AD5}"/>
    <cellStyle name="20% - Accent5 4 9 3" xfId="12716" xr:uid="{60F6D69C-94CC-49B4-8B18-390FC3848A01}"/>
    <cellStyle name="20% - Accent5 4 9 3 2" xfId="12717" xr:uid="{22A10AF0-C0AD-4B22-99EB-DA789CD789C2}"/>
    <cellStyle name="20% - Accent5 4 9 3 2 2" xfId="12718" xr:uid="{0D9B0E25-D317-474A-9C77-72366EE0843E}"/>
    <cellStyle name="20% - Accent5 4 9 3 3" xfId="12719" xr:uid="{D387ABD6-94CE-4FDF-ABBA-3009D80A0A1D}"/>
    <cellStyle name="20% - Accent5 4 9 4" xfId="12720" xr:uid="{AA0F51EC-A00A-4EAE-91A1-5B20140E81CE}"/>
    <cellStyle name="20% - Accent5 4 9 4 2" xfId="12721" xr:uid="{A5CF4DA1-5859-45CC-9A61-EEF07FC630A4}"/>
    <cellStyle name="20% - Accent5 4 9 5" xfId="12722" xr:uid="{4203CAD1-4C21-46BB-90FD-159B5919DE89}"/>
    <cellStyle name="20% - Accent5 4_Asset Register (new)" xfId="12723" xr:uid="{14285702-7509-4672-A14B-111427EECEAF}"/>
    <cellStyle name="20% - Accent5 5" xfId="12724" xr:uid="{A89EF804-66EB-406A-ACB5-CF99CA5C1859}"/>
    <cellStyle name="20% - Accent5 5 10" xfId="12725" xr:uid="{3DE5A9FB-46D9-46D1-8DB5-31F90C869C49}"/>
    <cellStyle name="20% - Accent5 5 10 2" xfId="12726" xr:uid="{D8A73553-072D-4A4B-A822-83FAE8103745}"/>
    <cellStyle name="20% - Accent5 5 11" xfId="12727" xr:uid="{B6E2D5EF-5E5E-47CA-9762-39EDF8282113}"/>
    <cellStyle name="20% - Accent5 5 12" xfId="12728" xr:uid="{91822DA9-E68F-4521-8A7F-988696D1F758}"/>
    <cellStyle name="20% - Accent5 5 2" xfId="12729" xr:uid="{61CD732D-847D-45CE-A2FE-1B08557ADD72}"/>
    <cellStyle name="20% - Accent5 5 2 10" xfId="12730" xr:uid="{ECD48B49-8E86-4A2A-B154-F739BE9FFA7B}"/>
    <cellStyle name="20% - Accent5 5 2 11" xfId="12731" xr:uid="{BFA9FB25-7597-426D-A6EA-130B2106DBBC}"/>
    <cellStyle name="20% - Accent5 5 2 2" xfId="12732" xr:uid="{C121823B-D801-40C0-BFDA-79F8DDD08E50}"/>
    <cellStyle name="20% - Accent5 5 2 2 2" xfId="12733" xr:uid="{C7EDDBDD-F309-4D9C-B60E-39BEC23CDEFC}"/>
    <cellStyle name="20% - Accent5 5 2 2 2 2" xfId="12734" xr:uid="{6E7E7B7C-716C-420C-9524-C453E45A61A8}"/>
    <cellStyle name="20% - Accent5 5 2 2 2 2 2" xfId="12735" xr:uid="{BDE83CB9-CA2A-478D-9B56-F01B7074D28A}"/>
    <cellStyle name="20% - Accent5 5 2 2 2 2 2 2" xfId="12736" xr:uid="{56A4810C-8861-4656-9D1F-2B9591A69021}"/>
    <cellStyle name="20% - Accent5 5 2 2 2 2 3" xfId="12737" xr:uid="{F05B3275-0713-47EC-AAAE-008482021A3F}"/>
    <cellStyle name="20% - Accent5 5 2 2 2 3" xfId="12738" xr:uid="{BBFC5C92-6B0B-4B7E-8C04-D386D8A7F915}"/>
    <cellStyle name="20% - Accent5 5 2 2 2 3 2" xfId="12739" xr:uid="{581B6094-2A6D-44C1-808E-797DE3B7ABCC}"/>
    <cellStyle name="20% - Accent5 5 2 2 2 4" xfId="12740" xr:uid="{75D3E811-10AF-4949-A730-24DF7661CB68}"/>
    <cellStyle name="20% - Accent5 5 2 2 2 5" xfId="12741" xr:uid="{D0758A53-CD3C-4C8A-8AA0-BB43A2D3BF5D}"/>
    <cellStyle name="20% - Accent5 5 2 2 3" xfId="12742" xr:uid="{B3337665-3999-40FB-B075-E5B9C3582811}"/>
    <cellStyle name="20% - Accent5 5 2 2 3 2" xfId="12743" xr:uid="{9681FA70-1940-41E6-ABCA-1A6FFC7C2EA9}"/>
    <cellStyle name="20% - Accent5 5 2 2 3 2 2" xfId="12744" xr:uid="{24BA29BC-2AE0-411C-9AC6-161B9AA41011}"/>
    <cellStyle name="20% - Accent5 5 2 2 3 3" xfId="12745" xr:uid="{80BFD031-5C3F-4408-A529-54F855BA9B74}"/>
    <cellStyle name="20% - Accent5 5 2 2 4" xfId="12746" xr:uid="{0045523F-1062-489D-93AB-C4950075BE32}"/>
    <cellStyle name="20% - Accent5 5 2 2 4 2" xfId="12747" xr:uid="{1C23F428-0000-43D8-AA43-469B5B204AA6}"/>
    <cellStyle name="20% - Accent5 5 2 2 5" xfId="12748" xr:uid="{DC4493FD-2A53-4EBA-BBE3-63EDD7F26CD7}"/>
    <cellStyle name="20% - Accent5 5 2 2 5 2" xfId="12749" xr:uid="{23A78EE7-02FD-4F71-9EC9-A4D2BAEBC99B}"/>
    <cellStyle name="20% - Accent5 5 2 2 6" xfId="12750" xr:uid="{0DF3B6BB-7D94-45EB-B49A-46C193A5F6B9}"/>
    <cellStyle name="20% - Accent5 5 2 2 7" xfId="12751" xr:uid="{DDFC48CF-105B-4AFA-B93F-C97527342344}"/>
    <cellStyle name="20% - Accent5 5 2 3" xfId="12752" xr:uid="{3911CC6C-9E3D-4F32-AC74-F37A4C20E18B}"/>
    <cellStyle name="20% - Accent5 5 2 3 2" xfId="12753" xr:uid="{C8EF75F1-4962-4E8E-8DCA-7FBE38D0C03A}"/>
    <cellStyle name="20% - Accent5 5 2 3 2 2" xfId="12754" xr:uid="{65F5C724-ADE7-4064-A726-29530C698B17}"/>
    <cellStyle name="20% - Accent5 5 2 3 2 2 2" xfId="12755" xr:uid="{DEF6DBD2-C30A-4669-8B28-23140D30D529}"/>
    <cellStyle name="20% - Accent5 5 2 3 2 2 2 2" xfId="12756" xr:uid="{FFBDA236-03EA-420C-9E96-948ADF902F23}"/>
    <cellStyle name="20% - Accent5 5 2 3 2 2 3" xfId="12757" xr:uid="{81E6E23A-FBC0-48DE-A806-09F9C9FFD3DF}"/>
    <cellStyle name="20% - Accent5 5 2 3 2 3" xfId="12758" xr:uid="{0B4F7378-B6C7-4611-B0F3-E3C5F481A988}"/>
    <cellStyle name="20% - Accent5 5 2 3 2 3 2" xfId="12759" xr:uid="{D7580A00-B43D-4F7E-BDF6-A453B2AEA53F}"/>
    <cellStyle name="20% - Accent5 5 2 3 2 4" xfId="12760" xr:uid="{C496D56D-4ECD-4187-ABEC-504C665D6521}"/>
    <cellStyle name="20% - Accent5 5 2 3 2 5" xfId="12761" xr:uid="{193DB9A3-5CD3-41B5-872E-623EEF925D0E}"/>
    <cellStyle name="20% - Accent5 5 2 3 3" xfId="12762" xr:uid="{9EB9D5F7-CEE8-49C4-BE91-A77CD0A07CA3}"/>
    <cellStyle name="20% - Accent5 5 2 3 3 2" xfId="12763" xr:uid="{2F3A19E6-7C9E-4207-858E-BB8B55842614}"/>
    <cellStyle name="20% - Accent5 5 2 3 3 2 2" xfId="12764" xr:uid="{76534053-A5F1-4A25-96E0-97B483DABA52}"/>
    <cellStyle name="20% - Accent5 5 2 3 3 3" xfId="12765" xr:uid="{F80FAE43-F575-47D7-8AA3-B0238E26C1BE}"/>
    <cellStyle name="20% - Accent5 5 2 3 4" xfId="12766" xr:uid="{3CB0D971-D66F-4ED5-99D7-5BAEAD2C941C}"/>
    <cellStyle name="20% - Accent5 5 2 3 4 2" xfId="12767" xr:uid="{0A6D913E-568D-4415-A334-C5E61BB8F0FC}"/>
    <cellStyle name="20% - Accent5 5 2 3 5" xfId="12768" xr:uid="{96DCB65E-4920-4640-9881-9E848CE796A4}"/>
    <cellStyle name="20% - Accent5 5 2 3 6" xfId="12769" xr:uid="{CB720598-7FC7-4DE8-865F-D5828BD76B14}"/>
    <cellStyle name="20% - Accent5 5 2 4" xfId="12770" xr:uid="{B23167CC-061E-4EA3-A1C0-B9F24D50C8DF}"/>
    <cellStyle name="20% - Accent5 5 2 4 2" xfId="12771" xr:uid="{443B7D10-3476-47EE-9733-E45FD4E2D30E}"/>
    <cellStyle name="20% - Accent5 5 2 4 2 2" xfId="12772" xr:uid="{7267619B-EED5-42BE-A21D-7E4F1D4289EC}"/>
    <cellStyle name="20% - Accent5 5 2 4 2 2 2" xfId="12773" xr:uid="{801F1173-913E-4EF6-A041-59243556FD34}"/>
    <cellStyle name="20% - Accent5 5 2 4 2 2 2 2" xfId="12774" xr:uid="{2DEB7A41-8A45-4A65-890C-A0BDB08F0828}"/>
    <cellStyle name="20% - Accent5 5 2 4 2 2 3" xfId="12775" xr:uid="{4E884A44-C9A5-47E9-A436-A133209031BC}"/>
    <cellStyle name="20% - Accent5 5 2 4 2 3" xfId="12776" xr:uid="{D53916F4-8FD1-4281-9E96-925B3DDC541A}"/>
    <cellStyle name="20% - Accent5 5 2 4 2 3 2" xfId="12777" xr:uid="{6B200E56-07B1-4784-9E31-F7407BEC477E}"/>
    <cellStyle name="20% - Accent5 5 2 4 2 4" xfId="12778" xr:uid="{E1A2EFD2-22BA-4F38-8295-73A9AD6EF76C}"/>
    <cellStyle name="20% - Accent5 5 2 4 3" xfId="12779" xr:uid="{11EC01AC-7CB6-4A5F-AE15-636880FCB5BC}"/>
    <cellStyle name="20% - Accent5 5 2 4 3 2" xfId="12780" xr:uid="{9614E964-2381-4538-B63A-8BC67133E8BF}"/>
    <cellStyle name="20% - Accent5 5 2 4 3 2 2" xfId="12781" xr:uid="{56FC18D1-5771-456B-8B4D-970B7AE48151}"/>
    <cellStyle name="20% - Accent5 5 2 4 3 3" xfId="12782" xr:uid="{6DFB6605-16E9-4034-90D5-AF5896DE3129}"/>
    <cellStyle name="20% - Accent5 5 2 4 4" xfId="12783" xr:uid="{96E33A22-21EF-4A39-8086-139F48B11319}"/>
    <cellStyle name="20% - Accent5 5 2 4 4 2" xfId="12784" xr:uid="{DF622D6D-E652-4A75-B286-8F3B547B0D9E}"/>
    <cellStyle name="20% - Accent5 5 2 4 5" xfId="12785" xr:uid="{7280AF6A-1973-4EB2-BB9C-7857CD115321}"/>
    <cellStyle name="20% - Accent5 5 2 4 6" xfId="12786" xr:uid="{25B6D1F3-0D70-42B3-9C50-9715322283A9}"/>
    <cellStyle name="20% - Accent5 5 2 5" xfId="12787" xr:uid="{6C26C9E7-A4DA-49D3-A897-5D86EE022B7C}"/>
    <cellStyle name="20% - Accent5 5 2 5 2" xfId="12788" xr:uid="{E7FC2224-8F4C-4682-B2F1-08243379BAAE}"/>
    <cellStyle name="20% - Accent5 5 2 5 2 2" xfId="12789" xr:uid="{266826B0-0A56-4331-A717-6565833B1F92}"/>
    <cellStyle name="20% - Accent5 5 2 5 2 2 2" xfId="12790" xr:uid="{ECF22EEC-95A6-431B-BE83-DD155F42BD42}"/>
    <cellStyle name="20% - Accent5 5 2 5 2 2 2 2" xfId="12791" xr:uid="{2326EDE1-F8CC-4E5A-9C47-B363F57E18E6}"/>
    <cellStyle name="20% - Accent5 5 2 5 2 2 3" xfId="12792" xr:uid="{550CE704-E9AE-4B79-B84B-E0F4E0A88541}"/>
    <cellStyle name="20% - Accent5 5 2 5 2 3" xfId="12793" xr:uid="{E7E9DEEB-C584-4B5E-A57F-CC80DAF6FC51}"/>
    <cellStyle name="20% - Accent5 5 2 5 2 3 2" xfId="12794" xr:uid="{28EA8CF2-AAF0-4372-A49D-70ADC46636F0}"/>
    <cellStyle name="20% - Accent5 5 2 5 2 4" xfId="12795" xr:uid="{103B6F80-8574-4D12-BA4D-121B40533E22}"/>
    <cellStyle name="20% - Accent5 5 2 5 3" xfId="12796" xr:uid="{3CC36F00-7C0F-444C-A2BA-4349133E63A1}"/>
    <cellStyle name="20% - Accent5 5 2 5 3 2" xfId="12797" xr:uid="{1C69BED8-A500-4A74-88EE-5F6640F51CC2}"/>
    <cellStyle name="20% - Accent5 5 2 5 3 2 2" xfId="12798" xr:uid="{77FD34FC-8448-41E1-A235-21C7B759C4E7}"/>
    <cellStyle name="20% - Accent5 5 2 5 3 3" xfId="12799" xr:uid="{05EB4274-007B-4342-9A3F-E03C19D7E073}"/>
    <cellStyle name="20% - Accent5 5 2 5 4" xfId="12800" xr:uid="{D0461CF9-0AC8-4453-B207-A8E9C2E99AD6}"/>
    <cellStyle name="20% - Accent5 5 2 5 4 2" xfId="12801" xr:uid="{FA5E9205-5CAD-4A43-846C-902645B2038E}"/>
    <cellStyle name="20% - Accent5 5 2 5 5" xfId="12802" xr:uid="{C3C06B66-77B6-4D7F-8A9C-6D9863AE9E72}"/>
    <cellStyle name="20% - Accent5 5 2 6" xfId="12803" xr:uid="{C62EE887-FD91-45B7-ADFF-EB313810B149}"/>
    <cellStyle name="20% - Accent5 5 2 6 2" xfId="12804" xr:uid="{D16DF5AD-B5C0-4404-A9E0-7E8D3DA04A4D}"/>
    <cellStyle name="20% - Accent5 5 2 6 2 2" xfId="12805" xr:uid="{1ACA099D-B95D-420C-A6E2-6C707E80F75F}"/>
    <cellStyle name="20% - Accent5 5 2 6 2 2 2" xfId="12806" xr:uid="{AB8FA224-3328-43EA-B527-E8B561E2AA42}"/>
    <cellStyle name="20% - Accent5 5 2 6 2 3" xfId="12807" xr:uid="{68BF8630-FF34-4DF0-8C7E-8DF665789E5C}"/>
    <cellStyle name="20% - Accent5 5 2 6 3" xfId="12808" xr:uid="{DFC78295-E015-430B-8287-CE1369737A48}"/>
    <cellStyle name="20% - Accent5 5 2 6 3 2" xfId="12809" xr:uid="{95AE5D30-7103-4185-946D-9D255BA3CB75}"/>
    <cellStyle name="20% - Accent5 5 2 6 4" xfId="12810" xr:uid="{5D821B63-9F5B-4D00-B945-9367B913C09D}"/>
    <cellStyle name="20% - Accent5 5 2 7" xfId="12811" xr:uid="{3D2F3012-66E3-4491-8ABF-394625F73361}"/>
    <cellStyle name="20% - Accent5 5 2 7 2" xfId="12812" xr:uid="{412B9E7F-8CF7-4A1A-9897-CF8F326D16CF}"/>
    <cellStyle name="20% - Accent5 5 2 7 2 2" xfId="12813" xr:uid="{2E67E636-D400-4294-9B9D-3DBB47EA3274}"/>
    <cellStyle name="20% - Accent5 5 2 7 3" xfId="12814" xr:uid="{08DF32A4-77A1-405B-B93C-2F8DCD58E93E}"/>
    <cellStyle name="20% - Accent5 5 2 8" xfId="12815" xr:uid="{925E4C19-0B22-4FD2-A8B5-EBFE074E13D9}"/>
    <cellStyle name="20% - Accent5 5 2 8 2" xfId="12816" xr:uid="{B7296359-AF70-4247-A45B-067DB0024789}"/>
    <cellStyle name="20% - Accent5 5 2 9" xfId="12817" xr:uid="{85C67F94-0B88-4EA3-B30E-A5F949742817}"/>
    <cellStyle name="20% - Accent5 5 2 9 2" xfId="12818" xr:uid="{2F72B119-A2DF-4B52-91DF-0ABFE5790EAA}"/>
    <cellStyle name="20% - Accent5 5 3" xfId="12819" xr:uid="{B975DD89-6420-4758-AF3C-95C93C3B6D53}"/>
    <cellStyle name="20% - Accent5 5 3 2" xfId="12820" xr:uid="{DBBEEDA2-E0AF-4F8A-9BC2-35151DB2653C}"/>
    <cellStyle name="20% - Accent5 5 3 2 2" xfId="12821" xr:uid="{300E82A7-25CD-4098-8161-9A9DEC11AACB}"/>
    <cellStyle name="20% - Accent5 5 3 2 2 2" xfId="12822" xr:uid="{A68CF2AF-8CDF-47E8-A057-22CEC9C1949D}"/>
    <cellStyle name="20% - Accent5 5 3 2 2 2 2" xfId="12823" xr:uid="{94952C2A-4EC1-4E7D-86C0-59CE3AD1C2E3}"/>
    <cellStyle name="20% - Accent5 5 3 2 2 3" xfId="12824" xr:uid="{9D3DFFB9-4195-46C4-B37A-9F1C2558B558}"/>
    <cellStyle name="20% - Accent5 5 3 2 3" xfId="12825" xr:uid="{3C5FE72E-5BEB-44FD-A5F6-0FF6885947A3}"/>
    <cellStyle name="20% - Accent5 5 3 2 3 2" xfId="12826" xr:uid="{0D0982F4-1C2B-4C2C-9658-5D0B5B4AC37E}"/>
    <cellStyle name="20% - Accent5 5 3 2 4" xfId="12827" xr:uid="{F9B9A4AF-BFE2-48A5-91E3-30217DA446EC}"/>
    <cellStyle name="20% - Accent5 5 3 2 5" xfId="12828" xr:uid="{F0FCF0EE-29AC-4443-870B-786973A9CED0}"/>
    <cellStyle name="20% - Accent5 5 3 3" xfId="12829" xr:uid="{8ADEF7F3-FA43-4D35-94B1-0222E9A551E2}"/>
    <cellStyle name="20% - Accent5 5 3 3 2" xfId="12830" xr:uid="{8C5EF1BB-C8E7-48B8-A132-6A488D290B3F}"/>
    <cellStyle name="20% - Accent5 5 3 3 2 2" xfId="12831" xr:uid="{23CE65A3-84AC-43A3-8C6B-E0BE313BB72F}"/>
    <cellStyle name="20% - Accent5 5 3 3 3" xfId="12832" xr:uid="{1F0C2FD8-79C8-498C-9209-7D1C594D0932}"/>
    <cellStyle name="20% - Accent5 5 3 4" xfId="12833" xr:uid="{98D00E12-1743-4401-802C-667BAA3F122B}"/>
    <cellStyle name="20% - Accent5 5 3 4 2" xfId="12834" xr:uid="{71643C15-3951-45A6-90EE-8A1C7798A526}"/>
    <cellStyle name="20% - Accent5 5 3 5" xfId="12835" xr:uid="{4E16E68F-2AF1-42F7-AE68-93E1B593EEEC}"/>
    <cellStyle name="20% - Accent5 5 3 5 2" xfId="12836" xr:uid="{60170AC2-9BD4-410B-859F-953C788D9AB1}"/>
    <cellStyle name="20% - Accent5 5 3 6" xfId="12837" xr:uid="{2A27DA62-EA70-448F-8FDF-B5980C434C6D}"/>
    <cellStyle name="20% - Accent5 5 3 7" xfId="12838" xr:uid="{EBEE7862-955F-4558-8172-F889807C7FE0}"/>
    <cellStyle name="20% - Accent5 5 4" xfId="12839" xr:uid="{106A7417-4B54-4791-9E1D-D59801D4A79D}"/>
    <cellStyle name="20% - Accent5 5 4 2" xfId="12840" xr:uid="{AA95CE6D-6DB3-4D67-98DF-5766EF65D0C9}"/>
    <cellStyle name="20% - Accent5 5 4 2 2" xfId="12841" xr:uid="{D3830658-9A8C-4954-9AB1-4A3B71DCF6BD}"/>
    <cellStyle name="20% - Accent5 5 4 2 2 2" xfId="12842" xr:uid="{8A315F3B-AEC7-4963-B258-3BBA069A47A9}"/>
    <cellStyle name="20% - Accent5 5 4 2 2 2 2" xfId="12843" xr:uid="{2FD06CA9-799E-4772-8C59-E8F606DBF6E5}"/>
    <cellStyle name="20% - Accent5 5 4 2 2 3" xfId="12844" xr:uid="{9F0A79CD-120B-47F1-BD7A-B143C2D6E06F}"/>
    <cellStyle name="20% - Accent5 5 4 2 3" xfId="12845" xr:uid="{EA3107E5-09A1-4916-B03E-E884A219E312}"/>
    <cellStyle name="20% - Accent5 5 4 2 3 2" xfId="12846" xr:uid="{4B4A5C03-AC57-43E9-8BF6-143572F6798E}"/>
    <cellStyle name="20% - Accent5 5 4 2 4" xfId="12847" xr:uid="{0F5D19B0-9750-4CD0-8CFD-68C44761E65E}"/>
    <cellStyle name="20% - Accent5 5 4 2 5" xfId="12848" xr:uid="{55B9D980-487B-4600-8D77-58237F62542F}"/>
    <cellStyle name="20% - Accent5 5 4 3" xfId="12849" xr:uid="{7672EDFB-EFE8-411F-AE5F-06C6540D94E7}"/>
    <cellStyle name="20% - Accent5 5 4 3 2" xfId="12850" xr:uid="{240D6C0B-1E22-4F08-A602-4F0AF908647E}"/>
    <cellStyle name="20% - Accent5 5 4 3 2 2" xfId="12851" xr:uid="{6F639182-3AFD-478A-A455-F5B35F3518FC}"/>
    <cellStyle name="20% - Accent5 5 4 3 3" xfId="12852" xr:uid="{911F8F28-5FA2-4DC1-BBD3-2AE0F0FC1904}"/>
    <cellStyle name="20% - Accent5 5 4 4" xfId="12853" xr:uid="{8FFA9D6A-0D5F-4098-9715-86C6AFD0649D}"/>
    <cellStyle name="20% - Accent5 5 4 4 2" xfId="12854" xr:uid="{58899088-63BD-4BDA-9CA0-B07383B85FBD}"/>
    <cellStyle name="20% - Accent5 5 4 5" xfId="12855" xr:uid="{A8BA3A54-8E70-4508-AF12-B9BA4674B455}"/>
    <cellStyle name="20% - Accent5 5 4 6" xfId="12856" xr:uid="{E7A95C51-AADD-4C83-9BE4-BE8D5445F762}"/>
    <cellStyle name="20% - Accent5 5 5" xfId="12857" xr:uid="{0C9B1632-5C8F-4E5E-8F28-B5F64474917D}"/>
    <cellStyle name="20% - Accent5 5 5 2" xfId="12858" xr:uid="{DA23556C-D105-441C-A1A3-A4D4A08631D3}"/>
    <cellStyle name="20% - Accent5 5 5 2 2" xfId="12859" xr:uid="{EF2B7952-6704-4626-8D64-80D72F6EC1CA}"/>
    <cellStyle name="20% - Accent5 5 5 2 2 2" xfId="12860" xr:uid="{1F772FCF-80F8-44A9-843C-B60D35EDD5AD}"/>
    <cellStyle name="20% - Accent5 5 5 2 2 2 2" xfId="12861" xr:uid="{46D66376-A3EC-405B-822B-5B0AB55C2DDB}"/>
    <cellStyle name="20% - Accent5 5 5 2 2 3" xfId="12862" xr:uid="{3195F5F7-533A-4DC9-B6AA-E5821278299D}"/>
    <cellStyle name="20% - Accent5 5 5 2 3" xfId="12863" xr:uid="{B69C63B7-EF27-4C33-AA94-BC8D51F85670}"/>
    <cellStyle name="20% - Accent5 5 5 2 3 2" xfId="12864" xr:uid="{D01A5D7F-A391-4C9A-BEF2-B5DD902ADE9A}"/>
    <cellStyle name="20% - Accent5 5 5 2 4" xfId="12865" xr:uid="{157F8040-0919-4911-B4CB-7BD978053ACB}"/>
    <cellStyle name="20% - Accent5 5 5 3" xfId="12866" xr:uid="{9A5E6E14-21CD-49FA-B86A-1770FB6C1641}"/>
    <cellStyle name="20% - Accent5 5 5 3 2" xfId="12867" xr:uid="{5A2240CD-0351-48E5-814C-CA267B47091F}"/>
    <cellStyle name="20% - Accent5 5 5 3 2 2" xfId="12868" xr:uid="{52931A51-9E02-471C-AD73-933A562492F9}"/>
    <cellStyle name="20% - Accent5 5 5 3 3" xfId="12869" xr:uid="{8B37EBBA-CEC8-437E-9AFE-7947BC6C1E8D}"/>
    <cellStyle name="20% - Accent5 5 5 4" xfId="12870" xr:uid="{8D79425D-C185-4607-A53A-03BA30A37AE7}"/>
    <cellStyle name="20% - Accent5 5 5 4 2" xfId="12871" xr:uid="{3F3DAD04-B4DB-4053-92DA-7A5E147B066F}"/>
    <cellStyle name="20% - Accent5 5 5 5" xfId="12872" xr:uid="{5728AB6E-1AD5-4C44-8532-3A74B332219B}"/>
    <cellStyle name="20% - Accent5 5 5 6" xfId="12873" xr:uid="{F09E5DB1-8DFE-47E3-AD93-E531481D60F4}"/>
    <cellStyle name="20% - Accent5 5 6" xfId="12874" xr:uid="{A19B7A27-76EA-4F85-AB81-7E83F327E2F9}"/>
    <cellStyle name="20% - Accent5 5 6 2" xfId="12875" xr:uid="{3B1CD23B-3F51-48F1-B490-66BA384DED79}"/>
    <cellStyle name="20% - Accent5 5 6 2 2" xfId="12876" xr:uid="{3BB4B46C-5F36-4C2A-9F72-3AA3E67E22A6}"/>
    <cellStyle name="20% - Accent5 5 6 2 2 2" xfId="12877" xr:uid="{8988152D-D4DB-488C-BB7F-E214DF6FE292}"/>
    <cellStyle name="20% - Accent5 5 6 2 2 2 2" xfId="12878" xr:uid="{C4621275-88B4-4689-AD9F-7B26C0E361B5}"/>
    <cellStyle name="20% - Accent5 5 6 2 2 3" xfId="12879" xr:uid="{962ADDAC-EF37-454D-ABB4-8DFC0DB4AF6E}"/>
    <cellStyle name="20% - Accent5 5 6 2 3" xfId="12880" xr:uid="{FBC45FE0-D93F-413E-9717-1691D9489627}"/>
    <cellStyle name="20% - Accent5 5 6 2 3 2" xfId="12881" xr:uid="{1DCF19FA-2196-48A0-848E-0029D06E4223}"/>
    <cellStyle name="20% - Accent5 5 6 2 4" xfId="12882" xr:uid="{90AEF189-0198-41CA-9991-C6855FB06B1C}"/>
    <cellStyle name="20% - Accent5 5 6 3" xfId="12883" xr:uid="{BFBCA61A-D571-4D18-8DC7-9B353B1B5C82}"/>
    <cellStyle name="20% - Accent5 5 6 3 2" xfId="12884" xr:uid="{D5573FC0-FCC6-44E8-8C7E-790C3EA38F92}"/>
    <cellStyle name="20% - Accent5 5 6 3 2 2" xfId="12885" xr:uid="{2F73FABD-DBF3-4860-AE52-24BA0D2D92C8}"/>
    <cellStyle name="20% - Accent5 5 6 3 3" xfId="12886" xr:uid="{AE75977A-90FF-4C2C-83AC-C688543484B1}"/>
    <cellStyle name="20% - Accent5 5 6 4" xfId="12887" xr:uid="{03992150-56F5-4B98-82A3-0DDDE4A9F294}"/>
    <cellStyle name="20% - Accent5 5 6 4 2" xfId="12888" xr:uid="{FC0A2C51-2003-4259-8FB8-4839167E5147}"/>
    <cellStyle name="20% - Accent5 5 6 5" xfId="12889" xr:uid="{CF37FB74-41F3-48F3-AC09-FD5509E2850C}"/>
    <cellStyle name="20% - Accent5 5 7" xfId="12890" xr:uid="{8A1953D1-F7A1-43AD-BDF4-6941A4604D34}"/>
    <cellStyle name="20% - Accent5 5 7 2" xfId="12891" xr:uid="{FA5A2648-140E-4D14-AB04-09C194E24F23}"/>
    <cellStyle name="20% - Accent5 5 7 2 2" xfId="12892" xr:uid="{F84CDC3D-A738-4DB3-9AAE-170179DA6AC6}"/>
    <cellStyle name="20% - Accent5 5 7 2 2 2" xfId="12893" xr:uid="{E2EED351-237E-4916-9825-1234D89F0CE9}"/>
    <cellStyle name="20% - Accent5 5 7 2 3" xfId="12894" xr:uid="{2280D750-C908-4313-A332-E178198F18A1}"/>
    <cellStyle name="20% - Accent5 5 7 3" xfId="12895" xr:uid="{EB70BCFF-46AF-43D2-A245-E4F361E17888}"/>
    <cellStyle name="20% - Accent5 5 7 3 2" xfId="12896" xr:uid="{68A7A21A-F968-4E39-A043-3EDB48DF0404}"/>
    <cellStyle name="20% - Accent5 5 7 4" xfId="12897" xr:uid="{3E8488A3-178E-4B16-9442-64A459873813}"/>
    <cellStyle name="20% - Accent5 5 8" xfId="12898" xr:uid="{7185C3D0-3B35-496E-AC6A-2285191F2A50}"/>
    <cellStyle name="20% - Accent5 5 8 2" xfId="12899" xr:uid="{8D9D2BD0-C9C1-4711-AE48-56F28477173B}"/>
    <cellStyle name="20% - Accent5 5 8 2 2" xfId="12900" xr:uid="{05186AA5-0F60-4DE6-939B-CB4F9FFF9AE4}"/>
    <cellStyle name="20% - Accent5 5 8 3" xfId="12901" xr:uid="{25DB8100-B522-4879-93DC-90FCEF64E979}"/>
    <cellStyle name="20% - Accent5 5 9" xfId="12902" xr:uid="{3118DE33-EAC6-4496-A5BA-0B81ABA89E49}"/>
    <cellStyle name="20% - Accent5 5 9 2" xfId="12903" xr:uid="{45A5F32D-CEC9-47EA-A28B-90F960D7BB8C}"/>
    <cellStyle name="20% - Accent5 6" xfId="12904" xr:uid="{15BAC186-3F9D-45A5-8156-0289C6FEB1D1}"/>
    <cellStyle name="20% - Accent5 6 10" xfId="12905" xr:uid="{0FD954C8-9C1A-4130-B539-1FA8D56FFD8E}"/>
    <cellStyle name="20% - Accent5 6 10 2" xfId="12906" xr:uid="{01273EC6-D397-4E83-97FA-F277DD2B2F7F}"/>
    <cellStyle name="20% - Accent5 6 11" xfId="12907" xr:uid="{ED9B5619-F8E6-4BF4-B0C3-70529174C41D}"/>
    <cellStyle name="20% - Accent5 6 12" xfId="12908" xr:uid="{2EAB761B-C656-4C8F-B6C8-3D72DF2809BA}"/>
    <cellStyle name="20% - Accent5 6 2" xfId="12909" xr:uid="{DDA578FD-D348-4554-BAF7-C3537DDF25C6}"/>
    <cellStyle name="20% - Accent5 6 2 10" xfId="12910" xr:uid="{934F96F3-F30E-45DC-990D-D9F9EBFD0DB7}"/>
    <cellStyle name="20% - Accent5 6 2 11" xfId="12911" xr:uid="{3F016ABB-58E5-4E2D-AE45-17F28FAD8C9E}"/>
    <cellStyle name="20% - Accent5 6 2 2" xfId="12912" xr:uid="{A04052C9-CD51-4807-A7E2-BA629DACD1F3}"/>
    <cellStyle name="20% - Accent5 6 2 2 2" xfId="12913" xr:uid="{403DFC17-E1A2-4CAD-A76C-1504C970B341}"/>
    <cellStyle name="20% - Accent5 6 2 2 2 2" xfId="12914" xr:uid="{CC397937-3D86-48B1-B542-6EAFDB8E0A5F}"/>
    <cellStyle name="20% - Accent5 6 2 2 2 2 2" xfId="12915" xr:uid="{80799C77-A2A7-4C0E-9640-2344CC599E7A}"/>
    <cellStyle name="20% - Accent5 6 2 2 2 2 2 2" xfId="12916" xr:uid="{61DCB761-2F85-46AD-A8B0-6C30B599ADBB}"/>
    <cellStyle name="20% - Accent5 6 2 2 2 2 3" xfId="12917" xr:uid="{F0A3A638-6325-4177-B699-A2A847457A11}"/>
    <cellStyle name="20% - Accent5 6 2 2 2 3" xfId="12918" xr:uid="{7A609EE7-C0E7-4369-A90F-37393352F96B}"/>
    <cellStyle name="20% - Accent5 6 2 2 2 3 2" xfId="12919" xr:uid="{F0BC6A18-F13B-4E22-BDAC-396637AB8127}"/>
    <cellStyle name="20% - Accent5 6 2 2 2 4" xfId="12920" xr:uid="{F7226C14-58C1-400A-816B-0884D71FBC85}"/>
    <cellStyle name="20% - Accent5 6 2 2 2 5" xfId="12921" xr:uid="{925C8F08-DCF5-428D-B1AD-4B08BF265C59}"/>
    <cellStyle name="20% - Accent5 6 2 2 3" xfId="12922" xr:uid="{EAA03409-9D71-42B7-BBED-D1FE71BA29FC}"/>
    <cellStyle name="20% - Accent5 6 2 2 3 2" xfId="12923" xr:uid="{FAE021E4-19C0-4979-802C-851DC8D3F978}"/>
    <cellStyle name="20% - Accent5 6 2 2 3 2 2" xfId="12924" xr:uid="{63F7B7D1-D887-4746-BDEF-42F26B91FCC5}"/>
    <cellStyle name="20% - Accent5 6 2 2 3 3" xfId="12925" xr:uid="{9539F6E9-CA9A-401E-9728-FD5ECF824A5A}"/>
    <cellStyle name="20% - Accent5 6 2 2 4" xfId="12926" xr:uid="{F3788AF2-272D-4CCC-9791-6DF79219C4AC}"/>
    <cellStyle name="20% - Accent5 6 2 2 4 2" xfId="12927" xr:uid="{C6D7AE0E-4F11-473F-9848-E6D3B111B468}"/>
    <cellStyle name="20% - Accent5 6 2 2 5" xfId="12928" xr:uid="{E279FF66-8FF3-4D18-928E-C82B46CE910B}"/>
    <cellStyle name="20% - Accent5 6 2 2 6" xfId="12929" xr:uid="{55BFC224-E1D5-48B7-8BAA-FDD07CF38557}"/>
    <cellStyle name="20% - Accent5 6 2 3" xfId="12930" xr:uid="{D1F462FA-DD11-4B20-9C6C-552120F782AD}"/>
    <cellStyle name="20% - Accent5 6 2 3 2" xfId="12931" xr:uid="{2CC44234-9658-4B8C-946C-03A7515073F9}"/>
    <cellStyle name="20% - Accent5 6 2 3 2 2" xfId="12932" xr:uid="{E659A0B2-B52A-47B2-AB8C-35FF214215BB}"/>
    <cellStyle name="20% - Accent5 6 2 3 2 2 2" xfId="12933" xr:uid="{AB8BE47A-FF67-44EF-8015-DDA1297D8F13}"/>
    <cellStyle name="20% - Accent5 6 2 3 2 2 2 2" xfId="12934" xr:uid="{01448ECB-07EB-4F09-BF6B-C8A4BC9201F9}"/>
    <cellStyle name="20% - Accent5 6 2 3 2 2 3" xfId="12935" xr:uid="{3CE651F9-0595-4D6B-9B14-4D3D7D7A8D81}"/>
    <cellStyle name="20% - Accent5 6 2 3 2 3" xfId="12936" xr:uid="{90C04DDC-0EB9-4E69-A9A9-1651B82D9413}"/>
    <cellStyle name="20% - Accent5 6 2 3 2 3 2" xfId="12937" xr:uid="{75083468-8E0C-4E64-A9EA-0196A68C2886}"/>
    <cellStyle name="20% - Accent5 6 2 3 2 4" xfId="12938" xr:uid="{19CF1DEC-62C2-4224-9AFC-3FB8CEF58197}"/>
    <cellStyle name="20% - Accent5 6 2 3 2 5" xfId="12939" xr:uid="{6277BA03-10C8-456D-A729-24F1C47C4400}"/>
    <cellStyle name="20% - Accent5 6 2 3 3" xfId="12940" xr:uid="{67A5D88E-7727-452E-8D3C-CCB8D3C8FD4C}"/>
    <cellStyle name="20% - Accent5 6 2 3 3 2" xfId="12941" xr:uid="{F8DF3DEE-9051-43BB-BAEA-F9EBDBDD32A9}"/>
    <cellStyle name="20% - Accent5 6 2 3 3 2 2" xfId="12942" xr:uid="{4BAAA309-B441-4035-8A89-4E17BFCD389B}"/>
    <cellStyle name="20% - Accent5 6 2 3 3 3" xfId="12943" xr:uid="{9AE1BF0D-B1AF-4554-BD27-7F3641992155}"/>
    <cellStyle name="20% - Accent5 6 2 3 4" xfId="12944" xr:uid="{C00BFA66-5A6F-4CC9-B7DC-239B6FF3F59B}"/>
    <cellStyle name="20% - Accent5 6 2 3 4 2" xfId="12945" xr:uid="{0D6058E8-5210-4A8D-BC24-409FBC230484}"/>
    <cellStyle name="20% - Accent5 6 2 3 5" xfId="12946" xr:uid="{B1F3BFC8-F3A2-484F-8D92-03A7B55E1978}"/>
    <cellStyle name="20% - Accent5 6 2 3 6" xfId="12947" xr:uid="{57E788EC-0296-451F-ADC2-F847BFF394D7}"/>
    <cellStyle name="20% - Accent5 6 2 4" xfId="12948" xr:uid="{960A2759-455E-4284-88AF-DA1B7CB321E0}"/>
    <cellStyle name="20% - Accent5 6 2 4 2" xfId="12949" xr:uid="{F6AA7116-581B-4C0E-AE75-7EC34B828330}"/>
    <cellStyle name="20% - Accent5 6 2 4 2 2" xfId="12950" xr:uid="{1AAE20D1-CD13-4BC1-8A84-395ECB9A769F}"/>
    <cellStyle name="20% - Accent5 6 2 4 2 2 2" xfId="12951" xr:uid="{5D96AB4D-FA4E-4DD6-9481-8AEF20437477}"/>
    <cellStyle name="20% - Accent5 6 2 4 2 2 2 2" xfId="12952" xr:uid="{F91BF216-4C30-45EF-BBC8-6DE645E26D1A}"/>
    <cellStyle name="20% - Accent5 6 2 4 2 2 3" xfId="12953" xr:uid="{1108CFC0-B16B-447E-BE20-994AC58F927A}"/>
    <cellStyle name="20% - Accent5 6 2 4 2 3" xfId="12954" xr:uid="{12575E55-9E19-4EAC-AAB5-83EC8D7DADAF}"/>
    <cellStyle name="20% - Accent5 6 2 4 2 3 2" xfId="12955" xr:uid="{280AB86E-39B7-4907-9100-915D9D6E38FB}"/>
    <cellStyle name="20% - Accent5 6 2 4 2 4" xfId="12956" xr:uid="{392BE9D6-2F5B-437E-9BAD-BF4BEFCACE94}"/>
    <cellStyle name="20% - Accent5 6 2 4 3" xfId="12957" xr:uid="{B3CBE093-3463-4113-AEBF-1B2AB42EAB06}"/>
    <cellStyle name="20% - Accent5 6 2 4 3 2" xfId="12958" xr:uid="{C86573F5-60A4-4003-9F7D-0FDCF8C34776}"/>
    <cellStyle name="20% - Accent5 6 2 4 3 2 2" xfId="12959" xr:uid="{04BBDF5E-3C04-4F6A-8A2B-C32BE71752D9}"/>
    <cellStyle name="20% - Accent5 6 2 4 3 3" xfId="12960" xr:uid="{06E5F587-0F8E-4FDB-B052-8526B8D4110C}"/>
    <cellStyle name="20% - Accent5 6 2 4 4" xfId="12961" xr:uid="{A8859111-DF4E-4AB4-A364-CD15FF902498}"/>
    <cellStyle name="20% - Accent5 6 2 4 4 2" xfId="12962" xr:uid="{CBE04814-8724-4A3D-97A2-B588020EBEB0}"/>
    <cellStyle name="20% - Accent5 6 2 4 5" xfId="12963" xr:uid="{29AFCB2A-4AB1-4A55-8F09-38D4415D6BA0}"/>
    <cellStyle name="20% - Accent5 6 2 4 6" xfId="12964" xr:uid="{CD0E3F7E-59F0-4191-9C64-46A2E625D857}"/>
    <cellStyle name="20% - Accent5 6 2 5" xfId="12965" xr:uid="{526923D7-43EF-414C-BEDE-D32F885B1BBA}"/>
    <cellStyle name="20% - Accent5 6 2 5 2" xfId="12966" xr:uid="{4FE0CC73-58A9-4CE4-B4BD-7F8BAC835EE7}"/>
    <cellStyle name="20% - Accent5 6 2 5 2 2" xfId="12967" xr:uid="{802F0A98-4389-443D-982C-7372D4C674F6}"/>
    <cellStyle name="20% - Accent5 6 2 5 2 2 2" xfId="12968" xr:uid="{5BE13B6A-EA68-4E2A-9D08-E64B3099DCF6}"/>
    <cellStyle name="20% - Accent5 6 2 5 2 2 2 2" xfId="12969" xr:uid="{225BE996-D85C-457E-BB45-959890C162F6}"/>
    <cellStyle name="20% - Accent5 6 2 5 2 2 3" xfId="12970" xr:uid="{04F40C0F-BF79-4EC7-9265-4EB34E313D46}"/>
    <cellStyle name="20% - Accent5 6 2 5 2 3" xfId="12971" xr:uid="{EF5F2C3B-557A-4BFB-8424-624380A23973}"/>
    <cellStyle name="20% - Accent5 6 2 5 2 3 2" xfId="12972" xr:uid="{BE83D8C0-DBC4-4A77-BE60-EF8053CED381}"/>
    <cellStyle name="20% - Accent5 6 2 5 2 4" xfId="12973" xr:uid="{3CC27703-9BC6-4F6A-90F9-A096A9BC8B6C}"/>
    <cellStyle name="20% - Accent5 6 2 5 3" xfId="12974" xr:uid="{C26DD284-E365-40E9-B78C-CA2184BD2470}"/>
    <cellStyle name="20% - Accent5 6 2 5 3 2" xfId="12975" xr:uid="{E3820217-F90A-4C23-BABF-252610F537A6}"/>
    <cellStyle name="20% - Accent5 6 2 5 3 2 2" xfId="12976" xr:uid="{F19BF882-8CF0-462D-84F4-F905ECE7D895}"/>
    <cellStyle name="20% - Accent5 6 2 5 3 3" xfId="12977" xr:uid="{FA99B7E1-C64F-4FAB-BF0E-50A6DF1DE41A}"/>
    <cellStyle name="20% - Accent5 6 2 5 4" xfId="12978" xr:uid="{0F33283C-A82C-457E-8791-A77A53E348BC}"/>
    <cellStyle name="20% - Accent5 6 2 5 4 2" xfId="12979" xr:uid="{C242C411-42FD-40FE-BD6D-FD355D99D885}"/>
    <cellStyle name="20% - Accent5 6 2 5 5" xfId="12980" xr:uid="{5DF6F004-292D-4518-BB26-7459EE9C993C}"/>
    <cellStyle name="20% - Accent5 6 2 6" xfId="12981" xr:uid="{C843D153-0D01-4AF4-812B-0CA6C4029072}"/>
    <cellStyle name="20% - Accent5 6 2 6 2" xfId="12982" xr:uid="{40DBE9FB-F9E1-40AC-A388-6AF241106D2D}"/>
    <cellStyle name="20% - Accent5 6 2 6 2 2" xfId="12983" xr:uid="{7202E999-68A9-4E4B-B2B1-17C6C364B811}"/>
    <cellStyle name="20% - Accent5 6 2 6 2 2 2" xfId="12984" xr:uid="{B24447EA-7C40-40CF-B66A-EC2D58A9B38D}"/>
    <cellStyle name="20% - Accent5 6 2 6 2 3" xfId="12985" xr:uid="{D3E53070-C602-40A7-87F7-6AFBD6E407F1}"/>
    <cellStyle name="20% - Accent5 6 2 6 3" xfId="12986" xr:uid="{E72FB848-5AEA-4990-ABF7-CFB350298A88}"/>
    <cellStyle name="20% - Accent5 6 2 6 3 2" xfId="12987" xr:uid="{F86A5844-919D-4CC0-BC0D-BBD682D86C53}"/>
    <cellStyle name="20% - Accent5 6 2 6 4" xfId="12988" xr:uid="{513E779F-F12B-4F82-826D-875AF94C4A77}"/>
    <cellStyle name="20% - Accent5 6 2 7" xfId="12989" xr:uid="{AA4D7B45-5A4C-49A6-8A67-B95D148DC85B}"/>
    <cellStyle name="20% - Accent5 6 2 7 2" xfId="12990" xr:uid="{4AC5BC45-D4A4-492A-88F1-8121755BAC01}"/>
    <cellStyle name="20% - Accent5 6 2 7 2 2" xfId="12991" xr:uid="{4EEF599F-67A2-4197-B426-4A3803A55E41}"/>
    <cellStyle name="20% - Accent5 6 2 7 3" xfId="12992" xr:uid="{8E98A218-0689-4A24-923B-2604C39DC27C}"/>
    <cellStyle name="20% - Accent5 6 2 8" xfId="12993" xr:uid="{30595EC6-B666-4614-8391-4539E20DD488}"/>
    <cellStyle name="20% - Accent5 6 2 8 2" xfId="12994" xr:uid="{590BAED5-B6E9-4D39-AB1C-D4193E1E2C87}"/>
    <cellStyle name="20% - Accent5 6 2 9" xfId="12995" xr:uid="{890774F8-5A3F-403E-9341-F5FFB1356322}"/>
    <cellStyle name="20% - Accent5 6 2 9 2" xfId="12996" xr:uid="{47CA9B98-61D6-4CF3-A01F-1A5A1092F9B3}"/>
    <cellStyle name="20% - Accent5 6 3" xfId="12997" xr:uid="{0681CAFE-EE98-47A4-B499-30791ED0BE50}"/>
    <cellStyle name="20% - Accent5 6 3 2" xfId="12998" xr:uid="{C452BA96-BDB7-4918-B4DD-3CAA927339A0}"/>
    <cellStyle name="20% - Accent5 6 3 2 2" xfId="12999" xr:uid="{833025BF-BE5E-4712-A687-D1ABAF5A6554}"/>
    <cellStyle name="20% - Accent5 6 3 2 2 2" xfId="13000" xr:uid="{75EB1FA9-B0A6-4AF2-B503-E1BE85254696}"/>
    <cellStyle name="20% - Accent5 6 3 2 2 2 2" xfId="13001" xr:uid="{F6F2346A-AA06-4523-93B0-3B008E85D49E}"/>
    <cellStyle name="20% - Accent5 6 3 2 2 3" xfId="13002" xr:uid="{E9011DC7-8DE9-48B4-9AA1-26E1FEEF3F93}"/>
    <cellStyle name="20% - Accent5 6 3 2 3" xfId="13003" xr:uid="{CD80CEF7-5700-46BA-A8AC-5351F0EB5383}"/>
    <cellStyle name="20% - Accent5 6 3 2 3 2" xfId="13004" xr:uid="{A326CAC9-8D05-4AAE-B87C-F1A7BA7D69A0}"/>
    <cellStyle name="20% - Accent5 6 3 2 4" xfId="13005" xr:uid="{E67BCE0F-92A5-4A88-A36F-2B7CE4D7E885}"/>
    <cellStyle name="20% - Accent5 6 3 2 5" xfId="13006" xr:uid="{45CD1CBD-3030-4658-97AD-2FEFC684A766}"/>
    <cellStyle name="20% - Accent5 6 3 3" xfId="13007" xr:uid="{51C954B0-CD75-4C76-991F-0E92A6FB3A14}"/>
    <cellStyle name="20% - Accent5 6 3 3 2" xfId="13008" xr:uid="{0CD3AFE1-8039-415D-B512-961847731702}"/>
    <cellStyle name="20% - Accent5 6 3 3 2 2" xfId="13009" xr:uid="{E0AE4983-4C56-4E27-AA15-B4873986D6BD}"/>
    <cellStyle name="20% - Accent5 6 3 3 3" xfId="13010" xr:uid="{955EC3DD-C2F9-4D5F-B2DB-8CC19FAE3233}"/>
    <cellStyle name="20% - Accent5 6 3 4" xfId="13011" xr:uid="{CFED51F1-C6A4-43F8-B051-07CE82621363}"/>
    <cellStyle name="20% - Accent5 6 3 4 2" xfId="13012" xr:uid="{24457494-5C75-49EB-B18B-9408B3349651}"/>
    <cellStyle name="20% - Accent5 6 3 5" xfId="13013" xr:uid="{0D6AD7E9-7D28-4D53-8C0D-8C893A3E9F1B}"/>
    <cellStyle name="20% - Accent5 6 3 6" xfId="13014" xr:uid="{6B4C36B5-4595-4063-A86D-ABA6149E625D}"/>
    <cellStyle name="20% - Accent5 6 4" xfId="13015" xr:uid="{FBDC2342-7AAC-462D-8BE1-B5BBC220BB2E}"/>
    <cellStyle name="20% - Accent5 6 4 2" xfId="13016" xr:uid="{6E4725EA-F81B-40C9-B3B1-287D40B6A33F}"/>
    <cellStyle name="20% - Accent5 6 4 2 2" xfId="13017" xr:uid="{E6ACC6DC-9DF5-41A1-B409-FE8941BD704D}"/>
    <cellStyle name="20% - Accent5 6 4 2 2 2" xfId="13018" xr:uid="{9D2A1EDA-9767-431E-B2F2-A6388CCCBF17}"/>
    <cellStyle name="20% - Accent5 6 4 2 2 2 2" xfId="13019" xr:uid="{53503073-5276-458C-A89D-5F2695BD58F4}"/>
    <cellStyle name="20% - Accent5 6 4 2 2 3" xfId="13020" xr:uid="{F5730073-4DF9-47CD-8B02-4FD262E4313A}"/>
    <cellStyle name="20% - Accent5 6 4 2 3" xfId="13021" xr:uid="{1C8F380E-CD56-4A54-B362-4AA21D67776C}"/>
    <cellStyle name="20% - Accent5 6 4 2 3 2" xfId="13022" xr:uid="{23C3ABBD-70C2-4C28-9256-276BFCD4790C}"/>
    <cellStyle name="20% - Accent5 6 4 2 4" xfId="13023" xr:uid="{3473B6AB-6672-4CC2-8962-6F39E1EE194C}"/>
    <cellStyle name="20% - Accent5 6 4 2 5" xfId="13024" xr:uid="{7AFB2393-5BB2-4401-9A96-295B0EEF3022}"/>
    <cellStyle name="20% - Accent5 6 4 3" xfId="13025" xr:uid="{12B9B125-2D4C-4BFC-8493-D67891F548D7}"/>
    <cellStyle name="20% - Accent5 6 4 3 2" xfId="13026" xr:uid="{DD524D4F-7734-4FA2-BFF0-53FEF33111B2}"/>
    <cellStyle name="20% - Accent5 6 4 3 2 2" xfId="13027" xr:uid="{A5783FF8-4420-4C63-9A49-CCF18827BDA0}"/>
    <cellStyle name="20% - Accent5 6 4 3 3" xfId="13028" xr:uid="{2899177F-EDC9-4CCA-8103-C51D20A14948}"/>
    <cellStyle name="20% - Accent5 6 4 4" xfId="13029" xr:uid="{122C040D-7D6A-4342-AF80-93DB55F07522}"/>
    <cellStyle name="20% - Accent5 6 4 4 2" xfId="13030" xr:uid="{AF83E7B5-62BE-4065-8FC4-9AA71A0C7922}"/>
    <cellStyle name="20% - Accent5 6 4 5" xfId="13031" xr:uid="{4F532333-D378-4913-A9F8-4FEE1ED26B22}"/>
    <cellStyle name="20% - Accent5 6 4 6" xfId="13032" xr:uid="{4740E856-62A6-4A0F-9BFD-1896A695A689}"/>
    <cellStyle name="20% - Accent5 6 5" xfId="13033" xr:uid="{F87F7E93-AF08-4800-BC7B-B8356DD7B124}"/>
    <cellStyle name="20% - Accent5 6 5 2" xfId="13034" xr:uid="{068B6DAD-EF0F-4839-AC61-7E584E91C112}"/>
    <cellStyle name="20% - Accent5 6 5 2 2" xfId="13035" xr:uid="{846B7A9D-68AE-41DA-836B-E0E6708F00E4}"/>
    <cellStyle name="20% - Accent5 6 5 2 2 2" xfId="13036" xr:uid="{B6F12096-B4FF-4D20-B4E2-0593BC023DA5}"/>
    <cellStyle name="20% - Accent5 6 5 2 2 2 2" xfId="13037" xr:uid="{46B6E9AC-4107-4EB1-8CFA-184291B08023}"/>
    <cellStyle name="20% - Accent5 6 5 2 2 3" xfId="13038" xr:uid="{06540B03-51A2-4D51-9E3F-6B49DE44D483}"/>
    <cellStyle name="20% - Accent5 6 5 2 3" xfId="13039" xr:uid="{3FFE92D9-9441-4FCD-98D8-BB45FE786254}"/>
    <cellStyle name="20% - Accent5 6 5 2 3 2" xfId="13040" xr:uid="{A1DE57FD-4008-44C5-9E40-B0A0FC9F12EE}"/>
    <cellStyle name="20% - Accent5 6 5 2 4" xfId="13041" xr:uid="{C5DF2907-B4F3-4425-A7A6-CC6C53D6655A}"/>
    <cellStyle name="20% - Accent5 6 5 3" xfId="13042" xr:uid="{F25548D7-FDDB-4E69-A8C2-B99E2AFCC244}"/>
    <cellStyle name="20% - Accent5 6 5 3 2" xfId="13043" xr:uid="{277BE320-8CFA-4682-8133-37F8584302FF}"/>
    <cellStyle name="20% - Accent5 6 5 3 2 2" xfId="13044" xr:uid="{7C3B20FB-408D-4214-8FAC-28E0358F1C86}"/>
    <cellStyle name="20% - Accent5 6 5 3 3" xfId="13045" xr:uid="{A228718E-1481-4FAA-913E-84EC4B85C5B0}"/>
    <cellStyle name="20% - Accent5 6 5 4" xfId="13046" xr:uid="{15C993CA-A686-441D-B082-23057589C2EA}"/>
    <cellStyle name="20% - Accent5 6 5 4 2" xfId="13047" xr:uid="{93694D47-B03A-420D-90C6-6B1E875CB820}"/>
    <cellStyle name="20% - Accent5 6 5 5" xfId="13048" xr:uid="{F0999939-B9A2-4724-9D52-64B96CCE1A50}"/>
    <cellStyle name="20% - Accent5 6 5 6" xfId="13049" xr:uid="{8E02947F-BAC0-4126-8BE7-DA2F07FB89DC}"/>
    <cellStyle name="20% - Accent5 6 6" xfId="13050" xr:uid="{E40B9C5C-47EF-4E70-952F-FA3CDA37962C}"/>
    <cellStyle name="20% - Accent5 6 6 2" xfId="13051" xr:uid="{381BF78F-219F-4692-A177-CEC752B477AC}"/>
    <cellStyle name="20% - Accent5 6 6 2 2" xfId="13052" xr:uid="{4E4DB768-F7A8-41B8-9629-96625388825C}"/>
    <cellStyle name="20% - Accent5 6 6 2 2 2" xfId="13053" xr:uid="{1C394C55-5D35-42EA-8057-B0A27AC850D4}"/>
    <cellStyle name="20% - Accent5 6 6 2 2 2 2" xfId="13054" xr:uid="{ABF0DDF2-754F-435B-973C-927B592EE0D6}"/>
    <cellStyle name="20% - Accent5 6 6 2 2 3" xfId="13055" xr:uid="{46662E4C-B762-4C7E-B230-6657141EBF56}"/>
    <cellStyle name="20% - Accent5 6 6 2 3" xfId="13056" xr:uid="{58C617C7-4E0A-42D5-BBDA-EF902A2F8E27}"/>
    <cellStyle name="20% - Accent5 6 6 2 3 2" xfId="13057" xr:uid="{6B1F157C-0ED4-489F-ADCA-960521291905}"/>
    <cellStyle name="20% - Accent5 6 6 2 4" xfId="13058" xr:uid="{D50D9BB4-9F67-4577-83AC-4B955802072A}"/>
    <cellStyle name="20% - Accent5 6 6 3" xfId="13059" xr:uid="{E8AB9AEF-D82A-4662-8F2C-A42A107A5BD2}"/>
    <cellStyle name="20% - Accent5 6 6 3 2" xfId="13060" xr:uid="{03793CC8-45E9-44F0-A684-0F50859968A6}"/>
    <cellStyle name="20% - Accent5 6 6 3 2 2" xfId="13061" xr:uid="{793F952F-CDF2-46BD-B781-E0530C7FB228}"/>
    <cellStyle name="20% - Accent5 6 6 3 3" xfId="13062" xr:uid="{2B5C9DFE-BC3A-48DC-96CC-97FBD61FFCF0}"/>
    <cellStyle name="20% - Accent5 6 6 4" xfId="13063" xr:uid="{D2FA5B8F-5E80-4DF8-9BB2-3FBFCC8BE3C6}"/>
    <cellStyle name="20% - Accent5 6 6 4 2" xfId="13064" xr:uid="{F14FF041-CE00-422B-A3B2-CBC4C628401F}"/>
    <cellStyle name="20% - Accent5 6 6 5" xfId="13065" xr:uid="{51D0B8D0-E8BA-4F06-986F-1C21A5E4D1C8}"/>
    <cellStyle name="20% - Accent5 6 7" xfId="13066" xr:uid="{91DDCB31-4131-4D71-ADDF-45BB4C203FAB}"/>
    <cellStyle name="20% - Accent5 6 7 2" xfId="13067" xr:uid="{53F1D6E2-EDE0-45DE-944B-F112DB3FC136}"/>
    <cellStyle name="20% - Accent5 6 7 2 2" xfId="13068" xr:uid="{B8398CAC-0719-49B3-B05A-C3BA7CFE67E8}"/>
    <cellStyle name="20% - Accent5 6 7 2 2 2" xfId="13069" xr:uid="{CC243BAF-F0DE-44F9-B338-A99179881967}"/>
    <cellStyle name="20% - Accent5 6 7 2 3" xfId="13070" xr:uid="{66C7E395-51BF-47A1-A939-629068D6DF45}"/>
    <cellStyle name="20% - Accent5 6 7 3" xfId="13071" xr:uid="{D2D122CE-D381-431B-A655-F1EDD4859085}"/>
    <cellStyle name="20% - Accent5 6 7 3 2" xfId="13072" xr:uid="{5CF11716-0635-454A-AA21-936B4137ECAE}"/>
    <cellStyle name="20% - Accent5 6 7 4" xfId="13073" xr:uid="{8C0349FA-CAB1-442F-933D-6D542C3FBC1B}"/>
    <cellStyle name="20% - Accent5 6 8" xfId="13074" xr:uid="{550464F9-DC2E-4D02-AEF7-F62C5B5AD32E}"/>
    <cellStyle name="20% - Accent5 6 8 2" xfId="13075" xr:uid="{984537CC-BC4C-42C8-A0C9-F34A707AE133}"/>
    <cellStyle name="20% - Accent5 6 8 2 2" xfId="13076" xr:uid="{52421886-F8FF-42EC-B2BA-05AD573C8EE4}"/>
    <cellStyle name="20% - Accent5 6 8 3" xfId="13077" xr:uid="{D8B1D3DD-438F-4B60-8341-E01A6248B85D}"/>
    <cellStyle name="20% - Accent5 6 9" xfId="13078" xr:uid="{BC673097-8055-4DE2-B225-B3A83DA657E5}"/>
    <cellStyle name="20% - Accent5 6 9 2" xfId="13079" xr:uid="{72722C5A-CD95-4FC5-AE7B-075D0E1B9CE3}"/>
    <cellStyle name="20% - Accent5 7" xfId="13080" xr:uid="{8FC1B741-BC74-4175-83AE-601AA7BFFDFC}"/>
    <cellStyle name="20% - Accent5 7 10" xfId="13081" xr:uid="{09F18845-A3A1-433A-9D2E-796AD465BD85}"/>
    <cellStyle name="20% - Accent5 7 10 2" xfId="13082" xr:uid="{DD56D1D9-A4D5-4EB6-A359-DF975C928873}"/>
    <cellStyle name="20% - Accent5 7 11" xfId="13083" xr:uid="{B15379EF-6974-4202-A643-F4F4DF302B5B}"/>
    <cellStyle name="20% - Accent5 7 12" xfId="13084" xr:uid="{6F3A778B-7F8C-4E68-AF67-00423D30E2E5}"/>
    <cellStyle name="20% - Accent5 7 2" xfId="13085" xr:uid="{840E2015-06ED-44AD-9642-9B3CB1D0576B}"/>
    <cellStyle name="20% - Accent5 7 2 10" xfId="13086" xr:uid="{3A21128B-84F2-436D-81B3-75379B583954}"/>
    <cellStyle name="20% - Accent5 7 2 2" xfId="13087" xr:uid="{F1496104-FE61-4032-B121-9EE29824234B}"/>
    <cellStyle name="20% - Accent5 7 2 2 2" xfId="13088" xr:uid="{9BCD8151-D294-460D-AB09-EA3BCBAD9B19}"/>
    <cellStyle name="20% - Accent5 7 2 2 2 2" xfId="13089" xr:uid="{EEB22FEC-B089-4CB1-842F-75BB900890CF}"/>
    <cellStyle name="20% - Accent5 7 2 2 2 2 2" xfId="13090" xr:uid="{045781D0-5DC1-4BCC-A9EB-24B461AC9FDE}"/>
    <cellStyle name="20% - Accent5 7 2 2 2 2 2 2" xfId="13091" xr:uid="{A31C4FF1-6DA6-4189-AE14-AA77D9B52168}"/>
    <cellStyle name="20% - Accent5 7 2 2 2 2 3" xfId="13092" xr:uid="{62C9241B-4CA1-4A05-919D-828D6E788395}"/>
    <cellStyle name="20% - Accent5 7 2 2 2 3" xfId="13093" xr:uid="{A05A0DAE-D983-4BA5-AA5F-A5FDA2948360}"/>
    <cellStyle name="20% - Accent5 7 2 2 2 3 2" xfId="13094" xr:uid="{481064DD-5EAF-49F7-AA0D-BDACE0EC2598}"/>
    <cellStyle name="20% - Accent5 7 2 2 2 4" xfId="13095" xr:uid="{E7DBE41E-37E7-4E7D-BD9F-3BF2141229AE}"/>
    <cellStyle name="20% - Accent5 7 2 2 2 5" xfId="13096" xr:uid="{FEB397B8-CE27-479C-B797-CD17006C4BF0}"/>
    <cellStyle name="20% - Accent5 7 2 2 3" xfId="13097" xr:uid="{7EA5CBAA-F190-4328-BDB0-F229DA4C0696}"/>
    <cellStyle name="20% - Accent5 7 2 2 3 2" xfId="13098" xr:uid="{422D83F6-3926-493E-8812-7BD2B87B4935}"/>
    <cellStyle name="20% - Accent5 7 2 2 3 2 2" xfId="13099" xr:uid="{393B1F75-CA3B-4A5A-9417-D5823C5C9026}"/>
    <cellStyle name="20% - Accent5 7 2 2 3 3" xfId="13100" xr:uid="{80C9F014-6FF0-41B8-8029-24403D009D22}"/>
    <cellStyle name="20% - Accent5 7 2 2 4" xfId="13101" xr:uid="{6B319814-7B68-4EB1-9C76-986E68EB7834}"/>
    <cellStyle name="20% - Accent5 7 2 2 4 2" xfId="13102" xr:uid="{7C766835-62A1-4483-A095-47BC558F5F9B}"/>
    <cellStyle name="20% - Accent5 7 2 2 5" xfId="13103" xr:uid="{2E8CF9C5-4F99-4D32-9F82-68B9B8D7876F}"/>
    <cellStyle name="20% - Accent5 7 2 2 6" xfId="13104" xr:uid="{D8DF27DA-9358-4CA1-BDD0-88014DBA6F99}"/>
    <cellStyle name="20% - Accent5 7 2 3" xfId="13105" xr:uid="{5D2CF305-774E-4BEC-A122-AD3B0BBC44D0}"/>
    <cellStyle name="20% - Accent5 7 2 3 2" xfId="13106" xr:uid="{4DA79DA2-85D8-4293-A905-159E1C994D3C}"/>
    <cellStyle name="20% - Accent5 7 2 3 2 2" xfId="13107" xr:uid="{17E2DC51-2B7F-495C-AAED-59F73F14A360}"/>
    <cellStyle name="20% - Accent5 7 2 3 2 2 2" xfId="13108" xr:uid="{C9A0A534-C6F5-4315-A27C-CCD663886F3C}"/>
    <cellStyle name="20% - Accent5 7 2 3 2 2 2 2" xfId="13109" xr:uid="{2384B09C-92A6-4628-B2FC-36694376EC05}"/>
    <cellStyle name="20% - Accent5 7 2 3 2 2 3" xfId="13110" xr:uid="{187C82FB-9E17-4C8E-BD42-80567A2E99CD}"/>
    <cellStyle name="20% - Accent5 7 2 3 2 3" xfId="13111" xr:uid="{B3F1A59D-DDB6-421F-BFE3-66AC6C1F558C}"/>
    <cellStyle name="20% - Accent5 7 2 3 2 3 2" xfId="13112" xr:uid="{564D983F-9F3D-4560-9A9F-6311A3DC59A1}"/>
    <cellStyle name="20% - Accent5 7 2 3 2 4" xfId="13113" xr:uid="{B02DF4EF-641F-4782-A4AE-DF41676B964B}"/>
    <cellStyle name="20% - Accent5 7 2 3 2 5" xfId="13114" xr:uid="{6AFB9479-35A4-43DF-BC35-138D2BEBA18E}"/>
    <cellStyle name="20% - Accent5 7 2 3 3" xfId="13115" xr:uid="{FE5A2243-089C-42B6-A712-10A5F2866EA2}"/>
    <cellStyle name="20% - Accent5 7 2 3 3 2" xfId="13116" xr:uid="{9514EAFA-647C-4212-8907-23BD2B2BC768}"/>
    <cellStyle name="20% - Accent5 7 2 3 3 2 2" xfId="13117" xr:uid="{7005EA82-24D5-4687-ABD5-2BE715AA5648}"/>
    <cellStyle name="20% - Accent5 7 2 3 3 3" xfId="13118" xr:uid="{EDA57C5F-FE2E-4164-86F6-266E65C86DE2}"/>
    <cellStyle name="20% - Accent5 7 2 3 4" xfId="13119" xr:uid="{D3639AEB-B6BC-4C57-944D-DB1A73479811}"/>
    <cellStyle name="20% - Accent5 7 2 3 4 2" xfId="13120" xr:uid="{AED35625-BBB3-43C0-9181-154EF6259997}"/>
    <cellStyle name="20% - Accent5 7 2 3 5" xfId="13121" xr:uid="{BF6E1DB7-388E-4749-AA4B-83D61838D6C0}"/>
    <cellStyle name="20% - Accent5 7 2 3 6" xfId="13122" xr:uid="{B1093128-B66E-44E0-86D5-6498F44EE9EC}"/>
    <cellStyle name="20% - Accent5 7 2 4" xfId="13123" xr:uid="{5DE6F640-EA7D-42EE-BE65-84BB826CC9CA}"/>
    <cellStyle name="20% - Accent5 7 2 4 2" xfId="13124" xr:uid="{FA2F8560-3228-48C0-A830-E9F24EE23664}"/>
    <cellStyle name="20% - Accent5 7 2 4 2 2" xfId="13125" xr:uid="{531CDCE6-9979-4DC9-BAEA-34EF1D774FB0}"/>
    <cellStyle name="20% - Accent5 7 2 4 2 2 2" xfId="13126" xr:uid="{5AD12143-EA77-472B-9375-9EADAF88607B}"/>
    <cellStyle name="20% - Accent5 7 2 4 2 2 2 2" xfId="13127" xr:uid="{4F457C4C-FD93-40C5-AD73-7F1FBEA9C236}"/>
    <cellStyle name="20% - Accent5 7 2 4 2 2 3" xfId="13128" xr:uid="{01DA7170-8AB3-4BD3-A299-EF169FB1C9D2}"/>
    <cellStyle name="20% - Accent5 7 2 4 2 3" xfId="13129" xr:uid="{B8AA6E2A-97DC-4E92-ACE2-A81938F515D8}"/>
    <cellStyle name="20% - Accent5 7 2 4 2 3 2" xfId="13130" xr:uid="{28157154-9764-4B4A-B7AA-D63FFED07265}"/>
    <cellStyle name="20% - Accent5 7 2 4 2 4" xfId="13131" xr:uid="{03CA4F0C-CADB-46B7-9D80-DF5BF24E37E1}"/>
    <cellStyle name="20% - Accent5 7 2 4 3" xfId="13132" xr:uid="{6CDA0DCD-2845-4E5B-88FB-748BAB3DD4AA}"/>
    <cellStyle name="20% - Accent5 7 2 4 3 2" xfId="13133" xr:uid="{B52450E6-B743-4F74-87A6-E0C8D1631C83}"/>
    <cellStyle name="20% - Accent5 7 2 4 3 2 2" xfId="13134" xr:uid="{919DDF77-7F2D-450F-BEB3-AD3430AE02B6}"/>
    <cellStyle name="20% - Accent5 7 2 4 3 3" xfId="13135" xr:uid="{14396822-461C-4EF4-946A-D34E8F93DB93}"/>
    <cellStyle name="20% - Accent5 7 2 4 4" xfId="13136" xr:uid="{DC772D15-9EB6-40AE-BA8A-0096A9D3C9E8}"/>
    <cellStyle name="20% - Accent5 7 2 4 4 2" xfId="13137" xr:uid="{0B8768DB-E711-4B96-BE89-EDFF6CFABD1F}"/>
    <cellStyle name="20% - Accent5 7 2 4 5" xfId="13138" xr:uid="{E8079022-BC12-462C-8B94-595F3C814285}"/>
    <cellStyle name="20% - Accent5 7 2 4 6" xfId="13139" xr:uid="{02C14BEC-83AC-4D91-829B-97188113058E}"/>
    <cellStyle name="20% - Accent5 7 2 5" xfId="13140" xr:uid="{91E87FDD-0342-4F55-A331-E5BCD026571C}"/>
    <cellStyle name="20% - Accent5 7 2 5 2" xfId="13141" xr:uid="{8E46185D-952B-4CB0-B975-E3BFA74564D7}"/>
    <cellStyle name="20% - Accent5 7 2 5 2 2" xfId="13142" xr:uid="{9D1E82C6-7572-45E8-A59A-1586BFED0CF5}"/>
    <cellStyle name="20% - Accent5 7 2 5 2 2 2" xfId="13143" xr:uid="{19738AE7-D9F0-4A00-B09A-CE885FD4BC06}"/>
    <cellStyle name="20% - Accent5 7 2 5 2 2 2 2" xfId="13144" xr:uid="{D83CDB4C-BC38-4C32-8064-2AA3A5FB53F8}"/>
    <cellStyle name="20% - Accent5 7 2 5 2 2 3" xfId="13145" xr:uid="{4887523F-3C12-4F3E-BEBC-68345813FC9C}"/>
    <cellStyle name="20% - Accent5 7 2 5 2 3" xfId="13146" xr:uid="{09855EF6-5EA7-4DD0-85B9-3586C69B9B6E}"/>
    <cellStyle name="20% - Accent5 7 2 5 2 3 2" xfId="13147" xr:uid="{1379926A-3E2C-4F9A-8926-F3A7EA37C723}"/>
    <cellStyle name="20% - Accent5 7 2 5 2 4" xfId="13148" xr:uid="{2DD4C598-283A-4BE1-96B0-4BE2DC1CC9B2}"/>
    <cellStyle name="20% - Accent5 7 2 5 3" xfId="13149" xr:uid="{02F43CE3-67AE-4542-8201-2D20B3105488}"/>
    <cellStyle name="20% - Accent5 7 2 5 3 2" xfId="13150" xr:uid="{CE877107-DB05-421F-96D3-461663F966D3}"/>
    <cellStyle name="20% - Accent5 7 2 5 3 2 2" xfId="13151" xr:uid="{E307DA54-B447-4748-991B-32385E15356E}"/>
    <cellStyle name="20% - Accent5 7 2 5 3 3" xfId="13152" xr:uid="{321DE8AC-5A45-40BC-A28D-BD0C6E7CF816}"/>
    <cellStyle name="20% - Accent5 7 2 5 4" xfId="13153" xr:uid="{2787638A-DACC-4ACD-B68D-322248311151}"/>
    <cellStyle name="20% - Accent5 7 2 5 4 2" xfId="13154" xr:uid="{D82D10D0-11E6-4FD0-B884-70DDD2BD31C3}"/>
    <cellStyle name="20% - Accent5 7 2 5 5" xfId="13155" xr:uid="{3DBE644F-CDCE-4A74-9BDA-4791AF71EE7A}"/>
    <cellStyle name="20% - Accent5 7 2 6" xfId="13156" xr:uid="{8E73743C-9B4C-49B0-A925-E75DAEF9CFC5}"/>
    <cellStyle name="20% - Accent5 7 2 6 2" xfId="13157" xr:uid="{AFF2340B-97AB-42E1-AB32-F90F8C3BAEBA}"/>
    <cellStyle name="20% - Accent5 7 2 6 2 2" xfId="13158" xr:uid="{3A9D0B39-8F61-4E3D-81BA-64363149F05B}"/>
    <cellStyle name="20% - Accent5 7 2 6 2 2 2" xfId="13159" xr:uid="{74FED84E-FAF9-4AE1-A390-54D61B5E709A}"/>
    <cellStyle name="20% - Accent5 7 2 6 2 3" xfId="13160" xr:uid="{58DECCB3-C61C-484B-B9CD-8A0219547D0B}"/>
    <cellStyle name="20% - Accent5 7 2 6 3" xfId="13161" xr:uid="{76A587D3-D51F-4774-A857-46A3E8797F43}"/>
    <cellStyle name="20% - Accent5 7 2 6 3 2" xfId="13162" xr:uid="{5C8EA4B1-4148-4179-8BF0-F773923FA634}"/>
    <cellStyle name="20% - Accent5 7 2 6 4" xfId="13163" xr:uid="{16E1167E-E9F6-4C41-B1DA-50B7789D2902}"/>
    <cellStyle name="20% - Accent5 7 2 7" xfId="13164" xr:uid="{4C7EB349-B2D9-47A0-BF9B-B4430DEAFBC5}"/>
    <cellStyle name="20% - Accent5 7 2 7 2" xfId="13165" xr:uid="{C9D901C4-DE0D-4DE1-B3AA-9F1167F42171}"/>
    <cellStyle name="20% - Accent5 7 2 7 2 2" xfId="13166" xr:uid="{BA743A7F-EB89-4DE4-B9C9-C4C81939874E}"/>
    <cellStyle name="20% - Accent5 7 2 7 3" xfId="13167" xr:uid="{56E2A45C-EC16-4E75-AE21-A5E6313544AC}"/>
    <cellStyle name="20% - Accent5 7 2 8" xfId="13168" xr:uid="{2C634C1A-82AF-426A-A8CB-6EB1FAD6A147}"/>
    <cellStyle name="20% - Accent5 7 2 8 2" xfId="13169" xr:uid="{CF3A6D18-D971-4A38-8F36-D69452019B47}"/>
    <cellStyle name="20% - Accent5 7 2 9" xfId="13170" xr:uid="{3D1AF257-B7D1-4796-8FE0-7328E5B37E6C}"/>
    <cellStyle name="20% - Accent5 7 3" xfId="13171" xr:uid="{E8FE4666-ADB0-49CD-B11E-2440A9910CB7}"/>
    <cellStyle name="20% - Accent5 7 3 2" xfId="13172" xr:uid="{FF3D7869-634F-4D6A-9C54-88A81BFD4B35}"/>
    <cellStyle name="20% - Accent5 7 3 2 2" xfId="13173" xr:uid="{81226FD7-5803-4E6E-BAAE-CBE48FDAFD28}"/>
    <cellStyle name="20% - Accent5 7 3 2 2 2" xfId="13174" xr:uid="{59EB67C5-AF0D-481A-8EF3-43D33424DB16}"/>
    <cellStyle name="20% - Accent5 7 3 2 2 2 2" xfId="13175" xr:uid="{E8ECB0B1-1D76-4ABB-8E00-D7916E20A143}"/>
    <cellStyle name="20% - Accent5 7 3 2 2 3" xfId="13176" xr:uid="{5EDD7099-D9F2-47B8-ACC1-2E08B481C10A}"/>
    <cellStyle name="20% - Accent5 7 3 2 3" xfId="13177" xr:uid="{EA260C50-65F4-4748-BBD1-60B46717100F}"/>
    <cellStyle name="20% - Accent5 7 3 2 3 2" xfId="13178" xr:uid="{4827599A-EA77-4F92-8DC6-DB35A5C7ADCA}"/>
    <cellStyle name="20% - Accent5 7 3 2 4" xfId="13179" xr:uid="{57E83328-6696-4A1A-B8FE-C2C8EA5F1864}"/>
    <cellStyle name="20% - Accent5 7 3 2 5" xfId="13180" xr:uid="{3677F006-48EB-4ED3-A56E-68541CF5FE86}"/>
    <cellStyle name="20% - Accent5 7 3 3" xfId="13181" xr:uid="{71109DCB-2462-41B4-9DE2-F2C3F0FE6910}"/>
    <cellStyle name="20% - Accent5 7 3 3 2" xfId="13182" xr:uid="{30D532C0-11E5-4C90-8E04-2F5B3330A2BE}"/>
    <cellStyle name="20% - Accent5 7 3 3 2 2" xfId="13183" xr:uid="{F42981C6-DE03-433A-A64B-D826C333A4AF}"/>
    <cellStyle name="20% - Accent5 7 3 3 3" xfId="13184" xr:uid="{7166591B-218F-45C8-A226-6EE8790E9A79}"/>
    <cellStyle name="20% - Accent5 7 3 4" xfId="13185" xr:uid="{F8BD8849-C77E-45A1-89D2-82151ABC7EDF}"/>
    <cellStyle name="20% - Accent5 7 3 4 2" xfId="13186" xr:uid="{E381936D-9364-4AA0-A1B0-FC5A8E3CD8ED}"/>
    <cellStyle name="20% - Accent5 7 3 5" xfId="13187" xr:uid="{A8637B30-7DC4-45F3-B4FC-42C44CEDFBDF}"/>
    <cellStyle name="20% - Accent5 7 3 6" xfId="13188" xr:uid="{568C6F5B-D6FC-4F22-ACB3-3A13C718B1E8}"/>
    <cellStyle name="20% - Accent5 7 4" xfId="13189" xr:uid="{11C557C4-ABC7-4206-B8EF-F06D55642244}"/>
    <cellStyle name="20% - Accent5 7 4 2" xfId="13190" xr:uid="{9EF128B9-CC78-4383-AA01-EA1A42CF5B75}"/>
    <cellStyle name="20% - Accent5 7 4 2 2" xfId="13191" xr:uid="{06F304FB-500C-41B8-ADF4-EB966F5EF808}"/>
    <cellStyle name="20% - Accent5 7 4 2 2 2" xfId="13192" xr:uid="{EFE92C59-7023-4B0B-B197-F5FD1474027E}"/>
    <cellStyle name="20% - Accent5 7 4 2 2 2 2" xfId="13193" xr:uid="{302997BC-0DBB-4AEE-9499-B6159DFA8996}"/>
    <cellStyle name="20% - Accent5 7 4 2 2 3" xfId="13194" xr:uid="{D22156AF-4A48-4F8F-8B10-E68A616472FD}"/>
    <cellStyle name="20% - Accent5 7 4 2 3" xfId="13195" xr:uid="{DB4F34D1-00B2-4EAC-BCC2-12B5B7F95418}"/>
    <cellStyle name="20% - Accent5 7 4 2 3 2" xfId="13196" xr:uid="{3ADC5BF4-4B36-441C-A645-35442C087279}"/>
    <cellStyle name="20% - Accent5 7 4 2 4" xfId="13197" xr:uid="{73674F05-B264-43D5-8CEB-60909BBFA460}"/>
    <cellStyle name="20% - Accent5 7 4 2 5" xfId="13198" xr:uid="{0B534517-EC3A-47DD-9839-0224B0DDA1AA}"/>
    <cellStyle name="20% - Accent5 7 4 3" xfId="13199" xr:uid="{49F11143-40CB-4DB9-B391-2D8993374781}"/>
    <cellStyle name="20% - Accent5 7 4 3 2" xfId="13200" xr:uid="{00E9AED7-F868-43D7-A407-2933F012E1FE}"/>
    <cellStyle name="20% - Accent5 7 4 3 2 2" xfId="13201" xr:uid="{9B016504-C4AF-4C09-B8BF-FC71BEE020CA}"/>
    <cellStyle name="20% - Accent5 7 4 3 3" xfId="13202" xr:uid="{05D1C8C5-12E2-4932-AEEC-F5FB45DA3584}"/>
    <cellStyle name="20% - Accent5 7 4 4" xfId="13203" xr:uid="{DCDF2E3E-13BA-4DF0-A4B5-E8EB5401AC9D}"/>
    <cellStyle name="20% - Accent5 7 4 4 2" xfId="13204" xr:uid="{0DDC3C93-1270-4B0F-AEF4-404E316539E0}"/>
    <cellStyle name="20% - Accent5 7 4 5" xfId="13205" xr:uid="{B501D706-BC49-4288-8E4B-D4722B7CC78B}"/>
    <cellStyle name="20% - Accent5 7 4 6" xfId="13206" xr:uid="{7E5DF825-9DA5-45DD-B903-7C08E604CD9C}"/>
    <cellStyle name="20% - Accent5 7 5" xfId="13207" xr:uid="{05454DDC-A05E-4400-913A-15D5B388CFE8}"/>
    <cellStyle name="20% - Accent5 7 5 2" xfId="13208" xr:uid="{872E32F6-20E7-4F76-B0AC-85BB4B0F1911}"/>
    <cellStyle name="20% - Accent5 7 5 2 2" xfId="13209" xr:uid="{65BE94E4-0E89-4324-8769-02C2DBD00B29}"/>
    <cellStyle name="20% - Accent5 7 5 2 2 2" xfId="13210" xr:uid="{9FF3CEC0-EA35-48AE-9943-710883898B6A}"/>
    <cellStyle name="20% - Accent5 7 5 2 2 2 2" xfId="13211" xr:uid="{F45DF248-A5C8-4DF9-9ED5-A6AE6056F4B3}"/>
    <cellStyle name="20% - Accent5 7 5 2 2 3" xfId="13212" xr:uid="{56877582-3746-4871-BF61-26ADB86C88F4}"/>
    <cellStyle name="20% - Accent5 7 5 2 3" xfId="13213" xr:uid="{4B569B24-7AF9-44EE-93C4-21A264AFE6AA}"/>
    <cellStyle name="20% - Accent5 7 5 2 3 2" xfId="13214" xr:uid="{148154AC-8781-4A1A-855A-5845D040E680}"/>
    <cellStyle name="20% - Accent5 7 5 2 4" xfId="13215" xr:uid="{9259474E-2B3C-486E-96EB-EEEAE4CD0E1B}"/>
    <cellStyle name="20% - Accent5 7 5 3" xfId="13216" xr:uid="{05914CF7-37B6-41D5-8592-01DAFD7A5157}"/>
    <cellStyle name="20% - Accent5 7 5 3 2" xfId="13217" xr:uid="{40C83FCB-8E5F-4BB5-B027-143F4BFEB67B}"/>
    <cellStyle name="20% - Accent5 7 5 3 2 2" xfId="13218" xr:uid="{F34B9730-7C45-4E46-9E15-83729D17D856}"/>
    <cellStyle name="20% - Accent5 7 5 3 3" xfId="13219" xr:uid="{AEF6F37B-1B46-4EED-B38E-AF8D24865177}"/>
    <cellStyle name="20% - Accent5 7 5 4" xfId="13220" xr:uid="{5B446398-04A4-4B1A-A418-C11B08B33A37}"/>
    <cellStyle name="20% - Accent5 7 5 4 2" xfId="13221" xr:uid="{54EE89EA-D2A6-4F8F-A228-692C8527C2F6}"/>
    <cellStyle name="20% - Accent5 7 5 5" xfId="13222" xr:uid="{120D241E-067B-4535-A300-FF6FA983FA7B}"/>
    <cellStyle name="20% - Accent5 7 5 6" xfId="13223" xr:uid="{B7F7891C-D504-4A95-832D-0AEEB114740D}"/>
    <cellStyle name="20% - Accent5 7 6" xfId="13224" xr:uid="{ED4AADA3-53AC-4648-9B2D-9DA13FA565E0}"/>
    <cellStyle name="20% - Accent5 7 6 2" xfId="13225" xr:uid="{4D85535D-0D19-42A8-A931-48CC31F4F98C}"/>
    <cellStyle name="20% - Accent5 7 6 2 2" xfId="13226" xr:uid="{CB809F61-9941-4C18-B0B8-B47809A8C685}"/>
    <cellStyle name="20% - Accent5 7 6 2 2 2" xfId="13227" xr:uid="{C94F795C-900A-47A2-AD69-3015CEACB81C}"/>
    <cellStyle name="20% - Accent5 7 6 2 2 2 2" xfId="13228" xr:uid="{F1BE7CB6-4862-400F-881D-428633F6D25B}"/>
    <cellStyle name="20% - Accent5 7 6 2 2 3" xfId="13229" xr:uid="{498E8BCA-7BCA-4663-955F-AA4D05C678D1}"/>
    <cellStyle name="20% - Accent5 7 6 2 3" xfId="13230" xr:uid="{BA2F7B53-9CC0-4B8F-85AC-8AB985EF30CB}"/>
    <cellStyle name="20% - Accent5 7 6 2 3 2" xfId="13231" xr:uid="{7F511B64-0D40-4D82-BCC9-4002C4A03AF2}"/>
    <cellStyle name="20% - Accent5 7 6 2 4" xfId="13232" xr:uid="{B9C2C521-1124-41F9-9C05-3BDC5B71E382}"/>
    <cellStyle name="20% - Accent5 7 6 3" xfId="13233" xr:uid="{0ECB2428-98A4-4326-910F-0826F4D90F2D}"/>
    <cellStyle name="20% - Accent5 7 6 3 2" xfId="13234" xr:uid="{028373F7-5CFC-4979-960B-86E0A8C64018}"/>
    <cellStyle name="20% - Accent5 7 6 3 2 2" xfId="13235" xr:uid="{4F76E3B6-E545-4E0D-8E7D-3E18A614AE6B}"/>
    <cellStyle name="20% - Accent5 7 6 3 3" xfId="13236" xr:uid="{694E977A-B4EC-4F2E-9687-241EB5F38DE4}"/>
    <cellStyle name="20% - Accent5 7 6 4" xfId="13237" xr:uid="{8CFCD237-3D00-4252-82B4-1D1580492C39}"/>
    <cellStyle name="20% - Accent5 7 6 4 2" xfId="13238" xr:uid="{4A7EECDA-72D0-42B4-90B1-1FEDAE2A4C13}"/>
    <cellStyle name="20% - Accent5 7 6 5" xfId="13239" xr:uid="{DA8C9591-B917-423B-A15C-46042B610852}"/>
    <cellStyle name="20% - Accent5 7 7" xfId="13240" xr:uid="{61363304-E3D0-4A85-8C4B-45E65328DEE1}"/>
    <cellStyle name="20% - Accent5 7 7 2" xfId="13241" xr:uid="{B7F598CB-805B-44B2-8464-4145D2414338}"/>
    <cellStyle name="20% - Accent5 7 7 2 2" xfId="13242" xr:uid="{BD991B4D-EEFB-49C6-90B7-19C1C12F7223}"/>
    <cellStyle name="20% - Accent5 7 7 2 2 2" xfId="13243" xr:uid="{7D9A3B02-80D9-4296-AEAC-1BF154A694A4}"/>
    <cellStyle name="20% - Accent5 7 7 2 3" xfId="13244" xr:uid="{08BAE1EC-9E9F-482A-9F39-159F8A1CE631}"/>
    <cellStyle name="20% - Accent5 7 7 3" xfId="13245" xr:uid="{7010E42E-7E44-4723-AEF5-2A4E76F94AAA}"/>
    <cellStyle name="20% - Accent5 7 7 3 2" xfId="13246" xr:uid="{CFF80088-C606-4ABA-8BB5-28A82CEC81A1}"/>
    <cellStyle name="20% - Accent5 7 7 4" xfId="13247" xr:uid="{91D7E2D8-17E6-462E-A69D-10FA328D89DC}"/>
    <cellStyle name="20% - Accent5 7 8" xfId="13248" xr:uid="{E3234AFB-EB54-40BB-929E-3CD87F874B11}"/>
    <cellStyle name="20% - Accent5 7 8 2" xfId="13249" xr:uid="{3419DF4B-0135-4FC1-901B-5B4E1D799DB9}"/>
    <cellStyle name="20% - Accent5 7 8 2 2" xfId="13250" xr:uid="{47590626-088E-488E-A922-4A391B18F51B}"/>
    <cellStyle name="20% - Accent5 7 8 3" xfId="13251" xr:uid="{1622B564-46A7-4633-AC12-E014A429FB27}"/>
    <cellStyle name="20% - Accent5 7 9" xfId="13252" xr:uid="{732EBD37-94FB-46B4-A803-F049E4603636}"/>
    <cellStyle name="20% - Accent5 7 9 2" xfId="13253" xr:uid="{B4693A87-AE98-4CD0-8DAE-BF471F63DB50}"/>
    <cellStyle name="20% - Accent5 8" xfId="13254" xr:uid="{79B8EFAC-EE59-4950-8CFE-FCB8F9967143}"/>
    <cellStyle name="20% - Accent5 8 10" xfId="13255" xr:uid="{A4B38E65-342E-4115-B2D4-10200FC880D2}"/>
    <cellStyle name="20% - Accent5 8 11" xfId="13256" xr:uid="{F473BF77-4251-47AC-8295-A67FB6062F8A}"/>
    <cellStyle name="20% - Accent5 8 2" xfId="13257" xr:uid="{F2EDA603-AD40-4793-A02C-56C891E18BDE}"/>
    <cellStyle name="20% - Accent5 8 2 10" xfId="13258" xr:uid="{4CADD6BB-F31E-4947-B78D-99CA99314D39}"/>
    <cellStyle name="20% - Accent5 8 2 2" xfId="13259" xr:uid="{139D6D36-7378-44AB-966F-8F1D93EE13D1}"/>
    <cellStyle name="20% - Accent5 8 2 2 2" xfId="13260" xr:uid="{76FFBC0C-0DB8-462B-B7EF-42A0FF3B08D6}"/>
    <cellStyle name="20% - Accent5 8 2 2 2 2" xfId="13261" xr:uid="{CD163B00-40FA-4D8D-83F3-261E225C724C}"/>
    <cellStyle name="20% - Accent5 8 2 2 2 2 2" xfId="13262" xr:uid="{7A3E1106-0E19-4301-A170-9EBB236E6439}"/>
    <cellStyle name="20% - Accent5 8 2 2 2 2 2 2" xfId="13263" xr:uid="{1EDAF956-66D0-44E2-9EE9-C9C0772426F1}"/>
    <cellStyle name="20% - Accent5 8 2 2 2 2 3" xfId="13264" xr:uid="{BDB5C22D-3858-442B-9EBF-63EBD52D6A40}"/>
    <cellStyle name="20% - Accent5 8 2 2 2 3" xfId="13265" xr:uid="{710AD2A2-B9C6-437E-BF28-0D21A85978E4}"/>
    <cellStyle name="20% - Accent5 8 2 2 2 3 2" xfId="13266" xr:uid="{B5367076-C9A7-4491-9463-735BC524B005}"/>
    <cellStyle name="20% - Accent5 8 2 2 2 4" xfId="13267" xr:uid="{4FFBBFC4-B329-4830-9A74-4D448619B379}"/>
    <cellStyle name="20% - Accent5 8 2 2 2 5" xfId="13268" xr:uid="{07AEFFC7-7067-4927-8FFE-A50256A63349}"/>
    <cellStyle name="20% - Accent5 8 2 2 3" xfId="13269" xr:uid="{EBCD4474-BEC3-4F40-A66E-897F0FAAB531}"/>
    <cellStyle name="20% - Accent5 8 2 2 3 2" xfId="13270" xr:uid="{7A42B188-1353-4E53-8F83-5E28B40478AE}"/>
    <cellStyle name="20% - Accent5 8 2 2 3 2 2" xfId="13271" xr:uid="{47FD163D-1E3F-4B9E-A05A-A9BE48F335E1}"/>
    <cellStyle name="20% - Accent5 8 2 2 3 3" xfId="13272" xr:uid="{6E6889D7-9B86-4949-ABF4-6D344CC08342}"/>
    <cellStyle name="20% - Accent5 8 2 2 4" xfId="13273" xr:uid="{85FC0A84-F161-49B2-9755-C0E9C4720397}"/>
    <cellStyle name="20% - Accent5 8 2 2 4 2" xfId="13274" xr:uid="{4A39D3D9-3EB6-4E34-89A6-E676F88BC382}"/>
    <cellStyle name="20% - Accent5 8 2 2 5" xfId="13275" xr:uid="{D35E5EFE-5F87-4E92-9345-AE737962E1CB}"/>
    <cellStyle name="20% - Accent5 8 2 2 6" xfId="13276" xr:uid="{A9F046A1-CA68-4D86-B363-9B7FF8AD3C59}"/>
    <cellStyle name="20% - Accent5 8 2 3" xfId="13277" xr:uid="{7637E3CF-7E6C-412F-AF0E-584DB7F05BB5}"/>
    <cellStyle name="20% - Accent5 8 2 3 2" xfId="13278" xr:uid="{C90EFAC6-B1EC-466F-9EBF-C82803548C5D}"/>
    <cellStyle name="20% - Accent5 8 2 3 2 2" xfId="13279" xr:uid="{AF9B4511-3472-4A0F-9B40-C9496FD7DC1C}"/>
    <cellStyle name="20% - Accent5 8 2 3 2 2 2" xfId="13280" xr:uid="{18715EE7-1385-4243-8A89-F206D9F5EABC}"/>
    <cellStyle name="20% - Accent5 8 2 3 2 2 2 2" xfId="13281" xr:uid="{6351BEAC-514E-4F99-8769-54069CE43F1A}"/>
    <cellStyle name="20% - Accent5 8 2 3 2 2 3" xfId="13282" xr:uid="{975A326E-AD76-4E6C-BBDE-C4B0426CCF59}"/>
    <cellStyle name="20% - Accent5 8 2 3 2 3" xfId="13283" xr:uid="{8FE5F450-F032-4404-9235-745AE15715BE}"/>
    <cellStyle name="20% - Accent5 8 2 3 2 3 2" xfId="13284" xr:uid="{9D07184D-CA20-4ADD-980D-A32AB6192684}"/>
    <cellStyle name="20% - Accent5 8 2 3 2 4" xfId="13285" xr:uid="{399C16FF-E575-4F0F-8060-A24C788012C6}"/>
    <cellStyle name="20% - Accent5 8 2 3 2 5" xfId="13286" xr:uid="{AF653125-8F81-4A06-84CE-0E818423D792}"/>
    <cellStyle name="20% - Accent5 8 2 3 3" xfId="13287" xr:uid="{84D86E8A-B528-445E-BDD6-7BA8CC549CA6}"/>
    <cellStyle name="20% - Accent5 8 2 3 3 2" xfId="13288" xr:uid="{8FB13296-E198-4137-A5B8-C438687992D1}"/>
    <cellStyle name="20% - Accent5 8 2 3 3 2 2" xfId="13289" xr:uid="{EDA0605E-E4FA-4A9A-8F47-E788D7D79516}"/>
    <cellStyle name="20% - Accent5 8 2 3 3 3" xfId="13290" xr:uid="{82BD96C5-443B-40C4-B1E7-4498DE2B8945}"/>
    <cellStyle name="20% - Accent5 8 2 3 4" xfId="13291" xr:uid="{E6554DD6-B401-47C6-80D5-82829ECCC874}"/>
    <cellStyle name="20% - Accent5 8 2 3 4 2" xfId="13292" xr:uid="{67731557-52B0-4146-A1EE-39BFD19311F0}"/>
    <cellStyle name="20% - Accent5 8 2 3 5" xfId="13293" xr:uid="{89BA5C58-B7BB-49A6-B3C5-E8F511F8BA49}"/>
    <cellStyle name="20% - Accent5 8 2 3 6" xfId="13294" xr:uid="{2F7253B6-E49F-4480-ADFE-034D154D3A45}"/>
    <cellStyle name="20% - Accent5 8 2 4" xfId="13295" xr:uid="{5AF209A6-5586-4432-BE4D-C27C815D73C9}"/>
    <cellStyle name="20% - Accent5 8 2 4 2" xfId="13296" xr:uid="{F7E65BEB-9685-41C8-9B39-DBFEED502199}"/>
    <cellStyle name="20% - Accent5 8 2 4 2 2" xfId="13297" xr:uid="{9A6546BA-34BA-4185-8682-85AF25D3D27B}"/>
    <cellStyle name="20% - Accent5 8 2 4 2 2 2" xfId="13298" xr:uid="{0AF6EBD5-A27D-453B-BA18-6DA8F52A1E9C}"/>
    <cellStyle name="20% - Accent5 8 2 4 2 2 2 2" xfId="13299" xr:uid="{06B7A885-EFBE-43BC-ACE3-0B94A45A772B}"/>
    <cellStyle name="20% - Accent5 8 2 4 2 2 3" xfId="13300" xr:uid="{E6C8C55B-7555-4849-9D72-84010E313F40}"/>
    <cellStyle name="20% - Accent5 8 2 4 2 3" xfId="13301" xr:uid="{6AF76D41-3C20-4487-B048-2D87F07B452D}"/>
    <cellStyle name="20% - Accent5 8 2 4 2 3 2" xfId="13302" xr:uid="{315877C4-9E2A-411A-84BF-4A5AC594005C}"/>
    <cellStyle name="20% - Accent5 8 2 4 2 4" xfId="13303" xr:uid="{709247B5-6DEB-4F99-93CA-0BD00A43C844}"/>
    <cellStyle name="20% - Accent5 8 2 4 3" xfId="13304" xr:uid="{16CB6B54-8CB6-486A-95E5-EEFF350D58D9}"/>
    <cellStyle name="20% - Accent5 8 2 4 3 2" xfId="13305" xr:uid="{63D638F2-18A0-4907-875D-81F030C810F9}"/>
    <cellStyle name="20% - Accent5 8 2 4 3 2 2" xfId="13306" xr:uid="{78A2DDDA-717A-4581-A57A-3C3E1C2D089B}"/>
    <cellStyle name="20% - Accent5 8 2 4 3 3" xfId="13307" xr:uid="{B879F863-2077-4DEA-97F3-17C1C236AF07}"/>
    <cellStyle name="20% - Accent5 8 2 4 4" xfId="13308" xr:uid="{21B9BCA5-D0E1-4FC9-AF0E-F1B1C034ABF7}"/>
    <cellStyle name="20% - Accent5 8 2 4 4 2" xfId="13309" xr:uid="{FE2CB049-BE53-41C4-B021-12DB3F9E3AA5}"/>
    <cellStyle name="20% - Accent5 8 2 4 5" xfId="13310" xr:uid="{AAF03787-0864-4C12-81BC-D145F84E59A2}"/>
    <cellStyle name="20% - Accent5 8 2 4 6" xfId="13311" xr:uid="{FB8B2CD9-6062-4CF0-8D7C-1741D19347F7}"/>
    <cellStyle name="20% - Accent5 8 2 5" xfId="13312" xr:uid="{C001D8E0-F743-4AED-933E-D919E3D7F29D}"/>
    <cellStyle name="20% - Accent5 8 2 5 2" xfId="13313" xr:uid="{04AB950C-9FB7-4691-BA1B-82472C7C890F}"/>
    <cellStyle name="20% - Accent5 8 2 5 2 2" xfId="13314" xr:uid="{31D9CEFE-3423-4500-AA03-BDFCA21EF7CD}"/>
    <cellStyle name="20% - Accent5 8 2 5 2 2 2" xfId="13315" xr:uid="{7D563990-9A32-4483-8D08-57BC79FC345F}"/>
    <cellStyle name="20% - Accent5 8 2 5 2 2 2 2" xfId="13316" xr:uid="{67C07FCC-6C23-4F60-9125-B27508477398}"/>
    <cellStyle name="20% - Accent5 8 2 5 2 2 3" xfId="13317" xr:uid="{D9E4E904-B1D6-4406-8C80-E356D0AAA680}"/>
    <cellStyle name="20% - Accent5 8 2 5 2 3" xfId="13318" xr:uid="{3713A4CE-171C-4FA7-8454-D38F7A5AF771}"/>
    <cellStyle name="20% - Accent5 8 2 5 2 3 2" xfId="13319" xr:uid="{203B2ACD-8E44-4DBE-8E04-4AE5EB82911E}"/>
    <cellStyle name="20% - Accent5 8 2 5 2 4" xfId="13320" xr:uid="{50919A29-EBC9-4755-9F4D-10EA3DD1FFD5}"/>
    <cellStyle name="20% - Accent5 8 2 5 3" xfId="13321" xr:uid="{08D3B13F-C150-426D-9470-E5D313D5D239}"/>
    <cellStyle name="20% - Accent5 8 2 5 3 2" xfId="13322" xr:uid="{A40B175A-BFC9-4ADE-80C4-A0174EB17AAD}"/>
    <cellStyle name="20% - Accent5 8 2 5 3 2 2" xfId="13323" xr:uid="{FB90F6CD-7F1F-4818-806D-777C0BF5D43D}"/>
    <cellStyle name="20% - Accent5 8 2 5 3 3" xfId="13324" xr:uid="{1B7D274E-C4A3-44A3-B58B-77FFF94A5E63}"/>
    <cellStyle name="20% - Accent5 8 2 5 4" xfId="13325" xr:uid="{47E667BA-BC8D-4ED7-9892-1137CEA1F562}"/>
    <cellStyle name="20% - Accent5 8 2 5 4 2" xfId="13326" xr:uid="{22FDAEA3-8CE8-4003-8F30-7A7E2C6F4332}"/>
    <cellStyle name="20% - Accent5 8 2 5 5" xfId="13327" xr:uid="{A0B95F3D-6849-4442-A20A-B653BB4697CB}"/>
    <cellStyle name="20% - Accent5 8 2 6" xfId="13328" xr:uid="{F6DDDD0A-FCF9-4E3A-A5AB-A8CAEC94A81C}"/>
    <cellStyle name="20% - Accent5 8 2 6 2" xfId="13329" xr:uid="{72DE14C9-CDC0-4597-B961-5784E19CCFBD}"/>
    <cellStyle name="20% - Accent5 8 2 6 2 2" xfId="13330" xr:uid="{E61EBF58-16F2-4203-B19F-1F2E548E9B3F}"/>
    <cellStyle name="20% - Accent5 8 2 6 2 2 2" xfId="13331" xr:uid="{E41A5803-B7E1-4738-A94C-399074AE5763}"/>
    <cellStyle name="20% - Accent5 8 2 6 2 3" xfId="13332" xr:uid="{D2D49149-7EFD-4CB4-9289-F76571218371}"/>
    <cellStyle name="20% - Accent5 8 2 6 3" xfId="13333" xr:uid="{12DB8B1B-9516-4F24-A4F3-A99BD5B66457}"/>
    <cellStyle name="20% - Accent5 8 2 6 3 2" xfId="13334" xr:uid="{DF0272F6-6039-4286-8DBC-142B9DD168F8}"/>
    <cellStyle name="20% - Accent5 8 2 6 4" xfId="13335" xr:uid="{19AA5E4D-AA18-4694-BF7A-3A134AA8DCC3}"/>
    <cellStyle name="20% - Accent5 8 2 7" xfId="13336" xr:uid="{A9E1B993-023A-42B4-94D2-2C231F94BE6F}"/>
    <cellStyle name="20% - Accent5 8 2 7 2" xfId="13337" xr:uid="{06C06650-F7D7-4783-AA23-31414CF6BA96}"/>
    <cellStyle name="20% - Accent5 8 2 7 2 2" xfId="13338" xr:uid="{99E9F12F-44DB-43D4-8FBC-0852DCB8C12B}"/>
    <cellStyle name="20% - Accent5 8 2 7 3" xfId="13339" xr:uid="{9A8927A7-EC7E-40C4-B19A-B1A4FE6F4B7D}"/>
    <cellStyle name="20% - Accent5 8 2 8" xfId="13340" xr:uid="{35051FB4-BBEA-43BD-8FA0-EB6EDF591BBD}"/>
    <cellStyle name="20% - Accent5 8 2 8 2" xfId="13341" xr:uid="{E254B17B-1A82-413C-B0A4-AA3AD84DE483}"/>
    <cellStyle name="20% - Accent5 8 2 9" xfId="13342" xr:uid="{DB57E349-F2BC-42E8-9EC7-13AA305ABE8F}"/>
    <cellStyle name="20% - Accent5 8 3" xfId="13343" xr:uid="{E8B0C956-EEDB-4585-87D0-165074A499DC}"/>
    <cellStyle name="20% - Accent5 8 3 2" xfId="13344" xr:uid="{5764A916-1ED2-447D-A967-B74B0B5D09DF}"/>
    <cellStyle name="20% - Accent5 8 3 2 2" xfId="13345" xr:uid="{05ADD04E-AA77-4B21-A4D6-03F0F7E55666}"/>
    <cellStyle name="20% - Accent5 8 3 2 2 2" xfId="13346" xr:uid="{09D5ABD5-DB42-46F1-876E-4A1D76B84A2A}"/>
    <cellStyle name="20% - Accent5 8 3 2 2 2 2" xfId="13347" xr:uid="{EA9F11BF-7A73-4B9A-85FA-D6A9C045EAE4}"/>
    <cellStyle name="20% - Accent5 8 3 2 2 3" xfId="13348" xr:uid="{2681BBA5-819B-47A5-9F04-54D7D3FAD2D1}"/>
    <cellStyle name="20% - Accent5 8 3 2 3" xfId="13349" xr:uid="{E26830D5-C256-4A0D-950B-DE093D48FA8B}"/>
    <cellStyle name="20% - Accent5 8 3 2 3 2" xfId="13350" xr:uid="{3C519725-0AC9-445B-994C-8DBA9B766256}"/>
    <cellStyle name="20% - Accent5 8 3 2 4" xfId="13351" xr:uid="{B32F28C0-71A5-4521-9CB1-0FD8AFDFE82E}"/>
    <cellStyle name="20% - Accent5 8 3 2 5" xfId="13352" xr:uid="{733D5890-C256-4E3F-9B30-ED304A34CE92}"/>
    <cellStyle name="20% - Accent5 8 3 3" xfId="13353" xr:uid="{AE448FD7-CF48-49EC-AE42-CBC758F8C6FA}"/>
    <cellStyle name="20% - Accent5 8 3 3 2" xfId="13354" xr:uid="{CEBFA65D-8C03-4230-81F2-75101BAD4B84}"/>
    <cellStyle name="20% - Accent5 8 3 3 2 2" xfId="13355" xr:uid="{DCB04B3B-2A1D-41C6-A373-0FA413793224}"/>
    <cellStyle name="20% - Accent5 8 3 3 3" xfId="13356" xr:uid="{1236B793-02DD-4948-8E9A-D749F24BF1CD}"/>
    <cellStyle name="20% - Accent5 8 3 4" xfId="13357" xr:uid="{ABA73998-C75C-4267-8448-5C2B0C18CF03}"/>
    <cellStyle name="20% - Accent5 8 3 4 2" xfId="13358" xr:uid="{AABBF022-AC45-4212-A904-E3B66F6657B9}"/>
    <cellStyle name="20% - Accent5 8 3 5" xfId="13359" xr:uid="{FC86DAFE-4182-4599-9B29-E0F431A3FD64}"/>
    <cellStyle name="20% - Accent5 8 3 6" xfId="13360" xr:uid="{42906C45-347E-4379-A0CE-253978186E34}"/>
    <cellStyle name="20% - Accent5 8 4" xfId="13361" xr:uid="{D69A776F-9A0B-4822-8F26-735B373B8FEC}"/>
    <cellStyle name="20% - Accent5 8 4 2" xfId="13362" xr:uid="{B66972CC-9273-4977-AE20-EAD75242D88F}"/>
    <cellStyle name="20% - Accent5 8 4 2 2" xfId="13363" xr:uid="{B90798FC-8994-4828-82A5-3EA6A6C29A34}"/>
    <cellStyle name="20% - Accent5 8 4 2 2 2" xfId="13364" xr:uid="{68698A66-9B78-4918-9D03-80D8B457C846}"/>
    <cellStyle name="20% - Accent5 8 4 2 2 2 2" xfId="13365" xr:uid="{902D1C59-BA71-4D59-A351-BBC7C4E8D294}"/>
    <cellStyle name="20% - Accent5 8 4 2 2 3" xfId="13366" xr:uid="{EA656E8C-03AC-4803-B88C-76C7A70371D6}"/>
    <cellStyle name="20% - Accent5 8 4 2 3" xfId="13367" xr:uid="{BCF525E3-F39C-4924-82ED-E7B94FD004B4}"/>
    <cellStyle name="20% - Accent5 8 4 2 3 2" xfId="13368" xr:uid="{1EC57092-9556-4BB9-9576-FB67605F8FBD}"/>
    <cellStyle name="20% - Accent5 8 4 2 4" xfId="13369" xr:uid="{86C9907C-5B25-4766-B099-8F1A603214D1}"/>
    <cellStyle name="20% - Accent5 8 4 2 5" xfId="13370" xr:uid="{77389159-3765-49B5-B08F-864B44A6D42B}"/>
    <cellStyle name="20% - Accent5 8 4 3" xfId="13371" xr:uid="{53919BE3-311E-4F2E-BDC9-EFEA336010CB}"/>
    <cellStyle name="20% - Accent5 8 4 3 2" xfId="13372" xr:uid="{80F62B3E-9E61-4C05-92FB-CF7B668304D3}"/>
    <cellStyle name="20% - Accent5 8 4 3 2 2" xfId="13373" xr:uid="{3F23732A-2F79-4DDB-AAA5-7DE77AFD0202}"/>
    <cellStyle name="20% - Accent5 8 4 3 3" xfId="13374" xr:uid="{EB9832F8-3592-42F8-8EC9-55C104FC1BE3}"/>
    <cellStyle name="20% - Accent5 8 4 4" xfId="13375" xr:uid="{2D80CDDB-DB19-4626-8E4A-D2DEA0286B90}"/>
    <cellStyle name="20% - Accent5 8 4 4 2" xfId="13376" xr:uid="{3D3D21D5-1CF8-4650-8934-B27F271340A0}"/>
    <cellStyle name="20% - Accent5 8 4 5" xfId="13377" xr:uid="{05394C7C-9E6D-4715-B2A8-17EEE3E4A628}"/>
    <cellStyle name="20% - Accent5 8 4 6" xfId="13378" xr:uid="{79D9B7DE-E105-4486-A8A9-7269E1337ED6}"/>
    <cellStyle name="20% - Accent5 8 5" xfId="13379" xr:uid="{142EBFF9-0DDD-4A83-9AF3-6CAD78FCFAC8}"/>
    <cellStyle name="20% - Accent5 8 5 2" xfId="13380" xr:uid="{AC0CEE41-1B69-471A-85F5-2FF83D45FC75}"/>
    <cellStyle name="20% - Accent5 8 5 2 2" xfId="13381" xr:uid="{A860740A-E74A-4C5F-AEDE-21B7F762951B}"/>
    <cellStyle name="20% - Accent5 8 5 2 2 2" xfId="13382" xr:uid="{D5D0C244-C4FD-4048-8DBD-4D68995F6C77}"/>
    <cellStyle name="20% - Accent5 8 5 2 2 2 2" xfId="13383" xr:uid="{131319BC-7A0E-4A95-A514-A6E61C6EBB49}"/>
    <cellStyle name="20% - Accent5 8 5 2 2 3" xfId="13384" xr:uid="{9AB03D48-93CA-457C-8323-2908816E74A0}"/>
    <cellStyle name="20% - Accent5 8 5 2 3" xfId="13385" xr:uid="{62021406-5EF2-4D94-8C96-5877D44B3C12}"/>
    <cellStyle name="20% - Accent5 8 5 2 3 2" xfId="13386" xr:uid="{10323852-F548-47D0-9E1C-8A18F055F7B9}"/>
    <cellStyle name="20% - Accent5 8 5 2 4" xfId="13387" xr:uid="{2578BD53-089B-4B54-B18A-D117A0E03288}"/>
    <cellStyle name="20% - Accent5 8 5 3" xfId="13388" xr:uid="{0A609B00-B1E9-4024-A3CC-900A64DE2A14}"/>
    <cellStyle name="20% - Accent5 8 5 3 2" xfId="13389" xr:uid="{E5F99534-3BF7-45A8-922E-0B96CCE45671}"/>
    <cellStyle name="20% - Accent5 8 5 3 2 2" xfId="13390" xr:uid="{802FEB5A-A1C6-400F-84A8-A3FBBEE15ED5}"/>
    <cellStyle name="20% - Accent5 8 5 3 3" xfId="13391" xr:uid="{A6976A4C-CEE7-41A1-8965-31B47FE0B8EB}"/>
    <cellStyle name="20% - Accent5 8 5 4" xfId="13392" xr:uid="{3B3D04CB-EFDC-4436-88E0-53576F113C71}"/>
    <cellStyle name="20% - Accent5 8 5 4 2" xfId="13393" xr:uid="{6F82E5F6-6D30-4644-B66D-B2F5F66A61AB}"/>
    <cellStyle name="20% - Accent5 8 5 5" xfId="13394" xr:uid="{14FCFEB8-2420-478B-8428-11B2C5D2FA68}"/>
    <cellStyle name="20% - Accent5 8 5 6" xfId="13395" xr:uid="{D80D3198-4D66-428B-BDF8-708D5EE0E5B6}"/>
    <cellStyle name="20% - Accent5 8 6" xfId="13396" xr:uid="{CB8BD3F1-D9B3-41AE-89AC-D67E6E898EDA}"/>
    <cellStyle name="20% - Accent5 8 6 2" xfId="13397" xr:uid="{A3F6ACA9-2FAD-4244-9C04-6EB818BC3B87}"/>
    <cellStyle name="20% - Accent5 8 6 2 2" xfId="13398" xr:uid="{1611D9D7-CAFE-4A2B-B687-5B7D2A283288}"/>
    <cellStyle name="20% - Accent5 8 6 2 2 2" xfId="13399" xr:uid="{049FF0BA-1585-4797-92AE-0B96D00EA766}"/>
    <cellStyle name="20% - Accent5 8 6 2 2 2 2" xfId="13400" xr:uid="{F9C86322-0B9E-4EA5-8D85-4AC0E041C11A}"/>
    <cellStyle name="20% - Accent5 8 6 2 2 3" xfId="13401" xr:uid="{E00A9CD7-9667-4822-B093-4D777D2478E9}"/>
    <cellStyle name="20% - Accent5 8 6 2 3" xfId="13402" xr:uid="{8124C128-1E1C-4A32-A839-AEFB3EB178B5}"/>
    <cellStyle name="20% - Accent5 8 6 2 3 2" xfId="13403" xr:uid="{5F46B27C-DD88-4383-9B38-C9D17A2FA16A}"/>
    <cellStyle name="20% - Accent5 8 6 2 4" xfId="13404" xr:uid="{811C23AF-5306-4743-8A57-1E66E9202C21}"/>
    <cellStyle name="20% - Accent5 8 6 3" xfId="13405" xr:uid="{615AC664-2692-4B8F-A343-768F7CE34D93}"/>
    <cellStyle name="20% - Accent5 8 6 3 2" xfId="13406" xr:uid="{8799B7CC-E41A-4ACA-BBC4-34F3D7326375}"/>
    <cellStyle name="20% - Accent5 8 6 3 2 2" xfId="13407" xr:uid="{5B913621-D7BC-44A4-AB54-655430739D2D}"/>
    <cellStyle name="20% - Accent5 8 6 3 3" xfId="13408" xr:uid="{562C6BD2-11DD-403D-93A3-7AEC0909C526}"/>
    <cellStyle name="20% - Accent5 8 6 4" xfId="13409" xr:uid="{33A28F34-551E-4DDF-B4F9-39BAF6F058C0}"/>
    <cellStyle name="20% - Accent5 8 6 4 2" xfId="13410" xr:uid="{9351F68C-841D-44AD-B00D-D73892873355}"/>
    <cellStyle name="20% - Accent5 8 6 5" xfId="13411" xr:uid="{9A39BEF6-AB18-44A5-AFEC-D6A7EB8EC9B4}"/>
    <cellStyle name="20% - Accent5 8 7" xfId="13412" xr:uid="{802DF66E-ECED-4B21-9375-479A036D99C1}"/>
    <cellStyle name="20% - Accent5 8 7 2" xfId="13413" xr:uid="{44C5FF8C-C71C-4804-938D-B286FBCB18A0}"/>
    <cellStyle name="20% - Accent5 8 7 2 2" xfId="13414" xr:uid="{D9B0E0B6-7895-4F95-B77B-D2A5ED2846A2}"/>
    <cellStyle name="20% - Accent5 8 7 2 2 2" xfId="13415" xr:uid="{2816C5AD-C89B-4C58-8D67-6020C33E3566}"/>
    <cellStyle name="20% - Accent5 8 7 2 3" xfId="13416" xr:uid="{A2FC2558-1595-4EC2-BE06-04BA7B05C216}"/>
    <cellStyle name="20% - Accent5 8 7 3" xfId="13417" xr:uid="{1C3CF501-CDD8-452D-9089-82B1A4E2B066}"/>
    <cellStyle name="20% - Accent5 8 7 3 2" xfId="13418" xr:uid="{908C5B6E-DE32-4846-843D-6896AD1234C1}"/>
    <cellStyle name="20% - Accent5 8 7 4" xfId="13419" xr:uid="{C2CE8761-CFAA-40EF-99AC-5CDF6D18A4F0}"/>
    <cellStyle name="20% - Accent5 8 8" xfId="13420" xr:uid="{0F9B7823-5164-4056-82C7-02F933209D39}"/>
    <cellStyle name="20% - Accent5 8 8 2" xfId="13421" xr:uid="{0D6303DF-CF0E-4892-A852-1E01D36C8F9C}"/>
    <cellStyle name="20% - Accent5 8 8 2 2" xfId="13422" xr:uid="{FEC0DEDD-213D-4594-A28F-B1FC3D6FA104}"/>
    <cellStyle name="20% - Accent5 8 8 3" xfId="13423" xr:uid="{3B5DB035-78C6-47F3-A375-1AD2FBE20C6A}"/>
    <cellStyle name="20% - Accent5 8 9" xfId="13424" xr:uid="{FCCBEE1E-BC45-46E6-A1CA-61D9F7DF7418}"/>
    <cellStyle name="20% - Accent5 8 9 2" xfId="13425" xr:uid="{E23BB60E-6E6C-40CE-A03E-A2BE793B9143}"/>
    <cellStyle name="20% - Accent5 9" xfId="13426" xr:uid="{3349E4B8-F902-45D8-8ADB-8E8EEAACA76B}"/>
    <cellStyle name="20% - Accent5 9 10" xfId="13427" xr:uid="{F3F2E1A7-D1F7-410A-B2A7-ACC276D73262}"/>
    <cellStyle name="20% - Accent5 9 2" xfId="13428" xr:uid="{B544A839-D264-4895-80CA-CF40F6734A7D}"/>
    <cellStyle name="20% - Accent5 9 2 2" xfId="13429" xr:uid="{6151C092-81D6-420C-984C-8C5C3717B215}"/>
    <cellStyle name="20% - Accent5 9 2 2 2" xfId="13430" xr:uid="{1BB08F45-6578-4500-A16A-EF963914A3E0}"/>
    <cellStyle name="20% - Accent5 9 2 2 2 2" xfId="13431" xr:uid="{2EE7DF68-83A6-46C5-8B6C-CB4B426C2A69}"/>
    <cellStyle name="20% - Accent5 9 2 2 2 2 2" xfId="13432" xr:uid="{FAC30A95-F8E9-4E3B-8CB6-84613FE5EEF6}"/>
    <cellStyle name="20% - Accent5 9 2 2 2 3" xfId="13433" xr:uid="{8020A7A4-716D-4457-82E2-EAB6A95C1F4E}"/>
    <cellStyle name="20% - Accent5 9 2 2 3" xfId="13434" xr:uid="{52227D2E-7AE9-4B3F-AF2E-9B862C205487}"/>
    <cellStyle name="20% - Accent5 9 2 2 3 2" xfId="13435" xr:uid="{00E4FF08-FD31-4AD4-92BE-ED05B9DB78C9}"/>
    <cellStyle name="20% - Accent5 9 2 2 4" xfId="13436" xr:uid="{10FD3CD0-4FD8-4627-8085-507CB110605E}"/>
    <cellStyle name="20% - Accent5 9 2 2 5" xfId="13437" xr:uid="{7CC68958-1B28-4E4F-952C-D8F5E18A2D57}"/>
    <cellStyle name="20% - Accent5 9 2 3" xfId="13438" xr:uid="{CC98B8E7-3FD2-49CC-A03B-CF547A3CBD94}"/>
    <cellStyle name="20% - Accent5 9 2 3 2" xfId="13439" xr:uid="{DAB252C0-4C89-49DC-8E2D-1D1555A72DEF}"/>
    <cellStyle name="20% - Accent5 9 2 3 2 2" xfId="13440" xr:uid="{8CEA057E-6B93-4789-8CC6-0593EDE003AF}"/>
    <cellStyle name="20% - Accent5 9 2 3 3" xfId="13441" xr:uid="{D8D2072A-FE0E-4AB9-9533-A4C2BF6F26C7}"/>
    <cellStyle name="20% - Accent5 9 2 4" xfId="13442" xr:uid="{0AE79ED5-AB12-4DFE-9F09-5040E1C4F483}"/>
    <cellStyle name="20% - Accent5 9 2 4 2" xfId="13443" xr:uid="{93838324-4E39-4336-8836-89CCA09104FA}"/>
    <cellStyle name="20% - Accent5 9 2 5" xfId="13444" xr:uid="{0EC70569-8A9E-46A1-BB15-E0381E5277E4}"/>
    <cellStyle name="20% - Accent5 9 2 6" xfId="13445" xr:uid="{BA4E6B2E-995D-4E62-89B4-A4D63C2C7FED}"/>
    <cellStyle name="20% - Accent5 9 3" xfId="13446" xr:uid="{530D63B2-9241-4497-B390-C139A539FAB1}"/>
    <cellStyle name="20% - Accent5 9 3 2" xfId="13447" xr:uid="{8B334C67-027A-41BF-A409-158F632F8EA1}"/>
    <cellStyle name="20% - Accent5 9 3 2 2" xfId="13448" xr:uid="{AF81328C-182C-42F6-83B9-4D2EF8275372}"/>
    <cellStyle name="20% - Accent5 9 3 2 2 2" xfId="13449" xr:uid="{97AF3818-1ADF-4E3D-A839-023B20591D0C}"/>
    <cellStyle name="20% - Accent5 9 3 2 2 2 2" xfId="13450" xr:uid="{2057C7AD-FC66-4F3C-86F3-194D7A3517C1}"/>
    <cellStyle name="20% - Accent5 9 3 2 2 3" xfId="13451" xr:uid="{6FB0BD7C-E423-46F8-A54C-BEFF26E7F07C}"/>
    <cellStyle name="20% - Accent5 9 3 2 3" xfId="13452" xr:uid="{47D4136C-CD51-46FB-8386-6968840F57D5}"/>
    <cellStyle name="20% - Accent5 9 3 2 3 2" xfId="13453" xr:uid="{C6226381-8207-4F61-BAB5-88C3C980F31D}"/>
    <cellStyle name="20% - Accent5 9 3 2 4" xfId="13454" xr:uid="{DE857AEE-39D4-447E-A01E-810815C86997}"/>
    <cellStyle name="20% - Accent5 9 3 2 5" xfId="13455" xr:uid="{BB543689-8E84-442E-8358-652E414CCBF0}"/>
    <cellStyle name="20% - Accent5 9 3 3" xfId="13456" xr:uid="{A6A6776A-B84E-4FCC-AD25-624971805CFC}"/>
    <cellStyle name="20% - Accent5 9 3 3 2" xfId="13457" xr:uid="{0BDA60B9-84D0-4B07-BE28-01495043121C}"/>
    <cellStyle name="20% - Accent5 9 3 3 2 2" xfId="13458" xr:uid="{354DA489-81D7-4700-B1A4-5DC4EDBDD44E}"/>
    <cellStyle name="20% - Accent5 9 3 3 3" xfId="13459" xr:uid="{509BE8DB-20C2-457F-A886-9C6697FE032F}"/>
    <cellStyle name="20% - Accent5 9 3 4" xfId="13460" xr:uid="{4FC7FD1D-C44B-4705-8F32-55C1AF8488D6}"/>
    <cellStyle name="20% - Accent5 9 3 4 2" xfId="13461" xr:uid="{20271751-6AF1-48C1-ADE6-460F05139A53}"/>
    <cellStyle name="20% - Accent5 9 3 5" xfId="13462" xr:uid="{C6C1995B-0A0A-4375-8382-1EA1BC2FFD3B}"/>
    <cellStyle name="20% - Accent5 9 3 6" xfId="13463" xr:uid="{BDF48FEC-7C94-4E58-9615-7CC8264CA0DE}"/>
    <cellStyle name="20% - Accent5 9 4" xfId="13464" xr:uid="{8C646178-1C9B-42C8-8F62-A0360C5AEB28}"/>
    <cellStyle name="20% - Accent5 9 4 2" xfId="13465" xr:uid="{B6431358-00AC-4A9C-96F6-DC1B333CA764}"/>
    <cellStyle name="20% - Accent5 9 4 2 2" xfId="13466" xr:uid="{8392AD3E-FD30-4BDA-B9DD-82AFE0808AFA}"/>
    <cellStyle name="20% - Accent5 9 4 2 2 2" xfId="13467" xr:uid="{1516C56C-B3F8-403E-8FFA-558DF6203B56}"/>
    <cellStyle name="20% - Accent5 9 4 2 2 2 2" xfId="13468" xr:uid="{0DD96387-C4A8-4E07-9959-996B124C4806}"/>
    <cellStyle name="20% - Accent5 9 4 2 2 3" xfId="13469" xr:uid="{2FF4E296-FCD2-4B81-93DB-0C7E382A8206}"/>
    <cellStyle name="20% - Accent5 9 4 2 3" xfId="13470" xr:uid="{D84156D7-6E97-4FC4-A176-523AA392AEE0}"/>
    <cellStyle name="20% - Accent5 9 4 2 3 2" xfId="13471" xr:uid="{A4795068-8E01-4563-87A0-B10C90953942}"/>
    <cellStyle name="20% - Accent5 9 4 2 4" xfId="13472" xr:uid="{1AE9AA83-C6AF-4D73-B9AD-808C1E206C25}"/>
    <cellStyle name="20% - Accent5 9 4 3" xfId="13473" xr:uid="{336CBA4C-80A2-4FBC-9B38-C16D4CC8B00F}"/>
    <cellStyle name="20% - Accent5 9 4 3 2" xfId="13474" xr:uid="{1B0811A4-13AE-449A-B115-4E1DA0AF682E}"/>
    <cellStyle name="20% - Accent5 9 4 3 2 2" xfId="13475" xr:uid="{976DCC30-568C-497C-84E6-BBF8A2DEFA2E}"/>
    <cellStyle name="20% - Accent5 9 4 3 3" xfId="13476" xr:uid="{346BB634-43C2-48B4-AA5A-299096480071}"/>
    <cellStyle name="20% - Accent5 9 4 4" xfId="13477" xr:uid="{5630ACCB-0B41-4FF7-BDD2-416CC35920B6}"/>
    <cellStyle name="20% - Accent5 9 4 4 2" xfId="13478" xr:uid="{FACD9E16-A4B7-4418-8886-5D0F2992F827}"/>
    <cellStyle name="20% - Accent5 9 4 5" xfId="13479" xr:uid="{52B2450C-C2C2-4CD4-9B26-EF94159B3353}"/>
    <cellStyle name="20% - Accent5 9 4 6" xfId="13480" xr:uid="{BEDC2DF3-E813-4877-AFF6-1E8031027003}"/>
    <cellStyle name="20% - Accent5 9 5" xfId="13481" xr:uid="{9A5ABF39-7556-4B98-9417-405D03B19E18}"/>
    <cellStyle name="20% - Accent5 9 5 2" xfId="13482" xr:uid="{7519E639-4FC7-4ACB-9149-ECA98B461C47}"/>
    <cellStyle name="20% - Accent5 9 5 2 2" xfId="13483" xr:uid="{84DE6143-477D-4B3C-83B5-C43D06BC6CEA}"/>
    <cellStyle name="20% - Accent5 9 5 2 2 2" xfId="13484" xr:uid="{FD691359-61BE-4D90-92F0-B34956A0A88D}"/>
    <cellStyle name="20% - Accent5 9 5 2 2 2 2" xfId="13485" xr:uid="{D085847D-445B-4191-BCDE-945C1F426E7B}"/>
    <cellStyle name="20% - Accent5 9 5 2 2 3" xfId="13486" xr:uid="{E6141E48-0F4F-4E89-A00A-42A600CADA16}"/>
    <cellStyle name="20% - Accent5 9 5 2 3" xfId="13487" xr:uid="{3771F70C-69A1-4DAA-9D55-E222B469F163}"/>
    <cellStyle name="20% - Accent5 9 5 2 3 2" xfId="13488" xr:uid="{11DB0695-BEC1-4B6F-B95A-417A3895C1FF}"/>
    <cellStyle name="20% - Accent5 9 5 2 4" xfId="13489" xr:uid="{09D2DAE3-E7C5-4AC6-8902-EAEE4E283D9F}"/>
    <cellStyle name="20% - Accent5 9 5 3" xfId="13490" xr:uid="{01478130-FDEE-48CD-A892-E9B817763C06}"/>
    <cellStyle name="20% - Accent5 9 5 3 2" xfId="13491" xr:uid="{3B0161B0-3180-4441-9E77-000AF027AB81}"/>
    <cellStyle name="20% - Accent5 9 5 3 2 2" xfId="13492" xr:uid="{36708422-3D0F-4D86-B392-F28C7A3DAFCE}"/>
    <cellStyle name="20% - Accent5 9 5 3 3" xfId="13493" xr:uid="{29F3DD6A-D48E-4E64-9BBE-EBA04B806074}"/>
    <cellStyle name="20% - Accent5 9 5 4" xfId="13494" xr:uid="{5CCA17DB-FE59-4FBB-947B-B8968D963E53}"/>
    <cellStyle name="20% - Accent5 9 5 4 2" xfId="13495" xr:uid="{77A7037C-0B47-40A6-94CF-346A226C7B82}"/>
    <cellStyle name="20% - Accent5 9 5 5" xfId="13496" xr:uid="{2D1D5A0B-E158-46B7-8C73-3A1692985BC0}"/>
    <cellStyle name="20% - Accent5 9 6" xfId="13497" xr:uid="{8D84B101-21D3-4EA8-A5B2-F6591BA9A75F}"/>
    <cellStyle name="20% - Accent5 9 6 2" xfId="13498" xr:uid="{6AEEB7BD-0BBE-4B5A-9B6E-410E6DB5F3FA}"/>
    <cellStyle name="20% - Accent5 9 6 2 2" xfId="13499" xr:uid="{57848B9E-90E6-4FEC-8899-71D9F1A2C153}"/>
    <cellStyle name="20% - Accent5 9 6 2 2 2" xfId="13500" xr:uid="{EF549D44-5D49-423D-849B-487E08BAC81A}"/>
    <cellStyle name="20% - Accent5 9 6 2 3" xfId="13501" xr:uid="{839CD01E-D41D-462A-8AB6-43378AB15297}"/>
    <cellStyle name="20% - Accent5 9 6 3" xfId="13502" xr:uid="{D6BA2B8B-5146-4D5A-9132-3C7259910017}"/>
    <cellStyle name="20% - Accent5 9 6 3 2" xfId="13503" xr:uid="{C4530637-FCCB-4D5B-93E8-2A2C3DA11D9A}"/>
    <cellStyle name="20% - Accent5 9 6 4" xfId="13504" xr:uid="{20D1329C-2CB9-4F56-B969-B6B12C31BA9B}"/>
    <cellStyle name="20% - Accent5 9 7" xfId="13505" xr:uid="{080E59F9-F14F-4905-A3F0-DDC7A1717A88}"/>
    <cellStyle name="20% - Accent5 9 7 2" xfId="13506" xr:uid="{D4F0BDEE-74A3-4B9E-8CD7-940DD22F0581}"/>
    <cellStyle name="20% - Accent5 9 7 2 2" xfId="13507" xr:uid="{C2D13D8E-3761-4B7A-BFB0-FBEDDAD904C1}"/>
    <cellStyle name="20% - Accent5 9 7 3" xfId="13508" xr:uid="{7C24347F-2742-4251-BD8C-E816149FEBCD}"/>
    <cellStyle name="20% - Accent5 9 8" xfId="13509" xr:uid="{26A3C654-FD04-4BAC-AE88-36C2C600499D}"/>
    <cellStyle name="20% - Accent5 9 8 2" xfId="13510" xr:uid="{0319FE18-0785-4D45-89B5-489F0C59EF8C}"/>
    <cellStyle name="20% - Accent5 9 9" xfId="13511" xr:uid="{8CDB095F-A813-4C66-A7A2-115395A959C8}"/>
    <cellStyle name="20% - Accent6" xfId="112" builtinId="50" hidden="1"/>
    <cellStyle name="20% - Accent6 10" xfId="13512" xr:uid="{D78A7A1C-867F-4F8F-8DCD-CF5D2AB76F26}"/>
    <cellStyle name="20% - Accent6 10 2" xfId="13513" xr:uid="{AB41698A-B461-45C4-A34F-F79EF453C1E7}"/>
    <cellStyle name="20% - Accent6 11" xfId="13514" xr:uid="{1AC8931E-694C-4A10-8A90-1FD1CB8EE37D}"/>
    <cellStyle name="20% - Accent6 11 2" xfId="13515" xr:uid="{624B4B5E-346B-46D4-A76C-BC87486DF648}"/>
    <cellStyle name="20% - Accent6 12" xfId="13516" xr:uid="{8C646626-9C20-44E3-9083-01DA0C0C7C94}"/>
    <cellStyle name="20% - Accent6 12 2" xfId="13517" xr:uid="{E913D60D-B6AF-4DB4-A7E8-B5A5EFCB15D5}"/>
    <cellStyle name="20% - Accent6 13" xfId="13518" xr:uid="{CC28E923-7E01-4FC0-96C9-A20D2C99E4DD}"/>
    <cellStyle name="20% - Accent6 2" xfId="13519" xr:uid="{2A869BF9-C623-4EE9-857E-1759775D9799}"/>
    <cellStyle name="20% - Accent6 2 10" xfId="13520" xr:uid="{9A12C35A-833D-4465-8787-EC3251D3700B}"/>
    <cellStyle name="20% - Accent6 2 11" xfId="13521" xr:uid="{58316063-5482-472E-9E68-F99C34BE3461}"/>
    <cellStyle name="20% - Accent6 2 11 2" xfId="13522" xr:uid="{2B07A1C2-2764-4454-9D75-34F27EDCACA3}"/>
    <cellStyle name="20% - Accent6 2 11 2 2" xfId="13523" xr:uid="{A47E9901-889C-4165-9100-DE698EAB0E08}"/>
    <cellStyle name="20% - Accent6 2 11 2 2 2" xfId="13524" xr:uid="{F8F4A4F6-E987-41D9-845F-D1414D6E0D8C}"/>
    <cellStyle name="20% - Accent6 2 11 2 3" xfId="13525" xr:uid="{568EAD30-73F7-49D6-B3E3-B117299B8114}"/>
    <cellStyle name="20% - Accent6 2 11 3" xfId="13526" xr:uid="{9EE2405F-5CAC-4227-8683-05E6E7E5ECA1}"/>
    <cellStyle name="20% - Accent6 2 11 3 2" xfId="13527" xr:uid="{997E5252-C1E4-4255-89BE-4D40CDD37827}"/>
    <cellStyle name="20% - Accent6 2 11 4" xfId="13528" xr:uid="{ED012EE9-72E5-4CA8-91C6-0B6EB709CB27}"/>
    <cellStyle name="20% - Accent6 2 12" xfId="13529" xr:uid="{CA36EB5A-8B47-41C3-BE30-01AA84CE9148}"/>
    <cellStyle name="20% - Accent6 2 12 2" xfId="13530" xr:uid="{37F14BF0-DF43-4555-90BC-E19F0D6EBA9C}"/>
    <cellStyle name="20% - Accent6 2 12 2 2" xfId="13531" xr:uid="{98ACBF28-3BCC-4FC2-8392-91635C3B0C6B}"/>
    <cellStyle name="20% - Accent6 2 12 3" xfId="13532" xr:uid="{3BB56B46-0041-4E7C-B3F3-280F29737555}"/>
    <cellStyle name="20% - Accent6 2 13" xfId="13533" xr:uid="{576A181F-A47C-4B84-8B2D-BDB31E9F1E6D}"/>
    <cellStyle name="20% - Accent6 2 13 2" xfId="13534" xr:uid="{35B6DECA-5127-4E52-A63B-65739AD843EA}"/>
    <cellStyle name="20% - Accent6 2 14" xfId="13535" xr:uid="{CA2ABBC4-11A9-4415-A9A6-B8DF6F5C399A}"/>
    <cellStyle name="20% - Accent6 2 2" xfId="13536" xr:uid="{B722BCF2-FBC4-4B4A-9B8E-DFB849366F20}"/>
    <cellStyle name="20% - Accent6 2 2 2" xfId="13537" xr:uid="{4A955060-C9E2-4759-B973-C231A2A433B0}"/>
    <cellStyle name="20% - Accent6 2 2 2 2" xfId="13538" xr:uid="{0E1A953E-E789-42A4-8F33-0C3083B91029}"/>
    <cellStyle name="20% - Accent6 2 2 2 2 2" xfId="13539" xr:uid="{A11D9873-4404-4168-AC50-C029E7D4D6B5}"/>
    <cellStyle name="20% - Accent6 2 2 2 2 3" xfId="13540" xr:uid="{16E55898-CD52-4F88-8F5F-419C9BFE4457}"/>
    <cellStyle name="20% - Accent6 2 2 2 2 3 2" xfId="13541" xr:uid="{8DC39BFF-B9C4-49E2-994A-34D9B01DEE47}"/>
    <cellStyle name="20% - Accent6 2 2 2 2 3 2 2" xfId="13542" xr:uid="{EFF68B96-C66C-4420-ABBF-6A8BB63F7E80}"/>
    <cellStyle name="20% - Accent6 2 2 2 2 3 2 2 2" xfId="13543" xr:uid="{894B9D50-3ACB-4E79-80C9-17713C2F0717}"/>
    <cellStyle name="20% - Accent6 2 2 2 2 3 2 3" xfId="13544" xr:uid="{0A27DCF7-805E-485A-9BD4-AE6EF47D6738}"/>
    <cellStyle name="20% - Accent6 2 2 2 2 3 3" xfId="13545" xr:uid="{6577200E-7E8E-4A2E-8625-C8AC1B14C530}"/>
    <cellStyle name="20% - Accent6 2 2 2 2 3 3 2" xfId="13546" xr:uid="{D50E1A1B-9482-4A2F-B04D-406EA7BD2716}"/>
    <cellStyle name="20% - Accent6 2 2 2 2 3 4" xfId="13547" xr:uid="{DAE39374-5EB3-45BC-855A-1755122547F4}"/>
    <cellStyle name="20% - Accent6 2 2 2 2 4" xfId="13548" xr:uid="{91B47AAA-E81A-4AF1-B4DB-99DAE183D244}"/>
    <cellStyle name="20% - Accent6 2 2 2 2 4 2" xfId="13549" xr:uid="{96E03ED9-3900-41FD-8113-E1C15A25726A}"/>
    <cellStyle name="20% - Accent6 2 2 2 2 4 2 2" xfId="13550" xr:uid="{15FF7CEA-60FD-4F07-AD1C-1BFD882FFDD7}"/>
    <cellStyle name="20% - Accent6 2 2 2 2 4 3" xfId="13551" xr:uid="{4DA6F6D0-B2DC-4B26-80FE-39AD2CC7C7C3}"/>
    <cellStyle name="20% - Accent6 2 2 2 2 5" xfId="13552" xr:uid="{5461828D-F479-4DAA-9D72-ABD7173F2DF2}"/>
    <cellStyle name="20% - Accent6 2 2 2 2 5 2" xfId="13553" xr:uid="{753348CF-4307-483C-86C3-DF606BE7C3E2}"/>
    <cellStyle name="20% - Accent6 2 2 2 2 6" xfId="13554" xr:uid="{6E23804D-FCA6-4E66-8C40-AC84BCAE994E}"/>
    <cellStyle name="20% - Accent6 2 2 2 3" xfId="13555" xr:uid="{5AD18DF3-746E-44DE-870B-5588E5CBF5C0}"/>
    <cellStyle name="20% - Accent6 2 2 2 3 2" xfId="13556" xr:uid="{3D473615-DD58-4BEA-A2B3-CB41676090E3}"/>
    <cellStyle name="20% - Accent6 2 2 2 3 2 2" xfId="13557" xr:uid="{3352A5E3-D43C-48A5-8C04-783D923C86EC}"/>
    <cellStyle name="20% - Accent6 2 2 2 3 2 2 2" xfId="13558" xr:uid="{12A1924A-01E3-4C5D-9A93-1C90D2EA754B}"/>
    <cellStyle name="20% - Accent6 2 2 2 3 2 2 2 2" xfId="13559" xr:uid="{0DF48CF9-4B82-4FD5-BF0A-6836CA93CA1E}"/>
    <cellStyle name="20% - Accent6 2 2 2 3 2 2 3" xfId="13560" xr:uid="{98360657-BBEE-42AC-A15D-D2200DF17A91}"/>
    <cellStyle name="20% - Accent6 2 2 2 3 2 3" xfId="13561" xr:uid="{C9DD4013-FB77-412E-9464-3A920BFBD5BB}"/>
    <cellStyle name="20% - Accent6 2 2 2 3 2 3 2" xfId="13562" xr:uid="{9EEA3B95-AE00-4A83-9F27-505555164458}"/>
    <cellStyle name="20% - Accent6 2 2 2 3 2 4" xfId="13563" xr:uid="{2B3CAA26-F3AC-4105-91A8-897A42008D32}"/>
    <cellStyle name="20% - Accent6 2 2 2 3 3" xfId="13564" xr:uid="{2566D013-A977-4873-B344-F6B7B7DE3F3F}"/>
    <cellStyle name="20% - Accent6 2 2 2 3 3 2" xfId="13565" xr:uid="{D1EF5905-811F-4EBE-9DB7-7EF87E372C94}"/>
    <cellStyle name="20% - Accent6 2 2 2 3 3 2 2" xfId="13566" xr:uid="{33F92992-0AEF-4CB4-98D0-8891BC518564}"/>
    <cellStyle name="20% - Accent6 2 2 2 3 3 3" xfId="13567" xr:uid="{7E729521-DBA4-421F-89C1-9CB25CF93A34}"/>
    <cellStyle name="20% - Accent6 2 2 2 3 4" xfId="13568" xr:uid="{36A22C04-FE43-4C99-BE59-ADBDE388BE30}"/>
    <cellStyle name="20% - Accent6 2 2 2 3 4 2" xfId="13569" xr:uid="{845A22DA-6B1F-41C8-ADFE-210352CEF0F4}"/>
    <cellStyle name="20% - Accent6 2 2 2 3 5" xfId="13570" xr:uid="{47680331-B53D-4222-9714-8D3158D7AFFC}"/>
    <cellStyle name="20% - Accent6 2 2 2 4" xfId="13571" xr:uid="{F7599D85-451C-45C9-A5E6-176DD5801BF5}"/>
    <cellStyle name="20% - Accent6 2 2 2 4 2" xfId="13572" xr:uid="{A57077B4-A6AC-4C8E-955D-3B6758052172}"/>
    <cellStyle name="20% - Accent6 2 2 2 4 2 2" xfId="13573" xr:uid="{1D0C3725-241B-4181-89E2-FD2D48B036CD}"/>
    <cellStyle name="20% - Accent6 2 2 2 4 2 2 2" xfId="13574" xr:uid="{CEC61C90-50DF-4E5C-B394-A4E1243D2E58}"/>
    <cellStyle name="20% - Accent6 2 2 2 4 2 2 2 2" xfId="13575" xr:uid="{BDB029B4-016D-4704-A334-F4094E3E058E}"/>
    <cellStyle name="20% - Accent6 2 2 2 4 2 2 3" xfId="13576" xr:uid="{F96850D5-DFFC-46DB-A16C-071A67F9B124}"/>
    <cellStyle name="20% - Accent6 2 2 2 4 2 3" xfId="13577" xr:uid="{6FDF2BB5-9230-40C0-A536-87A9AD099DC9}"/>
    <cellStyle name="20% - Accent6 2 2 2 4 2 3 2" xfId="13578" xr:uid="{7208CCCA-1430-48B4-8DC9-131730B2C6B6}"/>
    <cellStyle name="20% - Accent6 2 2 2 4 2 4" xfId="13579" xr:uid="{83FF9756-F427-4286-A03A-24361A1FE721}"/>
    <cellStyle name="20% - Accent6 2 2 2 4 3" xfId="13580" xr:uid="{659FD240-1324-4ECB-9573-56B3DB59B5DE}"/>
    <cellStyle name="20% - Accent6 2 2 2 4 3 2" xfId="13581" xr:uid="{FA86488D-9B98-4D04-B0C2-777B437F1902}"/>
    <cellStyle name="20% - Accent6 2 2 2 4 3 2 2" xfId="13582" xr:uid="{B9B63D26-5C25-434B-9DED-1AC82A3770BA}"/>
    <cellStyle name="20% - Accent6 2 2 2 4 3 3" xfId="13583" xr:uid="{6CCE748C-2EE6-4B12-8D11-E208B1974B15}"/>
    <cellStyle name="20% - Accent6 2 2 2 4 4" xfId="13584" xr:uid="{A5AE0B84-D36C-4F24-BA7D-C7FEB91C10A9}"/>
    <cellStyle name="20% - Accent6 2 2 2 4 4 2" xfId="13585" xr:uid="{329D186E-9A65-4080-88E3-5E23C665A554}"/>
    <cellStyle name="20% - Accent6 2 2 2 4 5" xfId="13586" xr:uid="{F6DA686B-D14C-4178-988D-BD057E011222}"/>
    <cellStyle name="20% - Accent6 2 2 2_Sheet1" xfId="13587" xr:uid="{256C527E-0D82-4642-87DB-A7D9506B13DB}"/>
    <cellStyle name="20% - Accent6 2 2 3" xfId="13588" xr:uid="{A109F9B3-2D7F-4A1E-BA47-39FAABBB63BA}"/>
    <cellStyle name="20% - Accent6 2 2 3 2" xfId="13589" xr:uid="{002E78C9-B3FD-4A34-AF49-CBBA30480EAA}"/>
    <cellStyle name="20% - Accent6 2 2 3 2 2" xfId="13590" xr:uid="{6ABD7B31-5F81-49D3-9B06-8AF3DE6A442C}"/>
    <cellStyle name="20% - Accent6 2 2 3 2 2 2" xfId="13591" xr:uid="{09DF0E12-AA7F-4C0D-A48B-2A57465C58DB}"/>
    <cellStyle name="20% - Accent6 2 2 3 2 2 2 2" xfId="13592" xr:uid="{9E7446B0-F652-4F5C-925A-E1674B432F5F}"/>
    <cellStyle name="20% - Accent6 2 2 3 2 2 3" xfId="13593" xr:uid="{CF792D26-CBDA-4C55-BFEF-B4C5A468E35F}"/>
    <cellStyle name="20% - Accent6 2 2 3 2 3" xfId="13594" xr:uid="{4250AB62-BBCA-4A79-9783-8FD810037F5F}"/>
    <cellStyle name="20% - Accent6 2 2 3 2 3 2" xfId="13595" xr:uid="{90C2D1CB-47C8-47FC-8485-55637A54E499}"/>
    <cellStyle name="20% - Accent6 2 2 3 2 4" xfId="13596" xr:uid="{7FE9E454-E5F9-4624-B6AB-F6C24F74D6CA}"/>
    <cellStyle name="20% - Accent6 2 2 3 3" xfId="13597" xr:uid="{A358ADAC-C902-43D2-847F-B72FFCB92A68}"/>
    <cellStyle name="20% - Accent6 2 2 3 3 2" xfId="13598" xr:uid="{656C7E1D-E1F3-4AA2-885F-C2F9F6DADF6C}"/>
    <cellStyle name="20% - Accent6 2 2 3 3 2 2" xfId="13599" xr:uid="{0C830149-0E6C-4CCD-B49A-E22C897C0D7C}"/>
    <cellStyle name="20% - Accent6 2 2 3 3 3" xfId="13600" xr:uid="{E904BABC-FA0B-406D-BDAD-729A9D7C6528}"/>
    <cellStyle name="20% - Accent6 2 2 3 4" xfId="13601" xr:uid="{16B8A63B-7AE4-481A-B3AE-8B18E8D49033}"/>
    <cellStyle name="20% - Accent6 2 2 3 4 2" xfId="13602" xr:uid="{83FC0335-4CDF-4E3E-AA9C-1C73F70FAC4F}"/>
    <cellStyle name="20% - Accent6 2 2 3 5" xfId="13603" xr:uid="{39F3525F-4553-45D0-81EB-CB6162CD15DF}"/>
    <cellStyle name="20% - Accent6 2 2 4" xfId="13604" xr:uid="{D3CBFBA7-E22F-42AC-9294-8F588B49D3AC}"/>
    <cellStyle name="20% - Accent6 2 2 4 2" xfId="13605" xr:uid="{5A0720D4-CFB3-4C83-BAED-0488BCDA2328}"/>
    <cellStyle name="20% - Accent6 2 2 4 2 2" xfId="13606" xr:uid="{41CCE4DE-17F7-4B9F-8D21-5DB4821652CB}"/>
    <cellStyle name="20% - Accent6 2 2 4 2 2 2" xfId="13607" xr:uid="{65CE23DA-4557-4CC6-906D-212991CCD749}"/>
    <cellStyle name="20% - Accent6 2 2 4 2 3" xfId="13608" xr:uid="{896D7F0F-786B-4DEF-BB17-16646BD0059E}"/>
    <cellStyle name="20% - Accent6 2 2 4 3" xfId="13609" xr:uid="{F62C4806-BD7A-4B52-ADD0-128B8C49C246}"/>
    <cellStyle name="20% - Accent6 2 2 4 3 2" xfId="13610" xr:uid="{8B752B36-7A25-4F33-BEA8-61E7B2D9A980}"/>
    <cellStyle name="20% - Accent6 2 2 4 4" xfId="13611" xr:uid="{C7F80F3A-72F0-4D49-A258-367AC8FEEDB2}"/>
    <cellStyle name="20% - Accent6 2 2 5" xfId="13612" xr:uid="{CA153FBA-39DE-49FF-9FF6-DAE1431F0076}"/>
    <cellStyle name="20% - Accent6 2 2 5 2" xfId="13613" xr:uid="{6C1862EC-B24A-49C6-8FC0-8ED06F29DFC3}"/>
    <cellStyle name="20% - Accent6 2 2 5 2 2" xfId="13614" xr:uid="{60218A2E-4A7F-475E-A4AC-8F60AA3C06F0}"/>
    <cellStyle name="20% - Accent6 2 2 5 3" xfId="13615" xr:uid="{79FEAF1A-0F53-48FC-B143-BC70AFF46627}"/>
    <cellStyle name="20% - Accent6 2 2 6" xfId="13616" xr:uid="{2C04BFE7-80D4-4F6E-8808-90E16073682F}"/>
    <cellStyle name="20% - Accent6 2 2 6 2" xfId="13617" xr:uid="{49975CE7-0D25-4E33-953A-2E70BA3374A2}"/>
    <cellStyle name="20% - Accent6 2 2 7" xfId="13618" xr:uid="{912865AB-8C45-4515-8A3C-E1E715E48ECA}"/>
    <cellStyle name="20% - Accent6 2 2_Asset Register (new)" xfId="13619" xr:uid="{4DE59FF8-2E8E-4CD6-AEE4-105862EBC826}"/>
    <cellStyle name="20% - Accent6 2 3" xfId="13620" xr:uid="{88A04881-3456-4F20-AE3D-52468641D34C}"/>
    <cellStyle name="20% - Accent6 2 3 2" xfId="13621" xr:uid="{32B4B727-BED8-44D1-8CBA-91F8DF993CFE}"/>
    <cellStyle name="20% - Accent6 2 3 2 2" xfId="13622" xr:uid="{FE33B4E1-E22E-4B73-9CB5-04A45BB87094}"/>
    <cellStyle name="20% - Accent6 2 3 2 2 2" xfId="13623" xr:uid="{57D52ED0-CA95-4710-BE35-21F24F3DDF91}"/>
    <cellStyle name="20% - Accent6 2 3 2 2 2 2" xfId="13624" xr:uid="{4720FE33-E378-43BE-A56E-A051F56699A6}"/>
    <cellStyle name="20% - Accent6 2 3 2 2 3" xfId="13625" xr:uid="{A62620CC-BF87-4D0A-BDF8-45FA66A3AFF9}"/>
    <cellStyle name="20% - Accent6 2 3 2 3" xfId="13626" xr:uid="{653F1A8C-D7CE-49B2-A3C2-062DE7022AE0}"/>
    <cellStyle name="20% - Accent6 2 3 2 3 2" xfId="13627" xr:uid="{EA5236D8-ECD8-4446-9ABE-140ABA1D37D6}"/>
    <cellStyle name="20% - Accent6 2 3 2 3 2 2" xfId="13628" xr:uid="{451E3743-1D40-4F00-A6A7-4655B1CB6A45}"/>
    <cellStyle name="20% - Accent6 2 3 2 3 2 2 2" xfId="13629" xr:uid="{0D587A59-F4BA-49A5-A4B9-15917E9C4BC4}"/>
    <cellStyle name="20% - Accent6 2 3 2 3 2 3" xfId="13630" xr:uid="{951517F5-51FF-4C85-BD71-03D34B02CF95}"/>
    <cellStyle name="20% - Accent6 2 3 2 3 3" xfId="13631" xr:uid="{E1DF13C9-BDFB-4BAC-BCAE-2F51219046B6}"/>
    <cellStyle name="20% - Accent6 2 3 2 3 3 2" xfId="13632" xr:uid="{9D96F56A-1F75-4C15-A79F-EF65450262AC}"/>
    <cellStyle name="20% - Accent6 2 3 2 3 4" xfId="13633" xr:uid="{6E77634F-B226-4C3F-9ED1-2E90EDAADFA9}"/>
    <cellStyle name="20% - Accent6 2 3 2 4" xfId="13634" xr:uid="{4E2C7FD0-4CFE-4BCB-8BAF-C9FBCDB840F4}"/>
    <cellStyle name="20% - Accent6 2 3 2 4 2" xfId="13635" xr:uid="{26AC180F-739E-4F12-8144-0EFB2E8F3549}"/>
    <cellStyle name="20% - Accent6 2 3 2 4 2 2" xfId="13636" xr:uid="{8BD03F62-0505-412C-A933-56197AC4877C}"/>
    <cellStyle name="20% - Accent6 2 3 2 4 3" xfId="13637" xr:uid="{802F5F96-3182-4BCC-90D1-1C193B1A7501}"/>
    <cellStyle name="20% - Accent6 2 3 2 5" xfId="13638" xr:uid="{6904AD29-195D-4E55-9ADA-8844EBB4B4DC}"/>
    <cellStyle name="20% - Accent6 2 3 2 5 2" xfId="13639" xr:uid="{E6015B58-D7B3-484F-8C6B-277563C42934}"/>
    <cellStyle name="20% - Accent6 2 3 2 6" xfId="13640" xr:uid="{24DB2570-6652-44FD-834F-5D0002204DB0}"/>
    <cellStyle name="20% - Accent6 2 3 2 6 2" xfId="13641" xr:uid="{DF9C412E-742A-40F3-8289-58A91623ADD3}"/>
    <cellStyle name="20% - Accent6 2 3 2 7" xfId="13642" xr:uid="{201992B6-03FE-41FD-A6BA-2B641F9211B7}"/>
    <cellStyle name="20% - Accent6 2 3 2 8" xfId="13643" xr:uid="{11DD958C-2528-47FC-A445-9E67609EA7C1}"/>
    <cellStyle name="20% - Accent6 2 3 3" xfId="13644" xr:uid="{BD6AF876-73AB-4202-8266-6EEA0B3FAF4E}"/>
    <cellStyle name="20% - Accent6 2 3 3 2" xfId="13645" xr:uid="{33A3A0E4-DCE1-4BE1-A444-5F3B9C0916CE}"/>
    <cellStyle name="20% - Accent6 2 3 3 2 2" xfId="13646" xr:uid="{561C7329-62D7-466A-8D52-6E904D7A0D08}"/>
    <cellStyle name="20% - Accent6 2 3 3 2 2 2" xfId="13647" xr:uid="{31CB18FA-DE68-4421-BF75-1404A35DBDD2}"/>
    <cellStyle name="20% - Accent6 2 3 3 2 2 2 2" xfId="13648" xr:uid="{C35CB428-8DFC-4059-8699-0D1D028D535F}"/>
    <cellStyle name="20% - Accent6 2 3 3 2 2 3" xfId="13649" xr:uid="{92875F68-7847-4D15-A025-8FFD849436A2}"/>
    <cellStyle name="20% - Accent6 2 3 3 2 3" xfId="13650" xr:uid="{B4C3D11E-2590-4885-A629-E729868C0D40}"/>
    <cellStyle name="20% - Accent6 2 3 3 2 3 2" xfId="13651" xr:uid="{AA5AE0FF-B28D-47C6-9C78-8F6AB537D35A}"/>
    <cellStyle name="20% - Accent6 2 3 3 2 4" xfId="13652" xr:uid="{94721900-4854-4777-A0BF-124685468EC3}"/>
    <cellStyle name="20% - Accent6 2 3 3 3" xfId="13653" xr:uid="{85EFE0EB-2DC9-49F6-B7CD-0CA5671FB013}"/>
    <cellStyle name="20% - Accent6 2 3 3 3 2" xfId="13654" xr:uid="{8165210D-D61A-4342-99F3-FA0CB361DB52}"/>
    <cellStyle name="20% - Accent6 2 3 3 3 2 2" xfId="13655" xr:uid="{1069A1C2-0B23-4132-B41B-7C400C08B0F3}"/>
    <cellStyle name="20% - Accent6 2 3 3 3 3" xfId="13656" xr:uid="{A885D521-A9D9-47AE-9D73-20369C77FEB9}"/>
    <cellStyle name="20% - Accent6 2 3 3 4" xfId="13657" xr:uid="{08EF4F44-F35A-4C39-B48D-E6A9F699E97B}"/>
    <cellStyle name="20% - Accent6 2 3 3 4 2" xfId="13658" xr:uid="{6494D99D-BD58-4C04-84BB-0E39B23ACF13}"/>
    <cellStyle name="20% - Accent6 2 3 3 5" xfId="13659" xr:uid="{69219FED-06A9-4257-8950-65DA1E4A2980}"/>
    <cellStyle name="20% - Accent6 2 3 3 5 2" xfId="13660" xr:uid="{5CEA291D-5EBD-4DCA-A4C5-B68579EA6351}"/>
    <cellStyle name="20% - Accent6 2 3 3 6" xfId="13661" xr:uid="{18318F10-A981-4115-80B0-529C028FEB96}"/>
    <cellStyle name="20% - Accent6 2 3 3 7" xfId="13662" xr:uid="{208D68CE-F38E-438E-808D-0A1F99000586}"/>
    <cellStyle name="20% - Accent6 2 3 4" xfId="13663" xr:uid="{B5437A0E-196F-467F-9DAE-CDBF1A4FE649}"/>
    <cellStyle name="20% - Accent6 2 3 4 2" xfId="13664" xr:uid="{05F2134D-9D42-423D-8848-C5325EC4F70A}"/>
    <cellStyle name="20% - Accent6 2 3 4 2 2" xfId="13665" xr:uid="{1AD53D3A-E3EC-434D-B75E-905300A54770}"/>
    <cellStyle name="20% - Accent6 2 3 4 2 2 2" xfId="13666" xr:uid="{426CBBAC-6338-478A-8833-CF5EF570F420}"/>
    <cellStyle name="20% - Accent6 2 3 4 2 2 2 2" xfId="13667" xr:uid="{458BDA73-B4E2-4E4D-8BD5-A56B17E5D180}"/>
    <cellStyle name="20% - Accent6 2 3 4 2 2 3" xfId="13668" xr:uid="{0AC83929-E9F8-4FD0-9F2C-E3F8122F5ACC}"/>
    <cellStyle name="20% - Accent6 2 3 4 2 3" xfId="13669" xr:uid="{82BA0D0B-F890-4351-9226-C411DC7206D1}"/>
    <cellStyle name="20% - Accent6 2 3 4 2 3 2" xfId="13670" xr:uid="{848D9263-BE45-4359-918C-B9E7C3012FDF}"/>
    <cellStyle name="20% - Accent6 2 3 4 2 4" xfId="13671" xr:uid="{5F9818BC-E796-4B2F-BAA3-A182464723A2}"/>
    <cellStyle name="20% - Accent6 2 3 4 3" xfId="13672" xr:uid="{52BCB7CC-771C-4813-B5F4-5BB6D10FC0B0}"/>
    <cellStyle name="20% - Accent6 2 3 4 3 2" xfId="13673" xr:uid="{B6F60455-731E-4562-9758-5B667FB1E624}"/>
    <cellStyle name="20% - Accent6 2 3 4 3 2 2" xfId="13674" xr:uid="{CC99B138-3397-443A-A9AA-0AB67F1BAAAA}"/>
    <cellStyle name="20% - Accent6 2 3 4 3 3" xfId="13675" xr:uid="{B6741A14-A49C-499B-91D6-DD2BEF189AEB}"/>
    <cellStyle name="20% - Accent6 2 3 4 4" xfId="13676" xr:uid="{3F782F95-DCED-4108-A9FC-A7592B3F4F63}"/>
    <cellStyle name="20% - Accent6 2 3 4 4 2" xfId="13677" xr:uid="{0BB836D4-7B57-4217-B0A9-0BE20F8BDF28}"/>
    <cellStyle name="20% - Accent6 2 3 4 5" xfId="13678" xr:uid="{5C51FAE0-5321-4728-9A21-8582E43B022A}"/>
    <cellStyle name="20% - Accent6 2 3 5" xfId="13679" xr:uid="{FFD087AA-710A-48A3-9BC2-DA9F87A4FEBE}"/>
    <cellStyle name="20% - Accent6 2 3 5 2" xfId="13680" xr:uid="{6F4C0FD5-5265-49EC-9894-219D3896F726}"/>
    <cellStyle name="20% - Accent6 2 3 6" xfId="13681" xr:uid="{893AB4E8-9DBF-4198-A471-83D10530BF2C}"/>
    <cellStyle name="20% - Accent6 2 3_Sheet1" xfId="13682" xr:uid="{A93527AA-E38D-4E1B-B59F-5241E59CD4F9}"/>
    <cellStyle name="20% - Accent6 2 4" xfId="13683" xr:uid="{3A7569F8-576F-4689-87B5-BAA5D229999C}"/>
    <cellStyle name="20% - Accent6 2 4 2" xfId="13684" xr:uid="{55BB60A6-EDEA-40AE-9CC7-DB22BFB23CB1}"/>
    <cellStyle name="20% - Accent6 2 4 2 2" xfId="13685" xr:uid="{005B52EE-9D7C-44A4-A107-207F13AA8B22}"/>
    <cellStyle name="20% - Accent6 2 4 2 2 2" xfId="13686" xr:uid="{948C3C6A-CC93-45A8-BE75-187143A3279B}"/>
    <cellStyle name="20% - Accent6 2 4 2 2 3" xfId="13687" xr:uid="{2FC9D984-3C1A-4698-A874-FFD67C8512F1}"/>
    <cellStyle name="20% - Accent6 2 4 2 3" xfId="13688" xr:uid="{2C2446FE-2D57-4488-BFAD-8771C2E7DFD7}"/>
    <cellStyle name="20% - Accent6 2 4 2 4" xfId="13689" xr:uid="{2FA69A4F-713E-4C81-A0C4-95D905A7E15D}"/>
    <cellStyle name="20% - Accent6 2 4 3" xfId="13690" xr:uid="{79AE8878-2DC2-4731-94FA-31DE4EBFDBD3}"/>
    <cellStyle name="20% - Accent6 2 4 3 2" xfId="13691" xr:uid="{ED945594-11CC-4BD3-9B2F-347E29938C52}"/>
    <cellStyle name="20% - Accent6 2 4 3 3" xfId="13692" xr:uid="{DFF39428-A353-46EF-A369-9B0F46EC2BBD}"/>
    <cellStyle name="20% - Accent6 2 4 4" xfId="13693" xr:uid="{D265E256-6C09-4A2B-AA7D-02C1E8446F23}"/>
    <cellStyle name="20% - Accent6 2 4 4 2" xfId="13694" xr:uid="{CF0B55A0-191B-469D-BC82-377530BB7AAB}"/>
    <cellStyle name="20% - Accent6 2 4 5" xfId="13695" xr:uid="{9058D733-D2BC-46AA-A390-B8A1999F9753}"/>
    <cellStyle name="20% - Accent6 2 5" xfId="13696" xr:uid="{A63C9C13-9F07-463A-B455-4020D03883EE}"/>
    <cellStyle name="20% - Accent6 2 5 2" xfId="13697" xr:uid="{EE753411-56E1-478F-B8EB-8B3CD9F1DAD0}"/>
    <cellStyle name="20% - Accent6 2 6" xfId="13698" xr:uid="{3F92225F-055B-4499-BA27-DEB67BF48FBA}"/>
    <cellStyle name="20% - Accent6 2 7" xfId="13699" xr:uid="{C7F8D1AE-FDCB-4F84-A612-A6B9892C1D9A}"/>
    <cellStyle name="20% - Accent6 2 8" xfId="13700" xr:uid="{1FEA95FB-9148-4DDA-8434-088BD11D2AB7}"/>
    <cellStyle name="20% - Accent6 2 9" xfId="13701" xr:uid="{0B12FE57-9E1F-40F0-BE88-FDF1F7587D12}"/>
    <cellStyle name="20% - Accent6 2 9 2" xfId="13702" xr:uid="{42CFF06C-E40C-4AC1-8C8D-14FB58181D9A}"/>
    <cellStyle name="20% - Accent6 2 9 2 2" xfId="13703" xr:uid="{6247C54C-7483-48C6-9D90-A7E2DA3389CC}"/>
    <cellStyle name="20% - Accent6 2 9 2 2 2" xfId="13704" xr:uid="{DA8B2A92-BE08-47F1-B14E-B1E0FA0C9B85}"/>
    <cellStyle name="20% - Accent6 2 9 2 2 2 2" xfId="13705" xr:uid="{577CF878-FF66-45F7-BF14-9BBFCD23365B}"/>
    <cellStyle name="20% - Accent6 2 9 2 2 3" xfId="13706" xr:uid="{C6AE42E4-A426-4ACE-ACDA-695C33B44F41}"/>
    <cellStyle name="20% - Accent6 2 9 2 3" xfId="13707" xr:uid="{2EC0DB67-C49B-4805-8F00-4325DA8AAB9E}"/>
    <cellStyle name="20% - Accent6 2 9 2 3 2" xfId="13708" xr:uid="{1A5C867A-9D13-467F-933E-16DD6FB0EEB3}"/>
    <cellStyle name="20% - Accent6 2 9 2 4" xfId="13709" xr:uid="{01817746-5BC5-4E0B-810A-997F26BB366C}"/>
    <cellStyle name="20% - Accent6 2 9 3" xfId="13710" xr:uid="{CFEBBE2E-AA89-4960-B9A4-4EEAAF4D3D13}"/>
    <cellStyle name="20% - Accent6 2 9 3 2" xfId="13711" xr:uid="{2086F9C9-95BA-40DF-9C8D-6F5885040F22}"/>
    <cellStyle name="20% - Accent6 2 9 3 2 2" xfId="13712" xr:uid="{C31B8AF0-904A-4EF8-8B7F-3DE8895B1576}"/>
    <cellStyle name="20% - Accent6 2 9 3 3" xfId="13713" xr:uid="{787D1F41-277B-40C7-983C-0D1997AB11E7}"/>
    <cellStyle name="20% - Accent6 2 9 4" xfId="13714" xr:uid="{DAA40A7E-25A7-422B-B804-0E2F7FC30622}"/>
    <cellStyle name="20% - Accent6 2 9 4 2" xfId="13715" xr:uid="{8566D414-C751-4849-80A6-2A37ED576F1E}"/>
    <cellStyle name="20% - Accent6 2 9 5" xfId="13716" xr:uid="{5ECEBA25-10E5-4924-B6DD-4B6A4067B056}"/>
    <cellStyle name="20% - Accent6 2_Asset Register (new)" xfId="13717" xr:uid="{6AD77D3D-E062-4A80-B277-A39AA859A0D2}"/>
    <cellStyle name="20% - Accent6 3" xfId="13718" xr:uid="{301971DE-34DD-483A-B3D7-18B6F9CF813A}"/>
    <cellStyle name="20% - Accent6 3 10" xfId="13719" xr:uid="{57E6059C-7447-4C22-82E3-395757AF057B}"/>
    <cellStyle name="20% - Accent6 3 10 2" xfId="13720" xr:uid="{9620F951-CD75-40C1-9796-E916DDD77F63}"/>
    <cellStyle name="20% - Accent6 3 10 2 2" xfId="13721" xr:uid="{6D52BCFE-A1F9-4A8D-94C9-8D72CE0FFEB2}"/>
    <cellStyle name="20% - Accent6 3 10 2 2 2" xfId="13722" xr:uid="{81381D07-E1E3-47E3-BB25-9E2B7855C30A}"/>
    <cellStyle name="20% - Accent6 3 10 2 2 2 2" xfId="13723" xr:uid="{F70D6439-035F-4C53-916C-60B92A56643C}"/>
    <cellStyle name="20% - Accent6 3 10 2 2 3" xfId="13724" xr:uid="{112DD3F5-0A50-4483-B541-C076E3479F9E}"/>
    <cellStyle name="20% - Accent6 3 10 2 3" xfId="13725" xr:uid="{438197BB-8B98-4A2D-B3E4-06002C7E4F71}"/>
    <cellStyle name="20% - Accent6 3 10 2 3 2" xfId="13726" xr:uid="{5261E7B6-BB69-4D19-9D90-7406ECB4FF7B}"/>
    <cellStyle name="20% - Accent6 3 10 2 4" xfId="13727" xr:uid="{7888161E-06EB-4179-9A4E-47B683F13491}"/>
    <cellStyle name="20% - Accent6 3 10 3" xfId="13728" xr:uid="{C43A634A-B702-4C91-8A9E-AA0770B47D86}"/>
    <cellStyle name="20% - Accent6 3 10 3 2" xfId="13729" xr:uid="{8F138D2E-57F6-439F-A9C6-F97BACE4B589}"/>
    <cellStyle name="20% - Accent6 3 10 3 2 2" xfId="13730" xr:uid="{97063320-CE7C-4CEB-88EA-CB4F18F6C20F}"/>
    <cellStyle name="20% - Accent6 3 10 3 3" xfId="13731" xr:uid="{0E2B4C31-7E93-4F66-89BE-E9731D2EF16E}"/>
    <cellStyle name="20% - Accent6 3 10 4" xfId="13732" xr:uid="{5353B662-B0B7-42D1-94CE-4A6CAB0E66C7}"/>
    <cellStyle name="20% - Accent6 3 10 4 2" xfId="13733" xr:uid="{D0B98027-830B-467F-BD11-D1007C4EA27D}"/>
    <cellStyle name="20% - Accent6 3 10 5" xfId="13734" xr:uid="{4EFDE488-F76E-4C28-B1C2-C3688BF71C7B}"/>
    <cellStyle name="20% - Accent6 3 11" xfId="13735" xr:uid="{47CFD6A1-1761-4853-83DC-42C4B1AD5F66}"/>
    <cellStyle name="20% - Accent6 3 11 2" xfId="13736" xr:uid="{B0B339DB-8D23-4644-9DBD-834516C82536}"/>
    <cellStyle name="20% - Accent6 3 11 2 2" xfId="13737" xr:uid="{58FC163E-61A5-42FA-AAAF-AF902B824607}"/>
    <cellStyle name="20% - Accent6 3 11 2 2 2" xfId="13738" xr:uid="{BED4E4F0-0982-4932-B4E5-B534145B2C28}"/>
    <cellStyle name="20% - Accent6 3 11 2 2 2 2" xfId="13739" xr:uid="{A663ED82-CD2A-4A48-9B9C-D5470D8529AA}"/>
    <cellStyle name="20% - Accent6 3 11 2 2 3" xfId="13740" xr:uid="{DDFEF7D9-895D-45CB-B6DB-291CD4EBECD9}"/>
    <cellStyle name="20% - Accent6 3 11 2 3" xfId="13741" xr:uid="{674FCF03-8B17-43B4-8256-FC30B2092AB8}"/>
    <cellStyle name="20% - Accent6 3 11 2 3 2" xfId="13742" xr:uid="{FF14BB5E-AA6E-41F9-B1B1-1702E9654457}"/>
    <cellStyle name="20% - Accent6 3 11 2 4" xfId="13743" xr:uid="{2388F41C-19DD-4C7D-9629-E8C32F7765D4}"/>
    <cellStyle name="20% - Accent6 3 11 3" xfId="13744" xr:uid="{4B6E4FD4-DAAC-43A7-A9A8-8A25546B4ED0}"/>
    <cellStyle name="20% - Accent6 3 11 3 2" xfId="13745" xr:uid="{35725838-5F61-4DFC-BF6D-AC774B9B7CEB}"/>
    <cellStyle name="20% - Accent6 3 11 3 2 2" xfId="13746" xr:uid="{0660EFA1-918D-4C76-89B3-4F7DF449E309}"/>
    <cellStyle name="20% - Accent6 3 11 3 3" xfId="13747" xr:uid="{A942BD52-6353-4A23-AB75-6FA4B9AC2850}"/>
    <cellStyle name="20% - Accent6 3 11 4" xfId="13748" xr:uid="{7DBC3B19-9D93-4D8F-B64C-0F7B7CF5B41C}"/>
    <cellStyle name="20% - Accent6 3 11 4 2" xfId="13749" xr:uid="{FC767283-C583-4B0D-81BE-16B07DCC7D13}"/>
    <cellStyle name="20% - Accent6 3 11 5" xfId="13750" xr:uid="{49C5EC0D-8277-44FA-A688-A794F38E5042}"/>
    <cellStyle name="20% - Accent6 3 12" xfId="13751" xr:uid="{AB2D1148-1C48-4C97-AEE7-E4F63573D08F}"/>
    <cellStyle name="20% - Accent6 3 12 2" xfId="13752" xr:uid="{836431D5-50A9-40C0-8653-A6478FAD9E27}"/>
    <cellStyle name="20% - Accent6 3 12 2 2" xfId="13753" xr:uid="{DF1955DC-4346-4F98-9E5E-8A670533679B}"/>
    <cellStyle name="20% - Accent6 3 12 2 2 2" xfId="13754" xr:uid="{70BDA815-F391-4C29-A42E-969FC1EBA16C}"/>
    <cellStyle name="20% - Accent6 3 12 2 2 2 2" xfId="13755" xr:uid="{4AD9C40D-0709-4F1C-8206-36AC9C0C7855}"/>
    <cellStyle name="20% - Accent6 3 12 2 2 3" xfId="13756" xr:uid="{AE0CB2B7-9B4F-4A91-B882-2F6152E18051}"/>
    <cellStyle name="20% - Accent6 3 12 2 3" xfId="13757" xr:uid="{D224F4A5-1BA1-4F59-BA77-99C453677DB9}"/>
    <cellStyle name="20% - Accent6 3 12 2 3 2" xfId="13758" xr:uid="{02D6581E-B1B0-4FC3-8CC7-9601D56A935E}"/>
    <cellStyle name="20% - Accent6 3 12 2 4" xfId="13759" xr:uid="{2E0C38E7-FC4B-46B8-88B0-65B14676ADCF}"/>
    <cellStyle name="20% - Accent6 3 12 3" xfId="13760" xr:uid="{02D7B191-361E-46FF-818C-579054BE72B3}"/>
    <cellStyle name="20% - Accent6 3 12 3 2" xfId="13761" xr:uid="{513D6E1F-69B3-4A9B-AFA7-22D35A66F3B7}"/>
    <cellStyle name="20% - Accent6 3 12 3 2 2" xfId="13762" xr:uid="{A30FE751-7BE9-40F1-8B2D-BF19A5956FCE}"/>
    <cellStyle name="20% - Accent6 3 12 3 3" xfId="13763" xr:uid="{965111CD-8F97-431E-AFF5-640A3853E7A4}"/>
    <cellStyle name="20% - Accent6 3 12 4" xfId="13764" xr:uid="{E49AC959-5CFA-4938-9D2A-FFC1D8A42400}"/>
    <cellStyle name="20% - Accent6 3 12 4 2" xfId="13765" xr:uid="{E38B3FF9-897C-4041-BFA3-D21A601F307A}"/>
    <cellStyle name="20% - Accent6 3 12 5" xfId="13766" xr:uid="{AD269412-B7A1-47CE-8294-FB7967866C49}"/>
    <cellStyle name="20% - Accent6 3 13" xfId="13767" xr:uid="{4D676950-01EA-41BA-9C47-42D72F48C2C6}"/>
    <cellStyle name="20% - Accent6 3 13 2" xfId="13768" xr:uid="{D1845FDB-4A47-4228-984D-B997A2741BA3}"/>
    <cellStyle name="20% - Accent6 3 13 2 2" xfId="13769" xr:uid="{A40396B6-0417-4D93-98FD-2AFC0AE98F6A}"/>
    <cellStyle name="20% - Accent6 3 13 2 2 2" xfId="13770" xr:uid="{5FFFC48B-0F8E-4C4F-8359-3665F2D60912}"/>
    <cellStyle name="20% - Accent6 3 13 2 2 2 2" xfId="13771" xr:uid="{CE346CD5-37EE-4727-A7F9-C12903F58BEB}"/>
    <cellStyle name="20% - Accent6 3 13 2 2 3" xfId="13772" xr:uid="{F89C1074-9611-4087-A0BB-9992A81A30B2}"/>
    <cellStyle name="20% - Accent6 3 13 2 3" xfId="13773" xr:uid="{43DE119E-3B93-48F0-A81D-6B9B1E01872A}"/>
    <cellStyle name="20% - Accent6 3 13 2 3 2" xfId="13774" xr:uid="{C2150885-C9E8-4686-93EA-21089D809CD9}"/>
    <cellStyle name="20% - Accent6 3 13 2 4" xfId="13775" xr:uid="{616166D2-87B0-4C76-8228-180CE3313D22}"/>
    <cellStyle name="20% - Accent6 3 13 3" xfId="13776" xr:uid="{1D7E5F4D-DEB7-4F4C-A02F-4D6538F5BE89}"/>
    <cellStyle name="20% - Accent6 3 13 3 2" xfId="13777" xr:uid="{3B5C049D-8F13-46D5-B5A9-E8B438F736E7}"/>
    <cellStyle name="20% - Accent6 3 13 3 2 2" xfId="13778" xr:uid="{A90AEEF8-198D-4B90-A784-45116B767C8A}"/>
    <cellStyle name="20% - Accent6 3 13 3 3" xfId="13779" xr:uid="{6F4C152C-89B2-44C7-A779-EAA588451048}"/>
    <cellStyle name="20% - Accent6 3 13 4" xfId="13780" xr:uid="{0AB20193-8CEE-4DBD-AE8E-60AFE081427D}"/>
    <cellStyle name="20% - Accent6 3 13 4 2" xfId="13781" xr:uid="{3598A902-37EC-40EF-9A30-D9B81E137215}"/>
    <cellStyle name="20% - Accent6 3 13 5" xfId="13782" xr:uid="{EC1024DF-96D4-469A-9346-97F1CFEE950D}"/>
    <cellStyle name="20% - Accent6 3 14" xfId="13783" xr:uid="{2CCE08E0-CB0A-42FE-8BA2-B03F77063AA1}"/>
    <cellStyle name="20% - Accent6 3 14 2" xfId="13784" xr:uid="{4A1C717F-3C9D-468C-839D-C5F9F95A1E02}"/>
    <cellStyle name="20% - Accent6 3 14 2 2" xfId="13785" xr:uid="{84EAF433-77B1-4B05-BFD0-680C3C71CAFE}"/>
    <cellStyle name="20% - Accent6 3 14 2 2 2" xfId="13786" xr:uid="{A45399CF-1856-418C-A445-32479B553032}"/>
    <cellStyle name="20% - Accent6 3 14 2 3" xfId="13787" xr:uid="{A5599B8D-3658-416F-B61A-9278E2219751}"/>
    <cellStyle name="20% - Accent6 3 14 3" xfId="13788" xr:uid="{2A900592-E069-4A4E-BAEC-75591DA71CB7}"/>
    <cellStyle name="20% - Accent6 3 14 3 2" xfId="13789" xr:uid="{EC469D94-8274-4DAB-8636-7C68F956F002}"/>
    <cellStyle name="20% - Accent6 3 14 4" xfId="13790" xr:uid="{20C3920D-B3EF-4943-ADCE-EE39A7AF69B9}"/>
    <cellStyle name="20% - Accent6 3 15" xfId="13791" xr:uid="{7B22D684-C6EA-4D62-8358-601F5050C381}"/>
    <cellStyle name="20% - Accent6 3 15 2" xfId="13792" xr:uid="{B7D11691-8D1F-461B-A5D0-05F24A1A8A24}"/>
    <cellStyle name="20% - Accent6 3 15 2 2" xfId="13793" xr:uid="{3CAAFF49-C769-4035-980A-82BFD6013414}"/>
    <cellStyle name="20% - Accent6 3 15 3" xfId="13794" xr:uid="{5BE3AA20-4A6A-4EF5-8966-F2F1DEAC97A0}"/>
    <cellStyle name="20% - Accent6 3 16" xfId="13795" xr:uid="{03D1DA19-659B-40BB-8F85-33901A0E6203}"/>
    <cellStyle name="20% - Accent6 3 16 2" xfId="13796" xr:uid="{0BF8565F-7E7F-4CA7-8201-9D2ADA707481}"/>
    <cellStyle name="20% - Accent6 3 17" xfId="13797" xr:uid="{066DF965-8324-4D68-ACD2-A662FB4E3796}"/>
    <cellStyle name="20% - Accent6 3 17 2" xfId="13798" xr:uid="{C40B0B80-BACF-4655-8006-98893D09B611}"/>
    <cellStyle name="20% - Accent6 3 18" xfId="13799" xr:uid="{90604573-6F27-448A-A041-AE1910F0252D}"/>
    <cellStyle name="20% - Accent6 3 19" xfId="13800" xr:uid="{ADFC48E1-8B94-4B80-B0D0-62058CE94EFA}"/>
    <cellStyle name="20% - Accent6 3 2" xfId="13801" xr:uid="{A2F01731-B575-45FC-B4FB-297C64938226}"/>
    <cellStyle name="20% - Accent6 3 2 10" xfId="13802" xr:uid="{BAAF5B05-C2A5-4D48-93B0-434A17059948}"/>
    <cellStyle name="20% - Accent6 3 2 10 2" xfId="13803" xr:uid="{4173197C-6D11-47E9-8AA2-CA13B2ABF0D2}"/>
    <cellStyle name="20% - Accent6 3 2 10 2 2" xfId="13804" xr:uid="{3E1CEAE1-6A55-4B73-9ED3-B6D39ECE08C0}"/>
    <cellStyle name="20% - Accent6 3 2 10 2 2 2" xfId="13805" xr:uid="{11CF4075-B82D-4F36-88BE-C666251E22F3}"/>
    <cellStyle name="20% - Accent6 3 2 10 2 2 2 2" xfId="13806" xr:uid="{ECDB3B84-E6F6-47AD-BF5C-A232CCBFA138}"/>
    <cellStyle name="20% - Accent6 3 2 10 2 2 3" xfId="13807" xr:uid="{02BB2E1F-131C-4BBF-BD72-F1D61B38D293}"/>
    <cellStyle name="20% - Accent6 3 2 10 2 3" xfId="13808" xr:uid="{A2FBAB9B-FB07-414E-A3CA-AA6B5060693A}"/>
    <cellStyle name="20% - Accent6 3 2 10 2 3 2" xfId="13809" xr:uid="{E44A2236-DDF5-4F18-B651-8AE64159B232}"/>
    <cellStyle name="20% - Accent6 3 2 10 2 4" xfId="13810" xr:uid="{D8C6D69F-1645-40CF-9C51-AE014C1655EF}"/>
    <cellStyle name="20% - Accent6 3 2 10 3" xfId="13811" xr:uid="{FD79D56E-AB8C-4A72-8724-849B98B73E9E}"/>
    <cellStyle name="20% - Accent6 3 2 10 3 2" xfId="13812" xr:uid="{9B54C6D7-18D0-477F-AB17-F162DAADAB37}"/>
    <cellStyle name="20% - Accent6 3 2 10 3 2 2" xfId="13813" xr:uid="{148A7D94-1DA1-4816-88DA-F8216AAE33FB}"/>
    <cellStyle name="20% - Accent6 3 2 10 3 3" xfId="13814" xr:uid="{041CDFEF-79C7-41A4-A222-AF6EF1A089AA}"/>
    <cellStyle name="20% - Accent6 3 2 10 4" xfId="13815" xr:uid="{58366230-BBFC-43F8-8E5B-613DACFAE950}"/>
    <cellStyle name="20% - Accent6 3 2 10 4 2" xfId="13816" xr:uid="{3363733C-E283-4FBB-AA2D-0ADE7FCF5C11}"/>
    <cellStyle name="20% - Accent6 3 2 10 5" xfId="13817" xr:uid="{563B6A91-F568-49D4-9B18-2BD36104B72E}"/>
    <cellStyle name="20% - Accent6 3 2 11" xfId="13818" xr:uid="{7044F1AB-F589-4E0F-9733-D96A6F61C7DC}"/>
    <cellStyle name="20% - Accent6 3 2 11 2" xfId="13819" xr:uid="{1B3AE506-1B41-4FE5-8617-81C6BC25C428}"/>
    <cellStyle name="20% - Accent6 3 2 11 2 2" xfId="13820" xr:uid="{4924F416-3BCB-44C3-9607-6A2BC2BBC2E7}"/>
    <cellStyle name="20% - Accent6 3 2 11 2 2 2" xfId="13821" xr:uid="{E4A26EA4-4C47-44C2-8E77-79CCD81D4AE2}"/>
    <cellStyle name="20% - Accent6 3 2 11 2 2 2 2" xfId="13822" xr:uid="{CE82200C-EC2C-4B26-9C0F-9042FDDD8AE9}"/>
    <cellStyle name="20% - Accent6 3 2 11 2 2 3" xfId="13823" xr:uid="{F242CFA6-D000-426F-A94A-F3094769ECD7}"/>
    <cellStyle name="20% - Accent6 3 2 11 2 3" xfId="13824" xr:uid="{DDD4DBE5-E02D-4A8F-A6CB-4BA4BE017401}"/>
    <cellStyle name="20% - Accent6 3 2 11 2 3 2" xfId="13825" xr:uid="{284F69FA-0142-45CA-B51E-7A46E7359588}"/>
    <cellStyle name="20% - Accent6 3 2 11 2 4" xfId="13826" xr:uid="{499984ED-EAA8-4F56-BDD3-7A25D7FA17D7}"/>
    <cellStyle name="20% - Accent6 3 2 11 3" xfId="13827" xr:uid="{C1C191BE-24BC-4AAE-85CE-14C287E22B65}"/>
    <cellStyle name="20% - Accent6 3 2 11 3 2" xfId="13828" xr:uid="{5D2DA77B-9855-4778-A87B-70533676058C}"/>
    <cellStyle name="20% - Accent6 3 2 11 3 2 2" xfId="13829" xr:uid="{86FC691E-9000-40B4-9556-509650E4770A}"/>
    <cellStyle name="20% - Accent6 3 2 11 3 3" xfId="13830" xr:uid="{559A9D9E-FB94-477F-8080-4AD31EE254F4}"/>
    <cellStyle name="20% - Accent6 3 2 11 4" xfId="13831" xr:uid="{C7D06DD3-4DD6-4F5F-A60F-640671688040}"/>
    <cellStyle name="20% - Accent6 3 2 11 4 2" xfId="13832" xr:uid="{9A52752B-3288-4240-9560-AFA3EB1B48F7}"/>
    <cellStyle name="20% - Accent6 3 2 11 5" xfId="13833" xr:uid="{93E9B4D2-8F04-47A7-947F-CEC04A90C573}"/>
    <cellStyle name="20% - Accent6 3 2 12" xfId="13834" xr:uid="{73A290D9-E9C1-452B-9156-19D9A58C8D43}"/>
    <cellStyle name="20% - Accent6 3 2 12 2" xfId="13835" xr:uid="{53D909D9-5B3C-4E1F-A533-8F5DE9A6D4F3}"/>
    <cellStyle name="20% - Accent6 3 2 12 2 2" xfId="13836" xr:uid="{D4AFCA0A-411C-4D4D-8294-909BAB88CF6E}"/>
    <cellStyle name="20% - Accent6 3 2 12 2 2 2" xfId="13837" xr:uid="{6C5E439C-23AB-41C9-B123-365781900EB9}"/>
    <cellStyle name="20% - Accent6 3 2 12 2 3" xfId="13838" xr:uid="{6716342D-5B52-4237-B14D-624695780E3D}"/>
    <cellStyle name="20% - Accent6 3 2 12 3" xfId="13839" xr:uid="{FF264F73-DDFB-4ECC-A9E6-30A6ED8DF024}"/>
    <cellStyle name="20% - Accent6 3 2 12 3 2" xfId="13840" xr:uid="{BD632F58-D75D-4C5F-8445-68A0B2EDE806}"/>
    <cellStyle name="20% - Accent6 3 2 12 4" xfId="13841" xr:uid="{AD171A15-0085-47E4-93E3-52DE3B1254D2}"/>
    <cellStyle name="20% - Accent6 3 2 13" xfId="13842" xr:uid="{92673CFF-0478-4CCE-9C6D-070BC83C54B8}"/>
    <cellStyle name="20% - Accent6 3 2 13 2" xfId="13843" xr:uid="{F4A99A3B-7BC3-4B78-BE08-2DC3B3576F37}"/>
    <cellStyle name="20% - Accent6 3 2 13 2 2" xfId="13844" xr:uid="{4BC1A1C9-D40F-473E-A4C0-61F0B26065A6}"/>
    <cellStyle name="20% - Accent6 3 2 13 3" xfId="13845" xr:uid="{7AD0D249-04FB-4E96-970E-23F3A79C064C}"/>
    <cellStyle name="20% - Accent6 3 2 14" xfId="13846" xr:uid="{87CA916D-B146-4207-9626-BCB549B7E74C}"/>
    <cellStyle name="20% - Accent6 3 2 14 2" xfId="13847" xr:uid="{F5A7A7DE-B890-40B9-BC8A-347CA2C5B957}"/>
    <cellStyle name="20% - Accent6 3 2 15" xfId="13848" xr:uid="{104CE45A-CF81-48C2-9E2C-C5BFE08A1A23}"/>
    <cellStyle name="20% - Accent6 3 2 15 2" xfId="13849" xr:uid="{AA7EBEC1-4B63-4971-82F7-676FB4A0E650}"/>
    <cellStyle name="20% - Accent6 3 2 16" xfId="13850" xr:uid="{84D7F737-6FB3-4827-93DA-B58F091C72F1}"/>
    <cellStyle name="20% - Accent6 3 2 17" xfId="13851" xr:uid="{76B82D07-300B-4B0A-A573-E69A7D471647}"/>
    <cellStyle name="20% - Accent6 3 2 2" xfId="13852" xr:uid="{AC27C28F-7119-4054-B1A0-ABB22B88490B}"/>
    <cellStyle name="20% - Accent6 3 2 2 10" xfId="13853" xr:uid="{C0378778-3BBE-4626-B373-383C27DC3316}"/>
    <cellStyle name="20% - Accent6 3 2 2 2" xfId="13854" xr:uid="{217736D0-AA58-4B8F-803E-A3DD54E19A61}"/>
    <cellStyle name="20% - Accent6 3 2 2 2 2" xfId="13855" xr:uid="{4791D62D-3901-4A99-BD48-ABB3956B4FF2}"/>
    <cellStyle name="20% - Accent6 3 2 2 2 2 2" xfId="13856" xr:uid="{9400E70D-1F06-4368-98ED-A17020B59D16}"/>
    <cellStyle name="20% - Accent6 3 2 2 2 2 2 2" xfId="13857" xr:uid="{42B05230-BF64-4C6F-9BD4-348CFBBB49D8}"/>
    <cellStyle name="20% - Accent6 3 2 2 2 2 2 2 2" xfId="13858" xr:uid="{75D4BD60-1E51-4B72-B226-6690F65A079C}"/>
    <cellStyle name="20% - Accent6 3 2 2 2 2 2 2 2 2" xfId="13859" xr:uid="{D466863C-BBE7-4793-89FB-075A008EDE28}"/>
    <cellStyle name="20% - Accent6 3 2 2 2 2 2 2 3" xfId="13860" xr:uid="{00221F8B-327B-4711-B5A4-94E6741A54D6}"/>
    <cellStyle name="20% - Accent6 3 2 2 2 2 2 3" xfId="13861" xr:uid="{92D992B1-06DF-407A-A9B2-CC4D3D601049}"/>
    <cellStyle name="20% - Accent6 3 2 2 2 2 2 3 2" xfId="13862" xr:uid="{438111B8-6D1F-4AF8-90A0-0181110B3B04}"/>
    <cellStyle name="20% - Accent6 3 2 2 2 2 2 4" xfId="13863" xr:uid="{70F2B52D-3703-4DDD-9E8B-A0C2CB3C11FB}"/>
    <cellStyle name="20% - Accent6 3 2 2 2 2 2 4 2" xfId="13864" xr:uid="{F99CD33D-C37A-482D-8ADA-97E8E4D6C4C1}"/>
    <cellStyle name="20% - Accent6 3 2 2 2 2 2 5" xfId="13865" xr:uid="{21327E47-83A9-4EC5-9AED-BB28EFED24C1}"/>
    <cellStyle name="20% - Accent6 3 2 2 2 2 2 6" xfId="13866" xr:uid="{5DC50337-95E4-4C9C-BC1E-F803D6FAFF5F}"/>
    <cellStyle name="20% - Accent6 3 2 2 2 2 3" xfId="13867" xr:uid="{BE483775-C5DF-4611-B9A9-9A207CD0FBA8}"/>
    <cellStyle name="20% - Accent6 3 2 2 2 2 3 2" xfId="13868" xr:uid="{1DDE2E3A-29FF-4A94-91FB-6B9268A67310}"/>
    <cellStyle name="20% - Accent6 3 2 2 2 2 3 2 2" xfId="13869" xr:uid="{38177544-D2F6-4BC9-A5B1-15CD1BFFA5EF}"/>
    <cellStyle name="20% - Accent6 3 2 2 2 2 3 3" xfId="13870" xr:uid="{DDEC0610-3578-45AA-8BE2-6B8CCCAD6B8D}"/>
    <cellStyle name="20% - Accent6 3 2 2 2 2 4" xfId="13871" xr:uid="{0C059307-A1BB-4D4F-AF4E-31814D67BF98}"/>
    <cellStyle name="20% - Accent6 3 2 2 2 2 4 2" xfId="13872" xr:uid="{3B404AB2-9204-4134-8953-FDC36D915B05}"/>
    <cellStyle name="20% - Accent6 3 2 2 2 2 5" xfId="13873" xr:uid="{5FDFD77A-B361-414B-949A-5BBE9A298397}"/>
    <cellStyle name="20% - Accent6 3 2 2 2 2 5 2" xfId="13874" xr:uid="{F2FF549F-D2DD-4553-9469-3F5062C6EE66}"/>
    <cellStyle name="20% - Accent6 3 2 2 2 2 6" xfId="13875" xr:uid="{1335DCEA-202C-4E17-A155-8EB1B1BB60FF}"/>
    <cellStyle name="20% - Accent6 3 2 2 2 2 7" xfId="13876" xr:uid="{549D613A-6FCC-4EFD-A442-53D965811304}"/>
    <cellStyle name="20% - Accent6 3 2 2 2 3" xfId="13877" xr:uid="{D8EBCD5A-86D7-4EE4-8EDB-87750F3EF24D}"/>
    <cellStyle name="20% - Accent6 3 2 2 2 3 2" xfId="13878" xr:uid="{83A9C1AF-48FD-4134-AAAA-F64739E59470}"/>
    <cellStyle name="20% - Accent6 3 2 2 2 3 2 2" xfId="13879" xr:uid="{F7B951D2-48A1-41D1-A043-116C7C3FD478}"/>
    <cellStyle name="20% - Accent6 3 2 2 2 3 2 2 2" xfId="13880" xr:uid="{040DB1B8-5C76-4180-9DC4-039770C8C3D4}"/>
    <cellStyle name="20% - Accent6 3 2 2 2 3 2 3" xfId="13881" xr:uid="{81785819-496B-4DF5-A2E6-DB5BA21AB1F4}"/>
    <cellStyle name="20% - Accent6 3 2 2 2 3 3" xfId="13882" xr:uid="{819E4130-41AD-487F-853F-777E1E2E8F6C}"/>
    <cellStyle name="20% - Accent6 3 2 2 2 3 3 2" xfId="13883" xr:uid="{8D857A90-9496-4551-B384-8B07B7C22248}"/>
    <cellStyle name="20% - Accent6 3 2 2 2 3 4" xfId="13884" xr:uid="{F5C59371-F534-48CF-AA19-AC79359511E6}"/>
    <cellStyle name="20% - Accent6 3 2 2 2 3 4 2" xfId="13885" xr:uid="{D6DBECA6-3658-46C4-827F-3BD31FC956A4}"/>
    <cellStyle name="20% - Accent6 3 2 2 2 3 5" xfId="13886" xr:uid="{94112620-1750-4A5D-95A3-00EE9249528B}"/>
    <cellStyle name="20% - Accent6 3 2 2 2 3 6" xfId="13887" xr:uid="{6265A7F0-3418-4FCC-9C81-3BDB3E91C2BF}"/>
    <cellStyle name="20% - Accent6 3 2 2 2 4" xfId="13888" xr:uid="{909E9A6F-DD2E-4B50-ABED-A6DF5964247E}"/>
    <cellStyle name="20% - Accent6 3 2 2 2 4 2" xfId="13889" xr:uid="{A638A1DF-D03B-4645-B673-9F768E3F494F}"/>
    <cellStyle name="20% - Accent6 3 2 2 2 4 2 2" xfId="13890" xr:uid="{0E2EABFB-8F41-4B50-A51F-3EB8022E2172}"/>
    <cellStyle name="20% - Accent6 3 2 2 2 4 3" xfId="13891" xr:uid="{D406B9BA-7D39-4FE9-A937-E886B7A45931}"/>
    <cellStyle name="20% - Accent6 3 2 2 2 5" xfId="13892" xr:uid="{A2965757-4FEF-40DB-ADF0-45D49E82735C}"/>
    <cellStyle name="20% - Accent6 3 2 2 2 5 2" xfId="13893" xr:uid="{F83F985C-28D3-4684-859D-DCF2397809A0}"/>
    <cellStyle name="20% - Accent6 3 2 2 2 6" xfId="13894" xr:uid="{C3DFB428-ADBA-47A6-B19A-7A6CD0C3D204}"/>
    <cellStyle name="20% - Accent6 3 2 2 2 6 2" xfId="13895" xr:uid="{F1313D6C-48FF-4F3F-ACD8-4359EE0A0496}"/>
    <cellStyle name="20% - Accent6 3 2 2 2 7" xfId="13896" xr:uid="{2AA34CD2-6406-470F-8750-74EB4AC016A8}"/>
    <cellStyle name="20% - Accent6 3 2 2 2 8" xfId="13897" xr:uid="{91ECCD07-8870-47BD-8E58-27C1F865F312}"/>
    <cellStyle name="20% - Accent6 3 2 2 3" xfId="13898" xr:uid="{B30FF256-5D86-4901-898B-6010E818BB45}"/>
    <cellStyle name="20% - Accent6 3 2 2 3 2" xfId="13899" xr:uid="{DA5586B5-A981-401B-964C-4F531DD7F4EC}"/>
    <cellStyle name="20% - Accent6 3 2 2 3 2 2" xfId="13900" xr:uid="{E1685A8C-8E0F-4D90-93E3-674D07F8F2AD}"/>
    <cellStyle name="20% - Accent6 3 2 2 3 2 2 2" xfId="13901" xr:uid="{6A73FE95-5C76-4E9F-8D60-744A9F0054A6}"/>
    <cellStyle name="20% - Accent6 3 2 2 3 2 2 2 2" xfId="13902" xr:uid="{D89AEEDC-335C-4C93-8DD9-2F702F7E3FD1}"/>
    <cellStyle name="20% - Accent6 3 2 2 3 2 2 3" xfId="13903" xr:uid="{E3BCEB95-2B8E-4126-AE27-574FF61D4710}"/>
    <cellStyle name="20% - Accent6 3 2 2 3 2 3" xfId="13904" xr:uid="{4ECADB46-1748-4E4D-A520-DBB3B4F34921}"/>
    <cellStyle name="20% - Accent6 3 2 2 3 2 3 2" xfId="13905" xr:uid="{0F2069BA-6279-498E-8063-415BEEA7358D}"/>
    <cellStyle name="20% - Accent6 3 2 2 3 2 4" xfId="13906" xr:uid="{9B19EDD3-67E5-4DFC-A306-7A03DB32FC60}"/>
    <cellStyle name="20% - Accent6 3 2 2 3 2 4 2" xfId="13907" xr:uid="{ABB8E3F7-E275-4D66-8445-B74A1C5B3BCD}"/>
    <cellStyle name="20% - Accent6 3 2 2 3 2 5" xfId="13908" xr:uid="{4ABC6019-909E-450D-8F17-DBA148DD1700}"/>
    <cellStyle name="20% - Accent6 3 2 2 3 2 6" xfId="13909" xr:uid="{7F5471E0-97FE-4263-B3F7-6E0A4FD8B25D}"/>
    <cellStyle name="20% - Accent6 3 2 2 3 3" xfId="13910" xr:uid="{056A0046-566B-4F61-A860-77EF87ED95A3}"/>
    <cellStyle name="20% - Accent6 3 2 2 3 3 2" xfId="13911" xr:uid="{CEBCDDA0-AC88-4AF0-9EE5-99EE2E8C9DE8}"/>
    <cellStyle name="20% - Accent6 3 2 2 3 3 2 2" xfId="13912" xr:uid="{D3C226A7-EE5A-4A0A-A3FE-528A433E49F6}"/>
    <cellStyle name="20% - Accent6 3 2 2 3 3 3" xfId="13913" xr:uid="{D6899AC5-CF4E-468B-8432-A59B7384FE9A}"/>
    <cellStyle name="20% - Accent6 3 2 2 3 4" xfId="13914" xr:uid="{1000868A-49F8-450C-AF56-0E9B0ECF3AD5}"/>
    <cellStyle name="20% - Accent6 3 2 2 3 4 2" xfId="13915" xr:uid="{2E998195-A342-4EB3-9592-9E7804109C91}"/>
    <cellStyle name="20% - Accent6 3 2 2 3 5" xfId="13916" xr:uid="{74DA1B26-EA4B-455E-8F24-8A70916CB800}"/>
    <cellStyle name="20% - Accent6 3 2 2 3 5 2" xfId="13917" xr:uid="{594C33C2-58B1-4B95-B328-96D7D6BB0678}"/>
    <cellStyle name="20% - Accent6 3 2 2 3 6" xfId="13918" xr:uid="{A4FFCE6B-1654-4F29-9037-406B26BC452C}"/>
    <cellStyle name="20% - Accent6 3 2 2 3 7" xfId="13919" xr:uid="{39D85690-C8E9-4863-A367-30367F78F75A}"/>
    <cellStyle name="20% - Accent6 3 2 2 4" xfId="13920" xr:uid="{FF348A61-9285-4D6C-BD72-EA42ACFDF0F8}"/>
    <cellStyle name="20% - Accent6 3 2 2 4 2" xfId="13921" xr:uid="{AEA0554C-155E-4243-A798-5EC41BFFA44A}"/>
    <cellStyle name="20% - Accent6 3 2 2 4 2 2" xfId="13922" xr:uid="{004FBFAF-591C-433C-BB5C-4B8E0C5F2D72}"/>
    <cellStyle name="20% - Accent6 3 2 2 4 2 2 2" xfId="13923" xr:uid="{F858D72D-CE0E-46F9-8ED8-D6089B20BAC4}"/>
    <cellStyle name="20% - Accent6 3 2 2 4 2 2 2 2" xfId="13924" xr:uid="{F30AC139-163D-4DEB-8A69-14F6429F1457}"/>
    <cellStyle name="20% - Accent6 3 2 2 4 2 2 3" xfId="13925" xr:uid="{81C2458F-32AD-405C-9B81-D82EFEFB0514}"/>
    <cellStyle name="20% - Accent6 3 2 2 4 2 3" xfId="13926" xr:uid="{8AC5F438-2B2B-40DE-8094-DD40C822C4A1}"/>
    <cellStyle name="20% - Accent6 3 2 2 4 2 3 2" xfId="13927" xr:uid="{84CE639E-3614-4B92-9C90-94BC8135CB86}"/>
    <cellStyle name="20% - Accent6 3 2 2 4 2 4" xfId="13928" xr:uid="{A25AD2CB-50F8-4C2E-BEDC-AAEFC03CDC24}"/>
    <cellStyle name="20% - Accent6 3 2 2 4 3" xfId="13929" xr:uid="{30872F7B-AEBB-4C7B-ADA6-67E241411BE6}"/>
    <cellStyle name="20% - Accent6 3 2 2 4 3 2" xfId="13930" xr:uid="{281F3D63-4CEA-4B02-95AD-BB4F899D4DAD}"/>
    <cellStyle name="20% - Accent6 3 2 2 4 3 2 2" xfId="13931" xr:uid="{8D977AA6-152C-4E4A-8B76-9B16D5D1CB41}"/>
    <cellStyle name="20% - Accent6 3 2 2 4 3 3" xfId="13932" xr:uid="{DBCEB910-6B22-45BB-84DA-33A76853ADBB}"/>
    <cellStyle name="20% - Accent6 3 2 2 4 4" xfId="13933" xr:uid="{66AC7653-FCA4-4912-81DB-53245E10FEAD}"/>
    <cellStyle name="20% - Accent6 3 2 2 4 4 2" xfId="13934" xr:uid="{C9B7BAB6-73DD-4956-A130-E06B2842E821}"/>
    <cellStyle name="20% - Accent6 3 2 2 4 5" xfId="13935" xr:uid="{0521143B-C950-4207-9DA9-6B472B043DA4}"/>
    <cellStyle name="20% - Accent6 3 2 2 4 5 2" xfId="13936" xr:uid="{3EC172D1-5A3F-4548-9AF4-85BBEC59C2D7}"/>
    <cellStyle name="20% - Accent6 3 2 2 4 6" xfId="13937" xr:uid="{04ED0D91-18CC-49D7-9F90-3A91BC847665}"/>
    <cellStyle name="20% - Accent6 3 2 2 4 7" xfId="13938" xr:uid="{9C9966F8-56CA-4C39-9D33-03D8C8B818CF}"/>
    <cellStyle name="20% - Accent6 3 2 2 5" xfId="13939" xr:uid="{2A48C3C8-7F09-46D9-95EE-C512CDA4911E}"/>
    <cellStyle name="20% - Accent6 3 2 2 5 2" xfId="13940" xr:uid="{218BBDA3-2820-4498-94E6-EB34533CF64A}"/>
    <cellStyle name="20% - Accent6 3 2 2 5 2 2" xfId="13941" xr:uid="{EE45BCF4-874E-426E-A509-6EB94ADA7031}"/>
    <cellStyle name="20% - Accent6 3 2 2 5 2 2 2" xfId="13942" xr:uid="{5CA13D4F-FCB0-4538-817E-34C7773953A3}"/>
    <cellStyle name="20% - Accent6 3 2 2 5 2 3" xfId="13943" xr:uid="{A7EE1856-B889-4AB8-84B8-56FB63A8B004}"/>
    <cellStyle name="20% - Accent6 3 2 2 5 3" xfId="13944" xr:uid="{BEAB6752-DBB1-4B58-8132-D77B7D4DA24B}"/>
    <cellStyle name="20% - Accent6 3 2 2 5 3 2" xfId="13945" xr:uid="{28FE83A2-82B8-4758-B7C7-236F4D72673E}"/>
    <cellStyle name="20% - Accent6 3 2 2 5 4" xfId="13946" xr:uid="{3E3D6804-4550-40F7-ADB8-6EE4E47F8ADB}"/>
    <cellStyle name="20% - Accent6 3 2 2 6" xfId="13947" xr:uid="{95C657B4-1F89-482D-987A-DE2F5E8DB2C4}"/>
    <cellStyle name="20% - Accent6 3 2 2 6 2" xfId="13948" xr:uid="{2FB68EAC-B1ED-4B82-96A8-7603DFCCDC72}"/>
    <cellStyle name="20% - Accent6 3 2 2 6 2 2" xfId="13949" xr:uid="{4FB8B798-E3A7-4204-A0E5-AEF34A1284E0}"/>
    <cellStyle name="20% - Accent6 3 2 2 6 3" xfId="13950" xr:uid="{15336D53-E024-4C67-B9E8-034E96CC9E92}"/>
    <cellStyle name="20% - Accent6 3 2 2 7" xfId="13951" xr:uid="{ADFEDE4E-A0C2-4A01-ACED-E223E341C31C}"/>
    <cellStyle name="20% - Accent6 3 2 2 7 2" xfId="13952" xr:uid="{0BC81815-9245-4847-9A00-9F154D96F1FD}"/>
    <cellStyle name="20% - Accent6 3 2 2 8" xfId="13953" xr:uid="{6C6E0467-6338-41FE-95BE-83DD7C9334ED}"/>
    <cellStyle name="20% - Accent6 3 2 2 8 2" xfId="13954" xr:uid="{92CD2263-99F8-4FF5-ADCA-8CCAEF7B5F99}"/>
    <cellStyle name="20% - Accent6 3 2 2 9" xfId="13955" xr:uid="{29466B46-8A3F-4FD7-8512-AA5F2BB025FC}"/>
    <cellStyle name="20% - Accent6 3 2 2_Asset Register (new)" xfId="13956" xr:uid="{2B384304-3CD7-4368-9E79-C1F6B5CCBC85}"/>
    <cellStyle name="20% - Accent6 3 2 3" xfId="13957" xr:uid="{E28D7DBE-5620-4266-9ACA-D2932943CCD5}"/>
    <cellStyle name="20% - Accent6 3 2 3 2" xfId="13958" xr:uid="{BB4FC5E1-2AED-4B83-A4A9-6651F25CE1E8}"/>
    <cellStyle name="20% - Accent6 3 2 3 2 2" xfId="13959" xr:uid="{4E99B657-2E9A-44E1-AD79-2DB34F604CAA}"/>
    <cellStyle name="20% - Accent6 3 2 3 2 2 2" xfId="13960" xr:uid="{890A98EF-F3A6-4634-AFC8-4E508FF085C6}"/>
    <cellStyle name="20% - Accent6 3 2 3 2 2 2 2" xfId="13961" xr:uid="{DE9F3563-65DF-419E-984F-3FCC7AA8383E}"/>
    <cellStyle name="20% - Accent6 3 2 3 2 2 2 2 2" xfId="13962" xr:uid="{A8CC21E3-BA1E-49C2-95C9-EA07647231BC}"/>
    <cellStyle name="20% - Accent6 3 2 3 2 2 2 3" xfId="13963" xr:uid="{C71C3428-96A4-486F-B571-6E438ACF1795}"/>
    <cellStyle name="20% - Accent6 3 2 3 2 2 3" xfId="13964" xr:uid="{E871A54C-1BD9-4F24-BB10-1BCD8B3AC669}"/>
    <cellStyle name="20% - Accent6 3 2 3 2 2 3 2" xfId="13965" xr:uid="{B2D8FE34-F905-4CCD-BE1F-504305B13E1F}"/>
    <cellStyle name="20% - Accent6 3 2 3 2 2 4" xfId="13966" xr:uid="{C6A3A302-0C07-4F76-A60A-350528634439}"/>
    <cellStyle name="20% - Accent6 3 2 3 2 2 4 2" xfId="13967" xr:uid="{CCA9146F-37B1-4F48-87B4-6B4D88B7BD50}"/>
    <cellStyle name="20% - Accent6 3 2 3 2 2 5" xfId="13968" xr:uid="{0A8AEBA2-64B3-4B4F-9688-CFC4DD6B266A}"/>
    <cellStyle name="20% - Accent6 3 2 3 2 2 6" xfId="13969" xr:uid="{BCD5B281-A216-4091-9738-4B22BB622860}"/>
    <cellStyle name="20% - Accent6 3 2 3 2 3" xfId="13970" xr:uid="{33B72DB4-BA5D-4218-BE1C-9E0EE1135904}"/>
    <cellStyle name="20% - Accent6 3 2 3 2 3 2" xfId="13971" xr:uid="{7846A6A3-4DEC-482D-82C9-86BC8BA245D1}"/>
    <cellStyle name="20% - Accent6 3 2 3 2 3 2 2" xfId="13972" xr:uid="{4B36B0F1-1AF9-4CCE-A8BB-F3994AA10F33}"/>
    <cellStyle name="20% - Accent6 3 2 3 2 3 3" xfId="13973" xr:uid="{882FEE10-61F3-44C6-93AC-23A6D5CD1B70}"/>
    <cellStyle name="20% - Accent6 3 2 3 2 4" xfId="13974" xr:uid="{43FC7343-38D2-4270-AE0F-F7C1CF370598}"/>
    <cellStyle name="20% - Accent6 3 2 3 2 4 2" xfId="13975" xr:uid="{360A41B4-5EAF-41AB-85B5-BB2983BF02B6}"/>
    <cellStyle name="20% - Accent6 3 2 3 2 5" xfId="13976" xr:uid="{01F28849-0C9A-4B16-96B4-C61C92C740FE}"/>
    <cellStyle name="20% - Accent6 3 2 3 2 5 2" xfId="13977" xr:uid="{F218EE9A-01AB-4A81-AE90-AC899BD07F0A}"/>
    <cellStyle name="20% - Accent6 3 2 3 2 6" xfId="13978" xr:uid="{EC9F95AB-17C6-4A81-8705-C10ABD9D8DA2}"/>
    <cellStyle name="20% - Accent6 3 2 3 2 7" xfId="13979" xr:uid="{9131AD20-F531-43B7-92AF-D7092296F6EA}"/>
    <cellStyle name="20% - Accent6 3 2 3 3" xfId="13980" xr:uid="{68616B79-2EBA-43B6-AA5E-CD1F28A2BC37}"/>
    <cellStyle name="20% - Accent6 3 2 3 3 2" xfId="13981" xr:uid="{F06BA9D5-856A-48CD-AAE1-69F0F71B171C}"/>
    <cellStyle name="20% - Accent6 3 2 3 3 2 2" xfId="13982" xr:uid="{0031AD8A-4A5E-4180-A988-81917F8C26AC}"/>
    <cellStyle name="20% - Accent6 3 2 3 3 2 2 2" xfId="13983" xr:uid="{A52B5F53-F234-4CE5-B0A9-7F21B71CC9F7}"/>
    <cellStyle name="20% - Accent6 3 2 3 3 2 3" xfId="13984" xr:uid="{7BC362DF-58B9-4039-98FD-D4EF4FA0FEDD}"/>
    <cellStyle name="20% - Accent6 3 2 3 3 3" xfId="13985" xr:uid="{31300BFB-990E-47FA-B34E-E8E98A7818BE}"/>
    <cellStyle name="20% - Accent6 3 2 3 3 3 2" xfId="13986" xr:uid="{10B3B41D-1831-42A5-A8A8-D3C9E638C974}"/>
    <cellStyle name="20% - Accent6 3 2 3 3 4" xfId="13987" xr:uid="{BCAE8BA8-2131-424A-BCC0-05D865387E20}"/>
    <cellStyle name="20% - Accent6 3 2 3 3 4 2" xfId="13988" xr:uid="{65B5A3CB-D9F8-45DB-AD5A-6EA192014558}"/>
    <cellStyle name="20% - Accent6 3 2 3 3 5" xfId="13989" xr:uid="{31AFFC5F-400B-4A55-82A8-740DC251B1E6}"/>
    <cellStyle name="20% - Accent6 3 2 3 3 6" xfId="13990" xr:uid="{3EAB62D1-D524-4CCA-A67A-795F548138EE}"/>
    <cellStyle name="20% - Accent6 3 2 3 4" xfId="13991" xr:uid="{80A19534-BDED-4A09-847D-B1108B4981F9}"/>
    <cellStyle name="20% - Accent6 3 2 3 4 2" xfId="13992" xr:uid="{E69802E8-B5F5-4698-91E8-20DBE12C965E}"/>
    <cellStyle name="20% - Accent6 3 2 3 4 2 2" xfId="13993" xr:uid="{CC098F83-0DB2-4DE4-BCE0-8C87DBE35728}"/>
    <cellStyle name="20% - Accent6 3 2 3 4 3" xfId="13994" xr:uid="{9F63985E-86B6-4D11-8D84-8FC68C5E3CD4}"/>
    <cellStyle name="20% - Accent6 3 2 3 5" xfId="13995" xr:uid="{08482173-C8EA-4975-885D-2C11ACAD6132}"/>
    <cellStyle name="20% - Accent6 3 2 3 5 2" xfId="13996" xr:uid="{B0A07082-6968-4814-A712-2319BFA74049}"/>
    <cellStyle name="20% - Accent6 3 2 3 6" xfId="13997" xr:uid="{15561010-8F27-45E5-99CF-D781C206E8FE}"/>
    <cellStyle name="20% - Accent6 3 2 3 6 2" xfId="13998" xr:uid="{704CEC75-ABCB-400E-A182-D685F836EB25}"/>
    <cellStyle name="20% - Accent6 3 2 3 7" xfId="13999" xr:uid="{C3D98ECA-B3A0-488E-9C98-DD5AF5631572}"/>
    <cellStyle name="20% - Accent6 3 2 3 8" xfId="14000" xr:uid="{75628C44-A024-4172-8C13-5FA6FB245B7F}"/>
    <cellStyle name="20% - Accent6 3 2 4" xfId="14001" xr:uid="{F5FC9825-6BA7-4655-9E2F-DAD3FBF89A4B}"/>
    <cellStyle name="20% - Accent6 3 2 4 2" xfId="14002" xr:uid="{9707C441-0071-47D4-8A74-42AC158E5B10}"/>
    <cellStyle name="20% - Accent6 3 2 4 2 2" xfId="14003" xr:uid="{426291BB-420F-4A1A-9B4C-43978E8A84F6}"/>
    <cellStyle name="20% - Accent6 3 2 4 2 2 2" xfId="14004" xr:uid="{326D79E5-FA61-4687-AC22-B155FB2AA289}"/>
    <cellStyle name="20% - Accent6 3 2 4 2 2 2 2" xfId="14005" xr:uid="{D28FB114-9461-4E2E-9619-71B3C181B656}"/>
    <cellStyle name="20% - Accent6 3 2 4 2 2 3" xfId="14006" xr:uid="{49CD703E-F8DC-4749-96D9-B9C3020DF60C}"/>
    <cellStyle name="20% - Accent6 3 2 4 2 3" xfId="14007" xr:uid="{5914CA78-AFA8-48D3-9A7E-3729166750F4}"/>
    <cellStyle name="20% - Accent6 3 2 4 2 3 2" xfId="14008" xr:uid="{3B08AE08-6B60-4C46-8E87-07BB7B9C68EF}"/>
    <cellStyle name="20% - Accent6 3 2 4 2 4" xfId="14009" xr:uid="{8658F955-15D5-4FB1-A8BB-E09C02B9742B}"/>
    <cellStyle name="20% - Accent6 3 2 4 2 4 2" xfId="14010" xr:uid="{1EB790E6-A449-43FC-A996-28CBF87198E2}"/>
    <cellStyle name="20% - Accent6 3 2 4 2 5" xfId="14011" xr:uid="{D4704315-7E08-446F-8E16-BA7BC8C3B34F}"/>
    <cellStyle name="20% - Accent6 3 2 4 2 6" xfId="14012" xr:uid="{FF4BE15B-7E2D-4AE9-897D-D9E02DD12550}"/>
    <cellStyle name="20% - Accent6 3 2 4 3" xfId="14013" xr:uid="{FAD0F447-1943-4E30-AA71-031ADB2D7409}"/>
    <cellStyle name="20% - Accent6 3 2 4 3 2" xfId="14014" xr:uid="{44BCE23F-4582-45BC-A399-8546E982826A}"/>
    <cellStyle name="20% - Accent6 3 2 4 3 2 2" xfId="14015" xr:uid="{D888BAD5-9095-433C-AEB4-73317EC7065B}"/>
    <cellStyle name="20% - Accent6 3 2 4 3 3" xfId="14016" xr:uid="{9B31902A-7528-417B-8BF8-C8CF9D9B38A5}"/>
    <cellStyle name="20% - Accent6 3 2 4 4" xfId="14017" xr:uid="{1B9AD727-FC0D-4519-B8F6-6699962BE5A0}"/>
    <cellStyle name="20% - Accent6 3 2 4 4 2" xfId="14018" xr:uid="{E3EC544E-8439-48CE-A833-B78A0DB44AD2}"/>
    <cellStyle name="20% - Accent6 3 2 4 5" xfId="14019" xr:uid="{9B77BF88-B0BF-4F24-99BD-A5E2DE8194EA}"/>
    <cellStyle name="20% - Accent6 3 2 4 5 2" xfId="14020" xr:uid="{7B70857D-E673-4F89-8BA0-0E93053F4BDC}"/>
    <cellStyle name="20% - Accent6 3 2 4 6" xfId="14021" xr:uid="{58F78DC8-F5EF-4398-9D38-FEE870ED1D18}"/>
    <cellStyle name="20% - Accent6 3 2 4 7" xfId="14022" xr:uid="{7CC0B47B-B1A6-427C-9E35-509BBE1F214E}"/>
    <cellStyle name="20% - Accent6 3 2 5" xfId="14023" xr:uid="{C3AC5E24-8317-4D16-90D9-BEE22F1E8578}"/>
    <cellStyle name="20% - Accent6 3 2 5 2" xfId="14024" xr:uid="{97FC8047-4738-4C7F-87BC-56F9DE7586FB}"/>
    <cellStyle name="20% - Accent6 3 2 5 2 2" xfId="14025" xr:uid="{33702CFF-B743-4A05-91ED-5C9073B35A67}"/>
    <cellStyle name="20% - Accent6 3 2 5 2 2 2" xfId="14026" xr:uid="{571370CD-E7B7-415A-B903-91AFA4DC7568}"/>
    <cellStyle name="20% - Accent6 3 2 5 2 2 2 2" xfId="14027" xr:uid="{FA766001-740D-4830-8869-AD9809C10B83}"/>
    <cellStyle name="20% - Accent6 3 2 5 2 2 3" xfId="14028" xr:uid="{0CDE0A24-580C-4DEC-BE45-9FAC0223733D}"/>
    <cellStyle name="20% - Accent6 3 2 5 2 3" xfId="14029" xr:uid="{88B831B5-F079-4410-9A7E-85C6F1DEB2CB}"/>
    <cellStyle name="20% - Accent6 3 2 5 2 3 2" xfId="14030" xr:uid="{83429DB9-EF0C-447D-88ED-C2A02BAC88D2}"/>
    <cellStyle name="20% - Accent6 3 2 5 2 4" xfId="14031" xr:uid="{99326E8B-532D-48EB-AFBF-789BD56F4537}"/>
    <cellStyle name="20% - Accent6 3 2 5 3" xfId="14032" xr:uid="{F0910F79-CE81-457B-91EF-7B7E567D0053}"/>
    <cellStyle name="20% - Accent6 3 2 5 3 2" xfId="14033" xr:uid="{1D30BD55-336C-480E-8ADC-68B1150D682E}"/>
    <cellStyle name="20% - Accent6 3 2 5 3 2 2" xfId="14034" xr:uid="{ECF65476-B693-4001-8814-9F185795D941}"/>
    <cellStyle name="20% - Accent6 3 2 5 3 3" xfId="14035" xr:uid="{ABB1F514-0D14-40E7-BBB9-5B036EC212B6}"/>
    <cellStyle name="20% - Accent6 3 2 5 4" xfId="14036" xr:uid="{57E32B87-9C91-43A3-9141-0638D30958FF}"/>
    <cellStyle name="20% - Accent6 3 2 5 4 2" xfId="14037" xr:uid="{03DD07AF-FFDF-44DB-A335-5BFFEBB09F0C}"/>
    <cellStyle name="20% - Accent6 3 2 5 5" xfId="14038" xr:uid="{4D61E4C5-FECF-4C99-A2CC-D2C6A4B15654}"/>
    <cellStyle name="20% - Accent6 3 2 5 5 2" xfId="14039" xr:uid="{8C1774F0-85BE-406A-98F9-62AFBA052E75}"/>
    <cellStyle name="20% - Accent6 3 2 5 6" xfId="14040" xr:uid="{4283FC74-187D-421D-8E9C-C8A8095489D0}"/>
    <cellStyle name="20% - Accent6 3 2 5 7" xfId="14041" xr:uid="{69750BBB-59FB-44C5-B048-347B42FCCA8B}"/>
    <cellStyle name="20% - Accent6 3 2 6" xfId="14042" xr:uid="{D61BE018-26FA-4B79-81CB-F3235B3FFB50}"/>
    <cellStyle name="20% - Accent6 3 2 6 2" xfId="14043" xr:uid="{414E7FB2-C770-46C6-94D9-3349E74D29AE}"/>
    <cellStyle name="20% - Accent6 3 2 6 2 2" xfId="14044" xr:uid="{F359E7D2-EC1E-41EF-AE9B-C27E7FD7C18C}"/>
    <cellStyle name="20% - Accent6 3 2 6 2 2 2" xfId="14045" xr:uid="{F38F5B56-91E6-454A-AE5B-4D4DAACFD82A}"/>
    <cellStyle name="20% - Accent6 3 2 6 2 2 2 2" xfId="14046" xr:uid="{F6232170-5426-4FB2-97AD-69B8353A4333}"/>
    <cellStyle name="20% - Accent6 3 2 6 2 2 3" xfId="14047" xr:uid="{DD2A43EC-99F9-408D-BBB6-74CE898337D9}"/>
    <cellStyle name="20% - Accent6 3 2 6 2 3" xfId="14048" xr:uid="{66562E4B-F787-4BC2-A510-F7707549EE6D}"/>
    <cellStyle name="20% - Accent6 3 2 6 2 3 2" xfId="14049" xr:uid="{C28301F1-521C-4DA2-8C7E-A3FC47BB6161}"/>
    <cellStyle name="20% - Accent6 3 2 6 2 4" xfId="14050" xr:uid="{1B410757-8074-4559-8272-A0867B9D132F}"/>
    <cellStyle name="20% - Accent6 3 2 6 3" xfId="14051" xr:uid="{75E9B078-B2F0-42C9-B483-1A51A96CD943}"/>
    <cellStyle name="20% - Accent6 3 2 6 3 2" xfId="14052" xr:uid="{2B6F4CD8-0102-4E80-B0F0-24330B4E91DC}"/>
    <cellStyle name="20% - Accent6 3 2 6 3 2 2" xfId="14053" xr:uid="{254B0B99-1581-4984-AC3F-B4D8084F8026}"/>
    <cellStyle name="20% - Accent6 3 2 6 3 3" xfId="14054" xr:uid="{9D50F90F-7465-4A78-8C90-8EFB08B87798}"/>
    <cellStyle name="20% - Accent6 3 2 6 4" xfId="14055" xr:uid="{CA347F96-357F-4822-B634-C19BE76078D9}"/>
    <cellStyle name="20% - Accent6 3 2 6 4 2" xfId="14056" xr:uid="{05A829D6-3166-4784-8B8C-3F190F35C065}"/>
    <cellStyle name="20% - Accent6 3 2 6 5" xfId="14057" xr:uid="{69F525C3-7E22-45B3-8F06-91B76AE6AA0D}"/>
    <cellStyle name="20% - Accent6 3 2 7" xfId="14058" xr:uid="{1D63BE1E-6E48-4E41-A7DE-1D73704399E8}"/>
    <cellStyle name="20% - Accent6 3 2 7 2" xfId="14059" xr:uid="{1BF1DD3A-76DB-490D-B628-482C5584BFD5}"/>
    <cellStyle name="20% - Accent6 3 2 7 2 2" xfId="14060" xr:uid="{F5ABB139-C954-431B-8A23-0FA5DFF23E64}"/>
    <cellStyle name="20% - Accent6 3 2 7 2 2 2" xfId="14061" xr:uid="{0D51F781-8BA9-41F6-A91B-5094EF3B5B17}"/>
    <cellStyle name="20% - Accent6 3 2 7 2 2 2 2" xfId="14062" xr:uid="{19605A27-D7D1-4428-AB20-4E9EB5908952}"/>
    <cellStyle name="20% - Accent6 3 2 7 2 2 3" xfId="14063" xr:uid="{06DBDB93-E443-4E23-8B00-2A04CF829CFE}"/>
    <cellStyle name="20% - Accent6 3 2 7 2 3" xfId="14064" xr:uid="{A080DB72-0AA0-4E2E-9CB3-F7978B0B13D0}"/>
    <cellStyle name="20% - Accent6 3 2 7 2 3 2" xfId="14065" xr:uid="{1B950E86-F3C0-49A8-A3F7-D1B515566CAB}"/>
    <cellStyle name="20% - Accent6 3 2 7 2 4" xfId="14066" xr:uid="{0BF95D82-C8F0-4A89-A3CF-F37153A03039}"/>
    <cellStyle name="20% - Accent6 3 2 7 3" xfId="14067" xr:uid="{2B3519AF-78A7-4EED-892B-15490ED1F38F}"/>
    <cellStyle name="20% - Accent6 3 2 7 3 2" xfId="14068" xr:uid="{2EBA3240-E402-4E94-8DE9-ECB34067F1C9}"/>
    <cellStyle name="20% - Accent6 3 2 7 3 2 2" xfId="14069" xr:uid="{71653B50-0F56-49BA-9452-8B6083E184E8}"/>
    <cellStyle name="20% - Accent6 3 2 7 3 3" xfId="14070" xr:uid="{2887E751-F24F-4F05-8CBC-B9298FF8218B}"/>
    <cellStyle name="20% - Accent6 3 2 7 4" xfId="14071" xr:uid="{01781120-08A7-4BBE-918D-A6A2A21D1B1B}"/>
    <cellStyle name="20% - Accent6 3 2 7 4 2" xfId="14072" xr:uid="{7290D20D-3476-477B-A5DF-560D8D65AF62}"/>
    <cellStyle name="20% - Accent6 3 2 7 5" xfId="14073" xr:uid="{7FD286A2-8A07-4D3B-A00A-A46F3200146D}"/>
    <cellStyle name="20% - Accent6 3 2 8" xfId="14074" xr:uid="{29053832-91F9-4478-9F09-E5B71201E345}"/>
    <cellStyle name="20% - Accent6 3 2 8 2" xfId="14075" xr:uid="{1DE76F59-7662-491A-A882-A50FD06A4FFE}"/>
    <cellStyle name="20% - Accent6 3 2 8 2 2" xfId="14076" xr:uid="{FE2A23C0-3D2F-4716-8A04-4C270F36EB61}"/>
    <cellStyle name="20% - Accent6 3 2 8 2 2 2" xfId="14077" xr:uid="{9CFDE5D5-B2D5-4229-BCBD-7D26D9668B87}"/>
    <cellStyle name="20% - Accent6 3 2 8 2 2 2 2" xfId="14078" xr:uid="{649D20B8-3D0F-41E5-8D8D-DED76A424A37}"/>
    <cellStyle name="20% - Accent6 3 2 8 2 2 3" xfId="14079" xr:uid="{E2A22954-BB5B-4E6E-A9B7-33002A3C3696}"/>
    <cellStyle name="20% - Accent6 3 2 8 2 3" xfId="14080" xr:uid="{DAB63367-661F-4208-98F8-9418953A6AED}"/>
    <cellStyle name="20% - Accent6 3 2 8 2 3 2" xfId="14081" xr:uid="{537D00B8-D59F-4B2D-8AE4-82FE9983CF23}"/>
    <cellStyle name="20% - Accent6 3 2 8 2 4" xfId="14082" xr:uid="{0B7D3768-5C29-49DC-9DB5-10C8D098937A}"/>
    <cellStyle name="20% - Accent6 3 2 8 3" xfId="14083" xr:uid="{F1F568C4-F0F6-4B51-85E5-3C81AF71998E}"/>
    <cellStyle name="20% - Accent6 3 2 8 3 2" xfId="14084" xr:uid="{6A7B8DEF-0F01-4811-9282-054432B6EE9C}"/>
    <cellStyle name="20% - Accent6 3 2 8 3 2 2" xfId="14085" xr:uid="{6F395785-24D7-406B-8601-543EA274D1AB}"/>
    <cellStyle name="20% - Accent6 3 2 8 3 3" xfId="14086" xr:uid="{ED015204-16F5-4237-889B-196A6B149A89}"/>
    <cellStyle name="20% - Accent6 3 2 8 4" xfId="14087" xr:uid="{946791DC-0974-4D7B-AF68-2741A839E4EE}"/>
    <cellStyle name="20% - Accent6 3 2 8 4 2" xfId="14088" xr:uid="{1EC8988E-8DC2-4FCF-886E-EC97E4E9A303}"/>
    <cellStyle name="20% - Accent6 3 2 8 5" xfId="14089" xr:uid="{305D25B5-2A69-4D98-9A98-D8A3BD6875AD}"/>
    <cellStyle name="20% - Accent6 3 2 9" xfId="14090" xr:uid="{FB562003-37F7-4ED5-AC3C-6BE77A33934C}"/>
    <cellStyle name="20% - Accent6 3 2 9 2" xfId="14091" xr:uid="{52D1B26C-6AFB-4C1F-8503-51B1E5546493}"/>
    <cellStyle name="20% - Accent6 3 2 9 2 2" xfId="14092" xr:uid="{A6303DD9-FA91-40BB-B75B-1DD843AF45E5}"/>
    <cellStyle name="20% - Accent6 3 2 9 2 2 2" xfId="14093" xr:uid="{CD483A95-9494-4677-B114-F23C013181DA}"/>
    <cellStyle name="20% - Accent6 3 2 9 2 2 2 2" xfId="14094" xr:uid="{E8CDF996-8DFC-4CF9-80F4-5CA065A7BFD5}"/>
    <cellStyle name="20% - Accent6 3 2 9 2 2 3" xfId="14095" xr:uid="{47651A44-9D87-4676-B517-370EF347EE46}"/>
    <cellStyle name="20% - Accent6 3 2 9 2 3" xfId="14096" xr:uid="{5FF9F990-8153-42E1-A674-8ED457689C2B}"/>
    <cellStyle name="20% - Accent6 3 2 9 2 3 2" xfId="14097" xr:uid="{2888656B-CFC5-40D0-BF50-AE5C1DB6B2FA}"/>
    <cellStyle name="20% - Accent6 3 2 9 2 4" xfId="14098" xr:uid="{159C6D29-09FA-4D21-92FE-17D37BBF1DAF}"/>
    <cellStyle name="20% - Accent6 3 2 9 3" xfId="14099" xr:uid="{2F166B56-AADE-44E3-986E-919A6F971DA1}"/>
    <cellStyle name="20% - Accent6 3 2 9 3 2" xfId="14100" xr:uid="{316F6C84-3E22-4394-BA9C-1E38BF37D444}"/>
    <cellStyle name="20% - Accent6 3 2 9 3 2 2" xfId="14101" xr:uid="{F9AAA152-B891-4180-95F4-556D629151E9}"/>
    <cellStyle name="20% - Accent6 3 2 9 3 3" xfId="14102" xr:uid="{F003B45F-421C-4717-A351-DBF919495D85}"/>
    <cellStyle name="20% - Accent6 3 2 9 4" xfId="14103" xr:uid="{8A22BEE6-44C8-4263-8C3D-6029C09F04AF}"/>
    <cellStyle name="20% - Accent6 3 2 9 4 2" xfId="14104" xr:uid="{EA973794-E287-42F6-9CDF-346CB4DEE7FD}"/>
    <cellStyle name="20% - Accent6 3 2 9 5" xfId="14105" xr:uid="{DADF00EC-38D1-45AA-B738-4703E767F896}"/>
    <cellStyle name="20% - Accent6 3 2_Asset Register (new)" xfId="14106" xr:uid="{C71E9C23-EE33-4AAE-9F00-3F7D6062503F}"/>
    <cellStyle name="20% - Accent6 3 3" xfId="14107" xr:uid="{BA2FCC5A-BA10-4516-B76C-AA333455D137}"/>
    <cellStyle name="20% - Accent6 3 3 10" xfId="14108" xr:uid="{E141F408-7C2A-4F4F-B934-FCCA952FFBC3}"/>
    <cellStyle name="20% - Accent6 3 3 10 2" xfId="14109" xr:uid="{1039959D-C7B6-4A12-A16B-D558A4BB9531}"/>
    <cellStyle name="20% - Accent6 3 3 11" xfId="14110" xr:uid="{2363B54E-FC90-4119-B30C-760D6D6CFDD9}"/>
    <cellStyle name="20% - Accent6 3 3 11 2" xfId="14111" xr:uid="{6C763F43-22F1-4B9E-88E8-9A717E938E85}"/>
    <cellStyle name="20% - Accent6 3 3 12" xfId="14112" xr:uid="{36A36B60-D562-462C-A1D1-F197D66221EC}"/>
    <cellStyle name="20% - Accent6 3 3 13" xfId="14113" xr:uid="{0076E4DF-33B2-4162-BBEB-960BDB2973F2}"/>
    <cellStyle name="20% - Accent6 3 3 2" xfId="14114" xr:uid="{3FFBA4E9-C6A1-45E0-B124-69206E71EB35}"/>
    <cellStyle name="20% - Accent6 3 3 2 2" xfId="14115" xr:uid="{6709A871-43F5-480D-BBCB-59C21CDD0540}"/>
    <cellStyle name="20% - Accent6 3 3 2 2 2" xfId="14116" xr:uid="{C2FE1E50-B5BC-47E1-ACBA-7EAB927B5B6F}"/>
    <cellStyle name="20% - Accent6 3 3 2 2 2 2" xfId="14117" xr:uid="{55AB9F21-AD66-4F8D-A902-399355CF74D4}"/>
    <cellStyle name="20% - Accent6 3 3 2 2 2 2 2" xfId="14118" xr:uid="{94DC8FDB-8A6A-4A6E-BA99-38E9F325DBE3}"/>
    <cellStyle name="20% - Accent6 3 3 2 2 2 2 2 2" xfId="14119" xr:uid="{E5609CD4-EE9E-4A0D-9C9D-6D3446D87A4B}"/>
    <cellStyle name="20% - Accent6 3 3 2 2 2 2 3" xfId="14120" xr:uid="{A2308A61-0380-4360-9E1D-391A5A0F1607}"/>
    <cellStyle name="20% - Accent6 3 3 2 2 2 3" xfId="14121" xr:uid="{FBA9D741-A355-4334-BFA3-5B42181D3F54}"/>
    <cellStyle name="20% - Accent6 3 3 2 2 2 3 2" xfId="14122" xr:uid="{3E9D88BA-5378-48E2-BDBE-E594EA55B04C}"/>
    <cellStyle name="20% - Accent6 3 3 2 2 2 4" xfId="14123" xr:uid="{0A6FD29E-70C1-4C84-A876-90CBDEF96179}"/>
    <cellStyle name="20% - Accent6 3 3 2 2 2 4 2" xfId="14124" xr:uid="{BBB50F62-FB41-45CC-9985-30140001ADD1}"/>
    <cellStyle name="20% - Accent6 3 3 2 2 2 5" xfId="14125" xr:uid="{A2FEA3C4-4E98-41C8-A236-7F3F80C3BA4D}"/>
    <cellStyle name="20% - Accent6 3 3 2 2 2 6" xfId="14126" xr:uid="{85E86781-7389-48EB-B2C8-301C3CF01402}"/>
    <cellStyle name="20% - Accent6 3 3 2 2 3" xfId="14127" xr:uid="{B72B2D51-C1C3-4797-A3C6-3C7091CF3241}"/>
    <cellStyle name="20% - Accent6 3 3 2 2 3 2" xfId="14128" xr:uid="{2233BA2F-2DDB-4C11-830E-E57D3FAF5016}"/>
    <cellStyle name="20% - Accent6 3 3 2 2 3 2 2" xfId="14129" xr:uid="{7150B339-11B2-4ED0-BAD1-8C5B3AB60DB6}"/>
    <cellStyle name="20% - Accent6 3 3 2 2 3 3" xfId="14130" xr:uid="{E4D1D272-CA07-475E-A41D-F13A642E9AF1}"/>
    <cellStyle name="20% - Accent6 3 3 2 2 4" xfId="14131" xr:uid="{E13BD77D-3C5E-4BF2-B179-4535094CC87E}"/>
    <cellStyle name="20% - Accent6 3 3 2 2 4 2" xfId="14132" xr:uid="{55B0C72B-D44E-4DD7-BE66-34EC2BD9D636}"/>
    <cellStyle name="20% - Accent6 3 3 2 2 5" xfId="14133" xr:uid="{995D121A-FDF4-459B-AC18-C5F5B9455791}"/>
    <cellStyle name="20% - Accent6 3 3 2 2 5 2" xfId="14134" xr:uid="{F81E73BF-0056-473E-940E-604BA7CBCA93}"/>
    <cellStyle name="20% - Accent6 3 3 2 2 6" xfId="14135" xr:uid="{787BDC86-4601-4798-B81A-4354F7B41488}"/>
    <cellStyle name="20% - Accent6 3 3 2 2 7" xfId="14136" xr:uid="{326FC4AD-09AC-4230-9188-D3240168DC39}"/>
    <cellStyle name="20% - Accent6 3 3 2 3" xfId="14137" xr:uid="{DC627D90-8D09-4B23-981B-511E290AED98}"/>
    <cellStyle name="20% - Accent6 3 3 2 3 2" xfId="14138" xr:uid="{87AE2568-23D8-434A-BCCB-3A491E21CEB3}"/>
    <cellStyle name="20% - Accent6 3 3 2 3 2 2" xfId="14139" xr:uid="{2479C8AC-5DE0-413E-8632-D36F57CE9C3D}"/>
    <cellStyle name="20% - Accent6 3 3 2 3 2 2 2" xfId="14140" xr:uid="{95BC4708-3E4D-4BFB-BBB1-D8232449699D}"/>
    <cellStyle name="20% - Accent6 3 3 2 3 2 2 2 2" xfId="14141" xr:uid="{29102A35-8946-4066-8FFE-64D5157F866A}"/>
    <cellStyle name="20% - Accent6 3 3 2 3 2 2 3" xfId="14142" xr:uid="{6A13F24B-F190-4A9F-A38C-86F53676E882}"/>
    <cellStyle name="20% - Accent6 3 3 2 3 2 3" xfId="14143" xr:uid="{A7FD30A9-EDFC-47D4-95F0-E77F1EA884DC}"/>
    <cellStyle name="20% - Accent6 3 3 2 3 2 3 2" xfId="14144" xr:uid="{1939649E-7777-418B-824E-6BB3CEA96334}"/>
    <cellStyle name="20% - Accent6 3 3 2 3 2 4" xfId="14145" xr:uid="{31D9CEE4-B3C4-4F84-BC41-3222786342DE}"/>
    <cellStyle name="20% - Accent6 3 3 2 3 3" xfId="14146" xr:uid="{A1B488BC-95C5-42FA-8078-8827DBB59B65}"/>
    <cellStyle name="20% - Accent6 3 3 2 3 3 2" xfId="14147" xr:uid="{E01CC489-B306-4306-A5E1-D61F295405D8}"/>
    <cellStyle name="20% - Accent6 3 3 2 3 3 2 2" xfId="14148" xr:uid="{38489317-3E75-48F8-B500-61ED3933E7C6}"/>
    <cellStyle name="20% - Accent6 3 3 2 3 3 3" xfId="14149" xr:uid="{87B7E68A-3C1D-410C-A7AB-C0DBDD6347BB}"/>
    <cellStyle name="20% - Accent6 3 3 2 3 4" xfId="14150" xr:uid="{F7F7D708-9E51-4984-8F7F-9CEAECECD336}"/>
    <cellStyle name="20% - Accent6 3 3 2 3 4 2" xfId="14151" xr:uid="{C356604D-22BB-42FB-BF4D-3B44B1C02C0E}"/>
    <cellStyle name="20% - Accent6 3 3 2 3 5" xfId="14152" xr:uid="{BFABA453-E52C-4775-8D3E-788912FD9B34}"/>
    <cellStyle name="20% - Accent6 3 3 2 3 5 2" xfId="14153" xr:uid="{986B647C-84E4-4F4E-BB8F-205FAEAC580E}"/>
    <cellStyle name="20% - Accent6 3 3 2 3 6" xfId="14154" xr:uid="{980A898A-1B3C-47C2-ADD3-33EA4954EE93}"/>
    <cellStyle name="20% - Accent6 3 3 2 3 7" xfId="14155" xr:uid="{517BC6FA-D6AD-4CDC-AE8E-EC4912286519}"/>
    <cellStyle name="20% - Accent6 3 3 2 4" xfId="14156" xr:uid="{95E778A5-9F7C-4C4B-BAEE-16E943654186}"/>
    <cellStyle name="20% - Accent6 3 3 2 4 2" xfId="14157" xr:uid="{3EAD20AF-3F3E-4C70-8B6D-2F98EC207F7E}"/>
    <cellStyle name="20% - Accent6 3 3 2 4 2 2" xfId="14158" xr:uid="{80F9717A-B6AF-4E78-803D-596C26173D65}"/>
    <cellStyle name="20% - Accent6 3 3 2 4 2 2 2" xfId="14159" xr:uid="{7B56B20E-1071-47C6-96FE-6A9353805AC5}"/>
    <cellStyle name="20% - Accent6 3 3 2 4 2 3" xfId="14160" xr:uid="{757149A7-B2BA-4BA6-B5E3-4E4107CC4F9E}"/>
    <cellStyle name="20% - Accent6 3 3 2 4 3" xfId="14161" xr:uid="{520B80AB-A2F5-4338-8C64-A906230FC986}"/>
    <cellStyle name="20% - Accent6 3 3 2 4 3 2" xfId="14162" xr:uid="{E908E78E-3E1E-4B5A-950A-94C1AF348649}"/>
    <cellStyle name="20% - Accent6 3 3 2 4 4" xfId="14163" xr:uid="{EB1C10B9-0A8F-4D05-B53B-B87716A35224}"/>
    <cellStyle name="20% - Accent6 3 3 2 5" xfId="14164" xr:uid="{B32214FB-B2CF-4552-A752-32DFE74283B2}"/>
    <cellStyle name="20% - Accent6 3 3 2 5 2" xfId="14165" xr:uid="{A17A8D4E-5A72-4361-9C1F-F1C73D412151}"/>
    <cellStyle name="20% - Accent6 3 3 2 5 2 2" xfId="14166" xr:uid="{6CE19F58-D60A-4913-8F88-03FCF2E2A6C0}"/>
    <cellStyle name="20% - Accent6 3 3 2 5 3" xfId="14167" xr:uid="{B14C846A-5CB1-403E-9CE7-3A295B796D35}"/>
    <cellStyle name="20% - Accent6 3 3 2 6" xfId="14168" xr:uid="{FCEAC6DD-BA84-4FD3-ADCA-7D97281C8E14}"/>
    <cellStyle name="20% - Accent6 3 3 2 6 2" xfId="14169" xr:uid="{6A2B18B3-BA46-4E2A-8DF2-9A15477076D4}"/>
    <cellStyle name="20% - Accent6 3 3 2 7" xfId="14170" xr:uid="{44212130-8671-4047-848A-8893B536A751}"/>
    <cellStyle name="20% - Accent6 3 3 2 7 2" xfId="14171" xr:uid="{28DBB60F-92A3-4AD8-B418-A842D06AF37F}"/>
    <cellStyle name="20% - Accent6 3 3 2 8" xfId="14172" xr:uid="{0B4A1557-00AD-48AE-A6AC-8EEEDF4E2804}"/>
    <cellStyle name="20% - Accent6 3 3 2 9" xfId="14173" xr:uid="{2E426A18-8FAF-43A4-8356-8B09988AACBB}"/>
    <cellStyle name="20% - Accent6 3 3 3" xfId="14174" xr:uid="{685F0B21-422C-466B-8E17-216797D01F28}"/>
    <cellStyle name="20% - Accent6 3 3 3 2" xfId="14175" xr:uid="{2ACA2D84-951D-4ECD-8C36-15CC16818503}"/>
    <cellStyle name="20% - Accent6 3 3 3 2 2" xfId="14176" xr:uid="{7A0992BA-65C2-4B50-AEA0-C77258853B12}"/>
    <cellStyle name="20% - Accent6 3 3 3 2 2 2" xfId="14177" xr:uid="{7E1F062E-79BC-4B91-AFED-111E142C89A6}"/>
    <cellStyle name="20% - Accent6 3 3 3 2 2 2 2" xfId="14178" xr:uid="{151AC47E-6DEE-482A-AC35-8E3DD248F1B4}"/>
    <cellStyle name="20% - Accent6 3 3 3 2 2 2 2 2" xfId="14179" xr:uid="{4EA552EC-6CFE-49F5-A70B-DA8C196E9FB3}"/>
    <cellStyle name="20% - Accent6 3 3 3 2 2 2 3" xfId="14180" xr:uid="{F44250DB-34D3-4101-80B5-9FCBF2B61A7E}"/>
    <cellStyle name="20% - Accent6 3 3 3 2 2 3" xfId="14181" xr:uid="{38D48742-8FDA-497F-93B6-E047BA23CEDC}"/>
    <cellStyle name="20% - Accent6 3 3 3 2 2 3 2" xfId="14182" xr:uid="{AE9145CE-9C08-4E6C-97E1-290A6FC3A5B7}"/>
    <cellStyle name="20% - Accent6 3 3 3 2 2 4" xfId="14183" xr:uid="{DB9097DD-F5B6-4344-BF46-72308FBF19F2}"/>
    <cellStyle name="20% - Accent6 3 3 3 2 3" xfId="14184" xr:uid="{D49D3CAB-1183-4770-8683-BF0A94570D84}"/>
    <cellStyle name="20% - Accent6 3 3 3 2 3 2" xfId="14185" xr:uid="{E093127D-983D-43FD-A22E-5B35B4D5D537}"/>
    <cellStyle name="20% - Accent6 3 3 3 2 3 2 2" xfId="14186" xr:uid="{A06188E2-CCE6-48C5-96B6-30A2D8269FD1}"/>
    <cellStyle name="20% - Accent6 3 3 3 2 3 3" xfId="14187" xr:uid="{9CA24EE6-2497-4C90-9518-77614BA1571D}"/>
    <cellStyle name="20% - Accent6 3 3 3 2 4" xfId="14188" xr:uid="{BC9082B6-776E-4EE7-8D3D-D5524BCFDB01}"/>
    <cellStyle name="20% - Accent6 3 3 3 2 4 2" xfId="14189" xr:uid="{EAD94CEC-007E-4467-93BB-8068AD7BEF56}"/>
    <cellStyle name="20% - Accent6 3 3 3 2 5" xfId="14190" xr:uid="{25F2E396-D031-4EF1-804D-FFAD1EC58317}"/>
    <cellStyle name="20% - Accent6 3 3 3 2 5 2" xfId="14191" xr:uid="{0E119808-3BB2-468A-AC5B-17E2AB5C4C8A}"/>
    <cellStyle name="20% - Accent6 3 3 3 2 6" xfId="14192" xr:uid="{62AD239E-7744-4204-8A7A-5C49B7503365}"/>
    <cellStyle name="20% - Accent6 3 3 3 2 7" xfId="14193" xr:uid="{92F9266F-9323-449D-B789-BB60C0AD7E58}"/>
    <cellStyle name="20% - Accent6 3 3 3 3" xfId="14194" xr:uid="{F4DEF5EF-419B-4B08-954A-7A96047B2264}"/>
    <cellStyle name="20% - Accent6 3 3 3 3 2" xfId="14195" xr:uid="{7B404DED-7D97-4E00-A339-7E7CDFF8AC0B}"/>
    <cellStyle name="20% - Accent6 3 3 3 3 2 2" xfId="14196" xr:uid="{DCAE4BEE-D265-437B-8930-8C85F9DBF2B2}"/>
    <cellStyle name="20% - Accent6 3 3 3 3 2 2 2" xfId="14197" xr:uid="{0AD2F1D6-42FE-45A6-AC0D-8A421F984115}"/>
    <cellStyle name="20% - Accent6 3 3 3 3 2 2 2 2" xfId="14198" xr:uid="{C7CC9E8C-B579-495E-AC68-024D9C27E929}"/>
    <cellStyle name="20% - Accent6 3 3 3 3 2 2 3" xfId="14199" xr:uid="{9C001861-FF34-449A-811F-E248AA76E69D}"/>
    <cellStyle name="20% - Accent6 3 3 3 3 2 3" xfId="14200" xr:uid="{3FF6AB6D-7D8D-4E4D-8505-6DE9AAA6E7E7}"/>
    <cellStyle name="20% - Accent6 3 3 3 3 2 3 2" xfId="14201" xr:uid="{B8F67B62-7B4C-46F3-B86A-5394595BBF35}"/>
    <cellStyle name="20% - Accent6 3 3 3 3 2 4" xfId="14202" xr:uid="{8F299EC3-AE12-4846-A255-396026F8541A}"/>
    <cellStyle name="20% - Accent6 3 3 3 3 3" xfId="14203" xr:uid="{3B25C445-778C-419E-9CE7-8FFC71A4F7ED}"/>
    <cellStyle name="20% - Accent6 3 3 3 3 3 2" xfId="14204" xr:uid="{CDF91FF7-3DEB-4ED0-888F-CCA238E13B23}"/>
    <cellStyle name="20% - Accent6 3 3 3 3 3 2 2" xfId="14205" xr:uid="{1EB49A65-30DF-4955-A3A9-99E8D5B49826}"/>
    <cellStyle name="20% - Accent6 3 3 3 3 3 3" xfId="14206" xr:uid="{4645E30F-7B55-458A-90CC-1DB1FD43BC42}"/>
    <cellStyle name="20% - Accent6 3 3 3 3 4" xfId="14207" xr:uid="{1612B915-09F2-4D80-A0A9-6C6B28C1ECA4}"/>
    <cellStyle name="20% - Accent6 3 3 3 3 4 2" xfId="14208" xr:uid="{B6027ACD-CD1D-47A9-92DF-76C1C75D933E}"/>
    <cellStyle name="20% - Accent6 3 3 3 3 5" xfId="14209" xr:uid="{45A95750-D12D-418F-8B56-89656E8E852F}"/>
    <cellStyle name="20% - Accent6 3 3 3 4" xfId="14210" xr:uid="{5C3F9338-99AE-4F42-8CC7-FB6C162890C4}"/>
    <cellStyle name="20% - Accent6 3 3 3 4 2" xfId="14211" xr:uid="{2722335B-2E15-4671-9C12-467E39D7FDFB}"/>
    <cellStyle name="20% - Accent6 3 3 3 4 2 2" xfId="14212" xr:uid="{49ED0C9E-1826-4207-8E6B-2675335EE776}"/>
    <cellStyle name="20% - Accent6 3 3 3 4 2 2 2" xfId="14213" xr:uid="{390257B8-BCD1-4CB5-8E13-38851086E264}"/>
    <cellStyle name="20% - Accent6 3 3 3 4 2 3" xfId="14214" xr:uid="{3697FA4E-0BE6-49DB-8C2D-A623ECA6DB99}"/>
    <cellStyle name="20% - Accent6 3 3 3 4 3" xfId="14215" xr:uid="{6A308CD3-CB3B-426C-AF42-D1EFCD8C9CDA}"/>
    <cellStyle name="20% - Accent6 3 3 3 4 3 2" xfId="14216" xr:uid="{797D7744-1573-40A7-92BE-FBC277AA9B52}"/>
    <cellStyle name="20% - Accent6 3 3 3 4 4" xfId="14217" xr:uid="{7623749C-A3DE-4C56-8277-EC172A52405E}"/>
    <cellStyle name="20% - Accent6 3 3 3 5" xfId="14218" xr:uid="{9D543534-A4D1-4B6C-BC47-9A8A1AA4315B}"/>
    <cellStyle name="20% - Accent6 3 3 3 5 2" xfId="14219" xr:uid="{7A867461-A6D2-4AE8-BB2F-E47B025206A6}"/>
    <cellStyle name="20% - Accent6 3 3 3 5 2 2" xfId="14220" xr:uid="{582D024D-33E7-4AA8-A331-DC37C8AE7341}"/>
    <cellStyle name="20% - Accent6 3 3 3 5 3" xfId="14221" xr:uid="{9AB28E64-5771-4217-AD5E-27212E45BD57}"/>
    <cellStyle name="20% - Accent6 3 3 3 6" xfId="14222" xr:uid="{466E67A5-2C3B-4887-A5C8-E35CCBF8C7B1}"/>
    <cellStyle name="20% - Accent6 3 3 3 6 2" xfId="14223" xr:uid="{421F314A-3611-427F-8557-145AA7E2BEA2}"/>
    <cellStyle name="20% - Accent6 3 3 3 7" xfId="14224" xr:uid="{CD547094-C29D-4D99-946D-966807A9514A}"/>
    <cellStyle name="20% - Accent6 3 3 3 7 2" xfId="14225" xr:uid="{0EEF3D42-03E0-486E-B038-4758D66CFDB2}"/>
    <cellStyle name="20% - Accent6 3 3 3 8" xfId="14226" xr:uid="{BA3393F7-4EFF-4B5A-8E50-22CC8D4E02F8}"/>
    <cellStyle name="20% - Accent6 3 3 3 9" xfId="14227" xr:uid="{4BE53D5B-9C0C-4504-97E8-2C8EE40D0850}"/>
    <cellStyle name="20% - Accent6 3 3 4" xfId="14228" xr:uid="{889FB47C-B65D-4A22-806D-3D54EB530E0E}"/>
    <cellStyle name="20% - Accent6 3 3 4 2" xfId="14229" xr:uid="{BB586675-D273-4148-997A-76854D60FAB5}"/>
    <cellStyle name="20% - Accent6 3 3 4 2 2" xfId="14230" xr:uid="{D98C1240-7717-49D6-8AD4-F5CE066D0689}"/>
    <cellStyle name="20% - Accent6 3 3 4 2 2 2" xfId="14231" xr:uid="{4A804FBC-F735-4E0D-9D98-16ED969F7C97}"/>
    <cellStyle name="20% - Accent6 3 3 4 2 2 2 2" xfId="14232" xr:uid="{380EEC97-66FC-49C4-BF34-6B2C23846DBB}"/>
    <cellStyle name="20% - Accent6 3 3 4 2 2 3" xfId="14233" xr:uid="{C28340AD-B4C5-4B55-BF08-59128C1DF9C3}"/>
    <cellStyle name="20% - Accent6 3 3 4 2 3" xfId="14234" xr:uid="{344C5DF6-FCC9-44E0-8198-6BC4BFA3F5A2}"/>
    <cellStyle name="20% - Accent6 3 3 4 2 3 2" xfId="14235" xr:uid="{7F1B2F7E-5C2B-4B22-8537-1B5FC09A91DB}"/>
    <cellStyle name="20% - Accent6 3 3 4 2 4" xfId="14236" xr:uid="{06B207DC-048D-4EA5-9352-3D6706295EAC}"/>
    <cellStyle name="20% - Accent6 3 3 4 3" xfId="14237" xr:uid="{F38A0053-DD0A-4AC1-B93B-CC1C4003F2D7}"/>
    <cellStyle name="20% - Accent6 3 3 4 3 2" xfId="14238" xr:uid="{775CCFAE-018F-4943-B4C1-BD7B6BA70D8F}"/>
    <cellStyle name="20% - Accent6 3 3 4 3 2 2" xfId="14239" xr:uid="{53509841-1BAC-49DA-B956-0515D1D84F7E}"/>
    <cellStyle name="20% - Accent6 3 3 4 3 3" xfId="14240" xr:uid="{978E98A2-6532-43BD-8B3D-655ACE22C955}"/>
    <cellStyle name="20% - Accent6 3 3 4 4" xfId="14241" xr:uid="{58F7C666-0014-4780-87C8-07735B3A5A3B}"/>
    <cellStyle name="20% - Accent6 3 3 4 4 2" xfId="14242" xr:uid="{03087DDE-50E6-4A1B-96CE-893263CC8068}"/>
    <cellStyle name="20% - Accent6 3 3 4 5" xfId="14243" xr:uid="{F71B9CE6-5123-45EC-94D5-9F72D7D736D6}"/>
    <cellStyle name="20% - Accent6 3 3 4 5 2" xfId="14244" xr:uid="{070C8D8A-1B09-467C-8626-1C99165DD41E}"/>
    <cellStyle name="20% - Accent6 3 3 4 6" xfId="14245" xr:uid="{20CAFD81-9038-42ED-927B-C7BA0E1AA2CC}"/>
    <cellStyle name="20% - Accent6 3 3 4 7" xfId="14246" xr:uid="{FE0BCDFF-A2FA-4388-81D1-D0C6191F728C}"/>
    <cellStyle name="20% - Accent6 3 3 5" xfId="14247" xr:uid="{07A19672-B067-49E1-84AA-93067CB0190D}"/>
    <cellStyle name="20% - Accent6 3 3 5 2" xfId="14248" xr:uid="{24BFEC1D-6FF8-411F-B9EE-006374D9C464}"/>
    <cellStyle name="20% - Accent6 3 3 5 2 2" xfId="14249" xr:uid="{11E4C99B-A79E-4B92-AE10-40C347804328}"/>
    <cellStyle name="20% - Accent6 3 3 5 2 2 2" xfId="14250" xr:uid="{772BCDD1-12A4-4CB8-A934-E3C904CE3575}"/>
    <cellStyle name="20% - Accent6 3 3 5 2 2 2 2" xfId="14251" xr:uid="{C7AA0115-EE1B-420C-BF03-C76FAEFED3B0}"/>
    <cellStyle name="20% - Accent6 3 3 5 2 2 3" xfId="14252" xr:uid="{D283B8DF-DB9A-420A-9733-F79A36CD0B8C}"/>
    <cellStyle name="20% - Accent6 3 3 5 2 3" xfId="14253" xr:uid="{8397AD5B-0C9E-445C-991E-397CE59802AA}"/>
    <cellStyle name="20% - Accent6 3 3 5 2 3 2" xfId="14254" xr:uid="{FCE33695-FE93-40BA-BD7C-E8694C83C530}"/>
    <cellStyle name="20% - Accent6 3 3 5 2 4" xfId="14255" xr:uid="{F9C3EC24-0B1D-4F80-9944-9F58BF29C760}"/>
    <cellStyle name="20% - Accent6 3 3 5 3" xfId="14256" xr:uid="{F1AD5195-9216-403B-8581-B1AD33900F7F}"/>
    <cellStyle name="20% - Accent6 3 3 5 3 2" xfId="14257" xr:uid="{81153027-D1FE-48D9-AB77-1266CF472C38}"/>
    <cellStyle name="20% - Accent6 3 3 5 3 2 2" xfId="14258" xr:uid="{9C882B8B-CADC-445A-B25F-06A5CE9865B3}"/>
    <cellStyle name="20% - Accent6 3 3 5 3 3" xfId="14259" xr:uid="{26CD0635-D5A8-40BF-BD24-DCD7F2B78DED}"/>
    <cellStyle name="20% - Accent6 3 3 5 4" xfId="14260" xr:uid="{2631775B-4DF2-4511-9642-15AFC22AC68C}"/>
    <cellStyle name="20% - Accent6 3 3 5 4 2" xfId="14261" xr:uid="{FECCAA24-A8B6-4011-8251-44D6920AD8A2}"/>
    <cellStyle name="20% - Accent6 3 3 5 5" xfId="14262" xr:uid="{FDBBD9D7-4407-4F31-8CA3-368A89932F14}"/>
    <cellStyle name="20% - Accent6 3 3 6" xfId="14263" xr:uid="{20A7BC96-3A13-4DD7-B09C-6B467ABDC449}"/>
    <cellStyle name="20% - Accent6 3 3 6 2" xfId="14264" xr:uid="{0CE354B2-4834-4DAF-A39C-AAAFAD8BBBCC}"/>
    <cellStyle name="20% - Accent6 3 3 6 2 2" xfId="14265" xr:uid="{27ACC67A-C6E2-4689-95C5-8DB59DA8D875}"/>
    <cellStyle name="20% - Accent6 3 3 6 2 2 2" xfId="14266" xr:uid="{A6076811-1E83-4DA6-88CD-79BFD0290D03}"/>
    <cellStyle name="20% - Accent6 3 3 6 2 2 2 2" xfId="14267" xr:uid="{DC6B71A8-E15C-43A7-8CB2-7360EBE1E487}"/>
    <cellStyle name="20% - Accent6 3 3 6 2 2 3" xfId="14268" xr:uid="{937F889E-D143-4308-8206-63C6C9F99876}"/>
    <cellStyle name="20% - Accent6 3 3 6 2 3" xfId="14269" xr:uid="{10C0757A-C445-460C-A050-64DAF01665BB}"/>
    <cellStyle name="20% - Accent6 3 3 6 2 3 2" xfId="14270" xr:uid="{9676CDB2-C4AD-4C57-9618-1381049F2EA7}"/>
    <cellStyle name="20% - Accent6 3 3 6 2 4" xfId="14271" xr:uid="{8AE992E9-C0F7-42A3-96EA-D76141A0C365}"/>
    <cellStyle name="20% - Accent6 3 3 6 3" xfId="14272" xr:uid="{23DBA88A-3487-4C05-9329-2FECD70AF0BD}"/>
    <cellStyle name="20% - Accent6 3 3 6 3 2" xfId="14273" xr:uid="{FFAF756B-C635-46F8-BBB9-C89564644F7C}"/>
    <cellStyle name="20% - Accent6 3 3 6 3 2 2" xfId="14274" xr:uid="{C67CAACB-44D9-4C27-9AEA-25CA78CC7B0E}"/>
    <cellStyle name="20% - Accent6 3 3 6 3 3" xfId="14275" xr:uid="{3CBA333F-BA5F-48FF-96BF-2ACFBCCCCC12}"/>
    <cellStyle name="20% - Accent6 3 3 6 4" xfId="14276" xr:uid="{997EB7EC-CCCF-4E63-952D-1BC4D4EC7CD6}"/>
    <cellStyle name="20% - Accent6 3 3 6 4 2" xfId="14277" xr:uid="{E7542870-DF8C-4147-880D-3721B278BB60}"/>
    <cellStyle name="20% - Accent6 3 3 6 5" xfId="14278" xr:uid="{E35629EC-6410-49AE-982D-62F4C69E9D48}"/>
    <cellStyle name="20% - Accent6 3 3 7" xfId="14279" xr:uid="{DA135816-C88B-4EFB-8FBB-1C8EF9421D8D}"/>
    <cellStyle name="20% - Accent6 3 3 7 2" xfId="14280" xr:uid="{64B0EE57-8868-4B8D-894C-537F9E4B292C}"/>
    <cellStyle name="20% - Accent6 3 3 7 2 2" xfId="14281" xr:uid="{D4DF7FCC-75A5-451B-8814-B144A68B0B94}"/>
    <cellStyle name="20% - Accent6 3 3 7 2 2 2" xfId="14282" xr:uid="{1E00B8DD-3A6C-4A36-AAD2-1AFA84EAE77A}"/>
    <cellStyle name="20% - Accent6 3 3 7 2 2 2 2" xfId="14283" xr:uid="{6227BB31-0E25-419A-A480-8466FBA452A9}"/>
    <cellStyle name="20% - Accent6 3 3 7 2 2 3" xfId="14284" xr:uid="{F227074D-E25F-4E6B-95A3-E00901126D6E}"/>
    <cellStyle name="20% - Accent6 3 3 7 2 3" xfId="14285" xr:uid="{48D540B1-D46D-45CF-AAD5-F2D0900ED67B}"/>
    <cellStyle name="20% - Accent6 3 3 7 2 3 2" xfId="14286" xr:uid="{0E00B844-5E63-4A8B-B109-A91C86B77CCA}"/>
    <cellStyle name="20% - Accent6 3 3 7 2 4" xfId="14287" xr:uid="{2A2FA987-A1AB-4B3A-8364-1B3466A50414}"/>
    <cellStyle name="20% - Accent6 3 3 7 3" xfId="14288" xr:uid="{F581C57D-0D9D-4C90-BBBE-9C9A13E053A8}"/>
    <cellStyle name="20% - Accent6 3 3 7 3 2" xfId="14289" xr:uid="{D7B7DE86-3FC5-4ECD-A719-3B17D944B962}"/>
    <cellStyle name="20% - Accent6 3 3 7 3 2 2" xfId="14290" xr:uid="{36DBF740-4B43-4556-B33C-E59BAE922A38}"/>
    <cellStyle name="20% - Accent6 3 3 7 3 3" xfId="14291" xr:uid="{83BCDA3B-CC10-49E2-8FEF-6E74E738CE63}"/>
    <cellStyle name="20% - Accent6 3 3 7 4" xfId="14292" xr:uid="{AE2E779E-B3D1-444D-904C-3A99D1A44CB1}"/>
    <cellStyle name="20% - Accent6 3 3 7 4 2" xfId="14293" xr:uid="{19995109-2F0E-46E3-9CD6-511519CA296C}"/>
    <cellStyle name="20% - Accent6 3 3 7 5" xfId="14294" xr:uid="{8ACD0CD0-723F-492F-827D-F3C0205A882C}"/>
    <cellStyle name="20% - Accent6 3 3 8" xfId="14295" xr:uid="{04D1E276-5719-41ED-8292-74DE35DB9F9D}"/>
    <cellStyle name="20% - Accent6 3 3 8 2" xfId="14296" xr:uid="{BBEA222F-841B-4CB3-9C53-7B960CDFFB87}"/>
    <cellStyle name="20% - Accent6 3 3 8 2 2" xfId="14297" xr:uid="{96B4D183-5355-4AFE-BF84-D3BA0C6F729F}"/>
    <cellStyle name="20% - Accent6 3 3 8 2 2 2" xfId="14298" xr:uid="{02DB35C4-6203-44A8-8E21-BBF35BA7AEF3}"/>
    <cellStyle name="20% - Accent6 3 3 8 2 3" xfId="14299" xr:uid="{6957BB81-5B1B-4304-9544-B76BEA8433BF}"/>
    <cellStyle name="20% - Accent6 3 3 8 3" xfId="14300" xr:uid="{02A251E5-F2A3-45A0-AEB2-08692353D64C}"/>
    <cellStyle name="20% - Accent6 3 3 8 3 2" xfId="14301" xr:uid="{E77A478B-58A6-4F96-8A8F-184F952912C3}"/>
    <cellStyle name="20% - Accent6 3 3 8 4" xfId="14302" xr:uid="{2AEE3654-A08C-441B-AC6D-2FEA545DC53F}"/>
    <cellStyle name="20% - Accent6 3 3 9" xfId="14303" xr:uid="{0BA8C697-A966-41F1-9724-A60A24C49F6B}"/>
    <cellStyle name="20% - Accent6 3 3 9 2" xfId="14304" xr:uid="{F218779D-9178-45B8-B779-FAA6DE6AE63E}"/>
    <cellStyle name="20% - Accent6 3 3 9 2 2" xfId="14305" xr:uid="{6BC3A8F4-6E44-4EB3-9B13-4B7D4ACB6DA8}"/>
    <cellStyle name="20% - Accent6 3 3 9 3" xfId="14306" xr:uid="{6431FE56-5A14-412B-AF45-12F5208B64D9}"/>
    <cellStyle name="20% - Accent6 3 3_Asset Register (new)" xfId="14307" xr:uid="{37846596-AE89-4DEF-9AC0-7ED3DE1C4C14}"/>
    <cellStyle name="20% - Accent6 3 4" xfId="14308" xr:uid="{2BC16F47-89EC-435B-8BD8-67F0531AB034}"/>
    <cellStyle name="20% - Accent6 3 4 10" xfId="14309" xr:uid="{CB848C4D-BA11-491E-9027-9E1E2BD5AC2E}"/>
    <cellStyle name="20% - Accent6 3 4 11" xfId="14310" xr:uid="{77C0FD30-C4CF-413F-9EB5-8934D09106A0}"/>
    <cellStyle name="20% - Accent6 3 4 2" xfId="14311" xr:uid="{C1D547B3-37CA-4273-81C7-71935F72FE99}"/>
    <cellStyle name="20% - Accent6 3 4 2 2" xfId="14312" xr:uid="{A614FF1A-FD68-48E9-84D8-F9F22B3167B7}"/>
    <cellStyle name="20% - Accent6 3 4 2 2 2" xfId="14313" xr:uid="{E3BFE3FF-3BC3-48ED-9525-A214F3B34870}"/>
    <cellStyle name="20% - Accent6 3 4 2 2 2 2" xfId="14314" xr:uid="{37E6B0FF-58D8-4B8F-AA52-12711738BCBF}"/>
    <cellStyle name="20% - Accent6 3 4 2 2 2 2 2" xfId="14315" xr:uid="{D751F4BA-D674-450B-802A-304DB117963E}"/>
    <cellStyle name="20% - Accent6 3 4 2 2 2 3" xfId="14316" xr:uid="{81C6B3BE-F87D-421D-A019-AB6EC066FE36}"/>
    <cellStyle name="20% - Accent6 3 4 2 2 3" xfId="14317" xr:uid="{9D92B146-516E-4165-A5D1-069204A94245}"/>
    <cellStyle name="20% - Accent6 3 4 2 2 3 2" xfId="14318" xr:uid="{ACC3ADB8-AA9C-40B8-A9EF-08B0486C1B04}"/>
    <cellStyle name="20% - Accent6 3 4 2 2 4" xfId="14319" xr:uid="{E6507C3D-067C-408B-BA44-10193EF7E1F5}"/>
    <cellStyle name="20% - Accent6 3 4 2 2 4 2" xfId="14320" xr:uid="{35B5B603-93FE-4F0A-9D9D-7D1C93FCB24D}"/>
    <cellStyle name="20% - Accent6 3 4 2 2 5" xfId="14321" xr:uid="{3E75E059-E081-4957-B7C9-ECB88371880B}"/>
    <cellStyle name="20% - Accent6 3 4 2 2 6" xfId="14322" xr:uid="{7A7B0352-6154-4EEB-9170-B495901705A7}"/>
    <cellStyle name="20% - Accent6 3 4 2 3" xfId="14323" xr:uid="{D3F38499-F288-4942-9D25-DF3E4E2F57FC}"/>
    <cellStyle name="20% - Accent6 3 4 2 3 2" xfId="14324" xr:uid="{B027AA65-075E-4134-B879-05AFC5DCAF01}"/>
    <cellStyle name="20% - Accent6 3 4 2 3 2 2" xfId="14325" xr:uid="{AAE4173C-886C-4F11-BA01-9A17E7BD6CAD}"/>
    <cellStyle name="20% - Accent6 3 4 2 3 3" xfId="14326" xr:uid="{E2301718-DE1E-4B26-9687-B47767A5D422}"/>
    <cellStyle name="20% - Accent6 3 4 2 4" xfId="14327" xr:uid="{8F3ED5D4-7EE7-48EA-88A1-DDA110DBE92F}"/>
    <cellStyle name="20% - Accent6 3 4 2 4 2" xfId="14328" xr:uid="{85C4680B-1DDD-4EDE-BEE8-302DA88A3472}"/>
    <cellStyle name="20% - Accent6 3 4 2 5" xfId="14329" xr:uid="{021F1205-AF37-4814-98F4-712F68AA0AF9}"/>
    <cellStyle name="20% - Accent6 3 4 2 5 2" xfId="14330" xr:uid="{75195183-3564-4B86-A8F4-7B326D18D140}"/>
    <cellStyle name="20% - Accent6 3 4 2 6" xfId="14331" xr:uid="{F16C70B4-0B44-46C7-B4D8-E4550C64765D}"/>
    <cellStyle name="20% - Accent6 3 4 2 7" xfId="14332" xr:uid="{8446865A-8A8D-43A4-BF26-6ED1FABB15F7}"/>
    <cellStyle name="20% - Accent6 3 4 3" xfId="14333" xr:uid="{E133EC66-5A34-434F-AE02-FB9FFC56BAC7}"/>
    <cellStyle name="20% - Accent6 3 4 3 2" xfId="14334" xr:uid="{8A2CD678-6677-4A16-82D3-BD394D4EBDF8}"/>
    <cellStyle name="20% - Accent6 3 4 3 2 2" xfId="14335" xr:uid="{D9AA7EBB-7A83-4A09-A325-2CBA4A409377}"/>
    <cellStyle name="20% - Accent6 3 4 3 2 2 2" xfId="14336" xr:uid="{309CAB87-D598-4FE1-992B-FC2A6FC4141E}"/>
    <cellStyle name="20% - Accent6 3 4 3 2 2 2 2" xfId="14337" xr:uid="{A6C0952A-D0C4-4229-9E7B-98D834F7D4B8}"/>
    <cellStyle name="20% - Accent6 3 4 3 2 2 3" xfId="14338" xr:uid="{E6BF7C64-BC48-4841-A1D2-24E0CA755513}"/>
    <cellStyle name="20% - Accent6 3 4 3 2 3" xfId="14339" xr:uid="{ACA754E5-4AE3-418F-A75C-3BF3914C844A}"/>
    <cellStyle name="20% - Accent6 3 4 3 2 3 2" xfId="14340" xr:uid="{3112ECF2-0695-4677-9E7C-A25550007843}"/>
    <cellStyle name="20% - Accent6 3 4 3 2 4" xfId="14341" xr:uid="{E48CD20C-A2CA-4AC6-87E5-B48A2A255289}"/>
    <cellStyle name="20% - Accent6 3 4 3 3" xfId="14342" xr:uid="{E194BE5A-5B92-4BF0-9FBC-EF1C72B07056}"/>
    <cellStyle name="20% - Accent6 3 4 3 3 2" xfId="14343" xr:uid="{64955E1B-AF2A-4932-A973-3BE024EE6B93}"/>
    <cellStyle name="20% - Accent6 3 4 3 3 2 2" xfId="14344" xr:uid="{76445201-6FD6-49A6-B665-2D1E210CE8D7}"/>
    <cellStyle name="20% - Accent6 3 4 3 3 3" xfId="14345" xr:uid="{39B4499C-A2AB-49CA-A8E5-CFF75E1D4545}"/>
    <cellStyle name="20% - Accent6 3 4 3 4" xfId="14346" xr:uid="{FBD9FC69-4129-4F94-AB02-45C4BEFCE76D}"/>
    <cellStyle name="20% - Accent6 3 4 3 4 2" xfId="14347" xr:uid="{2041E866-C9A3-444F-B068-3683DECC2058}"/>
    <cellStyle name="20% - Accent6 3 4 3 5" xfId="14348" xr:uid="{C51EB46F-ABFE-4FE3-8D9B-30F91F664486}"/>
    <cellStyle name="20% - Accent6 3 4 3 5 2" xfId="14349" xr:uid="{23335C80-150B-43C4-BBFD-9728B97429FA}"/>
    <cellStyle name="20% - Accent6 3 4 3 6" xfId="14350" xr:uid="{F353F4BA-1E3D-4086-9DF4-FFB5C4808406}"/>
    <cellStyle name="20% - Accent6 3 4 3 7" xfId="14351" xr:uid="{22507417-D54C-4C8B-859D-948AE71FCFCC}"/>
    <cellStyle name="20% - Accent6 3 4 4" xfId="14352" xr:uid="{3B4552EA-6CE7-4BEC-9CF7-51CE7CDF0EA5}"/>
    <cellStyle name="20% - Accent6 3 4 4 2" xfId="14353" xr:uid="{341F374A-0EED-428D-9A79-0CCE68171152}"/>
    <cellStyle name="20% - Accent6 3 4 4 2 2" xfId="14354" xr:uid="{679CD0B1-B57D-4B36-83AB-0055EED7AF44}"/>
    <cellStyle name="20% - Accent6 3 4 4 2 2 2" xfId="14355" xr:uid="{7BE69906-DDF4-409E-965A-CC808FCE5931}"/>
    <cellStyle name="20% - Accent6 3 4 4 2 2 2 2" xfId="14356" xr:uid="{609116E3-5EA7-4633-B991-AD76E3B87D27}"/>
    <cellStyle name="20% - Accent6 3 4 4 2 2 3" xfId="14357" xr:uid="{02D8F464-9ED4-4AD1-A764-49D253D074FD}"/>
    <cellStyle name="20% - Accent6 3 4 4 2 3" xfId="14358" xr:uid="{922625AC-DF40-44D7-B613-87528458AE85}"/>
    <cellStyle name="20% - Accent6 3 4 4 2 3 2" xfId="14359" xr:uid="{15DA3542-B5A8-483A-997C-A0603803D42B}"/>
    <cellStyle name="20% - Accent6 3 4 4 2 4" xfId="14360" xr:uid="{73F6BAD4-6F6A-481D-9325-F7A69ADBFAD5}"/>
    <cellStyle name="20% - Accent6 3 4 4 3" xfId="14361" xr:uid="{F47EC450-5E86-493A-BA26-94CF6D8E750E}"/>
    <cellStyle name="20% - Accent6 3 4 4 3 2" xfId="14362" xr:uid="{3255A2AB-4E80-47C6-A2C1-CF7966B66DE5}"/>
    <cellStyle name="20% - Accent6 3 4 4 3 2 2" xfId="14363" xr:uid="{5E49F9C9-1119-4875-8023-417FD19D92C8}"/>
    <cellStyle name="20% - Accent6 3 4 4 3 3" xfId="14364" xr:uid="{CD4BB919-6EBB-4C59-BAB2-E158F49D0BFF}"/>
    <cellStyle name="20% - Accent6 3 4 4 4" xfId="14365" xr:uid="{16901883-B2EE-402C-9513-E198C514A8A5}"/>
    <cellStyle name="20% - Accent6 3 4 4 4 2" xfId="14366" xr:uid="{E92FE2E2-C68F-43F0-8581-B317908D243A}"/>
    <cellStyle name="20% - Accent6 3 4 4 5" xfId="14367" xr:uid="{08A637CE-5CF9-46A5-B844-FDA6856B1FEC}"/>
    <cellStyle name="20% - Accent6 3 4 5" xfId="14368" xr:uid="{7AB27CF2-B771-4323-9669-986C93BC41E6}"/>
    <cellStyle name="20% - Accent6 3 4 5 2" xfId="14369" xr:uid="{749E3151-90D8-4434-82A2-73374CEF5168}"/>
    <cellStyle name="20% - Accent6 3 4 5 2 2" xfId="14370" xr:uid="{3DBA2E4E-C002-494D-BDDC-76DA90BE42A7}"/>
    <cellStyle name="20% - Accent6 3 4 5 2 2 2" xfId="14371" xr:uid="{2F2B3341-4157-4FCD-85C8-B65A688E3624}"/>
    <cellStyle name="20% - Accent6 3 4 5 2 2 2 2" xfId="14372" xr:uid="{F4192B92-8619-4340-9C21-971ED2287BFB}"/>
    <cellStyle name="20% - Accent6 3 4 5 2 2 3" xfId="14373" xr:uid="{2C808CB1-FFD4-4FC8-9085-1AAA5824CC49}"/>
    <cellStyle name="20% - Accent6 3 4 5 2 3" xfId="14374" xr:uid="{640579FD-C605-4141-A3D5-83FFE6872FF4}"/>
    <cellStyle name="20% - Accent6 3 4 5 2 3 2" xfId="14375" xr:uid="{AB4F9501-A8A6-4A57-9E47-05B3D49F4157}"/>
    <cellStyle name="20% - Accent6 3 4 5 2 4" xfId="14376" xr:uid="{B5793E66-FAE9-4E8B-9DAA-992711C1BA72}"/>
    <cellStyle name="20% - Accent6 3 4 5 3" xfId="14377" xr:uid="{F60811AC-7005-4706-B612-A7E50B3C337A}"/>
    <cellStyle name="20% - Accent6 3 4 5 3 2" xfId="14378" xr:uid="{A7EA90EC-4F5E-4221-A34F-62F89E92D7CE}"/>
    <cellStyle name="20% - Accent6 3 4 5 3 2 2" xfId="14379" xr:uid="{05477F98-166D-413E-AE11-C01807C8D997}"/>
    <cellStyle name="20% - Accent6 3 4 5 3 3" xfId="14380" xr:uid="{A50B1245-FDC1-47F9-8224-EFD5849E33E9}"/>
    <cellStyle name="20% - Accent6 3 4 5 4" xfId="14381" xr:uid="{1417CBDF-B26F-4417-BEC1-E16A9C8E8761}"/>
    <cellStyle name="20% - Accent6 3 4 5 4 2" xfId="14382" xr:uid="{6AC8C718-1915-4273-81BE-B8A20BC1BFD4}"/>
    <cellStyle name="20% - Accent6 3 4 5 5" xfId="14383" xr:uid="{1EEE55B4-F3CC-4038-97B3-D25E2FF0B090}"/>
    <cellStyle name="20% - Accent6 3 4 6" xfId="14384" xr:uid="{D0C57CDF-7ADA-442E-8762-5ADEDC807CE6}"/>
    <cellStyle name="20% - Accent6 3 4 6 2" xfId="14385" xr:uid="{C38AD397-A341-4E8B-AC77-67C23AF1317C}"/>
    <cellStyle name="20% - Accent6 3 4 6 2 2" xfId="14386" xr:uid="{44A28D85-74C6-47B2-AEF6-50E79174D268}"/>
    <cellStyle name="20% - Accent6 3 4 6 2 2 2" xfId="14387" xr:uid="{3CC132E7-8ABD-43B5-A3F4-C61F629087CC}"/>
    <cellStyle name="20% - Accent6 3 4 6 2 3" xfId="14388" xr:uid="{CB7D7B11-2648-4455-95D6-C892964B8F2B}"/>
    <cellStyle name="20% - Accent6 3 4 6 3" xfId="14389" xr:uid="{076BD1F1-6F73-40CA-882A-F60E74E0765B}"/>
    <cellStyle name="20% - Accent6 3 4 6 3 2" xfId="14390" xr:uid="{BD1382BA-6183-40E0-9B03-3EA9EEBDF518}"/>
    <cellStyle name="20% - Accent6 3 4 6 4" xfId="14391" xr:uid="{8034DE82-A768-4C2D-A58A-0DEBA3A18384}"/>
    <cellStyle name="20% - Accent6 3 4 7" xfId="14392" xr:uid="{07B3C5D7-1AA3-441C-91A6-923109213781}"/>
    <cellStyle name="20% - Accent6 3 4 7 2" xfId="14393" xr:uid="{9F4E8401-54BE-45DC-83B5-EFFEBAD4ACE5}"/>
    <cellStyle name="20% - Accent6 3 4 7 2 2" xfId="14394" xr:uid="{BD253849-EFAC-4775-9BFD-F498B84F1DA1}"/>
    <cellStyle name="20% - Accent6 3 4 7 3" xfId="14395" xr:uid="{A7631EC3-D639-4FF6-ADC7-96888D7A2819}"/>
    <cellStyle name="20% - Accent6 3 4 8" xfId="14396" xr:uid="{AA27C596-9A5D-4DD2-8108-242BB46964A7}"/>
    <cellStyle name="20% - Accent6 3 4 8 2" xfId="14397" xr:uid="{87FF5C22-0327-4706-8E02-822C74521A95}"/>
    <cellStyle name="20% - Accent6 3 4 9" xfId="14398" xr:uid="{E488AC2D-E1FE-47BE-9C7E-A73396A55BDD}"/>
    <cellStyle name="20% - Accent6 3 4 9 2" xfId="14399" xr:uid="{4727ACAA-0A00-4534-9299-4C196894CA6C}"/>
    <cellStyle name="20% - Accent6 3 5" xfId="14400" xr:uid="{A80BA382-F0E0-4A81-A622-272964E447F1}"/>
    <cellStyle name="20% - Accent6 3 5 2" xfId="14401" xr:uid="{35FB1925-A81B-4797-9718-5541E45B4AA9}"/>
    <cellStyle name="20% - Accent6 3 5 2 2" xfId="14402" xr:uid="{0A2424BB-3A00-42E7-97C8-1E6818546CEF}"/>
    <cellStyle name="20% - Accent6 3 5 2 2 2" xfId="14403" xr:uid="{EA83BBF0-23A0-47C3-A323-2C975C7D70D7}"/>
    <cellStyle name="20% - Accent6 3 5 2 2 2 2" xfId="14404" xr:uid="{1FBB62B9-0EFC-4F4F-8F19-A48BAF529691}"/>
    <cellStyle name="20% - Accent6 3 5 2 2 2 2 2" xfId="14405" xr:uid="{3A6A5AA3-A7D2-48AC-8D69-9503C949FA61}"/>
    <cellStyle name="20% - Accent6 3 5 2 2 2 3" xfId="14406" xr:uid="{CAB2F165-04AB-4223-A90E-EF7429D22FEC}"/>
    <cellStyle name="20% - Accent6 3 5 2 2 3" xfId="14407" xr:uid="{44EF4946-1EEA-42BA-A33D-BBAB320C7C11}"/>
    <cellStyle name="20% - Accent6 3 5 2 2 3 2" xfId="14408" xr:uid="{5C51C9F9-C882-4573-AEEE-C6376EB27081}"/>
    <cellStyle name="20% - Accent6 3 5 2 2 4" xfId="14409" xr:uid="{30B152CD-2573-4B75-A8D8-7271B7AE1039}"/>
    <cellStyle name="20% - Accent6 3 5 2 2 4 2" xfId="14410" xr:uid="{1964C8BF-8507-471A-80F6-54F75F6E85C6}"/>
    <cellStyle name="20% - Accent6 3 5 2 2 5" xfId="14411" xr:uid="{89834971-5F86-4627-89D2-C3BB020C471F}"/>
    <cellStyle name="20% - Accent6 3 5 2 2 6" xfId="14412" xr:uid="{D6E2FD13-A9FB-412F-A60A-1C5063D03ADA}"/>
    <cellStyle name="20% - Accent6 3 5 2 3" xfId="14413" xr:uid="{B9FEFF2C-8B92-45CC-92A5-6F4D6E3E129E}"/>
    <cellStyle name="20% - Accent6 3 5 2 3 2" xfId="14414" xr:uid="{656EF135-863A-4C16-933D-D479AC9989C1}"/>
    <cellStyle name="20% - Accent6 3 5 2 3 2 2" xfId="14415" xr:uid="{0AA98AA2-5A3B-4EB4-BCAD-41DF1E0E2CA7}"/>
    <cellStyle name="20% - Accent6 3 5 2 3 3" xfId="14416" xr:uid="{F9D1FF39-2137-4545-ABD6-8CD71DEF104A}"/>
    <cellStyle name="20% - Accent6 3 5 2 4" xfId="14417" xr:uid="{357DB893-CDB4-4018-A8DA-4A97B8DE2DCD}"/>
    <cellStyle name="20% - Accent6 3 5 2 4 2" xfId="14418" xr:uid="{EBAED701-9E01-4886-9E66-8173135125BC}"/>
    <cellStyle name="20% - Accent6 3 5 2 5" xfId="14419" xr:uid="{D6198BAA-6BA0-4E20-BF54-A3ECB15CEB94}"/>
    <cellStyle name="20% - Accent6 3 5 2 5 2" xfId="14420" xr:uid="{4758C66A-7753-440D-8D20-FC35F3454FF4}"/>
    <cellStyle name="20% - Accent6 3 5 2 6" xfId="14421" xr:uid="{9BAAC65E-61FB-46B0-A44B-E62AB6E93529}"/>
    <cellStyle name="20% - Accent6 3 5 2 7" xfId="14422" xr:uid="{CB7BEF6C-8F68-4533-B709-643A6C2E9260}"/>
    <cellStyle name="20% - Accent6 3 5 3" xfId="14423" xr:uid="{E76BC113-BDE5-468E-9BF3-3E93132AF68B}"/>
    <cellStyle name="20% - Accent6 3 5 3 2" xfId="14424" xr:uid="{E49198DE-F5C0-4133-89B0-D0FF394CA657}"/>
    <cellStyle name="20% - Accent6 3 5 3 2 2" xfId="14425" xr:uid="{86711BF2-D15A-4512-AEFA-7EC04F661B76}"/>
    <cellStyle name="20% - Accent6 3 5 3 2 2 2" xfId="14426" xr:uid="{8409B0C5-F89F-4081-94EC-1F659521032E}"/>
    <cellStyle name="20% - Accent6 3 5 3 2 2 2 2" xfId="14427" xr:uid="{823338D7-DCD0-41FD-AB62-F40E0B7D4F72}"/>
    <cellStyle name="20% - Accent6 3 5 3 2 2 3" xfId="14428" xr:uid="{1AB861ED-14EF-4736-B4C2-36D20FDD1DC6}"/>
    <cellStyle name="20% - Accent6 3 5 3 2 3" xfId="14429" xr:uid="{6DE76488-B661-4D78-AA1D-DC88A142638D}"/>
    <cellStyle name="20% - Accent6 3 5 3 2 3 2" xfId="14430" xr:uid="{58A67ECF-F646-4D3C-9440-55CF52E7EEB5}"/>
    <cellStyle name="20% - Accent6 3 5 3 2 4" xfId="14431" xr:uid="{5503F784-5A34-42C5-932B-DA3993547CDC}"/>
    <cellStyle name="20% - Accent6 3 5 3 3" xfId="14432" xr:uid="{19593706-3D5E-419D-963E-6EB3878FB5B2}"/>
    <cellStyle name="20% - Accent6 3 5 3 3 2" xfId="14433" xr:uid="{76CDE332-D7CF-46B2-9794-8A8444EBBD13}"/>
    <cellStyle name="20% - Accent6 3 5 3 3 2 2" xfId="14434" xr:uid="{98BBA274-152E-4BDE-8600-5A7835EE0C15}"/>
    <cellStyle name="20% - Accent6 3 5 3 3 3" xfId="14435" xr:uid="{2505A49D-35F8-41F1-B24C-CE7538E47FC3}"/>
    <cellStyle name="20% - Accent6 3 5 3 4" xfId="14436" xr:uid="{31896619-7C9E-4E17-9CE0-D9F08BF0CDC9}"/>
    <cellStyle name="20% - Accent6 3 5 3 4 2" xfId="14437" xr:uid="{BE6214D6-9E8B-47C4-BE5C-3F0522202303}"/>
    <cellStyle name="20% - Accent6 3 5 3 5" xfId="14438" xr:uid="{05C79EFF-BD17-4241-AEA6-8569E03965C4}"/>
    <cellStyle name="20% - Accent6 3 5 3 5 2" xfId="14439" xr:uid="{EA038E01-C5FB-43AB-8A1F-47A7A8AD2B6C}"/>
    <cellStyle name="20% - Accent6 3 5 3 6" xfId="14440" xr:uid="{F702F223-288E-483B-B9BA-EDF7DDD77A97}"/>
    <cellStyle name="20% - Accent6 3 5 3 7" xfId="14441" xr:uid="{A83D0F5A-FB73-462D-9F49-CBA368D0FA52}"/>
    <cellStyle name="20% - Accent6 3 5 4" xfId="14442" xr:uid="{35309245-310E-4693-BD3E-CEDAA05620F8}"/>
    <cellStyle name="20% - Accent6 3 5 4 2" xfId="14443" xr:uid="{B501073B-6D1C-4F1B-9A1C-8AEE075BA91E}"/>
    <cellStyle name="20% - Accent6 3 5 4 2 2" xfId="14444" xr:uid="{C3780493-376B-477F-85A8-63358CF6A350}"/>
    <cellStyle name="20% - Accent6 3 5 4 2 2 2" xfId="14445" xr:uid="{81EF8105-A1B9-488F-AED3-DD73F15D6190}"/>
    <cellStyle name="20% - Accent6 3 5 4 2 3" xfId="14446" xr:uid="{425268D2-9F6D-4A98-B640-5896B1BF889B}"/>
    <cellStyle name="20% - Accent6 3 5 4 3" xfId="14447" xr:uid="{66E771DF-F105-4209-B47C-CDBC27A269BE}"/>
    <cellStyle name="20% - Accent6 3 5 4 3 2" xfId="14448" xr:uid="{81FE7A10-6C9A-4774-A2AA-D4C8B461123D}"/>
    <cellStyle name="20% - Accent6 3 5 4 4" xfId="14449" xr:uid="{32713001-031A-4EDD-AE5F-612F43B0BAB5}"/>
    <cellStyle name="20% - Accent6 3 5 5" xfId="14450" xr:uid="{0183E4BC-4141-4E32-A227-06C3DC9EC303}"/>
    <cellStyle name="20% - Accent6 3 5 5 2" xfId="14451" xr:uid="{8B037688-C5AB-4D9E-AE69-DE162437B002}"/>
    <cellStyle name="20% - Accent6 3 5 5 2 2" xfId="14452" xr:uid="{001CD621-164B-4E24-B72F-A379167D6847}"/>
    <cellStyle name="20% - Accent6 3 5 5 3" xfId="14453" xr:uid="{39318F3E-BB8E-4732-B1D6-6B35474DE707}"/>
    <cellStyle name="20% - Accent6 3 5 6" xfId="14454" xr:uid="{DC9E0BB9-2A79-4C93-B044-5B9EAD06A388}"/>
    <cellStyle name="20% - Accent6 3 5 6 2" xfId="14455" xr:uid="{6191CC9C-DD2A-4625-B9D1-3CB354A870FF}"/>
    <cellStyle name="20% - Accent6 3 5 7" xfId="14456" xr:uid="{79C71B8F-FCA7-46DE-8ED6-6111DC1C42C2}"/>
    <cellStyle name="20% - Accent6 3 5 7 2" xfId="14457" xr:uid="{E73208EC-D691-4496-8112-C919334F1423}"/>
    <cellStyle name="20% - Accent6 3 5 8" xfId="14458" xr:uid="{C98C8D6C-EB6C-412F-816B-9A89AD0331FF}"/>
    <cellStyle name="20% - Accent6 3 5 9" xfId="14459" xr:uid="{CD3C57F7-343B-4C7C-98CA-205B67556D2C}"/>
    <cellStyle name="20% - Accent6 3 6" xfId="14460" xr:uid="{780DDF47-2441-4BC3-9F9B-439C0D91977E}"/>
    <cellStyle name="20% - Accent6 3 6 2" xfId="14461" xr:uid="{3A46D045-C2F8-4081-BAB9-6A23EAC04E8A}"/>
    <cellStyle name="20% - Accent6 3 6 2 2" xfId="14462" xr:uid="{DCD05844-70B4-4A4E-981C-163A080BF993}"/>
    <cellStyle name="20% - Accent6 3 6 2 2 2" xfId="14463" xr:uid="{F9704782-643E-44C0-8441-0E4FF35435AE}"/>
    <cellStyle name="20% - Accent6 3 6 2 2 2 2" xfId="14464" xr:uid="{45F77ECD-ECDE-4E55-B7C9-14C7DD7EE413}"/>
    <cellStyle name="20% - Accent6 3 6 2 2 2 2 2" xfId="14465" xr:uid="{17F554F9-371C-45EA-9BF6-94E9C8AE4630}"/>
    <cellStyle name="20% - Accent6 3 6 2 2 2 3" xfId="14466" xr:uid="{D65A5098-E2B6-4DC9-9781-2B221E5D687B}"/>
    <cellStyle name="20% - Accent6 3 6 2 2 3" xfId="14467" xr:uid="{5E9778A3-5995-4071-AA6C-5110DDD21986}"/>
    <cellStyle name="20% - Accent6 3 6 2 2 3 2" xfId="14468" xr:uid="{9B00832A-02C0-4972-806A-6CA54C4CADC7}"/>
    <cellStyle name="20% - Accent6 3 6 2 2 4" xfId="14469" xr:uid="{B02EE730-E7BB-4AD5-A4DC-47F57D4C716A}"/>
    <cellStyle name="20% - Accent6 3 6 2 2 4 2" xfId="14470" xr:uid="{D639B09F-5318-45F4-922F-B4B3A92715EF}"/>
    <cellStyle name="20% - Accent6 3 6 2 2 5" xfId="14471" xr:uid="{CBE1FE70-AFB2-491F-856C-3BBB727F8584}"/>
    <cellStyle name="20% - Accent6 3 6 2 2 6" xfId="14472" xr:uid="{3AF6D17E-F074-4E50-BD54-7F12CD177F21}"/>
    <cellStyle name="20% - Accent6 3 6 2 3" xfId="14473" xr:uid="{8F1D69BE-1983-4DC8-986D-EC624CDFC6A1}"/>
    <cellStyle name="20% - Accent6 3 6 2 3 2" xfId="14474" xr:uid="{506489AC-339D-434C-8C06-BCD8985DABC5}"/>
    <cellStyle name="20% - Accent6 3 6 2 3 2 2" xfId="14475" xr:uid="{E40ABD43-D4F8-4F33-9FA5-0BB0A8F10A4C}"/>
    <cellStyle name="20% - Accent6 3 6 2 3 3" xfId="14476" xr:uid="{7F9C648A-1829-4461-9533-C481153D3028}"/>
    <cellStyle name="20% - Accent6 3 6 2 4" xfId="14477" xr:uid="{175A7660-BB28-473B-9A65-607E3A2EBE26}"/>
    <cellStyle name="20% - Accent6 3 6 2 4 2" xfId="14478" xr:uid="{7E3CCBA5-3AF9-42B8-B44D-E75C11B50BA9}"/>
    <cellStyle name="20% - Accent6 3 6 2 5" xfId="14479" xr:uid="{204B33B5-798B-4126-91FB-4A860558D0C3}"/>
    <cellStyle name="20% - Accent6 3 6 2 5 2" xfId="14480" xr:uid="{652036E3-41DF-4D84-A8B0-5AC90777F06C}"/>
    <cellStyle name="20% - Accent6 3 6 2 6" xfId="14481" xr:uid="{DE8517FC-9E3C-48C5-AB9E-B3C08A4055B9}"/>
    <cellStyle name="20% - Accent6 3 6 2 7" xfId="14482" xr:uid="{E25356F9-10B7-44E0-BDD7-78DAD81A74D2}"/>
    <cellStyle name="20% - Accent6 3 6 3" xfId="14483" xr:uid="{124E3E8B-8945-4FEE-9C90-C77A0BD3126B}"/>
    <cellStyle name="20% - Accent6 3 6 3 2" xfId="14484" xr:uid="{1B02A2AD-6252-45AE-9014-0CB41CF51452}"/>
    <cellStyle name="20% - Accent6 3 6 3 2 2" xfId="14485" xr:uid="{42AFF2F7-8DD5-4F34-838E-60E006CD5794}"/>
    <cellStyle name="20% - Accent6 3 6 3 2 2 2" xfId="14486" xr:uid="{DC5636B9-AD31-43FE-A31D-19B1178EDF55}"/>
    <cellStyle name="20% - Accent6 3 6 3 2 3" xfId="14487" xr:uid="{BF119361-48BE-493F-B634-1DDD6F90A206}"/>
    <cellStyle name="20% - Accent6 3 6 3 3" xfId="14488" xr:uid="{DF830CE4-E8AA-47EC-A07B-5DF75F3E0537}"/>
    <cellStyle name="20% - Accent6 3 6 3 3 2" xfId="14489" xr:uid="{24005A5E-2F02-4968-A14B-26D3EE84FAFF}"/>
    <cellStyle name="20% - Accent6 3 6 3 4" xfId="14490" xr:uid="{BDE520DA-9D0F-4624-8E4D-21664678F991}"/>
    <cellStyle name="20% - Accent6 3 6 3 4 2" xfId="14491" xr:uid="{C0F71854-BFC8-4FDD-A7D0-2846553E2B42}"/>
    <cellStyle name="20% - Accent6 3 6 3 5" xfId="14492" xr:uid="{8360D336-D675-4AFC-BC73-F8EF19EC1274}"/>
    <cellStyle name="20% - Accent6 3 6 3 6" xfId="14493" xr:uid="{1487E59C-29C7-419C-B0AE-0D47E859D0FF}"/>
    <cellStyle name="20% - Accent6 3 6 4" xfId="14494" xr:uid="{F3D9579D-BD25-4DCA-BBBF-F415CC71CEBA}"/>
    <cellStyle name="20% - Accent6 3 6 4 2" xfId="14495" xr:uid="{BFCB04B5-9A68-4B8C-AA81-66945F24BF79}"/>
    <cellStyle name="20% - Accent6 3 6 4 2 2" xfId="14496" xr:uid="{DC9434E9-EB2E-45A4-9E32-74F0755BA549}"/>
    <cellStyle name="20% - Accent6 3 6 4 3" xfId="14497" xr:uid="{369F4EE0-48CE-4995-92AF-89E88710A6AE}"/>
    <cellStyle name="20% - Accent6 3 6 5" xfId="14498" xr:uid="{8C29E361-2931-4917-A297-C20F2E0583D9}"/>
    <cellStyle name="20% - Accent6 3 6 5 2" xfId="14499" xr:uid="{9628AFF1-17E2-4630-8E24-858808FB16C9}"/>
    <cellStyle name="20% - Accent6 3 6 6" xfId="14500" xr:uid="{841A7803-AE40-45FC-BC20-19501EF1B948}"/>
    <cellStyle name="20% - Accent6 3 6 6 2" xfId="14501" xr:uid="{B8F5887C-FFAA-4507-ADDE-FBC2E7A2982E}"/>
    <cellStyle name="20% - Accent6 3 6 7" xfId="14502" xr:uid="{9581DF7C-78F3-4AF2-8CD1-0972CA518FB3}"/>
    <cellStyle name="20% - Accent6 3 6 8" xfId="14503" xr:uid="{732BAD28-EAE1-4E71-8C73-75AA97ACEBB6}"/>
    <cellStyle name="20% - Accent6 3 7" xfId="14504" xr:uid="{E3F13DC3-5F89-4F5E-A586-155BC2F70F28}"/>
    <cellStyle name="20% - Accent6 3 7 2" xfId="14505" xr:uid="{FD0688F5-DC9A-4E98-A00D-16D6771AE34C}"/>
    <cellStyle name="20% - Accent6 3 7 2 2" xfId="14506" xr:uid="{1DBBBBB0-3467-4298-9CA7-9ADBCE8F19A6}"/>
    <cellStyle name="20% - Accent6 3 7 2 2 2" xfId="14507" xr:uid="{0031D987-BAFA-4E6B-B1E3-68CF536D08D8}"/>
    <cellStyle name="20% - Accent6 3 7 2 2 2 2" xfId="14508" xr:uid="{4080490E-0017-40A1-9870-FFFC3CC27535}"/>
    <cellStyle name="20% - Accent6 3 7 2 2 3" xfId="14509" xr:uid="{ABA82B6E-1DF2-4DE0-8B7B-F00B215DBF0A}"/>
    <cellStyle name="20% - Accent6 3 7 2 3" xfId="14510" xr:uid="{3C01BEE1-E8F5-47CD-9169-2C0CF689605D}"/>
    <cellStyle name="20% - Accent6 3 7 2 3 2" xfId="14511" xr:uid="{3FF13A1A-5622-463F-9AC5-FDEC536E43AA}"/>
    <cellStyle name="20% - Accent6 3 7 2 4" xfId="14512" xr:uid="{85397D7A-EE3A-4436-BFAF-C532980046F1}"/>
    <cellStyle name="20% - Accent6 3 7 2 4 2" xfId="14513" xr:uid="{A76E630B-4950-4B54-855C-17AA84518D71}"/>
    <cellStyle name="20% - Accent6 3 7 2 5" xfId="14514" xr:uid="{D211E7F5-69C3-4825-BBC3-EF61B88F780B}"/>
    <cellStyle name="20% - Accent6 3 7 2 6" xfId="14515" xr:uid="{4088843F-594A-4971-B8DA-59BA1416AF66}"/>
    <cellStyle name="20% - Accent6 3 7 3" xfId="14516" xr:uid="{E48A893B-2E33-405A-87C8-EAF23EB7FF31}"/>
    <cellStyle name="20% - Accent6 3 7 3 2" xfId="14517" xr:uid="{FCD826D9-D0EF-4388-8071-167747C9E5C2}"/>
    <cellStyle name="20% - Accent6 3 7 3 2 2" xfId="14518" xr:uid="{7C0CBB4F-D6EF-4865-A808-9A4E284DECB3}"/>
    <cellStyle name="20% - Accent6 3 7 3 3" xfId="14519" xr:uid="{81EE2CD5-994A-4647-BDB7-D707E92190CE}"/>
    <cellStyle name="20% - Accent6 3 7 4" xfId="14520" xr:uid="{B3701533-5BF9-4A08-B07F-0BBDE0DF0ED7}"/>
    <cellStyle name="20% - Accent6 3 7 4 2" xfId="14521" xr:uid="{DC8D7168-B6E1-489D-972B-15F5F511DCCE}"/>
    <cellStyle name="20% - Accent6 3 7 5" xfId="14522" xr:uid="{A0FA0CDC-C11B-458D-B47F-4DA32F82863B}"/>
    <cellStyle name="20% - Accent6 3 7 5 2" xfId="14523" xr:uid="{9F023BC6-1F60-44A8-A02E-B0DD62FF4158}"/>
    <cellStyle name="20% - Accent6 3 7 6" xfId="14524" xr:uid="{71B92B7A-203A-408F-871A-5A175CD7AEDD}"/>
    <cellStyle name="20% - Accent6 3 7 7" xfId="14525" xr:uid="{91B1F136-C3AA-43AB-B92E-A8B8DECD623C}"/>
    <cellStyle name="20% - Accent6 3 8" xfId="14526" xr:uid="{300D6EDE-AC7A-4F06-86D3-A91370C95391}"/>
    <cellStyle name="20% - Accent6 3 8 2" xfId="14527" xr:uid="{2020B500-D930-4E93-A706-09AFD80FC3C7}"/>
    <cellStyle name="20% - Accent6 3 8 2 2" xfId="14528" xr:uid="{4ED1F6A8-4725-43AD-973F-A9A1F8CF757E}"/>
    <cellStyle name="20% - Accent6 3 8 2 2 2" xfId="14529" xr:uid="{716851F4-0A1D-4BD6-BB4A-EF31CDFC71D9}"/>
    <cellStyle name="20% - Accent6 3 8 2 2 2 2" xfId="14530" xr:uid="{936EF0C3-CB29-430F-AF58-F82DEFE9E30F}"/>
    <cellStyle name="20% - Accent6 3 8 2 2 3" xfId="14531" xr:uid="{2D7B769F-C728-4CA8-8D47-E20F0472D0B5}"/>
    <cellStyle name="20% - Accent6 3 8 2 3" xfId="14532" xr:uid="{37BE872F-9D61-41E4-AAAB-27768317B7FE}"/>
    <cellStyle name="20% - Accent6 3 8 2 3 2" xfId="14533" xr:uid="{B398B0C7-687E-4803-ACED-66F814E90F2A}"/>
    <cellStyle name="20% - Accent6 3 8 2 4" xfId="14534" xr:uid="{3CD13B8D-60A5-405F-88F8-FA7150248F6D}"/>
    <cellStyle name="20% - Accent6 3 8 3" xfId="14535" xr:uid="{5BBDB01B-D2E2-4EC3-9E6B-8009CE84C79F}"/>
    <cellStyle name="20% - Accent6 3 8 3 2" xfId="14536" xr:uid="{E165050F-BA3A-42C4-8616-BD71E98B7122}"/>
    <cellStyle name="20% - Accent6 3 8 3 2 2" xfId="14537" xr:uid="{A5AB007C-3E69-4213-BED7-C442C9C14B45}"/>
    <cellStyle name="20% - Accent6 3 8 3 3" xfId="14538" xr:uid="{B93CE6F7-FF12-4D8F-94D3-E77BEAFCABCD}"/>
    <cellStyle name="20% - Accent6 3 8 4" xfId="14539" xr:uid="{5DD8B217-7935-4430-BBA0-EB6350C35288}"/>
    <cellStyle name="20% - Accent6 3 8 4 2" xfId="14540" xr:uid="{3C6C8C26-344F-4DE1-B772-99FAAC2A1DBA}"/>
    <cellStyle name="20% - Accent6 3 8 5" xfId="14541" xr:uid="{0F920F62-3B9C-4E5F-A71D-5D03E83A5623}"/>
    <cellStyle name="20% - Accent6 3 8 5 2" xfId="14542" xr:uid="{66388DEF-4C9A-4F23-BD96-5DF5950FB9ED}"/>
    <cellStyle name="20% - Accent6 3 8 6" xfId="14543" xr:uid="{13FEB603-B7A0-4137-B3DD-32BEC97CCD83}"/>
    <cellStyle name="20% - Accent6 3 8 7" xfId="14544" xr:uid="{162C5FF2-E616-4A93-A96B-83F341D87DD2}"/>
    <cellStyle name="20% - Accent6 3 9" xfId="14545" xr:uid="{92307747-EAFB-465D-A6E6-82C2802A4CC2}"/>
    <cellStyle name="20% - Accent6 3 9 2" xfId="14546" xr:uid="{4B8065FA-40CA-4695-A958-5B0ECEC34F36}"/>
    <cellStyle name="20% - Accent6 3 9 2 2" xfId="14547" xr:uid="{6CD40558-EEA7-4CFA-9D8C-6590472B6633}"/>
    <cellStyle name="20% - Accent6 3 9 2 2 2" xfId="14548" xr:uid="{65718629-B2B4-43B8-A3BB-C537A85B6BD3}"/>
    <cellStyle name="20% - Accent6 3 9 2 2 2 2" xfId="14549" xr:uid="{168F8EF6-D6AE-455D-A134-517453EF369A}"/>
    <cellStyle name="20% - Accent6 3 9 2 2 3" xfId="14550" xr:uid="{92749F16-1018-4264-90B6-E0C346769EE3}"/>
    <cellStyle name="20% - Accent6 3 9 2 3" xfId="14551" xr:uid="{85BD513C-0874-44EE-B1A5-AC28AC7A0639}"/>
    <cellStyle name="20% - Accent6 3 9 2 3 2" xfId="14552" xr:uid="{68291B6E-92CE-4D34-BD34-09750FFC4ABF}"/>
    <cellStyle name="20% - Accent6 3 9 2 4" xfId="14553" xr:uid="{515784B5-2D6F-4294-A32D-3F37EF6D753C}"/>
    <cellStyle name="20% - Accent6 3 9 3" xfId="14554" xr:uid="{F8F83725-2167-4047-924F-72EDAF3D96F2}"/>
    <cellStyle name="20% - Accent6 3 9 3 2" xfId="14555" xr:uid="{F2BECA64-D0FE-4A04-9F1C-060901B0D370}"/>
    <cellStyle name="20% - Accent6 3 9 3 2 2" xfId="14556" xr:uid="{3E841E6D-CD1A-4E02-9DB5-02814237DA69}"/>
    <cellStyle name="20% - Accent6 3 9 3 3" xfId="14557" xr:uid="{C2611399-ACBE-4829-B9C2-C7E7B1A15497}"/>
    <cellStyle name="20% - Accent6 3 9 4" xfId="14558" xr:uid="{3C0A26D2-2F40-44DC-B293-5C9E845EDFF8}"/>
    <cellStyle name="20% - Accent6 3 9 4 2" xfId="14559" xr:uid="{A950D3AD-F82C-4660-A0C6-129303F89AE5}"/>
    <cellStyle name="20% - Accent6 3 9 5" xfId="14560" xr:uid="{FC2F66E1-D6E4-4532-9479-D1CF042A120E}"/>
    <cellStyle name="20% - Accent6 3_Asset Register (new)" xfId="14561" xr:uid="{6B05F6C5-62E4-4F37-97DB-FA620248348B}"/>
    <cellStyle name="20% - Accent6 4" xfId="14562" xr:uid="{1F1F2C94-0DB7-47E5-AB6B-CAB1C943D46C}"/>
    <cellStyle name="20% - Accent6 4 10" xfId="14563" xr:uid="{BB5CB440-F779-41FB-87AF-E25A7433AB76}"/>
    <cellStyle name="20% - Accent6 4 10 2" xfId="14564" xr:uid="{D87B74EA-AA0D-410B-BB6D-5B0AE875642F}"/>
    <cellStyle name="20% - Accent6 4 10 2 2" xfId="14565" xr:uid="{37B160A6-4177-41C5-8C58-9B2BE80B1713}"/>
    <cellStyle name="20% - Accent6 4 10 2 2 2" xfId="14566" xr:uid="{75A91CA6-6072-4DE7-BF4F-8DAD1E47E4F8}"/>
    <cellStyle name="20% - Accent6 4 10 2 2 2 2" xfId="14567" xr:uid="{3113618F-5FF1-409E-BB20-5242912F897A}"/>
    <cellStyle name="20% - Accent6 4 10 2 2 3" xfId="14568" xr:uid="{0EE1C457-A7BC-440E-B490-CF54027F524C}"/>
    <cellStyle name="20% - Accent6 4 10 2 3" xfId="14569" xr:uid="{3D56C2F1-5D32-4498-B82A-7D18A24DC081}"/>
    <cellStyle name="20% - Accent6 4 10 2 3 2" xfId="14570" xr:uid="{68D625E5-C1E6-46EB-8DAE-39BA1F488183}"/>
    <cellStyle name="20% - Accent6 4 10 2 4" xfId="14571" xr:uid="{65AF6051-720E-4A8C-B3D4-719BA1AEC4AC}"/>
    <cellStyle name="20% - Accent6 4 10 3" xfId="14572" xr:uid="{4C4FC8F9-BBCC-4E82-9587-9FFBE8883D34}"/>
    <cellStyle name="20% - Accent6 4 10 3 2" xfId="14573" xr:uid="{616E473E-B0DF-49D5-BC85-111F50B0BE71}"/>
    <cellStyle name="20% - Accent6 4 10 3 2 2" xfId="14574" xr:uid="{ECA3BB1B-D132-4A08-9C4E-C67ECA4F77DE}"/>
    <cellStyle name="20% - Accent6 4 10 3 3" xfId="14575" xr:uid="{3287BF66-5B86-40B6-9BF6-DC3E5F9DDC76}"/>
    <cellStyle name="20% - Accent6 4 10 4" xfId="14576" xr:uid="{DD436E09-A401-4540-8ACE-FD532AEABD70}"/>
    <cellStyle name="20% - Accent6 4 10 4 2" xfId="14577" xr:uid="{3BF2774D-420C-4105-AAB3-395E095D07DC}"/>
    <cellStyle name="20% - Accent6 4 10 5" xfId="14578" xr:uid="{8A4BFDD6-510F-4037-A5EE-BF32804404D5}"/>
    <cellStyle name="20% - Accent6 4 11" xfId="14579" xr:uid="{4629F19F-FC33-4D73-BDB1-3BBF222504BC}"/>
    <cellStyle name="20% - Accent6 4 11 2" xfId="14580" xr:uid="{F46E2180-4719-4EDC-894B-CD9A78436A9D}"/>
    <cellStyle name="20% - Accent6 4 11 2 2" xfId="14581" xr:uid="{56004561-87D3-4AC6-A4BE-9A29DD1C6609}"/>
    <cellStyle name="20% - Accent6 4 11 2 2 2" xfId="14582" xr:uid="{1FE55E08-9978-44A2-AD99-F2ABEA164FA6}"/>
    <cellStyle name="20% - Accent6 4 11 2 2 2 2" xfId="14583" xr:uid="{650551B6-C4A5-48DA-9070-A5EAF1742DDD}"/>
    <cellStyle name="20% - Accent6 4 11 2 2 3" xfId="14584" xr:uid="{3E67C193-7489-4249-A4F9-3FA524AC948A}"/>
    <cellStyle name="20% - Accent6 4 11 2 3" xfId="14585" xr:uid="{5C58467B-3B34-42CD-AB7F-6737B4AAE9CC}"/>
    <cellStyle name="20% - Accent6 4 11 2 3 2" xfId="14586" xr:uid="{D146C65E-FA71-4A3E-AE8D-93C33E558439}"/>
    <cellStyle name="20% - Accent6 4 11 2 4" xfId="14587" xr:uid="{F2EFF363-5F4D-4591-8DE2-7A9B5E11E76C}"/>
    <cellStyle name="20% - Accent6 4 11 3" xfId="14588" xr:uid="{0BB77261-1732-48D0-8130-71FC8936D805}"/>
    <cellStyle name="20% - Accent6 4 11 3 2" xfId="14589" xr:uid="{8CEBB90C-09F2-45BE-BC50-391BB4113446}"/>
    <cellStyle name="20% - Accent6 4 11 3 2 2" xfId="14590" xr:uid="{0C99F42A-8AFD-468A-A90B-3BF15FEF926C}"/>
    <cellStyle name="20% - Accent6 4 11 3 3" xfId="14591" xr:uid="{D436524D-206C-42F3-A06B-F17D2AC3A196}"/>
    <cellStyle name="20% - Accent6 4 11 4" xfId="14592" xr:uid="{A1F9CFFE-81EF-4434-A577-353B7EDC4FA1}"/>
    <cellStyle name="20% - Accent6 4 11 4 2" xfId="14593" xr:uid="{35F077ED-8034-46D0-8EA8-971A7DD89BB6}"/>
    <cellStyle name="20% - Accent6 4 11 5" xfId="14594" xr:uid="{84563CBB-1106-44B4-A28D-0864062EC254}"/>
    <cellStyle name="20% - Accent6 4 12" xfId="14595" xr:uid="{25CF2053-9376-4E28-87ED-040066A13696}"/>
    <cellStyle name="20% - Accent6 4 12 2" xfId="14596" xr:uid="{A8ADB058-9CA8-4074-B371-5D13927A367F}"/>
    <cellStyle name="20% - Accent6 4 12 2 2" xfId="14597" xr:uid="{D79DCA18-E592-4F23-BFFD-0216AF18146C}"/>
    <cellStyle name="20% - Accent6 4 12 2 2 2" xfId="14598" xr:uid="{DCE64F69-4757-4EAB-8B43-A7F1609D6E36}"/>
    <cellStyle name="20% - Accent6 4 12 2 2 2 2" xfId="14599" xr:uid="{C148B4AF-F78E-4F91-87E5-C59440BCD6CB}"/>
    <cellStyle name="20% - Accent6 4 12 2 2 3" xfId="14600" xr:uid="{1158DCBC-DE0A-429B-986E-10CBA23D6D95}"/>
    <cellStyle name="20% - Accent6 4 12 2 3" xfId="14601" xr:uid="{B1188573-D6F7-4590-AA51-35C80104E662}"/>
    <cellStyle name="20% - Accent6 4 12 2 3 2" xfId="14602" xr:uid="{4C0046F2-D68C-42BB-B559-C4F9DB044788}"/>
    <cellStyle name="20% - Accent6 4 12 2 4" xfId="14603" xr:uid="{AFECAD3C-3D2C-46C1-8B21-E0ABBE32645A}"/>
    <cellStyle name="20% - Accent6 4 12 3" xfId="14604" xr:uid="{030537AE-6DC9-43F0-8E7C-D061DC608B2A}"/>
    <cellStyle name="20% - Accent6 4 12 3 2" xfId="14605" xr:uid="{4DF41018-54FA-41D3-900A-A64680D40281}"/>
    <cellStyle name="20% - Accent6 4 12 3 2 2" xfId="14606" xr:uid="{F4DB9FED-9559-4671-880F-56AB3061162B}"/>
    <cellStyle name="20% - Accent6 4 12 3 3" xfId="14607" xr:uid="{63C45FE1-2D0A-4F7F-9D27-1E12FBEC90B7}"/>
    <cellStyle name="20% - Accent6 4 12 4" xfId="14608" xr:uid="{6D4720DD-2CC2-43E6-B99D-01C7FFBFDE3A}"/>
    <cellStyle name="20% - Accent6 4 12 4 2" xfId="14609" xr:uid="{F72BD4C2-AB83-4717-9E2C-05AF2E7231DC}"/>
    <cellStyle name="20% - Accent6 4 12 5" xfId="14610" xr:uid="{162C84AB-306D-41A8-9602-C96BF1EBC9F5}"/>
    <cellStyle name="20% - Accent6 4 13" xfId="14611" xr:uid="{381990AD-AC13-4B89-A40B-189B41CB340A}"/>
    <cellStyle name="20% - Accent6 4 13 2" xfId="14612" xr:uid="{F9BDE687-533B-4929-BCC8-F1524EC84BEB}"/>
    <cellStyle name="20% - Accent6 4 13 2 2" xfId="14613" xr:uid="{CB1E01E5-8038-4488-A259-252B51285B93}"/>
    <cellStyle name="20% - Accent6 4 13 2 2 2" xfId="14614" xr:uid="{BA9423AA-DA6E-4009-B40F-DD832E0E0FF2}"/>
    <cellStyle name="20% - Accent6 4 13 2 2 2 2" xfId="14615" xr:uid="{656B8DDF-386C-47D6-AA15-0A1A8CFD2167}"/>
    <cellStyle name="20% - Accent6 4 13 2 2 3" xfId="14616" xr:uid="{6D49AF8A-449B-4AA1-9CC1-87A6F58D16D7}"/>
    <cellStyle name="20% - Accent6 4 13 2 3" xfId="14617" xr:uid="{58EB2AE3-4B08-4445-9420-8F962AB04172}"/>
    <cellStyle name="20% - Accent6 4 13 2 3 2" xfId="14618" xr:uid="{72A049E7-707D-4E0A-9C29-1765A8CF72FC}"/>
    <cellStyle name="20% - Accent6 4 13 2 4" xfId="14619" xr:uid="{228B959C-E58B-4C56-9915-787050B00315}"/>
    <cellStyle name="20% - Accent6 4 13 3" xfId="14620" xr:uid="{6C1EBB3F-6CDD-4DC6-876F-6496FC5A0FD6}"/>
    <cellStyle name="20% - Accent6 4 13 3 2" xfId="14621" xr:uid="{83D00F77-B944-4375-9C97-266D8C8276AB}"/>
    <cellStyle name="20% - Accent6 4 13 3 2 2" xfId="14622" xr:uid="{FC6DA295-7739-4A37-89C6-B37B09C9973C}"/>
    <cellStyle name="20% - Accent6 4 13 3 3" xfId="14623" xr:uid="{8DBEF5C2-BD40-4FA2-A262-FBFAD0F830D9}"/>
    <cellStyle name="20% - Accent6 4 13 4" xfId="14624" xr:uid="{F9473123-1772-499D-B670-9E1C29433EB2}"/>
    <cellStyle name="20% - Accent6 4 13 4 2" xfId="14625" xr:uid="{6C6C2B05-D106-43B9-A06E-33D29FDD472B}"/>
    <cellStyle name="20% - Accent6 4 13 5" xfId="14626" xr:uid="{5F4B439B-35AA-464A-8A56-C6926194B76A}"/>
    <cellStyle name="20% - Accent6 4 14" xfId="14627" xr:uid="{F9123C72-E829-4FDE-8AF5-0F3C9B814394}"/>
    <cellStyle name="20% - Accent6 4 14 2" xfId="14628" xr:uid="{0EC2CAF9-9A69-436C-B881-F7E0C08E47BF}"/>
    <cellStyle name="20% - Accent6 4 14 2 2" xfId="14629" xr:uid="{098D0C2D-6743-4943-B930-5C11D1A4C366}"/>
    <cellStyle name="20% - Accent6 4 14 2 2 2" xfId="14630" xr:uid="{4C90B5C7-2FBE-459D-9B90-DBF1EC0E145C}"/>
    <cellStyle name="20% - Accent6 4 14 2 3" xfId="14631" xr:uid="{D27915C1-629E-462B-B38A-D9E102AD3442}"/>
    <cellStyle name="20% - Accent6 4 14 3" xfId="14632" xr:uid="{C6047F37-59C3-4323-A07B-6DD963DFD052}"/>
    <cellStyle name="20% - Accent6 4 14 3 2" xfId="14633" xr:uid="{E1F35D5E-1371-460E-9103-A0EDF7D5A9B0}"/>
    <cellStyle name="20% - Accent6 4 14 4" xfId="14634" xr:uid="{0775FE25-0C27-46BA-9E8A-1197998E610D}"/>
    <cellStyle name="20% - Accent6 4 15" xfId="14635" xr:uid="{12168B21-9448-4801-BA66-18AE36798802}"/>
    <cellStyle name="20% - Accent6 4 15 2" xfId="14636" xr:uid="{6367CECD-EC65-4ECF-A228-DAA3BE84E08D}"/>
    <cellStyle name="20% - Accent6 4 15 2 2" xfId="14637" xr:uid="{A2AEA93F-30D2-412D-B3CA-DD4F9920BDCC}"/>
    <cellStyle name="20% - Accent6 4 15 3" xfId="14638" xr:uid="{A0FFA507-E3AC-40B8-86CB-9B74391CD80E}"/>
    <cellStyle name="20% - Accent6 4 16" xfId="14639" xr:uid="{96613956-587B-44BB-925F-17ED1827B5C3}"/>
    <cellStyle name="20% - Accent6 4 16 2" xfId="14640" xr:uid="{05003952-E608-4827-B82B-4B49CBEA11FC}"/>
    <cellStyle name="20% - Accent6 4 17" xfId="14641" xr:uid="{A9ACC111-1529-4E89-A737-42040CD66582}"/>
    <cellStyle name="20% - Accent6 4 17 2" xfId="14642" xr:uid="{A24EE5D0-E644-4622-AD54-83EA1512322B}"/>
    <cellStyle name="20% - Accent6 4 18" xfId="14643" xr:uid="{36A8C3A5-5524-4035-AA9A-B36427295CDD}"/>
    <cellStyle name="20% - Accent6 4 19" xfId="14644" xr:uid="{1E04C3D5-2010-4B44-B4B2-211B554FA8E8}"/>
    <cellStyle name="20% - Accent6 4 2" xfId="14645" xr:uid="{BFE6222B-EFC6-4C27-8C02-368C56E6984A}"/>
    <cellStyle name="20% - Accent6 4 2 10" xfId="14646" xr:uid="{2679B41B-9DD2-4D35-BFB2-5496BE8C6DD4}"/>
    <cellStyle name="20% - Accent6 4 2 10 2" xfId="14647" xr:uid="{76DE838D-03E5-431E-BB47-CE986DCA3C76}"/>
    <cellStyle name="20% - Accent6 4 2 10 2 2" xfId="14648" xr:uid="{773A6F7E-87E2-4EFE-87DC-E49125118D19}"/>
    <cellStyle name="20% - Accent6 4 2 10 2 2 2" xfId="14649" xr:uid="{FCC0F431-045B-4059-904C-8F670D3A0EA1}"/>
    <cellStyle name="20% - Accent6 4 2 10 2 2 2 2" xfId="14650" xr:uid="{B43020E1-5E76-468D-90C5-4AFBEFDA5EF2}"/>
    <cellStyle name="20% - Accent6 4 2 10 2 2 3" xfId="14651" xr:uid="{B4BB5B13-CC7D-4594-A03E-16468B5B5DCB}"/>
    <cellStyle name="20% - Accent6 4 2 10 2 3" xfId="14652" xr:uid="{14817B68-314D-45EA-8E24-CAA50F5CE9CE}"/>
    <cellStyle name="20% - Accent6 4 2 10 2 3 2" xfId="14653" xr:uid="{D1FCFC92-1CB3-43A1-BF3A-7C9342E738C4}"/>
    <cellStyle name="20% - Accent6 4 2 10 2 4" xfId="14654" xr:uid="{1E268FAF-E294-4619-8514-6F4BB283F2D0}"/>
    <cellStyle name="20% - Accent6 4 2 10 3" xfId="14655" xr:uid="{00664C98-6511-46C8-B1A3-ED68CCEE5F27}"/>
    <cellStyle name="20% - Accent6 4 2 10 3 2" xfId="14656" xr:uid="{DBC2427A-7845-46BE-B584-FB0EC79D76DB}"/>
    <cellStyle name="20% - Accent6 4 2 10 3 2 2" xfId="14657" xr:uid="{F7EFBF3A-6AB0-411C-B1CE-4CF6D77C877A}"/>
    <cellStyle name="20% - Accent6 4 2 10 3 3" xfId="14658" xr:uid="{72B47D37-9F68-4A0C-BBEA-E97E0B663884}"/>
    <cellStyle name="20% - Accent6 4 2 10 4" xfId="14659" xr:uid="{42AAC13C-6B57-4623-AC61-8BA25B99B82B}"/>
    <cellStyle name="20% - Accent6 4 2 10 4 2" xfId="14660" xr:uid="{AAAAD18B-7DA2-4B48-95ED-7D49142E4BC0}"/>
    <cellStyle name="20% - Accent6 4 2 10 5" xfId="14661" xr:uid="{5E297E60-085C-47A2-9862-DD319976A003}"/>
    <cellStyle name="20% - Accent6 4 2 11" xfId="14662" xr:uid="{D7CB5128-BA2A-412A-B435-CD968279A683}"/>
    <cellStyle name="20% - Accent6 4 2 11 2" xfId="14663" xr:uid="{10C37F94-BD63-4754-AC73-60742D0B5D88}"/>
    <cellStyle name="20% - Accent6 4 2 11 2 2" xfId="14664" xr:uid="{DEBDB2A0-03EA-4C5B-A5AD-C44D26AAAD47}"/>
    <cellStyle name="20% - Accent6 4 2 11 2 2 2" xfId="14665" xr:uid="{EF83F945-17A7-4CC5-BFD7-C2785A12A75C}"/>
    <cellStyle name="20% - Accent6 4 2 11 2 2 2 2" xfId="14666" xr:uid="{298671E6-F584-4AF4-81EB-14A0E65E1B6A}"/>
    <cellStyle name="20% - Accent6 4 2 11 2 2 3" xfId="14667" xr:uid="{B58646B8-43B2-47B7-9B8F-8C377EF2226F}"/>
    <cellStyle name="20% - Accent6 4 2 11 2 3" xfId="14668" xr:uid="{3DAD24D0-51CB-4B70-B202-9433814CDCDD}"/>
    <cellStyle name="20% - Accent6 4 2 11 2 3 2" xfId="14669" xr:uid="{F43FC9E9-1A3E-4A88-8B3D-F4A5704EFA20}"/>
    <cellStyle name="20% - Accent6 4 2 11 2 4" xfId="14670" xr:uid="{8CEFBB8F-B3F3-4159-A0C2-330114CFD39F}"/>
    <cellStyle name="20% - Accent6 4 2 11 3" xfId="14671" xr:uid="{1FC65311-42FC-4319-9046-68356BD4C1B1}"/>
    <cellStyle name="20% - Accent6 4 2 11 3 2" xfId="14672" xr:uid="{6E036117-7F34-42AB-93B9-252B8272BDFB}"/>
    <cellStyle name="20% - Accent6 4 2 11 3 2 2" xfId="14673" xr:uid="{8D009556-1A57-42D8-8816-812ACAA63DBD}"/>
    <cellStyle name="20% - Accent6 4 2 11 3 3" xfId="14674" xr:uid="{DA2A418B-0F3A-421F-A5A1-F5D582579AA0}"/>
    <cellStyle name="20% - Accent6 4 2 11 4" xfId="14675" xr:uid="{AD535AE7-6BC0-4E19-97CD-6AF20D56933B}"/>
    <cellStyle name="20% - Accent6 4 2 11 4 2" xfId="14676" xr:uid="{49AA9E8C-86EB-4F82-8C44-DEF5D6DB7694}"/>
    <cellStyle name="20% - Accent6 4 2 11 5" xfId="14677" xr:uid="{D4F8F566-8CA3-4879-8316-09BDE5DAA8E3}"/>
    <cellStyle name="20% - Accent6 4 2 12" xfId="14678" xr:uid="{E3D3A340-DBD4-46C7-968A-31D3DA7B426D}"/>
    <cellStyle name="20% - Accent6 4 2 12 2" xfId="14679" xr:uid="{04F6F1CC-13A7-43C2-A7D8-EBC1C7237E1D}"/>
    <cellStyle name="20% - Accent6 4 2 12 2 2" xfId="14680" xr:uid="{FFC6745A-F031-40A9-998F-3AD3A4D53D0D}"/>
    <cellStyle name="20% - Accent6 4 2 12 2 2 2" xfId="14681" xr:uid="{48A7FDD8-85A2-4086-AA9A-50DB07A5486A}"/>
    <cellStyle name="20% - Accent6 4 2 12 2 3" xfId="14682" xr:uid="{0E637EA8-C263-4804-B670-6D11A7AF45BF}"/>
    <cellStyle name="20% - Accent6 4 2 12 3" xfId="14683" xr:uid="{67433921-664E-498D-99F6-1FAF3A49DA98}"/>
    <cellStyle name="20% - Accent6 4 2 12 3 2" xfId="14684" xr:uid="{DC411FE7-7DD0-42A4-BFA1-1198FFC7DEBD}"/>
    <cellStyle name="20% - Accent6 4 2 12 4" xfId="14685" xr:uid="{3F8D6F3B-DA90-4737-BF65-DF4EAA4A5B40}"/>
    <cellStyle name="20% - Accent6 4 2 13" xfId="14686" xr:uid="{F3931E67-A4B8-4AE4-8A5D-50C0ABD14D62}"/>
    <cellStyle name="20% - Accent6 4 2 13 2" xfId="14687" xr:uid="{4B9B829A-30A7-4570-B302-1F58328DDBA4}"/>
    <cellStyle name="20% - Accent6 4 2 13 2 2" xfId="14688" xr:uid="{4824884C-E7EC-4197-A4B3-13BFD3882785}"/>
    <cellStyle name="20% - Accent6 4 2 13 3" xfId="14689" xr:uid="{05363690-0F2D-4ED5-9361-DBD663596B08}"/>
    <cellStyle name="20% - Accent6 4 2 14" xfId="14690" xr:uid="{488F84A0-B738-4938-BE9C-478823CB9B80}"/>
    <cellStyle name="20% - Accent6 4 2 14 2" xfId="14691" xr:uid="{3B425CEC-0943-4BC1-8E62-4C59B3BB48D5}"/>
    <cellStyle name="20% - Accent6 4 2 15" xfId="14692" xr:uid="{A5A8F1A1-6E14-4B0C-B3E0-3BDC5A76DF27}"/>
    <cellStyle name="20% - Accent6 4 2 15 2" xfId="14693" xr:uid="{216522BA-545A-4294-9A43-66FCA925A90F}"/>
    <cellStyle name="20% - Accent6 4 2 16" xfId="14694" xr:uid="{073D7C21-8426-4757-8054-AEED30CE6D0D}"/>
    <cellStyle name="20% - Accent6 4 2 17" xfId="14695" xr:uid="{2676074F-38F8-465B-BA20-59C68E33FA5B}"/>
    <cellStyle name="20% - Accent6 4 2 2" xfId="14696" xr:uid="{F5C30F43-DF0F-409B-BB99-4FBCD0CE874C}"/>
    <cellStyle name="20% - Accent6 4 2 2 10" xfId="14697" xr:uid="{F1659A4D-82C3-4783-883D-722AC6826B54}"/>
    <cellStyle name="20% - Accent6 4 2 2 2" xfId="14698" xr:uid="{BDD9C1AA-2935-4C0F-B0D7-C7B722C82485}"/>
    <cellStyle name="20% - Accent6 4 2 2 2 2" xfId="14699" xr:uid="{F282F37D-F959-4975-A401-FCFC641F2187}"/>
    <cellStyle name="20% - Accent6 4 2 2 2 2 2" xfId="14700" xr:uid="{282A45EF-C5BA-4334-B3FF-16AB9EF5DD18}"/>
    <cellStyle name="20% - Accent6 4 2 2 2 2 2 2" xfId="14701" xr:uid="{A70781D0-C4F9-4002-887B-EF4FB4EEA8A0}"/>
    <cellStyle name="20% - Accent6 4 2 2 2 2 2 2 2" xfId="14702" xr:uid="{98B7B322-4D74-4FD1-8C49-5AD7E6C6F290}"/>
    <cellStyle name="20% - Accent6 4 2 2 2 2 2 2 2 2" xfId="14703" xr:uid="{EDF7A2A3-36E2-4ABC-8377-6877CEA2E05C}"/>
    <cellStyle name="20% - Accent6 4 2 2 2 2 2 2 3" xfId="14704" xr:uid="{5C1F53EF-7A98-4DF9-A599-58A7D6530193}"/>
    <cellStyle name="20% - Accent6 4 2 2 2 2 2 3" xfId="14705" xr:uid="{A61C932C-822B-468A-94B6-CC920DD589B4}"/>
    <cellStyle name="20% - Accent6 4 2 2 2 2 2 3 2" xfId="14706" xr:uid="{05C7CB4E-21D0-4187-BD32-850B990E668C}"/>
    <cellStyle name="20% - Accent6 4 2 2 2 2 2 4" xfId="14707" xr:uid="{62F52047-BC64-4A57-A95E-06B743821D24}"/>
    <cellStyle name="20% - Accent6 4 2 2 2 2 2 4 2" xfId="14708" xr:uid="{5EA77D06-98C3-4CC8-8BC0-B57F69BD8907}"/>
    <cellStyle name="20% - Accent6 4 2 2 2 2 2 5" xfId="14709" xr:uid="{B3806C40-5D28-4E15-A1EA-64AB4937DC3A}"/>
    <cellStyle name="20% - Accent6 4 2 2 2 2 2 6" xfId="14710" xr:uid="{65937D1D-B93F-40CF-85B5-0FF7A6AD00F7}"/>
    <cellStyle name="20% - Accent6 4 2 2 2 2 3" xfId="14711" xr:uid="{E40CB904-9D7F-4845-9892-A78317A72CB6}"/>
    <cellStyle name="20% - Accent6 4 2 2 2 2 3 2" xfId="14712" xr:uid="{C4B84BC5-22FE-49CF-A99B-7EF0A56E05DF}"/>
    <cellStyle name="20% - Accent6 4 2 2 2 2 3 2 2" xfId="14713" xr:uid="{F7A6E670-1F2B-4754-8FCC-FDB3C8AE2D3C}"/>
    <cellStyle name="20% - Accent6 4 2 2 2 2 3 3" xfId="14714" xr:uid="{F7772CD6-ABE7-4E48-85FF-AAC5A191112D}"/>
    <cellStyle name="20% - Accent6 4 2 2 2 2 4" xfId="14715" xr:uid="{7C708FF0-8C18-4729-ABAD-4BA6F9FD9916}"/>
    <cellStyle name="20% - Accent6 4 2 2 2 2 4 2" xfId="14716" xr:uid="{769EECC5-C117-496A-A9B4-3CC9735CC59B}"/>
    <cellStyle name="20% - Accent6 4 2 2 2 2 5" xfId="14717" xr:uid="{BABCBC3D-38F8-4F88-993C-FF936A70D99F}"/>
    <cellStyle name="20% - Accent6 4 2 2 2 2 5 2" xfId="14718" xr:uid="{C2BB2290-C26B-467C-A244-320105AC1CEF}"/>
    <cellStyle name="20% - Accent6 4 2 2 2 2 6" xfId="14719" xr:uid="{351BCC4F-2C14-41AA-8BBF-EBF242B71D42}"/>
    <cellStyle name="20% - Accent6 4 2 2 2 2 7" xfId="14720" xr:uid="{8544AE32-2737-43E8-AC79-C4976E9B1FAC}"/>
    <cellStyle name="20% - Accent6 4 2 2 2 3" xfId="14721" xr:uid="{EC187F13-91E9-40B8-A72F-40C47D38763F}"/>
    <cellStyle name="20% - Accent6 4 2 2 2 3 2" xfId="14722" xr:uid="{8DAB0DCD-B321-4B3B-AE46-5A7177E92350}"/>
    <cellStyle name="20% - Accent6 4 2 2 2 3 2 2" xfId="14723" xr:uid="{30539AEF-21E4-42E3-A602-E33032C624E1}"/>
    <cellStyle name="20% - Accent6 4 2 2 2 3 2 2 2" xfId="14724" xr:uid="{821D44FC-A584-4D4F-95D5-51BC004F827F}"/>
    <cellStyle name="20% - Accent6 4 2 2 2 3 2 3" xfId="14725" xr:uid="{9A07EC33-E97C-4127-9D37-7010B4B92FD1}"/>
    <cellStyle name="20% - Accent6 4 2 2 2 3 3" xfId="14726" xr:uid="{3072696D-BC42-488E-9FD4-B65058518D33}"/>
    <cellStyle name="20% - Accent6 4 2 2 2 3 3 2" xfId="14727" xr:uid="{6AE6D529-8723-453D-8420-32B310896A47}"/>
    <cellStyle name="20% - Accent6 4 2 2 2 3 4" xfId="14728" xr:uid="{82CE9E43-2247-4424-ADB1-78C8BFBE209F}"/>
    <cellStyle name="20% - Accent6 4 2 2 2 3 4 2" xfId="14729" xr:uid="{481A83D6-12C1-4E6D-927F-858F513F4189}"/>
    <cellStyle name="20% - Accent6 4 2 2 2 3 5" xfId="14730" xr:uid="{75C7B2BB-E167-4D27-BF53-A97AFD80A677}"/>
    <cellStyle name="20% - Accent6 4 2 2 2 3 6" xfId="14731" xr:uid="{63983457-ED89-4945-9293-BF485264769E}"/>
    <cellStyle name="20% - Accent6 4 2 2 2 4" xfId="14732" xr:uid="{04002A8A-E8F2-4ACE-B7C6-DCF5808F1498}"/>
    <cellStyle name="20% - Accent6 4 2 2 2 4 2" xfId="14733" xr:uid="{3E513D29-CC16-4F57-AE24-3B3289C80408}"/>
    <cellStyle name="20% - Accent6 4 2 2 2 4 2 2" xfId="14734" xr:uid="{82B6440A-C901-4101-92FF-E5C64AA3618C}"/>
    <cellStyle name="20% - Accent6 4 2 2 2 4 3" xfId="14735" xr:uid="{8BDD1AF6-4DC7-442B-92F4-4F4143C04293}"/>
    <cellStyle name="20% - Accent6 4 2 2 2 5" xfId="14736" xr:uid="{D5F4C26F-0339-499F-BA7B-4A13EDBD915C}"/>
    <cellStyle name="20% - Accent6 4 2 2 2 5 2" xfId="14737" xr:uid="{69F5E137-03D3-4B83-BECE-8C585228E49A}"/>
    <cellStyle name="20% - Accent6 4 2 2 2 6" xfId="14738" xr:uid="{382BA501-C9AA-42C6-AA68-8CEA6327A51E}"/>
    <cellStyle name="20% - Accent6 4 2 2 2 6 2" xfId="14739" xr:uid="{43C8B740-1ACF-4F68-BB08-CA7D0B899262}"/>
    <cellStyle name="20% - Accent6 4 2 2 2 7" xfId="14740" xr:uid="{F19D9463-ABD2-4111-8FD6-9A610D0F2689}"/>
    <cellStyle name="20% - Accent6 4 2 2 2 8" xfId="14741" xr:uid="{9E82D160-C14C-49E3-A532-B8C435A1ED5D}"/>
    <cellStyle name="20% - Accent6 4 2 2 3" xfId="14742" xr:uid="{3B3988D9-12FF-4F03-835C-CDC5EF9FF955}"/>
    <cellStyle name="20% - Accent6 4 2 2 3 2" xfId="14743" xr:uid="{B65FF19C-E94C-4F74-9506-8939E4A254E5}"/>
    <cellStyle name="20% - Accent6 4 2 2 3 2 2" xfId="14744" xr:uid="{03145419-D7A2-40F2-AB40-B8642DFB4E0E}"/>
    <cellStyle name="20% - Accent6 4 2 2 3 2 2 2" xfId="14745" xr:uid="{20FF0322-A827-4191-AFD9-0E25CF340798}"/>
    <cellStyle name="20% - Accent6 4 2 2 3 2 2 2 2" xfId="14746" xr:uid="{52948542-2C6B-41BE-A3F6-34FD1EB7EF7F}"/>
    <cellStyle name="20% - Accent6 4 2 2 3 2 2 3" xfId="14747" xr:uid="{D6F77D0D-0E08-49F0-B918-C72E50EC8F1A}"/>
    <cellStyle name="20% - Accent6 4 2 2 3 2 3" xfId="14748" xr:uid="{34447C5F-922B-43B4-B63A-9316D0370B74}"/>
    <cellStyle name="20% - Accent6 4 2 2 3 2 3 2" xfId="14749" xr:uid="{CFB2BAC5-B150-4319-9013-C6AC951E5A7E}"/>
    <cellStyle name="20% - Accent6 4 2 2 3 2 4" xfId="14750" xr:uid="{29927D19-A909-44F8-9EFF-7A62DEB25233}"/>
    <cellStyle name="20% - Accent6 4 2 2 3 2 4 2" xfId="14751" xr:uid="{67611D77-C50F-4940-B3F1-3CDE4573F80F}"/>
    <cellStyle name="20% - Accent6 4 2 2 3 2 5" xfId="14752" xr:uid="{2832BB6F-2773-490A-9184-50A33ADFCDFA}"/>
    <cellStyle name="20% - Accent6 4 2 2 3 2 6" xfId="14753" xr:uid="{40C61BD9-1B23-4C5F-8EC1-B0E75A949C0F}"/>
    <cellStyle name="20% - Accent6 4 2 2 3 3" xfId="14754" xr:uid="{DD5EDD60-04B5-4F18-BD8F-0D962663E24C}"/>
    <cellStyle name="20% - Accent6 4 2 2 3 3 2" xfId="14755" xr:uid="{4CD6CE0B-410F-4B7F-AECF-DA77C0A669A2}"/>
    <cellStyle name="20% - Accent6 4 2 2 3 3 2 2" xfId="14756" xr:uid="{2C3D1138-564C-4B88-AEA9-F956BD6FFB7E}"/>
    <cellStyle name="20% - Accent6 4 2 2 3 3 3" xfId="14757" xr:uid="{AF1A4426-3E2A-4CDE-8777-92B16A32A1DA}"/>
    <cellStyle name="20% - Accent6 4 2 2 3 4" xfId="14758" xr:uid="{141F2CDA-1219-4569-B2D7-53747135AC81}"/>
    <cellStyle name="20% - Accent6 4 2 2 3 4 2" xfId="14759" xr:uid="{34C5C49D-B218-4D25-8AD2-F6F1F24D8D40}"/>
    <cellStyle name="20% - Accent6 4 2 2 3 5" xfId="14760" xr:uid="{8F1DFF07-5915-4459-8B48-8A68212A7EDC}"/>
    <cellStyle name="20% - Accent6 4 2 2 3 5 2" xfId="14761" xr:uid="{F727B2AC-1647-4619-BDBA-FD0924162733}"/>
    <cellStyle name="20% - Accent6 4 2 2 3 6" xfId="14762" xr:uid="{F918C2DD-7C80-4055-BF4C-D2991DF326C2}"/>
    <cellStyle name="20% - Accent6 4 2 2 3 7" xfId="14763" xr:uid="{024E148B-97C4-464C-9F3C-0F6A181B909E}"/>
    <cellStyle name="20% - Accent6 4 2 2 4" xfId="14764" xr:uid="{3295C8E8-5FD1-40B4-8A0F-BA0BA71A9AF7}"/>
    <cellStyle name="20% - Accent6 4 2 2 4 2" xfId="14765" xr:uid="{C1D53552-7E2A-4580-BD2C-0B1A48C6B95B}"/>
    <cellStyle name="20% - Accent6 4 2 2 4 2 2" xfId="14766" xr:uid="{985B9597-8932-4E02-8733-79C26318F4BF}"/>
    <cellStyle name="20% - Accent6 4 2 2 4 2 2 2" xfId="14767" xr:uid="{A620DA3F-D617-438B-B4BB-7E3C6E2C5CE2}"/>
    <cellStyle name="20% - Accent6 4 2 2 4 2 2 2 2" xfId="14768" xr:uid="{E5A342B3-B987-4A31-87D7-9B1066978323}"/>
    <cellStyle name="20% - Accent6 4 2 2 4 2 2 3" xfId="14769" xr:uid="{A6A76B1B-C32F-4848-B104-0727AD4F0CFC}"/>
    <cellStyle name="20% - Accent6 4 2 2 4 2 3" xfId="14770" xr:uid="{DF7FBC13-D2EC-456D-93F9-F25957772205}"/>
    <cellStyle name="20% - Accent6 4 2 2 4 2 3 2" xfId="14771" xr:uid="{3E5406B3-5B64-4C71-A4BF-DD76A0DC8A1B}"/>
    <cellStyle name="20% - Accent6 4 2 2 4 2 4" xfId="14772" xr:uid="{22F7D16D-160E-44D7-B85E-3197CD162CE2}"/>
    <cellStyle name="20% - Accent6 4 2 2 4 3" xfId="14773" xr:uid="{D904156B-0D99-4B19-BA7E-5A89E7272F3B}"/>
    <cellStyle name="20% - Accent6 4 2 2 4 3 2" xfId="14774" xr:uid="{5B74D7BB-1E93-4216-8A82-F592AC1E75A9}"/>
    <cellStyle name="20% - Accent6 4 2 2 4 3 2 2" xfId="14775" xr:uid="{C9D2128B-4EAA-4078-B7DD-CCC3FFFEAC92}"/>
    <cellStyle name="20% - Accent6 4 2 2 4 3 3" xfId="14776" xr:uid="{268A8FC3-7A8A-4EDA-9364-93B2C4A42AEF}"/>
    <cellStyle name="20% - Accent6 4 2 2 4 4" xfId="14777" xr:uid="{E1DD58A1-AD45-47B8-861A-F4B743AB8AC2}"/>
    <cellStyle name="20% - Accent6 4 2 2 4 4 2" xfId="14778" xr:uid="{2D0F3F35-EC1B-438B-8A05-ABB994C1B98B}"/>
    <cellStyle name="20% - Accent6 4 2 2 4 5" xfId="14779" xr:uid="{EF8D22AB-5E6B-4775-8493-CFC7E7027945}"/>
    <cellStyle name="20% - Accent6 4 2 2 4 5 2" xfId="14780" xr:uid="{DEBCB33E-7413-48E6-9D6B-A6BA7C1A57E1}"/>
    <cellStyle name="20% - Accent6 4 2 2 4 6" xfId="14781" xr:uid="{FDBA7836-12D6-4751-90D7-6AA1B6EC2FC0}"/>
    <cellStyle name="20% - Accent6 4 2 2 4 7" xfId="14782" xr:uid="{4884BA4C-9ECD-4BF1-99F8-69B65F46B2DE}"/>
    <cellStyle name="20% - Accent6 4 2 2 5" xfId="14783" xr:uid="{0E490B26-1E83-4B4B-AFD8-A9421CB254EB}"/>
    <cellStyle name="20% - Accent6 4 2 2 5 2" xfId="14784" xr:uid="{FA0571E6-A9EC-40BD-84B9-CA02342B0CFB}"/>
    <cellStyle name="20% - Accent6 4 2 2 5 2 2" xfId="14785" xr:uid="{DDF5C526-0BD0-43F9-8EA5-76033FCC2CBF}"/>
    <cellStyle name="20% - Accent6 4 2 2 5 2 2 2" xfId="14786" xr:uid="{6FE8E35B-2B07-42BB-AA9E-A70F975141EE}"/>
    <cellStyle name="20% - Accent6 4 2 2 5 2 3" xfId="14787" xr:uid="{55700E47-C3FB-41AB-9E93-6CAB6EBC8A47}"/>
    <cellStyle name="20% - Accent6 4 2 2 5 3" xfId="14788" xr:uid="{1E3F1E70-97BD-46F1-8859-DC47A2A552A1}"/>
    <cellStyle name="20% - Accent6 4 2 2 5 3 2" xfId="14789" xr:uid="{95C35ABC-2E7B-4E08-A25A-4148D5B3B992}"/>
    <cellStyle name="20% - Accent6 4 2 2 5 4" xfId="14790" xr:uid="{71CE1E36-583A-441E-A32C-1A5EC5734008}"/>
    <cellStyle name="20% - Accent6 4 2 2 6" xfId="14791" xr:uid="{64972EC9-9F2D-490B-BB8D-12B3302FA3C2}"/>
    <cellStyle name="20% - Accent6 4 2 2 6 2" xfId="14792" xr:uid="{BE64C55D-FEB5-4F89-BE94-82EE87F2B387}"/>
    <cellStyle name="20% - Accent6 4 2 2 6 2 2" xfId="14793" xr:uid="{1C6BC7B2-82EE-44D9-8F22-FA6B6ECBB8E9}"/>
    <cellStyle name="20% - Accent6 4 2 2 6 3" xfId="14794" xr:uid="{18862D15-6097-4E03-B4EB-36AA99C80C6F}"/>
    <cellStyle name="20% - Accent6 4 2 2 7" xfId="14795" xr:uid="{F1CFF1FD-3383-4217-8F7D-FED1A442A67F}"/>
    <cellStyle name="20% - Accent6 4 2 2 7 2" xfId="14796" xr:uid="{CC4D6562-C7F2-4965-BF26-777965C90133}"/>
    <cellStyle name="20% - Accent6 4 2 2 8" xfId="14797" xr:uid="{794E8601-B8EB-42CA-BBBD-65E9820D0184}"/>
    <cellStyle name="20% - Accent6 4 2 2 8 2" xfId="14798" xr:uid="{188F323C-A903-4817-AE4B-DBB8C5AAF1A4}"/>
    <cellStyle name="20% - Accent6 4 2 2 9" xfId="14799" xr:uid="{7AB01DD5-F0C9-47D8-8E95-57E68175E06D}"/>
    <cellStyle name="20% - Accent6 4 2 2_Asset Register (new)" xfId="14800" xr:uid="{5DA330C6-546E-47BE-A498-516A4AE29C73}"/>
    <cellStyle name="20% - Accent6 4 2 3" xfId="14801" xr:uid="{2BEF8797-EC69-4EB4-8E2B-7E55E3A24635}"/>
    <cellStyle name="20% - Accent6 4 2 3 2" xfId="14802" xr:uid="{AAA28BFE-C12D-49CC-BE21-7BEB3CE9FC8A}"/>
    <cellStyle name="20% - Accent6 4 2 3 2 2" xfId="14803" xr:uid="{4CD370A6-5835-4307-9333-4805A69D0D59}"/>
    <cellStyle name="20% - Accent6 4 2 3 2 2 2" xfId="14804" xr:uid="{BB1FF805-6B72-4C48-8199-F1D279AB60AB}"/>
    <cellStyle name="20% - Accent6 4 2 3 2 2 2 2" xfId="14805" xr:uid="{E794AE71-56E2-4D70-AAF1-6BB57A066AA8}"/>
    <cellStyle name="20% - Accent6 4 2 3 2 2 2 2 2" xfId="14806" xr:uid="{4BCB1ADF-FC1C-4517-88DB-3F6B763270E0}"/>
    <cellStyle name="20% - Accent6 4 2 3 2 2 2 3" xfId="14807" xr:uid="{E38B3C9E-5F70-4FFC-B50C-5AECBB707DD6}"/>
    <cellStyle name="20% - Accent6 4 2 3 2 2 3" xfId="14808" xr:uid="{1EA56B1F-543D-4D5B-BBE5-DD1784711301}"/>
    <cellStyle name="20% - Accent6 4 2 3 2 2 3 2" xfId="14809" xr:uid="{DD7A667C-425E-468B-9552-139EEFCB5B4A}"/>
    <cellStyle name="20% - Accent6 4 2 3 2 2 4" xfId="14810" xr:uid="{BEB04F63-0D90-4C1E-B6B7-C9E1388D8A8A}"/>
    <cellStyle name="20% - Accent6 4 2 3 2 2 4 2" xfId="14811" xr:uid="{5F84001D-DF66-4F9C-A42F-F3939241B180}"/>
    <cellStyle name="20% - Accent6 4 2 3 2 2 5" xfId="14812" xr:uid="{8BA4E2DC-9845-4083-B75B-42984ED01450}"/>
    <cellStyle name="20% - Accent6 4 2 3 2 2 6" xfId="14813" xr:uid="{E501227C-B843-4CB4-8ACD-9758D47FB723}"/>
    <cellStyle name="20% - Accent6 4 2 3 2 3" xfId="14814" xr:uid="{E7232CAF-BBCA-4D9B-83C1-2E38BF22B14B}"/>
    <cellStyle name="20% - Accent6 4 2 3 2 3 2" xfId="14815" xr:uid="{4203F239-2DF6-42C4-B466-8E1A5489400C}"/>
    <cellStyle name="20% - Accent6 4 2 3 2 3 2 2" xfId="14816" xr:uid="{A703D0AC-D797-4DBB-8623-032EC298DA85}"/>
    <cellStyle name="20% - Accent6 4 2 3 2 3 3" xfId="14817" xr:uid="{5F3D036E-E739-4EA6-8DB9-57B3CE74E561}"/>
    <cellStyle name="20% - Accent6 4 2 3 2 4" xfId="14818" xr:uid="{6C2A1E5E-C4FF-4B66-A103-8F82F3210AD2}"/>
    <cellStyle name="20% - Accent6 4 2 3 2 4 2" xfId="14819" xr:uid="{E7A6CEC8-D6F4-486B-BDDD-9C2E6590CE14}"/>
    <cellStyle name="20% - Accent6 4 2 3 2 5" xfId="14820" xr:uid="{68E9AD96-DFD9-44C1-B105-7FB04D88C8E9}"/>
    <cellStyle name="20% - Accent6 4 2 3 2 5 2" xfId="14821" xr:uid="{FA0E813D-68FB-44C2-8CB4-9544DB0E68F7}"/>
    <cellStyle name="20% - Accent6 4 2 3 2 6" xfId="14822" xr:uid="{9A6F8C94-7635-4422-B645-0033BA67255B}"/>
    <cellStyle name="20% - Accent6 4 2 3 2 7" xfId="14823" xr:uid="{C406468E-19CD-4597-8664-812082E7D959}"/>
    <cellStyle name="20% - Accent6 4 2 3 3" xfId="14824" xr:uid="{88DA785A-223E-4D33-80FB-F0A4B67AECD5}"/>
    <cellStyle name="20% - Accent6 4 2 3 3 2" xfId="14825" xr:uid="{8A47B952-64E9-4D2D-9ACE-137E410F79E1}"/>
    <cellStyle name="20% - Accent6 4 2 3 3 2 2" xfId="14826" xr:uid="{E03A6E5C-0172-469C-A4FB-163F20A3B5F2}"/>
    <cellStyle name="20% - Accent6 4 2 3 3 2 2 2" xfId="14827" xr:uid="{A637A263-9B1E-409D-966E-8D7B4271374B}"/>
    <cellStyle name="20% - Accent6 4 2 3 3 2 3" xfId="14828" xr:uid="{D2EDF5CE-8DB0-4498-8D7D-3FEB4F5DF863}"/>
    <cellStyle name="20% - Accent6 4 2 3 3 3" xfId="14829" xr:uid="{DA6A6B55-AB65-496E-87E8-C5799B21C2F7}"/>
    <cellStyle name="20% - Accent6 4 2 3 3 3 2" xfId="14830" xr:uid="{7672B8F5-9907-48DD-9FAC-A9D6DE5319FB}"/>
    <cellStyle name="20% - Accent6 4 2 3 3 4" xfId="14831" xr:uid="{4F8E2906-DFDD-44F2-9DDE-023B79E7B0EC}"/>
    <cellStyle name="20% - Accent6 4 2 3 3 4 2" xfId="14832" xr:uid="{D5FB5BBE-15D5-4FE2-BA77-2397130EE96E}"/>
    <cellStyle name="20% - Accent6 4 2 3 3 5" xfId="14833" xr:uid="{314EE436-9D72-4E11-AFAA-E0C479847EF0}"/>
    <cellStyle name="20% - Accent6 4 2 3 3 6" xfId="14834" xr:uid="{4D165C04-5D6C-4790-9688-3D9BB179E34C}"/>
    <cellStyle name="20% - Accent6 4 2 3 4" xfId="14835" xr:uid="{54A49044-BBBF-4A8A-94A0-DB4A98D5E458}"/>
    <cellStyle name="20% - Accent6 4 2 3 4 2" xfId="14836" xr:uid="{968DE569-559B-440A-ADB0-9853D0818882}"/>
    <cellStyle name="20% - Accent6 4 2 3 4 2 2" xfId="14837" xr:uid="{087B9DD4-EC10-4860-A66C-1DFFB89E43E3}"/>
    <cellStyle name="20% - Accent6 4 2 3 4 3" xfId="14838" xr:uid="{42489289-2A70-4705-B89E-7C77C1774BC8}"/>
    <cellStyle name="20% - Accent6 4 2 3 5" xfId="14839" xr:uid="{BD5BD649-58F8-4475-B1B8-46F5588F6E08}"/>
    <cellStyle name="20% - Accent6 4 2 3 5 2" xfId="14840" xr:uid="{32E5D702-0E1E-4236-92E8-40F6B466DB14}"/>
    <cellStyle name="20% - Accent6 4 2 3 6" xfId="14841" xr:uid="{398BCF82-0C1C-4EAD-9067-44177821D549}"/>
    <cellStyle name="20% - Accent6 4 2 3 6 2" xfId="14842" xr:uid="{440DB7A7-5871-4811-A1B6-115B5F1993EC}"/>
    <cellStyle name="20% - Accent6 4 2 3 7" xfId="14843" xr:uid="{603AA59C-65B9-4A7E-98C3-74ACBACAC9E3}"/>
    <cellStyle name="20% - Accent6 4 2 3 8" xfId="14844" xr:uid="{DF28C2AB-EFB4-4BB9-A4B0-56E29CEDD6A7}"/>
    <cellStyle name="20% - Accent6 4 2 4" xfId="14845" xr:uid="{88991142-098B-406F-989A-884600ABBE26}"/>
    <cellStyle name="20% - Accent6 4 2 4 2" xfId="14846" xr:uid="{0E4A49D0-B372-4D61-AC3D-8D48BE61D20D}"/>
    <cellStyle name="20% - Accent6 4 2 4 2 2" xfId="14847" xr:uid="{4A097650-88DB-4E6A-84D7-0545EA792012}"/>
    <cellStyle name="20% - Accent6 4 2 4 2 2 2" xfId="14848" xr:uid="{5CA3AEB8-1DC8-46EB-A52C-5352B5681827}"/>
    <cellStyle name="20% - Accent6 4 2 4 2 2 2 2" xfId="14849" xr:uid="{134492EB-C138-4536-9F58-C3051B4DAFB6}"/>
    <cellStyle name="20% - Accent6 4 2 4 2 2 3" xfId="14850" xr:uid="{92531616-075C-4A73-9638-1F23382CA0E0}"/>
    <cellStyle name="20% - Accent6 4 2 4 2 3" xfId="14851" xr:uid="{44C3B1CF-5ACE-40E9-89CA-9E4560986D3B}"/>
    <cellStyle name="20% - Accent6 4 2 4 2 3 2" xfId="14852" xr:uid="{A96CA284-E892-4B19-A010-A0081A283D9C}"/>
    <cellStyle name="20% - Accent6 4 2 4 2 4" xfId="14853" xr:uid="{9BB566C2-829B-43F5-B693-1F21BAC17EDB}"/>
    <cellStyle name="20% - Accent6 4 2 4 2 4 2" xfId="14854" xr:uid="{3E6E4561-6F07-4DAE-BE0B-A55504F9F91E}"/>
    <cellStyle name="20% - Accent6 4 2 4 2 5" xfId="14855" xr:uid="{F27EBB6C-0F85-412F-89EA-047566D7A8AE}"/>
    <cellStyle name="20% - Accent6 4 2 4 2 6" xfId="14856" xr:uid="{0B7D4C50-CD4A-4941-86DE-A88945C8250A}"/>
    <cellStyle name="20% - Accent6 4 2 4 3" xfId="14857" xr:uid="{08DCEB84-41EB-4A41-9C25-FD3099F2A821}"/>
    <cellStyle name="20% - Accent6 4 2 4 3 2" xfId="14858" xr:uid="{BF9BEB8E-0385-4507-8AB6-BFA20686B1EB}"/>
    <cellStyle name="20% - Accent6 4 2 4 3 2 2" xfId="14859" xr:uid="{9D7B2E59-5070-422D-A15E-074E8A9796B8}"/>
    <cellStyle name="20% - Accent6 4 2 4 3 3" xfId="14860" xr:uid="{E0C2F0AF-9EF8-4755-B0D8-1C28548048BD}"/>
    <cellStyle name="20% - Accent6 4 2 4 4" xfId="14861" xr:uid="{BDE01C26-553D-443D-98EF-D1EFE4E322F4}"/>
    <cellStyle name="20% - Accent6 4 2 4 4 2" xfId="14862" xr:uid="{124B716C-42CF-484E-B69D-E4A501F74A38}"/>
    <cellStyle name="20% - Accent6 4 2 4 5" xfId="14863" xr:uid="{26769EFA-E8C8-4EAF-889A-D0D499E0B51B}"/>
    <cellStyle name="20% - Accent6 4 2 4 5 2" xfId="14864" xr:uid="{B991C1E7-B9AA-41BC-8E29-C1903838A7A3}"/>
    <cellStyle name="20% - Accent6 4 2 4 6" xfId="14865" xr:uid="{D29ACEFB-B621-4578-A873-326D349CA3A8}"/>
    <cellStyle name="20% - Accent6 4 2 4 7" xfId="14866" xr:uid="{2BE8A72E-1EA9-4996-B634-857774BAA82D}"/>
    <cellStyle name="20% - Accent6 4 2 5" xfId="14867" xr:uid="{14ECA21E-861C-4BDA-8A14-FFE259CABE89}"/>
    <cellStyle name="20% - Accent6 4 2 5 2" xfId="14868" xr:uid="{4456F371-DAFD-4A07-9A12-B7C18D2DB8EF}"/>
    <cellStyle name="20% - Accent6 4 2 5 2 2" xfId="14869" xr:uid="{85A57598-206D-4007-9A20-FDA3433A14E5}"/>
    <cellStyle name="20% - Accent6 4 2 5 2 2 2" xfId="14870" xr:uid="{08746DBB-9CCB-4E8D-B9F5-0E42CF219F9E}"/>
    <cellStyle name="20% - Accent6 4 2 5 2 2 2 2" xfId="14871" xr:uid="{0C52069C-42E0-46BC-9B9A-F6CA4954496E}"/>
    <cellStyle name="20% - Accent6 4 2 5 2 2 3" xfId="14872" xr:uid="{51E81C9C-810E-418A-9A3A-6D7294B71079}"/>
    <cellStyle name="20% - Accent6 4 2 5 2 3" xfId="14873" xr:uid="{4AA4589E-4042-48E2-B675-C4B06E32E221}"/>
    <cellStyle name="20% - Accent6 4 2 5 2 3 2" xfId="14874" xr:uid="{E1BA269E-AC75-414E-AC06-9F2E40C4B0C9}"/>
    <cellStyle name="20% - Accent6 4 2 5 2 4" xfId="14875" xr:uid="{639D1A52-10A9-4F8C-B7A0-451326289056}"/>
    <cellStyle name="20% - Accent6 4 2 5 3" xfId="14876" xr:uid="{11D6F1C1-C670-4C19-8612-D606693C1312}"/>
    <cellStyle name="20% - Accent6 4 2 5 3 2" xfId="14877" xr:uid="{B83549A7-5366-4D73-88F3-E8E126B00276}"/>
    <cellStyle name="20% - Accent6 4 2 5 3 2 2" xfId="14878" xr:uid="{FD427128-1A1F-41BD-8C62-CBC10CC3A5AF}"/>
    <cellStyle name="20% - Accent6 4 2 5 3 3" xfId="14879" xr:uid="{29C0C010-B4C7-4EA1-A761-572034173B2F}"/>
    <cellStyle name="20% - Accent6 4 2 5 4" xfId="14880" xr:uid="{B405AD99-E4C3-4C61-9168-494FCDC9108D}"/>
    <cellStyle name="20% - Accent6 4 2 5 4 2" xfId="14881" xr:uid="{6EEB419F-D539-4518-8CE3-6A6B938FCD53}"/>
    <cellStyle name="20% - Accent6 4 2 5 5" xfId="14882" xr:uid="{B9ADA2C5-3E68-40E2-BC33-F0B36DEFF254}"/>
    <cellStyle name="20% - Accent6 4 2 5 5 2" xfId="14883" xr:uid="{64F6BAEF-58A9-4FE6-B8B4-BE995633BF91}"/>
    <cellStyle name="20% - Accent6 4 2 5 6" xfId="14884" xr:uid="{358180E7-3530-4F27-99D8-23DEB0186688}"/>
    <cellStyle name="20% - Accent6 4 2 5 7" xfId="14885" xr:uid="{794811B8-06CA-46A2-8BEA-5327ABCEE684}"/>
    <cellStyle name="20% - Accent6 4 2 6" xfId="14886" xr:uid="{41BB4AA5-ED38-4D15-B589-86C67E152B91}"/>
    <cellStyle name="20% - Accent6 4 2 6 2" xfId="14887" xr:uid="{DE4BB869-705B-4C05-B9F4-85CAA0101663}"/>
    <cellStyle name="20% - Accent6 4 2 6 2 2" xfId="14888" xr:uid="{40023B15-C2D7-4958-93F7-F6D6EF67593E}"/>
    <cellStyle name="20% - Accent6 4 2 6 2 2 2" xfId="14889" xr:uid="{06BDE5C2-733F-47D4-926C-262AD320B50D}"/>
    <cellStyle name="20% - Accent6 4 2 6 2 2 2 2" xfId="14890" xr:uid="{F1667A8A-7B5B-4626-BDE5-8B00A381CC77}"/>
    <cellStyle name="20% - Accent6 4 2 6 2 2 3" xfId="14891" xr:uid="{8D2615BE-9813-4EAC-81BD-AC9C7B6CD202}"/>
    <cellStyle name="20% - Accent6 4 2 6 2 3" xfId="14892" xr:uid="{2CF5C555-AB97-443C-BABA-E792DE60B41F}"/>
    <cellStyle name="20% - Accent6 4 2 6 2 3 2" xfId="14893" xr:uid="{C3833600-58EE-4375-A1E9-E47E321B9C77}"/>
    <cellStyle name="20% - Accent6 4 2 6 2 4" xfId="14894" xr:uid="{30E8E6D9-6E31-4D13-BF0A-DFF3EF3DAC92}"/>
    <cellStyle name="20% - Accent6 4 2 6 3" xfId="14895" xr:uid="{EE3CB9FF-628B-4B94-8E6F-AF0BA327651F}"/>
    <cellStyle name="20% - Accent6 4 2 6 3 2" xfId="14896" xr:uid="{510F11C8-382E-4CD6-A4FA-9DC684E38B2F}"/>
    <cellStyle name="20% - Accent6 4 2 6 3 2 2" xfId="14897" xr:uid="{52C7AC1F-0667-4D0C-856B-AB23DD0EEFBC}"/>
    <cellStyle name="20% - Accent6 4 2 6 3 3" xfId="14898" xr:uid="{D4DCC2D9-67AD-40C8-A28E-EF2C6CCBD805}"/>
    <cellStyle name="20% - Accent6 4 2 6 4" xfId="14899" xr:uid="{DDF19256-17C4-4E1C-A1C0-149C140CD52B}"/>
    <cellStyle name="20% - Accent6 4 2 6 4 2" xfId="14900" xr:uid="{EA37AAAD-2981-40BC-860C-D8C728735FEC}"/>
    <cellStyle name="20% - Accent6 4 2 6 5" xfId="14901" xr:uid="{2A4008ED-89EF-4B1D-AA0A-CFAFE2030CB7}"/>
    <cellStyle name="20% - Accent6 4 2 7" xfId="14902" xr:uid="{04D654CE-5FB7-4547-B69C-BC48EB3B43FB}"/>
    <cellStyle name="20% - Accent6 4 2 7 2" xfId="14903" xr:uid="{264F9704-5F35-42CB-8777-4F96114BC526}"/>
    <cellStyle name="20% - Accent6 4 2 7 2 2" xfId="14904" xr:uid="{2116431D-6021-4969-8250-D7E3C2A3241F}"/>
    <cellStyle name="20% - Accent6 4 2 7 2 2 2" xfId="14905" xr:uid="{A5AFF56D-FF1F-4080-B27D-A255CFF7D9DE}"/>
    <cellStyle name="20% - Accent6 4 2 7 2 2 2 2" xfId="14906" xr:uid="{EE014DB0-FF84-4A1B-9752-53CAEF0D888A}"/>
    <cellStyle name="20% - Accent6 4 2 7 2 2 3" xfId="14907" xr:uid="{0D9AF030-51AE-4C39-BFA3-D09DB2747B56}"/>
    <cellStyle name="20% - Accent6 4 2 7 2 3" xfId="14908" xr:uid="{306D7964-9418-4550-9FDC-A7BB2C31B109}"/>
    <cellStyle name="20% - Accent6 4 2 7 2 3 2" xfId="14909" xr:uid="{3DDE64C7-431F-43AB-897F-B1463401285F}"/>
    <cellStyle name="20% - Accent6 4 2 7 2 4" xfId="14910" xr:uid="{191AEC48-AC15-47D8-872B-08B664DD2251}"/>
    <cellStyle name="20% - Accent6 4 2 7 3" xfId="14911" xr:uid="{8EAD7505-AA52-4956-8706-A22C236ACDA0}"/>
    <cellStyle name="20% - Accent6 4 2 7 3 2" xfId="14912" xr:uid="{70B3E952-3094-4B15-9C3F-15F2B7116C8E}"/>
    <cellStyle name="20% - Accent6 4 2 7 3 2 2" xfId="14913" xr:uid="{07DF9DE4-8641-4ABF-9FE1-287EBF5807E3}"/>
    <cellStyle name="20% - Accent6 4 2 7 3 3" xfId="14914" xr:uid="{8308911C-FBB1-44DB-9648-5D4CA16A4833}"/>
    <cellStyle name="20% - Accent6 4 2 7 4" xfId="14915" xr:uid="{CF1124DC-7303-4E69-B1B2-FD537E898E5E}"/>
    <cellStyle name="20% - Accent6 4 2 7 4 2" xfId="14916" xr:uid="{B528AF46-179E-4015-9706-F2C0287042BF}"/>
    <cellStyle name="20% - Accent6 4 2 7 5" xfId="14917" xr:uid="{92C95C7C-C0EE-46EB-9E44-0FB506E65943}"/>
    <cellStyle name="20% - Accent6 4 2 8" xfId="14918" xr:uid="{C99BF9AE-2D4B-4C11-9F30-E130CA6EE5BD}"/>
    <cellStyle name="20% - Accent6 4 2 8 2" xfId="14919" xr:uid="{20642B7F-520E-4396-B9B3-3FF8A66EDC4F}"/>
    <cellStyle name="20% - Accent6 4 2 8 2 2" xfId="14920" xr:uid="{C31258C6-80AC-4CF4-B2ED-57EC317EDC86}"/>
    <cellStyle name="20% - Accent6 4 2 8 2 2 2" xfId="14921" xr:uid="{5E69F812-6702-4BC1-A759-F5014A18D5CE}"/>
    <cellStyle name="20% - Accent6 4 2 8 2 2 2 2" xfId="14922" xr:uid="{1CB3681F-B9B9-41D2-B0BF-85474D4BA8FE}"/>
    <cellStyle name="20% - Accent6 4 2 8 2 2 3" xfId="14923" xr:uid="{7E675CFF-A349-4FB4-8895-8F650D22CB4D}"/>
    <cellStyle name="20% - Accent6 4 2 8 2 3" xfId="14924" xr:uid="{907C2AD9-8B34-4213-8AD3-94A69F043CA8}"/>
    <cellStyle name="20% - Accent6 4 2 8 2 3 2" xfId="14925" xr:uid="{63D414DD-FF48-47C0-907D-E2BC62233C09}"/>
    <cellStyle name="20% - Accent6 4 2 8 2 4" xfId="14926" xr:uid="{8255FC45-20B5-4D75-8A41-C6356E31599B}"/>
    <cellStyle name="20% - Accent6 4 2 8 3" xfId="14927" xr:uid="{EC298B3C-BF51-4683-8993-5D6DDC0A7394}"/>
    <cellStyle name="20% - Accent6 4 2 8 3 2" xfId="14928" xr:uid="{E12BF77C-7FC0-4630-A206-F1AED61AFD19}"/>
    <cellStyle name="20% - Accent6 4 2 8 3 2 2" xfId="14929" xr:uid="{EEEBA0E5-8F31-4A70-BC74-EC3FAC8C3E98}"/>
    <cellStyle name="20% - Accent6 4 2 8 3 3" xfId="14930" xr:uid="{41D98372-C109-4ACE-8514-39A760D9A749}"/>
    <cellStyle name="20% - Accent6 4 2 8 4" xfId="14931" xr:uid="{1D8D958F-3F3B-4380-96A4-E23F43AC994A}"/>
    <cellStyle name="20% - Accent6 4 2 8 4 2" xfId="14932" xr:uid="{8B0E5C79-17A9-4FC0-8BAF-D704B69B740C}"/>
    <cellStyle name="20% - Accent6 4 2 8 5" xfId="14933" xr:uid="{A3E5A0E1-A2DD-417A-88A6-6CAFC3DB722B}"/>
    <cellStyle name="20% - Accent6 4 2 9" xfId="14934" xr:uid="{441E3BB4-8B0C-489F-84D5-53016892CF37}"/>
    <cellStyle name="20% - Accent6 4 2 9 2" xfId="14935" xr:uid="{6BB623A5-F8C1-4E25-B73C-E35E43BC9DDF}"/>
    <cellStyle name="20% - Accent6 4 2 9 2 2" xfId="14936" xr:uid="{36FE5C53-D33B-4A62-B860-E4D96FF2C719}"/>
    <cellStyle name="20% - Accent6 4 2 9 2 2 2" xfId="14937" xr:uid="{9BF4B4CD-532D-4856-BA30-609519D06C74}"/>
    <cellStyle name="20% - Accent6 4 2 9 2 2 2 2" xfId="14938" xr:uid="{B2AE3849-CB41-4607-8C28-65AEAFEE3028}"/>
    <cellStyle name="20% - Accent6 4 2 9 2 2 3" xfId="14939" xr:uid="{5E6FE276-1427-40D3-B92A-E5C21CECE720}"/>
    <cellStyle name="20% - Accent6 4 2 9 2 3" xfId="14940" xr:uid="{CEBB62D1-6B45-446E-AC7C-3144B6E31F76}"/>
    <cellStyle name="20% - Accent6 4 2 9 2 3 2" xfId="14941" xr:uid="{0AFDF2FB-A864-4A34-9C50-C166D7B4E1F5}"/>
    <cellStyle name="20% - Accent6 4 2 9 2 4" xfId="14942" xr:uid="{A5471B53-0BEB-41AA-9BAA-5AC4BBC75F1B}"/>
    <cellStyle name="20% - Accent6 4 2 9 3" xfId="14943" xr:uid="{7DEFBA5A-E314-4D8E-80D6-BBF45C856B34}"/>
    <cellStyle name="20% - Accent6 4 2 9 3 2" xfId="14944" xr:uid="{E708E9AE-FE88-4CB9-8204-0B46C305039E}"/>
    <cellStyle name="20% - Accent6 4 2 9 3 2 2" xfId="14945" xr:uid="{2E15EAA0-24BA-4E7B-B55B-A2E1E6169334}"/>
    <cellStyle name="20% - Accent6 4 2 9 3 3" xfId="14946" xr:uid="{2F305268-140E-4112-A3BC-9FD172336A0C}"/>
    <cellStyle name="20% - Accent6 4 2 9 4" xfId="14947" xr:uid="{CE066C94-9B3C-41ED-8C4E-AC0F60421EDE}"/>
    <cellStyle name="20% - Accent6 4 2 9 4 2" xfId="14948" xr:uid="{B520BA5B-1ED4-492E-B33B-3A6877FE0864}"/>
    <cellStyle name="20% - Accent6 4 2 9 5" xfId="14949" xr:uid="{48D1A43A-269E-4C87-9797-A472D9C0CA8C}"/>
    <cellStyle name="20% - Accent6 4 2_Asset Register (new)" xfId="14950" xr:uid="{5EDDFA50-B203-4937-97F3-989B22505845}"/>
    <cellStyle name="20% - Accent6 4 3" xfId="14951" xr:uid="{C251F982-829D-4F1A-9697-664860F88276}"/>
    <cellStyle name="20% - Accent6 4 3 10" xfId="14952" xr:uid="{DBF748E0-A134-4C03-B157-BC3A76623F4A}"/>
    <cellStyle name="20% - Accent6 4 3 10 2" xfId="14953" xr:uid="{35274401-F61C-4FDE-8921-290289733AE5}"/>
    <cellStyle name="20% - Accent6 4 3 11" xfId="14954" xr:uid="{2D257AAB-E0DD-4F09-A25D-1375F3F72CE1}"/>
    <cellStyle name="20% - Accent6 4 3 11 2" xfId="14955" xr:uid="{ECF12861-BB46-4BCA-9B5A-C678A4C92C17}"/>
    <cellStyle name="20% - Accent6 4 3 12" xfId="14956" xr:uid="{CA01478E-FBC5-4E07-8281-E256F4E86A0F}"/>
    <cellStyle name="20% - Accent6 4 3 13" xfId="14957" xr:uid="{D84F428A-034F-4FED-963D-A395438C60A3}"/>
    <cellStyle name="20% - Accent6 4 3 2" xfId="14958" xr:uid="{B4E90949-5A91-4CBA-BB3E-4A56617504A7}"/>
    <cellStyle name="20% - Accent6 4 3 2 2" xfId="14959" xr:uid="{66718BEA-40B2-41A5-9594-C9FEA51A2D55}"/>
    <cellStyle name="20% - Accent6 4 3 2 2 2" xfId="14960" xr:uid="{B785B4EC-8704-448E-8685-3FCED174E2A0}"/>
    <cellStyle name="20% - Accent6 4 3 2 2 2 2" xfId="14961" xr:uid="{6AA9F415-F314-4DEA-8108-52A4CEFC186F}"/>
    <cellStyle name="20% - Accent6 4 3 2 2 2 2 2" xfId="14962" xr:uid="{1FD84516-C2FF-4939-B8B4-B6AFCE3C7FA5}"/>
    <cellStyle name="20% - Accent6 4 3 2 2 2 2 2 2" xfId="14963" xr:uid="{50278B6B-A06C-4AFC-A32E-4AC0D53B2F83}"/>
    <cellStyle name="20% - Accent6 4 3 2 2 2 2 3" xfId="14964" xr:uid="{875A57FC-2C06-4B15-9419-DD04EDA6C92D}"/>
    <cellStyle name="20% - Accent6 4 3 2 2 2 3" xfId="14965" xr:uid="{BB5B7A1C-76C7-4A74-BC8E-9DC95B2A9EC1}"/>
    <cellStyle name="20% - Accent6 4 3 2 2 2 3 2" xfId="14966" xr:uid="{59B3C521-F81C-4D31-A11B-793B59CA2C67}"/>
    <cellStyle name="20% - Accent6 4 3 2 2 2 4" xfId="14967" xr:uid="{D0C03166-2838-4853-B922-52DB0AC6F90E}"/>
    <cellStyle name="20% - Accent6 4 3 2 2 2 4 2" xfId="14968" xr:uid="{99118238-AF5A-4C83-B1C7-EEF8BED9053A}"/>
    <cellStyle name="20% - Accent6 4 3 2 2 2 5" xfId="14969" xr:uid="{9EBDA23C-519F-42D4-B303-D9203A016A77}"/>
    <cellStyle name="20% - Accent6 4 3 2 2 2 6" xfId="14970" xr:uid="{C9B6E23D-E13E-43A9-B52F-0F406549CEFF}"/>
    <cellStyle name="20% - Accent6 4 3 2 2 3" xfId="14971" xr:uid="{F6B1AA57-C556-4626-BEF6-35ED6E95CA55}"/>
    <cellStyle name="20% - Accent6 4 3 2 2 3 2" xfId="14972" xr:uid="{3060E0FF-FFE8-4CF6-8423-F1ED32775364}"/>
    <cellStyle name="20% - Accent6 4 3 2 2 3 2 2" xfId="14973" xr:uid="{BFE737E0-0FFA-4270-9AB4-B20B1410858A}"/>
    <cellStyle name="20% - Accent6 4 3 2 2 3 3" xfId="14974" xr:uid="{2B92FF62-6315-4768-B0E5-6C406B649195}"/>
    <cellStyle name="20% - Accent6 4 3 2 2 4" xfId="14975" xr:uid="{8140BD5A-C564-43DC-9AC6-07F97E2EE6C8}"/>
    <cellStyle name="20% - Accent6 4 3 2 2 4 2" xfId="14976" xr:uid="{572C824C-2230-4B82-B80F-DCBEEC3CF6F8}"/>
    <cellStyle name="20% - Accent6 4 3 2 2 5" xfId="14977" xr:uid="{B4B3D818-F9EF-4788-B841-850DC408643C}"/>
    <cellStyle name="20% - Accent6 4 3 2 2 5 2" xfId="14978" xr:uid="{23A98A38-7E41-466E-AA6D-27A8748EC763}"/>
    <cellStyle name="20% - Accent6 4 3 2 2 6" xfId="14979" xr:uid="{39C1099D-8331-4257-A0B9-981ACE8D18AC}"/>
    <cellStyle name="20% - Accent6 4 3 2 2 7" xfId="14980" xr:uid="{C29E1AD4-3BF5-44AD-8000-55892A8138FA}"/>
    <cellStyle name="20% - Accent6 4 3 2 3" xfId="14981" xr:uid="{8B76F299-0B11-4C7C-B820-1FDFAE673F93}"/>
    <cellStyle name="20% - Accent6 4 3 2 3 2" xfId="14982" xr:uid="{4CA02759-0F9B-492C-B363-C0741F00403C}"/>
    <cellStyle name="20% - Accent6 4 3 2 3 2 2" xfId="14983" xr:uid="{18052B31-484F-4178-8D84-213B38AA20AF}"/>
    <cellStyle name="20% - Accent6 4 3 2 3 2 2 2" xfId="14984" xr:uid="{285A98EE-8FFD-461F-A6C3-E0E152E3E705}"/>
    <cellStyle name="20% - Accent6 4 3 2 3 2 2 2 2" xfId="14985" xr:uid="{8714A940-4FE7-439E-83E9-3B6023CD001A}"/>
    <cellStyle name="20% - Accent6 4 3 2 3 2 2 3" xfId="14986" xr:uid="{066BA54E-58E4-4201-9A81-0B9DA9898B48}"/>
    <cellStyle name="20% - Accent6 4 3 2 3 2 3" xfId="14987" xr:uid="{BF911193-39F5-4B8D-BACA-6A87DD43CB77}"/>
    <cellStyle name="20% - Accent6 4 3 2 3 2 3 2" xfId="14988" xr:uid="{D3432166-937F-4C42-BF06-212028CA6DB2}"/>
    <cellStyle name="20% - Accent6 4 3 2 3 2 4" xfId="14989" xr:uid="{E55CE980-7011-4308-8AFE-24DF5D34CCE2}"/>
    <cellStyle name="20% - Accent6 4 3 2 3 3" xfId="14990" xr:uid="{27F08F20-9F8F-4CAB-99D8-3F68E2682B20}"/>
    <cellStyle name="20% - Accent6 4 3 2 3 3 2" xfId="14991" xr:uid="{D6AF8083-4FF8-4077-A2EB-CDAA8178FF89}"/>
    <cellStyle name="20% - Accent6 4 3 2 3 3 2 2" xfId="14992" xr:uid="{6B785DA8-C777-45F3-B7D1-BE40E4A0970C}"/>
    <cellStyle name="20% - Accent6 4 3 2 3 3 3" xfId="14993" xr:uid="{CF49D850-FE8A-4A0F-84F7-E644D2036839}"/>
    <cellStyle name="20% - Accent6 4 3 2 3 4" xfId="14994" xr:uid="{F8D1AEBC-E324-4EE1-971B-8251C76A006A}"/>
    <cellStyle name="20% - Accent6 4 3 2 3 4 2" xfId="14995" xr:uid="{DCC084AC-F2C5-4563-9ACF-23738BF267E0}"/>
    <cellStyle name="20% - Accent6 4 3 2 3 5" xfId="14996" xr:uid="{AAC3246F-946C-4529-8173-07C0855FFF8C}"/>
    <cellStyle name="20% - Accent6 4 3 2 3 5 2" xfId="14997" xr:uid="{D1D5A874-1260-4837-88F9-96396ADE9B77}"/>
    <cellStyle name="20% - Accent6 4 3 2 3 6" xfId="14998" xr:uid="{09F4E957-08AA-4E79-A78A-15CEEC0E0F42}"/>
    <cellStyle name="20% - Accent6 4 3 2 3 7" xfId="14999" xr:uid="{740A2EA3-7984-4E2A-9016-42FC8A15B470}"/>
    <cellStyle name="20% - Accent6 4 3 2 4" xfId="15000" xr:uid="{71C2EC9F-9158-4186-BEA5-332BDF4E820E}"/>
    <cellStyle name="20% - Accent6 4 3 2 4 2" xfId="15001" xr:uid="{DA2DD363-7F24-447E-9B97-BA04AAA9D8F0}"/>
    <cellStyle name="20% - Accent6 4 3 2 4 2 2" xfId="15002" xr:uid="{6B98277F-1C48-4E20-84D8-8C40D6FB770B}"/>
    <cellStyle name="20% - Accent6 4 3 2 4 2 2 2" xfId="15003" xr:uid="{0A57EC5C-291A-4D60-910A-3E4740B3B4D9}"/>
    <cellStyle name="20% - Accent6 4 3 2 4 2 3" xfId="15004" xr:uid="{BCCCB32B-42F1-48F2-A5D2-95AB180B6240}"/>
    <cellStyle name="20% - Accent6 4 3 2 4 3" xfId="15005" xr:uid="{911EE239-6813-433F-BCFE-6C23C5D26E98}"/>
    <cellStyle name="20% - Accent6 4 3 2 4 3 2" xfId="15006" xr:uid="{78430E60-0D88-4DFA-9ADB-9A471727DF3B}"/>
    <cellStyle name="20% - Accent6 4 3 2 4 4" xfId="15007" xr:uid="{5B0FCEF6-1ED9-4952-820D-B1CA89A0B5FA}"/>
    <cellStyle name="20% - Accent6 4 3 2 5" xfId="15008" xr:uid="{57624E5A-1544-45D7-AD3F-5047E4FD1487}"/>
    <cellStyle name="20% - Accent6 4 3 2 5 2" xfId="15009" xr:uid="{14E8034E-9C8F-4694-B206-AA91112C24E0}"/>
    <cellStyle name="20% - Accent6 4 3 2 5 2 2" xfId="15010" xr:uid="{C1C361AF-54BC-463F-BCBA-279731674B9B}"/>
    <cellStyle name="20% - Accent6 4 3 2 5 3" xfId="15011" xr:uid="{09A62189-C2DA-4C0F-BC8E-7701C864E440}"/>
    <cellStyle name="20% - Accent6 4 3 2 6" xfId="15012" xr:uid="{435B9FF7-64A6-41B0-B6E4-AE4BBD816EDB}"/>
    <cellStyle name="20% - Accent6 4 3 2 6 2" xfId="15013" xr:uid="{BA193CA7-C8EB-429D-BE5B-69A7B579C7D0}"/>
    <cellStyle name="20% - Accent6 4 3 2 7" xfId="15014" xr:uid="{7EED001F-5C4B-4AF0-8798-57B8AFB21EDF}"/>
    <cellStyle name="20% - Accent6 4 3 2 7 2" xfId="15015" xr:uid="{B3A47197-F790-4D68-8CBA-F89A88584846}"/>
    <cellStyle name="20% - Accent6 4 3 2 8" xfId="15016" xr:uid="{B7C52E3A-8965-4E6D-A95A-E0C749981E36}"/>
    <cellStyle name="20% - Accent6 4 3 2 9" xfId="15017" xr:uid="{CAB7D76D-D563-4CF9-94A9-5C247112784E}"/>
    <cellStyle name="20% - Accent6 4 3 3" xfId="15018" xr:uid="{C005DDB7-3B19-4EC6-A54C-8000CA7787A7}"/>
    <cellStyle name="20% - Accent6 4 3 3 2" xfId="15019" xr:uid="{CEACF5B0-FAEB-4552-BFF3-8AC017EFA739}"/>
    <cellStyle name="20% - Accent6 4 3 3 2 2" xfId="15020" xr:uid="{FDA345BE-6148-42C0-80FD-1BB410A86E43}"/>
    <cellStyle name="20% - Accent6 4 3 3 2 2 2" xfId="15021" xr:uid="{BFB6BAA5-7ABB-40F5-8532-7C5D4EA99FCF}"/>
    <cellStyle name="20% - Accent6 4 3 3 2 2 2 2" xfId="15022" xr:uid="{B3E8EBCD-8834-451B-A6D5-1485F511D49B}"/>
    <cellStyle name="20% - Accent6 4 3 3 2 2 2 2 2" xfId="15023" xr:uid="{530F78A0-67B3-40CD-901F-FFF09D2214B8}"/>
    <cellStyle name="20% - Accent6 4 3 3 2 2 2 3" xfId="15024" xr:uid="{D2F4B872-FF4E-4748-BF08-300EB493C953}"/>
    <cellStyle name="20% - Accent6 4 3 3 2 2 3" xfId="15025" xr:uid="{CA70F95B-48E1-48DB-93B1-D16B6F452E1E}"/>
    <cellStyle name="20% - Accent6 4 3 3 2 2 3 2" xfId="15026" xr:uid="{6AD76B90-D02F-4C40-8EDA-6727E24F9066}"/>
    <cellStyle name="20% - Accent6 4 3 3 2 2 4" xfId="15027" xr:uid="{F75D084C-B5FF-47FD-9E8D-EDE484F2C10E}"/>
    <cellStyle name="20% - Accent6 4 3 3 2 3" xfId="15028" xr:uid="{929C4D0B-929B-4BDF-B2C9-26BC5D5AACC6}"/>
    <cellStyle name="20% - Accent6 4 3 3 2 3 2" xfId="15029" xr:uid="{2EB9A1FF-5319-4F50-BC64-C77BCBAEA7DD}"/>
    <cellStyle name="20% - Accent6 4 3 3 2 3 2 2" xfId="15030" xr:uid="{F8519361-42A2-4E89-B40F-B603BCC6C239}"/>
    <cellStyle name="20% - Accent6 4 3 3 2 3 3" xfId="15031" xr:uid="{34CE199C-3556-4E53-9CB7-2DD851D342DA}"/>
    <cellStyle name="20% - Accent6 4 3 3 2 4" xfId="15032" xr:uid="{DCB1032F-B434-4364-B9DC-23503BFA36DE}"/>
    <cellStyle name="20% - Accent6 4 3 3 2 4 2" xfId="15033" xr:uid="{65355F68-FEDC-4471-91DC-46075E74330D}"/>
    <cellStyle name="20% - Accent6 4 3 3 2 5" xfId="15034" xr:uid="{FED42E54-DB72-4CE7-A2DE-EF7AB75CE482}"/>
    <cellStyle name="20% - Accent6 4 3 3 2 5 2" xfId="15035" xr:uid="{A53283E5-6847-4C75-84CE-247B8C856EB9}"/>
    <cellStyle name="20% - Accent6 4 3 3 2 6" xfId="15036" xr:uid="{1BC1289D-B9ED-411B-9187-6498D7EA6CDA}"/>
    <cellStyle name="20% - Accent6 4 3 3 2 7" xfId="15037" xr:uid="{96EFF918-FD3D-4F89-8833-73B84DBAC661}"/>
    <cellStyle name="20% - Accent6 4 3 3 3" xfId="15038" xr:uid="{FF79C890-E83E-4DA0-B8A7-E92F40CA20BE}"/>
    <cellStyle name="20% - Accent6 4 3 3 3 2" xfId="15039" xr:uid="{24C3FAFE-3D46-44C0-94A8-E5ECF7235404}"/>
    <cellStyle name="20% - Accent6 4 3 3 3 2 2" xfId="15040" xr:uid="{24D9A55F-AD32-4368-BE3D-4E002B830696}"/>
    <cellStyle name="20% - Accent6 4 3 3 3 2 2 2" xfId="15041" xr:uid="{FAE8B935-B6A8-49A6-A3A4-DB486F10CEB3}"/>
    <cellStyle name="20% - Accent6 4 3 3 3 2 2 2 2" xfId="15042" xr:uid="{7B45B031-1D26-42D2-A2CB-73992F9E46B0}"/>
    <cellStyle name="20% - Accent6 4 3 3 3 2 2 3" xfId="15043" xr:uid="{BCBCAB4D-024C-4901-8746-5EDC49BCE946}"/>
    <cellStyle name="20% - Accent6 4 3 3 3 2 3" xfId="15044" xr:uid="{2AEE849B-EDD4-47BE-80FB-AE49A1678EA9}"/>
    <cellStyle name="20% - Accent6 4 3 3 3 2 3 2" xfId="15045" xr:uid="{7E395B12-4AFE-4CE0-92AC-AAC37D5B9DB9}"/>
    <cellStyle name="20% - Accent6 4 3 3 3 2 4" xfId="15046" xr:uid="{2CC2CC81-919B-4DF7-B8AC-0EF6A2CB8503}"/>
    <cellStyle name="20% - Accent6 4 3 3 3 3" xfId="15047" xr:uid="{09319711-5D28-4FEC-B7AE-602419E03E15}"/>
    <cellStyle name="20% - Accent6 4 3 3 3 3 2" xfId="15048" xr:uid="{BFD62326-CB5F-4DEF-975C-733F6F4E7738}"/>
    <cellStyle name="20% - Accent6 4 3 3 3 3 2 2" xfId="15049" xr:uid="{E8B42421-B696-4B23-999E-7AB13C7164C6}"/>
    <cellStyle name="20% - Accent6 4 3 3 3 3 3" xfId="15050" xr:uid="{59555AD4-9C29-4633-A20E-CB972F9BAF68}"/>
    <cellStyle name="20% - Accent6 4 3 3 3 4" xfId="15051" xr:uid="{D3C0E7CB-ED6C-4EA1-8DAD-79BDBF734C41}"/>
    <cellStyle name="20% - Accent6 4 3 3 3 4 2" xfId="15052" xr:uid="{473E62BC-F7A9-40E3-BC19-689D7CB5D5BC}"/>
    <cellStyle name="20% - Accent6 4 3 3 3 5" xfId="15053" xr:uid="{A237F3FB-5C5F-42A9-8365-86FED040F0C8}"/>
    <cellStyle name="20% - Accent6 4 3 3 4" xfId="15054" xr:uid="{87A35B7A-AD84-4D25-A83A-4C94104F42FD}"/>
    <cellStyle name="20% - Accent6 4 3 3 4 2" xfId="15055" xr:uid="{D37F7C11-A338-4D3F-B2F3-DA503E87DAE5}"/>
    <cellStyle name="20% - Accent6 4 3 3 4 2 2" xfId="15056" xr:uid="{DA07DFE7-A887-43B5-A3BA-A512C0CF17CF}"/>
    <cellStyle name="20% - Accent6 4 3 3 4 2 2 2" xfId="15057" xr:uid="{0F5F8E53-ECCF-493A-BAA6-4F0B6E7647DA}"/>
    <cellStyle name="20% - Accent6 4 3 3 4 2 3" xfId="15058" xr:uid="{3CB7D8B7-DB81-4D03-9E08-A6D7F591889A}"/>
    <cellStyle name="20% - Accent6 4 3 3 4 3" xfId="15059" xr:uid="{03E750D4-9418-4173-B067-880860BB1C68}"/>
    <cellStyle name="20% - Accent6 4 3 3 4 3 2" xfId="15060" xr:uid="{37557D69-E8A8-4571-B8E9-CD98F9B85C79}"/>
    <cellStyle name="20% - Accent6 4 3 3 4 4" xfId="15061" xr:uid="{FDDC70D9-0C61-4A58-9075-FEBEDB7B5DA2}"/>
    <cellStyle name="20% - Accent6 4 3 3 5" xfId="15062" xr:uid="{03F72426-543D-48A9-8817-960660DEC036}"/>
    <cellStyle name="20% - Accent6 4 3 3 5 2" xfId="15063" xr:uid="{9E9BD6B6-9A56-4968-AE50-42E5F5ADEA25}"/>
    <cellStyle name="20% - Accent6 4 3 3 5 2 2" xfId="15064" xr:uid="{7DC0A8F5-5E87-46BD-BD4C-93EEA14A03AA}"/>
    <cellStyle name="20% - Accent6 4 3 3 5 3" xfId="15065" xr:uid="{F07905DA-2259-42B5-A910-4B0D5AFD9988}"/>
    <cellStyle name="20% - Accent6 4 3 3 6" xfId="15066" xr:uid="{D48AEA6D-5720-43A0-93E9-267161736C9F}"/>
    <cellStyle name="20% - Accent6 4 3 3 6 2" xfId="15067" xr:uid="{53F995AC-EE23-4221-902E-6F6D5B402E2D}"/>
    <cellStyle name="20% - Accent6 4 3 3 7" xfId="15068" xr:uid="{37986186-52DD-41BD-8F85-02CC154D5439}"/>
    <cellStyle name="20% - Accent6 4 3 3 7 2" xfId="15069" xr:uid="{425659EE-70E6-458E-81CC-174A205948C1}"/>
    <cellStyle name="20% - Accent6 4 3 3 8" xfId="15070" xr:uid="{B48BCA00-4FCC-427C-8D81-9606255CE042}"/>
    <cellStyle name="20% - Accent6 4 3 3 9" xfId="15071" xr:uid="{3842F2EB-433C-433B-873F-FD2FF184CB2B}"/>
    <cellStyle name="20% - Accent6 4 3 4" xfId="15072" xr:uid="{B0860B74-65A3-496A-AE0D-B5E571E8C566}"/>
    <cellStyle name="20% - Accent6 4 3 4 2" xfId="15073" xr:uid="{1BABF5AC-C6C8-468D-ABB8-071E9A095322}"/>
    <cellStyle name="20% - Accent6 4 3 4 2 2" xfId="15074" xr:uid="{271C9F3C-C649-4D99-8EB0-EEA81B80A9D9}"/>
    <cellStyle name="20% - Accent6 4 3 4 2 2 2" xfId="15075" xr:uid="{F361EB7E-599E-4908-A46B-1B837C0553C1}"/>
    <cellStyle name="20% - Accent6 4 3 4 2 2 2 2" xfId="15076" xr:uid="{37580916-0A45-40AA-A513-F10DCD7810FC}"/>
    <cellStyle name="20% - Accent6 4 3 4 2 2 3" xfId="15077" xr:uid="{5EAA067E-C4FE-49AE-BB4E-93AC531E31B1}"/>
    <cellStyle name="20% - Accent6 4 3 4 2 3" xfId="15078" xr:uid="{D6938F45-B81B-4EB9-920B-6B950AE91F2A}"/>
    <cellStyle name="20% - Accent6 4 3 4 2 3 2" xfId="15079" xr:uid="{B5791B42-F372-4B90-89AE-3EDE3CCCEC2D}"/>
    <cellStyle name="20% - Accent6 4 3 4 2 4" xfId="15080" xr:uid="{973573EB-2D73-425F-98BF-B3A76C6BECE7}"/>
    <cellStyle name="20% - Accent6 4 3 4 3" xfId="15081" xr:uid="{1331924F-30A7-4D1A-94E1-A43A92BEF59D}"/>
    <cellStyle name="20% - Accent6 4 3 4 3 2" xfId="15082" xr:uid="{E2B74A4A-7980-4023-917E-FCB7B7915E72}"/>
    <cellStyle name="20% - Accent6 4 3 4 3 2 2" xfId="15083" xr:uid="{6045C38B-6EFB-4274-A0DF-8FC0BA7C84D2}"/>
    <cellStyle name="20% - Accent6 4 3 4 3 3" xfId="15084" xr:uid="{0E484D2B-E1A0-45DC-AE5C-6ED51DC512E5}"/>
    <cellStyle name="20% - Accent6 4 3 4 4" xfId="15085" xr:uid="{CC7774DE-6A80-4D8C-A770-D57B45D873DC}"/>
    <cellStyle name="20% - Accent6 4 3 4 4 2" xfId="15086" xr:uid="{366980AF-89A2-4102-897E-B41C28798120}"/>
    <cellStyle name="20% - Accent6 4 3 4 5" xfId="15087" xr:uid="{0A994FA1-B728-4CA9-8E41-4173CCE94EFA}"/>
    <cellStyle name="20% - Accent6 4 3 4 5 2" xfId="15088" xr:uid="{56406F49-AD36-49D1-9930-4D359F70C9C2}"/>
    <cellStyle name="20% - Accent6 4 3 4 6" xfId="15089" xr:uid="{6C1A5FBA-A50E-4EF7-89A1-049D529E2ABA}"/>
    <cellStyle name="20% - Accent6 4 3 4 7" xfId="15090" xr:uid="{73340EC9-5D1D-4AC7-A92B-E8371084A365}"/>
    <cellStyle name="20% - Accent6 4 3 5" xfId="15091" xr:uid="{D297BD33-6FBE-4AD5-875F-1B7A7C37FE31}"/>
    <cellStyle name="20% - Accent6 4 3 5 2" xfId="15092" xr:uid="{B27371D2-3083-4646-8BF3-D664E93F3C6B}"/>
    <cellStyle name="20% - Accent6 4 3 5 2 2" xfId="15093" xr:uid="{C2484AC2-4595-48A2-B4E5-776D73D52AB1}"/>
    <cellStyle name="20% - Accent6 4 3 5 2 2 2" xfId="15094" xr:uid="{9CB3572D-538E-47C5-96BD-8870B1AC6686}"/>
    <cellStyle name="20% - Accent6 4 3 5 2 2 2 2" xfId="15095" xr:uid="{4E7316A2-5783-4665-8B70-2626192D80F8}"/>
    <cellStyle name="20% - Accent6 4 3 5 2 2 3" xfId="15096" xr:uid="{E084DE02-EEBF-4728-97D4-D1F53808A8DF}"/>
    <cellStyle name="20% - Accent6 4 3 5 2 3" xfId="15097" xr:uid="{DEE0384E-ED2A-44AF-9CD0-15BD42C7A6C9}"/>
    <cellStyle name="20% - Accent6 4 3 5 2 3 2" xfId="15098" xr:uid="{08F37FD3-B7DC-4B0E-86A0-92065FA02888}"/>
    <cellStyle name="20% - Accent6 4 3 5 2 4" xfId="15099" xr:uid="{A025988C-D637-4BFE-938D-12EBE9B744D1}"/>
    <cellStyle name="20% - Accent6 4 3 5 3" xfId="15100" xr:uid="{6EA0F733-2A80-4DFB-A3A0-A971A7173DD0}"/>
    <cellStyle name="20% - Accent6 4 3 5 3 2" xfId="15101" xr:uid="{8E5B9A9A-B8D5-4222-A2FB-FD5810448664}"/>
    <cellStyle name="20% - Accent6 4 3 5 3 2 2" xfId="15102" xr:uid="{084D6080-8177-48F9-A8CA-064FB1D20F77}"/>
    <cellStyle name="20% - Accent6 4 3 5 3 3" xfId="15103" xr:uid="{C5622164-9287-47D0-89C5-82C604B25B38}"/>
    <cellStyle name="20% - Accent6 4 3 5 4" xfId="15104" xr:uid="{B0257B89-EE4A-40CC-9D4C-CF9346875906}"/>
    <cellStyle name="20% - Accent6 4 3 5 4 2" xfId="15105" xr:uid="{8BEA78E0-4D52-4B57-B6B9-9DDCA378B9E8}"/>
    <cellStyle name="20% - Accent6 4 3 5 5" xfId="15106" xr:uid="{95FB56E9-8CC4-43A4-9B84-FA81256423AE}"/>
    <cellStyle name="20% - Accent6 4 3 6" xfId="15107" xr:uid="{9639FB29-E7CF-4738-B90F-28C3265E4D65}"/>
    <cellStyle name="20% - Accent6 4 3 6 2" xfId="15108" xr:uid="{ED65890B-95A5-450A-A167-BD3581ECDEFB}"/>
    <cellStyle name="20% - Accent6 4 3 6 2 2" xfId="15109" xr:uid="{74388E34-5E75-4C06-B3EC-5EE9284C4B57}"/>
    <cellStyle name="20% - Accent6 4 3 6 2 2 2" xfId="15110" xr:uid="{CF8CE9FE-7283-43CE-A052-527ACBC32960}"/>
    <cellStyle name="20% - Accent6 4 3 6 2 2 2 2" xfId="15111" xr:uid="{CDE28D69-6587-4CBF-80FE-ECFEA31B194F}"/>
    <cellStyle name="20% - Accent6 4 3 6 2 2 3" xfId="15112" xr:uid="{9FA43B33-27A8-4C72-8139-026288F7D8A0}"/>
    <cellStyle name="20% - Accent6 4 3 6 2 3" xfId="15113" xr:uid="{6ECF9634-A5F2-4BD1-AF5C-B417B52A8D7C}"/>
    <cellStyle name="20% - Accent6 4 3 6 2 3 2" xfId="15114" xr:uid="{9AF69178-F65C-4A0E-B455-CDD612146983}"/>
    <cellStyle name="20% - Accent6 4 3 6 2 4" xfId="15115" xr:uid="{058171CF-EE83-4C04-B666-87D3E8D31BC2}"/>
    <cellStyle name="20% - Accent6 4 3 6 3" xfId="15116" xr:uid="{E485B510-BD1D-4CDD-AC5B-720DE190A161}"/>
    <cellStyle name="20% - Accent6 4 3 6 3 2" xfId="15117" xr:uid="{6CC1C5B5-3A3A-4FCF-994E-064DFEC403CB}"/>
    <cellStyle name="20% - Accent6 4 3 6 3 2 2" xfId="15118" xr:uid="{0EFAB4E7-B770-45D6-9B51-0E508EBD7713}"/>
    <cellStyle name="20% - Accent6 4 3 6 3 3" xfId="15119" xr:uid="{96AEC8D5-66C5-4159-A5AB-8D290A746615}"/>
    <cellStyle name="20% - Accent6 4 3 6 4" xfId="15120" xr:uid="{B99E271C-B582-4EF3-A656-E63EFFA1886A}"/>
    <cellStyle name="20% - Accent6 4 3 6 4 2" xfId="15121" xr:uid="{EA700A53-A4A3-413F-B842-CBA401D74BC0}"/>
    <cellStyle name="20% - Accent6 4 3 6 5" xfId="15122" xr:uid="{46CD523A-5FFC-4026-BCD1-E294CF5B84CC}"/>
    <cellStyle name="20% - Accent6 4 3 7" xfId="15123" xr:uid="{36E53CB7-909C-48A9-99A6-1321290E8294}"/>
    <cellStyle name="20% - Accent6 4 3 7 2" xfId="15124" xr:uid="{C5ECFD31-5EED-46B1-8F71-FF1FA30136B9}"/>
    <cellStyle name="20% - Accent6 4 3 7 2 2" xfId="15125" xr:uid="{47344681-A54C-4457-969E-51070C23F549}"/>
    <cellStyle name="20% - Accent6 4 3 7 2 2 2" xfId="15126" xr:uid="{D756EEA4-9C87-42B2-89FF-0692F34C26F3}"/>
    <cellStyle name="20% - Accent6 4 3 7 2 2 2 2" xfId="15127" xr:uid="{66874686-CADE-42E8-AA38-1961AD120C87}"/>
    <cellStyle name="20% - Accent6 4 3 7 2 2 3" xfId="15128" xr:uid="{EE09572B-FD47-4196-BCCE-6F7A45676EF6}"/>
    <cellStyle name="20% - Accent6 4 3 7 2 3" xfId="15129" xr:uid="{576B3139-D247-45EA-BB9C-5AFDB865970E}"/>
    <cellStyle name="20% - Accent6 4 3 7 2 3 2" xfId="15130" xr:uid="{4E042400-94FD-4A74-A374-8556D06CD2E1}"/>
    <cellStyle name="20% - Accent6 4 3 7 2 4" xfId="15131" xr:uid="{279881AE-C9F2-4B6A-A7C4-56FEBD3A0E4B}"/>
    <cellStyle name="20% - Accent6 4 3 7 3" xfId="15132" xr:uid="{0D3E8812-C862-46DB-B07B-85C77AEE70E1}"/>
    <cellStyle name="20% - Accent6 4 3 7 3 2" xfId="15133" xr:uid="{33A87749-ECEA-4062-8D8B-72BBD91D5230}"/>
    <cellStyle name="20% - Accent6 4 3 7 3 2 2" xfId="15134" xr:uid="{292E21BD-D98F-41CF-A874-2EFA1470DC07}"/>
    <cellStyle name="20% - Accent6 4 3 7 3 3" xfId="15135" xr:uid="{9ADBF7EB-2614-4953-879B-70304592F037}"/>
    <cellStyle name="20% - Accent6 4 3 7 4" xfId="15136" xr:uid="{DA06FC91-FB7F-4B1B-AA79-8B27436F5EEF}"/>
    <cellStyle name="20% - Accent6 4 3 7 4 2" xfId="15137" xr:uid="{FD4E7BB7-A4D3-45EC-8D28-D3A70F57C403}"/>
    <cellStyle name="20% - Accent6 4 3 7 5" xfId="15138" xr:uid="{D5934EA6-5A41-4EE4-83AC-1715DFD06F91}"/>
    <cellStyle name="20% - Accent6 4 3 8" xfId="15139" xr:uid="{65F5163B-7331-4769-995D-D0571703E24C}"/>
    <cellStyle name="20% - Accent6 4 3 8 2" xfId="15140" xr:uid="{A9A32761-A38D-4744-B973-8530B770B7F2}"/>
    <cellStyle name="20% - Accent6 4 3 8 2 2" xfId="15141" xr:uid="{14A7000D-98E2-4CFC-B454-11910EC8C7E4}"/>
    <cellStyle name="20% - Accent6 4 3 8 2 2 2" xfId="15142" xr:uid="{07EDBEA7-D6B0-44A4-993E-50141637B0DC}"/>
    <cellStyle name="20% - Accent6 4 3 8 2 3" xfId="15143" xr:uid="{3E0D83AD-DBD5-4005-B3B7-BDE967041B3F}"/>
    <cellStyle name="20% - Accent6 4 3 8 3" xfId="15144" xr:uid="{FC230088-CD9C-4FDA-ADA2-86BF780A1DCE}"/>
    <cellStyle name="20% - Accent6 4 3 8 3 2" xfId="15145" xr:uid="{6806050E-C597-41AE-84A3-59FD8C5B8064}"/>
    <cellStyle name="20% - Accent6 4 3 8 4" xfId="15146" xr:uid="{CB11A411-C2CF-4FE3-AE5C-D13B54B726BA}"/>
    <cellStyle name="20% - Accent6 4 3 9" xfId="15147" xr:uid="{EE0C5693-F0C1-423A-9B5B-251A546BCE9B}"/>
    <cellStyle name="20% - Accent6 4 3 9 2" xfId="15148" xr:uid="{37F99974-DA99-472B-827F-5BE6202F0F25}"/>
    <cellStyle name="20% - Accent6 4 3 9 2 2" xfId="15149" xr:uid="{6BB24806-F9A1-4720-9024-8D3EA863F960}"/>
    <cellStyle name="20% - Accent6 4 3 9 3" xfId="15150" xr:uid="{7CA926A5-6CA5-4F7C-99A4-3793AA522B2B}"/>
    <cellStyle name="20% - Accent6 4 3_Asset Register (new)" xfId="15151" xr:uid="{BCC490F4-D036-4FFF-9859-C42B9033AE3F}"/>
    <cellStyle name="20% - Accent6 4 4" xfId="15152" xr:uid="{D7A07F9A-8D13-4B46-B608-7BC69EE86270}"/>
    <cellStyle name="20% - Accent6 4 4 10" xfId="15153" xr:uid="{9D3EB417-A013-4CED-8B68-CA0D2A6454C7}"/>
    <cellStyle name="20% - Accent6 4 4 11" xfId="15154" xr:uid="{638BBF25-8831-4B5F-BE22-9B23A14547B2}"/>
    <cellStyle name="20% - Accent6 4 4 2" xfId="15155" xr:uid="{CFBD67AB-C6D4-462C-BD6D-6620E96D75AB}"/>
    <cellStyle name="20% - Accent6 4 4 2 2" xfId="15156" xr:uid="{5C8ED729-51E1-4A39-8FD9-13BAF2F100D4}"/>
    <cellStyle name="20% - Accent6 4 4 2 2 2" xfId="15157" xr:uid="{9D2D7DE4-06BF-4E61-9091-54032A8B28AC}"/>
    <cellStyle name="20% - Accent6 4 4 2 2 2 2" xfId="15158" xr:uid="{BE922C27-67CC-4DF6-B4C6-B995F1E19576}"/>
    <cellStyle name="20% - Accent6 4 4 2 2 2 2 2" xfId="15159" xr:uid="{15C31E87-A909-4DE2-B6D0-A7277205F747}"/>
    <cellStyle name="20% - Accent6 4 4 2 2 2 3" xfId="15160" xr:uid="{DF87C580-5B9F-486F-A1ED-19C63A086F3B}"/>
    <cellStyle name="20% - Accent6 4 4 2 2 3" xfId="15161" xr:uid="{4EC548D4-4CE2-4F3B-86E0-B52A6B4E6652}"/>
    <cellStyle name="20% - Accent6 4 4 2 2 3 2" xfId="15162" xr:uid="{B146E317-A51B-47DD-B833-52B3D5EC78BD}"/>
    <cellStyle name="20% - Accent6 4 4 2 2 4" xfId="15163" xr:uid="{7F06E358-56EC-4F27-ADE4-DE49ECC3EEC3}"/>
    <cellStyle name="20% - Accent6 4 4 2 2 4 2" xfId="15164" xr:uid="{331FB2E3-4D14-4D5F-B46E-9F89A8709498}"/>
    <cellStyle name="20% - Accent6 4 4 2 2 5" xfId="15165" xr:uid="{EA80F4C6-F099-43A1-A5BA-709A7E2CD43F}"/>
    <cellStyle name="20% - Accent6 4 4 2 2 6" xfId="15166" xr:uid="{0C6AE262-A909-488E-A4CD-684B6CC1155C}"/>
    <cellStyle name="20% - Accent6 4 4 2 3" xfId="15167" xr:uid="{2A3A4F07-7965-48AC-A74F-D66D6DEE1618}"/>
    <cellStyle name="20% - Accent6 4 4 2 3 2" xfId="15168" xr:uid="{E8A788BD-36C0-461F-9321-A6F56451964E}"/>
    <cellStyle name="20% - Accent6 4 4 2 3 2 2" xfId="15169" xr:uid="{9956D82A-1CBD-4DAC-9545-138BA82DE8AC}"/>
    <cellStyle name="20% - Accent6 4 4 2 3 3" xfId="15170" xr:uid="{8A439B3D-CFD0-41B7-B6F9-7EE7F9EEA8FE}"/>
    <cellStyle name="20% - Accent6 4 4 2 4" xfId="15171" xr:uid="{38B45E0B-1B0D-4425-91EB-6B223DD1CB7C}"/>
    <cellStyle name="20% - Accent6 4 4 2 4 2" xfId="15172" xr:uid="{8D49A1F6-8323-4077-AF74-7B92DC5ED53A}"/>
    <cellStyle name="20% - Accent6 4 4 2 5" xfId="15173" xr:uid="{36485E3B-AD4A-47CB-942D-5388D655F3CF}"/>
    <cellStyle name="20% - Accent6 4 4 2 5 2" xfId="15174" xr:uid="{ED628908-3434-4267-88E3-77D80C58D474}"/>
    <cellStyle name="20% - Accent6 4 4 2 6" xfId="15175" xr:uid="{296185BB-FFE5-4A0B-A114-01D2B1855207}"/>
    <cellStyle name="20% - Accent6 4 4 2 7" xfId="15176" xr:uid="{B01B24E4-8DA2-490F-AED7-B35BB1DD5F12}"/>
    <cellStyle name="20% - Accent6 4 4 3" xfId="15177" xr:uid="{437DA661-948D-4D02-9834-18D05CC4E07B}"/>
    <cellStyle name="20% - Accent6 4 4 3 2" xfId="15178" xr:uid="{3C5C3604-19BE-432C-B887-2D6FC1CBB12C}"/>
    <cellStyle name="20% - Accent6 4 4 3 2 2" xfId="15179" xr:uid="{F811DA46-D623-47DE-B8F9-200C175B8EE0}"/>
    <cellStyle name="20% - Accent6 4 4 3 2 2 2" xfId="15180" xr:uid="{2F8906F8-129C-4BFD-9889-5AADFCEEF669}"/>
    <cellStyle name="20% - Accent6 4 4 3 2 2 2 2" xfId="15181" xr:uid="{9BF0871C-7C66-4A94-92B3-91125A7F0F82}"/>
    <cellStyle name="20% - Accent6 4 4 3 2 2 3" xfId="15182" xr:uid="{051D9BFD-C09D-4F30-96AF-D6FBC50FA7AD}"/>
    <cellStyle name="20% - Accent6 4 4 3 2 3" xfId="15183" xr:uid="{C4CE3522-FD83-49FE-811D-9140B3FF4E73}"/>
    <cellStyle name="20% - Accent6 4 4 3 2 3 2" xfId="15184" xr:uid="{8D610FB1-07E8-4A35-8C41-6F6975945DD6}"/>
    <cellStyle name="20% - Accent6 4 4 3 2 4" xfId="15185" xr:uid="{F046A3F7-E209-4EDB-83E6-886FB371E6E5}"/>
    <cellStyle name="20% - Accent6 4 4 3 3" xfId="15186" xr:uid="{02BBCBA9-A020-4650-8C26-9FCA30A890AD}"/>
    <cellStyle name="20% - Accent6 4 4 3 3 2" xfId="15187" xr:uid="{9D0EA047-4F9D-457E-AFDF-B76E592EDA43}"/>
    <cellStyle name="20% - Accent6 4 4 3 3 2 2" xfId="15188" xr:uid="{2B7B6F37-8118-4212-9DC3-7BE97220E931}"/>
    <cellStyle name="20% - Accent6 4 4 3 3 3" xfId="15189" xr:uid="{F5EE5097-2622-46CC-9D2F-F39850E70295}"/>
    <cellStyle name="20% - Accent6 4 4 3 4" xfId="15190" xr:uid="{0DA26436-5B57-4AC1-8E33-6DEF39419220}"/>
    <cellStyle name="20% - Accent6 4 4 3 4 2" xfId="15191" xr:uid="{6F7F35C2-C8DD-49BE-88A2-E0FD9B8F1F59}"/>
    <cellStyle name="20% - Accent6 4 4 3 5" xfId="15192" xr:uid="{DCA0FF4B-D0C1-4DE7-B412-90D3AA1B7BF2}"/>
    <cellStyle name="20% - Accent6 4 4 3 5 2" xfId="15193" xr:uid="{EB90EC09-CA70-42D1-9E96-3228F50A0CB8}"/>
    <cellStyle name="20% - Accent6 4 4 3 6" xfId="15194" xr:uid="{1D435846-6C99-4197-BCA3-B41FD95F7CB6}"/>
    <cellStyle name="20% - Accent6 4 4 3 7" xfId="15195" xr:uid="{130CB11E-7801-4565-B681-9BFF622D9F9C}"/>
    <cellStyle name="20% - Accent6 4 4 4" xfId="15196" xr:uid="{3751BC04-CD08-4AFE-9844-C7CB9FA907A6}"/>
    <cellStyle name="20% - Accent6 4 4 4 2" xfId="15197" xr:uid="{000CF0EC-2956-4588-86DA-F64380BDC71F}"/>
    <cellStyle name="20% - Accent6 4 4 4 2 2" xfId="15198" xr:uid="{33E4779B-CFE5-4A2E-A77E-4C65686E54D6}"/>
    <cellStyle name="20% - Accent6 4 4 4 2 2 2" xfId="15199" xr:uid="{40FA11A3-9E8E-46B2-B08A-8E4554AAFA92}"/>
    <cellStyle name="20% - Accent6 4 4 4 2 2 2 2" xfId="15200" xr:uid="{70DC6D69-946A-46C5-BF86-8B57CD6BDED6}"/>
    <cellStyle name="20% - Accent6 4 4 4 2 2 3" xfId="15201" xr:uid="{F9B7CB44-B9D9-4ADF-AC56-34CCA96A1185}"/>
    <cellStyle name="20% - Accent6 4 4 4 2 3" xfId="15202" xr:uid="{6CBB9455-A8D8-4B4B-A098-B490C61BEF16}"/>
    <cellStyle name="20% - Accent6 4 4 4 2 3 2" xfId="15203" xr:uid="{C277D89B-EED6-4F17-B09D-665661228502}"/>
    <cellStyle name="20% - Accent6 4 4 4 2 4" xfId="15204" xr:uid="{B0E33D52-7AB4-4662-AD9A-06D96A47F726}"/>
    <cellStyle name="20% - Accent6 4 4 4 3" xfId="15205" xr:uid="{CCCA9B22-C34D-4F74-8C90-A4CE79C140E2}"/>
    <cellStyle name="20% - Accent6 4 4 4 3 2" xfId="15206" xr:uid="{230E628C-D2C2-4AF2-8647-EDF21B20BFDC}"/>
    <cellStyle name="20% - Accent6 4 4 4 3 2 2" xfId="15207" xr:uid="{4EDAA513-C8EA-4FB1-923D-1F009A608ABE}"/>
    <cellStyle name="20% - Accent6 4 4 4 3 3" xfId="15208" xr:uid="{DA92B105-B967-497D-8685-709F8938E218}"/>
    <cellStyle name="20% - Accent6 4 4 4 4" xfId="15209" xr:uid="{92FD177F-9F52-4C3D-9053-2AB2E80E3E24}"/>
    <cellStyle name="20% - Accent6 4 4 4 4 2" xfId="15210" xr:uid="{7E7F5A02-C890-4FBB-818E-59B2D02D4E3C}"/>
    <cellStyle name="20% - Accent6 4 4 4 5" xfId="15211" xr:uid="{DB6C2DCA-92BF-40A3-AEF0-32657B915B37}"/>
    <cellStyle name="20% - Accent6 4 4 5" xfId="15212" xr:uid="{DF4BEB1E-A44A-406B-BE96-03714F49E116}"/>
    <cellStyle name="20% - Accent6 4 4 5 2" xfId="15213" xr:uid="{72D3CAE8-B3F0-4731-B475-E5B6530E8F13}"/>
    <cellStyle name="20% - Accent6 4 4 5 2 2" xfId="15214" xr:uid="{B569194C-5CAF-48B2-B4FC-1B582A0C7387}"/>
    <cellStyle name="20% - Accent6 4 4 5 2 2 2" xfId="15215" xr:uid="{580DEE58-990C-4AFC-B833-AD5DADFEF496}"/>
    <cellStyle name="20% - Accent6 4 4 5 2 2 2 2" xfId="15216" xr:uid="{6736C6FD-472C-4005-B682-C959890FBEBB}"/>
    <cellStyle name="20% - Accent6 4 4 5 2 2 3" xfId="15217" xr:uid="{AC1FBE78-C579-4875-99AB-0D0A415D4D62}"/>
    <cellStyle name="20% - Accent6 4 4 5 2 3" xfId="15218" xr:uid="{15926131-D46B-45B1-AC87-BF51991970E1}"/>
    <cellStyle name="20% - Accent6 4 4 5 2 3 2" xfId="15219" xr:uid="{DEAD867A-46B3-44AD-88C9-F913765C64BF}"/>
    <cellStyle name="20% - Accent6 4 4 5 2 4" xfId="15220" xr:uid="{A8F3162E-BB4D-4A55-B80B-D8697A7556D2}"/>
    <cellStyle name="20% - Accent6 4 4 5 3" xfId="15221" xr:uid="{42EBF8B1-164B-43AE-8120-C0FC65A611F1}"/>
    <cellStyle name="20% - Accent6 4 4 5 3 2" xfId="15222" xr:uid="{8CA5D381-B7BB-4CCD-BF6A-0F717E6551B0}"/>
    <cellStyle name="20% - Accent6 4 4 5 3 2 2" xfId="15223" xr:uid="{75ED4A26-C367-4532-8E25-557618E2C1CF}"/>
    <cellStyle name="20% - Accent6 4 4 5 3 3" xfId="15224" xr:uid="{FEE2FA83-E34A-4DE5-8897-AA761CAB1BB1}"/>
    <cellStyle name="20% - Accent6 4 4 5 4" xfId="15225" xr:uid="{7255A50A-4C31-41CA-8621-6F46F9D68BC7}"/>
    <cellStyle name="20% - Accent6 4 4 5 4 2" xfId="15226" xr:uid="{E1D66020-BB4E-46A9-97ED-25BC77F663DE}"/>
    <cellStyle name="20% - Accent6 4 4 5 5" xfId="15227" xr:uid="{98F180D7-69D3-4028-978A-193BD895FB2B}"/>
    <cellStyle name="20% - Accent6 4 4 6" xfId="15228" xr:uid="{2B1AE5E6-DFB5-44DB-92D3-F66882B1B546}"/>
    <cellStyle name="20% - Accent6 4 4 6 2" xfId="15229" xr:uid="{C39EC163-C57B-42F0-A3F9-9879959098EF}"/>
    <cellStyle name="20% - Accent6 4 4 6 2 2" xfId="15230" xr:uid="{B2FC2893-A70E-4287-AA07-A2AD77F99D23}"/>
    <cellStyle name="20% - Accent6 4 4 6 2 2 2" xfId="15231" xr:uid="{23668F53-EB6A-4702-8C38-A7C7320E8EAE}"/>
    <cellStyle name="20% - Accent6 4 4 6 2 3" xfId="15232" xr:uid="{000716C9-5805-4178-BAC8-45462C8E2000}"/>
    <cellStyle name="20% - Accent6 4 4 6 3" xfId="15233" xr:uid="{B97C9CBE-079F-4085-A06F-7C879AA0738D}"/>
    <cellStyle name="20% - Accent6 4 4 6 3 2" xfId="15234" xr:uid="{6FC3EAC8-817D-49ED-99DA-25790207D3CD}"/>
    <cellStyle name="20% - Accent6 4 4 6 4" xfId="15235" xr:uid="{787C94E6-3287-4E29-BE43-8684C5F1BD4A}"/>
    <cellStyle name="20% - Accent6 4 4 7" xfId="15236" xr:uid="{AD64A2AD-0B0D-46E5-B1F4-2D39C596BA10}"/>
    <cellStyle name="20% - Accent6 4 4 7 2" xfId="15237" xr:uid="{BC278B5E-C991-4091-A860-3D3BF00B7590}"/>
    <cellStyle name="20% - Accent6 4 4 7 2 2" xfId="15238" xr:uid="{7933CA9C-8FEA-4019-B61D-06D55262F097}"/>
    <cellStyle name="20% - Accent6 4 4 7 3" xfId="15239" xr:uid="{46AA3394-EFF9-402F-92EF-1AA2F692EA82}"/>
    <cellStyle name="20% - Accent6 4 4 8" xfId="15240" xr:uid="{770EEEF1-96C5-455D-9B23-3812A2464151}"/>
    <cellStyle name="20% - Accent6 4 4 8 2" xfId="15241" xr:uid="{2A950BF6-55A8-45CA-BC52-68743388AEEF}"/>
    <cellStyle name="20% - Accent6 4 4 9" xfId="15242" xr:uid="{5D4BA8C6-DE63-45C0-B3A8-F0978E25EE07}"/>
    <cellStyle name="20% - Accent6 4 4 9 2" xfId="15243" xr:uid="{964B6487-B9B8-40EB-A155-AB72D2471B7A}"/>
    <cellStyle name="20% - Accent6 4 5" xfId="15244" xr:uid="{F994F226-E1B0-4524-A46C-04B10897987C}"/>
    <cellStyle name="20% - Accent6 4 5 2" xfId="15245" xr:uid="{879EAECB-7013-4BFA-B6C5-BE50D377C183}"/>
    <cellStyle name="20% - Accent6 4 5 2 2" xfId="15246" xr:uid="{9D1FCC02-83BE-4768-871C-95D68962330A}"/>
    <cellStyle name="20% - Accent6 4 5 2 2 2" xfId="15247" xr:uid="{CDFBD7F0-F34B-412F-9446-1E5163B484F4}"/>
    <cellStyle name="20% - Accent6 4 5 2 2 2 2" xfId="15248" xr:uid="{7FC74689-1C8F-4912-8D02-4068098E2E8D}"/>
    <cellStyle name="20% - Accent6 4 5 2 2 2 2 2" xfId="15249" xr:uid="{224AB164-66CB-449D-8663-BCCA7F578C69}"/>
    <cellStyle name="20% - Accent6 4 5 2 2 2 3" xfId="15250" xr:uid="{1B8CFD0B-130D-47F4-A14C-A1FFA5F43DB8}"/>
    <cellStyle name="20% - Accent6 4 5 2 2 3" xfId="15251" xr:uid="{4EA42927-4971-4FBE-863B-21925FB88CC7}"/>
    <cellStyle name="20% - Accent6 4 5 2 2 3 2" xfId="15252" xr:uid="{E3B77B3D-1BC4-4111-9901-DCD3BFFA62AB}"/>
    <cellStyle name="20% - Accent6 4 5 2 2 4" xfId="15253" xr:uid="{7D2DAD24-8F07-47AB-B228-D9FE07149AA1}"/>
    <cellStyle name="20% - Accent6 4 5 2 3" xfId="15254" xr:uid="{D6984898-B4CE-4F72-95CC-72C0A2B538F7}"/>
    <cellStyle name="20% - Accent6 4 5 2 3 2" xfId="15255" xr:uid="{6278A88F-B9EA-463C-9735-4296AD518E98}"/>
    <cellStyle name="20% - Accent6 4 5 2 3 2 2" xfId="15256" xr:uid="{EB393A77-4853-48DD-8D35-761611CCDBEE}"/>
    <cellStyle name="20% - Accent6 4 5 2 3 3" xfId="15257" xr:uid="{4EDB916F-56A7-4D9B-A50B-39321E6D0ECF}"/>
    <cellStyle name="20% - Accent6 4 5 2 4" xfId="15258" xr:uid="{762C20D3-5955-4797-9D40-5262525C5F6F}"/>
    <cellStyle name="20% - Accent6 4 5 2 4 2" xfId="15259" xr:uid="{656261F7-F699-4107-92F4-2AA87287BCCA}"/>
    <cellStyle name="20% - Accent6 4 5 2 5" xfId="15260" xr:uid="{EA51BA9F-6B82-470E-AED2-95DD46C212CE}"/>
    <cellStyle name="20% - Accent6 4 5 2 5 2" xfId="15261" xr:uid="{DC52E22A-431D-47D7-B2E0-23E390AB5777}"/>
    <cellStyle name="20% - Accent6 4 5 2 6" xfId="15262" xr:uid="{7DC948B3-8336-4FAA-B2EE-ABE633555886}"/>
    <cellStyle name="20% - Accent6 4 5 2 7" xfId="15263" xr:uid="{1DEB148C-F7D9-4530-90B6-E7DF6E7463B2}"/>
    <cellStyle name="20% - Accent6 4 5 3" xfId="15264" xr:uid="{83A83AF3-0458-4EFF-AB81-2E1C2261482E}"/>
    <cellStyle name="20% - Accent6 4 5 3 2" xfId="15265" xr:uid="{6BD6D454-5E3F-49E9-9D88-92F0D39A76CD}"/>
    <cellStyle name="20% - Accent6 4 5 3 2 2" xfId="15266" xr:uid="{2F92F407-12C4-4CC4-81AD-BF9F9273ABA9}"/>
    <cellStyle name="20% - Accent6 4 5 3 2 2 2" xfId="15267" xr:uid="{FB1AD3E7-0098-48FA-B6FD-3D1F6E4C909C}"/>
    <cellStyle name="20% - Accent6 4 5 3 2 2 2 2" xfId="15268" xr:uid="{97992EE3-B882-49DE-BD77-C4022271604C}"/>
    <cellStyle name="20% - Accent6 4 5 3 2 2 3" xfId="15269" xr:uid="{10D282B0-758D-4C67-AE63-497F8ABBFE57}"/>
    <cellStyle name="20% - Accent6 4 5 3 2 3" xfId="15270" xr:uid="{7F7888CC-BB77-49B4-A6CC-995EDBFD2FCA}"/>
    <cellStyle name="20% - Accent6 4 5 3 2 3 2" xfId="15271" xr:uid="{C2C96AC0-CF48-4454-A515-84440E935BB6}"/>
    <cellStyle name="20% - Accent6 4 5 3 2 4" xfId="15272" xr:uid="{6ED9942A-6D90-477B-99B4-DD2CB41C19F3}"/>
    <cellStyle name="20% - Accent6 4 5 3 3" xfId="15273" xr:uid="{04143A40-94F2-4A40-BB1F-911F85831289}"/>
    <cellStyle name="20% - Accent6 4 5 3 3 2" xfId="15274" xr:uid="{1EB2CA88-67E5-48DB-8454-AFA229D2DFA1}"/>
    <cellStyle name="20% - Accent6 4 5 3 3 2 2" xfId="15275" xr:uid="{24BD8562-ADBC-4BA1-B85F-3E11886E274F}"/>
    <cellStyle name="20% - Accent6 4 5 3 3 3" xfId="15276" xr:uid="{15CC398F-EE0F-4689-B91C-1810D7FA88CD}"/>
    <cellStyle name="20% - Accent6 4 5 3 4" xfId="15277" xr:uid="{63D131EA-5BBC-449E-92AF-04862CEE87D5}"/>
    <cellStyle name="20% - Accent6 4 5 3 4 2" xfId="15278" xr:uid="{7C9959A3-C43F-4211-8CC1-EFDE00574E2F}"/>
    <cellStyle name="20% - Accent6 4 5 3 5" xfId="15279" xr:uid="{18C38E86-EB9D-4CDF-B79F-95FA0BF20A5E}"/>
    <cellStyle name="20% - Accent6 4 5 4" xfId="15280" xr:uid="{10BEF411-EBD8-46F6-91BB-6D91FA93961D}"/>
    <cellStyle name="20% - Accent6 4 5 4 2" xfId="15281" xr:uid="{8FA5471A-EF20-4B5C-A794-4CD89ABC9BDD}"/>
    <cellStyle name="20% - Accent6 4 5 4 2 2" xfId="15282" xr:uid="{EF2A0257-6DAD-4545-96F8-3EFE839F4F21}"/>
    <cellStyle name="20% - Accent6 4 5 4 2 2 2" xfId="15283" xr:uid="{A8F6B9AB-8766-4A3A-A559-4ACB25877DBE}"/>
    <cellStyle name="20% - Accent6 4 5 4 2 3" xfId="15284" xr:uid="{85F1177E-806A-4674-A33E-1128D65B5D44}"/>
    <cellStyle name="20% - Accent6 4 5 4 3" xfId="15285" xr:uid="{59335118-1957-4E8A-A0A2-1C91784D15AA}"/>
    <cellStyle name="20% - Accent6 4 5 4 3 2" xfId="15286" xr:uid="{260F1DDC-2A1D-4F0C-8E74-B68F3DBC539F}"/>
    <cellStyle name="20% - Accent6 4 5 4 4" xfId="15287" xr:uid="{9DEA8D31-9CA1-4004-AF01-82EA46EA42AE}"/>
    <cellStyle name="20% - Accent6 4 5 5" xfId="15288" xr:uid="{CBC77D6E-B67D-4B4B-8A17-5A9EC27D2FBE}"/>
    <cellStyle name="20% - Accent6 4 5 5 2" xfId="15289" xr:uid="{7F5C6B3C-0940-4F8D-95BA-5B74157A3455}"/>
    <cellStyle name="20% - Accent6 4 5 5 2 2" xfId="15290" xr:uid="{072D864E-6F4B-4BDC-A669-929027D41965}"/>
    <cellStyle name="20% - Accent6 4 5 5 3" xfId="15291" xr:uid="{A8006642-FC86-44A4-8BB5-1BD5E6A43851}"/>
    <cellStyle name="20% - Accent6 4 5 6" xfId="15292" xr:uid="{F1B2BCA5-33A1-4EDC-8F39-816F212D09C3}"/>
    <cellStyle name="20% - Accent6 4 5 6 2" xfId="15293" xr:uid="{098D0904-67DF-4B37-A80E-03BA9DA55F1F}"/>
    <cellStyle name="20% - Accent6 4 5 7" xfId="15294" xr:uid="{CE477910-D902-4729-A9F1-7E0C74542FF9}"/>
    <cellStyle name="20% - Accent6 4 5 7 2" xfId="15295" xr:uid="{41BBE375-6165-4B73-A40F-6956B459251B}"/>
    <cellStyle name="20% - Accent6 4 5 8" xfId="15296" xr:uid="{8BEA0A9A-B7B7-4C8D-B571-60193283BDDD}"/>
    <cellStyle name="20% - Accent6 4 5 9" xfId="15297" xr:uid="{F9E7FA7B-C92C-4FAB-B46F-BDE052CD285A}"/>
    <cellStyle name="20% - Accent6 4 6" xfId="15298" xr:uid="{81B07CF6-A921-4A95-80BB-87406EFB9464}"/>
    <cellStyle name="20% - Accent6 4 6 2" xfId="15299" xr:uid="{CC3B0815-876F-4726-A665-D5BB1AFC277E}"/>
    <cellStyle name="20% - Accent6 4 6 2 2" xfId="15300" xr:uid="{896BF014-5AC0-463A-849E-1285569D0B80}"/>
    <cellStyle name="20% - Accent6 4 6 2 2 2" xfId="15301" xr:uid="{238D56ED-3EBD-4D0F-AC36-E8573AFDA3B2}"/>
    <cellStyle name="20% - Accent6 4 6 2 2 2 2" xfId="15302" xr:uid="{694A6F24-1944-405C-9558-AAE39742B033}"/>
    <cellStyle name="20% - Accent6 4 6 2 2 2 2 2" xfId="15303" xr:uid="{72E0ED96-9434-46CC-8B0B-F653B60FDC5C}"/>
    <cellStyle name="20% - Accent6 4 6 2 2 2 3" xfId="15304" xr:uid="{312187BD-C1A6-4CD3-B6CD-997858A0B93D}"/>
    <cellStyle name="20% - Accent6 4 6 2 2 3" xfId="15305" xr:uid="{8C5399E9-7041-4D5F-A3BB-031546B4B2AB}"/>
    <cellStyle name="20% - Accent6 4 6 2 2 3 2" xfId="15306" xr:uid="{9DFD303B-A059-4E54-809B-CDADE53B8411}"/>
    <cellStyle name="20% - Accent6 4 6 2 2 4" xfId="15307" xr:uid="{67EC5547-8FDC-43EF-B970-833638608082}"/>
    <cellStyle name="20% - Accent6 4 6 2 3" xfId="15308" xr:uid="{B584BEF2-0C69-4C77-B659-BB6CE39ADB77}"/>
    <cellStyle name="20% - Accent6 4 6 2 3 2" xfId="15309" xr:uid="{0BBF9BD8-8AAD-4B6B-B8C6-78A7D2F1E352}"/>
    <cellStyle name="20% - Accent6 4 6 2 3 2 2" xfId="15310" xr:uid="{8B96E1F1-EA51-4E90-BB2A-C1B1D002195D}"/>
    <cellStyle name="20% - Accent6 4 6 2 3 3" xfId="15311" xr:uid="{FE5FCA9F-9547-427F-9BAE-63362A5E8A64}"/>
    <cellStyle name="20% - Accent6 4 6 2 4" xfId="15312" xr:uid="{19144D67-2E5D-4EBC-AC40-512A4F9CBBD5}"/>
    <cellStyle name="20% - Accent6 4 6 2 4 2" xfId="15313" xr:uid="{FD54E339-C474-47F6-ADF1-5CF5D84C07EB}"/>
    <cellStyle name="20% - Accent6 4 6 2 5" xfId="15314" xr:uid="{E7072BCC-8DDC-4A65-B66D-6B34D84E2CF0}"/>
    <cellStyle name="20% - Accent6 4 6 3" xfId="15315" xr:uid="{C80CB553-3AFA-4161-8578-8B6D8AD41AF6}"/>
    <cellStyle name="20% - Accent6 4 6 3 2" xfId="15316" xr:uid="{B4C3978F-1815-48C6-A050-6F4CD58C7259}"/>
    <cellStyle name="20% - Accent6 4 6 3 2 2" xfId="15317" xr:uid="{868B4DEA-FBE6-42E1-BCD4-09F8403D3A80}"/>
    <cellStyle name="20% - Accent6 4 6 3 2 2 2" xfId="15318" xr:uid="{0F9EE739-10EB-4A9D-88D9-BAD5B889F45E}"/>
    <cellStyle name="20% - Accent6 4 6 3 2 3" xfId="15319" xr:uid="{EC111627-063E-4C6C-82DA-8B1F5CE3534C}"/>
    <cellStyle name="20% - Accent6 4 6 3 3" xfId="15320" xr:uid="{EC04B6EF-A683-4EA6-910C-7F9806E39C92}"/>
    <cellStyle name="20% - Accent6 4 6 3 3 2" xfId="15321" xr:uid="{11B32175-442C-4D34-B8D8-AEA8DC25273C}"/>
    <cellStyle name="20% - Accent6 4 6 3 4" xfId="15322" xr:uid="{CB04557A-176E-4472-B5CC-FE081F127F76}"/>
    <cellStyle name="20% - Accent6 4 6 4" xfId="15323" xr:uid="{790D2F43-EB1A-4913-AFF3-DF346423DDB5}"/>
    <cellStyle name="20% - Accent6 4 6 4 2" xfId="15324" xr:uid="{2E599DE3-814F-4932-BEBE-422FA93D5980}"/>
    <cellStyle name="20% - Accent6 4 6 4 2 2" xfId="15325" xr:uid="{E4E51305-1426-4F88-A94E-CD35B691B408}"/>
    <cellStyle name="20% - Accent6 4 6 4 3" xfId="15326" xr:uid="{DA2C1FCA-462C-4582-8504-99C30BCA767B}"/>
    <cellStyle name="20% - Accent6 4 6 5" xfId="15327" xr:uid="{827E820F-1DF3-4A36-892E-749D8E145E4E}"/>
    <cellStyle name="20% - Accent6 4 6 5 2" xfId="15328" xr:uid="{557F0301-7E8E-4FBC-B309-C431C8E18CAB}"/>
    <cellStyle name="20% - Accent6 4 6 6" xfId="15329" xr:uid="{EB4BC996-FA1F-4068-B565-04B373F7A2F3}"/>
    <cellStyle name="20% - Accent6 4 6 6 2" xfId="15330" xr:uid="{117DD010-FE74-4FDC-93EF-DF13E7BD7137}"/>
    <cellStyle name="20% - Accent6 4 6 7" xfId="15331" xr:uid="{74EC5065-AFCA-43CD-AF56-BBD85FFAC340}"/>
    <cellStyle name="20% - Accent6 4 6 8" xfId="15332" xr:uid="{4484E2A6-0DC3-4EB6-BF3A-1D6B58EAB9E4}"/>
    <cellStyle name="20% - Accent6 4 7" xfId="15333" xr:uid="{7CD9C77B-CC6D-47FE-8B8C-3312E4FF3D5E}"/>
    <cellStyle name="20% - Accent6 4 7 2" xfId="15334" xr:uid="{6C15107F-69C7-4440-8692-BBE79E0EA68D}"/>
    <cellStyle name="20% - Accent6 4 7 2 2" xfId="15335" xr:uid="{407C6FDA-582C-4606-95AA-7C2644AEA5FA}"/>
    <cellStyle name="20% - Accent6 4 7 2 2 2" xfId="15336" xr:uid="{92DD82E8-0379-417D-B568-782480EB3B73}"/>
    <cellStyle name="20% - Accent6 4 7 2 2 2 2" xfId="15337" xr:uid="{BAC99C5A-8AFE-4A80-BFF8-2D481F7D054B}"/>
    <cellStyle name="20% - Accent6 4 7 2 2 3" xfId="15338" xr:uid="{34FB258A-38DC-4BCC-BA33-5E22C2F49C3A}"/>
    <cellStyle name="20% - Accent6 4 7 2 3" xfId="15339" xr:uid="{7B0242DF-CD18-40CB-9DFB-528571FBFC06}"/>
    <cellStyle name="20% - Accent6 4 7 2 3 2" xfId="15340" xr:uid="{EEFE08AA-2E05-4D4E-B370-2DCD9F672E73}"/>
    <cellStyle name="20% - Accent6 4 7 2 4" xfId="15341" xr:uid="{64EF3E6F-32D0-4DED-AFE1-AC4FF358DF10}"/>
    <cellStyle name="20% - Accent6 4 7 3" xfId="15342" xr:uid="{618B354B-4754-447B-982E-D1BF30EDB36E}"/>
    <cellStyle name="20% - Accent6 4 7 3 2" xfId="15343" xr:uid="{7C696B92-BDCD-4908-AE60-3A9FF9C8640A}"/>
    <cellStyle name="20% - Accent6 4 7 3 2 2" xfId="15344" xr:uid="{8DAF6556-CD8D-4CB4-8BF0-FF7157B003C3}"/>
    <cellStyle name="20% - Accent6 4 7 3 3" xfId="15345" xr:uid="{BA665889-A556-4FA6-9062-7F43F7807426}"/>
    <cellStyle name="20% - Accent6 4 7 4" xfId="15346" xr:uid="{1EDA684E-2000-483C-8EDD-EE869F6DAEFB}"/>
    <cellStyle name="20% - Accent6 4 7 4 2" xfId="15347" xr:uid="{97AE2008-9037-4C49-A3CD-848B5A087C11}"/>
    <cellStyle name="20% - Accent6 4 7 5" xfId="15348" xr:uid="{903BAC46-1F57-455C-8121-7D62CCC8E23E}"/>
    <cellStyle name="20% - Accent6 4 8" xfId="15349" xr:uid="{0BBACB9B-47D0-4AA3-8B31-177B712A0D6D}"/>
    <cellStyle name="20% - Accent6 4 8 2" xfId="15350" xr:uid="{CA26D2ED-F666-4263-B149-5ACE94F125C2}"/>
    <cellStyle name="20% - Accent6 4 8 2 2" xfId="15351" xr:uid="{51015491-95B5-4411-ADDD-3E1FCE63AD16}"/>
    <cellStyle name="20% - Accent6 4 8 2 2 2" xfId="15352" xr:uid="{A925A84F-E948-448A-96C0-FFED555C20F0}"/>
    <cellStyle name="20% - Accent6 4 8 2 2 2 2" xfId="15353" xr:uid="{CC946715-8A92-48D8-A204-A213C85E092F}"/>
    <cellStyle name="20% - Accent6 4 8 2 2 3" xfId="15354" xr:uid="{F43CB9E7-4B13-4643-AEEC-29772CB099D0}"/>
    <cellStyle name="20% - Accent6 4 8 2 3" xfId="15355" xr:uid="{C567BDCE-5EB0-420B-A49C-48417666B38E}"/>
    <cellStyle name="20% - Accent6 4 8 2 3 2" xfId="15356" xr:uid="{ECE5CAB6-EDB2-417C-83E7-C6DEACCD2902}"/>
    <cellStyle name="20% - Accent6 4 8 2 4" xfId="15357" xr:uid="{01560CC7-F3DE-4F43-902F-80AB945B9DD7}"/>
    <cellStyle name="20% - Accent6 4 8 3" xfId="15358" xr:uid="{8DDC3678-E2F5-47F7-9F15-FF29854C011C}"/>
    <cellStyle name="20% - Accent6 4 8 3 2" xfId="15359" xr:uid="{90A6D9FF-638C-443D-A1F1-62D825716B9C}"/>
    <cellStyle name="20% - Accent6 4 8 3 2 2" xfId="15360" xr:uid="{1AE890FF-0566-45AB-88EA-A1A55CA2C526}"/>
    <cellStyle name="20% - Accent6 4 8 3 3" xfId="15361" xr:uid="{37B8355E-A7E1-4B4A-90A3-11FE0DDF9F85}"/>
    <cellStyle name="20% - Accent6 4 8 4" xfId="15362" xr:uid="{B9BF1CEC-FDD5-454A-9541-64E6C82665E3}"/>
    <cellStyle name="20% - Accent6 4 8 4 2" xfId="15363" xr:uid="{29E4D28E-DA96-4A8E-AA14-8FE7A520CD4C}"/>
    <cellStyle name="20% - Accent6 4 8 5" xfId="15364" xr:uid="{A793B731-BF55-43BC-A355-523DC1FEC9E2}"/>
    <cellStyle name="20% - Accent6 4 9" xfId="15365" xr:uid="{2B638E2A-D75F-4A1A-A427-4C62452AA9B7}"/>
    <cellStyle name="20% - Accent6 4 9 2" xfId="15366" xr:uid="{C2A25995-7425-4263-A996-C4CB984AB063}"/>
    <cellStyle name="20% - Accent6 4 9 2 2" xfId="15367" xr:uid="{51E06838-2E40-4DCE-B9AA-39D0F6D849DC}"/>
    <cellStyle name="20% - Accent6 4 9 2 2 2" xfId="15368" xr:uid="{E7C5993F-58ED-4269-9F05-3D7E31640F92}"/>
    <cellStyle name="20% - Accent6 4 9 2 2 2 2" xfId="15369" xr:uid="{32A0F938-8E43-45F5-859E-A35E8F8F4D45}"/>
    <cellStyle name="20% - Accent6 4 9 2 2 3" xfId="15370" xr:uid="{F563182A-04B7-4AF0-9DA9-577B74845C4C}"/>
    <cellStyle name="20% - Accent6 4 9 2 3" xfId="15371" xr:uid="{7182B216-0EFF-4A82-A855-2E1FBDC0762B}"/>
    <cellStyle name="20% - Accent6 4 9 2 3 2" xfId="15372" xr:uid="{BCF8AC6A-DC69-4922-8CD5-530CED66D23E}"/>
    <cellStyle name="20% - Accent6 4 9 2 4" xfId="15373" xr:uid="{F42970D3-5737-4100-A40E-F08E8E32FA1B}"/>
    <cellStyle name="20% - Accent6 4 9 3" xfId="15374" xr:uid="{C2DC6A34-45EB-4AC3-817D-295F936B3E0F}"/>
    <cellStyle name="20% - Accent6 4 9 3 2" xfId="15375" xr:uid="{05D65E76-C883-48A8-A6F8-45DB06D31E58}"/>
    <cellStyle name="20% - Accent6 4 9 3 2 2" xfId="15376" xr:uid="{F90D241D-1F63-4C17-A1DA-4B3CE8BB59B2}"/>
    <cellStyle name="20% - Accent6 4 9 3 3" xfId="15377" xr:uid="{F756B518-462A-4B79-9FA2-67C12244CBE1}"/>
    <cellStyle name="20% - Accent6 4 9 4" xfId="15378" xr:uid="{B2425DF3-A581-4F37-8042-B46D66225399}"/>
    <cellStyle name="20% - Accent6 4 9 4 2" xfId="15379" xr:uid="{F5DFD0CF-A0B3-4403-9E17-6EC9A904198C}"/>
    <cellStyle name="20% - Accent6 4 9 5" xfId="15380" xr:uid="{6BAC0498-38EE-40E1-BC12-B40B7BD6E49E}"/>
    <cellStyle name="20% - Accent6 4_Asset Register (new)" xfId="15381" xr:uid="{E2087FED-70A7-4394-A2D8-A839EDBCAC24}"/>
    <cellStyle name="20% - Accent6 5" xfId="15382" xr:uid="{DC6065F4-214B-4B58-9E4E-DDB547526896}"/>
    <cellStyle name="20% - Accent6 5 10" xfId="15383" xr:uid="{64944709-B610-4767-A181-DD48C132FEBB}"/>
    <cellStyle name="20% - Accent6 5 10 2" xfId="15384" xr:uid="{647EA299-3CA0-4328-80E6-CC1383C19319}"/>
    <cellStyle name="20% - Accent6 5 11" xfId="15385" xr:uid="{4A258994-D55C-4E5C-82AB-4FE6B4532536}"/>
    <cellStyle name="20% - Accent6 5 12" xfId="15386" xr:uid="{48088D9E-9B5D-43AF-A283-23281B875340}"/>
    <cellStyle name="20% - Accent6 5 2" xfId="15387" xr:uid="{F9EDDA03-7756-4280-B48F-849A0A2CD7B9}"/>
    <cellStyle name="20% - Accent6 5 2 10" xfId="15388" xr:uid="{54FE15E3-F669-4421-A006-2CCD037B5F1B}"/>
    <cellStyle name="20% - Accent6 5 2 11" xfId="15389" xr:uid="{A417AD16-F62F-448D-8C6F-0C5AE21FCCA6}"/>
    <cellStyle name="20% - Accent6 5 2 2" xfId="15390" xr:uid="{AF6DC28F-F9E6-4F2C-B861-0910C6CA6C9F}"/>
    <cellStyle name="20% - Accent6 5 2 2 2" xfId="15391" xr:uid="{4D5FB9DA-A8D6-49F2-BB58-F35DE403B593}"/>
    <cellStyle name="20% - Accent6 5 2 2 2 2" xfId="15392" xr:uid="{DC8F1512-8110-4D09-98A6-A88A6F9BBB3A}"/>
    <cellStyle name="20% - Accent6 5 2 2 2 2 2" xfId="15393" xr:uid="{1EB2CA53-9A98-4CCB-9703-09C6A0E3508F}"/>
    <cellStyle name="20% - Accent6 5 2 2 2 2 2 2" xfId="15394" xr:uid="{F3C447AB-BA91-49B9-849A-E822A4499356}"/>
    <cellStyle name="20% - Accent6 5 2 2 2 2 3" xfId="15395" xr:uid="{1CACDB8B-33D8-40BF-88E7-7691D590E84D}"/>
    <cellStyle name="20% - Accent6 5 2 2 2 3" xfId="15396" xr:uid="{08B07461-B765-424A-B508-97C49B0943C1}"/>
    <cellStyle name="20% - Accent6 5 2 2 2 3 2" xfId="15397" xr:uid="{7977DFB1-6D7B-4DDE-92FC-8FC2B66C3E74}"/>
    <cellStyle name="20% - Accent6 5 2 2 2 4" xfId="15398" xr:uid="{1B05A8B0-0C7F-4A60-B771-A1FBD3B85589}"/>
    <cellStyle name="20% - Accent6 5 2 2 2 5" xfId="15399" xr:uid="{EF533884-8986-4312-81A3-DFF768C4A253}"/>
    <cellStyle name="20% - Accent6 5 2 2 3" xfId="15400" xr:uid="{C4BA3F99-1F84-43D9-B2A6-23DDCAD7BFCD}"/>
    <cellStyle name="20% - Accent6 5 2 2 3 2" xfId="15401" xr:uid="{F0D86A9C-F5D5-4CFE-A4C0-E0FBCFD984CD}"/>
    <cellStyle name="20% - Accent6 5 2 2 3 2 2" xfId="15402" xr:uid="{40826853-2A68-4546-9E29-AD341574350D}"/>
    <cellStyle name="20% - Accent6 5 2 2 3 3" xfId="15403" xr:uid="{ABB766E8-1D75-4191-AE69-093EF769A64D}"/>
    <cellStyle name="20% - Accent6 5 2 2 4" xfId="15404" xr:uid="{08D2957E-CB0B-4C6C-8E83-C12FF46BE729}"/>
    <cellStyle name="20% - Accent6 5 2 2 4 2" xfId="15405" xr:uid="{FDE1CA02-B2F0-437F-AA84-9EAE19538CA4}"/>
    <cellStyle name="20% - Accent6 5 2 2 5" xfId="15406" xr:uid="{A1840317-F790-436D-BEBD-8CA36272E2E0}"/>
    <cellStyle name="20% - Accent6 5 2 2 5 2" xfId="15407" xr:uid="{2BAC5E1E-C10C-48F7-A3F0-4D1492B846CF}"/>
    <cellStyle name="20% - Accent6 5 2 2 6" xfId="15408" xr:uid="{91EB9960-DF27-4466-9762-2A5DD8A8CF14}"/>
    <cellStyle name="20% - Accent6 5 2 2 7" xfId="15409" xr:uid="{BCB4CF1A-1E91-4C58-80AC-6583046F29D5}"/>
    <cellStyle name="20% - Accent6 5 2 3" xfId="15410" xr:uid="{80115D70-F65B-4011-AD53-3C075B829C00}"/>
    <cellStyle name="20% - Accent6 5 2 3 2" xfId="15411" xr:uid="{36154815-AA55-43D1-B9E4-5A985F54B63A}"/>
    <cellStyle name="20% - Accent6 5 2 3 2 2" xfId="15412" xr:uid="{E6DB168C-BD7B-489F-994B-93D1C052AC21}"/>
    <cellStyle name="20% - Accent6 5 2 3 2 2 2" xfId="15413" xr:uid="{26579AD8-8D6D-40DC-9312-684E27AEA1A5}"/>
    <cellStyle name="20% - Accent6 5 2 3 2 2 2 2" xfId="15414" xr:uid="{A35A5C2A-79CF-422D-A857-16EE4ECE4D03}"/>
    <cellStyle name="20% - Accent6 5 2 3 2 2 3" xfId="15415" xr:uid="{444E9637-637F-4F33-87F0-7B68CF9B813B}"/>
    <cellStyle name="20% - Accent6 5 2 3 2 3" xfId="15416" xr:uid="{A5D30A51-EAF4-4A68-A465-99772C1687A4}"/>
    <cellStyle name="20% - Accent6 5 2 3 2 3 2" xfId="15417" xr:uid="{5B10738F-6813-46E9-A6CA-5C1B01ACF3A9}"/>
    <cellStyle name="20% - Accent6 5 2 3 2 4" xfId="15418" xr:uid="{FBA0778B-45B1-47F0-B1C7-846BA79D48DD}"/>
    <cellStyle name="20% - Accent6 5 2 3 2 5" xfId="15419" xr:uid="{C32485D5-094F-4D23-9381-B0C345F41B0A}"/>
    <cellStyle name="20% - Accent6 5 2 3 3" xfId="15420" xr:uid="{B6D25D45-17D3-4487-87D2-F9A0288F770F}"/>
    <cellStyle name="20% - Accent6 5 2 3 3 2" xfId="15421" xr:uid="{7922B465-D36F-4E7A-9C4F-98122A6F5B52}"/>
    <cellStyle name="20% - Accent6 5 2 3 3 2 2" xfId="15422" xr:uid="{EED017F7-1637-4A90-9F06-C591F6715AD8}"/>
    <cellStyle name="20% - Accent6 5 2 3 3 3" xfId="15423" xr:uid="{7736D5D2-4B4D-4F9C-9454-1545BC93F007}"/>
    <cellStyle name="20% - Accent6 5 2 3 4" xfId="15424" xr:uid="{3959EAA1-88E5-475D-8961-740F8739E9EF}"/>
    <cellStyle name="20% - Accent6 5 2 3 4 2" xfId="15425" xr:uid="{CD0A7A30-7B73-463B-900E-4914CCA43EB2}"/>
    <cellStyle name="20% - Accent6 5 2 3 5" xfId="15426" xr:uid="{1AA707B9-32C9-4B3B-8CDD-5BBCBECEE076}"/>
    <cellStyle name="20% - Accent6 5 2 3 6" xfId="15427" xr:uid="{F30DCB23-64D8-464D-8331-B6E6360AB254}"/>
    <cellStyle name="20% - Accent6 5 2 4" xfId="15428" xr:uid="{A816FC7A-D458-46EB-8BA7-FE72E0548B5A}"/>
    <cellStyle name="20% - Accent6 5 2 4 2" xfId="15429" xr:uid="{753765D4-3F50-454B-8840-71E2EC98CF78}"/>
    <cellStyle name="20% - Accent6 5 2 4 2 2" xfId="15430" xr:uid="{9662FBEE-3A39-4ABA-91E5-EBC2CCA0A721}"/>
    <cellStyle name="20% - Accent6 5 2 4 2 2 2" xfId="15431" xr:uid="{F63F33E1-2703-4DF9-A03C-973F96978671}"/>
    <cellStyle name="20% - Accent6 5 2 4 2 2 2 2" xfId="15432" xr:uid="{75B1190C-3BE3-4F87-AFE2-3742EBF99873}"/>
    <cellStyle name="20% - Accent6 5 2 4 2 2 3" xfId="15433" xr:uid="{DC9BC939-C020-4885-8E4C-CFE76E585D7D}"/>
    <cellStyle name="20% - Accent6 5 2 4 2 3" xfId="15434" xr:uid="{D1D4C11A-D646-43C6-8ED0-15D2623EF958}"/>
    <cellStyle name="20% - Accent6 5 2 4 2 3 2" xfId="15435" xr:uid="{726D9E6F-5BBC-4264-9EB8-23912193A784}"/>
    <cellStyle name="20% - Accent6 5 2 4 2 4" xfId="15436" xr:uid="{F2BAB4FF-58CE-417D-9025-65B7538D79F3}"/>
    <cellStyle name="20% - Accent6 5 2 4 3" xfId="15437" xr:uid="{3C81E4D5-4E8B-49F6-A868-6268D241BB8D}"/>
    <cellStyle name="20% - Accent6 5 2 4 3 2" xfId="15438" xr:uid="{8455DB6A-815F-4F21-8BD8-342B17448082}"/>
    <cellStyle name="20% - Accent6 5 2 4 3 2 2" xfId="15439" xr:uid="{6A61347E-5C77-4232-943F-EE6240A1315A}"/>
    <cellStyle name="20% - Accent6 5 2 4 3 3" xfId="15440" xr:uid="{B712DEEB-0B35-4AE1-A2C9-AF1F0E0821E2}"/>
    <cellStyle name="20% - Accent6 5 2 4 4" xfId="15441" xr:uid="{F1E8C1FD-8F1D-455D-91B7-8F55F5AD66CC}"/>
    <cellStyle name="20% - Accent6 5 2 4 4 2" xfId="15442" xr:uid="{89EF37D5-31FA-46C6-8AAB-7267C2058E7B}"/>
    <cellStyle name="20% - Accent6 5 2 4 5" xfId="15443" xr:uid="{AA24F1D3-9F24-475B-9510-CA6DFFD362DB}"/>
    <cellStyle name="20% - Accent6 5 2 4 6" xfId="15444" xr:uid="{0260E37B-9D40-45CD-B16D-57D48017A3F6}"/>
    <cellStyle name="20% - Accent6 5 2 5" xfId="15445" xr:uid="{E22CF742-AC18-452D-BC63-42CB610E8990}"/>
    <cellStyle name="20% - Accent6 5 2 5 2" xfId="15446" xr:uid="{EEE24115-1E17-47E9-82EC-4B305FB0886F}"/>
    <cellStyle name="20% - Accent6 5 2 5 2 2" xfId="15447" xr:uid="{275AA14C-779A-41FB-9904-E184BB963F4D}"/>
    <cellStyle name="20% - Accent6 5 2 5 2 2 2" xfId="15448" xr:uid="{B5D5F068-F0D3-4B9E-B6DC-08D3F5082668}"/>
    <cellStyle name="20% - Accent6 5 2 5 2 2 2 2" xfId="15449" xr:uid="{C69D82C8-F1B0-43B0-AD56-28B51925C68C}"/>
    <cellStyle name="20% - Accent6 5 2 5 2 2 3" xfId="15450" xr:uid="{3DC15BC5-147A-40A9-94B7-A50467D72FA1}"/>
    <cellStyle name="20% - Accent6 5 2 5 2 3" xfId="15451" xr:uid="{9115C557-83C0-437D-A811-5F22F2C7E56D}"/>
    <cellStyle name="20% - Accent6 5 2 5 2 3 2" xfId="15452" xr:uid="{45FC2BE2-4E9E-4A10-B963-4B3F87C7C975}"/>
    <cellStyle name="20% - Accent6 5 2 5 2 4" xfId="15453" xr:uid="{4FADA10A-7CF7-4114-919A-11E7978E9C6B}"/>
    <cellStyle name="20% - Accent6 5 2 5 3" xfId="15454" xr:uid="{BC57A5C3-C64A-4C97-802B-59713202B7DB}"/>
    <cellStyle name="20% - Accent6 5 2 5 3 2" xfId="15455" xr:uid="{0E95A1DC-9DB8-4EC2-B27B-334B3144CF95}"/>
    <cellStyle name="20% - Accent6 5 2 5 3 2 2" xfId="15456" xr:uid="{D10AF06E-4E7E-4639-85C3-3812A1F114E0}"/>
    <cellStyle name="20% - Accent6 5 2 5 3 3" xfId="15457" xr:uid="{905248B1-A23A-47EA-9D4D-D8E1556FA993}"/>
    <cellStyle name="20% - Accent6 5 2 5 4" xfId="15458" xr:uid="{1FA8DEDA-AD22-424C-82C1-A975DECDE250}"/>
    <cellStyle name="20% - Accent6 5 2 5 4 2" xfId="15459" xr:uid="{05CC0DEE-56A9-480F-984E-2037A9DB3D44}"/>
    <cellStyle name="20% - Accent6 5 2 5 5" xfId="15460" xr:uid="{D2CD5FA4-D753-413F-89FA-C73576A6C506}"/>
    <cellStyle name="20% - Accent6 5 2 6" xfId="15461" xr:uid="{6F26AE64-5552-4182-AB00-39CBDD0EDD3D}"/>
    <cellStyle name="20% - Accent6 5 2 6 2" xfId="15462" xr:uid="{38DDEAAC-766B-4E3B-A43F-C8BE399EA7DB}"/>
    <cellStyle name="20% - Accent6 5 2 6 2 2" xfId="15463" xr:uid="{9F2B3B31-DFED-4327-BD21-38294EF66104}"/>
    <cellStyle name="20% - Accent6 5 2 6 2 2 2" xfId="15464" xr:uid="{7CDAAD2F-5009-435E-BDAE-812A6D81EFD9}"/>
    <cellStyle name="20% - Accent6 5 2 6 2 3" xfId="15465" xr:uid="{50D65D96-44A4-42F8-89E2-EAC0F84C4FCC}"/>
    <cellStyle name="20% - Accent6 5 2 6 3" xfId="15466" xr:uid="{EE4ACCEE-8414-4E2A-ACE8-AE931F0A3628}"/>
    <cellStyle name="20% - Accent6 5 2 6 3 2" xfId="15467" xr:uid="{2FE34AF8-0469-4EA8-ADCB-8E0AC5E1CF52}"/>
    <cellStyle name="20% - Accent6 5 2 6 4" xfId="15468" xr:uid="{6C8966DD-9367-441D-BB70-28F001B16D97}"/>
    <cellStyle name="20% - Accent6 5 2 7" xfId="15469" xr:uid="{A293FEAD-F37B-4CEB-B587-7C64FB353DCF}"/>
    <cellStyle name="20% - Accent6 5 2 7 2" xfId="15470" xr:uid="{5DD57353-9391-44F6-B9D1-F0F4A1A8A25A}"/>
    <cellStyle name="20% - Accent6 5 2 7 2 2" xfId="15471" xr:uid="{808E2C20-3C5F-495D-92F8-FE2CB6FFCCA8}"/>
    <cellStyle name="20% - Accent6 5 2 7 3" xfId="15472" xr:uid="{DC24D688-258E-4165-8DEF-974823AE82DD}"/>
    <cellStyle name="20% - Accent6 5 2 8" xfId="15473" xr:uid="{D5BE5DDC-3FF7-43BB-A9C0-73A30927D62F}"/>
    <cellStyle name="20% - Accent6 5 2 8 2" xfId="15474" xr:uid="{D5F3C69F-37C5-4FF0-82D7-90786CA8F4BB}"/>
    <cellStyle name="20% - Accent6 5 2 9" xfId="15475" xr:uid="{4FD95E11-85EC-453E-B316-B7E928943D0E}"/>
    <cellStyle name="20% - Accent6 5 2 9 2" xfId="15476" xr:uid="{2F73CA87-27CC-4291-A365-774A36EA867E}"/>
    <cellStyle name="20% - Accent6 5 3" xfId="15477" xr:uid="{59C4B506-CFE4-42CA-98F6-3F429D87021F}"/>
    <cellStyle name="20% - Accent6 5 3 2" xfId="15478" xr:uid="{251A59E4-8EDB-4537-AF33-A7E73617F851}"/>
    <cellStyle name="20% - Accent6 5 3 2 2" xfId="15479" xr:uid="{6748CDBF-9BA6-40E8-9675-B4B25B3A49A7}"/>
    <cellStyle name="20% - Accent6 5 3 2 2 2" xfId="15480" xr:uid="{3EA7E8F2-4197-4582-96C8-FF06E1AB2D97}"/>
    <cellStyle name="20% - Accent6 5 3 2 2 2 2" xfId="15481" xr:uid="{F01BC970-6A0F-4F8A-850C-A06E7EA26041}"/>
    <cellStyle name="20% - Accent6 5 3 2 2 3" xfId="15482" xr:uid="{BB985625-9119-42BF-BD58-9723FF243E39}"/>
    <cellStyle name="20% - Accent6 5 3 2 3" xfId="15483" xr:uid="{227E9180-DDB0-420D-9625-F23BAA84A7F9}"/>
    <cellStyle name="20% - Accent6 5 3 2 3 2" xfId="15484" xr:uid="{57F482C2-4E41-4D7B-9C80-A1FFDE74F9D3}"/>
    <cellStyle name="20% - Accent6 5 3 2 4" xfId="15485" xr:uid="{E0F85102-3D74-4304-B0E3-67DF14EF373C}"/>
    <cellStyle name="20% - Accent6 5 3 2 5" xfId="15486" xr:uid="{A800C798-CC54-46E3-8E22-02836B4C1098}"/>
    <cellStyle name="20% - Accent6 5 3 3" xfId="15487" xr:uid="{7DFA957C-0D82-4146-B84B-83F4FEC81EE4}"/>
    <cellStyle name="20% - Accent6 5 3 3 2" xfId="15488" xr:uid="{8CF61FE8-F83A-4DFB-B913-B017FC8093D1}"/>
    <cellStyle name="20% - Accent6 5 3 3 2 2" xfId="15489" xr:uid="{B984E0FE-06BE-4C00-8041-821309801C80}"/>
    <cellStyle name="20% - Accent6 5 3 3 3" xfId="15490" xr:uid="{14431108-694D-459F-90FF-B73ACF98A375}"/>
    <cellStyle name="20% - Accent6 5 3 4" xfId="15491" xr:uid="{9F0D7661-B3ED-441A-AFE2-57DC769A08AF}"/>
    <cellStyle name="20% - Accent6 5 3 4 2" xfId="15492" xr:uid="{3A9770D0-8060-44CC-B2DD-1BF1909C1330}"/>
    <cellStyle name="20% - Accent6 5 3 5" xfId="15493" xr:uid="{E665F4CF-E864-47FE-945E-76B2A79B19E3}"/>
    <cellStyle name="20% - Accent6 5 3 5 2" xfId="15494" xr:uid="{8FE05B75-4B19-48DF-84FD-25A852CC1720}"/>
    <cellStyle name="20% - Accent6 5 3 6" xfId="15495" xr:uid="{DA4CBDBD-455A-4677-955B-5A68A11EE1D5}"/>
    <cellStyle name="20% - Accent6 5 3 7" xfId="15496" xr:uid="{84676DB1-47A7-4EB7-A581-B7394DF615EB}"/>
    <cellStyle name="20% - Accent6 5 4" xfId="15497" xr:uid="{C71D28B3-167A-46DD-BA88-1A43206DA409}"/>
    <cellStyle name="20% - Accent6 5 4 2" xfId="15498" xr:uid="{95D8FCB6-E5A1-4E0C-BBDB-F075D6CD7417}"/>
    <cellStyle name="20% - Accent6 5 4 2 2" xfId="15499" xr:uid="{EED91C76-45BD-4C53-922B-B9E3F9A31BFD}"/>
    <cellStyle name="20% - Accent6 5 4 2 2 2" xfId="15500" xr:uid="{A1143EBF-2BCC-4572-AD4F-091408CA3FFE}"/>
    <cellStyle name="20% - Accent6 5 4 2 2 2 2" xfId="15501" xr:uid="{69A434A2-1C7D-48CF-B550-916D9F335C6A}"/>
    <cellStyle name="20% - Accent6 5 4 2 2 3" xfId="15502" xr:uid="{35E246BE-CF09-4D51-B31C-D4B991694926}"/>
    <cellStyle name="20% - Accent6 5 4 2 3" xfId="15503" xr:uid="{426BE217-037C-4529-BE7F-01D3C45B8275}"/>
    <cellStyle name="20% - Accent6 5 4 2 3 2" xfId="15504" xr:uid="{A2C5BF46-D40C-49FE-9CE8-6E177435397D}"/>
    <cellStyle name="20% - Accent6 5 4 2 4" xfId="15505" xr:uid="{D6E284FB-626F-4ECF-B2A7-2F3B920CC5B0}"/>
    <cellStyle name="20% - Accent6 5 4 2 5" xfId="15506" xr:uid="{181704A7-E3BC-4D47-BF80-962AE14CE4EF}"/>
    <cellStyle name="20% - Accent6 5 4 3" xfId="15507" xr:uid="{12864788-628B-41B8-9B02-F6300E3DDF3E}"/>
    <cellStyle name="20% - Accent6 5 4 3 2" xfId="15508" xr:uid="{8C2A51B6-B5DB-48FB-8170-C4509DF8A2D2}"/>
    <cellStyle name="20% - Accent6 5 4 3 2 2" xfId="15509" xr:uid="{18E2A958-25D5-4C85-96A8-CFE3009ACFB6}"/>
    <cellStyle name="20% - Accent6 5 4 3 3" xfId="15510" xr:uid="{42A8C310-4A4D-4954-A525-36B1FFD9C1FF}"/>
    <cellStyle name="20% - Accent6 5 4 4" xfId="15511" xr:uid="{A372964F-E99F-4536-97EA-5D3077D94768}"/>
    <cellStyle name="20% - Accent6 5 4 4 2" xfId="15512" xr:uid="{06910EC3-849C-4117-8666-58E75DD4D5D3}"/>
    <cellStyle name="20% - Accent6 5 4 5" xfId="15513" xr:uid="{ED32B235-9314-4ECD-98E8-57DA89C18FCA}"/>
    <cellStyle name="20% - Accent6 5 4 6" xfId="15514" xr:uid="{FB66351F-7B03-4116-81B3-0DFAE58600B5}"/>
    <cellStyle name="20% - Accent6 5 5" xfId="15515" xr:uid="{F1AFD6DC-2E16-474F-8EE0-B506D115D812}"/>
    <cellStyle name="20% - Accent6 5 5 2" xfId="15516" xr:uid="{CC11138B-8D6E-4304-9ACA-1954FB0A3249}"/>
    <cellStyle name="20% - Accent6 5 5 2 2" xfId="15517" xr:uid="{62CE7DBC-79A3-4C3B-96B3-1A699EA9B685}"/>
    <cellStyle name="20% - Accent6 5 5 2 2 2" xfId="15518" xr:uid="{8E718448-5677-477B-A3CA-5CBD7EDDD03A}"/>
    <cellStyle name="20% - Accent6 5 5 2 2 2 2" xfId="15519" xr:uid="{2BE113DE-8261-47ED-9870-6B34D3516BD4}"/>
    <cellStyle name="20% - Accent6 5 5 2 2 3" xfId="15520" xr:uid="{35C6736F-009D-46FC-83DE-E237FC5BFC50}"/>
    <cellStyle name="20% - Accent6 5 5 2 3" xfId="15521" xr:uid="{F1A447C7-85CC-4A4D-BB80-AC1CC0A0E305}"/>
    <cellStyle name="20% - Accent6 5 5 2 3 2" xfId="15522" xr:uid="{16FAFFEB-F5CC-4E1B-9EBC-7D4C271082BE}"/>
    <cellStyle name="20% - Accent6 5 5 2 4" xfId="15523" xr:uid="{F7F24458-2462-4257-8075-2EF8643EB64B}"/>
    <cellStyle name="20% - Accent6 5 5 3" xfId="15524" xr:uid="{B7E15952-1BBA-4E26-A661-DCFFC7CCBC83}"/>
    <cellStyle name="20% - Accent6 5 5 3 2" xfId="15525" xr:uid="{727C7869-0CFB-411D-869E-65B603B4E0ED}"/>
    <cellStyle name="20% - Accent6 5 5 3 2 2" xfId="15526" xr:uid="{A2EE02E4-EE61-43D9-9793-D036C11DE811}"/>
    <cellStyle name="20% - Accent6 5 5 3 3" xfId="15527" xr:uid="{C75522CB-C8D5-4567-989F-594FD6EC682E}"/>
    <cellStyle name="20% - Accent6 5 5 4" xfId="15528" xr:uid="{147AEEEF-7B7F-442F-8B27-CE2E47CCF0B4}"/>
    <cellStyle name="20% - Accent6 5 5 4 2" xfId="15529" xr:uid="{6DB7F110-98EC-4FDF-BF69-0E6AE98540FE}"/>
    <cellStyle name="20% - Accent6 5 5 5" xfId="15530" xr:uid="{FB396A3C-D046-4900-A3AE-0C281D35EEF1}"/>
    <cellStyle name="20% - Accent6 5 5 6" xfId="15531" xr:uid="{B08F50AF-91A5-4EB3-A28B-F1A8E9CECE1A}"/>
    <cellStyle name="20% - Accent6 5 6" xfId="15532" xr:uid="{0950B21F-84E8-4C6D-B8C6-1D2E9AC3368C}"/>
    <cellStyle name="20% - Accent6 5 6 2" xfId="15533" xr:uid="{5BBE7A0B-D3F2-4C3C-8183-8ECD9C8A36B8}"/>
    <cellStyle name="20% - Accent6 5 6 2 2" xfId="15534" xr:uid="{5EDBF62D-11B6-470D-8FCD-D790A132A7C6}"/>
    <cellStyle name="20% - Accent6 5 6 2 2 2" xfId="15535" xr:uid="{4FD024B9-646C-4B65-9450-16499155F3A6}"/>
    <cellStyle name="20% - Accent6 5 6 2 2 2 2" xfId="15536" xr:uid="{7A02E794-9FEB-4515-B9E3-5DE50292A6FC}"/>
    <cellStyle name="20% - Accent6 5 6 2 2 3" xfId="15537" xr:uid="{06FC236C-13B6-4EDF-87D7-96E10CF38125}"/>
    <cellStyle name="20% - Accent6 5 6 2 3" xfId="15538" xr:uid="{519BD4FF-2563-47AA-A50A-8D17AFC7106E}"/>
    <cellStyle name="20% - Accent6 5 6 2 3 2" xfId="15539" xr:uid="{AA0C4E77-8366-4F28-9074-68D4BA74003B}"/>
    <cellStyle name="20% - Accent6 5 6 2 4" xfId="15540" xr:uid="{5A00F570-697A-4B12-88AD-BA499F4DC527}"/>
    <cellStyle name="20% - Accent6 5 6 3" xfId="15541" xr:uid="{715FEF12-7472-4290-B869-735940B26626}"/>
    <cellStyle name="20% - Accent6 5 6 3 2" xfId="15542" xr:uid="{CF82E23C-2B41-4448-A85F-B63E6CBC767A}"/>
    <cellStyle name="20% - Accent6 5 6 3 2 2" xfId="15543" xr:uid="{06470188-8E9B-4625-B5EA-89B8AA25F579}"/>
    <cellStyle name="20% - Accent6 5 6 3 3" xfId="15544" xr:uid="{233A8EAD-4C52-4E57-828A-0C3242A920B8}"/>
    <cellStyle name="20% - Accent6 5 6 4" xfId="15545" xr:uid="{C3A66711-E6B6-43A0-BF68-43DF74AC4FDF}"/>
    <cellStyle name="20% - Accent6 5 6 4 2" xfId="15546" xr:uid="{4C0CDBEE-391D-475D-9FD8-0264CA599A7F}"/>
    <cellStyle name="20% - Accent6 5 6 5" xfId="15547" xr:uid="{5D797405-0B38-436A-9F0A-29BE33FCD2A0}"/>
    <cellStyle name="20% - Accent6 5 7" xfId="15548" xr:uid="{D99F7F4B-1ABA-409D-9430-D11BFCA5095E}"/>
    <cellStyle name="20% - Accent6 5 7 2" xfId="15549" xr:uid="{BCDE5D1D-3E11-4C63-A8B5-73AC732802B7}"/>
    <cellStyle name="20% - Accent6 5 7 2 2" xfId="15550" xr:uid="{86CCEF31-9665-4C24-9886-981FD6514895}"/>
    <cellStyle name="20% - Accent6 5 7 2 2 2" xfId="15551" xr:uid="{DF6E945D-6185-431F-9707-45EEF44E6B3C}"/>
    <cellStyle name="20% - Accent6 5 7 2 3" xfId="15552" xr:uid="{5147A899-994B-48DE-8F50-C1055F4C07FB}"/>
    <cellStyle name="20% - Accent6 5 7 3" xfId="15553" xr:uid="{AA44AF1E-B4D1-4631-8F8F-2D444AB30C67}"/>
    <cellStyle name="20% - Accent6 5 7 3 2" xfId="15554" xr:uid="{C31236D6-4821-4644-A80C-1E3853AC8B4B}"/>
    <cellStyle name="20% - Accent6 5 7 4" xfId="15555" xr:uid="{8D79FB56-FADB-4F38-A515-DCD18AC1AEB6}"/>
    <cellStyle name="20% - Accent6 5 8" xfId="15556" xr:uid="{A7C1388E-9DC8-4867-B64A-D92B4D0C8DE8}"/>
    <cellStyle name="20% - Accent6 5 8 2" xfId="15557" xr:uid="{94BBDACC-4C14-4EF0-8DF3-46AA72AAF2C6}"/>
    <cellStyle name="20% - Accent6 5 8 2 2" xfId="15558" xr:uid="{A33D2B7B-CB19-4644-BE81-960277B5A6FA}"/>
    <cellStyle name="20% - Accent6 5 8 3" xfId="15559" xr:uid="{A3E21A5F-B694-4203-BFA6-3D1392F1CAD3}"/>
    <cellStyle name="20% - Accent6 5 9" xfId="15560" xr:uid="{40D97572-C150-4EF2-99EA-B48B57C18237}"/>
    <cellStyle name="20% - Accent6 5 9 2" xfId="15561" xr:uid="{A6EAC5FC-4BAE-4499-AEB1-0F163BC580A0}"/>
    <cellStyle name="20% - Accent6 6" xfId="15562" xr:uid="{290057B1-CBE1-4246-AF7A-311854F99D14}"/>
    <cellStyle name="20% - Accent6 6 10" xfId="15563" xr:uid="{73D842F9-8A9C-4446-AA12-8E1D40578768}"/>
    <cellStyle name="20% - Accent6 6 10 2" xfId="15564" xr:uid="{FD4337D9-D5D6-4EFF-BC3F-A34AA0064344}"/>
    <cellStyle name="20% - Accent6 6 11" xfId="15565" xr:uid="{381DA039-64A0-4D24-BCE7-9F0119A0CF1E}"/>
    <cellStyle name="20% - Accent6 6 12" xfId="15566" xr:uid="{9459472A-15E1-4848-9109-8219E16385AF}"/>
    <cellStyle name="20% - Accent6 6 2" xfId="15567" xr:uid="{7480B4C0-6493-4764-93C5-11FDAB0EC974}"/>
    <cellStyle name="20% - Accent6 6 2 10" xfId="15568" xr:uid="{4278D83A-38CB-4040-81F1-A24F50CEDD72}"/>
    <cellStyle name="20% - Accent6 6 2 11" xfId="15569" xr:uid="{6CAA5BB7-B0DA-402D-BCA5-243E96192029}"/>
    <cellStyle name="20% - Accent6 6 2 2" xfId="15570" xr:uid="{3F2DEBB6-8FF0-4E0F-88C6-D7F80DEF3EE4}"/>
    <cellStyle name="20% - Accent6 6 2 2 2" xfId="15571" xr:uid="{4AE9F387-6B66-491D-9EFA-A1854F7ADBC8}"/>
    <cellStyle name="20% - Accent6 6 2 2 2 2" xfId="15572" xr:uid="{0501CC07-7F5E-465E-99AA-E994624B3891}"/>
    <cellStyle name="20% - Accent6 6 2 2 2 2 2" xfId="15573" xr:uid="{81137AD6-BFD1-4C3F-BD33-83C6463C8BBE}"/>
    <cellStyle name="20% - Accent6 6 2 2 2 2 2 2" xfId="15574" xr:uid="{BAA065CD-EAF5-48D2-8DBB-54F7A5BA81AD}"/>
    <cellStyle name="20% - Accent6 6 2 2 2 2 3" xfId="15575" xr:uid="{0EC4E4AB-26C0-4CF8-92ED-8B0C25964CB5}"/>
    <cellStyle name="20% - Accent6 6 2 2 2 3" xfId="15576" xr:uid="{80FEDDB0-6847-4874-B03F-EE268706D88F}"/>
    <cellStyle name="20% - Accent6 6 2 2 2 3 2" xfId="15577" xr:uid="{9EA96491-819A-4A57-91C4-2347BCA66DD3}"/>
    <cellStyle name="20% - Accent6 6 2 2 2 4" xfId="15578" xr:uid="{873B3E52-E157-46DF-8F5B-58AEF7E3CA01}"/>
    <cellStyle name="20% - Accent6 6 2 2 2 5" xfId="15579" xr:uid="{BD5DC336-87AB-4574-AFA1-3E8A1E3A77ED}"/>
    <cellStyle name="20% - Accent6 6 2 2 3" xfId="15580" xr:uid="{517915F8-96DF-406B-83B8-C0728A5266CB}"/>
    <cellStyle name="20% - Accent6 6 2 2 3 2" xfId="15581" xr:uid="{895DABFE-2660-44D5-B5F2-592433EFA737}"/>
    <cellStyle name="20% - Accent6 6 2 2 3 2 2" xfId="15582" xr:uid="{89C9A270-F0DD-4921-9265-0F2F2D86428D}"/>
    <cellStyle name="20% - Accent6 6 2 2 3 3" xfId="15583" xr:uid="{BFC99050-F6A2-4573-BF85-E301DA22E875}"/>
    <cellStyle name="20% - Accent6 6 2 2 4" xfId="15584" xr:uid="{D1399663-34FD-4FF6-BDAC-27C8B2BBC131}"/>
    <cellStyle name="20% - Accent6 6 2 2 4 2" xfId="15585" xr:uid="{56C6C4D9-3461-4838-9B4A-72869BE44C62}"/>
    <cellStyle name="20% - Accent6 6 2 2 5" xfId="15586" xr:uid="{7188E8EA-B7F1-4C5F-A75E-013DAAE248A9}"/>
    <cellStyle name="20% - Accent6 6 2 2 6" xfId="15587" xr:uid="{65273092-A933-4E87-BAC6-438DA7B1BD7C}"/>
    <cellStyle name="20% - Accent6 6 2 3" xfId="15588" xr:uid="{EDE3D15D-8D5E-436D-A572-3CCF24AE7E22}"/>
    <cellStyle name="20% - Accent6 6 2 3 2" xfId="15589" xr:uid="{75F49E32-F82A-4AB6-9F75-280B9BB0666F}"/>
    <cellStyle name="20% - Accent6 6 2 3 2 2" xfId="15590" xr:uid="{CB67AE9A-BCDB-4BBF-A5B8-914713D6BC72}"/>
    <cellStyle name="20% - Accent6 6 2 3 2 2 2" xfId="15591" xr:uid="{C7907F42-AA53-4CFE-A917-56008C28893C}"/>
    <cellStyle name="20% - Accent6 6 2 3 2 2 2 2" xfId="15592" xr:uid="{02B5E60B-5E38-45A0-A9E1-B66CB30620EC}"/>
    <cellStyle name="20% - Accent6 6 2 3 2 2 3" xfId="15593" xr:uid="{84C0E61A-8043-4D8A-BF48-79271224DD0B}"/>
    <cellStyle name="20% - Accent6 6 2 3 2 3" xfId="15594" xr:uid="{9C34699B-5978-4652-9996-D5F2265059C8}"/>
    <cellStyle name="20% - Accent6 6 2 3 2 3 2" xfId="15595" xr:uid="{072A78DB-333D-490A-B801-954D3E1D5727}"/>
    <cellStyle name="20% - Accent6 6 2 3 2 4" xfId="15596" xr:uid="{0C50769B-CE3B-4371-905C-DAD739E87EC7}"/>
    <cellStyle name="20% - Accent6 6 2 3 2 5" xfId="15597" xr:uid="{652F05A7-8033-47ED-A8EA-BCE0B26B8963}"/>
    <cellStyle name="20% - Accent6 6 2 3 3" xfId="15598" xr:uid="{6B859A36-BFCF-4B03-8627-82FFEA8ACEF9}"/>
    <cellStyle name="20% - Accent6 6 2 3 3 2" xfId="15599" xr:uid="{C8BDEABA-2CBF-48D5-89F5-0369769F0821}"/>
    <cellStyle name="20% - Accent6 6 2 3 3 2 2" xfId="15600" xr:uid="{78308D0B-FE95-4297-A2EC-890F8E639559}"/>
    <cellStyle name="20% - Accent6 6 2 3 3 3" xfId="15601" xr:uid="{2E5483E4-6116-46B5-B246-FFDC3C0423AF}"/>
    <cellStyle name="20% - Accent6 6 2 3 4" xfId="15602" xr:uid="{43A85DBE-0B41-4CC0-BB23-CB38DB4CE1F2}"/>
    <cellStyle name="20% - Accent6 6 2 3 4 2" xfId="15603" xr:uid="{62F86261-FA1E-41C7-AAD1-4A90EECC9C68}"/>
    <cellStyle name="20% - Accent6 6 2 3 5" xfId="15604" xr:uid="{37BFCC16-9358-429A-82E5-C7256999150B}"/>
    <cellStyle name="20% - Accent6 6 2 3 6" xfId="15605" xr:uid="{B26FE729-0219-4036-8168-24E08D5A9EDE}"/>
    <cellStyle name="20% - Accent6 6 2 4" xfId="15606" xr:uid="{28130DAE-7CF5-4DC7-8999-87AEB04885FF}"/>
    <cellStyle name="20% - Accent6 6 2 4 2" xfId="15607" xr:uid="{DE494DC3-C265-44B5-8447-DDC6A9DDEB66}"/>
    <cellStyle name="20% - Accent6 6 2 4 2 2" xfId="15608" xr:uid="{25DC5106-9D44-4377-9419-20AA4220C49D}"/>
    <cellStyle name="20% - Accent6 6 2 4 2 2 2" xfId="15609" xr:uid="{CE7DA097-8C81-49C6-A388-2ECA381C6350}"/>
    <cellStyle name="20% - Accent6 6 2 4 2 2 2 2" xfId="15610" xr:uid="{B6F067D9-63C4-42C3-8206-E3BB51FE003A}"/>
    <cellStyle name="20% - Accent6 6 2 4 2 2 3" xfId="15611" xr:uid="{1AFDFCF6-CCA1-4354-99B4-B0C8ED4C37F0}"/>
    <cellStyle name="20% - Accent6 6 2 4 2 3" xfId="15612" xr:uid="{0C835E16-B9CC-42D6-8D9D-D8FC8A2ECC3E}"/>
    <cellStyle name="20% - Accent6 6 2 4 2 3 2" xfId="15613" xr:uid="{EC84D590-0B6E-4CD4-B8F3-79BA0A5F62CF}"/>
    <cellStyle name="20% - Accent6 6 2 4 2 4" xfId="15614" xr:uid="{04C088E1-7524-4E8D-AA75-1A3AA72643F5}"/>
    <cellStyle name="20% - Accent6 6 2 4 3" xfId="15615" xr:uid="{03B8E0FC-83DB-44FA-95A2-9E1AC0A5CA40}"/>
    <cellStyle name="20% - Accent6 6 2 4 3 2" xfId="15616" xr:uid="{2AE98F00-8FFF-4E34-A850-5DA62E717080}"/>
    <cellStyle name="20% - Accent6 6 2 4 3 2 2" xfId="15617" xr:uid="{E517EB9C-CA97-4F8E-B0C2-272BE5CF01CA}"/>
    <cellStyle name="20% - Accent6 6 2 4 3 3" xfId="15618" xr:uid="{6A38BBF5-330D-463E-BBF4-2004AB38709E}"/>
    <cellStyle name="20% - Accent6 6 2 4 4" xfId="15619" xr:uid="{345448FD-5149-43F3-A2B3-A2C2177E888E}"/>
    <cellStyle name="20% - Accent6 6 2 4 4 2" xfId="15620" xr:uid="{1FD6E04B-7E1E-4A5E-80B5-E577048C0BAF}"/>
    <cellStyle name="20% - Accent6 6 2 4 5" xfId="15621" xr:uid="{83529633-E9BF-4071-BBBB-0736AFCFB4F9}"/>
    <cellStyle name="20% - Accent6 6 2 4 6" xfId="15622" xr:uid="{8DB91383-9685-4356-80E5-0AF3BAED1429}"/>
    <cellStyle name="20% - Accent6 6 2 5" xfId="15623" xr:uid="{F7EB5253-5BE1-44BE-B6B7-5300819D96E8}"/>
    <cellStyle name="20% - Accent6 6 2 5 2" xfId="15624" xr:uid="{EE75FAC6-2842-46F6-BAAF-383D15AA3742}"/>
    <cellStyle name="20% - Accent6 6 2 5 2 2" xfId="15625" xr:uid="{4A4C78C0-723C-46BE-8E3F-C68E54304AB8}"/>
    <cellStyle name="20% - Accent6 6 2 5 2 2 2" xfId="15626" xr:uid="{6715BF73-874C-4ED2-9D61-B4EAEADC9C40}"/>
    <cellStyle name="20% - Accent6 6 2 5 2 2 2 2" xfId="15627" xr:uid="{D373A1F3-C740-4227-9376-D7E7B31F8FFB}"/>
    <cellStyle name="20% - Accent6 6 2 5 2 2 3" xfId="15628" xr:uid="{38A19138-999C-4A32-9D4C-F841AC88F1EC}"/>
    <cellStyle name="20% - Accent6 6 2 5 2 3" xfId="15629" xr:uid="{CBF6A2B8-CE7C-401B-9ECC-6F26464F62A8}"/>
    <cellStyle name="20% - Accent6 6 2 5 2 3 2" xfId="15630" xr:uid="{53AA7D5C-CFCC-45F6-9EF4-4BA7226C0418}"/>
    <cellStyle name="20% - Accent6 6 2 5 2 4" xfId="15631" xr:uid="{44ACC40B-81AA-41FD-B75E-F32B0DE1C088}"/>
    <cellStyle name="20% - Accent6 6 2 5 3" xfId="15632" xr:uid="{B6AC6286-962B-440F-929A-E244B48711A1}"/>
    <cellStyle name="20% - Accent6 6 2 5 3 2" xfId="15633" xr:uid="{C8B57440-B7E7-4D6F-91B8-245C4A8CA19D}"/>
    <cellStyle name="20% - Accent6 6 2 5 3 2 2" xfId="15634" xr:uid="{53F9EE98-305B-4FFD-8612-D2199C811C87}"/>
    <cellStyle name="20% - Accent6 6 2 5 3 3" xfId="15635" xr:uid="{8A96DE61-865B-46CB-AEF2-4E58EA5EEB8C}"/>
    <cellStyle name="20% - Accent6 6 2 5 4" xfId="15636" xr:uid="{6BC5BCC7-7031-4531-B832-17E3D2D04D48}"/>
    <cellStyle name="20% - Accent6 6 2 5 4 2" xfId="15637" xr:uid="{6B345266-00B4-47C7-A94F-B9541A8BCD72}"/>
    <cellStyle name="20% - Accent6 6 2 5 5" xfId="15638" xr:uid="{526B81DB-C2AC-468D-8155-44D88F761392}"/>
    <cellStyle name="20% - Accent6 6 2 6" xfId="15639" xr:uid="{AE300030-EC64-454F-8B6B-F473477C7BA3}"/>
    <cellStyle name="20% - Accent6 6 2 6 2" xfId="15640" xr:uid="{14D94DD3-EE02-4755-9355-4BA8A5F23CAD}"/>
    <cellStyle name="20% - Accent6 6 2 6 2 2" xfId="15641" xr:uid="{EC14776A-9F90-4730-AB89-B77BDC5506B6}"/>
    <cellStyle name="20% - Accent6 6 2 6 2 2 2" xfId="15642" xr:uid="{08A69924-842B-49E2-8F79-43605495AE62}"/>
    <cellStyle name="20% - Accent6 6 2 6 2 3" xfId="15643" xr:uid="{9B30159E-FA87-4633-B6F0-28AACD850612}"/>
    <cellStyle name="20% - Accent6 6 2 6 3" xfId="15644" xr:uid="{9CCF84F2-884B-400B-B122-20EF130E56D1}"/>
    <cellStyle name="20% - Accent6 6 2 6 3 2" xfId="15645" xr:uid="{A6521EDE-FA70-4F25-9902-9685480A8867}"/>
    <cellStyle name="20% - Accent6 6 2 6 4" xfId="15646" xr:uid="{E81E5261-1158-4E5A-A512-1B9BEA6CD203}"/>
    <cellStyle name="20% - Accent6 6 2 7" xfId="15647" xr:uid="{30A4ACC6-79C5-4280-96A0-6639EA61D6A2}"/>
    <cellStyle name="20% - Accent6 6 2 7 2" xfId="15648" xr:uid="{6FF922F9-B527-49AC-B462-7AAE17538D35}"/>
    <cellStyle name="20% - Accent6 6 2 7 2 2" xfId="15649" xr:uid="{94E98460-6D27-4324-B4A3-039E33C28623}"/>
    <cellStyle name="20% - Accent6 6 2 7 3" xfId="15650" xr:uid="{B59E5EEB-0721-473C-9D5C-58F5057B6FC4}"/>
    <cellStyle name="20% - Accent6 6 2 8" xfId="15651" xr:uid="{E20B20B1-57CD-4B46-8EBF-5310CF82439E}"/>
    <cellStyle name="20% - Accent6 6 2 8 2" xfId="15652" xr:uid="{5D8BE333-649A-4E28-A5D7-CF9476880AD8}"/>
    <cellStyle name="20% - Accent6 6 2 9" xfId="15653" xr:uid="{5A37B3CA-E876-4FCD-AC4B-228A03411195}"/>
    <cellStyle name="20% - Accent6 6 2 9 2" xfId="15654" xr:uid="{B5C9407A-62E4-4269-B346-71E186D28DAD}"/>
    <cellStyle name="20% - Accent6 6 3" xfId="15655" xr:uid="{7E5A9610-B17E-430D-B4A6-EF9D576691AF}"/>
    <cellStyle name="20% - Accent6 6 3 2" xfId="15656" xr:uid="{CED94773-B10B-4752-8748-EB11BCDC5634}"/>
    <cellStyle name="20% - Accent6 6 3 2 2" xfId="15657" xr:uid="{58AF994C-0B80-4501-9D02-AB691144AB84}"/>
    <cellStyle name="20% - Accent6 6 3 2 2 2" xfId="15658" xr:uid="{941F318F-F4E6-492D-92BA-3EE156BD63B8}"/>
    <cellStyle name="20% - Accent6 6 3 2 2 2 2" xfId="15659" xr:uid="{5E23F1E8-49F2-472E-BE61-68BA64F43DCD}"/>
    <cellStyle name="20% - Accent6 6 3 2 2 3" xfId="15660" xr:uid="{B7B5C0B3-2A6D-4C49-BB6D-E47C549D706F}"/>
    <cellStyle name="20% - Accent6 6 3 2 3" xfId="15661" xr:uid="{2FC07D8B-DE14-4DCE-81FC-15FA4471D2C9}"/>
    <cellStyle name="20% - Accent6 6 3 2 3 2" xfId="15662" xr:uid="{B25A124B-E881-4AA6-A40D-6E8BD1F00CB6}"/>
    <cellStyle name="20% - Accent6 6 3 2 4" xfId="15663" xr:uid="{6A8CC36B-0A0A-44E0-B842-D1D5414DA17B}"/>
    <cellStyle name="20% - Accent6 6 3 2 5" xfId="15664" xr:uid="{D1E48FF8-3361-4887-A2EF-6ED024B99ADE}"/>
    <cellStyle name="20% - Accent6 6 3 3" xfId="15665" xr:uid="{848106F1-BCB8-44EE-AD1F-A6EEBCE3008F}"/>
    <cellStyle name="20% - Accent6 6 3 3 2" xfId="15666" xr:uid="{B8005A19-5D4D-4A32-9011-B675415C9BA4}"/>
    <cellStyle name="20% - Accent6 6 3 3 2 2" xfId="15667" xr:uid="{A2E0FDB6-2F1E-4977-8E25-0A36A5381543}"/>
    <cellStyle name="20% - Accent6 6 3 3 3" xfId="15668" xr:uid="{ED5E8D0F-1684-49FF-B9C3-545EBC60D636}"/>
    <cellStyle name="20% - Accent6 6 3 4" xfId="15669" xr:uid="{B869B88E-CBA8-40F7-A8E6-89D4D6B898C0}"/>
    <cellStyle name="20% - Accent6 6 3 4 2" xfId="15670" xr:uid="{9C91ECD2-96BC-44F5-B6D5-27CF81D8321F}"/>
    <cellStyle name="20% - Accent6 6 3 5" xfId="15671" xr:uid="{D3F2CD5C-70B4-43B3-9520-F5175F8084FD}"/>
    <cellStyle name="20% - Accent6 6 3 6" xfId="15672" xr:uid="{0E1758FA-D043-421A-889B-13DF69267CAB}"/>
    <cellStyle name="20% - Accent6 6 4" xfId="15673" xr:uid="{313A99AC-BA79-415F-AC27-3640E3BBE795}"/>
    <cellStyle name="20% - Accent6 6 4 2" xfId="15674" xr:uid="{96AA550F-080A-462B-82E2-97973A6EF73D}"/>
    <cellStyle name="20% - Accent6 6 4 2 2" xfId="15675" xr:uid="{A58A544B-1DBC-4200-9005-896CA0DF061B}"/>
    <cellStyle name="20% - Accent6 6 4 2 2 2" xfId="15676" xr:uid="{B2151272-5810-48C5-A769-D9024649DA6B}"/>
    <cellStyle name="20% - Accent6 6 4 2 2 2 2" xfId="15677" xr:uid="{C4047A0C-A346-4715-B7AE-79C07D6A46C0}"/>
    <cellStyle name="20% - Accent6 6 4 2 2 3" xfId="15678" xr:uid="{E8324E33-1C07-4B6D-8D23-0CFD7C1BC462}"/>
    <cellStyle name="20% - Accent6 6 4 2 3" xfId="15679" xr:uid="{C0CF895B-31FC-4237-8589-3DAE67F09D4A}"/>
    <cellStyle name="20% - Accent6 6 4 2 3 2" xfId="15680" xr:uid="{EBF3516B-5788-4114-8073-AE2829551DE2}"/>
    <cellStyle name="20% - Accent6 6 4 2 4" xfId="15681" xr:uid="{C1EB5651-2668-4377-9FB6-9CAE03799AC7}"/>
    <cellStyle name="20% - Accent6 6 4 2 5" xfId="15682" xr:uid="{76F85DFB-B61E-4BC3-8E22-11FC0D19454F}"/>
    <cellStyle name="20% - Accent6 6 4 3" xfId="15683" xr:uid="{4751F8E7-7522-40D9-AC8F-6E472586DCFF}"/>
    <cellStyle name="20% - Accent6 6 4 3 2" xfId="15684" xr:uid="{EC56AF6F-B44B-4AB9-9783-6EA6D3CCCC3D}"/>
    <cellStyle name="20% - Accent6 6 4 3 2 2" xfId="15685" xr:uid="{41CBDC93-5086-445C-BAC1-05EA91A48C5F}"/>
    <cellStyle name="20% - Accent6 6 4 3 3" xfId="15686" xr:uid="{4ED4F7A4-E33F-4C7F-BA3E-D6621F5E907E}"/>
    <cellStyle name="20% - Accent6 6 4 4" xfId="15687" xr:uid="{22E743E7-033D-4577-A32A-51DF5A1C7A5F}"/>
    <cellStyle name="20% - Accent6 6 4 4 2" xfId="15688" xr:uid="{B51AB36B-550C-49DC-B81D-6E9C128A6EAC}"/>
    <cellStyle name="20% - Accent6 6 4 5" xfId="15689" xr:uid="{6C8ABFCF-3973-4D78-AC72-E37718D18C0C}"/>
    <cellStyle name="20% - Accent6 6 4 6" xfId="15690" xr:uid="{42B63C1C-262B-48FC-8129-509C6D8A25ED}"/>
    <cellStyle name="20% - Accent6 6 5" xfId="15691" xr:uid="{E003C57D-618A-4EE9-8BEB-63D0388BF55C}"/>
    <cellStyle name="20% - Accent6 6 5 2" xfId="15692" xr:uid="{020B3B7D-B6D2-46CC-A0F2-57EF9DC73BDA}"/>
    <cellStyle name="20% - Accent6 6 5 2 2" xfId="15693" xr:uid="{EFC2769F-1D43-4F5E-8305-E36EC8BCE5E8}"/>
    <cellStyle name="20% - Accent6 6 5 2 2 2" xfId="15694" xr:uid="{81B9C4E3-A593-47AB-AEAA-6A7C970C0AD9}"/>
    <cellStyle name="20% - Accent6 6 5 2 2 2 2" xfId="15695" xr:uid="{DADE7432-C011-4FC7-8A62-DDFCDD9A2BB0}"/>
    <cellStyle name="20% - Accent6 6 5 2 2 3" xfId="15696" xr:uid="{084837F1-B41F-48D3-9EFE-D01F1F97D68C}"/>
    <cellStyle name="20% - Accent6 6 5 2 3" xfId="15697" xr:uid="{3EE33FE3-3EB1-4E3A-A972-04A8B328BEE0}"/>
    <cellStyle name="20% - Accent6 6 5 2 3 2" xfId="15698" xr:uid="{C445042D-07D2-4D2D-9F1E-04FEA5AE5FAE}"/>
    <cellStyle name="20% - Accent6 6 5 2 4" xfId="15699" xr:uid="{A82FA562-1CE6-48D2-BAB5-3F54D85C0D37}"/>
    <cellStyle name="20% - Accent6 6 5 3" xfId="15700" xr:uid="{382387A8-F766-477A-A88E-F15C35DA7634}"/>
    <cellStyle name="20% - Accent6 6 5 3 2" xfId="15701" xr:uid="{FB3AA7CF-238B-486E-829F-68A6034CDC5C}"/>
    <cellStyle name="20% - Accent6 6 5 3 2 2" xfId="15702" xr:uid="{A28E91FA-ACC8-4FD7-B6F7-0FBEBB8BFB90}"/>
    <cellStyle name="20% - Accent6 6 5 3 3" xfId="15703" xr:uid="{4A3E2793-F7C6-4BD5-93FC-C356812A39AE}"/>
    <cellStyle name="20% - Accent6 6 5 4" xfId="15704" xr:uid="{3E949CF5-97B1-4EA7-A521-29C13CEC1175}"/>
    <cellStyle name="20% - Accent6 6 5 4 2" xfId="15705" xr:uid="{E1C4004C-5C86-4E88-B3B9-7D6A9E219619}"/>
    <cellStyle name="20% - Accent6 6 5 5" xfId="15706" xr:uid="{5FD9A6ED-677D-4E5A-8534-48CC48B74309}"/>
    <cellStyle name="20% - Accent6 6 5 6" xfId="15707" xr:uid="{11F7B2DB-0469-4656-A6DD-4CE308C23757}"/>
    <cellStyle name="20% - Accent6 6 6" xfId="15708" xr:uid="{2656DAE1-BDC3-4070-AF92-365D6C70F729}"/>
    <cellStyle name="20% - Accent6 6 6 2" xfId="15709" xr:uid="{ADFC7690-9909-4756-A616-5405FE3EF7F2}"/>
    <cellStyle name="20% - Accent6 6 6 2 2" xfId="15710" xr:uid="{631BA1B2-0FD7-416B-8130-2663D438C698}"/>
    <cellStyle name="20% - Accent6 6 6 2 2 2" xfId="15711" xr:uid="{EF932B95-9E64-40B2-8C37-88CACDB9AEAC}"/>
    <cellStyle name="20% - Accent6 6 6 2 2 2 2" xfId="15712" xr:uid="{E1C30DE2-9DB3-4550-AE8C-583C31E50741}"/>
    <cellStyle name="20% - Accent6 6 6 2 2 3" xfId="15713" xr:uid="{4CDECABB-2CD8-4CAA-A139-6AB2A273E6E6}"/>
    <cellStyle name="20% - Accent6 6 6 2 3" xfId="15714" xr:uid="{91F83538-D684-4762-AC88-B953A82606AE}"/>
    <cellStyle name="20% - Accent6 6 6 2 3 2" xfId="15715" xr:uid="{24BC89C8-33D9-419C-8AB2-B98D3D93EFDC}"/>
    <cellStyle name="20% - Accent6 6 6 2 4" xfId="15716" xr:uid="{CAF9B75D-C40E-4F9C-83A2-F058ACF24D69}"/>
    <cellStyle name="20% - Accent6 6 6 3" xfId="15717" xr:uid="{13CBFFB0-BC71-4DCA-ADFE-5FC580EAFCA1}"/>
    <cellStyle name="20% - Accent6 6 6 3 2" xfId="15718" xr:uid="{290A4B29-3D80-436E-9053-972617DFC28F}"/>
    <cellStyle name="20% - Accent6 6 6 3 2 2" xfId="15719" xr:uid="{309261DC-708F-431D-94B1-4E8BA4106C25}"/>
    <cellStyle name="20% - Accent6 6 6 3 3" xfId="15720" xr:uid="{3AA82E21-FCD9-47C6-9E28-FE80A2492831}"/>
    <cellStyle name="20% - Accent6 6 6 4" xfId="15721" xr:uid="{6E93B2C3-90EB-4693-88C3-29C5520ACBD0}"/>
    <cellStyle name="20% - Accent6 6 6 4 2" xfId="15722" xr:uid="{DCF9F576-C1D8-408B-8331-BA14A9AC8A6D}"/>
    <cellStyle name="20% - Accent6 6 6 5" xfId="15723" xr:uid="{36BC8144-5EBD-4996-B532-9ECBE70347CF}"/>
    <cellStyle name="20% - Accent6 6 7" xfId="15724" xr:uid="{EAC4F528-D136-4585-B2D6-9F7F02992737}"/>
    <cellStyle name="20% - Accent6 6 7 2" xfId="15725" xr:uid="{86A99CB5-8C8A-4E64-8AEA-AF323E63E818}"/>
    <cellStyle name="20% - Accent6 6 7 2 2" xfId="15726" xr:uid="{8A08F3C2-08B4-4E5F-B029-798C88218FA3}"/>
    <cellStyle name="20% - Accent6 6 7 2 2 2" xfId="15727" xr:uid="{9928C678-AC92-48CC-BCF5-4AEA0A6BB31E}"/>
    <cellStyle name="20% - Accent6 6 7 2 3" xfId="15728" xr:uid="{668C7FC1-A2C2-4A60-937D-0DAFEE1BE5F8}"/>
    <cellStyle name="20% - Accent6 6 7 3" xfId="15729" xr:uid="{1308E4A6-EF23-418D-8884-5714DAD17593}"/>
    <cellStyle name="20% - Accent6 6 7 3 2" xfId="15730" xr:uid="{A38BFA09-4138-428D-92E3-465A2A19ABC9}"/>
    <cellStyle name="20% - Accent6 6 7 4" xfId="15731" xr:uid="{269EE3B6-74CF-4952-A515-59DCF1DA6C66}"/>
    <cellStyle name="20% - Accent6 6 8" xfId="15732" xr:uid="{435BAD44-2EDC-4AA2-B2D6-566FCE0ADD6E}"/>
    <cellStyle name="20% - Accent6 6 8 2" xfId="15733" xr:uid="{AB634A19-B976-440B-B68A-E82C1A43F252}"/>
    <cellStyle name="20% - Accent6 6 8 2 2" xfId="15734" xr:uid="{AAF23B05-9BB0-4E93-B5F7-C694D160E3F2}"/>
    <cellStyle name="20% - Accent6 6 8 3" xfId="15735" xr:uid="{BCC096A6-0AE3-4B26-AB3F-F1EC49E8E125}"/>
    <cellStyle name="20% - Accent6 6 9" xfId="15736" xr:uid="{337C8504-825F-4A07-887F-C6594C6F8A42}"/>
    <cellStyle name="20% - Accent6 6 9 2" xfId="15737" xr:uid="{7F4C3C07-5DA6-459B-8BB2-7BBFD7D8968C}"/>
    <cellStyle name="20% - Accent6 7" xfId="15738" xr:uid="{DE42C152-B244-4677-B6E0-0E9917FDB72D}"/>
    <cellStyle name="20% - Accent6 7 10" xfId="15739" xr:uid="{EA9DCEA3-097E-49DC-9492-E7FCA61331BF}"/>
    <cellStyle name="20% - Accent6 7 10 2" xfId="15740" xr:uid="{62DDDBFE-C34F-4466-9287-95281DD73FF8}"/>
    <cellStyle name="20% - Accent6 7 11" xfId="15741" xr:uid="{925D02E2-5784-4B6E-A125-C33F3ABEE19E}"/>
    <cellStyle name="20% - Accent6 7 12" xfId="15742" xr:uid="{E4C10499-C24D-470D-84A8-160DA3E25579}"/>
    <cellStyle name="20% - Accent6 7 2" xfId="15743" xr:uid="{C98DC4A3-2A2F-4D1B-8F3C-2A0863A9F00E}"/>
    <cellStyle name="20% - Accent6 7 2 10" xfId="15744" xr:uid="{03DE693E-9B95-4AEA-9911-BF63EA96AC40}"/>
    <cellStyle name="20% - Accent6 7 2 2" xfId="15745" xr:uid="{240B3CC1-045B-495B-89BB-4F435648F775}"/>
    <cellStyle name="20% - Accent6 7 2 2 2" xfId="15746" xr:uid="{E36F8F42-9375-4EE5-9038-74231E904C8B}"/>
    <cellStyle name="20% - Accent6 7 2 2 2 2" xfId="15747" xr:uid="{1ECAC71D-43D0-491C-A5AB-1989A3C3FF10}"/>
    <cellStyle name="20% - Accent6 7 2 2 2 2 2" xfId="15748" xr:uid="{523CC0B8-8BBA-42E0-B93E-3837C43E8B8A}"/>
    <cellStyle name="20% - Accent6 7 2 2 2 2 2 2" xfId="15749" xr:uid="{7366E1E2-4017-4553-B759-6CA84950C7AF}"/>
    <cellStyle name="20% - Accent6 7 2 2 2 2 3" xfId="15750" xr:uid="{3A8727BC-996B-4075-974E-8B1495C34CEA}"/>
    <cellStyle name="20% - Accent6 7 2 2 2 3" xfId="15751" xr:uid="{9E0209FB-8BEE-40CC-A89F-865A02CC3D02}"/>
    <cellStyle name="20% - Accent6 7 2 2 2 3 2" xfId="15752" xr:uid="{6E4031EE-DF5B-4239-91C8-539BC040E808}"/>
    <cellStyle name="20% - Accent6 7 2 2 2 4" xfId="15753" xr:uid="{A1BB9AEF-F441-44C0-841D-9566B719335C}"/>
    <cellStyle name="20% - Accent6 7 2 2 2 5" xfId="15754" xr:uid="{C859C488-4067-4D76-8056-B285443330A3}"/>
    <cellStyle name="20% - Accent6 7 2 2 3" xfId="15755" xr:uid="{6588E962-F9EC-4BC9-B6A7-44D5D6AA7CA2}"/>
    <cellStyle name="20% - Accent6 7 2 2 3 2" xfId="15756" xr:uid="{C14D670F-0F00-491D-AA44-E133493D5C7E}"/>
    <cellStyle name="20% - Accent6 7 2 2 3 2 2" xfId="15757" xr:uid="{036BF289-82E1-4619-B533-ACAAD364870B}"/>
    <cellStyle name="20% - Accent6 7 2 2 3 3" xfId="15758" xr:uid="{AB563EED-EECF-4A77-BA32-6C9333496737}"/>
    <cellStyle name="20% - Accent6 7 2 2 4" xfId="15759" xr:uid="{B641201F-7131-4024-83AE-BC30677F282F}"/>
    <cellStyle name="20% - Accent6 7 2 2 4 2" xfId="15760" xr:uid="{DD5AB6AA-987B-49A3-81A0-983DCBEF8816}"/>
    <cellStyle name="20% - Accent6 7 2 2 5" xfId="15761" xr:uid="{5B36CF69-B8FA-451C-BBBA-ACEF7D7630BC}"/>
    <cellStyle name="20% - Accent6 7 2 2 6" xfId="15762" xr:uid="{F46E68EE-B0EE-4476-B055-41581165C8B9}"/>
    <cellStyle name="20% - Accent6 7 2 3" xfId="15763" xr:uid="{2E723EF3-4871-4893-8640-99F148A4C027}"/>
    <cellStyle name="20% - Accent6 7 2 3 2" xfId="15764" xr:uid="{8D43935E-F454-4A07-AAD1-FA87074B15AF}"/>
    <cellStyle name="20% - Accent6 7 2 3 2 2" xfId="15765" xr:uid="{4F933919-A096-4201-BA38-C2EAB725D4CC}"/>
    <cellStyle name="20% - Accent6 7 2 3 2 2 2" xfId="15766" xr:uid="{23FC5DE4-B456-45C6-92A3-B3D2249571CF}"/>
    <cellStyle name="20% - Accent6 7 2 3 2 2 2 2" xfId="15767" xr:uid="{3FB42351-B579-4264-A322-A074809D3484}"/>
    <cellStyle name="20% - Accent6 7 2 3 2 2 3" xfId="15768" xr:uid="{EA21950D-8343-43B3-A468-FEA543AB2893}"/>
    <cellStyle name="20% - Accent6 7 2 3 2 3" xfId="15769" xr:uid="{C69D4A6B-5A68-4FC7-862C-7B9B04453FF6}"/>
    <cellStyle name="20% - Accent6 7 2 3 2 3 2" xfId="15770" xr:uid="{67109385-54CC-4954-B311-107FADA4AA85}"/>
    <cellStyle name="20% - Accent6 7 2 3 2 4" xfId="15771" xr:uid="{C3079FF3-9580-4A22-BA11-236E4CEBD42A}"/>
    <cellStyle name="20% - Accent6 7 2 3 2 5" xfId="15772" xr:uid="{DEF8971D-8809-47D7-8176-7E03A7BDB2FF}"/>
    <cellStyle name="20% - Accent6 7 2 3 3" xfId="15773" xr:uid="{BB1FB4DB-512F-4C65-967E-82DD2B53B379}"/>
    <cellStyle name="20% - Accent6 7 2 3 3 2" xfId="15774" xr:uid="{A44D07EA-F297-477E-9B47-E850D0D65602}"/>
    <cellStyle name="20% - Accent6 7 2 3 3 2 2" xfId="15775" xr:uid="{887D83D1-26E9-4B7A-B92A-71DABBADA993}"/>
    <cellStyle name="20% - Accent6 7 2 3 3 3" xfId="15776" xr:uid="{10E55937-66E5-46FA-90CC-C1D10FF7AC6F}"/>
    <cellStyle name="20% - Accent6 7 2 3 4" xfId="15777" xr:uid="{BE28CF52-B9B1-4FCD-AC9C-67F27B097CEB}"/>
    <cellStyle name="20% - Accent6 7 2 3 4 2" xfId="15778" xr:uid="{CFCF9787-E8FC-4A4F-B5F7-D993F371F175}"/>
    <cellStyle name="20% - Accent6 7 2 3 5" xfId="15779" xr:uid="{785525D2-4004-416A-9181-1733186C6FD5}"/>
    <cellStyle name="20% - Accent6 7 2 3 6" xfId="15780" xr:uid="{10AB68ED-F4BB-4BF7-A636-4257C4B948AF}"/>
    <cellStyle name="20% - Accent6 7 2 4" xfId="15781" xr:uid="{9A0A424D-B39F-4CF0-BC1B-68BA9C71B525}"/>
    <cellStyle name="20% - Accent6 7 2 4 2" xfId="15782" xr:uid="{18C01CD5-ABEB-4785-A411-97A752920DBE}"/>
    <cellStyle name="20% - Accent6 7 2 4 2 2" xfId="15783" xr:uid="{5191F022-5BA3-4098-98D2-7427E9728102}"/>
    <cellStyle name="20% - Accent6 7 2 4 2 2 2" xfId="15784" xr:uid="{1EA5FE9D-08AD-4D07-924B-B0A3973A8C43}"/>
    <cellStyle name="20% - Accent6 7 2 4 2 2 2 2" xfId="15785" xr:uid="{7573D2FD-198A-41BA-AFB4-7EF2CF87524F}"/>
    <cellStyle name="20% - Accent6 7 2 4 2 2 3" xfId="15786" xr:uid="{3831EE64-5648-404D-A433-FF060A7535DA}"/>
    <cellStyle name="20% - Accent6 7 2 4 2 3" xfId="15787" xr:uid="{E77B951A-9E55-4A96-8EDC-FBFD2204516B}"/>
    <cellStyle name="20% - Accent6 7 2 4 2 3 2" xfId="15788" xr:uid="{FC2D06D3-2A5C-4017-96EF-0AE6549C1576}"/>
    <cellStyle name="20% - Accent6 7 2 4 2 4" xfId="15789" xr:uid="{3B8276D7-2F0F-4A46-8354-1D1578EF3B2E}"/>
    <cellStyle name="20% - Accent6 7 2 4 3" xfId="15790" xr:uid="{E2E264A2-BAE9-4A72-8E87-D93C6513743B}"/>
    <cellStyle name="20% - Accent6 7 2 4 3 2" xfId="15791" xr:uid="{EFB9D86A-BEFD-49CF-9317-EDD252495098}"/>
    <cellStyle name="20% - Accent6 7 2 4 3 2 2" xfId="15792" xr:uid="{D2E00A76-9E23-4F29-813D-1044FEFA879C}"/>
    <cellStyle name="20% - Accent6 7 2 4 3 3" xfId="15793" xr:uid="{76992D8D-278A-49E7-8C81-5261EAB43563}"/>
    <cellStyle name="20% - Accent6 7 2 4 4" xfId="15794" xr:uid="{1ED3E296-D8B1-4765-8FC0-564BD0259682}"/>
    <cellStyle name="20% - Accent6 7 2 4 4 2" xfId="15795" xr:uid="{75078688-6B94-4B36-8436-5079E1235F28}"/>
    <cellStyle name="20% - Accent6 7 2 4 5" xfId="15796" xr:uid="{AADDB8CB-1108-483D-8703-706B32AB7E90}"/>
    <cellStyle name="20% - Accent6 7 2 4 6" xfId="15797" xr:uid="{F0946856-B95F-41E9-93F7-E9B7DB06E250}"/>
    <cellStyle name="20% - Accent6 7 2 5" xfId="15798" xr:uid="{AF817CA4-E246-4CDA-ACDF-7A54388E913A}"/>
    <cellStyle name="20% - Accent6 7 2 5 2" xfId="15799" xr:uid="{3CC124B3-902A-4044-BA2F-B0B0D31AF1B9}"/>
    <cellStyle name="20% - Accent6 7 2 5 2 2" xfId="15800" xr:uid="{4ACC5989-3041-41DC-AC46-2A6EF786D88E}"/>
    <cellStyle name="20% - Accent6 7 2 5 2 2 2" xfId="15801" xr:uid="{DFD2B235-62D8-4A6F-8DC4-306DB88ABD8D}"/>
    <cellStyle name="20% - Accent6 7 2 5 2 2 2 2" xfId="15802" xr:uid="{9256A444-B3C9-40C1-BB15-12B4CCB9091E}"/>
    <cellStyle name="20% - Accent6 7 2 5 2 2 3" xfId="15803" xr:uid="{31A380F3-CEE5-4408-99D6-ACA4586109D1}"/>
    <cellStyle name="20% - Accent6 7 2 5 2 3" xfId="15804" xr:uid="{06D83A3D-8C57-4856-ACDC-4CA4B6C44F33}"/>
    <cellStyle name="20% - Accent6 7 2 5 2 3 2" xfId="15805" xr:uid="{33D1A628-E162-4F6D-AC59-0008B7336F65}"/>
    <cellStyle name="20% - Accent6 7 2 5 2 4" xfId="15806" xr:uid="{90B1C3E7-3E47-438D-B7B5-D5CD78CCB7D2}"/>
    <cellStyle name="20% - Accent6 7 2 5 3" xfId="15807" xr:uid="{5C4DDF6B-2BDB-475B-9EA7-AF3B23BACAAD}"/>
    <cellStyle name="20% - Accent6 7 2 5 3 2" xfId="15808" xr:uid="{A9C847CC-1BF3-46C1-B191-56D787085AB4}"/>
    <cellStyle name="20% - Accent6 7 2 5 3 2 2" xfId="15809" xr:uid="{21AB1B5C-FB9D-41C0-98BD-FCB143C7297D}"/>
    <cellStyle name="20% - Accent6 7 2 5 3 3" xfId="15810" xr:uid="{62C66A4C-CF70-432F-8187-23589F17A0D4}"/>
    <cellStyle name="20% - Accent6 7 2 5 4" xfId="15811" xr:uid="{DA53E6EA-A81E-49E0-898E-111C30331557}"/>
    <cellStyle name="20% - Accent6 7 2 5 4 2" xfId="15812" xr:uid="{36E2BE9B-737A-49D3-88E1-FD1E611E19D0}"/>
    <cellStyle name="20% - Accent6 7 2 5 5" xfId="15813" xr:uid="{9623B93F-3A40-4612-AB25-B6ECD12B6378}"/>
    <cellStyle name="20% - Accent6 7 2 6" xfId="15814" xr:uid="{389E165A-26C7-48BC-BAA3-436BF23F94D3}"/>
    <cellStyle name="20% - Accent6 7 2 6 2" xfId="15815" xr:uid="{07C04E0A-7FFC-42C0-9B83-C39C5125AA98}"/>
    <cellStyle name="20% - Accent6 7 2 6 2 2" xfId="15816" xr:uid="{1DC9CB49-0DFE-45B8-A9B3-F4D6BAC401A4}"/>
    <cellStyle name="20% - Accent6 7 2 6 2 2 2" xfId="15817" xr:uid="{560BB977-86E5-4B1C-9314-F01F8FC011D8}"/>
    <cellStyle name="20% - Accent6 7 2 6 2 3" xfId="15818" xr:uid="{EECEDFED-5ACD-46F1-AD51-496FDEE3DEE7}"/>
    <cellStyle name="20% - Accent6 7 2 6 3" xfId="15819" xr:uid="{E24342D9-FD22-4E68-922B-47C593CAC1B3}"/>
    <cellStyle name="20% - Accent6 7 2 6 3 2" xfId="15820" xr:uid="{B5B8C1E9-FF5F-4295-8B8C-DCF6EE357DBE}"/>
    <cellStyle name="20% - Accent6 7 2 6 4" xfId="15821" xr:uid="{193CACBE-FBA9-4494-A441-BBCD42961774}"/>
    <cellStyle name="20% - Accent6 7 2 7" xfId="15822" xr:uid="{3DCCD5DC-4AFF-4065-8368-CFF579CD6D3D}"/>
    <cellStyle name="20% - Accent6 7 2 7 2" xfId="15823" xr:uid="{865D1DB9-7950-4794-BF9D-DF0581D8BA1F}"/>
    <cellStyle name="20% - Accent6 7 2 7 2 2" xfId="15824" xr:uid="{A3EC9DF7-AFF1-4D43-90C6-4FC7BE25C3A2}"/>
    <cellStyle name="20% - Accent6 7 2 7 3" xfId="15825" xr:uid="{1754C801-BFCE-48E0-A45C-483E400AB160}"/>
    <cellStyle name="20% - Accent6 7 2 8" xfId="15826" xr:uid="{2DA3F90D-D6A4-415E-AD1F-B698012A96F6}"/>
    <cellStyle name="20% - Accent6 7 2 8 2" xfId="15827" xr:uid="{1A0176CA-200B-483A-8BBA-7AFF692E6B8F}"/>
    <cellStyle name="20% - Accent6 7 2 9" xfId="15828" xr:uid="{E49EB8FA-C626-44E6-A5ED-5CE95CE49219}"/>
    <cellStyle name="20% - Accent6 7 3" xfId="15829" xr:uid="{4F1778C0-B392-4A00-B1BD-4C42CB2A58C2}"/>
    <cellStyle name="20% - Accent6 7 3 2" xfId="15830" xr:uid="{96BBAAD0-E250-4A92-9089-C7CF5CEF09A3}"/>
    <cellStyle name="20% - Accent6 7 3 2 2" xfId="15831" xr:uid="{4485F375-734D-48AC-BF71-44A82210EDFA}"/>
    <cellStyle name="20% - Accent6 7 3 2 2 2" xfId="15832" xr:uid="{3B33A285-EA28-488C-AFEA-9FE1DDF571BA}"/>
    <cellStyle name="20% - Accent6 7 3 2 2 2 2" xfId="15833" xr:uid="{BBF07BE2-3F0E-41A8-B2A1-8B0E4E5C7DBD}"/>
    <cellStyle name="20% - Accent6 7 3 2 2 3" xfId="15834" xr:uid="{E5727778-AF42-4693-8775-22FD17E4ABEB}"/>
    <cellStyle name="20% - Accent6 7 3 2 3" xfId="15835" xr:uid="{A04A7BD7-190A-40F5-A367-7D155E95ACDA}"/>
    <cellStyle name="20% - Accent6 7 3 2 3 2" xfId="15836" xr:uid="{FB7F9F35-45B5-4C9F-90C7-39A7AE6891B4}"/>
    <cellStyle name="20% - Accent6 7 3 2 4" xfId="15837" xr:uid="{193F6D0A-6096-409E-851D-F8250A1CF6DC}"/>
    <cellStyle name="20% - Accent6 7 3 2 5" xfId="15838" xr:uid="{2ED5F570-198A-43F2-B15F-57813A243D62}"/>
    <cellStyle name="20% - Accent6 7 3 3" xfId="15839" xr:uid="{8AC4DA57-26BA-4139-B4F4-053AEC487D1F}"/>
    <cellStyle name="20% - Accent6 7 3 3 2" xfId="15840" xr:uid="{251BE32F-6C80-4C52-943F-E7DA54BF51D6}"/>
    <cellStyle name="20% - Accent6 7 3 3 2 2" xfId="15841" xr:uid="{122BC050-8878-4D43-AFD2-7A60E8AA4880}"/>
    <cellStyle name="20% - Accent6 7 3 3 3" xfId="15842" xr:uid="{89DA4091-CC6F-4EA5-B9CD-8733F64A754B}"/>
    <cellStyle name="20% - Accent6 7 3 4" xfId="15843" xr:uid="{7CCCAB57-F3A4-4376-BDEF-F4FCF1CE3C05}"/>
    <cellStyle name="20% - Accent6 7 3 4 2" xfId="15844" xr:uid="{C47191F7-D08B-4BB1-97E4-074169A5226D}"/>
    <cellStyle name="20% - Accent6 7 3 5" xfId="15845" xr:uid="{735A587F-0F43-4C4A-BA5F-95E5A70EFA08}"/>
    <cellStyle name="20% - Accent6 7 3 6" xfId="15846" xr:uid="{A63B49BE-48ED-49F9-BF5A-2F9AEF7E4143}"/>
    <cellStyle name="20% - Accent6 7 4" xfId="15847" xr:uid="{78ECFD97-2C0D-4393-B2AB-B66AE03C2FED}"/>
    <cellStyle name="20% - Accent6 7 4 2" xfId="15848" xr:uid="{0F89CE5A-0F7F-4F20-AA21-97F012C79246}"/>
    <cellStyle name="20% - Accent6 7 4 2 2" xfId="15849" xr:uid="{8DC52DCC-3EE1-4E81-8BCC-DEA6AD6877CE}"/>
    <cellStyle name="20% - Accent6 7 4 2 2 2" xfId="15850" xr:uid="{1AC5FF8F-7816-45E2-A27E-82E1B00FC6C9}"/>
    <cellStyle name="20% - Accent6 7 4 2 2 2 2" xfId="15851" xr:uid="{667BE4D6-8A37-4AE5-97FF-92B146A8E193}"/>
    <cellStyle name="20% - Accent6 7 4 2 2 3" xfId="15852" xr:uid="{C91514FD-876C-4EA8-A89D-3D859F71010B}"/>
    <cellStyle name="20% - Accent6 7 4 2 3" xfId="15853" xr:uid="{267342C5-5038-4E33-81D8-6C515C01C79D}"/>
    <cellStyle name="20% - Accent6 7 4 2 3 2" xfId="15854" xr:uid="{2491CDD9-E146-480E-A113-7FB907957C79}"/>
    <cellStyle name="20% - Accent6 7 4 2 4" xfId="15855" xr:uid="{E1A051DB-A0D5-4379-8262-248C4D259278}"/>
    <cellStyle name="20% - Accent6 7 4 2 5" xfId="15856" xr:uid="{80F531E3-64C3-4EEE-8777-C4B17ADD8681}"/>
    <cellStyle name="20% - Accent6 7 4 3" xfId="15857" xr:uid="{3C25456C-91F3-447F-82CB-334C1483735D}"/>
    <cellStyle name="20% - Accent6 7 4 3 2" xfId="15858" xr:uid="{5B01B900-7AE0-419E-BCFA-6BCE5B461261}"/>
    <cellStyle name="20% - Accent6 7 4 3 2 2" xfId="15859" xr:uid="{A189C806-16E0-4322-A1A7-E7A49EF21384}"/>
    <cellStyle name="20% - Accent6 7 4 3 3" xfId="15860" xr:uid="{8DF90CD6-FA12-43C4-AFA4-D19840EBC947}"/>
    <cellStyle name="20% - Accent6 7 4 4" xfId="15861" xr:uid="{B01113AF-2DC0-4A50-A158-C6EC642DCEAD}"/>
    <cellStyle name="20% - Accent6 7 4 4 2" xfId="15862" xr:uid="{B48B038A-CC54-4875-90F4-2C920F0C743A}"/>
    <cellStyle name="20% - Accent6 7 4 5" xfId="15863" xr:uid="{70C6C398-ABB3-487E-A356-5C8DD45DF3D2}"/>
    <cellStyle name="20% - Accent6 7 4 6" xfId="15864" xr:uid="{DA013211-1F12-462E-A85C-7B46159AA796}"/>
    <cellStyle name="20% - Accent6 7 5" xfId="15865" xr:uid="{DA82117E-52B2-4A21-A90A-14DA4CB14FBF}"/>
    <cellStyle name="20% - Accent6 7 5 2" xfId="15866" xr:uid="{DC495D77-B85C-4F54-8711-DA89642EEF08}"/>
    <cellStyle name="20% - Accent6 7 5 2 2" xfId="15867" xr:uid="{4859F5D2-43B8-47DC-ACBC-7F11D02C40AF}"/>
    <cellStyle name="20% - Accent6 7 5 2 2 2" xfId="15868" xr:uid="{0F1B976F-6766-4B11-8B55-11E6A8DAF3C9}"/>
    <cellStyle name="20% - Accent6 7 5 2 2 2 2" xfId="15869" xr:uid="{2FB21996-0CE5-4597-8C0E-44C8300B3297}"/>
    <cellStyle name="20% - Accent6 7 5 2 2 3" xfId="15870" xr:uid="{7C0A8736-095B-4558-90DE-85231AE8552A}"/>
    <cellStyle name="20% - Accent6 7 5 2 3" xfId="15871" xr:uid="{8D4B371F-DB40-4982-B7AB-FE15000B2CD8}"/>
    <cellStyle name="20% - Accent6 7 5 2 3 2" xfId="15872" xr:uid="{4700A41C-7E3E-4326-845D-2228B38BA4B9}"/>
    <cellStyle name="20% - Accent6 7 5 2 4" xfId="15873" xr:uid="{82929144-E013-45BB-AE07-615885018445}"/>
    <cellStyle name="20% - Accent6 7 5 3" xfId="15874" xr:uid="{3C1D1521-CDA4-455A-A61B-6FB7A5376A5C}"/>
    <cellStyle name="20% - Accent6 7 5 3 2" xfId="15875" xr:uid="{0C42BF52-93B4-491C-B334-52E1AC708A05}"/>
    <cellStyle name="20% - Accent6 7 5 3 2 2" xfId="15876" xr:uid="{9418B301-450A-4579-B1B5-9F8C1265031D}"/>
    <cellStyle name="20% - Accent6 7 5 3 3" xfId="15877" xr:uid="{0CC98B34-783C-41D5-A21A-B76C3AEACC5C}"/>
    <cellStyle name="20% - Accent6 7 5 4" xfId="15878" xr:uid="{C948029D-9FDE-408B-816B-5F3C9C31D874}"/>
    <cellStyle name="20% - Accent6 7 5 4 2" xfId="15879" xr:uid="{F3E4D483-CC0C-4D27-BC9C-102B1315C3B2}"/>
    <cellStyle name="20% - Accent6 7 5 5" xfId="15880" xr:uid="{9960EB72-00F3-4B8B-861E-A32E9CEC4F25}"/>
    <cellStyle name="20% - Accent6 7 5 6" xfId="15881" xr:uid="{B950E826-D167-4042-AFE2-31E220F893D7}"/>
    <cellStyle name="20% - Accent6 7 6" xfId="15882" xr:uid="{C8299354-F089-446B-8742-0143C1089B31}"/>
    <cellStyle name="20% - Accent6 7 6 2" xfId="15883" xr:uid="{E925DC6B-A85A-4F56-846C-BCF14402473C}"/>
    <cellStyle name="20% - Accent6 7 6 2 2" xfId="15884" xr:uid="{46C907C2-364F-4A94-8030-3954B6C37641}"/>
    <cellStyle name="20% - Accent6 7 6 2 2 2" xfId="15885" xr:uid="{A76BDBC4-8887-420F-B969-274C183378BD}"/>
    <cellStyle name="20% - Accent6 7 6 2 2 2 2" xfId="15886" xr:uid="{9561A4B9-ABCC-4DB3-93AA-DEB5DC65BE57}"/>
    <cellStyle name="20% - Accent6 7 6 2 2 3" xfId="15887" xr:uid="{83F1721C-E0E9-4CA7-BC67-3F9FC4E1A0C5}"/>
    <cellStyle name="20% - Accent6 7 6 2 3" xfId="15888" xr:uid="{CC6E2423-DDE3-46D8-9146-E5990B94E479}"/>
    <cellStyle name="20% - Accent6 7 6 2 3 2" xfId="15889" xr:uid="{E88A8196-8C06-40F4-9FC2-4EF276087130}"/>
    <cellStyle name="20% - Accent6 7 6 2 4" xfId="15890" xr:uid="{F810C64C-36EF-489C-8877-46FE878BB2FE}"/>
    <cellStyle name="20% - Accent6 7 6 3" xfId="15891" xr:uid="{73FB777E-620A-4C9A-8C91-9A731EAA2162}"/>
    <cellStyle name="20% - Accent6 7 6 3 2" xfId="15892" xr:uid="{706D51D8-FACE-45A0-A03E-D8E6A70BAD66}"/>
    <cellStyle name="20% - Accent6 7 6 3 2 2" xfId="15893" xr:uid="{7DEDD88C-4349-44F6-BD34-665971422280}"/>
    <cellStyle name="20% - Accent6 7 6 3 3" xfId="15894" xr:uid="{C0429C81-3643-4D8B-9884-92FBABD77EF2}"/>
    <cellStyle name="20% - Accent6 7 6 4" xfId="15895" xr:uid="{E2DDB94E-1357-46B6-AE8F-8BB9AB9502DC}"/>
    <cellStyle name="20% - Accent6 7 6 4 2" xfId="15896" xr:uid="{C935B4EA-A66E-4541-A00C-26B59F062B81}"/>
    <cellStyle name="20% - Accent6 7 6 5" xfId="15897" xr:uid="{0AFE6D28-941A-49EB-AAEE-8AE1B0CA40A7}"/>
    <cellStyle name="20% - Accent6 7 7" xfId="15898" xr:uid="{FB23AAAE-C2C1-4AAA-99D0-14BA86CB8D07}"/>
    <cellStyle name="20% - Accent6 7 7 2" xfId="15899" xr:uid="{E5FBB6A3-5288-45FC-A312-ADF9369134F9}"/>
    <cellStyle name="20% - Accent6 7 7 2 2" xfId="15900" xr:uid="{A16338CE-D43E-4281-8957-2C286E35D205}"/>
    <cellStyle name="20% - Accent6 7 7 2 2 2" xfId="15901" xr:uid="{34337384-8ABC-4EB6-AB88-B6120F3A756D}"/>
    <cellStyle name="20% - Accent6 7 7 2 3" xfId="15902" xr:uid="{A9BC802D-94A9-496D-896F-5BE419EC7397}"/>
    <cellStyle name="20% - Accent6 7 7 3" xfId="15903" xr:uid="{9CA39E51-9700-4115-8617-845EAF6B90DB}"/>
    <cellStyle name="20% - Accent6 7 7 3 2" xfId="15904" xr:uid="{72FEF365-6D2D-40DD-A630-3C9C5F85F29E}"/>
    <cellStyle name="20% - Accent6 7 7 4" xfId="15905" xr:uid="{D4FB8BE7-26E3-4A0C-9440-208E0ABD51B6}"/>
    <cellStyle name="20% - Accent6 7 8" xfId="15906" xr:uid="{697FB5A0-6173-47C6-A8FB-AAEE34A0CE19}"/>
    <cellStyle name="20% - Accent6 7 8 2" xfId="15907" xr:uid="{A571BE08-F348-44F4-85DC-6043EE25EEB1}"/>
    <cellStyle name="20% - Accent6 7 8 2 2" xfId="15908" xr:uid="{9E2A3E69-3F69-44F8-ABB3-E8370D736AFF}"/>
    <cellStyle name="20% - Accent6 7 8 3" xfId="15909" xr:uid="{6958E0A3-7D82-4C7D-BB81-C0B23340762B}"/>
    <cellStyle name="20% - Accent6 7 9" xfId="15910" xr:uid="{12E18146-2B45-4C29-A9AA-3CE79B9AA617}"/>
    <cellStyle name="20% - Accent6 7 9 2" xfId="15911" xr:uid="{4CD81AE3-7930-4459-B422-11104B7E5001}"/>
    <cellStyle name="20% - Accent6 8" xfId="15912" xr:uid="{20C0EE48-CF3D-440A-9CA0-1CF8F71C277B}"/>
    <cellStyle name="20% - Accent6 8 10" xfId="15913" xr:uid="{1C2C9536-DBD0-42A9-937F-2C1AB8C00220}"/>
    <cellStyle name="20% - Accent6 8 11" xfId="15914" xr:uid="{93C6AC30-218C-4E9A-8906-AA8669F6CDF1}"/>
    <cellStyle name="20% - Accent6 8 2" xfId="15915" xr:uid="{86215498-E836-4A80-97F7-00B0828816F9}"/>
    <cellStyle name="20% - Accent6 8 2 10" xfId="15916" xr:uid="{5C361DFA-28B6-4A16-AA13-EE56D49D829E}"/>
    <cellStyle name="20% - Accent6 8 2 2" xfId="15917" xr:uid="{1EEDC2BC-AD10-46A8-8E92-0BBE800D0A81}"/>
    <cellStyle name="20% - Accent6 8 2 2 2" xfId="15918" xr:uid="{663EE934-F8D9-4F8C-AB46-F7ABB474CBAA}"/>
    <cellStyle name="20% - Accent6 8 2 2 2 2" xfId="15919" xr:uid="{6FF4FAC8-F125-484C-8E30-1D96DE7DC11A}"/>
    <cellStyle name="20% - Accent6 8 2 2 2 2 2" xfId="15920" xr:uid="{E8B0A13B-EB06-4D2C-9650-E578BFB457AE}"/>
    <cellStyle name="20% - Accent6 8 2 2 2 2 2 2" xfId="15921" xr:uid="{6A56F411-17F4-40E9-9CD6-54E1F83C112D}"/>
    <cellStyle name="20% - Accent6 8 2 2 2 2 3" xfId="15922" xr:uid="{24D248AC-564F-48CE-B35D-6900966F4A75}"/>
    <cellStyle name="20% - Accent6 8 2 2 2 3" xfId="15923" xr:uid="{D3FF050B-CBF1-4BE2-B218-484B87BBE15A}"/>
    <cellStyle name="20% - Accent6 8 2 2 2 3 2" xfId="15924" xr:uid="{39AE200D-9409-4C45-9FB3-7C7E1EA1BAAE}"/>
    <cellStyle name="20% - Accent6 8 2 2 2 4" xfId="15925" xr:uid="{931ECCB9-BC4D-4929-8DF2-3DE9B504FFAF}"/>
    <cellStyle name="20% - Accent6 8 2 2 2 5" xfId="15926" xr:uid="{47672180-36D4-49D2-8036-728748C61A9A}"/>
    <cellStyle name="20% - Accent6 8 2 2 3" xfId="15927" xr:uid="{9921F305-1F7C-4074-ABA1-10A62EC30AF6}"/>
    <cellStyle name="20% - Accent6 8 2 2 3 2" xfId="15928" xr:uid="{7585277A-6224-49D6-B205-3480F148AF86}"/>
    <cellStyle name="20% - Accent6 8 2 2 3 2 2" xfId="15929" xr:uid="{3EBE37B9-70A9-4AA9-9E4C-A6F208AA1BDA}"/>
    <cellStyle name="20% - Accent6 8 2 2 3 3" xfId="15930" xr:uid="{71330C8B-0C36-4D8F-8A07-E6229C8F6FE9}"/>
    <cellStyle name="20% - Accent6 8 2 2 4" xfId="15931" xr:uid="{A0D653EB-8EDB-4D64-BCE5-FD4F4783B9F7}"/>
    <cellStyle name="20% - Accent6 8 2 2 4 2" xfId="15932" xr:uid="{F01E66AD-FD3B-4AA2-93E1-752C5FC62E73}"/>
    <cellStyle name="20% - Accent6 8 2 2 5" xfId="15933" xr:uid="{61B1DDAD-1907-4C4A-868C-BC442288D4B4}"/>
    <cellStyle name="20% - Accent6 8 2 2 6" xfId="15934" xr:uid="{B1893A76-662E-492D-856A-1E0C9D941EF2}"/>
    <cellStyle name="20% - Accent6 8 2 3" xfId="15935" xr:uid="{BA266D66-CC81-4E00-8B51-794C9615CD4D}"/>
    <cellStyle name="20% - Accent6 8 2 3 2" xfId="15936" xr:uid="{50DD218D-74AC-4AAA-A9DA-743FA67F203E}"/>
    <cellStyle name="20% - Accent6 8 2 3 2 2" xfId="15937" xr:uid="{C37B5AF9-6E8B-41AB-938E-652CFE50AE80}"/>
    <cellStyle name="20% - Accent6 8 2 3 2 2 2" xfId="15938" xr:uid="{A7FECEE0-E486-43B0-9CB6-E02510AE2104}"/>
    <cellStyle name="20% - Accent6 8 2 3 2 2 2 2" xfId="15939" xr:uid="{BB714910-8A2F-44FA-8A37-852B73BC2830}"/>
    <cellStyle name="20% - Accent6 8 2 3 2 2 3" xfId="15940" xr:uid="{AF1440D6-4787-4534-85C0-47916913E90A}"/>
    <cellStyle name="20% - Accent6 8 2 3 2 3" xfId="15941" xr:uid="{919A853C-2040-436A-B6B9-934C99B7EC38}"/>
    <cellStyle name="20% - Accent6 8 2 3 2 3 2" xfId="15942" xr:uid="{5C9D53F5-26C1-4F43-8260-571BB4864748}"/>
    <cellStyle name="20% - Accent6 8 2 3 2 4" xfId="15943" xr:uid="{1B985F03-1506-44AC-B194-4069F21B1B19}"/>
    <cellStyle name="20% - Accent6 8 2 3 2 5" xfId="15944" xr:uid="{4EE600F1-BF70-4693-8D85-D86EBFF8A45A}"/>
    <cellStyle name="20% - Accent6 8 2 3 3" xfId="15945" xr:uid="{71F067F5-752A-46C3-9B3B-A353BDFF560C}"/>
    <cellStyle name="20% - Accent6 8 2 3 3 2" xfId="15946" xr:uid="{DE9A28B1-923E-49BE-B8E4-CC0F495585C1}"/>
    <cellStyle name="20% - Accent6 8 2 3 3 2 2" xfId="15947" xr:uid="{C50DE99F-59B4-4AC5-B352-990C11EB4C9D}"/>
    <cellStyle name="20% - Accent6 8 2 3 3 3" xfId="15948" xr:uid="{21256685-8869-40BE-BFCD-167C943ABC43}"/>
    <cellStyle name="20% - Accent6 8 2 3 4" xfId="15949" xr:uid="{C8570615-D73C-4623-9DBF-0EBFADC09713}"/>
    <cellStyle name="20% - Accent6 8 2 3 4 2" xfId="15950" xr:uid="{3D5EF1C5-040F-477C-A54E-E236D8960093}"/>
    <cellStyle name="20% - Accent6 8 2 3 5" xfId="15951" xr:uid="{AD8F79FA-958D-41EF-B255-93865ED5A588}"/>
    <cellStyle name="20% - Accent6 8 2 3 6" xfId="15952" xr:uid="{6B3DFC54-1038-4D76-BB19-3B6B8A004746}"/>
    <cellStyle name="20% - Accent6 8 2 4" xfId="15953" xr:uid="{1F515D90-4E1C-479A-ACF7-6A8B7949133B}"/>
    <cellStyle name="20% - Accent6 8 2 4 2" xfId="15954" xr:uid="{FD2BC210-D364-4DEE-BBB6-6CBD6D3E10D6}"/>
    <cellStyle name="20% - Accent6 8 2 4 2 2" xfId="15955" xr:uid="{B0D8607B-F0B7-4C93-883B-EF2B793B4B9F}"/>
    <cellStyle name="20% - Accent6 8 2 4 2 2 2" xfId="15956" xr:uid="{A5B5C83E-C5D0-47C0-A7A2-319A9ABE6FA9}"/>
    <cellStyle name="20% - Accent6 8 2 4 2 2 2 2" xfId="15957" xr:uid="{8B73FBD4-F5EE-421A-A09A-73268B63349C}"/>
    <cellStyle name="20% - Accent6 8 2 4 2 2 3" xfId="15958" xr:uid="{549454E7-503A-4694-8DC5-0609A76DB1B7}"/>
    <cellStyle name="20% - Accent6 8 2 4 2 3" xfId="15959" xr:uid="{61326737-0A09-4A24-B648-6CBE414F6D34}"/>
    <cellStyle name="20% - Accent6 8 2 4 2 3 2" xfId="15960" xr:uid="{AF684A36-F2BD-4760-AB79-DED5E04C0140}"/>
    <cellStyle name="20% - Accent6 8 2 4 2 4" xfId="15961" xr:uid="{90C3DC54-4A8A-4A20-9F83-4DD4D45D46D0}"/>
    <cellStyle name="20% - Accent6 8 2 4 3" xfId="15962" xr:uid="{3405DCA1-C4B1-425C-B9D1-DD4E7A8A591A}"/>
    <cellStyle name="20% - Accent6 8 2 4 3 2" xfId="15963" xr:uid="{5C89C011-1A44-4C86-B5D4-49F77DACC971}"/>
    <cellStyle name="20% - Accent6 8 2 4 3 2 2" xfId="15964" xr:uid="{B53F370B-F5D5-44D9-A695-BC7F00D424A0}"/>
    <cellStyle name="20% - Accent6 8 2 4 3 3" xfId="15965" xr:uid="{954BCD6B-BC62-4FF3-8B42-CD5E37B8184B}"/>
    <cellStyle name="20% - Accent6 8 2 4 4" xfId="15966" xr:uid="{B74CE13F-FED2-4862-8D54-A831E38DFC4D}"/>
    <cellStyle name="20% - Accent6 8 2 4 4 2" xfId="15967" xr:uid="{3D834422-5346-45BD-B377-9BFCE49541C2}"/>
    <cellStyle name="20% - Accent6 8 2 4 5" xfId="15968" xr:uid="{143208B2-AD7F-41C5-9E40-9CDDBF252EB5}"/>
    <cellStyle name="20% - Accent6 8 2 4 6" xfId="15969" xr:uid="{B6E5393F-21DB-4A8E-8BF4-63D929743D7A}"/>
    <cellStyle name="20% - Accent6 8 2 5" xfId="15970" xr:uid="{783A2F62-0111-44C5-B5AD-D4C2BAC1B80B}"/>
    <cellStyle name="20% - Accent6 8 2 5 2" xfId="15971" xr:uid="{06F3FD99-B383-4944-A071-D0B97447B043}"/>
    <cellStyle name="20% - Accent6 8 2 5 2 2" xfId="15972" xr:uid="{8E322F48-077F-4742-9588-BD156DF815DE}"/>
    <cellStyle name="20% - Accent6 8 2 5 2 2 2" xfId="15973" xr:uid="{CFDD4059-AFCD-4434-91E7-A2FB7381FCAE}"/>
    <cellStyle name="20% - Accent6 8 2 5 2 2 2 2" xfId="15974" xr:uid="{FB6F4B3D-3AA0-4299-9434-8AB88844C830}"/>
    <cellStyle name="20% - Accent6 8 2 5 2 2 3" xfId="15975" xr:uid="{61CBED23-D295-4BD8-B431-401DB9B59B30}"/>
    <cellStyle name="20% - Accent6 8 2 5 2 3" xfId="15976" xr:uid="{A12743A5-3E4B-48D8-B550-4B11169A0C92}"/>
    <cellStyle name="20% - Accent6 8 2 5 2 3 2" xfId="15977" xr:uid="{81A61916-B430-4511-8E0B-2A599ABD4A14}"/>
    <cellStyle name="20% - Accent6 8 2 5 2 4" xfId="15978" xr:uid="{EAF2030E-D405-4160-A16B-8A8A3DC86D9C}"/>
    <cellStyle name="20% - Accent6 8 2 5 3" xfId="15979" xr:uid="{5E901A15-D1F1-40F5-B4D3-BD98994BB6F5}"/>
    <cellStyle name="20% - Accent6 8 2 5 3 2" xfId="15980" xr:uid="{65533A71-3CE3-49BB-A5BB-4D541E8EB8CE}"/>
    <cellStyle name="20% - Accent6 8 2 5 3 2 2" xfId="15981" xr:uid="{2C1BF149-6D50-410B-9720-111C14F44927}"/>
    <cellStyle name="20% - Accent6 8 2 5 3 3" xfId="15982" xr:uid="{5E0971F3-C0D9-4FD0-A46B-2EAE40E008FA}"/>
    <cellStyle name="20% - Accent6 8 2 5 4" xfId="15983" xr:uid="{A986A851-EFF4-4C26-AC5C-7D75554014FA}"/>
    <cellStyle name="20% - Accent6 8 2 5 4 2" xfId="15984" xr:uid="{02192B4E-EECE-4788-928C-CAA900958335}"/>
    <cellStyle name="20% - Accent6 8 2 5 5" xfId="15985" xr:uid="{CFBCE829-5A6A-4365-A6F2-FDBA837CB8DB}"/>
    <cellStyle name="20% - Accent6 8 2 6" xfId="15986" xr:uid="{152DC944-CD0F-4FE1-9F7C-BA87FFB03069}"/>
    <cellStyle name="20% - Accent6 8 2 6 2" xfId="15987" xr:uid="{46438842-FE24-41DF-A8C5-41657C59B22D}"/>
    <cellStyle name="20% - Accent6 8 2 6 2 2" xfId="15988" xr:uid="{7A720507-D98C-4643-B2E9-CE2806A7E8FB}"/>
    <cellStyle name="20% - Accent6 8 2 6 2 2 2" xfId="15989" xr:uid="{37D4606F-46F9-4F71-B0BF-6381CBD25D3C}"/>
    <cellStyle name="20% - Accent6 8 2 6 2 3" xfId="15990" xr:uid="{42068E6C-15A1-41C1-AB8D-7BFB54BDA04E}"/>
    <cellStyle name="20% - Accent6 8 2 6 3" xfId="15991" xr:uid="{EAD9084A-8EAC-49CB-B27F-720F5A7ABF1D}"/>
    <cellStyle name="20% - Accent6 8 2 6 3 2" xfId="15992" xr:uid="{2B06FD48-D9E6-4137-B474-6B8045B3154E}"/>
    <cellStyle name="20% - Accent6 8 2 6 4" xfId="15993" xr:uid="{452C2016-BC1E-41DC-A466-F04AAA22C6F1}"/>
    <cellStyle name="20% - Accent6 8 2 7" xfId="15994" xr:uid="{3B56F826-CB4B-4C1E-81A3-C2F3C1204D1E}"/>
    <cellStyle name="20% - Accent6 8 2 7 2" xfId="15995" xr:uid="{28110E09-5B5D-4A76-8A1C-F3A092DBE105}"/>
    <cellStyle name="20% - Accent6 8 2 7 2 2" xfId="15996" xr:uid="{076724BE-684E-4544-98E1-9B457A9CF1BB}"/>
    <cellStyle name="20% - Accent6 8 2 7 3" xfId="15997" xr:uid="{2BFB2C36-F64E-4715-8F5F-5CFF020CD8F1}"/>
    <cellStyle name="20% - Accent6 8 2 8" xfId="15998" xr:uid="{60A1169B-B6B4-4479-8D62-5FB6608A1F65}"/>
    <cellStyle name="20% - Accent6 8 2 8 2" xfId="15999" xr:uid="{F2A66FE4-A00C-4E93-BB4D-730B45E2DDF4}"/>
    <cellStyle name="20% - Accent6 8 2 9" xfId="16000" xr:uid="{7D9AF62D-8DFC-4E97-8775-FD90418F11E8}"/>
    <cellStyle name="20% - Accent6 8 3" xfId="16001" xr:uid="{6533F1A8-AB28-4963-A55C-58CB6D9CF2A1}"/>
    <cellStyle name="20% - Accent6 8 3 2" xfId="16002" xr:uid="{CE241D76-EA5E-41F6-9450-D4A814FBE20A}"/>
    <cellStyle name="20% - Accent6 8 3 2 2" xfId="16003" xr:uid="{EBC84D4A-5DBB-4922-8DC9-C01C138D9DFC}"/>
    <cellStyle name="20% - Accent6 8 3 2 2 2" xfId="16004" xr:uid="{1C0AE53E-AF27-462F-A8EF-B613CBE43B9F}"/>
    <cellStyle name="20% - Accent6 8 3 2 2 2 2" xfId="16005" xr:uid="{30DB5086-5D72-427D-B0C0-B919DFEBE751}"/>
    <cellStyle name="20% - Accent6 8 3 2 2 3" xfId="16006" xr:uid="{80AFB34A-6511-4CE5-A873-8A2A2C511C8B}"/>
    <cellStyle name="20% - Accent6 8 3 2 3" xfId="16007" xr:uid="{B145093D-31B2-4F1D-B78F-F0D894E0B86D}"/>
    <cellStyle name="20% - Accent6 8 3 2 3 2" xfId="16008" xr:uid="{98BA977F-B7A3-41F1-B9BC-DC2B6A423D1E}"/>
    <cellStyle name="20% - Accent6 8 3 2 4" xfId="16009" xr:uid="{98E43D33-62E2-4B57-82FA-6301F2B61729}"/>
    <cellStyle name="20% - Accent6 8 3 2 5" xfId="16010" xr:uid="{799029AD-717D-4D97-99DE-7AE718E66FDA}"/>
    <cellStyle name="20% - Accent6 8 3 3" xfId="16011" xr:uid="{39DEC99D-D289-4DEA-BCA0-C66A57CE0E4C}"/>
    <cellStyle name="20% - Accent6 8 3 3 2" xfId="16012" xr:uid="{A637DFE0-5930-4836-950E-1B2B1655F9EA}"/>
    <cellStyle name="20% - Accent6 8 3 3 2 2" xfId="16013" xr:uid="{2FD0D6DB-DEAC-4B52-907E-7B770F56F778}"/>
    <cellStyle name="20% - Accent6 8 3 3 3" xfId="16014" xr:uid="{0B36463D-5007-47EE-A361-C0DC465F669B}"/>
    <cellStyle name="20% - Accent6 8 3 4" xfId="16015" xr:uid="{91F369DA-A958-414C-81E7-0DF153D02E31}"/>
    <cellStyle name="20% - Accent6 8 3 4 2" xfId="16016" xr:uid="{67125DC7-B4E5-472C-9C10-ABAFE9DB90A2}"/>
    <cellStyle name="20% - Accent6 8 3 5" xfId="16017" xr:uid="{2207CEFC-F460-49F6-9FCF-CDC4B7D9C803}"/>
    <cellStyle name="20% - Accent6 8 3 6" xfId="16018" xr:uid="{10960142-385B-49F0-A202-CF6C3C11BFC0}"/>
    <cellStyle name="20% - Accent6 8 4" xfId="16019" xr:uid="{D3AB4357-C033-4607-89C8-59D48C357A8B}"/>
    <cellStyle name="20% - Accent6 8 4 2" xfId="16020" xr:uid="{76641783-7884-4E5C-A552-87D175071D90}"/>
    <cellStyle name="20% - Accent6 8 4 2 2" xfId="16021" xr:uid="{77B6EA8F-F71E-4A38-ADBF-7F4DE2E6AADD}"/>
    <cellStyle name="20% - Accent6 8 4 2 2 2" xfId="16022" xr:uid="{F0D975FC-6B48-4728-A081-DF165CD9AFEF}"/>
    <cellStyle name="20% - Accent6 8 4 2 2 2 2" xfId="16023" xr:uid="{DF20B14D-73A3-4382-AAA2-963A77DDA745}"/>
    <cellStyle name="20% - Accent6 8 4 2 2 3" xfId="16024" xr:uid="{C025785F-B9F5-49F0-965E-9ED5E12D64CA}"/>
    <cellStyle name="20% - Accent6 8 4 2 3" xfId="16025" xr:uid="{5FBF94ED-CBC6-4FFE-9B4E-018F720C50E3}"/>
    <cellStyle name="20% - Accent6 8 4 2 3 2" xfId="16026" xr:uid="{EA5D7D9D-D83E-443A-86E7-E2E7E6778DEB}"/>
    <cellStyle name="20% - Accent6 8 4 2 4" xfId="16027" xr:uid="{9AFB0B53-A4B1-4437-9922-64112D1B519B}"/>
    <cellStyle name="20% - Accent6 8 4 2 5" xfId="16028" xr:uid="{768C8B32-6DD2-488F-8776-ACA220E7113E}"/>
    <cellStyle name="20% - Accent6 8 4 3" xfId="16029" xr:uid="{A344E357-C164-4EC9-ACD0-70A11B29C47E}"/>
    <cellStyle name="20% - Accent6 8 4 3 2" xfId="16030" xr:uid="{B950B979-1DA7-401B-AE66-9F158F833D63}"/>
    <cellStyle name="20% - Accent6 8 4 3 2 2" xfId="16031" xr:uid="{C2F4F570-DFC6-46DC-B269-8CA0BBB5F7E2}"/>
    <cellStyle name="20% - Accent6 8 4 3 3" xfId="16032" xr:uid="{6F06F3FC-057D-4981-A46D-2EB4997775E8}"/>
    <cellStyle name="20% - Accent6 8 4 4" xfId="16033" xr:uid="{71081357-03C1-41F4-8D9C-7561E906AC1A}"/>
    <cellStyle name="20% - Accent6 8 4 4 2" xfId="16034" xr:uid="{AE2E311A-6C82-43D8-B579-07BB8971E87E}"/>
    <cellStyle name="20% - Accent6 8 4 5" xfId="16035" xr:uid="{44DC0F18-B26E-4B40-BF62-FB9792F6CEA0}"/>
    <cellStyle name="20% - Accent6 8 4 6" xfId="16036" xr:uid="{CF790518-7D72-443C-B077-B52A0C12D7EC}"/>
    <cellStyle name="20% - Accent6 8 5" xfId="16037" xr:uid="{A5AEF7A9-0E74-4E9A-B2B2-A4C03D927A15}"/>
    <cellStyle name="20% - Accent6 8 5 2" xfId="16038" xr:uid="{29179776-C636-4AEA-A103-C482E9936731}"/>
    <cellStyle name="20% - Accent6 8 5 2 2" xfId="16039" xr:uid="{75D98A16-48B2-4E35-909F-B8B9ABDAB2ED}"/>
    <cellStyle name="20% - Accent6 8 5 2 2 2" xfId="16040" xr:uid="{92CD625E-EF47-45C1-9846-4EACE96C6B9D}"/>
    <cellStyle name="20% - Accent6 8 5 2 2 2 2" xfId="16041" xr:uid="{6FDF5FC0-2108-40AD-8013-57557C6C0312}"/>
    <cellStyle name="20% - Accent6 8 5 2 2 3" xfId="16042" xr:uid="{69A1AACC-A93E-4844-A362-93FF81C5F7A6}"/>
    <cellStyle name="20% - Accent6 8 5 2 3" xfId="16043" xr:uid="{A69DB292-E328-45FD-BB77-19AEE3ECA549}"/>
    <cellStyle name="20% - Accent6 8 5 2 3 2" xfId="16044" xr:uid="{59BCCD0F-1DEB-4781-8787-63FD45BF7CD8}"/>
    <cellStyle name="20% - Accent6 8 5 2 4" xfId="16045" xr:uid="{36F24A9C-0252-461C-84D4-C7A74A13FF64}"/>
    <cellStyle name="20% - Accent6 8 5 3" xfId="16046" xr:uid="{0F97A9C7-E3AB-4C7C-A1D0-5C30CF257CDF}"/>
    <cellStyle name="20% - Accent6 8 5 3 2" xfId="16047" xr:uid="{63B9BD6C-F902-440E-992A-34BA6324428F}"/>
    <cellStyle name="20% - Accent6 8 5 3 2 2" xfId="16048" xr:uid="{ADC4F3BC-3765-4764-9537-DAF97C8F73FD}"/>
    <cellStyle name="20% - Accent6 8 5 3 3" xfId="16049" xr:uid="{BB7417AB-B512-43C7-98A3-97541FFDD33A}"/>
    <cellStyle name="20% - Accent6 8 5 4" xfId="16050" xr:uid="{3538731B-E27E-4942-9609-C830C6107B15}"/>
    <cellStyle name="20% - Accent6 8 5 4 2" xfId="16051" xr:uid="{C45335DE-0511-49BC-B544-B7CC68D33939}"/>
    <cellStyle name="20% - Accent6 8 5 5" xfId="16052" xr:uid="{17DE8BDB-A3DF-4687-80FC-93E093021411}"/>
    <cellStyle name="20% - Accent6 8 5 6" xfId="16053" xr:uid="{33E32283-69EB-4B2C-B52B-82D378F4ABAB}"/>
    <cellStyle name="20% - Accent6 8 6" xfId="16054" xr:uid="{F8F13C5A-5D6C-4B36-8FDF-2EB475B6F275}"/>
    <cellStyle name="20% - Accent6 8 6 2" xfId="16055" xr:uid="{0F05DA72-5445-48DF-A966-6A487DD69EFA}"/>
    <cellStyle name="20% - Accent6 8 6 2 2" xfId="16056" xr:uid="{AEBFC7DA-7951-43D6-A090-01BF9382CE30}"/>
    <cellStyle name="20% - Accent6 8 6 2 2 2" xfId="16057" xr:uid="{5476C1E0-18DB-4742-AD6F-E883513030CC}"/>
    <cellStyle name="20% - Accent6 8 6 2 2 2 2" xfId="16058" xr:uid="{A66E8507-05A1-4538-B1EC-1855EB11ACE4}"/>
    <cellStyle name="20% - Accent6 8 6 2 2 3" xfId="16059" xr:uid="{739E0266-45B9-46A5-9939-3BD40EA68A47}"/>
    <cellStyle name="20% - Accent6 8 6 2 3" xfId="16060" xr:uid="{CB8A89FA-39FD-4522-A278-1769E825640B}"/>
    <cellStyle name="20% - Accent6 8 6 2 3 2" xfId="16061" xr:uid="{7714B9FB-4C3E-4DF7-BDC3-EF78CC5A0495}"/>
    <cellStyle name="20% - Accent6 8 6 2 4" xfId="16062" xr:uid="{8D6F6C02-0D05-46A1-BA4E-05A0E80746E9}"/>
    <cellStyle name="20% - Accent6 8 6 3" xfId="16063" xr:uid="{467E121F-E7FD-44EA-92F8-626F685D6FFA}"/>
    <cellStyle name="20% - Accent6 8 6 3 2" xfId="16064" xr:uid="{9B165A20-C190-4C8F-961D-8EFC373A76EE}"/>
    <cellStyle name="20% - Accent6 8 6 3 2 2" xfId="16065" xr:uid="{E5A7ECA9-08E2-4422-9FB5-39E373B7BF5A}"/>
    <cellStyle name="20% - Accent6 8 6 3 3" xfId="16066" xr:uid="{AB71BDC0-09D8-455E-8BEC-78ACD23890D2}"/>
    <cellStyle name="20% - Accent6 8 6 4" xfId="16067" xr:uid="{E8459332-75EE-4AA3-ABBB-3023610C37A3}"/>
    <cellStyle name="20% - Accent6 8 6 4 2" xfId="16068" xr:uid="{7BEB3EAE-3846-4EE4-8D59-4AAAE0DD9E8D}"/>
    <cellStyle name="20% - Accent6 8 6 5" xfId="16069" xr:uid="{939DAF3F-B475-4FAB-8DF0-4C389F8CD55E}"/>
    <cellStyle name="20% - Accent6 8 7" xfId="16070" xr:uid="{A6EABB89-8DD8-472E-8701-E7E123FC8EAB}"/>
    <cellStyle name="20% - Accent6 8 7 2" xfId="16071" xr:uid="{07C15AE1-C1CA-4FFC-B2AF-D33C9D0CE0E7}"/>
    <cellStyle name="20% - Accent6 8 7 2 2" xfId="16072" xr:uid="{15BF3A67-8D5F-4125-AF56-7B79F047E6EF}"/>
    <cellStyle name="20% - Accent6 8 7 2 2 2" xfId="16073" xr:uid="{1AEF2038-AE71-4E69-9DC6-EBFC92A9242A}"/>
    <cellStyle name="20% - Accent6 8 7 2 3" xfId="16074" xr:uid="{974B18A1-D5B2-4A35-A046-0A9F33BD52DC}"/>
    <cellStyle name="20% - Accent6 8 7 3" xfId="16075" xr:uid="{7A8F5E75-76C1-4EC4-9267-2470CCE0BC44}"/>
    <cellStyle name="20% - Accent6 8 7 3 2" xfId="16076" xr:uid="{F1069DC9-6714-4ED9-BA99-86BC5321421F}"/>
    <cellStyle name="20% - Accent6 8 7 4" xfId="16077" xr:uid="{ED5E3DB8-C782-41B7-A537-BED0448FB464}"/>
    <cellStyle name="20% - Accent6 8 8" xfId="16078" xr:uid="{0DD33761-2F8F-4BCE-B354-00DE57947D26}"/>
    <cellStyle name="20% - Accent6 8 8 2" xfId="16079" xr:uid="{AE78661A-8429-46F8-A03C-EA40AC584CBF}"/>
    <cellStyle name="20% - Accent6 8 8 2 2" xfId="16080" xr:uid="{919888B0-5E11-4455-B57B-C0D4979F99BC}"/>
    <cellStyle name="20% - Accent6 8 8 3" xfId="16081" xr:uid="{363A4C1C-EB62-42D4-BB95-99B34A9EE48B}"/>
    <cellStyle name="20% - Accent6 8 9" xfId="16082" xr:uid="{8E4125E2-0DD3-430D-907B-4897804AE383}"/>
    <cellStyle name="20% - Accent6 8 9 2" xfId="16083" xr:uid="{0DD65699-7E79-439D-A075-C7B2D5B84535}"/>
    <cellStyle name="20% - Accent6 9" xfId="16084" xr:uid="{DBF4847D-0853-4AF7-8E9F-928DE529B262}"/>
    <cellStyle name="20% - Accent6 9 10" xfId="16085" xr:uid="{A061FCFF-04DF-4301-AC27-DA984316B2B7}"/>
    <cellStyle name="20% - Accent6 9 2" xfId="16086" xr:uid="{48973307-BEA3-47F0-AA5D-EFF31000F073}"/>
    <cellStyle name="20% - Accent6 9 2 2" xfId="16087" xr:uid="{DE74DB09-5A5B-48EB-83EF-9735B470A62D}"/>
    <cellStyle name="20% - Accent6 9 2 2 2" xfId="16088" xr:uid="{B4B698E5-06B4-4923-B8A1-764405B5111D}"/>
    <cellStyle name="20% - Accent6 9 2 2 2 2" xfId="16089" xr:uid="{CD00511A-CED3-4D64-BA84-5F66658192B0}"/>
    <cellStyle name="20% - Accent6 9 2 2 2 2 2" xfId="16090" xr:uid="{D0EAE69F-F5F4-4597-BF7A-8E8DB290A46D}"/>
    <cellStyle name="20% - Accent6 9 2 2 2 3" xfId="16091" xr:uid="{3074810F-18B0-4694-A7CD-B75E6E8BFA8E}"/>
    <cellStyle name="20% - Accent6 9 2 2 3" xfId="16092" xr:uid="{BC523677-C110-4E36-925E-8FA89A79C90F}"/>
    <cellStyle name="20% - Accent6 9 2 2 3 2" xfId="16093" xr:uid="{2370CF4B-1A30-4B66-B2C1-CD8A26A48C1D}"/>
    <cellStyle name="20% - Accent6 9 2 2 4" xfId="16094" xr:uid="{27B664A0-6FF8-4D8D-AB88-0E8969BB491F}"/>
    <cellStyle name="20% - Accent6 9 2 2 5" xfId="16095" xr:uid="{A599A49E-C8A3-4C18-9CA7-9FF497894F65}"/>
    <cellStyle name="20% - Accent6 9 2 3" xfId="16096" xr:uid="{7709318E-F6BC-4BBB-B6E8-624DDCD1A709}"/>
    <cellStyle name="20% - Accent6 9 2 3 2" xfId="16097" xr:uid="{A012981B-6680-4090-83CD-EC3994A99979}"/>
    <cellStyle name="20% - Accent6 9 2 3 2 2" xfId="16098" xr:uid="{A33A9C84-37C2-46A5-A1BA-85C57D4131AF}"/>
    <cellStyle name="20% - Accent6 9 2 3 3" xfId="16099" xr:uid="{03F32581-65B8-4BA7-B19F-5044120A34FC}"/>
    <cellStyle name="20% - Accent6 9 2 4" xfId="16100" xr:uid="{4A6ED68E-39BD-49A3-A18B-A0E6401B3DA0}"/>
    <cellStyle name="20% - Accent6 9 2 4 2" xfId="16101" xr:uid="{67F3970E-7288-423F-8925-02C0A8FEE9F6}"/>
    <cellStyle name="20% - Accent6 9 2 5" xfId="16102" xr:uid="{D86E75C0-C8F4-4371-AAB6-29CD9CF9085C}"/>
    <cellStyle name="20% - Accent6 9 2 6" xfId="16103" xr:uid="{02DA9E7C-05C1-4E32-A3AB-C7CA8DDA9AB6}"/>
    <cellStyle name="20% - Accent6 9 3" xfId="16104" xr:uid="{767E9109-C44C-4E13-AB03-9936C0E70988}"/>
    <cellStyle name="20% - Accent6 9 3 2" xfId="16105" xr:uid="{43DDD3EE-56B9-442C-891F-D11B5DA78F5F}"/>
    <cellStyle name="20% - Accent6 9 3 2 2" xfId="16106" xr:uid="{195DA03A-A2AD-414F-BFB5-4C9BE5CF901B}"/>
    <cellStyle name="20% - Accent6 9 3 2 2 2" xfId="16107" xr:uid="{F02840B3-6E1D-473C-85E9-5958D2A7BFEC}"/>
    <cellStyle name="20% - Accent6 9 3 2 2 2 2" xfId="16108" xr:uid="{ADC0C98D-709A-4E35-A5EE-26A13F94CFDC}"/>
    <cellStyle name="20% - Accent6 9 3 2 2 3" xfId="16109" xr:uid="{C8B18F56-EC09-4004-8E2D-2FD2B8200F05}"/>
    <cellStyle name="20% - Accent6 9 3 2 3" xfId="16110" xr:uid="{A41FC1DB-09E8-45A1-A5F0-E1F1974B246B}"/>
    <cellStyle name="20% - Accent6 9 3 2 3 2" xfId="16111" xr:uid="{84DDB331-DFE8-4435-AFAE-0FCE1CFFAF23}"/>
    <cellStyle name="20% - Accent6 9 3 2 4" xfId="16112" xr:uid="{99394A06-13AB-4BBA-8749-84801CB9E226}"/>
    <cellStyle name="20% - Accent6 9 3 2 5" xfId="16113" xr:uid="{1D426A0E-FA0B-49B6-9C01-9026588A1341}"/>
    <cellStyle name="20% - Accent6 9 3 3" xfId="16114" xr:uid="{37EF306E-8F1D-4A65-9333-8D1CFC04BD37}"/>
    <cellStyle name="20% - Accent6 9 3 3 2" xfId="16115" xr:uid="{131DBBEF-7FC4-457D-B8EC-3E7911F76231}"/>
    <cellStyle name="20% - Accent6 9 3 3 2 2" xfId="16116" xr:uid="{6DBC7C50-BAAB-4583-8B1A-D627B971AF09}"/>
    <cellStyle name="20% - Accent6 9 3 3 3" xfId="16117" xr:uid="{558DB62B-3E2D-4635-A252-2FCED208E2F3}"/>
    <cellStyle name="20% - Accent6 9 3 4" xfId="16118" xr:uid="{8C640893-6688-4F3D-B494-CA45689BEF4E}"/>
    <cellStyle name="20% - Accent6 9 3 4 2" xfId="16119" xr:uid="{D7A9DAE3-8FB0-4172-9012-46C18CEC7FF0}"/>
    <cellStyle name="20% - Accent6 9 3 5" xfId="16120" xr:uid="{0072F3C2-78BD-41F4-9BF4-F55B650DCC2A}"/>
    <cellStyle name="20% - Accent6 9 3 6" xfId="16121" xr:uid="{F1D9DEC2-46B9-4CD6-BD3D-FF2F2E040F15}"/>
    <cellStyle name="20% - Accent6 9 4" xfId="16122" xr:uid="{B8D12FA6-79B7-4216-A2A4-DB2BA0F01C12}"/>
    <cellStyle name="20% - Accent6 9 4 2" xfId="16123" xr:uid="{9BF73261-145B-4D61-8A34-F449249F2A27}"/>
    <cellStyle name="20% - Accent6 9 4 2 2" xfId="16124" xr:uid="{A9096CEA-714F-4813-9A47-5FD5C6FC8A5B}"/>
    <cellStyle name="20% - Accent6 9 4 2 2 2" xfId="16125" xr:uid="{4CB330D5-275D-44CB-A32A-CF02CC02741C}"/>
    <cellStyle name="20% - Accent6 9 4 2 2 2 2" xfId="16126" xr:uid="{956B888A-8A39-4E97-BD04-6535215BF083}"/>
    <cellStyle name="20% - Accent6 9 4 2 2 3" xfId="16127" xr:uid="{0175E933-F67F-41A1-A15F-FDB9693448D2}"/>
    <cellStyle name="20% - Accent6 9 4 2 3" xfId="16128" xr:uid="{2CEB1AC2-7612-4A58-837D-09CF189B6B53}"/>
    <cellStyle name="20% - Accent6 9 4 2 3 2" xfId="16129" xr:uid="{7AC8B70B-0E40-46FD-8C4D-A6ED73773B80}"/>
    <cellStyle name="20% - Accent6 9 4 2 4" xfId="16130" xr:uid="{2609F72C-99A9-4ECA-AA93-611444B5D03C}"/>
    <cellStyle name="20% - Accent6 9 4 3" xfId="16131" xr:uid="{E1AB6032-BAC9-4B84-852B-72653C158553}"/>
    <cellStyle name="20% - Accent6 9 4 3 2" xfId="16132" xr:uid="{CE6DC3B9-59D2-43B6-80D0-4B00CD64CD5A}"/>
    <cellStyle name="20% - Accent6 9 4 3 2 2" xfId="16133" xr:uid="{4AD4AA0A-A59C-4311-AC25-47137A4216E7}"/>
    <cellStyle name="20% - Accent6 9 4 3 3" xfId="16134" xr:uid="{2B6CBE81-48B4-4A38-B1F9-99F9EEE130FF}"/>
    <cellStyle name="20% - Accent6 9 4 4" xfId="16135" xr:uid="{4D1F9397-2A99-4CCA-BD4A-4809A505493A}"/>
    <cellStyle name="20% - Accent6 9 4 4 2" xfId="16136" xr:uid="{E433877D-BC4D-4469-9EEB-9B7B3C2DA80B}"/>
    <cellStyle name="20% - Accent6 9 4 5" xfId="16137" xr:uid="{7538250F-1846-4660-B753-B7BAB4CBF704}"/>
    <cellStyle name="20% - Accent6 9 4 6" xfId="16138" xr:uid="{7A07CC5E-3341-48AF-8BB4-1A0C0CC85B00}"/>
    <cellStyle name="20% - Accent6 9 5" xfId="16139" xr:uid="{9D9B1243-BC2D-48FF-A9C6-B4BBB0FF8C4B}"/>
    <cellStyle name="20% - Accent6 9 5 2" xfId="16140" xr:uid="{F9530EF9-BA87-4F25-AC99-280C590367BB}"/>
    <cellStyle name="20% - Accent6 9 5 2 2" xfId="16141" xr:uid="{5B86DE1C-E933-44E3-96DA-986A803F45C2}"/>
    <cellStyle name="20% - Accent6 9 5 2 2 2" xfId="16142" xr:uid="{B42C6EFD-6580-454D-ADC5-E085C2A94105}"/>
    <cellStyle name="20% - Accent6 9 5 2 2 2 2" xfId="16143" xr:uid="{31C7B355-84B8-4C69-BE8C-6CBAB0ED3292}"/>
    <cellStyle name="20% - Accent6 9 5 2 2 3" xfId="16144" xr:uid="{40611D39-264A-482E-ADEF-82BFC237AE83}"/>
    <cellStyle name="20% - Accent6 9 5 2 3" xfId="16145" xr:uid="{5426A277-0A21-4B59-8479-D1694B8E4573}"/>
    <cellStyle name="20% - Accent6 9 5 2 3 2" xfId="16146" xr:uid="{87A3332C-A269-4DAB-9922-CE0BA4FF992F}"/>
    <cellStyle name="20% - Accent6 9 5 2 4" xfId="16147" xr:uid="{064E3B9E-6D9A-4F07-A6FE-A6364B92ABF5}"/>
    <cellStyle name="20% - Accent6 9 5 3" xfId="16148" xr:uid="{5D015DA1-3432-49B4-A67E-0823898C1815}"/>
    <cellStyle name="20% - Accent6 9 5 3 2" xfId="16149" xr:uid="{0CCCEB59-637C-43D5-A795-6AB82C450DFF}"/>
    <cellStyle name="20% - Accent6 9 5 3 2 2" xfId="16150" xr:uid="{281B208F-9CF8-472F-AAEF-78DBDB00A0D2}"/>
    <cellStyle name="20% - Accent6 9 5 3 3" xfId="16151" xr:uid="{44AA4777-9BC8-40EE-B582-4989E7DB7C0C}"/>
    <cellStyle name="20% - Accent6 9 5 4" xfId="16152" xr:uid="{D1813579-8141-4552-A719-0D5FE88F1112}"/>
    <cellStyle name="20% - Accent6 9 5 4 2" xfId="16153" xr:uid="{71DB6E0E-8590-4525-AB3C-8BACD53120C1}"/>
    <cellStyle name="20% - Accent6 9 5 5" xfId="16154" xr:uid="{C4E2CAAD-4091-47CF-BBE2-1CEDFB088D68}"/>
    <cellStyle name="20% - Accent6 9 6" xfId="16155" xr:uid="{284FA06F-1950-4BFE-9EBA-865B73C277E4}"/>
    <cellStyle name="20% - Accent6 9 6 2" xfId="16156" xr:uid="{FC2DB830-75D3-49AC-A55F-5C6F38A6D681}"/>
    <cellStyle name="20% - Accent6 9 6 2 2" xfId="16157" xr:uid="{227AA05D-7DC1-43B1-ADE5-C6E132AB1EE3}"/>
    <cellStyle name="20% - Accent6 9 6 2 2 2" xfId="16158" xr:uid="{8552665F-D045-4E27-AE80-21059DB288B3}"/>
    <cellStyle name="20% - Accent6 9 6 2 3" xfId="16159" xr:uid="{4DDF6141-E83D-4830-85D7-2023FB2A883D}"/>
    <cellStyle name="20% - Accent6 9 6 3" xfId="16160" xr:uid="{57FAE5BE-ECD0-44D4-9627-1CE343C2D634}"/>
    <cellStyle name="20% - Accent6 9 6 3 2" xfId="16161" xr:uid="{5ACD2BF0-19DD-46D8-81BC-03B425AF57B6}"/>
    <cellStyle name="20% - Accent6 9 6 4" xfId="16162" xr:uid="{CF1F271B-6F80-42FE-A0A5-54F722A14FB2}"/>
    <cellStyle name="20% - Accent6 9 7" xfId="16163" xr:uid="{8766C1E1-30AD-4590-9139-5AC486B16753}"/>
    <cellStyle name="20% - Accent6 9 7 2" xfId="16164" xr:uid="{F4731B07-1C6C-4B88-9AFA-FC5093AE7C02}"/>
    <cellStyle name="20% - Accent6 9 7 2 2" xfId="16165" xr:uid="{7212F6A5-89A8-4E69-B9F7-7AAC99EB5DA4}"/>
    <cellStyle name="20% - Accent6 9 7 3" xfId="16166" xr:uid="{4BC53DB2-4780-4D7B-B76C-2D9B67D4BEB6}"/>
    <cellStyle name="20% - Accent6 9 8" xfId="16167" xr:uid="{2652BBC1-9365-4672-A711-A542E81F2BE1}"/>
    <cellStyle name="20% - Accent6 9 8 2" xfId="16168" xr:uid="{D4C19875-5623-494F-9959-61531BA37FB5}"/>
    <cellStyle name="20% - Accent6 9 9" xfId="16169" xr:uid="{48D3DB5B-FC30-4881-9DBD-8AA136E98397}"/>
    <cellStyle name="40% - Accent1" xfId="93" builtinId="31" hidden="1"/>
    <cellStyle name="40% - Accent1 10" xfId="16170" xr:uid="{30404F64-115D-469B-8F18-DB5E8F3CA0F8}"/>
    <cellStyle name="40% - Accent1 10 2" xfId="16171" xr:uid="{0E722B1B-E55C-40A4-B581-354BCC0FED15}"/>
    <cellStyle name="40% - Accent1 11" xfId="16172" xr:uid="{AA580C78-8928-4E40-8D81-FABB613E07D4}"/>
    <cellStyle name="40% - Accent1 11 2" xfId="16173" xr:uid="{615DC1C8-F25F-447F-955A-07922F3B74D7}"/>
    <cellStyle name="40% - Accent1 12" xfId="16174" xr:uid="{8FFCBE69-E39B-4898-B134-A5A4586D4A77}"/>
    <cellStyle name="40% - Accent1 12 2" xfId="16175" xr:uid="{6B20B17C-5B3C-4DC5-B619-3AA9B62570F8}"/>
    <cellStyle name="40% - Accent1 13" xfId="16176" xr:uid="{74F32725-75C4-4A6C-A9D8-43E1A3EB03FF}"/>
    <cellStyle name="40% - Accent1 2" xfId="16177" xr:uid="{CA0A8D10-0F39-44E6-8980-FA94FF68263F}"/>
    <cellStyle name="40% - Accent1 2 10" xfId="16178" xr:uid="{96A0E6CA-F6A3-4D2E-82EB-2AA95EB064B6}"/>
    <cellStyle name="40% - Accent1 2 11" xfId="16179" xr:uid="{CE2F423F-0EBD-4081-92FA-87896F73716C}"/>
    <cellStyle name="40% - Accent1 2 11 2" xfId="16180" xr:uid="{1EC51155-DC93-41CD-8C09-0BB16A438DF6}"/>
    <cellStyle name="40% - Accent1 2 11 2 2" xfId="16181" xr:uid="{A77ED93D-AEAD-4722-A7A6-BAADA3AEB0FD}"/>
    <cellStyle name="40% - Accent1 2 11 2 2 2" xfId="16182" xr:uid="{030F172F-B08B-4AAF-BA3E-419B3D8E6318}"/>
    <cellStyle name="40% - Accent1 2 11 2 3" xfId="16183" xr:uid="{97E00E44-9EDB-43D5-B0A0-1CB270611169}"/>
    <cellStyle name="40% - Accent1 2 11 3" xfId="16184" xr:uid="{3357A775-DAEE-4C8B-921B-E8322D4B3267}"/>
    <cellStyle name="40% - Accent1 2 11 3 2" xfId="16185" xr:uid="{3EB9D14B-24EF-4096-B331-963509348A6F}"/>
    <cellStyle name="40% - Accent1 2 11 4" xfId="16186" xr:uid="{7F64A0B9-6A10-4F2E-8960-3D8D82779F1F}"/>
    <cellStyle name="40% - Accent1 2 12" xfId="16187" xr:uid="{A1A2A660-64FE-4982-9675-180B878295AD}"/>
    <cellStyle name="40% - Accent1 2 12 2" xfId="16188" xr:uid="{7B992FBC-0EF0-43B6-9B4A-212BE0D447B6}"/>
    <cellStyle name="40% - Accent1 2 12 2 2" xfId="16189" xr:uid="{BE59AE22-749E-4BA8-A86A-4F794983E0FE}"/>
    <cellStyle name="40% - Accent1 2 12 3" xfId="16190" xr:uid="{6C43972F-BC1A-46E3-84A2-3E5E016446CA}"/>
    <cellStyle name="40% - Accent1 2 13" xfId="16191" xr:uid="{4E9C64B8-AFED-4739-9A94-620D4002ED51}"/>
    <cellStyle name="40% - Accent1 2 13 2" xfId="16192" xr:uid="{D2917057-6DE8-42C2-9A75-37E5C41DC075}"/>
    <cellStyle name="40% - Accent1 2 14" xfId="16193" xr:uid="{79F96579-739B-4A16-AEA1-D9ED3CDBE1BA}"/>
    <cellStyle name="40% - Accent1 2 2" xfId="16194" xr:uid="{F7054FBE-7254-4E15-B23B-343C020EC276}"/>
    <cellStyle name="40% - Accent1 2 2 2" xfId="16195" xr:uid="{FB598CF7-9D6E-4F68-817F-0EF170ECD934}"/>
    <cellStyle name="40% - Accent1 2 2 2 2" xfId="16196" xr:uid="{5BAB167F-4A99-4318-AB2D-7F5B868CA60D}"/>
    <cellStyle name="40% - Accent1 2 2 2 2 2" xfId="16197" xr:uid="{028DD5D8-B15F-40BF-8AD4-C89ED97BED8C}"/>
    <cellStyle name="40% - Accent1 2 2 2 2 3" xfId="16198" xr:uid="{B552916C-B18F-4435-81A4-F60187833DE5}"/>
    <cellStyle name="40% - Accent1 2 2 2 2 3 2" xfId="16199" xr:uid="{FD6CEB72-A88F-4A50-A294-CCB5CBF830A3}"/>
    <cellStyle name="40% - Accent1 2 2 2 2 3 2 2" xfId="16200" xr:uid="{57F036C6-A1C6-4E81-825C-7B3F1A001D19}"/>
    <cellStyle name="40% - Accent1 2 2 2 2 3 2 2 2" xfId="16201" xr:uid="{22256F6E-9476-4905-B4A1-814154D1D0A9}"/>
    <cellStyle name="40% - Accent1 2 2 2 2 3 2 3" xfId="16202" xr:uid="{1B8B909B-861A-4C50-A8DA-9ED464817171}"/>
    <cellStyle name="40% - Accent1 2 2 2 2 3 3" xfId="16203" xr:uid="{ED45A64C-A106-4001-BB6A-2B32C61E24D8}"/>
    <cellStyle name="40% - Accent1 2 2 2 2 3 3 2" xfId="16204" xr:uid="{B697443D-12C4-4D30-BB22-12208EB3C8D3}"/>
    <cellStyle name="40% - Accent1 2 2 2 2 3 4" xfId="16205" xr:uid="{E27A792A-C7DE-4468-ACCC-E1F61167B21F}"/>
    <cellStyle name="40% - Accent1 2 2 2 2 4" xfId="16206" xr:uid="{C8C21BAB-CC5F-493E-BAC7-1B706341B42E}"/>
    <cellStyle name="40% - Accent1 2 2 2 2 4 2" xfId="16207" xr:uid="{BA4D5AC9-B58C-4CBA-9920-5BD617ED67AF}"/>
    <cellStyle name="40% - Accent1 2 2 2 2 4 2 2" xfId="16208" xr:uid="{FFF16422-9BFE-45C8-A567-9B39B5CCBD45}"/>
    <cellStyle name="40% - Accent1 2 2 2 2 4 3" xfId="16209" xr:uid="{75CB2D40-EBB1-4743-912F-58A760F699B0}"/>
    <cellStyle name="40% - Accent1 2 2 2 2 5" xfId="16210" xr:uid="{B1089764-3072-4601-923A-D6C40F767AC5}"/>
    <cellStyle name="40% - Accent1 2 2 2 2 5 2" xfId="16211" xr:uid="{0496DCE9-5372-4870-9BBD-5062A0B244AC}"/>
    <cellStyle name="40% - Accent1 2 2 2 2 6" xfId="16212" xr:uid="{56F10341-6D37-476D-9AF4-5BB4B5FE17F5}"/>
    <cellStyle name="40% - Accent1 2 2 2 3" xfId="16213" xr:uid="{2A40C9B6-6D5C-48F7-BF31-147A69F9E6E8}"/>
    <cellStyle name="40% - Accent1 2 2 2 3 2" xfId="16214" xr:uid="{F0CB5C90-D7EA-421F-ABA6-D5E89909983D}"/>
    <cellStyle name="40% - Accent1 2 2 2 3 2 2" xfId="16215" xr:uid="{F0847C8A-99A3-421E-A5D0-121F2ED433D9}"/>
    <cellStyle name="40% - Accent1 2 2 2 3 2 2 2" xfId="16216" xr:uid="{7B12DE5E-3998-4930-A341-895D9E493B91}"/>
    <cellStyle name="40% - Accent1 2 2 2 3 2 2 2 2" xfId="16217" xr:uid="{28C9EFFF-452D-42B2-9F58-3A4172C550AB}"/>
    <cellStyle name="40% - Accent1 2 2 2 3 2 2 3" xfId="16218" xr:uid="{3674807A-C67E-4B8B-BCD1-7EBF004FF42F}"/>
    <cellStyle name="40% - Accent1 2 2 2 3 2 3" xfId="16219" xr:uid="{74BC5132-1E1C-42F0-BD9F-0234DC6CCB2B}"/>
    <cellStyle name="40% - Accent1 2 2 2 3 2 3 2" xfId="16220" xr:uid="{60A56294-E9FE-4DEC-8DDC-E2E98F90250F}"/>
    <cellStyle name="40% - Accent1 2 2 2 3 2 4" xfId="16221" xr:uid="{0BB8E82E-4087-458C-96F9-16E4052E2A00}"/>
    <cellStyle name="40% - Accent1 2 2 2 3 3" xfId="16222" xr:uid="{2D860650-E082-415A-B6C4-7264115E112C}"/>
    <cellStyle name="40% - Accent1 2 2 2 3 3 2" xfId="16223" xr:uid="{EC4ADB75-122E-4FA5-BAEE-ED15C33853CD}"/>
    <cellStyle name="40% - Accent1 2 2 2 3 3 2 2" xfId="16224" xr:uid="{8D545E7F-2026-443C-BEA0-9D81D6B6AB3C}"/>
    <cellStyle name="40% - Accent1 2 2 2 3 3 3" xfId="16225" xr:uid="{347825EA-8136-4FD6-83C2-C3351E1CCC04}"/>
    <cellStyle name="40% - Accent1 2 2 2 3 4" xfId="16226" xr:uid="{422A2899-22C5-4142-AA27-240062B2C865}"/>
    <cellStyle name="40% - Accent1 2 2 2 3 4 2" xfId="16227" xr:uid="{EA70882F-B020-46C0-8F5D-4A7119648AE0}"/>
    <cellStyle name="40% - Accent1 2 2 2 3 5" xfId="16228" xr:uid="{67E6D4A6-1E5C-42A7-AE45-0394481CEE6A}"/>
    <cellStyle name="40% - Accent1 2 2 2 4" xfId="16229" xr:uid="{F796C337-35C8-47EC-BDB8-14E8675923A7}"/>
    <cellStyle name="40% - Accent1 2 2 2 4 2" xfId="16230" xr:uid="{123A4DFB-FEA6-4981-AE9D-A37C0123D4A7}"/>
    <cellStyle name="40% - Accent1 2 2 2 4 2 2" xfId="16231" xr:uid="{80AA9CEC-7ECA-4603-AD2A-472E62F8DEA6}"/>
    <cellStyle name="40% - Accent1 2 2 2 4 2 2 2" xfId="16232" xr:uid="{CDBB2364-B9F6-4951-9C57-15D6067F3F81}"/>
    <cellStyle name="40% - Accent1 2 2 2 4 2 2 2 2" xfId="16233" xr:uid="{BF1714DB-E018-4401-B6CB-E6FC134D2810}"/>
    <cellStyle name="40% - Accent1 2 2 2 4 2 2 3" xfId="16234" xr:uid="{05C00F29-C48A-4627-91CF-C24E6A10B505}"/>
    <cellStyle name="40% - Accent1 2 2 2 4 2 3" xfId="16235" xr:uid="{F8DD0511-A000-47C5-9C2B-A98A5EFD7101}"/>
    <cellStyle name="40% - Accent1 2 2 2 4 2 3 2" xfId="16236" xr:uid="{4FDC317A-580B-43A2-B986-EF5E44281079}"/>
    <cellStyle name="40% - Accent1 2 2 2 4 2 4" xfId="16237" xr:uid="{0B17951A-584D-443E-BF48-2DAEF282B493}"/>
    <cellStyle name="40% - Accent1 2 2 2 4 3" xfId="16238" xr:uid="{09C75755-E724-422C-837B-AC8A8174C337}"/>
    <cellStyle name="40% - Accent1 2 2 2 4 3 2" xfId="16239" xr:uid="{1DBB07E8-20B3-4619-BF8A-CC3BDF9EA5F3}"/>
    <cellStyle name="40% - Accent1 2 2 2 4 3 2 2" xfId="16240" xr:uid="{282EA7B4-162F-4A35-BDBD-720D0EBFAF2C}"/>
    <cellStyle name="40% - Accent1 2 2 2 4 3 3" xfId="16241" xr:uid="{F63A8C95-FE75-4616-BAD2-D4465C1BCA96}"/>
    <cellStyle name="40% - Accent1 2 2 2 4 4" xfId="16242" xr:uid="{0FA5AB1D-AA60-4FB2-89CF-F5079D1F7AFF}"/>
    <cellStyle name="40% - Accent1 2 2 2 4 4 2" xfId="16243" xr:uid="{E4C904D6-E564-4DD9-90C2-E3BA85C13577}"/>
    <cellStyle name="40% - Accent1 2 2 2 4 5" xfId="16244" xr:uid="{9D1B912F-98DA-44E3-A67C-5B86D0C6F2C9}"/>
    <cellStyle name="40% - Accent1 2 2 2_Sheet1" xfId="16245" xr:uid="{CEB202BC-1B67-4D29-9EC1-D711FB1840D0}"/>
    <cellStyle name="40% - Accent1 2 2 3" xfId="16246" xr:uid="{CD8A879F-FEF8-4234-B061-87A01B0AAC42}"/>
    <cellStyle name="40% - Accent1 2 2 3 2" xfId="16247" xr:uid="{65E38655-A146-4667-9740-3C27E9F177F5}"/>
    <cellStyle name="40% - Accent1 2 2 3 2 2" xfId="16248" xr:uid="{71DDD4A2-7886-456E-A54C-CDD39DF6A3F0}"/>
    <cellStyle name="40% - Accent1 2 2 3 2 2 2" xfId="16249" xr:uid="{6F04AA2A-EC3A-4ADD-B23D-1448B89D41EB}"/>
    <cellStyle name="40% - Accent1 2 2 3 2 2 2 2" xfId="16250" xr:uid="{A38D33AB-9288-4A98-98B2-4D5A31951BA7}"/>
    <cellStyle name="40% - Accent1 2 2 3 2 2 3" xfId="16251" xr:uid="{818E5942-D843-431D-B3AF-F9F37E2FA92D}"/>
    <cellStyle name="40% - Accent1 2 2 3 2 3" xfId="16252" xr:uid="{18565A85-3B60-4B7B-810A-F43EB6B6D707}"/>
    <cellStyle name="40% - Accent1 2 2 3 2 3 2" xfId="16253" xr:uid="{13BAC50B-C97F-4E42-96C9-A8B514B5F826}"/>
    <cellStyle name="40% - Accent1 2 2 3 2 4" xfId="16254" xr:uid="{7B81C9D1-E8ED-4720-80FB-0B69A3AB6A5A}"/>
    <cellStyle name="40% - Accent1 2 2 3 3" xfId="16255" xr:uid="{B10D98B8-5C88-46AC-922B-4B71F6E2AC61}"/>
    <cellStyle name="40% - Accent1 2 2 3 3 2" xfId="16256" xr:uid="{6D12CE35-8E9B-4ACA-8F4C-C8FDEA179551}"/>
    <cellStyle name="40% - Accent1 2 2 3 3 2 2" xfId="16257" xr:uid="{78D07B21-2914-4BCD-9280-AFF7BAC2E67D}"/>
    <cellStyle name="40% - Accent1 2 2 3 3 3" xfId="16258" xr:uid="{85CE5CD5-8AB6-49EA-AA66-37014FF8EDCD}"/>
    <cellStyle name="40% - Accent1 2 2 3 4" xfId="16259" xr:uid="{05BDC9FE-B1CD-498E-89AA-52C8CB467F91}"/>
    <cellStyle name="40% - Accent1 2 2 3 4 2" xfId="16260" xr:uid="{0A46CB89-8F64-479B-825B-3689DD1265A8}"/>
    <cellStyle name="40% - Accent1 2 2 3 5" xfId="16261" xr:uid="{DEC095B6-5D03-4D58-90B7-63F2F5F7A6BE}"/>
    <cellStyle name="40% - Accent1 2 2 4" xfId="16262" xr:uid="{F0ECD48B-888F-4234-8AB2-3F9FF25BA4B3}"/>
    <cellStyle name="40% - Accent1 2 2 4 2" xfId="16263" xr:uid="{6C361D2B-58B8-4AEC-953F-3618640879F8}"/>
    <cellStyle name="40% - Accent1 2 2 4 2 2" xfId="16264" xr:uid="{0A318621-5AE1-44E7-BC73-B7317D52696F}"/>
    <cellStyle name="40% - Accent1 2 2 4 2 2 2" xfId="16265" xr:uid="{6BEB9B19-A587-4FD6-B7ED-BFD8DF4A72F6}"/>
    <cellStyle name="40% - Accent1 2 2 4 2 3" xfId="16266" xr:uid="{51B2F3D3-FCB4-4CD7-B34F-E4C79B444E86}"/>
    <cellStyle name="40% - Accent1 2 2 4 3" xfId="16267" xr:uid="{E2EC6E51-9CC3-438C-B3FC-AF28FEAF8BA7}"/>
    <cellStyle name="40% - Accent1 2 2 4 3 2" xfId="16268" xr:uid="{EC5E674A-3EE8-4D66-BF77-03EAC53A07D7}"/>
    <cellStyle name="40% - Accent1 2 2 4 4" xfId="16269" xr:uid="{867E7745-D422-47E7-BB38-5D477CDAAF63}"/>
    <cellStyle name="40% - Accent1 2 2 5" xfId="16270" xr:uid="{50C6C1FB-9759-4D65-9C42-40C42BAF667D}"/>
    <cellStyle name="40% - Accent1 2 2 5 2" xfId="16271" xr:uid="{0464973F-9793-4631-998C-AAB365A9BF04}"/>
    <cellStyle name="40% - Accent1 2 2 5 2 2" xfId="16272" xr:uid="{084DB386-F7EC-4DCD-A301-8F006E606C4C}"/>
    <cellStyle name="40% - Accent1 2 2 5 3" xfId="16273" xr:uid="{31C64743-DEA3-4AA7-BD22-D7B097765B84}"/>
    <cellStyle name="40% - Accent1 2 2 6" xfId="16274" xr:uid="{3A74E798-A027-4405-A482-E30A84085291}"/>
    <cellStyle name="40% - Accent1 2 2 6 2" xfId="16275" xr:uid="{89C1CBD3-4459-4D92-B2EC-08BB26BA5B63}"/>
    <cellStyle name="40% - Accent1 2 2 7" xfId="16276" xr:uid="{ED5CD70D-4BF3-4E17-BF63-EA995236B521}"/>
    <cellStyle name="40% - Accent1 2 2_Asset Register (new)" xfId="16277" xr:uid="{EF154C38-370A-47D7-9A71-24D5E70D1E57}"/>
    <cellStyle name="40% - Accent1 2 3" xfId="16278" xr:uid="{285F0CB8-96FE-4074-8CFA-7D4E17495C7D}"/>
    <cellStyle name="40% - Accent1 2 3 2" xfId="16279" xr:uid="{F0F01F7A-EFCC-44EC-B164-6C2B7FBA78ED}"/>
    <cellStyle name="40% - Accent1 2 3 2 2" xfId="16280" xr:uid="{DDC4D0C7-792A-4A1E-A1BB-0A8D50EF1801}"/>
    <cellStyle name="40% - Accent1 2 3 2 2 2" xfId="16281" xr:uid="{75030EC4-756F-45D2-9DE0-B7DB58DB279A}"/>
    <cellStyle name="40% - Accent1 2 3 2 2 2 2" xfId="16282" xr:uid="{EFBDA5A4-6749-4D04-A4A8-5407DF8FE38E}"/>
    <cellStyle name="40% - Accent1 2 3 2 2 3" xfId="16283" xr:uid="{FCFEB6C3-5D68-4B47-A343-19637C9B969D}"/>
    <cellStyle name="40% - Accent1 2 3 2 3" xfId="16284" xr:uid="{D2FBD378-1C90-4394-9022-7775E366A8F0}"/>
    <cellStyle name="40% - Accent1 2 3 2 3 2" xfId="16285" xr:uid="{6CE63322-1F04-4DF1-8775-87F141B27C78}"/>
    <cellStyle name="40% - Accent1 2 3 2 3 2 2" xfId="16286" xr:uid="{793AA0B1-EA45-4EDB-9B44-E74C13D9B819}"/>
    <cellStyle name="40% - Accent1 2 3 2 3 2 2 2" xfId="16287" xr:uid="{ADA21462-2C02-46CE-9557-B58BB8450D18}"/>
    <cellStyle name="40% - Accent1 2 3 2 3 2 3" xfId="16288" xr:uid="{D9F7F25C-BDD2-4F3B-8D89-85BDF0C95183}"/>
    <cellStyle name="40% - Accent1 2 3 2 3 3" xfId="16289" xr:uid="{897E071D-F9DA-42F5-8CE4-CF3B2C986231}"/>
    <cellStyle name="40% - Accent1 2 3 2 3 3 2" xfId="16290" xr:uid="{5F8F8AC4-80A3-4A7F-A9E4-3D6E7E5038A6}"/>
    <cellStyle name="40% - Accent1 2 3 2 3 4" xfId="16291" xr:uid="{1F9C6002-E030-4339-8534-D33350639572}"/>
    <cellStyle name="40% - Accent1 2 3 2 4" xfId="16292" xr:uid="{26CF1588-244A-425D-AFD5-93F0A2304266}"/>
    <cellStyle name="40% - Accent1 2 3 2 4 2" xfId="16293" xr:uid="{A67B5678-2E8F-4FFB-807D-1481BAC3157A}"/>
    <cellStyle name="40% - Accent1 2 3 2 4 2 2" xfId="16294" xr:uid="{87F10BAC-B230-47A9-8A24-FC1FE945F8DC}"/>
    <cellStyle name="40% - Accent1 2 3 2 4 3" xfId="16295" xr:uid="{C9ACE64B-F457-47FA-8E2A-92A837CEAEF6}"/>
    <cellStyle name="40% - Accent1 2 3 2 5" xfId="16296" xr:uid="{81815A99-6CDB-43F5-A3D5-5FEF3D50D354}"/>
    <cellStyle name="40% - Accent1 2 3 2 5 2" xfId="16297" xr:uid="{39706576-7F06-4F97-A5E3-7AA696F5CFE2}"/>
    <cellStyle name="40% - Accent1 2 3 2 6" xfId="16298" xr:uid="{AC48D1D6-9C26-49DE-ACDD-FEDEBA11AD3B}"/>
    <cellStyle name="40% - Accent1 2 3 2 6 2" xfId="16299" xr:uid="{32F7BFDA-2BA3-4EBC-B2B9-A98F0EC24EAF}"/>
    <cellStyle name="40% - Accent1 2 3 2 7" xfId="16300" xr:uid="{2771A049-3528-4BEA-A2B0-2B793C69A9A1}"/>
    <cellStyle name="40% - Accent1 2 3 2 8" xfId="16301" xr:uid="{274C1969-23A2-4D7E-AE9E-BCA48E9E66CE}"/>
    <cellStyle name="40% - Accent1 2 3 3" xfId="16302" xr:uid="{66EB41B0-37F4-4FA6-8AFE-3445B1F85E33}"/>
    <cellStyle name="40% - Accent1 2 3 3 2" xfId="16303" xr:uid="{768C168D-8C99-4BD8-88F8-4E89FFD02EAC}"/>
    <cellStyle name="40% - Accent1 2 3 3 2 2" xfId="16304" xr:uid="{EC83BD5A-6A7B-40A2-BC47-D6BC94AB2244}"/>
    <cellStyle name="40% - Accent1 2 3 3 2 2 2" xfId="16305" xr:uid="{E51F036A-906B-4D10-8F67-9BD41596B997}"/>
    <cellStyle name="40% - Accent1 2 3 3 2 2 2 2" xfId="16306" xr:uid="{490EF2CF-F4BA-482A-BC16-4AB9BE5D08FB}"/>
    <cellStyle name="40% - Accent1 2 3 3 2 2 3" xfId="16307" xr:uid="{7423C843-BDD5-46B6-A513-1E8271708749}"/>
    <cellStyle name="40% - Accent1 2 3 3 2 3" xfId="16308" xr:uid="{AF9A7BD9-B93C-4F8B-A9A5-1C28734397EF}"/>
    <cellStyle name="40% - Accent1 2 3 3 2 3 2" xfId="16309" xr:uid="{AADF4F38-D521-47EC-BAEC-BF1797B47356}"/>
    <cellStyle name="40% - Accent1 2 3 3 2 4" xfId="16310" xr:uid="{8B23C673-DEDC-4EA8-BD74-3F91273A5AD9}"/>
    <cellStyle name="40% - Accent1 2 3 3 3" xfId="16311" xr:uid="{EB3F08D9-F862-4AC2-BA53-42210F3A90CB}"/>
    <cellStyle name="40% - Accent1 2 3 3 3 2" xfId="16312" xr:uid="{F2232783-1039-49B8-9226-BC271738A320}"/>
    <cellStyle name="40% - Accent1 2 3 3 3 2 2" xfId="16313" xr:uid="{CB244F6F-54C3-4A6F-B8B4-4B9EE325880B}"/>
    <cellStyle name="40% - Accent1 2 3 3 3 3" xfId="16314" xr:uid="{5E061ED9-E263-4A84-92E2-D200D6E321A1}"/>
    <cellStyle name="40% - Accent1 2 3 3 4" xfId="16315" xr:uid="{7FB16910-C8AF-45FA-9266-45D58701A1E6}"/>
    <cellStyle name="40% - Accent1 2 3 3 4 2" xfId="16316" xr:uid="{7ECE493B-2483-45AC-80F3-4B0E454187DC}"/>
    <cellStyle name="40% - Accent1 2 3 3 5" xfId="16317" xr:uid="{501317FE-DDBD-4CE3-8B64-93563202E0F5}"/>
    <cellStyle name="40% - Accent1 2 3 3 5 2" xfId="16318" xr:uid="{CED380EF-A613-4D9C-95A0-6284E7DB484D}"/>
    <cellStyle name="40% - Accent1 2 3 3 6" xfId="16319" xr:uid="{61251F30-2D22-4C85-A400-FB7D54B89E28}"/>
    <cellStyle name="40% - Accent1 2 3 3 7" xfId="16320" xr:uid="{19696FC2-7619-47A7-904F-EF1CFCA37218}"/>
    <cellStyle name="40% - Accent1 2 3 4" xfId="16321" xr:uid="{B976AD16-5FAE-4094-914A-0047E3AD768F}"/>
    <cellStyle name="40% - Accent1 2 3 4 2" xfId="16322" xr:uid="{52D41817-365C-4FB2-BCAA-AAD640425AD3}"/>
    <cellStyle name="40% - Accent1 2 3 4 2 2" xfId="16323" xr:uid="{F839E1F3-0405-402A-8E04-FB1A6A1C5833}"/>
    <cellStyle name="40% - Accent1 2 3 4 2 2 2" xfId="16324" xr:uid="{230A3266-014C-46F5-BBFB-D355836D31DB}"/>
    <cellStyle name="40% - Accent1 2 3 4 2 2 2 2" xfId="16325" xr:uid="{57923A96-7B88-4B32-9B35-7CBA5B6FB316}"/>
    <cellStyle name="40% - Accent1 2 3 4 2 2 3" xfId="16326" xr:uid="{11837358-7F05-4DF3-B82F-1F536FA0956C}"/>
    <cellStyle name="40% - Accent1 2 3 4 2 3" xfId="16327" xr:uid="{AFDD5E05-3D54-4628-BF9F-389C889B46DD}"/>
    <cellStyle name="40% - Accent1 2 3 4 2 3 2" xfId="16328" xr:uid="{BE8D6584-8B5E-400D-9C31-2FEB094DB615}"/>
    <cellStyle name="40% - Accent1 2 3 4 2 4" xfId="16329" xr:uid="{770BB833-A137-42D2-967B-37046D967504}"/>
    <cellStyle name="40% - Accent1 2 3 4 3" xfId="16330" xr:uid="{CB5215FE-14BE-4E1C-8269-A8D0FE65C35E}"/>
    <cellStyle name="40% - Accent1 2 3 4 3 2" xfId="16331" xr:uid="{B220AC9C-28A3-456E-8919-08688EF56DA7}"/>
    <cellStyle name="40% - Accent1 2 3 4 3 2 2" xfId="16332" xr:uid="{59EBA7EA-00EF-4540-B0C3-0082E6B3EFC2}"/>
    <cellStyle name="40% - Accent1 2 3 4 3 3" xfId="16333" xr:uid="{B8DC11AC-0C36-4F85-B5E8-B6D718A4E66B}"/>
    <cellStyle name="40% - Accent1 2 3 4 4" xfId="16334" xr:uid="{1E842E2E-7140-4C11-A596-91685E4E0FC6}"/>
    <cellStyle name="40% - Accent1 2 3 4 4 2" xfId="16335" xr:uid="{527BB115-862C-4940-BF99-4C0268A3DB28}"/>
    <cellStyle name="40% - Accent1 2 3 4 5" xfId="16336" xr:uid="{A325A74D-AE51-47FE-8A17-3A42A3093CE5}"/>
    <cellStyle name="40% - Accent1 2 3 5" xfId="16337" xr:uid="{562212FD-CFF9-4813-A80E-F33982D8321E}"/>
    <cellStyle name="40% - Accent1 2 3 5 2" xfId="16338" xr:uid="{A9E207B4-7E98-4330-9314-DAA6EBC95601}"/>
    <cellStyle name="40% - Accent1 2 3 6" xfId="16339" xr:uid="{AF9F25D2-D3CF-42D6-8B09-1FC33A1CB8AB}"/>
    <cellStyle name="40% - Accent1 2 3_Sheet1" xfId="16340" xr:uid="{6CFAD674-99EB-424A-9A3B-9AE94CD679BF}"/>
    <cellStyle name="40% - Accent1 2 4" xfId="16341" xr:uid="{2CEC25EB-470A-4869-B648-79F178563268}"/>
    <cellStyle name="40% - Accent1 2 4 2" xfId="16342" xr:uid="{05318EDA-47A8-49C4-8B9A-94CE1EA1A0F7}"/>
    <cellStyle name="40% - Accent1 2 4 2 2" xfId="16343" xr:uid="{18539574-C926-41BC-8EA3-04719FD917CE}"/>
    <cellStyle name="40% - Accent1 2 4 2 2 2" xfId="16344" xr:uid="{487E2B88-B91F-40A9-8125-9E5F2B997140}"/>
    <cellStyle name="40% - Accent1 2 4 2 2 3" xfId="16345" xr:uid="{85180CD6-4828-4F2D-9AA6-3FD404AB0B6C}"/>
    <cellStyle name="40% - Accent1 2 4 2 3" xfId="16346" xr:uid="{E4A37E9F-037A-4A28-BA87-C9B8C4DB4008}"/>
    <cellStyle name="40% - Accent1 2 4 2 4" xfId="16347" xr:uid="{9D15A09E-DA54-4B3F-8331-22654C9A8251}"/>
    <cellStyle name="40% - Accent1 2 4 3" xfId="16348" xr:uid="{773AB63B-ED5A-44F4-8084-FEEB076055D8}"/>
    <cellStyle name="40% - Accent1 2 4 3 2" xfId="16349" xr:uid="{2D427D01-B5AA-4CD3-B2F2-7966230B968F}"/>
    <cellStyle name="40% - Accent1 2 4 3 3" xfId="16350" xr:uid="{2DA35EB3-B780-45F5-A91F-64E385C7102B}"/>
    <cellStyle name="40% - Accent1 2 4 4" xfId="16351" xr:uid="{395A0E75-AE27-4296-815E-9F742FC224C4}"/>
    <cellStyle name="40% - Accent1 2 4 4 2" xfId="16352" xr:uid="{F56752B4-964A-4761-8E8A-A6F78E4FDE9E}"/>
    <cellStyle name="40% - Accent1 2 4 5" xfId="16353" xr:uid="{6B82BB88-69F1-45E8-BF57-19A7F54A7A1C}"/>
    <cellStyle name="40% - Accent1 2 5" xfId="16354" xr:uid="{BB76F304-5A86-4032-A12E-72358E0FE701}"/>
    <cellStyle name="40% - Accent1 2 5 2" xfId="16355" xr:uid="{B8D7DDA9-D7E7-47ED-A83A-B7580CCAB91D}"/>
    <cellStyle name="40% - Accent1 2 6" xfId="16356" xr:uid="{10A630FF-506A-43CA-B1B7-9A801279C238}"/>
    <cellStyle name="40% - Accent1 2 7" xfId="16357" xr:uid="{671FCE3C-A31D-4D46-AAFE-754479031504}"/>
    <cellStyle name="40% - Accent1 2 8" xfId="16358" xr:uid="{C2EBB0AA-E4F4-4C28-9B2A-167BA53264CB}"/>
    <cellStyle name="40% - Accent1 2 9" xfId="16359" xr:uid="{CE1D843F-F547-49B4-B02A-43EAE41290CC}"/>
    <cellStyle name="40% - Accent1 2 9 2" xfId="16360" xr:uid="{1E8E552F-08BB-46A1-9C37-E1159291BCCD}"/>
    <cellStyle name="40% - Accent1 2 9 2 2" xfId="16361" xr:uid="{D1F6AEA0-4640-4160-8D10-3CC2F9393F66}"/>
    <cellStyle name="40% - Accent1 2 9 2 2 2" xfId="16362" xr:uid="{187FD204-0FCB-4B19-A12E-82265BB01870}"/>
    <cellStyle name="40% - Accent1 2 9 2 2 2 2" xfId="16363" xr:uid="{B15418F2-390C-4C84-A7D7-08B54F2C7025}"/>
    <cellStyle name="40% - Accent1 2 9 2 2 3" xfId="16364" xr:uid="{F13E840D-ABF4-4722-9F70-4C20C9C1FBA5}"/>
    <cellStyle name="40% - Accent1 2 9 2 3" xfId="16365" xr:uid="{E5773DC5-4760-4169-84EC-214A2BB296F9}"/>
    <cellStyle name="40% - Accent1 2 9 2 3 2" xfId="16366" xr:uid="{80D07D21-6E16-4073-BB0E-1147FD050675}"/>
    <cellStyle name="40% - Accent1 2 9 2 4" xfId="16367" xr:uid="{E5376287-90DB-4D61-A690-DC53F88C8D11}"/>
    <cellStyle name="40% - Accent1 2 9 3" xfId="16368" xr:uid="{2ECDBC99-A960-4BD5-B9E0-99C70718EB1E}"/>
    <cellStyle name="40% - Accent1 2 9 3 2" xfId="16369" xr:uid="{BE1D4922-D13B-4F90-944C-E32F8AFA86B1}"/>
    <cellStyle name="40% - Accent1 2 9 3 2 2" xfId="16370" xr:uid="{2DAFB050-8EC2-43E0-964C-1EDEE2304025}"/>
    <cellStyle name="40% - Accent1 2 9 3 3" xfId="16371" xr:uid="{3315F9D6-3D8E-4F4F-BDFE-D7EB81E84A61}"/>
    <cellStyle name="40% - Accent1 2 9 4" xfId="16372" xr:uid="{F980CF4E-A3A1-4C0A-8700-E03B2FFA2C4C}"/>
    <cellStyle name="40% - Accent1 2 9 4 2" xfId="16373" xr:uid="{BD1FF5ED-4E2D-400E-9CD4-194FD3ABBEC7}"/>
    <cellStyle name="40% - Accent1 2 9 5" xfId="16374" xr:uid="{92B90E6F-4D53-456D-B50E-51C06DEB4F00}"/>
    <cellStyle name="40% - Accent1 2_Asset Register (new)" xfId="16375" xr:uid="{5508D3A3-8EAD-494A-A4F7-DDFEFCCA174C}"/>
    <cellStyle name="40% - Accent1 3" xfId="16376" xr:uid="{4BFD6014-CAFE-469B-B86C-6EBD61F50F7C}"/>
    <cellStyle name="40% - Accent1 3 10" xfId="16377" xr:uid="{9984EAB3-98A1-4EAD-9BB3-367F40F739B2}"/>
    <cellStyle name="40% - Accent1 3 10 2" xfId="16378" xr:uid="{0E2AB423-69F0-4E1D-9043-BB0C5FFF1C7F}"/>
    <cellStyle name="40% - Accent1 3 10 2 2" xfId="16379" xr:uid="{FB498869-0953-4F87-AECC-AB580E964F7A}"/>
    <cellStyle name="40% - Accent1 3 10 2 2 2" xfId="16380" xr:uid="{34AC2310-E3DA-48D5-BA7F-FF16372D23C2}"/>
    <cellStyle name="40% - Accent1 3 10 2 2 2 2" xfId="16381" xr:uid="{EEA9F1A8-02E5-45ED-B031-C64C5F4583E4}"/>
    <cellStyle name="40% - Accent1 3 10 2 2 3" xfId="16382" xr:uid="{2C04108E-8E68-444C-B81A-AA988B724445}"/>
    <cellStyle name="40% - Accent1 3 10 2 3" xfId="16383" xr:uid="{53A09DD1-6805-4076-9888-B91E00F51BCF}"/>
    <cellStyle name="40% - Accent1 3 10 2 3 2" xfId="16384" xr:uid="{14BA7E9E-9B78-48CF-A7DE-312DCD22C33E}"/>
    <cellStyle name="40% - Accent1 3 10 2 4" xfId="16385" xr:uid="{4CCEC297-E353-44B0-B581-74E1803ADEBB}"/>
    <cellStyle name="40% - Accent1 3 10 3" xfId="16386" xr:uid="{E7EC4AD5-2E60-4E72-B31D-40F3691358E5}"/>
    <cellStyle name="40% - Accent1 3 10 3 2" xfId="16387" xr:uid="{95648830-2315-4905-BD54-EE45FA9A2144}"/>
    <cellStyle name="40% - Accent1 3 10 3 2 2" xfId="16388" xr:uid="{3C46840A-2885-4F6C-9CCF-509609400CCD}"/>
    <cellStyle name="40% - Accent1 3 10 3 3" xfId="16389" xr:uid="{8311D279-C385-48F5-93A3-C8D5F05AD246}"/>
    <cellStyle name="40% - Accent1 3 10 4" xfId="16390" xr:uid="{56088836-C998-41CC-BEFD-E854240CE5BE}"/>
    <cellStyle name="40% - Accent1 3 10 4 2" xfId="16391" xr:uid="{1D19A37E-3AA9-4D8A-8D31-2D0561CB70F0}"/>
    <cellStyle name="40% - Accent1 3 10 5" xfId="16392" xr:uid="{5A555E15-8D06-4523-ACEA-3B52F11CF997}"/>
    <cellStyle name="40% - Accent1 3 11" xfId="16393" xr:uid="{060170F8-C23D-4F6C-B583-28B0A9384AF2}"/>
    <cellStyle name="40% - Accent1 3 11 2" xfId="16394" xr:uid="{715F8AF3-43BE-4D80-8CAD-565623974C72}"/>
    <cellStyle name="40% - Accent1 3 11 2 2" xfId="16395" xr:uid="{E40AEFD1-783A-499E-BF10-3F532D9F382A}"/>
    <cellStyle name="40% - Accent1 3 11 2 2 2" xfId="16396" xr:uid="{4B0BCA90-0B72-4FCA-9266-5AAEBDEF182F}"/>
    <cellStyle name="40% - Accent1 3 11 2 2 2 2" xfId="16397" xr:uid="{ACE4839F-5CAE-47F5-AFA1-5BE886F442E8}"/>
    <cellStyle name="40% - Accent1 3 11 2 2 3" xfId="16398" xr:uid="{21136C53-01E9-490E-89EF-88B883BDF522}"/>
    <cellStyle name="40% - Accent1 3 11 2 3" xfId="16399" xr:uid="{E4961114-9206-4CA5-806C-5C190862B914}"/>
    <cellStyle name="40% - Accent1 3 11 2 3 2" xfId="16400" xr:uid="{10CA691E-CC63-4455-869C-89A934572C54}"/>
    <cellStyle name="40% - Accent1 3 11 2 4" xfId="16401" xr:uid="{2EC96161-22A5-4616-9667-F52FD60DD32A}"/>
    <cellStyle name="40% - Accent1 3 11 3" xfId="16402" xr:uid="{9174B6A9-6C22-494B-B390-5A5C7FB7074D}"/>
    <cellStyle name="40% - Accent1 3 11 3 2" xfId="16403" xr:uid="{A52D6043-38E5-45C1-944D-0F1DA2277747}"/>
    <cellStyle name="40% - Accent1 3 11 3 2 2" xfId="16404" xr:uid="{6B80B494-8BC3-47C2-8AE3-6AC70989471C}"/>
    <cellStyle name="40% - Accent1 3 11 3 3" xfId="16405" xr:uid="{EFA2F7F3-8446-4D9A-B4CA-8D9E4D9BA2A7}"/>
    <cellStyle name="40% - Accent1 3 11 4" xfId="16406" xr:uid="{755D0A46-6F7B-4760-A372-3E0DCD8D52E3}"/>
    <cellStyle name="40% - Accent1 3 11 4 2" xfId="16407" xr:uid="{669A8B1A-9D8F-4319-8FCD-CF2DF4AA8EF8}"/>
    <cellStyle name="40% - Accent1 3 11 5" xfId="16408" xr:uid="{1CDD5538-44BC-4605-9DC4-F53BF42FE403}"/>
    <cellStyle name="40% - Accent1 3 12" xfId="16409" xr:uid="{34D07BD2-BBBB-4759-8DAF-47808BB73C5C}"/>
    <cellStyle name="40% - Accent1 3 12 2" xfId="16410" xr:uid="{5D8A9B17-70FE-4402-864F-37FA3217341A}"/>
    <cellStyle name="40% - Accent1 3 12 2 2" xfId="16411" xr:uid="{FC70AFDB-3724-4219-A0AF-0E0CF86EC463}"/>
    <cellStyle name="40% - Accent1 3 12 2 2 2" xfId="16412" xr:uid="{C7779861-3C52-4D64-A199-74C64A689CBB}"/>
    <cellStyle name="40% - Accent1 3 12 2 2 2 2" xfId="16413" xr:uid="{7E28ECC9-1929-4269-95A8-6C77C4840B20}"/>
    <cellStyle name="40% - Accent1 3 12 2 2 3" xfId="16414" xr:uid="{BFD34960-0AB9-4AC5-A794-D921CE0FBC1B}"/>
    <cellStyle name="40% - Accent1 3 12 2 3" xfId="16415" xr:uid="{B747199A-A783-4FA8-BC14-DA4596A43BB4}"/>
    <cellStyle name="40% - Accent1 3 12 2 3 2" xfId="16416" xr:uid="{5B2CA229-3909-4799-AC7D-FF21CCA9D875}"/>
    <cellStyle name="40% - Accent1 3 12 2 4" xfId="16417" xr:uid="{B71DD7AE-4984-42DE-9136-172A7B8CDCFB}"/>
    <cellStyle name="40% - Accent1 3 12 3" xfId="16418" xr:uid="{F6E1CBF7-F5AF-487C-B038-25D45EAE794C}"/>
    <cellStyle name="40% - Accent1 3 12 3 2" xfId="16419" xr:uid="{FF949E96-3913-4DEE-97C8-11E41C90666A}"/>
    <cellStyle name="40% - Accent1 3 12 3 2 2" xfId="16420" xr:uid="{5806E90A-EDF8-4CCB-BDF4-D52B16F0211F}"/>
    <cellStyle name="40% - Accent1 3 12 3 3" xfId="16421" xr:uid="{42B3EA3D-C0A8-4E1C-86CB-D19AB86083FF}"/>
    <cellStyle name="40% - Accent1 3 12 4" xfId="16422" xr:uid="{F15838A3-9E6E-4033-A748-4F0B585B5EE4}"/>
    <cellStyle name="40% - Accent1 3 12 4 2" xfId="16423" xr:uid="{6E8B323D-0803-46F8-9C74-5CB99D45993F}"/>
    <cellStyle name="40% - Accent1 3 12 5" xfId="16424" xr:uid="{9FF5A90C-33E5-4DB1-938A-E04B309AE86E}"/>
    <cellStyle name="40% - Accent1 3 13" xfId="16425" xr:uid="{7A5D0397-5159-46F8-BE0F-7BC225E508F0}"/>
    <cellStyle name="40% - Accent1 3 13 2" xfId="16426" xr:uid="{555AAAAA-C77B-42A7-9E37-8255E25EE1E0}"/>
    <cellStyle name="40% - Accent1 3 13 2 2" xfId="16427" xr:uid="{639BE094-3849-49C3-A373-5AAAB9856F69}"/>
    <cellStyle name="40% - Accent1 3 13 2 2 2" xfId="16428" xr:uid="{6A64C752-3155-4853-8F51-C095CEBB4327}"/>
    <cellStyle name="40% - Accent1 3 13 2 2 2 2" xfId="16429" xr:uid="{D01B3E2B-5244-42A6-81E2-EF7D52297E8F}"/>
    <cellStyle name="40% - Accent1 3 13 2 2 3" xfId="16430" xr:uid="{D701CB9D-32EC-42EE-B3C3-ED72F517F92D}"/>
    <cellStyle name="40% - Accent1 3 13 2 3" xfId="16431" xr:uid="{493417AC-6C7C-486B-8271-0A0E79292366}"/>
    <cellStyle name="40% - Accent1 3 13 2 3 2" xfId="16432" xr:uid="{9755DC8E-2A60-48E3-8C12-EF4D77C420B6}"/>
    <cellStyle name="40% - Accent1 3 13 2 4" xfId="16433" xr:uid="{5E43CA55-B472-484B-A6FF-0A3A8372F900}"/>
    <cellStyle name="40% - Accent1 3 13 3" xfId="16434" xr:uid="{F43CD0FC-113C-4FC2-88E9-510A24F95B8D}"/>
    <cellStyle name="40% - Accent1 3 13 3 2" xfId="16435" xr:uid="{5BB4D71F-642F-4B55-99B6-4C0A1D3E0EA9}"/>
    <cellStyle name="40% - Accent1 3 13 3 2 2" xfId="16436" xr:uid="{0DD0E943-038D-4C30-8B44-CCAC70EBB733}"/>
    <cellStyle name="40% - Accent1 3 13 3 3" xfId="16437" xr:uid="{200C7DCE-D167-48AD-8BB9-FBF4FECF0D00}"/>
    <cellStyle name="40% - Accent1 3 13 4" xfId="16438" xr:uid="{1F691EA4-FF13-498B-8C02-07B12EEAD163}"/>
    <cellStyle name="40% - Accent1 3 13 4 2" xfId="16439" xr:uid="{3D356BF7-FBE6-4EDC-944C-8183273E6871}"/>
    <cellStyle name="40% - Accent1 3 13 5" xfId="16440" xr:uid="{FB6C0C00-8C48-4550-8E59-ECAE2D32E3A6}"/>
    <cellStyle name="40% - Accent1 3 14" xfId="16441" xr:uid="{F0290F68-88EE-45DC-A4A4-7175EE522908}"/>
    <cellStyle name="40% - Accent1 3 14 2" xfId="16442" xr:uid="{C2BA73B2-B71C-4E7A-9F88-48687EAADFF6}"/>
    <cellStyle name="40% - Accent1 3 14 2 2" xfId="16443" xr:uid="{D6A53F8E-5F21-4EDA-A743-4FEA491B1DCC}"/>
    <cellStyle name="40% - Accent1 3 14 2 2 2" xfId="16444" xr:uid="{6ECD86D2-9428-429A-9880-B4DD98645E4B}"/>
    <cellStyle name="40% - Accent1 3 14 2 3" xfId="16445" xr:uid="{C1FAAD5B-71AA-47AE-98E1-49889310D60F}"/>
    <cellStyle name="40% - Accent1 3 14 3" xfId="16446" xr:uid="{890822FE-36D8-4EE5-9483-83F1A7D1F0DB}"/>
    <cellStyle name="40% - Accent1 3 14 3 2" xfId="16447" xr:uid="{BB9CEA33-855A-464D-B8E9-0534BEBEA794}"/>
    <cellStyle name="40% - Accent1 3 14 4" xfId="16448" xr:uid="{51EB1F26-DF57-4B4D-A47C-3F409D762A66}"/>
    <cellStyle name="40% - Accent1 3 15" xfId="16449" xr:uid="{C3A17189-9261-4369-B559-5D5C1EF595FE}"/>
    <cellStyle name="40% - Accent1 3 15 2" xfId="16450" xr:uid="{039DFE97-B38B-46D7-A2DB-4EEF4C00C7AF}"/>
    <cellStyle name="40% - Accent1 3 15 2 2" xfId="16451" xr:uid="{9424DEDB-DDBF-4D0F-AEFF-93A14A2DEF96}"/>
    <cellStyle name="40% - Accent1 3 15 3" xfId="16452" xr:uid="{24CB7144-9F58-4F49-902D-ADEB8FC462A4}"/>
    <cellStyle name="40% - Accent1 3 16" xfId="16453" xr:uid="{CA229495-C8D1-4B0C-9F0A-4656D11D9091}"/>
    <cellStyle name="40% - Accent1 3 16 2" xfId="16454" xr:uid="{AE987174-66E7-4CFF-AC7B-4D9AC33C229D}"/>
    <cellStyle name="40% - Accent1 3 17" xfId="16455" xr:uid="{27FB1B81-1D8D-40EB-91FA-94A24C6E4A15}"/>
    <cellStyle name="40% - Accent1 3 17 2" xfId="16456" xr:uid="{1AC029D2-30DE-44A7-AE99-AFD00A986744}"/>
    <cellStyle name="40% - Accent1 3 18" xfId="16457" xr:uid="{5D5E0979-C26A-4F50-9242-38997D262FB3}"/>
    <cellStyle name="40% - Accent1 3 19" xfId="16458" xr:uid="{CC663211-BD8A-44F4-B988-D35D1CED1C90}"/>
    <cellStyle name="40% - Accent1 3 2" xfId="16459" xr:uid="{8399B52C-12EE-4665-8A48-8DEE7A767AF7}"/>
    <cellStyle name="40% - Accent1 3 2 10" xfId="16460" xr:uid="{95A99D32-1936-4291-A6F3-C1A5C16FE6D1}"/>
    <cellStyle name="40% - Accent1 3 2 10 2" xfId="16461" xr:uid="{10A4BDC0-545C-49A1-B9D2-EF93FEC5D970}"/>
    <cellStyle name="40% - Accent1 3 2 10 2 2" xfId="16462" xr:uid="{EA5E61E0-DE32-415B-8664-B5434D32F1BA}"/>
    <cellStyle name="40% - Accent1 3 2 10 2 2 2" xfId="16463" xr:uid="{7BE50A4F-934E-485F-B935-1689DEA69137}"/>
    <cellStyle name="40% - Accent1 3 2 10 2 2 2 2" xfId="16464" xr:uid="{408AFF66-012F-45B6-ACD0-094ADB17A80E}"/>
    <cellStyle name="40% - Accent1 3 2 10 2 2 3" xfId="16465" xr:uid="{1589E91D-6E80-4126-AAC3-CFBE68AD6777}"/>
    <cellStyle name="40% - Accent1 3 2 10 2 3" xfId="16466" xr:uid="{450D644F-C34F-4664-9D52-0A3496B2A20B}"/>
    <cellStyle name="40% - Accent1 3 2 10 2 3 2" xfId="16467" xr:uid="{8B023872-CB35-4DDD-8838-0A74D6DC23C3}"/>
    <cellStyle name="40% - Accent1 3 2 10 2 4" xfId="16468" xr:uid="{0B77B1E2-C216-49E5-80AA-554F45D2D3E5}"/>
    <cellStyle name="40% - Accent1 3 2 10 3" xfId="16469" xr:uid="{33852191-5329-482D-8C62-7FE8B98E23D3}"/>
    <cellStyle name="40% - Accent1 3 2 10 3 2" xfId="16470" xr:uid="{D61AF4A8-7580-40EC-8226-EE4EF350FD79}"/>
    <cellStyle name="40% - Accent1 3 2 10 3 2 2" xfId="16471" xr:uid="{9703E85E-D8FD-422C-A6A7-4E1499535584}"/>
    <cellStyle name="40% - Accent1 3 2 10 3 3" xfId="16472" xr:uid="{66D08930-18E9-43DB-9073-A6D98DBD6CB6}"/>
    <cellStyle name="40% - Accent1 3 2 10 4" xfId="16473" xr:uid="{411FF8BF-AA82-45A8-89DD-4A57D29CC867}"/>
    <cellStyle name="40% - Accent1 3 2 10 4 2" xfId="16474" xr:uid="{D130782A-7430-43DE-84A7-D644AEBFFFCD}"/>
    <cellStyle name="40% - Accent1 3 2 10 5" xfId="16475" xr:uid="{9A3992F4-DDA3-4A40-8126-D551C6A5091E}"/>
    <cellStyle name="40% - Accent1 3 2 11" xfId="16476" xr:uid="{80E48F21-4610-4A72-8DDC-58933F8CBBAA}"/>
    <cellStyle name="40% - Accent1 3 2 11 2" xfId="16477" xr:uid="{5C70EB71-B9D3-47B9-9DB3-4CFFB88E1470}"/>
    <cellStyle name="40% - Accent1 3 2 11 2 2" xfId="16478" xr:uid="{5B203D8E-A59E-42FB-9FC6-9BE7E0C5CF57}"/>
    <cellStyle name="40% - Accent1 3 2 11 2 2 2" xfId="16479" xr:uid="{C193C213-B012-4E45-9BDA-B144F7D5FE42}"/>
    <cellStyle name="40% - Accent1 3 2 11 2 2 2 2" xfId="16480" xr:uid="{EA638F4D-CB64-42C3-9942-D8B5E600150E}"/>
    <cellStyle name="40% - Accent1 3 2 11 2 2 3" xfId="16481" xr:uid="{2BCD4C00-5362-4980-8CF9-35D9F2A62809}"/>
    <cellStyle name="40% - Accent1 3 2 11 2 3" xfId="16482" xr:uid="{AD1044FE-2473-4392-98FE-EFF87C87029D}"/>
    <cellStyle name="40% - Accent1 3 2 11 2 3 2" xfId="16483" xr:uid="{2C0B400C-B7B6-4B9D-9B91-DBDDD952946C}"/>
    <cellStyle name="40% - Accent1 3 2 11 2 4" xfId="16484" xr:uid="{1BF56F7F-98AE-4BBA-9E6F-A10161D5EB10}"/>
    <cellStyle name="40% - Accent1 3 2 11 3" xfId="16485" xr:uid="{B65F0AD3-66CA-42C0-980F-8057BD12AEFF}"/>
    <cellStyle name="40% - Accent1 3 2 11 3 2" xfId="16486" xr:uid="{262CD539-319A-4137-AE58-2A415B02F2AF}"/>
    <cellStyle name="40% - Accent1 3 2 11 3 2 2" xfId="16487" xr:uid="{BE5A2E51-FF1C-438A-AE11-A3C8CFDD0B4F}"/>
    <cellStyle name="40% - Accent1 3 2 11 3 3" xfId="16488" xr:uid="{2862BCDD-4319-4904-A578-D445958BACD7}"/>
    <cellStyle name="40% - Accent1 3 2 11 4" xfId="16489" xr:uid="{0CB6098B-312A-4F34-9B11-1CCFDB8E3A16}"/>
    <cellStyle name="40% - Accent1 3 2 11 4 2" xfId="16490" xr:uid="{75275723-8BDC-4744-A921-1A6144A435A9}"/>
    <cellStyle name="40% - Accent1 3 2 11 5" xfId="16491" xr:uid="{12F905BF-0FEF-45D8-9672-4247E3F69E37}"/>
    <cellStyle name="40% - Accent1 3 2 12" xfId="16492" xr:uid="{3D75FB6E-9DDE-447F-B1F0-D076725E168E}"/>
    <cellStyle name="40% - Accent1 3 2 12 2" xfId="16493" xr:uid="{48594AA2-533A-44E5-85D9-CD8E28EFEE92}"/>
    <cellStyle name="40% - Accent1 3 2 12 2 2" xfId="16494" xr:uid="{53374AFE-5843-41B8-8FA1-40785D737D55}"/>
    <cellStyle name="40% - Accent1 3 2 12 2 2 2" xfId="16495" xr:uid="{590EA900-31BB-4D10-916C-F609CA9BA599}"/>
    <cellStyle name="40% - Accent1 3 2 12 2 3" xfId="16496" xr:uid="{38B83592-3AD0-4CBF-BE03-F76AADE78422}"/>
    <cellStyle name="40% - Accent1 3 2 12 3" xfId="16497" xr:uid="{A813D7FA-13EC-47AF-91D8-E9808B817858}"/>
    <cellStyle name="40% - Accent1 3 2 12 3 2" xfId="16498" xr:uid="{C4404A88-B742-4BB7-B1DF-2EFDE61F9E5D}"/>
    <cellStyle name="40% - Accent1 3 2 12 4" xfId="16499" xr:uid="{021C5A68-0D9C-4582-87FB-87CEA51D8473}"/>
    <cellStyle name="40% - Accent1 3 2 13" xfId="16500" xr:uid="{8C6FD706-EF76-4440-AC8F-726736C5EC65}"/>
    <cellStyle name="40% - Accent1 3 2 13 2" xfId="16501" xr:uid="{DE1B87AA-0BD0-4620-8114-726D701E22E9}"/>
    <cellStyle name="40% - Accent1 3 2 13 2 2" xfId="16502" xr:uid="{8A6309BF-92B6-4DD1-A198-6B7E7085A243}"/>
    <cellStyle name="40% - Accent1 3 2 13 3" xfId="16503" xr:uid="{AC6C7EBC-57D9-4031-BA3B-C01B8EEE4A3F}"/>
    <cellStyle name="40% - Accent1 3 2 14" xfId="16504" xr:uid="{0FCB1651-A361-4E76-8534-4BA80567D2C4}"/>
    <cellStyle name="40% - Accent1 3 2 14 2" xfId="16505" xr:uid="{B3D0CCE0-C331-46F0-AA56-0044F84C927D}"/>
    <cellStyle name="40% - Accent1 3 2 15" xfId="16506" xr:uid="{3B950951-AF8B-476D-87DC-7D3D9247F308}"/>
    <cellStyle name="40% - Accent1 3 2 15 2" xfId="16507" xr:uid="{515CB96F-8145-4C2C-A998-2F9C0D208B53}"/>
    <cellStyle name="40% - Accent1 3 2 16" xfId="16508" xr:uid="{5E707FDB-E8F3-4DF3-8E2F-8A5A3B440335}"/>
    <cellStyle name="40% - Accent1 3 2 17" xfId="16509" xr:uid="{8551B0E8-532A-4AA9-8259-10CFA19A34D2}"/>
    <cellStyle name="40% - Accent1 3 2 2" xfId="16510" xr:uid="{06162199-CF06-4BE1-B554-CBBB497ABAC6}"/>
    <cellStyle name="40% - Accent1 3 2 2 10" xfId="16511" xr:uid="{BBE6327B-C1E7-4F2A-9C95-83DE774730B5}"/>
    <cellStyle name="40% - Accent1 3 2 2 2" xfId="16512" xr:uid="{1D5A42BC-0F6F-4034-A3A7-7EE54147EA0F}"/>
    <cellStyle name="40% - Accent1 3 2 2 2 2" xfId="16513" xr:uid="{FE6BBC58-2563-42C3-9FC6-56D385E9EDC8}"/>
    <cellStyle name="40% - Accent1 3 2 2 2 2 2" xfId="16514" xr:uid="{91FE2294-376B-46D3-9E98-68B64312447A}"/>
    <cellStyle name="40% - Accent1 3 2 2 2 2 2 2" xfId="16515" xr:uid="{FEA3FD06-EC13-46B4-9DEA-C46AE2CFA251}"/>
    <cellStyle name="40% - Accent1 3 2 2 2 2 2 2 2" xfId="16516" xr:uid="{D3B5EB8B-D78A-4AB6-8E56-9E67D56BB323}"/>
    <cellStyle name="40% - Accent1 3 2 2 2 2 2 2 2 2" xfId="16517" xr:uid="{A34B09A2-6F7F-43F7-8B9A-4AF8D0900E82}"/>
    <cellStyle name="40% - Accent1 3 2 2 2 2 2 2 3" xfId="16518" xr:uid="{142BFB2C-64C8-4313-8408-8339FFC2F802}"/>
    <cellStyle name="40% - Accent1 3 2 2 2 2 2 3" xfId="16519" xr:uid="{24448297-6935-43EC-8E00-3EC82DBA35FB}"/>
    <cellStyle name="40% - Accent1 3 2 2 2 2 2 3 2" xfId="16520" xr:uid="{A3F0CB7F-EA81-4AFC-9C06-827BCCAD8F40}"/>
    <cellStyle name="40% - Accent1 3 2 2 2 2 2 4" xfId="16521" xr:uid="{89D6B19C-F0CA-4D65-989D-7164E71B0B0E}"/>
    <cellStyle name="40% - Accent1 3 2 2 2 2 2 4 2" xfId="16522" xr:uid="{E793311F-C219-4F3B-98F7-88395B3DBFED}"/>
    <cellStyle name="40% - Accent1 3 2 2 2 2 2 5" xfId="16523" xr:uid="{856D6C03-D1C2-4BAA-9660-EEB72B6CE6F7}"/>
    <cellStyle name="40% - Accent1 3 2 2 2 2 2 6" xfId="16524" xr:uid="{E136E9A6-5F03-49A1-8399-8155EE7C6390}"/>
    <cellStyle name="40% - Accent1 3 2 2 2 2 3" xfId="16525" xr:uid="{A775369F-809C-46AD-BEC2-3345C35BEDDC}"/>
    <cellStyle name="40% - Accent1 3 2 2 2 2 3 2" xfId="16526" xr:uid="{920FDD58-7836-4DA8-8C98-23F21C13BDDD}"/>
    <cellStyle name="40% - Accent1 3 2 2 2 2 3 2 2" xfId="16527" xr:uid="{36A4D162-A697-4B52-8E73-B1A683136594}"/>
    <cellStyle name="40% - Accent1 3 2 2 2 2 3 3" xfId="16528" xr:uid="{E1649A94-933A-45A5-A718-5E6396BC585F}"/>
    <cellStyle name="40% - Accent1 3 2 2 2 2 4" xfId="16529" xr:uid="{31066EAB-1512-471B-A127-3D9DB8C74231}"/>
    <cellStyle name="40% - Accent1 3 2 2 2 2 4 2" xfId="16530" xr:uid="{45B6DE3F-2984-409C-A197-503410272D01}"/>
    <cellStyle name="40% - Accent1 3 2 2 2 2 5" xfId="16531" xr:uid="{F29BFDF0-5E6C-44E3-AAE8-1B9C2CAAC848}"/>
    <cellStyle name="40% - Accent1 3 2 2 2 2 5 2" xfId="16532" xr:uid="{8C270FF0-186F-4A89-9015-093C0074C5BC}"/>
    <cellStyle name="40% - Accent1 3 2 2 2 2 6" xfId="16533" xr:uid="{F2742CA5-755C-4135-9FDD-E843C5DE9B19}"/>
    <cellStyle name="40% - Accent1 3 2 2 2 2 7" xfId="16534" xr:uid="{1367DF55-2892-49B4-8487-886699C6C947}"/>
    <cellStyle name="40% - Accent1 3 2 2 2 3" xfId="16535" xr:uid="{F3CFFE18-BFD7-4022-868F-7A6FC0288426}"/>
    <cellStyle name="40% - Accent1 3 2 2 2 3 2" xfId="16536" xr:uid="{120085AE-CD5F-4123-9663-0B7087A60CC3}"/>
    <cellStyle name="40% - Accent1 3 2 2 2 3 2 2" xfId="16537" xr:uid="{088585BB-4D0C-40E7-9B7E-2661070FF90E}"/>
    <cellStyle name="40% - Accent1 3 2 2 2 3 2 2 2" xfId="16538" xr:uid="{C6B91171-DB7E-44AF-8131-AEC4DD3F1379}"/>
    <cellStyle name="40% - Accent1 3 2 2 2 3 2 3" xfId="16539" xr:uid="{F6AAA989-513D-41F2-B37E-A65A3D33A02C}"/>
    <cellStyle name="40% - Accent1 3 2 2 2 3 3" xfId="16540" xr:uid="{BE03A890-754A-487A-90B2-ED522370D268}"/>
    <cellStyle name="40% - Accent1 3 2 2 2 3 3 2" xfId="16541" xr:uid="{2CF64E17-4783-49A0-A6E5-11A59FE406F5}"/>
    <cellStyle name="40% - Accent1 3 2 2 2 3 4" xfId="16542" xr:uid="{122204DC-2AF7-4B44-BF8B-11C9673DC458}"/>
    <cellStyle name="40% - Accent1 3 2 2 2 3 4 2" xfId="16543" xr:uid="{1E650152-53FA-46AB-BB3E-35190EC957E3}"/>
    <cellStyle name="40% - Accent1 3 2 2 2 3 5" xfId="16544" xr:uid="{5307BB13-117C-4598-B354-259A95D173F4}"/>
    <cellStyle name="40% - Accent1 3 2 2 2 3 6" xfId="16545" xr:uid="{132C2B8A-BF89-4E38-96EC-133CE181321F}"/>
    <cellStyle name="40% - Accent1 3 2 2 2 4" xfId="16546" xr:uid="{EB99FEAA-A53C-4999-8973-DD537FEAB972}"/>
    <cellStyle name="40% - Accent1 3 2 2 2 4 2" xfId="16547" xr:uid="{24C599EE-CC6F-4DB5-A28F-9B696DEA4AB7}"/>
    <cellStyle name="40% - Accent1 3 2 2 2 4 2 2" xfId="16548" xr:uid="{34037539-81F2-4842-9035-EFBC7B60A3A1}"/>
    <cellStyle name="40% - Accent1 3 2 2 2 4 3" xfId="16549" xr:uid="{D2E72CAE-278B-4E77-B3A0-6753061F525D}"/>
    <cellStyle name="40% - Accent1 3 2 2 2 5" xfId="16550" xr:uid="{7FC3375A-BC27-4A31-B56B-B0B175EB2EF5}"/>
    <cellStyle name="40% - Accent1 3 2 2 2 5 2" xfId="16551" xr:uid="{699E6E96-7065-415E-B7E5-AB44EE2D093C}"/>
    <cellStyle name="40% - Accent1 3 2 2 2 6" xfId="16552" xr:uid="{DA93AFE3-5F6D-44AA-84A2-621721E5B3D0}"/>
    <cellStyle name="40% - Accent1 3 2 2 2 6 2" xfId="16553" xr:uid="{52D48864-B4BA-432A-A8BB-97AD884770A8}"/>
    <cellStyle name="40% - Accent1 3 2 2 2 7" xfId="16554" xr:uid="{3F8A4326-08BF-4789-BDB6-3E173115CCBC}"/>
    <cellStyle name="40% - Accent1 3 2 2 2 8" xfId="16555" xr:uid="{5DF0F813-BADF-409D-9520-F1B526CD30D3}"/>
    <cellStyle name="40% - Accent1 3 2 2 3" xfId="16556" xr:uid="{54BCBAFD-7715-4CA9-909B-D004FF4F9A57}"/>
    <cellStyle name="40% - Accent1 3 2 2 3 2" xfId="16557" xr:uid="{9254E256-C5D9-4B09-A30D-00BEEAEA44A7}"/>
    <cellStyle name="40% - Accent1 3 2 2 3 2 2" xfId="16558" xr:uid="{366743C2-1D3B-493A-ABF5-FB3B3670B9B7}"/>
    <cellStyle name="40% - Accent1 3 2 2 3 2 2 2" xfId="16559" xr:uid="{392D48B7-DA5C-413A-9B2A-57ED09A525AF}"/>
    <cellStyle name="40% - Accent1 3 2 2 3 2 2 2 2" xfId="16560" xr:uid="{82B41BF1-AFF6-496E-BAC8-821CBC69F922}"/>
    <cellStyle name="40% - Accent1 3 2 2 3 2 2 3" xfId="16561" xr:uid="{9A6B142C-463A-450A-B07E-E2AD901C9766}"/>
    <cellStyle name="40% - Accent1 3 2 2 3 2 3" xfId="16562" xr:uid="{9FDBF352-51DA-4AD1-B888-5F49447A5410}"/>
    <cellStyle name="40% - Accent1 3 2 2 3 2 3 2" xfId="16563" xr:uid="{683C4674-245E-4186-8CCC-AAC9243F91D4}"/>
    <cellStyle name="40% - Accent1 3 2 2 3 2 4" xfId="16564" xr:uid="{2D74D8DF-67C2-401F-AFAC-8E3667F175E7}"/>
    <cellStyle name="40% - Accent1 3 2 2 3 2 4 2" xfId="16565" xr:uid="{5F74EEAC-2212-43C7-B1E1-D300EC0D336F}"/>
    <cellStyle name="40% - Accent1 3 2 2 3 2 5" xfId="16566" xr:uid="{8F80CD1A-645E-48E2-9B1D-B38616C9287E}"/>
    <cellStyle name="40% - Accent1 3 2 2 3 2 6" xfId="16567" xr:uid="{D0951AB9-CD1B-4BE4-8308-CDBD04193CF1}"/>
    <cellStyle name="40% - Accent1 3 2 2 3 3" xfId="16568" xr:uid="{6681C00C-8436-4C5D-8C56-4CE06954252D}"/>
    <cellStyle name="40% - Accent1 3 2 2 3 3 2" xfId="16569" xr:uid="{23AC3590-9CD2-42D2-9048-71E4C97213B4}"/>
    <cellStyle name="40% - Accent1 3 2 2 3 3 2 2" xfId="16570" xr:uid="{E26BC1C3-7CCB-4A44-8EE2-326BB3FEE5AE}"/>
    <cellStyle name="40% - Accent1 3 2 2 3 3 3" xfId="16571" xr:uid="{36DAF1CC-F641-4A18-A9AC-6380EEFE88EB}"/>
    <cellStyle name="40% - Accent1 3 2 2 3 4" xfId="16572" xr:uid="{5ED78AF9-FDB3-4904-BA0F-85679D93A6F8}"/>
    <cellStyle name="40% - Accent1 3 2 2 3 4 2" xfId="16573" xr:uid="{FB4B466B-C075-4AB2-BD38-4D7A997E84D2}"/>
    <cellStyle name="40% - Accent1 3 2 2 3 5" xfId="16574" xr:uid="{0A38D76A-934F-4C38-BA67-7D39A585D22F}"/>
    <cellStyle name="40% - Accent1 3 2 2 3 5 2" xfId="16575" xr:uid="{02F794DC-9BDB-4349-8332-28B7AE9F15A9}"/>
    <cellStyle name="40% - Accent1 3 2 2 3 6" xfId="16576" xr:uid="{CBAABBDA-1105-4697-B600-CDE761DB4971}"/>
    <cellStyle name="40% - Accent1 3 2 2 3 7" xfId="16577" xr:uid="{770B4A4B-9F77-4764-94DA-02DAC7575DB9}"/>
    <cellStyle name="40% - Accent1 3 2 2 4" xfId="16578" xr:uid="{EF9C36E5-198A-4EBE-8172-A5AD23672EAF}"/>
    <cellStyle name="40% - Accent1 3 2 2 4 2" xfId="16579" xr:uid="{04154B0B-D07E-4ECA-9CEE-735C6680158C}"/>
    <cellStyle name="40% - Accent1 3 2 2 4 2 2" xfId="16580" xr:uid="{222C47C2-59A1-4E3D-BF61-3D37D7AE1972}"/>
    <cellStyle name="40% - Accent1 3 2 2 4 2 2 2" xfId="16581" xr:uid="{7CEEEC9B-AA7D-4CD6-9A1A-8499CFB79888}"/>
    <cellStyle name="40% - Accent1 3 2 2 4 2 2 2 2" xfId="16582" xr:uid="{7C8C36EC-CEDD-4A30-AA25-64718DA109C3}"/>
    <cellStyle name="40% - Accent1 3 2 2 4 2 2 3" xfId="16583" xr:uid="{79FAB4CF-EAAD-4EB2-99D6-4DF2F3F98950}"/>
    <cellStyle name="40% - Accent1 3 2 2 4 2 3" xfId="16584" xr:uid="{36D0923C-A652-4AAF-8047-173FE62731D9}"/>
    <cellStyle name="40% - Accent1 3 2 2 4 2 3 2" xfId="16585" xr:uid="{4FC2113D-9D68-480F-A876-ED8431796C28}"/>
    <cellStyle name="40% - Accent1 3 2 2 4 2 4" xfId="16586" xr:uid="{4D4FA3A6-DF27-4381-8246-0EFB6C33D840}"/>
    <cellStyle name="40% - Accent1 3 2 2 4 3" xfId="16587" xr:uid="{F9510115-BFB3-4E83-87E7-AF78A6083472}"/>
    <cellStyle name="40% - Accent1 3 2 2 4 3 2" xfId="16588" xr:uid="{B91A9831-6FAE-4FAC-BC70-A2C500729035}"/>
    <cellStyle name="40% - Accent1 3 2 2 4 3 2 2" xfId="16589" xr:uid="{AA5E3B1D-041D-486C-A323-9AF6F3FF8C23}"/>
    <cellStyle name="40% - Accent1 3 2 2 4 3 3" xfId="16590" xr:uid="{E12EACFC-8CA0-4B16-973B-202002A14FAD}"/>
    <cellStyle name="40% - Accent1 3 2 2 4 4" xfId="16591" xr:uid="{2E1CD674-50EA-413E-8B0C-83C6C552482F}"/>
    <cellStyle name="40% - Accent1 3 2 2 4 4 2" xfId="16592" xr:uid="{5777B027-3CB9-45AE-B0B9-85238514B276}"/>
    <cellStyle name="40% - Accent1 3 2 2 4 5" xfId="16593" xr:uid="{80EB3D0C-DF14-48C6-9DE4-5F61B4FEA3FD}"/>
    <cellStyle name="40% - Accent1 3 2 2 4 5 2" xfId="16594" xr:uid="{5F55E31C-5768-4D7E-AE97-77E282791E60}"/>
    <cellStyle name="40% - Accent1 3 2 2 4 6" xfId="16595" xr:uid="{A7F11AFF-5C4B-469A-845A-C06C0475A4F8}"/>
    <cellStyle name="40% - Accent1 3 2 2 4 7" xfId="16596" xr:uid="{49DD37D2-D12C-46C2-8971-66ACC146D3BA}"/>
    <cellStyle name="40% - Accent1 3 2 2 5" xfId="16597" xr:uid="{6D5FF73B-180E-48D2-AACC-C7B2E4846A9E}"/>
    <cellStyle name="40% - Accent1 3 2 2 5 2" xfId="16598" xr:uid="{63715FAB-33E9-4417-A38C-D92769097CD8}"/>
    <cellStyle name="40% - Accent1 3 2 2 5 2 2" xfId="16599" xr:uid="{BDBB9BA0-CCB2-44FF-BD5C-F304D185DA3C}"/>
    <cellStyle name="40% - Accent1 3 2 2 5 2 2 2" xfId="16600" xr:uid="{41F27FE4-7CD5-42EA-B583-C51EE2D35014}"/>
    <cellStyle name="40% - Accent1 3 2 2 5 2 3" xfId="16601" xr:uid="{D9860D7E-98CD-4859-9884-E93F488FD02A}"/>
    <cellStyle name="40% - Accent1 3 2 2 5 3" xfId="16602" xr:uid="{1715D478-22DB-4783-93B8-BD58681554B8}"/>
    <cellStyle name="40% - Accent1 3 2 2 5 3 2" xfId="16603" xr:uid="{29BE306A-6344-4261-9105-35AA5B5BA717}"/>
    <cellStyle name="40% - Accent1 3 2 2 5 4" xfId="16604" xr:uid="{04519119-8912-42F7-B4CB-5080D5AFB828}"/>
    <cellStyle name="40% - Accent1 3 2 2 6" xfId="16605" xr:uid="{63F8F422-BA0A-4DAE-A44D-C82A81FFC07E}"/>
    <cellStyle name="40% - Accent1 3 2 2 6 2" xfId="16606" xr:uid="{C575D0A7-3E88-438E-90B5-3CED5A7A96A3}"/>
    <cellStyle name="40% - Accent1 3 2 2 6 2 2" xfId="16607" xr:uid="{7DCB1A2C-FE94-4F97-A6C6-8E3A2E5555E8}"/>
    <cellStyle name="40% - Accent1 3 2 2 6 3" xfId="16608" xr:uid="{03B1BB18-0B86-40F6-A4A2-99124C37315C}"/>
    <cellStyle name="40% - Accent1 3 2 2 7" xfId="16609" xr:uid="{38ED2ACD-D738-4DF8-B9BF-A9510D50DC50}"/>
    <cellStyle name="40% - Accent1 3 2 2 7 2" xfId="16610" xr:uid="{A79C5D7F-5D62-45CD-9F4D-AF13D0683999}"/>
    <cellStyle name="40% - Accent1 3 2 2 8" xfId="16611" xr:uid="{2EF56F08-1A01-4313-82FA-1D38E6790EF0}"/>
    <cellStyle name="40% - Accent1 3 2 2 8 2" xfId="16612" xr:uid="{8BD71E6A-DE2F-420B-AB5C-54F58D37863A}"/>
    <cellStyle name="40% - Accent1 3 2 2 9" xfId="16613" xr:uid="{858BDBDA-5554-476B-859E-7876766F4948}"/>
    <cellStyle name="40% - Accent1 3 2 2_Asset Register (new)" xfId="16614" xr:uid="{3B27D494-D6E4-411B-B31D-20DDA9B08695}"/>
    <cellStyle name="40% - Accent1 3 2 3" xfId="16615" xr:uid="{81F5B62A-A066-403F-A574-EAC8A128517C}"/>
    <cellStyle name="40% - Accent1 3 2 3 2" xfId="16616" xr:uid="{991439CE-13F4-4BEB-BA7B-2297065B0A27}"/>
    <cellStyle name="40% - Accent1 3 2 3 2 2" xfId="16617" xr:uid="{5BF8AD04-FCEA-4F73-B31A-FFF05D380809}"/>
    <cellStyle name="40% - Accent1 3 2 3 2 2 2" xfId="16618" xr:uid="{745F490A-E7EA-493C-94D5-8203228F6A57}"/>
    <cellStyle name="40% - Accent1 3 2 3 2 2 2 2" xfId="16619" xr:uid="{A99016D4-1070-4825-9789-0642309F5611}"/>
    <cellStyle name="40% - Accent1 3 2 3 2 2 2 2 2" xfId="16620" xr:uid="{DFA15549-075A-47BA-9572-C056D3530788}"/>
    <cellStyle name="40% - Accent1 3 2 3 2 2 2 3" xfId="16621" xr:uid="{D1ECD6D4-501D-4B37-B869-D4F21C9966D2}"/>
    <cellStyle name="40% - Accent1 3 2 3 2 2 3" xfId="16622" xr:uid="{883C7942-32FA-47F0-B2CF-4D73CB538ACB}"/>
    <cellStyle name="40% - Accent1 3 2 3 2 2 3 2" xfId="16623" xr:uid="{2DE3E657-CD14-4B32-8365-176841A506C2}"/>
    <cellStyle name="40% - Accent1 3 2 3 2 2 4" xfId="16624" xr:uid="{623CC3C2-B958-453A-84AC-7C363E64CB33}"/>
    <cellStyle name="40% - Accent1 3 2 3 2 2 4 2" xfId="16625" xr:uid="{99E3770A-67E5-44EA-9F57-E64943768855}"/>
    <cellStyle name="40% - Accent1 3 2 3 2 2 5" xfId="16626" xr:uid="{8A60A0AF-E375-40F2-849C-57FC27A14554}"/>
    <cellStyle name="40% - Accent1 3 2 3 2 2 6" xfId="16627" xr:uid="{73CD15CA-9FB8-4FF6-AABC-39EEFC6414E0}"/>
    <cellStyle name="40% - Accent1 3 2 3 2 3" xfId="16628" xr:uid="{25C1A21E-E03D-429F-91F9-296CC135EA1D}"/>
    <cellStyle name="40% - Accent1 3 2 3 2 3 2" xfId="16629" xr:uid="{B4589585-DB6F-44FF-B7B1-F90EAB5CECD6}"/>
    <cellStyle name="40% - Accent1 3 2 3 2 3 2 2" xfId="16630" xr:uid="{E674BE43-BE52-4929-AE48-01B20370A8AD}"/>
    <cellStyle name="40% - Accent1 3 2 3 2 3 3" xfId="16631" xr:uid="{679A3ABF-6EF3-4876-B84D-E1C06599A84C}"/>
    <cellStyle name="40% - Accent1 3 2 3 2 4" xfId="16632" xr:uid="{3ADC789D-3DD7-42CF-90EF-D8D1A25505C4}"/>
    <cellStyle name="40% - Accent1 3 2 3 2 4 2" xfId="16633" xr:uid="{70135B6D-A83C-4E5A-BEC7-7A51667D6378}"/>
    <cellStyle name="40% - Accent1 3 2 3 2 5" xfId="16634" xr:uid="{1B2D6223-BD28-4F9F-8B5C-A438B52CFC21}"/>
    <cellStyle name="40% - Accent1 3 2 3 2 5 2" xfId="16635" xr:uid="{C3A29C9D-33C8-4B38-BB3C-6EC2CF04F7A4}"/>
    <cellStyle name="40% - Accent1 3 2 3 2 6" xfId="16636" xr:uid="{61725BA2-4D1E-4096-A862-21850D5D4FE4}"/>
    <cellStyle name="40% - Accent1 3 2 3 2 7" xfId="16637" xr:uid="{F7B7B478-3B70-42CA-852E-7A4552B3F970}"/>
    <cellStyle name="40% - Accent1 3 2 3 3" xfId="16638" xr:uid="{2CFEE4F0-8C03-47C6-A53B-8773280A4249}"/>
    <cellStyle name="40% - Accent1 3 2 3 3 2" xfId="16639" xr:uid="{5353AFC7-D857-4EDA-BC5F-65C87B4DD796}"/>
    <cellStyle name="40% - Accent1 3 2 3 3 2 2" xfId="16640" xr:uid="{B2CE7016-1C2B-4F08-9FD8-DF6998CA0C64}"/>
    <cellStyle name="40% - Accent1 3 2 3 3 2 2 2" xfId="16641" xr:uid="{9C3E7EDA-4BCB-431C-AFAE-0E45AC290495}"/>
    <cellStyle name="40% - Accent1 3 2 3 3 2 3" xfId="16642" xr:uid="{2D03B486-C67B-46CA-BEEB-042019655087}"/>
    <cellStyle name="40% - Accent1 3 2 3 3 3" xfId="16643" xr:uid="{6D855B02-0E89-44A6-A25C-40B13A65DE36}"/>
    <cellStyle name="40% - Accent1 3 2 3 3 3 2" xfId="16644" xr:uid="{B3F576C8-454C-418F-A7E9-370EA3B08E0D}"/>
    <cellStyle name="40% - Accent1 3 2 3 3 4" xfId="16645" xr:uid="{43FEC16D-40BD-457B-ADAA-1DA8824D2499}"/>
    <cellStyle name="40% - Accent1 3 2 3 3 4 2" xfId="16646" xr:uid="{B8C4BA1E-30D6-44A7-85DC-809A702957D7}"/>
    <cellStyle name="40% - Accent1 3 2 3 3 5" xfId="16647" xr:uid="{1AF28030-52EC-4799-AE37-4D091CA657D6}"/>
    <cellStyle name="40% - Accent1 3 2 3 3 6" xfId="16648" xr:uid="{E564CB45-D6AE-4FAD-98B5-BEB911FD7F3C}"/>
    <cellStyle name="40% - Accent1 3 2 3 4" xfId="16649" xr:uid="{62542ACE-E25A-4C80-A7AA-6AF8C2D36D5B}"/>
    <cellStyle name="40% - Accent1 3 2 3 4 2" xfId="16650" xr:uid="{D3214940-F63B-4308-8447-15C1CBB5F686}"/>
    <cellStyle name="40% - Accent1 3 2 3 4 2 2" xfId="16651" xr:uid="{B050E60F-DD24-4D4A-95EF-E1AA644FD14E}"/>
    <cellStyle name="40% - Accent1 3 2 3 4 3" xfId="16652" xr:uid="{5C2636DE-83FD-43CA-BE2B-5641751DFC54}"/>
    <cellStyle name="40% - Accent1 3 2 3 5" xfId="16653" xr:uid="{3A40B3E5-C642-4358-B68E-9983A5B2DEBB}"/>
    <cellStyle name="40% - Accent1 3 2 3 5 2" xfId="16654" xr:uid="{3184B3D7-EBCD-47FA-A844-72C342C20F20}"/>
    <cellStyle name="40% - Accent1 3 2 3 6" xfId="16655" xr:uid="{7ADAAC8D-E8B9-4579-A3AB-026FF0A92E35}"/>
    <cellStyle name="40% - Accent1 3 2 3 6 2" xfId="16656" xr:uid="{0DFD4A17-FA6F-4E15-91C8-904CD88DF235}"/>
    <cellStyle name="40% - Accent1 3 2 3 7" xfId="16657" xr:uid="{79EECD28-6763-427C-9F07-7D741314B65A}"/>
    <cellStyle name="40% - Accent1 3 2 3 8" xfId="16658" xr:uid="{7EC50851-BD53-4669-A88B-045E766105F7}"/>
    <cellStyle name="40% - Accent1 3 2 4" xfId="16659" xr:uid="{4EFF32D1-4D42-4DAD-876B-97B3CBDAC4B8}"/>
    <cellStyle name="40% - Accent1 3 2 4 2" xfId="16660" xr:uid="{1FF13E48-0D42-4429-9A32-2D65E0840E5B}"/>
    <cellStyle name="40% - Accent1 3 2 4 2 2" xfId="16661" xr:uid="{69614ED3-2D2F-4772-AD80-35403BEDB2E5}"/>
    <cellStyle name="40% - Accent1 3 2 4 2 2 2" xfId="16662" xr:uid="{29A97DCD-38E8-4704-B208-26A77B23138E}"/>
    <cellStyle name="40% - Accent1 3 2 4 2 2 2 2" xfId="16663" xr:uid="{1C12C4E5-F604-4EAA-830B-6CC27326E71D}"/>
    <cellStyle name="40% - Accent1 3 2 4 2 2 3" xfId="16664" xr:uid="{B89E9682-1C55-44DC-97F1-3A031A11206D}"/>
    <cellStyle name="40% - Accent1 3 2 4 2 3" xfId="16665" xr:uid="{B89D4E3D-A44A-422A-A41C-C5E3B1578A4B}"/>
    <cellStyle name="40% - Accent1 3 2 4 2 3 2" xfId="16666" xr:uid="{657A91B6-DC37-4B7C-8D7E-C6AC1E0F0D1C}"/>
    <cellStyle name="40% - Accent1 3 2 4 2 4" xfId="16667" xr:uid="{6CCDC2D7-B4B6-41DC-BB9B-CE51A4000F08}"/>
    <cellStyle name="40% - Accent1 3 2 4 2 4 2" xfId="16668" xr:uid="{3BFA4CFB-AA76-4230-90CE-0E8563F3FC3C}"/>
    <cellStyle name="40% - Accent1 3 2 4 2 5" xfId="16669" xr:uid="{A60A142B-4E65-4BEE-919B-CBB97CE9C1F2}"/>
    <cellStyle name="40% - Accent1 3 2 4 2 6" xfId="16670" xr:uid="{C2FF72E7-CE90-4B98-B9A2-4FF6CAEFDAB9}"/>
    <cellStyle name="40% - Accent1 3 2 4 3" xfId="16671" xr:uid="{B62E7B8D-80D2-409E-9F10-1840CEFD128A}"/>
    <cellStyle name="40% - Accent1 3 2 4 3 2" xfId="16672" xr:uid="{831D61A2-45DD-4BC8-B498-88C9A795A93B}"/>
    <cellStyle name="40% - Accent1 3 2 4 3 2 2" xfId="16673" xr:uid="{9D16FB6A-0627-463E-9076-66FDFE751AB1}"/>
    <cellStyle name="40% - Accent1 3 2 4 3 3" xfId="16674" xr:uid="{4EE99991-EF19-4EA3-8A6C-25EE4A8790B3}"/>
    <cellStyle name="40% - Accent1 3 2 4 4" xfId="16675" xr:uid="{8DA18A4C-9802-4B45-A818-ABA9A49693A5}"/>
    <cellStyle name="40% - Accent1 3 2 4 4 2" xfId="16676" xr:uid="{4ECD478C-3940-4764-9838-EAE582ACD697}"/>
    <cellStyle name="40% - Accent1 3 2 4 5" xfId="16677" xr:uid="{93BC9FC9-6205-4214-AE57-738D1E060082}"/>
    <cellStyle name="40% - Accent1 3 2 4 5 2" xfId="16678" xr:uid="{AEDA6D4C-197A-4C7A-BA4F-71723C627C4D}"/>
    <cellStyle name="40% - Accent1 3 2 4 6" xfId="16679" xr:uid="{885A61A5-9D93-48ED-B16B-9A0CC8FD7F0D}"/>
    <cellStyle name="40% - Accent1 3 2 4 7" xfId="16680" xr:uid="{417555A8-0856-4AF6-8CC1-81B51895F998}"/>
    <cellStyle name="40% - Accent1 3 2 5" xfId="16681" xr:uid="{C08D5E75-081E-48A8-9965-DF339D2E1034}"/>
    <cellStyle name="40% - Accent1 3 2 5 2" xfId="16682" xr:uid="{5A2A5B1F-FBB9-4187-B86A-618E8F726066}"/>
    <cellStyle name="40% - Accent1 3 2 5 2 2" xfId="16683" xr:uid="{C153B11A-3614-43DD-888E-4BBCB4C29EA0}"/>
    <cellStyle name="40% - Accent1 3 2 5 2 2 2" xfId="16684" xr:uid="{82902BBB-34C7-49B2-94D4-42B278ADBA3F}"/>
    <cellStyle name="40% - Accent1 3 2 5 2 2 2 2" xfId="16685" xr:uid="{F37D2DCF-DCCF-43EB-99BE-8CBB71804408}"/>
    <cellStyle name="40% - Accent1 3 2 5 2 2 3" xfId="16686" xr:uid="{07C114A5-8582-4F96-902B-442974A6B03F}"/>
    <cellStyle name="40% - Accent1 3 2 5 2 3" xfId="16687" xr:uid="{A80EBCA7-758E-4293-A6CF-5AA1953FBB89}"/>
    <cellStyle name="40% - Accent1 3 2 5 2 3 2" xfId="16688" xr:uid="{FE6299DC-B898-4892-BBBA-38F40610EFA3}"/>
    <cellStyle name="40% - Accent1 3 2 5 2 4" xfId="16689" xr:uid="{E12E69A7-80EC-4ACF-AA1B-061BEB58A012}"/>
    <cellStyle name="40% - Accent1 3 2 5 3" xfId="16690" xr:uid="{3C5D6D29-00BA-4EB1-AFE9-067A5B1859F2}"/>
    <cellStyle name="40% - Accent1 3 2 5 3 2" xfId="16691" xr:uid="{64D4B8E1-A825-49A8-990C-CCFE1EACDF7F}"/>
    <cellStyle name="40% - Accent1 3 2 5 3 2 2" xfId="16692" xr:uid="{D1820FC3-DD9F-4364-BA88-1C98399C9883}"/>
    <cellStyle name="40% - Accent1 3 2 5 3 3" xfId="16693" xr:uid="{26BEF341-E149-41A5-9EFF-2FBBF1E24AC8}"/>
    <cellStyle name="40% - Accent1 3 2 5 4" xfId="16694" xr:uid="{BB3376C1-7F5E-4716-AFD6-2AF124B44CEE}"/>
    <cellStyle name="40% - Accent1 3 2 5 4 2" xfId="16695" xr:uid="{DC2515A2-1072-449D-A56B-D303F92B12DD}"/>
    <cellStyle name="40% - Accent1 3 2 5 5" xfId="16696" xr:uid="{EC5FA8F5-A45C-4CBF-8199-4B22635E5B07}"/>
    <cellStyle name="40% - Accent1 3 2 5 5 2" xfId="16697" xr:uid="{FABDFBB6-8DC3-4849-BF49-E57CB7793B48}"/>
    <cellStyle name="40% - Accent1 3 2 5 6" xfId="16698" xr:uid="{EE4B7A24-A46C-4E39-ACD2-0518F10B5E1C}"/>
    <cellStyle name="40% - Accent1 3 2 5 7" xfId="16699" xr:uid="{A61BDD0F-00E5-4F5F-963D-86109B7D4F64}"/>
    <cellStyle name="40% - Accent1 3 2 6" xfId="16700" xr:uid="{10972664-7CF1-426B-BC53-5E33A25812D4}"/>
    <cellStyle name="40% - Accent1 3 2 6 2" xfId="16701" xr:uid="{DA42BBE1-0593-421E-B5F9-C9C1265726BB}"/>
    <cellStyle name="40% - Accent1 3 2 6 2 2" xfId="16702" xr:uid="{1809A33C-1EF1-4B43-8FAD-9CE831D6E5DC}"/>
    <cellStyle name="40% - Accent1 3 2 6 2 2 2" xfId="16703" xr:uid="{71110F23-7AB6-465F-A11F-FEA6B81C3A4F}"/>
    <cellStyle name="40% - Accent1 3 2 6 2 2 2 2" xfId="16704" xr:uid="{4A5AD6D1-EAFD-4A54-8759-36E153B866D9}"/>
    <cellStyle name="40% - Accent1 3 2 6 2 2 3" xfId="16705" xr:uid="{6D9706FE-67DC-4A3B-990B-32240D5C771F}"/>
    <cellStyle name="40% - Accent1 3 2 6 2 3" xfId="16706" xr:uid="{6FDC67F8-84F7-4EAB-927E-88B79FAF112B}"/>
    <cellStyle name="40% - Accent1 3 2 6 2 3 2" xfId="16707" xr:uid="{84C89C10-BC39-4D67-8C9D-A7257A7D56E1}"/>
    <cellStyle name="40% - Accent1 3 2 6 2 4" xfId="16708" xr:uid="{448F8EF9-A9F8-4892-AEAD-498AFA3FDD72}"/>
    <cellStyle name="40% - Accent1 3 2 6 3" xfId="16709" xr:uid="{F2E6E0F4-2E7F-419B-86DA-C033302E7400}"/>
    <cellStyle name="40% - Accent1 3 2 6 3 2" xfId="16710" xr:uid="{16418C90-7CA8-4646-8F62-71D8D8279689}"/>
    <cellStyle name="40% - Accent1 3 2 6 3 2 2" xfId="16711" xr:uid="{5496743E-1114-4E06-816F-D01C523B17F4}"/>
    <cellStyle name="40% - Accent1 3 2 6 3 3" xfId="16712" xr:uid="{94B1CAE0-C8FC-4F53-8CCC-E510C231000D}"/>
    <cellStyle name="40% - Accent1 3 2 6 4" xfId="16713" xr:uid="{7E8BFCE4-86BA-43F4-997F-BAEE418DB9F6}"/>
    <cellStyle name="40% - Accent1 3 2 6 4 2" xfId="16714" xr:uid="{5FAE5BA8-46A9-4978-B8A7-BECB6EB0C329}"/>
    <cellStyle name="40% - Accent1 3 2 6 5" xfId="16715" xr:uid="{75AC59D1-DC01-473A-9DBA-4009A4AE6D0E}"/>
    <cellStyle name="40% - Accent1 3 2 7" xfId="16716" xr:uid="{9EE23BF0-8E54-4E37-9C8A-6DA5F3089ECF}"/>
    <cellStyle name="40% - Accent1 3 2 7 2" xfId="16717" xr:uid="{32DBAACD-85F6-41DB-A761-8BEAC45D9471}"/>
    <cellStyle name="40% - Accent1 3 2 7 2 2" xfId="16718" xr:uid="{B305C731-5933-41D9-A8BB-5179454D08ED}"/>
    <cellStyle name="40% - Accent1 3 2 7 2 2 2" xfId="16719" xr:uid="{789B685A-B4EA-47B4-BEFA-086F51F0C23B}"/>
    <cellStyle name="40% - Accent1 3 2 7 2 2 2 2" xfId="16720" xr:uid="{2DCE730F-80A8-4845-9D73-67E99E037ADD}"/>
    <cellStyle name="40% - Accent1 3 2 7 2 2 3" xfId="16721" xr:uid="{E8B788BB-4809-40E6-8A04-F68ADAA19A52}"/>
    <cellStyle name="40% - Accent1 3 2 7 2 3" xfId="16722" xr:uid="{BE61A06F-6BD4-4EAA-BC64-9C5D2BA12D1C}"/>
    <cellStyle name="40% - Accent1 3 2 7 2 3 2" xfId="16723" xr:uid="{95827B93-BD32-4B5D-8E08-CA02E2EDCC60}"/>
    <cellStyle name="40% - Accent1 3 2 7 2 4" xfId="16724" xr:uid="{0358018D-3273-49FD-B303-82FB7D60CC61}"/>
    <cellStyle name="40% - Accent1 3 2 7 3" xfId="16725" xr:uid="{5E57472B-B4E0-479B-A719-FE3CE9023201}"/>
    <cellStyle name="40% - Accent1 3 2 7 3 2" xfId="16726" xr:uid="{10E68396-BCBE-4264-AA0F-A721F4A2B2F2}"/>
    <cellStyle name="40% - Accent1 3 2 7 3 2 2" xfId="16727" xr:uid="{647EA9D0-2F8A-4747-8231-03DCBBE68087}"/>
    <cellStyle name="40% - Accent1 3 2 7 3 3" xfId="16728" xr:uid="{B060F6DF-8146-4158-B7F9-80F681BE8F5D}"/>
    <cellStyle name="40% - Accent1 3 2 7 4" xfId="16729" xr:uid="{E2A0E8F4-A90F-4CC6-9927-6F4337B1D7A2}"/>
    <cellStyle name="40% - Accent1 3 2 7 4 2" xfId="16730" xr:uid="{4718335B-6DF0-48ED-96F3-54901ADCFA66}"/>
    <cellStyle name="40% - Accent1 3 2 7 5" xfId="16731" xr:uid="{32880C01-7515-4FDA-8B7A-7E6556D6134D}"/>
    <cellStyle name="40% - Accent1 3 2 8" xfId="16732" xr:uid="{48514A0B-C63B-4FDE-8B2A-EB0D587F54EB}"/>
    <cellStyle name="40% - Accent1 3 2 8 2" xfId="16733" xr:uid="{2F651361-8A3B-469E-8F37-7115099B4BB2}"/>
    <cellStyle name="40% - Accent1 3 2 8 2 2" xfId="16734" xr:uid="{DC6978D9-1659-4065-9CDE-E5FD53529C18}"/>
    <cellStyle name="40% - Accent1 3 2 8 2 2 2" xfId="16735" xr:uid="{91307663-CE28-42CC-ADD1-D492ADE9861C}"/>
    <cellStyle name="40% - Accent1 3 2 8 2 2 2 2" xfId="16736" xr:uid="{8C887DED-1324-47C3-A544-B934D5D49078}"/>
    <cellStyle name="40% - Accent1 3 2 8 2 2 3" xfId="16737" xr:uid="{59FECADF-7B1C-4DC6-90A0-6A0E5A0D0D45}"/>
    <cellStyle name="40% - Accent1 3 2 8 2 3" xfId="16738" xr:uid="{5AEBA9DD-E71C-4CC3-BB93-A92B1E0AEB64}"/>
    <cellStyle name="40% - Accent1 3 2 8 2 3 2" xfId="16739" xr:uid="{C7CBA216-EED6-47F3-97F0-AF8B3474C823}"/>
    <cellStyle name="40% - Accent1 3 2 8 2 4" xfId="16740" xr:uid="{140CE16B-E173-4704-8DC0-3A374C5D8C82}"/>
    <cellStyle name="40% - Accent1 3 2 8 3" xfId="16741" xr:uid="{53E88653-192D-4478-9A51-8941D0C10EA6}"/>
    <cellStyle name="40% - Accent1 3 2 8 3 2" xfId="16742" xr:uid="{B5E1C902-993D-4FE1-BB14-8D959F4B8598}"/>
    <cellStyle name="40% - Accent1 3 2 8 3 2 2" xfId="16743" xr:uid="{D38165CF-3CE1-48BC-A694-ED168543123C}"/>
    <cellStyle name="40% - Accent1 3 2 8 3 3" xfId="16744" xr:uid="{94941058-3F55-4054-8541-44F640CC46A2}"/>
    <cellStyle name="40% - Accent1 3 2 8 4" xfId="16745" xr:uid="{56432BE1-5074-40A8-8886-641D1F030A68}"/>
    <cellStyle name="40% - Accent1 3 2 8 4 2" xfId="16746" xr:uid="{6D828988-F5DA-4D84-BD7E-F04EA5FFFF13}"/>
    <cellStyle name="40% - Accent1 3 2 8 5" xfId="16747" xr:uid="{5C22D490-BD39-4C55-8931-7D53AAF04FDA}"/>
    <cellStyle name="40% - Accent1 3 2 9" xfId="16748" xr:uid="{834FB8F8-6C61-4795-A847-55AA75530460}"/>
    <cellStyle name="40% - Accent1 3 2 9 2" xfId="16749" xr:uid="{9DBB518E-19DB-4DD4-BFD8-4BC8D0693CC0}"/>
    <cellStyle name="40% - Accent1 3 2 9 2 2" xfId="16750" xr:uid="{5F1F6C98-8D07-4C1F-9A28-94A08A2A927E}"/>
    <cellStyle name="40% - Accent1 3 2 9 2 2 2" xfId="16751" xr:uid="{4988E27B-6849-4BCE-8D06-6477BFE3354F}"/>
    <cellStyle name="40% - Accent1 3 2 9 2 2 2 2" xfId="16752" xr:uid="{B2049CED-6C9E-4E86-BA06-E27EBE2E0084}"/>
    <cellStyle name="40% - Accent1 3 2 9 2 2 3" xfId="16753" xr:uid="{22E98A46-E4F9-4FD4-BA12-6DB30BA5DD9E}"/>
    <cellStyle name="40% - Accent1 3 2 9 2 3" xfId="16754" xr:uid="{EF0B464D-C14C-459B-915D-6FC3585D19A1}"/>
    <cellStyle name="40% - Accent1 3 2 9 2 3 2" xfId="16755" xr:uid="{138B2BBF-CF33-4573-98F9-82A93A542A4A}"/>
    <cellStyle name="40% - Accent1 3 2 9 2 4" xfId="16756" xr:uid="{EC460D9B-4029-4A98-9460-A20BF32C6DB9}"/>
    <cellStyle name="40% - Accent1 3 2 9 3" xfId="16757" xr:uid="{4979EC93-B7B0-4A47-83F4-84512506E08B}"/>
    <cellStyle name="40% - Accent1 3 2 9 3 2" xfId="16758" xr:uid="{50590516-F967-4ED4-AFD3-B634D21D93CF}"/>
    <cellStyle name="40% - Accent1 3 2 9 3 2 2" xfId="16759" xr:uid="{D06CBF94-5AEC-4FE4-9586-BF520551E685}"/>
    <cellStyle name="40% - Accent1 3 2 9 3 3" xfId="16760" xr:uid="{6CEE359D-D2B0-4C16-8993-98AC7C3EF57E}"/>
    <cellStyle name="40% - Accent1 3 2 9 4" xfId="16761" xr:uid="{3D1D04C1-2489-4568-AFE3-7E80BA0DD329}"/>
    <cellStyle name="40% - Accent1 3 2 9 4 2" xfId="16762" xr:uid="{21A4E4D3-D027-4833-9813-9A818E5D5BAB}"/>
    <cellStyle name="40% - Accent1 3 2 9 5" xfId="16763" xr:uid="{1DA174A7-4308-4675-B982-D9E519259259}"/>
    <cellStyle name="40% - Accent1 3 2_Asset Register (new)" xfId="16764" xr:uid="{12034F46-CD24-4DD3-9937-0543F9BC8097}"/>
    <cellStyle name="40% - Accent1 3 3" xfId="16765" xr:uid="{483EB8B5-B2A7-4E59-98CC-10E1BDECD700}"/>
    <cellStyle name="40% - Accent1 3 3 10" xfId="16766" xr:uid="{337F632D-BBF1-40AF-A2B7-5D09257EFF3B}"/>
    <cellStyle name="40% - Accent1 3 3 10 2" xfId="16767" xr:uid="{A948FD9E-0B08-4415-A161-A32E31961B72}"/>
    <cellStyle name="40% - Accent1 3 3 11" xfId="16768" xr:uid="{D88D5158-C1B7-4549-BE12-BB2D0A26DEA8}"/>
    <cellStyle name="40% - Accent1 3 3 11 2" xfId="16769" xr:uid="{41027F7A-58B0-481F-B2DD-412B4C08C85A}"/>
    <cellStyle name="40% - Accent1 3 3 12" xfId="16770" xr:uid="{419DF4E0-3A4B-4CB7-A33A-B6E70DC053E1}"/>
    <cellStyle name="40% - Accent1 3 3 13" xfId="16771" xr:uid="{637958B8-08BA-4E86-BFB1-6850085017FB}"/>
    <cellStyle name="40% - Accent1 3 3 2" xfId="16772" xr:uid="{0052B2FD-2D4B-4F02-851E-5153E91C31A3}"/>
    <cellStyle name="40% - Accent1 3 3 2 2" xfId="16773" xr:uid="{52763858-9981-4183-80E5-4F2C5BDEA6E0}"/>
    <cellStyle name="40% - Accent1 3 3 2 2 2" xfId="16774" xr:uid="{9D631B6E-7109-4723-B500-6DE55F102641}"/>
    <cellStyle name="40% - Accent1 3 3 2 2 2 2" xfId="16775" xr:uid="{1F045236-124A-4FD9-869D-AE7350DF8BE0}"/>
    <cellStyle name="40% - Accent1 3 3 2 2 2 2 2" xfId="16776" xr:uid="{88FEB4E1-5D42-4A05-A9EB-884B1356F691}"/>
    <cellStyle name="40% - Accent1 3 3 2 2 2 2 2 2" xfId="16777" xr:uid="{84CB2902-CF8A-4C53-A5D3-EDB255BFCDD5}"/>
    <cellStyle name="40% - Accent1 3 3 2 2 2 2 3" xfId="16778" xr:uid="{C413B7B4-1EEB-4D3A-B787-C4E692D8DFB3}"/>
    <cellStyle name="40% - Accent1 3 3 2 2 2 3" xfId="16779" xr:uid="{5670BE3A-77B3-4593-8E80-5E63EA9A14CC}"/>
    <cellStyle name="40% - Accent1 3 3 2 2 2 3 2" xfId="16780" xr:uid="{71C4BA60-E9B3-4B48-9758-18312CAFC583}"/>
    <cellStyle name="40% - Accent1 3 3 2 2 2 4" xfId="16781" xr:uid="{F541FFD3-1424-4215-A65C-500565D4ACA0}"/>
    <cellStyle name="40% - Accent1 3 3 2 2 2 4 2" xfId="16782" xr:uid="{6968F872-B5E4-4EA1-9175-68E8A282287A}"/>
    <cellStyle name="40% - Accent1 3 3 2 2 2 5" xfId="16783" xr:uid="{D1812C6C-5EA5-486A-AD45-5721A82C7599}"/>
    <cellStyle name="40% - Accent1 3 3 2 2 2 6" xfId="16784" xr:uid="{3D0669C1-7BD5-43B4-AD47-495601F8AB6A}"/>
    <cellStyle name="40% - Accent1 3 3 2 2 3" xfId="16785" xr:uid="{C3930AFF-09FB-4654-9527-F2BD296E5990}"/>
    <cellStyle name="40% - Accent1 3 3 2 2 3 2" xfId="16786" xr:uid="{3AC17257-4535-4AA1-8284-5D7F68D75BC9}"/>
    <cellStyle name="40% - Accent1 3 3 2 2 3 2 2" xfId="16787" xr:uid="{AABF94A7-9936-40F8-8E9C-AC2EED0323CB}"/>
    <cellStyle name="40% - Accent1 3 3 2 2 3 3" xfId="16788" xr:uid="{0B28D3E1-F083-4A71-8F31-38B996DFC67A}"/>
    <cellStyle name="40% - Accent1 3 3 2 2 4" xfId="16789" xr:uid="{9193C795-723F-47D3-B2FE-25052E35FFF5}"/>
    <cellStyle name="40% - Accent1 3 3 2 2 4 2" xfId="16790" xr:uid="{6C0B15F0-62D6-48BC-B3D2-0190D3BF7508}"/>
    <cellStyle name="40% - Accent1 3 3 2 2 5" xfId="16791" xr:uid="{1023F3B6-FFDF-4134-8AE5-0C3BA668FFB8}"/>
    <cellStyle name="40% - Accent1 3 3 2 2 5 2" xfId="16792" xr:uid="{A89D4B3A-72D2-4532-A857-18F37FF1CDFC}"/>
    <cellStyle name="40% - Accent1 3 3 2 2 6" xfId="16793" xr:uid="{22BCD96D-8000-4CE9-8259-98A20BA10D8C}"/>
    <cellStyle name="40% - Accent1 3 3 2 2 7" xfId="16794" xr:uid="{A30E8FF1-7B16-47A5-B0C6-E063179057DE}"/>
    <cellStyle name="40% - Accent1 3 3 2 3" xfId="16795" xr:uid="{7BFCAE6D-742E-42E1-8804-FDEFC56EC687}"/>
    <cellStyle name="40% - Accent1 3 3 2 3 2" xfId="16796" xr:uid="{749CFF54-1AD2-49A5-A4B2-37674F356139}"/>
    <cellStyle name="40% - Accent1 3 3 2 3 2 2" xfId="16797" xr:uid="{3D5006B6-2938-49A9-B866-CECFF5E8A3A0}"/>
    <cellStyle name="40% - Accent1 3 3 2 3 2 2 2" xfId="16798" xr:uid="{AE3FFF0F-9076-42CE-9921-B94E4D29C790}"/>
    <cellStyle name="40% - Accent1 3 3 2 3 2 2 2 2" xfId="16799" xr:uid="{6668ACF6-A910-43E3-BE3C-77F0224F239D}"/>
    <cellStyle name="40% - Accent1 3 3 2 3 2 2 3" xfId="16800" xr:uid="{9A30705E-3723-443D-B7CC-6DFEE7EF2103}"/>
    <cellStyle name="40% - Accent1 3 3 2 3 2 3" xfId="16801" xr:uid="{ED112A1C-BD1A-4003-9F82-D6FE77C05431}"/>
    <cellStyle name="40% - Accent1 3 3 2 3 2 3 2" xfId="16802" xr:uid="{16C1973E-C887-4636-B967-D59A9F62DE3D}"/>
    <cellStyle name="40% - Accent1 3 3 2 3 2 4" xfId="16803" xr:uid="{20DDE279-B7C8-4DF7-990C-8B4724F4FB4A}"/>
    <cellStyle name="40% - Accent1 3 3 2 3 3" xfId="16804" xr:uid="{D1391B78-B663-446D-92C9-DF05C18989B2}"/>
    <cellStyle name="40% - Accent1 3 3 2 3 3 2" xfId="16805" xr:uid="{216332EC-C1F5-4ED6-96C2-437EAB5F9185}"/>
    <cellStyle name="40% - Accent1 3 3 2 3 3 2 2" xfId="16806" xr:uid="{DE54E78E-F980-4016-9AD8-4F8FA43D267D}"/>
    <cellStyle name="40% - Accent1 3 3 2 3 3 3" xfId="16807" xr:uid="{D6B68B34-C801-40B0-A3C7-C042F007982A}"/>
    <cellStyle name="40% - Accent1 3 3 2 3 4" xfId="16808" xr:uid="{8C5C6F9B-FECF-4BD0-9E3E-6A089C7A45F8}"/>
    <cellStyle name="40% - Accent1 3 3 2 3 4 2" xfId="16809" xr:uid="{B96D7C27-A5A2-491F-949C-9EA0D316E65C}"/>
    <cellStyle name="40% - Accent1 3 3 2 3 5" xfId="16810" xr:uid="{09241923-1241-45E9-80D7-9C17A168971E}"/>
    <cellStyle name="40% - Accent1 3 3 2 3 5 2" xfId="16811" xr:uid="{936560CC-F5A1-411D-9644-7844DFF5BF5D}"/>
    <cellStyle name="40% - Accent1 3 3 2 3 6" xfId="16812" xr:uid="{542BC085-FCD5-41F8-B1D8-902769E116D5}"/>
    <cellStyle name="40% - Accent1 3 3 2 3 7" xfId="16813" xr:uid="{D2E743DF-5A43-48BD-89DD-F305B49BC356}"/>
    <cellStyle name="40% - Accent1 3 3 2 4" xfId="16814" xr:uid="{B2FBFE7D-6268-4CD6-894C-67D5827516A6}"/>
    <cellStyle name="40% - Accent1 3 3 2 4 2" xfId="16815" xr:uid="{017A3E63-DA1E-4241-BB4E-76668910E41F}"/>
    <cellStyle name="40% - Accent1 3 3 2 4 2 2" xfId="16816" xr:uid="{C279C958-03B3-46A6-9C62-A8AAEB82167D}"/>
    <cellStyle name="40% - Accent1 3 3 2 4 2 2 2" xfId="16817" xr:uid="{DFAEC400-FA34-4FA6-AA6A-1E8C486468D1}"/>
    <cellStyle name="40% - Accent1 3 3 2 4 2 3" xfId="16818" xr:uid="{6C2BD8FB-5CCD-49FF-A69B-9C7FCBA3FBDA}"/>
    <cellStyle name="40% - Accent1 3 3 2 4 3" xfId="16819" xr:uid="{0504EB8A-059E-45B5-BF73-8D8603C7E19F}"/>
    <cellStyle name="40% - Accent1 3 3 2 4 3 2" xfId="16820" xr:uid="{398BED37-54D9-4EF7-B94F-02AAD7BB4D14}"/>
    <cellStyle name="40% - Accent1 3 3 2 4 4" xfId="16821" xr:uid="{4A226D36-5F47-4B51-A601-09F4DAB18FBD}"/>
    <cellStyle name="40% - Accent1 3 3 2 5" xfId="16822" xr:uid="{75AEEAEE-389D-4E33-B600-BB5ABD832D4B}"/>
    <cellStyle name="40% - Accent1 3 3 2 5 2" xfId="16823" xr:uid="{C8CA9BE7-FAE9-4D67-A10F-CCD661563C06}"/>
    <cellStyle name="40% - Accent1 3 3 2 5 2 2" xfId="16824" xr:uid="{1F282C72-D953-4A59-909B-55D3C5C4CCA3}"/>
    <cellStyle name="40% - Accent1 3 3 2 5 3" xfId="16825" xr:uid="{441BE036-3AC8-4EC5-9BD8-0BD5482093A3}"/>
    <cellStyle name="40% - Accent1 3 3 2 6" xfId="16826" xr:uid="{72856BFB-F031-43CE-913A-F32361E09EAF}"/>
    <cellStyle name="40% - Accent1 3 3 2 6 2" xfId="16827" xr:uid="{A5C412C1-2BD9-49C4-A1F1-FDF52EA83FC1}"/>
    <cellStyle name="40% - Accent1 3 3 2 7" xfId="16828" xr:uid="{B8AD597F-89DF-41AA-A35B-D5F22281631A}"/>
    <cellStyle name="40% - Accent1 3 3 2 7 2" xfId="16829" xr:uid="{C5BECA25-FE0D-4892-B51F-9DBA3C4F04B1}"/>
    <cellStyle name="40% - Accent1 3 3 2 8" xfId="16830" xr:uid="{1060EAE6-8329-46E4-B336-C40008370EE9}"/>
    <cellStyle name="40% - Accent1 3 3 2 9" xfId="16831" xr:uid="{508BB6C2-1594-4FA6-8AA6-64347AD0896A}"/>
    <cellStyle name="40% - Accent1 3 3 3" xfId="16832" xr:uid="{1139D5F2-58C9-4F1E-8357-838C63B37FC2}"/>
    <cellStyle name="40% - Accent1 3 3 3 2" xfId="16833" xr:uid="{46597DE2-C1FF-4611-B66A-D395E4B561C3}"/>
    <cellStyle name="40% - Accent1 3 3 3 2 2" xfId="16834" xr:uid="{A659F02D-2348-4E9C-B775-147729373845}"/>
    <cellStyle name="40% - Accent1 3 3 3 2 2 2" xfId="16835" xr:uid="{4E5DCF72-AE01-4B4E-B2D3-EF106931EBF2}"/>
    <cellStyle name="40% - Accent1 3 3 3 2 2 2 2" xfId="16836" xr:uid="{8BF6AE65-E11E-4E22-B33E-BDEB71EBB13E}"/>
    <cellStyle name="40% - Accent1 3 3 3 2 2 2 2 2" xfId="16837" xr:uid="{88D70DE1-5D31-48DC-AF33-4A0E770A9152}"/>
    <cellStyle name="40% - Accent1 3 3 3 2 2 2 3" xfId="16838" xr:uid="{C611A081-A08E-4D0A-8530-F5F2FF53660E}"/>
    <cellStyle name="40% - Accent1 3 3 3 2 2 3" xfId="16839" xr:uid="{E661DD35-86FB-4969-91EE-41AC68EC0567}"/>
    <cellStyle name="40% - Accent1 3 3 3 2 2 3 2" xfId="16840" xr:uid="{707BE6A0-05A8-49B3-897E-C996709AA0B5}"/>
    <cellStyle name="40% - Accent1 3 3 3 2 2 4" xfId="16841" xr:uid="{C5BCA00D-B09F-4678-8E0E-97B7EFAEC268}"/>
    <cellStyle name="40% - Accent1 3 3 3 2 3" xfId="16842" xr:uid="{7E1F9725-AE7D-44A8-8D7B-A986BA21E8B5}"/>
    <cellStyle name="40% - Accent1 3 3 3 2 3 2" xfId="16843" xr:uid="{61184900-9F71-4354-A984-54E1C2DF6468}"/>
    <cellStyle name="40% - Accent1 3 3 3 2 3 2 2" xfId="16844" xr:uid="{77C43561-BDCC-45A7-9346-012F7C4AE62A}"/>
    <cellStyle name="40% - Accent1 3 3 3 2 3 3" xfId="16845" xr:uid="{CF927D26-5978-4AE2-AA2F-471375F24E9B}"/>
    <cellStyle name="40% - Accent1 3 3 3 2 4" xfId="16846" xr:uid="{34369995-7F04-4FF1-8C15-A80D1128AF60}"/>
    <cellStyle name="40% - Accent1 3 3 3 2 4 2" xfId="16847" xr:uid="{525F5162-DD9A-4097-97E4-D3A38174A5F5}"/>
    <cellStyle name="40% - Accent1 3 3 3 2 5" xfId="16848" xr:uid="{422C6780-8C48-45D6-99A7-56405F204A90}"/>
    <cellStyle name="40% - Accent1 3 3 3 2 5 2" xfId="16849" xr:uid="{9C421B6F-AD08-468A-AD33-28DF4FE61677}"/>
    <cellStyle name="40% - Accent1 3 3 3 2 6" xfId="16850" xr:uid="{36C619DC-745E-4732-8D0D-484D4D0B0EC8}"/>
    <cellStyle name="40% - Accent1 3 3 3 2 7" xfId="16851" xr:uid="{EC8F7BC8-4FAC-44B6-8394-900265E77B9C}"/>
    <cellStyle name="40% - Accent1 3 3 3 3" xfId="16852" xr:uid="{46C58ED1-36C7-428F-9A96-9F72F624AB75}"/>
    <cellStyle name="40% - Accent1 3 3 3 3 2" xfId="16853" xr:uid="{33B920A0-EAF3-4D29-B82E-336167907E29}"/>
    <cellStyle name="40% - Accent1 3 3 3 3 2 2" xfId="16854" xr:uid="{BEA88A2C-2DE7-4E5C-88B7-48D2BC7A9FE7}"/>
    <cellStyle name="40% - Accent1 3 3 3 3 2 2 2" xfId="16855" xr:uid="{035982AD-DC4F-4243-AC6C-B7C9AACD4A60}"/>
    <cellStyle name="40% - Accent1 3 3 3 3 2 2 2 2" xfId="16856" xr:uid="{AD6D35A7-6C08-405C-B37A-7629601AA32D}"/>
    <cellStyle name="40% - Accent1 3 3 3 3 2 2 3" xfId="16857" xr:uid="{4CEDDB85-4165-4EA6-BB4F-20847CA37789}"/>
    <cellStyle name="40% - Accent1 3 3 3 3 2 3" xfId="16858" xr:uid="{38424101-4BF7-434A-B805-B9A12DBAB2EF}"/>
    <cellStyle name="40% - Accent1 3 3 3 3 2 3 2" xfId="16859" xr:uid="{34CCF24D-5812-427E-87E0-41E3404E22E4}"/>
    <cellStyle name="40% - Accent1 3 3 3 3 2 4" xfId="16860" xr:uid="{4D9CBEA1-4379-481C-965A-2052EAD9966E}"/>
    <cellStyle name="40% - Accent1 3 3 3 3 3" xfId="16861" xr:uid="{82FC25EA-0284-458C-B3DA-D5D04A68A6C8}"/>
    <cellStyle name="40% - Accent1 3 3 3 3 3 2" xfId="16862" xr:uid="{30139935-2963-4E24-9B68-45A7773A9160}"/>
    <cellStyle name="40% - Accent1 3 3 3 3 3 2 2" xfId="16863" xr:uid="{6A7DF9A6-308E-46A8-A614-CB0AE2DBCFEE}"/>
    <cellStyle name="40% - Accent1 3 3 3 3 3 3" xfId="16864" xr:uid="{6F4BB348-E303-467D-9B7B-BC0A6FA5E9C5}"/>
    <cellStyle name="40% - Accent1 3 3 3 3 4" xfId="16865" xr:uid="{DB48107C-94E6-40BB-A24F-554C79253F1B}"/>
    <cellStyle name="40% - Accent1 3 3 3 3 4 2" xfId="16866" xr:uid="{C45B30EC-EB31-46A5-9F6A-965C18186A67}"/>
    <cellStyle name="40% - Accent1 3 3 3 3 5" xfId="16867" xr:uid="{72C478F4-E96C-435A-A808-EB82C5115242}"/>
    <cellStyle name="40% - Accent1 3 3 3 4" xfId="16868" xr:uid="{8F6186FC-6F34-494F-897D-F7EEBC795D1E}"/>
    <cellStyle name="40% - Accent1 3 3 3 4 2" xfId="16869" xr:uid="{B672CEAD-5957-4FED-BA2B-386EA18F3386}"/>
    <cellStyle name="40% - Accent1 3 3 3 4 2 2" xfId="16870" xr:uid="{7290D85E-C3B8-4501-86A4-1EAC22074B98}"/>
    <cellStyle name="40% - Accent1 3 3 3 4 2 2 2" xfId="16871" xr:uid="{B17D2573-4FC1-45D9-B57B-9D1FA2649EC4}"/>
    <cellStyle name="40% - Accent1 3 3 3 4 2 3" xfId="16872" xr:uid="{B3B7F11F-2B74-4CDD-8EF0-42042081DA2D}"/>
    <cellStyle name="40% - Accent1 3 3 3 4 3" xfId="16873" xr:uid="{3D17D721-00E2-4B4E-A2C9-D5CCDF1CF215}"/>
    <cellStyle name="40% - Accent1 3 3 3 4 3 2" xfId="16874" xr:uid="{BC468FE4-9E8F-4FC6-817D-9D30E8C0578E}"/>
    <cellStyle name="40% - Accent1 3 3 3 4 4" xfId="16875" xr:uid="{4CF0069B-D368-4C2B-B032-42FAFEF097A1}"/>
    <cellStyle name="40% - Accent1 3 3 3 5" xfId="16876" xr:uid="{6D59362D-0530-48C8-9423-ABF7F706899A}"/>
    <cellStyle name="40% - Accent1 3 3 3 5 2" xfId="16877" xr:uid="{2E2CC588-F2A2-4C5A-AA89-27BBF52695AE}"/>
    <cellStyle name="40% - Accent1 3 3 3 5 2 2" xfId="16878" xr:uid="{A5A71C9C-AB47-4217-BE21-71C5D1288E8C}"/>
    <cellStyle name="40% - Accent1 3 3 3 5 3" xfId="16879" xr:uid="{8B7E72CD-E8F3-4883-8029-6E07588619EB}"/>
    <cellStyle name="40% - Accent1 3 3 3 6" xfId="16880" xr:uid="{3CE25216-15C1-40EA-B912-989D89915281}"/>
    <cellStyle name="40% - Accent1 3 3 3 6 2" xfId="16881" xr:uid="{FCE05765-F3AD-4502-BC9B-CD6BC8113169}"/>
    <cellStyle name="40% - Accent1 3 3 3 7" xfId="16882" xr:uid="{04E939D1-0DC8-4243-BA13-CF74A385FF8A}"/>
    <cellStyle name="40% - Accent1 3 3 3 7 2" xfId="16883" xr:uid="{441A7C7C-929B-4AA0-B51B-0F1E2FFD8BC2}"/>
    <cellStyle name="40% - Accent1 3 3 3 8" xfId="16884" xr:uid="{7E8D3813-F54D-4DDE-B880-9CEA982BAF9D}"/>
    <cellStyle name="40% - Accent1 3 3 3 9" xfId="16885" xr:uid="{3556F270-CE35-4AF4-822E-6DA116776012}"/>
    <cellStyle name="40% - Accent1 3 3 4" xfId="16886" xr:uid="{4AB0E962-3D3C-4C70-AD24-7BB07AF18C44}"/>
    <cellStyle name="40% - Accent1 3 3 4 2" xfId="16887" xr:uid="{36558CFD-3B06-4F7F-8741-B11605FB6B3D}"/>
    <cellStyle name="40% - Accent1 3 3 4 2 2" xfId="16888" xr:uid="{28DA2D0F-D047-4793-994D-5F8C301910C5}"/>
    <cellStyle name="40% - Accent1 3 3 4 2 2 2" xfId="16889" xr:uid="{1ECD375B-D4D7-4CFC-8738-B3C37CC5CFBB}"/>
    <cellStyle name="40% - Accent1 3 3 4 2 2 2 2" xfId="16890" xr:uid="{94F57FB3-6874-4379-9811-B9EF23F9322E}"/>
    <cellStyle name="40% - Accent1 3 3 4 2 2 3" xfId="16891" xr:uid="{9B866D84-5FF9-4934-A722-643E71A375A0}"/>
    <cellStyle name="40% - Accent1 3 3 4 2 3" xfId="16892" xr:uid="{D153E96E-C671-4153-96AD-DA2FC9363687}"/>
    <cellStyle name="40% - Accent1 3 3 4 2 3 2" xfId="16893" xr:uid="{1765E963-8601-4D47-8C38-64CFCB637B12}"/>
    <cellStyle name="40% - Accent1 3 3 4 2 4" xfId="16894" xr:uid="{371954AB-6464-461C-8757-CAA020FF349A}"/>
    <cellStyle name="40% - Accent1 3 3 4 3" xfId="16895" xr:uid="{689D7C99-4852-4645-9EFA-33E9067E637F}"/>
    <cellStyle name="40% - Accent1 3 3 4 3 2" xfId="16896" xr:uid="{B4D23AE7-53C1-4F40-8347-854CEF83A315}"/>
    <cellStyle name="40% - Accent1 3 3 4 3 2 2" xfId="16897" xr:uid="{CFB5AEB6-CF3E-43D2-B22D-9F130E71975F}"/>
    <cellStyle name="40% - Accent1 3 3 4 3 3" xfId="16898" xr:uid="{AF977EB3-948C-483C-A7C7-C7CA31053E21}"/>
    <cellStyle name="40% - Accent1 3 3 4 4" xfId="16899" xr:uid="{9654666C-A51B-41E3-B6AB-0738644A117D}"/>
    <cellStyle name="40% - Accent1 3 3 4 4 2" xfId="16900" xr:uid="{DD2E8FE5-BAE4-4CC8-9FB8-4E27E9DD5473}"/>
    <cellStyle name="40% - Accent1 3 3 4 5" xfId="16901" xr:uid="{8A266013-5403-4DFF-9610-943D282172B8}"/>
    <cellStyle name="40% - Accent1 3 3 4 5 2" xfId="16902" xr:uid="{33AAAE05-14E1-4983-9448-A39529A4496F}"/>
    <cellStyle name="40% - Accent1 3 3 4 6" xfId="16903" xr:uid="{F918E50B-B1F4-42AB-87D4-748A208D738B}"/>
    <cellStyle name="40% - Accent1 3 3 4 7" xfId="16904" xr:uid="{2765D431-2E96-41CE-AA1A-D8146ACEA78D}"/>
    <cellStyle name="40% - Accent1 3 3 5" xfId="16905" xr:uid="{266E1CA0-614A-466A-9AFA-E6CF267FD735}"/>
    <cellStyle name="40% - Accent1 3 3 5 2" xfId="16906" xr:uid="{1BBF5BF9-2F11-43E6-9EBE-F7A2C67138B4}"/>
    <cellStyle name="40% - Accent1 3 3 5 2 2" xfId="16907" xr:uid="{40450BE7-9275-4225-B97A-4C17EEF6FE25}"/>
    <cellStyle name="40% - Accent1 3 3 5 2 2 2" xfId="16908" xr:uid="{D7F281FA-5B3D-4B07-AFA3-1C7AEC5A4AE2}"/>
    <cellStyle name="40% - Accent1 3 3 5 2 2 2 2" xfId="16909" xr:uid="{2E4189AC-9398-4A95-BBCC-AAFC8E46C4D1}"/>
    <cellStyle name="40% - Accent1 3 3 5 2 2 3" xfId="16910" xr:uid="{883C6EBF-0F20-44F7-A079-D9EB6E32151C}"/>
    <cellStyle name="40% - Accent1 3 3 5 2 3" xfId="16911" xr:uid="{F1511199-BDD7-4E27-B78B-CA03FC93AFA2}"/>
    <cellStyle name="40% - Accent1 3 3 5 2 3 2" xfId="16912" xr:uid="{6158C9B3-7959-4856-B99E-5D48493D58A5}"/>
    <cellStyle name="40% - Accent1 3 3 5 2 4" xfId="16913" xr:uid="{CBD91B8F-4279-4800-A27E-7C8B12913AA2}"/>
    <cellStyle name="40% - Accent1 3 3 5 3" xfId="16914" xr:uid="{6612F864-2C5D-4817-89B9-4A78E2E7B0C2}"/>
    <cellStyle name="40% - Accent1 3 3 5 3 2" xfId="16915" xr:uid="{D027F999-521B-4C7F-98EF-92A635F6722E}"/>
    <cellStyle name="40% - Accent1 3 3 5 3 2 2" xfId="16916" xr:uid="{9A986D04-8C16-47C9-91C5-70B8785FC024}"/>
    <cellStyle name="40% - Accent1 3 3 5 3 3" xfId="16917" xr:uid="{FF3B2B9A-9419-4A1B-BD2D-29F806567B5D}"/>
    <cellStyle name="40% - Accent1 3 3 5 4" xfId="16918" xr:uid="{AB2FD3B4-C4AE-42F5-BE8D-24AE27BD8ECC}"/>
    <cellStyle name="40% - Accent1 3 3 5 4 2" xfId="16919" xr:uid="{4E38D107-8E14-44FD-926E-1C8B34C43B37}"/>
    <cellStyle name="40% - Accent1 3 3 5 5" xfId="16920" xr:uid="{FFF9AFD3-8835-4AFD-888C-D54372487915}"/>
    <cellStyle name="40% - Accent1 3 3 6" xfId="16921" xr:uid="{69FF939F-2149-42BF-8B71-7DB30FA08117}"/>
    <cellStyle name="40% - Accent1 3 3 6 2" xfId="16922" xr:uid="{A8DE5E04-C59E-4A20-A435-318F413695ED}"/>
    <cellStyle name="40% - Accent1 3 3 6 2 2" xfId="16923" xr:uid="{A8303FEE-8DAC-4534-8FDA-97235DE9720F}"/>
    <cellStyle name="40% - Accent1 3 3 6 2 2 2" xfId="16924" xr:uid="{7E7D4EE5-A1FD-4450-822E-57EFD93C5C33}"/>
    <cellStyle name="40% - Accent1 3 3 6 2 2 2 2" xfId="16925" xr:uid="{C8E3DD32-50A4-4513-A8CF-6E37B36F9A7F}"/>
    <cellStyle name="40% - Accent1 3 3 6 2 2 3" xfId="16926" xr:uid="{2A57C583-5919-49EF-BA38-9198124BA832}"/>
    <cellStyle name="40% - Accent1 3 3 6 2 3" xfId="16927" xr:uid="{48786877-9A68-4B11-9F38-AEF92C1AD4B0}"/>
    <cellStyle name="40% - Accent1 3 3 6 2 3 2" xfId="16928" xr:uid="{6D3C07D4-9A2C-4A5A-907A-7A2FA0AC3965}"/>
    <cellStyle name="40% - Accent1 3 3 6 2 4" xfId="16929" xr:uid="{326A7CF4-56F7-45D1-9463-9B9A2581F288}"/>
    <cellStyle name="40% - Accent1 3 3 6 3" xfId="16930" xr:uid="{D16F85E8-3BD1-4B61-A50E-3E79E23B3A7E}"/>
    <cellStyle name="40% - Accent1 3 3 6 3 2" xfId="16931" xr:uid="{F8B31F5B-560E-4DCF-A3BC-82DA352D8243}"/>
    <cellStyle name="40% - Accent1 3 3 6 3 2 2" xfId="16932" xr:uid="{4A5BF797-1F2C-4810-9DA8-2D7DF3EE7D24}"/>
    <cellStyle name="40% - Accent1 3 3 6 3 3" xfId="16933" xr:uid="{C513D868-DA84-4B60-8005-F997434BD385}"/>
    <cellStyle name="40% - Accent1 3 3 6 4" xfId="16934" xr:uid="{05981DA9-9ACA-4D18-9FCC-8CF843CFC17D}"/>
    <cellStyle name="40% - Accent1 3 3 6 4 2" xfId="16935" xr:uid="{6C4AF1A5-123E-4B9C-A0DA-42EFEEC007BF}"/>
    <cellStyle name="40% - Accent1 3 3 6 5" xfId="16936" xr:uid="{D433B2DB-EB65-42DF-A244-6D77E9184C19}"/>
    <cellStyle name="40% - Accent1 3 3 7" xfId="16937" xr:uid="{810A76B1-3ED9-42F6-AA3E-02F1E7D049E5}"/>
    <cellStyle name="40% - Accent1 3 3 7 2" xfId="16938" xr:uid="{C211D8BD-7BB1-410B-9075-863D7D44B7E0}"/>
    <cellStyle name="40% - Accent1 3 3 7 2 2" xfId="16939" xr:uid="{B2C540FD-DD8D-4E69-9899-2F9D0B8CD1B4}"/>
    <cellStyle name="40% - Accent1 3 3 7 2 2 2" xfId="16940" xr:uid="{3880F665-FBE9-4E8A-95AA-E533E7B22909}"/>
    <cellStyle name="40% - Accent1 3 3 7 2 2 2 2" xfId="16941" xr:uid="{1F5DEE61-2633-4F59-97C6-0BC37F79730D}"/>
    <cellStyle name="40% - Accent1 3 3 7 2 2 3" xfId="16942" xr:uid="{D39D4EBA-55C2-421F-86A4-748F2431B23A}"/>
    <cellStyle name="40% - Accent1 3 3 7 2 3" xfId="16943" xr:uid="{19D5D103-6099-4879-9637-E22B81B94AF3}"/>
    <cellStyle name="40% - Accent1 3 3 7 2 3 2" xfId="16944" xr:uid="{AE33A530-A72E-460F-B1D6-93E987463B5A}"/>
    <cellStyle name="40% - Accent1 3 3 7 2 4" xfId="16945" xr:uid="{F0FC6685-A3C8-41EF-8D4E-20CD921B9056}"/>
    <cellStyle name="40% - Accent1 3 3 7 3" xfId="16946" xr:uid="{536DE5E1-4058-434D-BC64-C9903EC97AE6}"/>
    <cellStyle name="40% - Accent1 3 3 7 3 2" xfId="16947" xr:uid="{4DC47F5A-1BCB-4AB8-A0B7-B68ADECD1FAE}"/>
    <cellStyle name="40% - Accent1 3 3 7 3 2 2" xfId="16948" xr:uid="{0F75641F-B249-47E1-904A-D59433F40904}"/>
    <cellStyle name="40% - Accent1 3 3 7 3 3" xfId="16949" xr:uid="{0C861A44-0CF7-4F50-B765-D846792688F5}"/>
    <cellStyle name="40% - Accent1 3 3 7 4" xfId="16950" xr:uid="{44067F69-A5C1-42B7-B7EA-8E2EA91CE49B}"/>
    <cellStyle name="40% - Accent1 3 3 7 4 2" xfId="16951" xr:uid="{3935EE48-CC83-438E-B3C7-6529F101A0CD}"/>
    <cellStyle name="40% - Accent1 3 3 7 5" xfId="16952" xr:uid="{CE8EE94B-6595-4A9E-81EB-6260E4018556}"/>
    <cellStyle name="40% - Accent1 3 3 8" xfId="16953" xr:uid="{5E29D1BC-5562-4513-AE65-304930AC119C}"/>
    <cellStyle name="40% - Accent1 3 3 8 2" xfId="16954" xr:uid="{D22BE38C-0545-454F-99A2-1A9023B2F0F2}"/>
    <cellStyle name="40% - Accent1 3 3 8 2 2" xfId="16955" xr:uid="{476D0A31-6A39-424B-8F7D-7ACF4028AD77}"/>
    <cellStyle name="40% - Accent1 3 3 8 2 2 2" xfId="16956" xr:uid="{EF4A2B31-321C-45D6-92C1-AC112116D248}"/>
    <cellStyle name="40% - Accent1 3 3 8 2 3" xfId="16957" xr:uid="{F7D7D9F5-3D80-4EA7-B550-75E5CE226387}"/>
    <cellStyle name="40% - Accent1 3 3 8 3" xfId="16958" xr:uid="{D946067D-9D72-456A-AC31-43DE54FBB24B}"/>
    <cellStyle name="40% - Accent1 3 3 8 3 2" xfId="16959" xr:uid="{D84C84F5-E7DC-4343-B313-C4D388002712}"/>
    <cellStyle name="40% - Accent1 3 3 8 4" xfId="16960" xr:uid="{CA0B3990-7E71-4166-A396-7ECBC92C99F7}"/>
    <cellStyle name="40% - Accent1 3 3 9" xfId="16961" xr:uid="{D9ADA643-B960-4435-9A49-60E67A65841D}"/>
    <cellStyle name="40% - Accent1 3 3 9 2" xfId="16962" xr:uid="{F96BC993-A79E-4DFC-9CEF-DEC10EADB217}"/>
    <cellStyle name="40% - Accent1 3 3 9 2 2" xfId="16963" xr:uid="{37BD6AD2-54E2-45D5-883B-40B9E8ED59F4}"/>
    <cellStyle name="40% - Accent1 3 3 9 3" xfId="16964" xr:uid="{E18AB54D-866B-45E8-8B35-605A871B7CCC}"/>
    <cellStyle name="40% - Accent1 3 3_Asset Register (new)" xfId="16965" xr:uid="{61C730D7-7D2C-4603-A83D-BB421F1F8C02}"/>
    <cellStyle name="40% - Accent1 3 4" xfId="16966" xr:uid="{54B3302A-6EF6-4EFB-97B5-DD62F8D029B0}"/>
    <cellStyle name="40% - Accent1 3 4 10" xfId="16967" xr:uid="{EDBBCD24-B17C-42C5-B61D-359C6713B945}"/>
    <cellStyle name="40% - Accent1 3 4 11" xfId="16968" xr:uid="{1B77DA63-D024-4195-A286-98297947BEAF}"/>
    <cellStyle name="40% - Accent1 3 4 2" xfId="16969" xr:uid="{8192B9AD-05AF-4990-9EEC-B9467A68CF8D}"/>
    <cellStyle name="40% - Accent1 3 4 2 2" xfId="16970" xr:uid="{5AF1D54D-C56D-4A78-A4BA-8676DD40B2FC}"/>
    <cellStyle name="40% - Accent1 3 4 2 2 2" xfId="16971" xr:uid="{22FCBCC0-9304-43F9-A88D-4B0060F701E4}"/>
    <cellStyle name="40% - Accent1 3 4 2 2 2 2" xfId="16972" xr:uid="{14CB17F7-AF53-4CE7-BA25-2858D6C1E226}"/>
    <cellStyle name="40% - Accent1 3 4 2 2 2 2 2" xfId="16973" xr:uid="{EEA8748C-C8A8-45B7-B074-4EFD8E93BD87}"/>
    <cellStyle name="40% - Accent1 3 4 2 2 2 3" xfId="16974" xr:uid="{C891A9D0-0A03-4254-B834-337551E4BF92}"/>
    <cellStyle name="40% - Accent1 3 4 2 2 3" xfId="16975" xr:uid="{1FC6293D-74DB-47E4-8299-0CE9D25C8416}"/>
    <cellStyle name="40% - Accent1 3 4 2 2 3 2" xfId="16976" xr:uid="{29BF3B45-F37B-45CB-A0B2-9AE1D5ED8E17}"/>
    <cellStyle name="40% - Accent1 3 4 2 2 4" xfId="16977" xr:uid="{A49365F0-A7AC-4B29-B8CB-5841D16FA42C}"/>
    <cellStyle name="40% - Accent1 3 4 2 2 4 2" xfId="16978" xr:uid="{EBB31BE6-00EF-4534-8807-6A7F75BE1ED4}"/>
    <cellStyle name="40% - Accent1 3 4 2 2 5" xfId="16979" xr:uid="{E4CAF63A-02FD-4CB8-9EAF-B0F40B3A07E7}"/>
    <cellStyle name="40% - Accent1 3 4 2 2 6" xfId="16980" xr:uid="{80A05B7F-C418-4B8B-ABC4-4C1248151F33}"/>
    <cellStyle name="40% - Accent1 3 4 2 3" xfId="16981" xr:uid="{30CB01A2-A551-40B4-A73D-B2DFB9AFC79D}"/>
    <cellStyle name="40% - Accent1 3 4 2 3 2" xfId="16982" xr:uid="{4961379B-65AF-4EBC-8514-2FDF7C8BA6DC}"/>
    <cellStyle name="40% - Accent1 3 4 2 3 2 2" xfId="16983" xr:uid="{2B0569F1-7516-47FC-8B1C-6D6646623E94}"/>
    <cellStyle name="40% - Accent1 3 4 2 3 3" xfId="16984" xr:uid="{5669A1E4-AA51-4D47-B86A-9534EC33CCEA}"/>
    <cellStyle name="40% - Accent1 3 4 2 4" xfId="16985" xr:uid="{D97590E8-D9E0-4E9B-BF71-3BD9D71393E3}"/>
    <cellStyle name="40% - Accent1 3 4 2 4 2" xfId="16986" xr:uid="{B9DA0B18-5ACF-4D94-B324-7F9E59603306}"/>
    <cellStyle name="40% - Accent1 3 4 2 5" xfId="16987" xr:uid="{68BA5864-3489-42E2-8767-E3865892418D}"/>
    <cellStyle name="40% - Accent1 3 4 2 5 2" xfId="16988" xr:uid="{28484D28-C7F7-4FA7-BAF0-DADCC279B3BC}"/>
    <cellStyle name="40% - Accent1 3 4 2 6" xfId="16989" xr:uid="{38EB1F5E-4F9F-4C83-81D9-D9FF98EC7B6F}"/>
    <cellStyle name="40% - Accent1 3 4 2 7" xfId="16990" xr:uid="{6EB79740-A889-49C3-B7AE-72C1DF8583EB}"/>
    <cellStyle name="40% - Accent1 3 4 3" xfId="16991" xr:uid="{1665ECEC-7C5E-4C80-8399-B2D75F3DCBFA}"/>
    <cellStyle name="40% - Accent1 3 4 3 2" xfId="16992" xr:uid="{3FD01F82-113D-47FE-862F-FE1ECBB57E33}"/>
    <cellStyle name="40% - Accent1 3 4 3 2 2" xfId="16993" xr:uid="{7F6435BD-B1DB-4D3F-99A3-6D3D8C913552}"/>
    <cellStyle name="40% - Accent1 3 4 3 2 2 2" xfId="16994" xr:uid="{FD165BC3-B3A7-459D-B494-071688034DC9}"/>
    <cellStyle name="40% - Accent1 3 4 3 2 2 2 2" xfId="16995" xr:uid="{4D6E97FB-BE81-4D9B-B0AB-F0420DC3C0A5}"/>
    <cellStyle name="40% - Accent1 3 4 3 2 2 3" xfId="16996" xr:uid="{EFA17342-F1F0-42CF-BA3C-6DA21B41AFA0}"/>
    <cellStyle name="40% - Accent1 3 4 3 2 3" xfId="16997" xr:uid="{7C212D61-49DA-4B42-AA2B-23DE454DAC63}"/>
    <cellStyle name="40% - Accent1 3 4 3 2 3 2" xfId="16998" xr:uid="{F673D25D-14C8-433B-901E-D9BD0D0B4DA7}"/>
    <cellStyle name="40% - Accent1 3 4 3 2 4" xfId="16999" xr:uid="{6C8147D4-9E92-4989-8499-DDB7E62F7A08}"/>
    <cellStyle name="40% - Accent1 3 4 3 3" xfId="17000" xr:uid="{D6273490-BB72-4D46-9342-1F6C457BDBC3}"/>
    <cellStyle name="40% - Accent1 3 4 3 3 2" xfId="17001" xr:uid="{0786F999-C22A-466D-89F8-2458A4964396}"/>
    <cellStyle name="40% - Accent1 3 4 3 3 2 2" xfId="17002" xr:uid="{473E045F-78AA-438B-8137-24B0C3FDDB6E}"/>
    <cellStyle name="40% - Accent1 3 4 3 3 3" xfId="17003" xr:uid="{9A8CC6A4-F11F-4DCB-871E-DDA520E93345}"/>
    <cellStyle name="40% - Accent1 3 4 3 4" xfId="17004" xr:uid="{F9A364F6-4912-4173-98EF-A72E248EF289}"/>
    <cellStyle name="40% - Accent1 3 4 3 4 2" xfId="17005" xr:uid="{4BDB21F0-5280-403C-98E2-E6C4361524FB}"/>
    <cellStyle name="40% - Accent1 3 4 3 5" xfId="17006" xr:uid="{3E7050BC-E42C-4536-A770-6A9A1FA1D726}"/>
    <cellStyle name="40% - Accent1 3 4 3 5 2" xfId="17007" xr:uid="{747DBF31-F0A7-4494-A3D0-60A5E8F3EC37}"/>
    <cellStyle name="40% - Accent1 3 4 3 6" xfId="17008" xr:uid="{45B3E7F3-9E39-4BFA-A5BD-611A9D4115F3}"/>
    <cellStyle name="40% - Accent1 3 4 3 7" xfId="17009" xr:uid="{54961F41-ABE7-454B-BB5A-20D240B9BC4B}"/>
    <cellStyle name="40% - Accent1 3 4 4" xfId="17010" xr:uid="{15ADDF77-483A-4533-BCC9-2AACD1044C0B}"/>
    <cellStyle name="40% - Accent1 3 4 4 2" xfId="17011" xr:uid="{63F5EEED-9D84-4F97-AB7D-3723BE4C3804}"/>
    <cellStyle name="40% - Accent1 3 4 4 2 2" xfId="17012" xr:uid="{E7C0F46A-1690-411D-8B27-D3583325DDA4}"/>
    <cellStyle name="40% - Accent1 3 4 4 2 2 2" xfId="17013" xr:uid="{969917DB-8B79-41A2-BE8C-761B8AE68C49}"/>
    <cellStyle name="40% - Accent1 3 4 4 2 2 2 2" xfId="17014" xr:uid="{1275469F-4421-41DC-896C-EA1755B88AD7}"/>
    <cellStyle name="40% - Accent1 3 4 4 2 2 3" xfId="17015" xr:uid="{687FD4CA-F75D-4F80-BBB6-70B431CC3866}"/>
    <cellStyle name="40% - Accent1 3 4 4 2 3" xfId="17016" xr:uid="{3367983B-DE02-47D7-BAE3-0D3D9B725DE6}"/>
    <cellStyle name="40% - Accent1 3 4 4 2 3 2" xfId="17017" xr:uid="{7141AC4D-F2B4-493A-81C2-23DF4B0794C2}"/>
    <cellStyle name="40% - Accent1 3 4 4 2 4" xfId="17018" xr:uid="{ACB6C687-AD3F-4CDF-909C-AF9208CBFF88}"/>
    <cellStyle name="40% - Accent1 3 4 4 3" xfId="17019" xr:uid="{3BB2F52E-BA4D-4601-8BC2-3D752C9330E0}"/>
    <cellStyle name="40% - Accent1 3 4 4 3 2" xfId="17020" xr:uid="{228865BF-7193-4448-925C-DF5F21934579}"/>
    <cellStyle name="40% - Accent1 3 4 4 3 2 2" xfId="17021" xr:uid="{4D12E65C-BDC1-4F6D-BD5A-9B3CAB2012BF}"/>
    <cellStyle name="40% - Accent1 3 4 4 3 3" xfId="17022" xr:uid="{FC6F5B93-F1D5-4BB3-8380-3BFBBE3A4A38}"/>
    <cellStyle name="40% - Accent1 3 4 4 4" xfId="17023" xr:uid="{58146417-B3CE-47B2-B145-7BD7E0800EBE}"/>
    <cellStyle name="40% - Accent1 3 4 4 4 2" xfId="17024" xr:uid="{72CC1148-1741-4FF4-BC04-1B70812BDC79}"/>
    <cellStyle name="40% - Accent1 3 4 4 5" xfId="17025" xr:uid="{C12D2992-38AF-4B56-AF6C-E50977465A21}"/>
    <cellStyle name="40% - Accent1 3 4 5" xfId="17026" xr:uid="{6847731E-CC2A-4C75-A04E-10853B775E11}"/>
    <cellStyle name="40% - Accent1 3 4 5 2" xfId="17027" xr:uid="{8D927A0A-57CD-4364-9B5F-3160520A34D6}"/>
    <cellStyle name="40% - Accent1 3 4 5 2 2" xfId="17028" xr:uid="{6CBFFD36-740D-43CA-AABA-F6E5CC4AF5A4}"/>
    <cellStyle name="40% - Accent1 3 4 5 2 2 2" xfId="17029" xr:uid="{78145EB7-1396-44F8-B45D-6410441BEBDF}"/>
    <cellStyle name="40% - Accent1 3 4 5 2 2 2 2" xfId="17030" xr:uid="{CA428BD4-0938-4FB5-BEF0-DD9007C1D829}"/>
    <cellStyle name="40% - Accent1 3 4 5 2 2 3" xfId="17031" xr:uid="{F13C3E78-4473-434B-955C-72AAB0261CB9}"/>
    <cellStyle name="40% - Accent1 3 4 5 2 3" xfId="17032" xr:uid="{1DE7E9F6-3CBF-4134-8251-EB1757329F40}"/>
    <cellStyle name="40% - Accent1 3 4 5 2 3 2" xfId="17033" xr:uid="{E727C394-D081-478F-8587-4038EC6CFF80}"/>
    <cellStyle name="40% - Accent1 3 4 5 2 4" xfId="17034" xr:uid="{3E90F36E-5A5E-4262-8D37-E3954CCF11E9}"/>
    <cellStyle name="40% - Accent1 3 4 5 3" xfId="17035" xr:uid="{ED59D7EE-D948-4BAF-9829-321CA634B30C}"/>
    <cellStyle name="40% - Accent1 3 4 5 3 2" xfId="17036" xr:uid="{B922588B-FBA2-4EC0-A193-B16F1BE37539}"/>
    <cellStyle name="40% - Accent1 3 4 5 3 2 2" xfId="17037" xr:uid="{5817FD91-95BF-4F2A-B50A-932FED91081E}"/>
    <cellStyle name="40% - Accent1 3 4 5 3 3" xfId="17038" xr:uid="{2E577555-0C45-4241-8D94-03945593570D}"/>
    <cellStyle name="40% - Accent1 3 4 5 4" xfId="17039" xr:uid="{4BA1E917-B40D-43C1-B395-269474D79567}"/>
    <cellStyle name="40% - Accent1 3 4 5 4 2" xfId="17040" xr:uid="{FD154774-8067-4E9D-B73E-11E281420177}"/>
    <cellStyle name="40% - Accent1 3 4 5 5" xfId="17041" xr:uid="{284FF9DC-C2CA-4D8D-A21F-273F4B165A2C}"/>
    <cellStyle name="40% - Accent1 3 4 6" xfId="17042" xr:uid="{1D3DC83E-7DF3-4760-A7B0-B0887DC8ABBF}"/>
    <cellStyle name="40% - Accent1 3 4 6 2" xfId="17043" xr:uid="{55411222-E288-4494-ABCA-C1D6866BE43A}"/>
    <cellStyle name="40% - Accent1 3 4 6 2 2" xfId="17044" xr:uid="{8372C654-8B2A-4936-8512-7FC3085AE9D3}"/>
    <cellStyle name="40% - Accent1 3 4 6 2 2 2" xfId="17045" xr:uid="{1E158FD7-6A80-4081-B4D8-6333EA056565}"/>
    <cellStyle name="40% - Accent1 3 4 6 2 3" xfId="17046" xr:uid="{94F14321-D5EB-409A-AEB6-0873758F946B}"/>
    <cellStyle name="40% - Accent1 3 4 6 3" xfId="17047" xr:uid="{7DF5876D-CCB9-4F0A-B8C1-59EB6CCC7EEF}"/>
    <cellStyle name="40% - Accent1 3 4 6 3 2" xfId="17048" xr:uid="{AD2F351A-2E4E-4454-8D17-047D22CE2FE8}"/>
    <cellStyle name="40% - Accent1 3 4 6 4" xfId="17049" xr:uid="{08BDED0C-F1D1-4E4D-BAA0-24ED7F29C95E}"/>
    <cellStyle name="40% - Accent1 3 4 7" xfId="17050" xr:uid="{34824D1E-3B48-41A7-9447-7949F15AFC72}"/>
    <cellStyle name="40% - Accent1 3 4 7 2" xfId="17051" xr:uid="{CC0C47C3-6439-4E1E-AC54-4F8BB1E8195E}"/>
    <cellStyle name="40% - Accent1 3 4 7 2 2" xfId="17052" xr:uid="{A349C5B6-04FA-4CDB-8AF5-CA37679E23F1}"/>
    <cellStyle name="40% - Accent1 3 4 7 3" xfId="17053" xr:uid="{E9B9AF9A-4FF6-46EE-9245-B1CB7FA821E7}"/>
    <cellStyle name="40% - Accent1 3 4 8" xfId="17054" xr:uid="{F8A83DE5-7DA1-4BB3-B8C7-83F0E4379660}"/>
    <cellStyle name="40% - Accent1 3 4 8 2" xfId="17055" xr:uid="{C798C7EC-0036-4ACA-A350-618F779A8039}"/>
    <cellStyle name="40% - Accent1 3 4 9" xfId="17056" xr:uid="{E67AAD95-A65B-4664-94FA-6DFE4EC0C21E}"/>
    <cellStyle name="40% - Accent1 3 4 9 2" xfId="17057" xr:uid="{2C6FFF7A-BC35-4B5C-9C6C-F85F47EC1216}"/>
    <cellStyle name="40% - Accent1 3 5" xfId="17058" xr:uid="{9B399C54-D66F-4F01-B720-7C307EAC572F}"/>
    <cellStyle name="40% - Accent1 3 5 2" xfId="17059" xr:uid="{DA35448D-6D36-4E35-891D-B67ADF57BD51}"/>
    <cellStyle name="40% - Accent1 3 5 2 2" xfId="17060" xr:uid="{B358F177-2DE1-4903-9A19-017C2DC30CDC}"/>
    <cellStyle name="40% - Accent1 3 5 2 2 2" xfId="17061" xr:uid="{81C3A8A2-DA15-47E2-8227-16FED8E9696C}"/>
    <cellStyle name="40% - Accent1 3 5 2 2 2 2" xfId="17062" xr:uid="{4C9D92F8-0510-44B4-BE04-F15F75E9A2EE}"/>
    <cellStyle name="40% - Accent1 3 5 2 2 2 2 2" xfId="17063" xr:uid="{A502A386-1DFC-4F9D-B389-40676F30A8F8}"/>
    <cellStyle name="40% - Accent1 3 5 2 2 2 3" xfId="17064" xr:uid="{97B747F2-1D25-478A-9D5A-07F8232B5B8A}"/>
    <cellStyle name="40% - Accent1 3 5 2 2 3" xfId="17065" xr:uid="{6E481A40-FA5A-441B-A85B-31261E1D17C1}"/>
    <cellStyle name="40% - Accent1 3 5 2 2 3 2" xfId="17066" xr:uid="{D21665A8-0547-4DDE-BEB3-E96BABC01EB7}"/>
    <cellStyle name="40% - Accent1 3 5 2 2 4" xfId="17067" xr:uid="{1E4A82C0-C7CA-4C33-9D1D-26387F893DB1}"/>
    <cellStyle name="40% - Accent1 3 5 2 2 4 2" xfId="17068" xr:uid="{28CD1FEB-CE68-422E-9846-A174407E0E41}"/>
    <cellStyle name="40% - Accent1 3 5 2 2 5" xfId="17069" xr:uid="{76D80DD4-0A7D-4A9F-9725-E08D8B6F264B}"/>
    <cellStyle name="40% - Accent1 3 5 2 2 6" xfId="17070" xr:uid="{C9FA60A6-F1EB-43C0-8E15-92DA7DAA466C}"/>
    <cellStyle name="40% - Accent1 3 5 2 3" xfId="17071" xr:uid="{5F2BF609-A630-4184-A8EA-C4715C7CD2D4}"/>
    <cellStyle name="40% - Accent1 3 5 2 3 2" xfId="17072" xr:uid="{42D160BD-F05C-4199-83FE-286E2409A488}"/>
    <cellStyle name="40% - Accent1 3 5 2 3 2 2" xfId="17073" xr:uid="{79731BB9-12D8-4ECB-9CC0-D06E9ECBCC9B}"/>
    <cellStyle name="40% - Accent1 3 5 2 3 3" xfId="17074" xr:uid="{1CC3977B-5A71-47A2-B091-240846FF13E0}"/>
    <cellStyle name="40% - Accent1 3 5 2 4" xfId="17075" xr:uid="{8A7B272E-3438-4890-A827-B4EC8DD14DFE}"/>
    <cellStyle name="40% - Accent1 3 5 2 4 2" xfId="17076" xr:uid="{CD6AD75F-7F7E-451C-A26E-B3E4163858AC}"/>
    <cellStyle name="40% - Accent1 3 5 2 5" xfId="17077" xr:uid="{F61516EC-FFE2-4B79-B505-DDCD226B3EA3}"/>
    <cellStyle name="40% - Accent1 3 5 2 5 2" xfId="17078" xr:uid="{61946EB1-01E4-4257-95A9-F5B57EE019FF}"/>
    <cellStyle name="40% - Accent1 3 5 2 6" xfId="17079" xr:uid="{8DA19643-99E8-4EE1-95BC-E5C09A3FF85C}"/>
    <cellStyle name="40% - Accent1 3 5 2 7" xfId="17080" xr:uid="{726852D5-E82F-4993-AC8F-D90962D208F4}"/>
    <cellStyle name="40% - Accent1 3 5 3" xfId="17081" xr:uid="{25655337-8B57-4531-8526-5310E81B13ED}"/>
    <cellStyle name="40% - Accent1 3 5 3 2" xfId="17082" xr:uid="{8A16EFB0-70AF-4DEE-84E4-BBEC7DE5F73C}"/>
    <cellStyle name="40% - Accent1 3 5 3 2 2" xfId="17083" xr:uid="{F4A619B5-CF3E-4FF7-8708-5356F3B40412}"/>
    <cellStyle name="40% - Accent1 3 5 3 2 2 2" xfId="17084" xr:uid="{0FBE43CF-B51A-4190-9348-5E94669E7715}"/>
    <cellStyle name="40% - Accent1 3 5 3 2 2 2 2" xfId="17085" xr:uid="{931BFD2F-A1A7-4060-B2FF-89CCF369A5E1}"/>
    <cellStyle name="40% - Accent1 3 5 3 2 2 3" xfId="17086" xr:uid="{FA6A54E8-9969-4B0F-94FE-F61C161D22B5}"/>
    <cellStyle name="40% - Accent1 3 5 3 2 3" xfId="17087" xr:uid="{AEC1D390-6D4E-4801-8CC4-25C9E5381840}"/>
    <cellStyle name="40% - Accent1 3 5 3 2 3 2" xfId="17088" xr:uid="{FF271571-CE8F-4AC6-8697-AF0F82D60148}"/>
    <cellStyle name="40% - Accent1 3 5 3 2 4" xfId="17089" xr:uid="{457B5ABA-6FE0-413A-95F0-502A7C78648C}"/>
    <cellStyle name="40% - Accent1 3 5 3 3" xfId="17090" xr:uid="{29B46C40-23C0-4BBC-ADDE-22FC5EA803FF}"/>
    <cellStyle name="40% - Accent1 3 5 3 3 2" xfId="17091" xr:uid="{6C97CC44-639A-4873-AD9F-ADF22CC0E915}"/>
    <cellStyle name="40% - Accent1 3 5 3 3 2 2" xfId="17092" xr:uid="{90E02954-2441-4FC0-A4BA-1B44C18247D5}"/>
    <cellStyle name="40% - Accent1 3 5 3 3 3" xfId="17093" xr:uid="{49C30972-30AF-4CF3-927B-6353915F9A90}"/>
    <cellStyle name="40% - Accent1 3 5 3 4" xfId="17094" xr:uid="{D7F2938B-B1AD-4F2A-96C6-C5BAF1098732}"/>
    <cellStyle name="40% - Accent1 3 5 3 4 2" xfId="17095" xr:uid="{D22445F8-B9E4-4241-A012-FA656F86B0F7}"/>
    <cellStyle name="40% - Accent1 3 5 3 5" xfId="17096" xr:uid="{ECC0E30F-2590-4D6D-AF30-3ABFCC56262D}"/>
    <cellStyle name="40% - Accent1 3 5 3 5 2" xfId="17097" xr:uid="{A917DB07-15AB-4489-A5B9-AC40CBCEEC59}"/>
    <cellStyle name="40% - Accent1 3 5 3 6" xfId="17098" xr:uid="{331641DD-756B-4CA7-BF15-1D4387AFF5E1}"/>
    <cellStyle name="40% - Accent1 3 5 3 7" xfId="17099" xr:uid="{B86968D0-5889-4BD7-B40C-E2E8C7471B74}"/>
    <cellStyle name="40% - Accent1 3 5 4" xfId="17100" xr:uid="{0DB59A8B-B42E-42FA-AD75-9A26F1A49AA0}"/>
    <cellStyle name="40% - Accent1 3 5 4 2" xfId="17101" xr:uid="{7D9E9BFD-6E78-4373-90CE-AFA275B5BB07}"/>
    <cellStyle name="40% - Accent1 3 5 4 2 2" xfId="17102" xr:uid="{1C6EA45C-472E-433B-8402-993ED42EB912}"/>
    <cellStyle name="40% - Accent1 3 5 4 2 2 2" xfId="17103" xr:uid="{07D07188-01F4-456F-BFB4-3CDED8EBEE0B}"/>
    <cellStyle name="40% - Accent1 3 5 4 2 3" xfId="17104" xr:uid="{9296962B-DE39-419A-A596-06BA23F5C442}"/>
    <cellStyle name="40% - Accent1 3 5 4 3" xfId="17105" xr:uid="{F250D46F-073B-41B8-BC3C-38589EC2E29F}"/>
    <cellStyle name="40% - Accent1 3 5 4 3 2" xfId="17106" xr:uid="{D0C07E90-FF8E-42F2-AEAC-C82913812225}"/>
    <cellStyle name="40% - Accent1 3 5 4 4" xfId="17107" xr:uid="{01697C8C-A2B4-457B-BF72-F25542916FBF}"/>
    <cellStyle name="40% - Accent1 3 5 5" xfId="17108" xr:uid="{C34D88BE-CA2C-44CB-AF41-D9652702DE57}"/>
    <cellStyle name="40% - Accent1 3 5 5 2" xfId="17109" xr:uid="{C0BF3780-CA8F-453E-AFFB-10FA91D44F6A}"/>
    <cellStyle name="40% - Accent1 3 5 5 2 2" xfId="17110" xr:uid="{4CC3A6DD-4280-47B7-952D-19D3B0DD29B5}"/>
    <cellStyle name="40% - Accent1 3 5 5 3" xfId="17111" xr:uid="{DD2D3686-8939-41F3-87FC-960C004816CD}"/>
    <cellStyle name="40% - Accent1 3 5 6" xfId="17112" xr:uid="{E306FE9C-E95B-42EB-855B-A0D283BDB619}"/>
    <cellStyle name="40% - Accent1 3 5 6 2" xfId="17113" xr:uid="{BBAF5EE6-79A1-4766-90DE-5A22889F6ED4}"/>
    <cellStyle name="40% - Accent1 3 5 7" xfId="17114" xr:uid="{78D90E35-689C-46E0-BF97-48BE257294C1}"/>
    <cellStyle name="40% - Accent1 3 5 7 2" xfId="17115" xr:uid="{BC52305C-A12A-489D-894E-B6B2A64E55B9}"/>
    <cellStyle name="40% - Accent1 3 5 8" xfId="17116" xr:uid="{FF2A8C81-FBD6-43C9-AB67-77210079AE75}"/>
    <cellStyle name="40% - Accent1 3 5 9" xfId="17117" xr:uid="{EF4CD4B2-3EEA-40F5-BBF2-EB271F410E37}"/>
    <cellStyle name="40% - Accent1 3 6" xfId="17118" xr:uid="{BECC2382-9F1A-4F5D-BF9D-E7D2D77EA601}"/>
    <cellStyle name="40% - Accent1 3 6 2" xfId="17119" xr:uid="{A510F839-6D78-46B4-A3D5-B17448D5597E}"/>
    <cellStyle name="40% - Accent1 3 6 2 2" xfId="17120" xr:uid="{7B4BEBB6-D805-4C83-BEEF-C8C3DECE6639}"/>
    <cellStyle name="40% - Accent1 3 6 2 2 2" xfId="17121" xr:uid="{249A7147-87B3-4B32-A2A6-4689294275F5}"/>
    <cellStyle name="40% - Accent1 3 6 2 2 2 2" xfId="17122" xr:uid="{4439FF49-F07D-4ED3-8E84-BEC2DC8B29F9}"/>
    <cellStyle name="40% - Accent1 3 6 2 2 2 2 2" xfId="17123" xr:uid="{7E2076EF-E83E-492D-847D-059509124D1A}"/>
    <cellStyle name="40% - Accent1 3 6 2 2 2 3" xfId="17124" xr:uid="{4311210D-1968-4880-A4A6-8A6A278B448B}"/>
    <cellStyle name="40% - Accent1 3 6 2 2 3" xfId="17125" xr:uid="{FCD7186F-3E5D-46E9-ABCA-EEEBC081155C}"/>
    <cellStyle name="40% - Accent1 3 6 2 2 3 2" xfId="17126" xr:uid="{7F189EEC-5689-4DD4-B4AB-6DEBA3261080}"/>
    <cellStyle name="40% - Accent1 3 6 2 2 4" xfId="17127" xr:uid="{7F55FDF5-582B-4025-BB38-6F5275397037}"/>
    <cellStyle name="40% - Accent1 3 6 2 2 4 2" xfId="17128" xr:uid="{8B826C9D-1EEA-448E-87A4-0E58B64B3796}"/>
    <cellStyle name="40% - Accent1 3 6 2 2 5" xfId="17129" xr:uid="{8FAC9271-F111-4D59-8CB9-CB43FE88BCC3}"/>
    <cellStyle name="40% - Accent1 3 6 2 2 6" xfId="17130" xr:uid="{D882ACD2-9D7C-4E2C-8FB7-EF4234EF3312}"/>
    <cellStyle name="40% - Accent1 3 6 2 3" xfId="17131" xr:uid="{7C219D21-7D84-4FDD-8DAD-5DF147D039AC}"/>
    <cellStyle name="40% - Accent1 3 6 2 3 2" xfId="17132" xr:uid="{FD657A82-F8F6-462C-AB73-34C04A991429}"/>
    <cellStyle name="40% - Accent1 3 6 2 3 2 2" xfId="17133" xr:uid="{9B68150A-6298-4B14-87DE-1EB288142F03}"/>
    <cellStyle name="40% - Accent1 3 6 2 3 3" xfId="17134" xr:uid="{FED6E887-9F3E-4254-A8E2-1DB9C323A7C9}"/>
    <cellStyle name="40% - Accent1 3 6 2 4" xfId="17135" xr:uid="{CA387154-C3C3-465A-AFB7-6A5812C8FE04}"/>
    <cellStyle name="40% - Accent1 3 6 2 4 2" xfId="17136" xr:uid="{48623A58-8F66-4C7B-879A-291D18E30B7B}"/>
    <cellStyle name="40% - Accent1 3 6 2 5" xfId="17137" xr:uid="{6057FDAA-3A2B-4DB3-A680-5B55FCAFE817}"/>
    <cellStyle name="40% - Accent1 3 6 2 5 2" xfId="17138" xr:uid="{C2C82FA8-3511-450B-B19F-C965B928154F}"/>
    <cellStyle name="40% - Accent1 3 6 2 6" xfId="17139" xr:uid="{34B588EC-F038-4ED7-AA0A-71797D8A99E6}"/>
    <cellStyle name="40% - Accent1 3 6 2 7" xfId="17140" xr:uid="{A51FE412-93B7-4174-9C93-0AC0A36CD9FB}"/>
    <cellStyle name="40% - Accent1 3 6 3" xfId="17141" xr:uid="{378E8DB2-988C-4669-969E-CA539987516F}"/>
    <cellStyle name="40% - Accent1 3 6 3 2" xfId="17142" xr:uid="{6FA00CB4-0100-4C70-A4FE-DBA2C15DC94E}"/>
    <cellStyle name="40% - Accent1 3 6 3 2 2" xfId="17143" xr:uid="{65D656CD-016A-411F-B4A6-BF7370F52E43}"/>
    <cellStyle name="40% - Accent1 3 6 3 2 2 2" xfId="17144" xr:uid="{6BA94B8E-D41C-4A7B-90EF-6700906893FD}"/>
    <cellStyle name="40% - Accent1 3 6 3 2 3" xfId="17145" xr:uid="{200E25A4-198A-4DC4-8596-2F98319D5A5E}"/>
    <cellStyle name="40% - Accent1 3 6 3 3" xfId="17146" xr:uid="{9E323714-6A7F-49CF-AB1D-AF905753A234}"/>
    <cellStyle name="40% - Accent1 3 6 3 3 2" xfId="17147" xr:uid="{E6BA5497-E746-405E-B85B-060B723E6885}"/>
    <cellStyle name="40% - Accent1 3 6 3 4" xfId="17148" xr:uid="{9269125E-5430-49D8-BBED-067B8D59FE3E}"/>
    <cellStyle name="40% - Accent1 3 6 3 4 2" xfId="17149" xr:uid="{27E8A311-C0AD-496B-B684-DBDBE523C6CB}"/>
    <cellStyle name="40% - Accent1 3 6 3 5" xfId="17150" xr:uid="{76FAD760-C36F-40DF-A6EA-79545484D6E6}"/>
    <cellStyle name="40% - Accent1 3 6 3 6" xfId="17151" xr:uid="{5C2A61AD-B330-405C-90D1-4168F7A88B66}"/>
    <cellStyle name="40% - Accent1 3 6 4" xfId="17152" xr:uid="{24C293C1-BF67-4233-ABF7-BC7A2A56DE77}"/>
    <cellStyle name="40% - Accent1 3 6 4 2" xfId="17153" xr:uid="{8E23127D-E4F7-4E77-94EB-AD996294FB76}"/>
    <cellStyle name="40% - Accent1 3 6 4 2 2" xfId="17154" xr:uid="{783454D9-F527-497D-A457-78652CC8CCA6}"/>
    <cellStyle name="40% - Accent1 3 6 4 3" xfId="17155" xr:uid="{D79A75A8-E24B-4C2C-92B0-EF392BA4B21F}"/>
    <cellStyle name="40% - Accent1 3 6 5" xfId="17156" xr:uid="{93E14D74-1FAF-416C-B54C-A8367760FF1A}"/>
    <cellStyle name="40% - Accent1 3 6 5 2" xfId="17157" xr:uid="{05B6D472-B62C-4C2F-AE66-0646388F46AA}"/>
    <cellStyle name="40% - Accent1 3 6 6" xfId="17158" xr:uid="{974F9C81-DC79-4C08-9A26-910AA0D77272}"/>
    <cellStyle name="40% - Accent1 3 6 6 2" xfId="17159" xr:uid="{606B6C1C-01F6-4333-8243-1A1B1CCE21AA}"/>
    <cellStyle name="40% - Accent1 3 6 7" xfId="17160" xr:uid="{84D7D71D-59D3-407E-8A88-56A5DDEC9D93}"/>
    <cellStyle name="40% - Accent1 3 6 8" xfId="17161" xr:uid="{E1A42D76-84B8-40EC-A940-565E29205C19}"/>
    <cellStyle name="40% - Accent1 3 7" xfId="17162" xr:uid="{BCFB46E6-C35E-4B45-A0B9-BAA450B269B1}"/>
    <cellStyle name="40% - Accent1 3 7 2" xfId="17163" xr:uid="{B632B8EB-2DE2-4C75-BB6F-D0494A5F716E}"/>
    <cellStyle name="40% - Accent1 3 7 2 2" xfId="17164" xr:uid="{E1390949-5C6E-46E4-967B-C4CD7AC47353}"/>
    <cellStyle name="40% - Accent1 3 7 2 2 2" xfId="17165" xr:uid="{14547CC1-F3DC-46B4-8338-7BCD762A6DC9}"/>
    <cellStyle name="40% - Accent1 3 7 2 2 2 2" xfId="17166" xr:uid="{2E3D51BB-0328-41FB-91D0-DA1BC75D821A}"/>
    <cellStyle name="40% - Accent1 3 7 2 2 3" xfId="17167" xr:uid="{716011A4-0DF2-4FA8-B0DE-2B489A488FEC}"/>
    <cellStyle name="40% - Accent1 3 7 2 3" xfId="17168" xr:uid="{5A41ABC0-53F9-4903-A1BA-64059AEE879D}"/>
    <cellStyle name="40% - Accent1 3 7 2 3 2" xfId="17169" xr:uid="{D8FAD422-CE87-4E18-8DCB-B798D5EAAD1C}"/>
    <cellStyle name="40% - Accent1 3 7 2 4" xfId="17170" xr:uid="{ABEE92FE-9E7D-4366-9A02-78E481A2D633}"/>
    <cellStyle name="40% - Accent1 3 7 2 4 2" xfId="17171" xr:uid="{D87DF92B-B15E-413B-8B4D-4C9FEF6E507E}"/>
    <cellStyle name="40% - Accent1 3 7 2 5" xfId="17172" xr:uid="{3962AA24-D8E7-4977-9AC4-EBFC2E7A2B39}"/>
    <cellStyle name="40% - Accent1 3 7 2 6" xfId="17173" xr:uid="{2328D985-24E6-4761-8B6E-7B1826D2421C}"/>
    <cellStyle name="40% - Accent1 3 7 3" xfId="17174" xr:uid="{71D759FD-7426-4AF4-8D64-D5087EF332EE}"/>
    <cellStyle name="40% - Accent1 3 7 3 2" xfId="17175" xr:uid="{4E0FC8A4-0DE0-48C7-AB35-EC28C5A17753}"/>
    <cellStyle name="40% - Accent1 3 7 3 2 2" xfId="17176" xr:uid="{E8C587C6-43CF-4E55-B5ED-C6E49DE0DAC0}"/>
    <cellStyle name="40% - Accent1 3 7 3 3" xfId="17177" xr:uid="{77081F7A-7787-4B8F-A2E2-09E52F6A813E}"/>
    <cellStyle name="40% - Accent1 3 7 4" xfId="17178" xr:uid="{0BCD1DEF-27C2-4113-A3E6-23A3DCC19C84}"/>
    <cellStyle name="40% - Accent1 3 7 4 2" xfId="17179" xr:uid="{7E2E7B33-A0BB-4657-AC41-8AECF3FF9122}"/>
    <cellStyle name="40% - Accent1 3 7 5" xfId="17180" xr:uid="{41587C7D-3B81-4733-BAED-4F375E76EEB1}"/>
    <cellStyle name="40% - Accent1 3 7 5 2" xfId="17181" xr:uid="{20C16EA4-9DC1-4E3E-9E78-F9D920C1931A}"/>
    <cellStyle name="40% - Accent1 3 7 6" xfId="17182" xr:uid="{8A98AB61-4266-4E8E-B7A6-57012C8BB78A}"/>
    <cellStyle name="40% - Accent1 3 7 7" xfId="17183" xr:uid="{6C24B3F4-3D92-4CEF-8092-12B417391487}"/>
    <cellStyle name="40% - Accent1 3 8" xfId="17184" xr:uid="{2B972C2A-84AC-42A8-95E8-C98B44D69265}"/>
    <cellStyle name="40% - Accent1 3 8 2" xfId="17185" xr:uid="{A89BC7FE-6B61-42FC-B62B-71B0F240DDBD}"/>
    <cellStyle name="40% - Accent1 3 8 2 2" xfId="17186" xr:uid="{8DB4821C-4FF0-4A1A-AE17-72F7268ACE53}"/>
    <cellStyle name="40% - Accent1 3 8 2 2 2" xfId="17187" xr:uid="{D87F7FB5-82B7-4136-BD9D-C3BE5025A9C0}"/>
    <cellStyle name="40% - Accent1 3 8 2 2 2 2" xfId="17188" xr:uid="{FD0CFA00-219D-4240-BBD8-271389ABFAB3}"/>
    <cellStyle name="40% - Accent1 3 8 2 2 3" xfId="17189" xr:uid="{548A10A5-E717-4761-90E4-9D9CA11D57F7}"/>
    <cellStyle name="40% - Accent1 3 8 2 3" xfId="17190" xr:uid="{83CFC29B-5789-42F8-B75A-9933939EBE2E}"/>
    <cellStyle name="40% - Accent1 3 8 2 3 2" xfId="17191" xr:uid="{48242932-DD0B-4C3B-9815-E8A9DE835106}"/>
    <cellStyle name="40% - Accent1 3 8 2 4" xfId="17192" xr:uid="{8AE9BBC8-DB89-4AFB-B945-9C32F5C17AC0}"/>
    <cellStyle name="40% - Accent1 3 8 3" xfId="17193" xr:uid="{F7ED87AD-CA51-4F88-BED8-A4CC63FD684D}"/>
    <cellStyle name="40% - Accent1 3 8 3 2" xfId="17194" xr:uid="{5E05184C-9E8D-40CD-90AE-22B31EC0983D}"/>
    <cellStyle name="40% - Accent1 3 8 3 2 2" xfId="17195" xr:uid="{53D424A1-FDCE-4336-94FE-407F9313F901}"/>
    <cellStyle name="40% - Accent1 3 8 3 3" xfId="17196" xr:uid="{C66D9A61-76AD-4ABA-879F-18BC3E9573C6}"/>
    <cellStyle name="40% - Accent1 3 8 4" xfId="17197" xr:uid="{CB976342-9A35-4659-9B51-6066CEB9DB3E}"/>
    <cellStyle name="40% - Accent1 3 8 4 2" xfId="17198" xr:uid="{9641FD9D-686E-4B8C-92A8-4D4F2D632230}"/>
    <cellStyle name="40% - Accent1 3 8 5" xfId="17199" xr:uid="{EE8DDD81-95DA-41F0-824E-1021F6EB2371}"/>
    <cellStyle name="40% - Accent1 3 8 5 2" xfId="17200" xr:uid="{8716F7BF-BBA9-4364-A96A-FFB813282F16}"/>
    <cellStyle name="40% - Accent1 3 8 6" xfId="17201" xr:uid="{F852F5DA-AB3A-4975-A420-91141CD1F23D}"/>
    <cellStyle name="40% - Accent1 3 8 7" xfId="17202" xr:uid="{69552D5B-7B49-4D6E-B188-1632DE424755}"/>
    <cellStyle name="40% - Accent1 3 9" xfId="17203" xr:uid="{64C003BD-78EF-4CBF-9B05-52AB8005CCF0}"/>
    <cellStyle name="40% - Accent1 3 9 2" xfId="17204" xr:uid="{8A8B50BF-508B-4C80-8F58-F818BE5EF4DC}"/>
    <cellStyle name="40% - Accent1 3 9 2 2" xfId="17205" xr:uid="{41DF35D3-5207-4B37-9288-10ED45EDD8B4}"/>
    <cellStyle name="40% - Accent1 3 9 2 2 2" xfId="17206" xr:uid="{98A27E04-11E8-4931-93C6-78E24AD71B27}"/>
    <cellStyle name="40% - Accent1 3 9 2 2 2 2" xfId="17207" xr:uid="{A95C5D60-9408-420C-AA81-13EE7472808F}"/>
    <cellStyle name="40% - Accent1 3 9 2 2 3" xfId="17208" xr:uid="{04D51D12-128A-42E6-9940-9094335AB218}"/>
    <cellStyle name="40% - Accent1 3 9 2 3" xfId="17209" xr:uid="{1DB44558-4188-45EF-8004-8C60A498DC87}"/>
    <cellStyle name="40% - Accent1 3 9 2 3 2" xfId="17210" xr:uid="{5DF1976D-873F-4743-8CDC-6825479FB83D}"/>
    <cellStyle name="40% - Accent1 3 9 2 4" xfId="17211" xr:uid="{BA45C3CA-A402-40C1-AF1E-A809EB5022B0}"/>
    <cellStyle name="40% - Accent1 3 9 3" xfId="17212" xr:uid="{382356DD-CAC7-4A5D-87EB-E974EF4542A3}"/>
    <cellStyle name="40% - Accent1 3 9 3 2" xfId="17213" xr:uid="{532E20CD-0CF0-4036-BADF-17F15F0E7B4A}"/>
    <cellStyle name="40% - Accent1 3 9 3 2 2" xfId="17214" xr:uid="{447571C1-1BFB-4D75-9C76-86B73C428BDA}"/>
    <cellStyle name="40% - Accent1 3 9 3 3" xfId="17215" xr:uid="{C5FF139B-ADB4-490D-9A1C-7F7941914640}"/>
    <cellStyle name="40% - Accent1 3 9 4" xfId="17216" xr:uid="{CAC594FC-5E20-40C6-BDF5-9E7E16804776}"/>
    <cellStyle name="40% - Accent1 3 9 4 2" xfId="17217" xr:uid="{AAA905CF-4D31-4222-8A48-C88EC29C158A}"/>
    <cellStyle name="40% - Accent1 3 9 5" xfId="17218" xr:uid="{C3AEDB28-71F1-4BAB-94D1-797BD079665C}"/>
    <cellStyle name="40% - Accent1 3_Asset Register (new)" xfId="17219" xr:uid="{224970D0-6F1F-4CB3-AA53-9675BE469F99}"/>
    <cellStyle name="40% - Accent1 4" xfId="17220" xr:uid="{672D3B9D-5687-4E8F-A852-C82D6551A047}"/>
    <cellStyle name="40% - Accent1 4 10" xfId="17221" xr:uid="{41C230DB-F8CE-4359-8728-1164562A2D46}"/>
    <cellStyle name="40% - Accent1 4 10 2" xfId="17222" xr:uid="{0C4B74FF-84A8-44FC-894E-CC6486997C9A}"/>
    <cellStyle name="40% - Accent1 4 10 2 2" xfId="17223" xr:uid="{F78278DF-7940-456C-B2B7-FC68DBADE833}"/>
    <cellStyle name="40% - Accent1 4 10 2 2 2" xfId="17224" xr:uid="{321C4D66-D7D9-438F-B7C0-9AB7F37D53B5}"/>
    <cellStyle name="40% - Accent1 4 10 2 2 2 2" xfId="17225" xr:uid="{2183B41F-02F4-4E6A-B622-C3BB9958E33B}"/>
    <cellStyle name="40% - Accent1 4 10 2 2 3" xfId="17226" xr:uid="{60223533-F6C6-4BF4-8771-5C9017AEF020}"/>
    <cellStyle name="40% - Accent1 4 10 2 3" xfId="17227" xr:uid="{7D1D3496-F473-4125-B054-F9C54ADC5A38}"/>
    <cellStyle name="40% - Accent1 4 10 2 3 2" xfId="17228" xr:uid="{3E424D7B-E057-467E-8CBD-912DAF55CD70}"/>
    <cellStyle name="40% - Accent1 4 10 2 4" xfId="17229" xr:uid="{39D2CEED-29CC-4EAF-89F9-1AA657BF3215}"/>
    <cellStyle name="40% - Accent1 4 10 3" xfId="17230" xr:uid="{6BEC7DB0-56A6-4E5F-AF7F-A22C44D27629}"/>
    <cellStyle name="40% - Accent1 4 10 3 2" xfId="17231" xr:uid="{8AC3B513-2249-483C-AC19-A80A5709878D}"/>
    <cellStyle name="40% - Accent1 4 10 3 2 2" xfId="17232" xr:uid="{3CE5422F-6792-440E-B8C6-3DAF018FCEEC}"/>
    <cellStyle name="40% - Accent1 4 10 3 3" xfId="17233" xr:uid="{3C22346B-B1C7-4450-8A65-E5C6801D0805}"/>
    <cellStyle name="40% - Accent1 4 10 4" xfId="17234" xr:uid="{EDF791AE-F981-4496-85A2-88EAB2FF1684}"/>
    <cellStyle name="40% - Accent1 4 10 4 2" xfId="17235" xr:uid="{EC2BC8F3-0CDD-4D69-8B1C-993700C267C6}"/>
    <cellStyle name="40% - Accent1 4 10 5" xfId="17236" xr:uid="{264613D5-4284-4B9A-8CFD-0D8AF0102389}"/>
    <cellStyle name="40% - Accent1 4 11" xfId="17237" xr:uid="{9FD17AFC-E2AC-4413-8364-18CF3655D1CD}"/>
    <cellStyle name="40% - Accent1 4 11 2" xfId="17238" xr:uid="{A1F5C492-6CC8-4689-A1C4-8ECBF9E4FA63}"/>
    <cellStyle name="40% - Accent1 4 11 2 2" xfId="17239" xr:uid="{E58884DC-62D2-471B-AD62-2B0A16CF4E3A}"/>
    <cellStyle name="40% - Accent1 4 11 2 2 2" xfId="17240" xr:uid="{E21C1714-C822-4B70-8146-4E1103397CCC}"/>
    <cellStyle name="40% - Accent1 4 11 2 2 2 2" xfId="17241" xr:uid="{4E423749-5023-4588-B8D9-A4E0D9D95946}"/>
    <cellStyle name="40% - Accent1 4 11 2 2 3" xfId="17242" xr:uid="{90411AE0-77D2-4956-9B35-609F7E26AF7A}"/>
    <cellStyle name="40% - Accent1 4 11 2 3" xfId="17243" xr:uid="{3890EF6A-7CF3-46C9-BC1A-575064330A12}"/>
    <cellStyle name="40% - Accent1 4 11 2 3 2" xfId="17244" xr:uid="{3497362A-9554-41B8-A2C6-82A07ACE7B43}"/>
    <cellStyle name="40% - Accent1 4 11 2 4" xfId="17245" xr:uid="{35D496BD-4463-42A9-9D31-780010011A3C}"/>
    <cellStyle name="40% - Accent1 4 11 3" xfId="17246" xr:uid="{0B41D27C-04E8-4FCE-8919-698A78E02B91}"/>
    <cellStyle name="40% - Accent1 4 11 3 2" xfId="17247" xr:uid="{AE1B48BA-A02F-4B9A-8C6B-FE3206CE1E0B}"/>
    <cellStyle name="40% - Accent1 4 11 3 2 2" xfId="17248" xr:uid="{1F9807BB-F5A6-494C-8E44-C4ECB7ECA434}"/>
    <cellStyle name="40% - Accent1 4 11 3 3" xfId="17249" xr:uid="{8C0E2D9F-AC1B-4DBC-92AC-A6BDEA34ED8E}"/>
    <cellStyle name="40% - Accent1 4 11 4" xfId="17250" xr:uid="{1A3172E7-1757-458C-A843-185342F4E429}"/>
    <cellStyle name="40% - Accent1 4 11 4 2" xfId="17251" xr:uid="{3DAABC05-308C-44AD-81F5-22F475C17216}"/>
    <cellStyle name="40% - Accent1 4 11 5" xfId="17252" xr:uid="{B79045E6-7AD0-446C-B7F4-F1DD2C8BCD0E}"/>
    <cellStyle name="40% - Accent1 4 12" xfId="17253" xr:uid="{8B2F9D1B-4919-47F4-BD20-BA4B269C78B7}"/>
    <cellStyle name="40% - Accent1 4 12 2" xfId="17254" xr:uid="{F23C900E-1354-4B95-9467-E1FC262BE096}"/>
    <cellStyle name="40% - Accent1 4 12 2 2" xfId="17255" xr:uid="{BA1F0025-6FA8-485B-8BE0-A44C15919C22}"/>
    <cellStyle name="40% - Accent1 4 12 2 2 2" xfId="17256" xr:uid="{C064B4AE-DC4D-4D02-A3E0-D2AAD4F56E03}"/>
    <cellStyle name="40% - Accent1 4 12 2 2 2 2" xfId="17257" xr:uid="{84D36874-747F-45E3-AAE2-4F4F06F96DE3}"/>
    <cellStyle name="40% - Accent1 4 12 2 2 3" xfId="17258" xr:uid="{C1D7752A-58E7-48D7-BDA7-F4030CF06A3E}"/>
    <cellStyle name="40% - Accent1 4 12 2 3" xfId="17259" xr:uid="{CA4E52F1-89FF-4E20-8864-71AAB7578785}"/>
    <cellStyle name="40% - Accent1 4 12 2 3 2" xfId="17260" xr:uid="{3E84EACB-9317-48B9-82F4-874C34C4546C}"/>
    <cellStyle name="40% - Accent1 4 12 2 4" xfId="17261" xr:uid="{654D4A9E-FC5A-46EF-A8C2-8EC4009A6292}"/>
    <cellStyle name="40% - Accent1 4 12 3" xfId="17262" xr:uid="{197E5597-176D-4F5F-9B89-72BE7259DB7C}"/>
    <cellStyle name="40% - Accent1 4 12 3 2" xfId="17263" xr:uid="{9932ADD5-69A3-4302-B2D6-DD63A53A36D0}"/>
    <cellStyle name="40% - Accent1 4 12 3 2 2" xfId="17264" xr:uid="{168226D0-310A-49E0-BE2D-0B324659E60E}"/>
    <cellStyle name="40% - Accent1 4 12 3 3" xfId="17265" xr:uid="{3E00EE6D-803F-48D2-8366-F7D608E214CA}"/>
    <cellStyle name="40% - Accent1 4 12 4" xfId="17266" xr:uid="{3A0A4DBC-37F5-462D-8A3B-21BB2CB31DF7}"/>
    <cellStyle name="40% - Accent1 4 12 4 2" xfId="17267" xr:uid="{24E688E4-CA80-4185-B64F-CE9F43DE752D}"/>
    <cellStyle name="40% - Accent1 4 12 5" xfId="17268" xr:uid="{804C1846-734F-4757-B101-8359BEADFE87}"/>
    <cellStyle name="40% - Accent1 4 13" xfId="17269" xr:uid="{0902B02E-52AE-4775-B1D4-0A193B3596F2}"/>
    <cellStyle name="40% - Accent1 4 13 2" xfId="17270" xr:uid="{4EFAD4D0-8033-41B6-B34A-888834914304}"/>
    <cellStyle name="40% - Accent1 4 13 2 2" xfId="17271" xr:uid="{DEF49C0A-8282-4397-AB00-53AB5544B7F9}"/>
    <cellStyle name="40% - Accent1 4 13 2 2 2" xfId="17272" xr:uid="{354A227A-A506-469C-A0A1-88C2F8DD504B}"/>
    <cellStyle name="40% - Accent1 4 13 2 2 2 2" xfId="17273" xr:uid="{D221A687-6635-4B94-B4D4-BBE94E43214C}"/>
    <cellStyle name="40% - Accent1 4 13 2 2 3" xfId="17274" xr:uid="{FAA2FD3B-C233-48E9-B546-DC9708A3CFB6}"/>
    <cellStyle name="40% - Accent1 4 13 2 3" xfId="17275" xr:uid="{8E026135-3A5D-4641-939E-7737E3B384AF}"/>
    <cellStyle name="40% - Accent1 4 13 2 3 2" xfId="17276" xr:uid="{BC13358E-3503-4413-AE65-209ECE7CD1A7}"/>
    <cellStyle name="40% - Accent1 4 13 2 4" xfId="17277" xr:uid="{1D518045-E513-4301-AF1D-B0B227D688B3}"/>
    <cellStyle name="40% - Accent1 4 13 3" xfId="17278" xr:uid="{01FDF0B3-F7D9-40D2-9228-B6443ABB420F}"/>
    <cellStyle name="40% - Accent1 4 13 3 2" xfId="17279" xr:uid="{626509F9-1C08-4DCE-ADA8-EB54DB3C15E8}"/>
    <cellStyle name="40% - Accent1 4 13 3 2 2" xfId="17280" xr:uid="{423A3642-283A-4C57-80AC-911FE5C0BBD6}"/>
    <cellStyle name="40% - Accent1 4 13 3 3" xfId="17281" xr:uid="{C7F64F85-13D9-4E92-9D47-5E5A60969AC1}"/>
    <cellStyle name="40% - Accent1 4 13 4" xfId="17282" xr:uid="{89339643-9E94-479C-9FFB-894963B58939}"/>
    <cellStyle name="40% - Accent1 4 13 4 2" xfId="17283" xr:uid="{705A850F-97C9-481E-A2E3-44B15E5896A7}"/>
    <cellStyle name="40% - Accent1 4 13 5" xfId="17284" xr:uid="{B474EE3F-2341-4BF9-846A-95EF2270D53D}"/>
    <cellStyle name="40% - Accent1 4 14" xfId="17285" xr:uid="{7CB386CD-B3F2-4634-A77B-524D83A155AE}"/>
    <cellStyle name="40% - Accent1 4 14 2" xfId="17286" xr:uid="{9ABDD9B3-E37A-43C0-ADDA-FEEDFF862ADF}"/>
    <cellStyle name="40% - Accent1 4 14 2 2" xfId="17287" xr:uid="{CB3E7807-3999-493E-9105-89C60094C601}"/>
    <cellStyle name="40% - Accent1 4 14 2 2 2" xfId="17288" xr:uid="{58DCF6CA-292B-4B92-A0B5-57643AF3A6D4}"/>
    <cellStyle name="40% - Accent1 4 14 2 3" xfId="17289" xr:uid="{5A64D81B-4CBC-49DB-BF14-6AEF9FFC7C91}"/>
    <cellStyle name="40% - Accent1 4 14 3" xfId="17290" xr:uid="{CC81A9A3-28D2-49CA-9237-4E513DBFF89E}"/>
    <cellStyle name="40% - Accent1 4 14 3 2" xfId="17291" xr:uid="{912BB83F-A7C0-49FC-8969-C0C14A27704F}"/>
    <cellStyle name="40% - Accent1 4 14 4" xfId="17292" xr:uid="{0D3DFD32-AC0C-4045-9F1D-F45B1DB55341}"/>
    <cellStyle name="40% - Accent1 4 15" xfId="17293" xr:uid="{A322CAE9-E0A7-4847-9B62-22F697E55F79}"/>
    <cellStyle name="40% - Accent1 4 15 2" xfId="17294" xr:uid="{726B1BD2-D7A8-4C51-BA82-5979CDC7F461}"/>
    <cellStyle name="40% - Accent1 4 15 2 2" xfId="17295" xr:uid="{B8522DE8-570A-4CB0-980E-59BF319607FE}"/>
    <cellStyle name="40% - Accent1 4 15 3" xfId="17296" xr:uid="{B060C439-C38E-424E-93C1-37959E48A85F}"/>
    <cellStyle name="40% - Accent1 4 16" xfId="17297" xr:uid="{C3044C8C-B8B5-4712-85C1-4B3903D13CA4}"/>
    <cellStyle name="40% - Accent1 4 16 2" xfId="17298" xr:uid="{4D8EFC24-161D-47B2-AF18-072504894924}"/>
    <cellStyle name="40% - Accent1 4 17" xfId="17299" xr:uid="{EE7AEE2F-BBD1-48A8-A6A3-C9F70DB06BD6}"/>
    <cellStyle name="40% - Accent1 4 17 2" xfId="17300" xr:uid="{101889A7-B8C8-488F-8983-0582D34B50DF}"/>
    <cellStyle name="40% - Accent1 4 18" xfId="17301" xr:uid="{1CA24398-91E9-4E7D-B969-CA77E5D102C8}"/>
    <cellStyle name="40% - Accent1 4 19" xfId="17302" xr:uid="{8AB2D0A7-04C1-49B2-BAD3-F42FD6C9A88E}"/>
    <cellStyle name="40% - Accent1 4 2" xfId="17303" xr:uid="{74AEE4A7-DEEE-4619-81EF-9CB2BD07B18B}"/>
    <cellStyle name="40% - Accent1 4 2 10" xfId="17304" xr:uid="{551782B8-30C9-405D-8229-83F872856E7B}"/>
    <cellStyle name="40% - Accent1 4 2 10 2" xfId="17305" xr:uid="{15347E6B-CC98-4332-B57D-F0FBDF14DA77}"/>
    <cellStyle name="40% - Accent1 4 2 10 2 2" xfId="17306" xr:uid="{4462B247-FA83-4133-B4D0-11D6B7491DE1}"/>
    <cellStyle name="40% - Accent1 4 2 10 2 2 2" xfId="17307" xr:uid="{AAE5496D-BFFB-4BF9-8576-B69CB3D53621}"/>
    <cellStyle name="40% - Accent1 4 2 10 2 2 2 2" xfId="17308" xr:uid="{85DAE63E-F2D7-49B9-A334-E2EBB14490E7}"/>
    <cellStyle name="40% - Accent1 4 2 10 2 2 3" xfId="17309" xr:uid="{A7C43444-D2FD-447B-902A-6AD3F1CA78FB}"/>
    <cellStyle name="40% - Accent1 4 2 10 2 3" xfId="17310" xr:uid="{EC61BB53-F727-4183-A308-498CAE855D37}"/>
    <cellStyle name="40% - Accent1 4 2 10 2 3 2" xfId="17311" xr:uid="{32473DDC-DF33-4D2C-A216-7AD07ABB702C}"/>
    <cellStyle name="40% - Accent1 4 2 10 2 4" xfId="17312" xr:uid="{BE46D2EF-58F0-4B76-9087-705C5C1BD852}"/>
    <cellStyle name="40% - Accent1 4 2 10 3" xfId="17313" xr:uid="{5A87A05D-2345-4061-B740-7845232F8DFD}"/>
    <cellStyle name="40% - Accent1 4 2 10 3 2" xfId="17314" xr:uid="{2C672F7C-B9BD-44FA-A2F0-C0E9DC9732A9}"/>
    <cellStyle name="40% - Accent1 4 2 10 3 2 2" xfId="17315" xr:uid="{DBD8BB05-170C-48A8-9384-D82E06AAA193}"/>
    <cellStyle name="40% - Accent1 4 2 10 3 3" xfId="17316" xr:uid="{4A43F028-A12E-4CCC-9F23-8ADFE3FFB4B7}"/>
    <cellStyle name="40% - Accent1 4 2 10 4" xfId="17317" xr:uid="{FF51C400-AA8C-4EE1-9CFA-692EB06B3EEE}"/>
    <cellStyle name="40% - Accent1 4 2 10 4 2" xfId="17318" xr:uid="{D0DBFB67-B780-40AE-8A76-D650EA6FB030}"/>
    <cellStyle name="40% - Accent1 4 2 10 5" xfId="17319" xr:uid="{885CA529-74AD-4D7D-B108-8DE95DED5B1D}"/>
    <cellStyle name="40% - Accent1 4 2 11" xfId="17320" xr:uid="{1D44D9FF-BE20-4B11-88DB-9821847CBF12}"/>
    <cellStyle name="40% - Accent1 4 2 11 2" xfId="17321" xr:uid="{BD504E9A-40B0-4649-B536-928244D4034F}"/>
    <cellStyle name="40% - Accent1 4 2 11 2 2" xfId="17322" xr:uid="{AB5BB4C7-06EF-4FC4-8A99-DC03724967B2}"/>
    <cellStyle name="40% - Accent1 4 2 11 2 2 2" xfId="17323" xr:uid="{0FC3215F-51D3-4C00-A7FE-6B00F7D16E42}"/>
    <cellStyle name="40% - Accent1 4 2 11 2 2 2 2" xfId="17324" xr:uid="{6BDC020C-7CAE-4A1C-A545-6F4E9EFD39CB}"/>
    <cellStyle name="40% - Accent1 4 2 11 2 2 3" xfId="17325" xr:uid="{990FEA04-828D-474A-82D6-BA04A36D077B}"/>
    <cellStyle name="40% - Accent1 4 2 11 2 3" xfId="17326" xr:uid="{06495B19-9550-49A1-B365-BB56446305F4}"/>
    <cellStyle name="40% - Accent1 4 2 11 2 3 2" xfId="17327" xr:uid="{7C8A3F3F-625E-4187-9B5A-40707052EB71}"/>
    <cellStyle name="40% - Accent1 4 2 11 2 4" xfId="17328" xr:uid="{E65F8EEC-0535-4090-A97D-EBEB352C8BE8}"/>
    <cellStyle name="40% - Accent1 4 2 11 3" xfId="17329" xr:uid="{CFC0AFCE-234A-47CE-9641-1A9DDF2DA2BA}"/>
    <cellStyle name="40% - Accent1 4 2 11 3 2" xfId="17330" xr:uid="{36E4B5EF-7306-4C74-8827-DC000E17074C}"/>
    <cellStyle name="40% - Accent1 4 2 11 3 2 2" xfId="17331" xr:uid="{4014A13F-EDF9-4DC1-B9E6-F53E832A1443}"/>
    <cellStyle name="40% - Accent1 4 2 11 3 3" xfId="17332" xr:uid="{E4AA911D-76DB-481A-9F31-BEE25BAA80DD}"/>
    <cellStyle name="40% - Accent1 4 2 11 4" xfId="17333" xr:uid="{EB4B5C92-271F-4C45-B89F-2D05A314031B}"/>
    <cellStyle name="40% - Accent1 4 2 11 4 2" xfId="17334" xr:uid="{764CEF64-E07D-4FF3-9D6A-C51F61C81978}"/>
    <cellStyle name="40% - Accent1 4 2 11 5" xfId="17335" xr:uid="{20ECDC12-BA1E-4572-9F39-C903E46A9A54}"/>
    <cellStyle name="40% - Accent1 4 2 12" xfId="17336" xr:uid="{147AC267-EC83-4553-BDF9-2C1103D5DD2C}"/>
    <cellStyle name="40% - Accent1 4 2 12 2" xfId="17337" xr:uid="{DD36E942-5F7E-4396-8176-6173A2A9AAFE}"/>
    <cellStyle name="40% - Accent1 4 2 12 2 2" xfId="17338" xr:uid="{AA5567E3-7B7F-4C2B-968C-0519362C4714}"/>
    <cellStyle name="40% - Accent1 4 2 12 2 2 2" xfId="17339" xr:uid="{A35D94AF-2D05-4888-AB12-CD1428C0A7AC}"/>
    <cellStyle name="40% - Accent1 4 2 12 2 3" xfId="17340" xr:uid="{15BE8EAC-6ECF-49E1-AF53-EBC24AB81B31}"/>
    <cellStyle name="40% - Accent1 4 2 12 3" xfId="17341" xr:uid="{9F0324F9-E040-4B6C-9E66-217B10DE9090}"/>
    <cellStyle name="40% - Accent1 4 2 12 3 2" xfId="17342" xr:uid="{9D061337-6A6D-4398-AF02-52973A2A1BE5}"/>
    <cellStyle name="40% - Accent1 4 2 12 4" xfId="17343" xr:uid="{7CEFD038-019D-4290-9ACB-BCFCE488DEA6}"/>
    <cellStyle name="40% - Accent1 4 2 13" xfId="17344" xr:uid="{74CAE2E7-B013-4F9C-B87E-B97871A70745}"/>
    <cellStyle name="40% - Accent1 4 2 13 2" xfId="17345" xr:uid="{743B7BB3-FE93-4C1B-AB44-8DC2AC73F4F3}"/>
    <cellStyle name="40% - Accent1 4 2 13 2 2" xfId="17346" xr:uid="{D6126299-BE4D-4AB6-AA70-96E2A82817F8}"/>
    <cellStyle name="40% - Accent1 4 2 13 3" xfId="17347" xr:uid="{DF526620-8D8C-4EA9-9F06-8E22ABFBEC3E}"/>
    <cellStyle name="40% - Accent1 4 2 14" xfId="17348" xr:uid="{1276F894-8493-422A-B82C-D57951F79863}"/>
    <cellStyle name="40% - Accent1 4 2 14 2" xfId="17349" xr:uid="{3FC821E3-DD29-4E6A-AFB5-5B2CCF0671E7}"/>
    <cellStyle name="40% - Accent1 4 2 15" xfId="17350" xr:uid="{425E32D5-E2E6-47B2-A5A5-D545C7ECC53F}"/>
    <cellStyle name="40% - Accent1 4 2 15 2" xfId="17351" xr:uid="{F8BC5D00-DA7E-462A-A918-E3849E7C42C4}"/>
    <cellStyle name="40% - Accent1 4 2 16" xfId="17352" xr:uid="{ADFF7032-6BE1-403D-A4F4-DA98FC911337}"/>
    <cellStyle name="40% - Accent1 4 2 17" xfId="17353" xr:uid="{994F48C6-6382-461D-B387-0E24A41C8E9F}"/>
    <cellStyle name="40% - Accent1 4 2 2" xfId="17354" xr:uid="{C71B770B-B252-4EE9-8BBE-0C84AE0513E3}"/>
    <cellStyle name="40% - Accent1 4 2 2 10" xfId="17355" xr:uid="{FB4E8003-1572-4E14-931E-FAD882F17056}"/>
    <cellStyle name="40% - Accent1 4 2 2 2" xfId="17356" xr:uid="{866A328C-0DC5-4DB5-84C4-019F9AB36E7A}"/>
    <cellStyle name="40% - Accent1 4 2 2 2 2" xfId="17357" xr:uid="{3FC960C4-F2A1-438E-891F-F8BC07BA3537}"/>
    <cellStyle name="40% - Accent1 4 2 2 2 2 2" xfId="17358" xr:uid="{E2B03C27-3958-4EAD-A502-A924EB83F6CF}"/>
    <cellStyle name="40% - Accent1 4 2 2 2 2 2 2" xfId="17359" xr:uid="{F234771A-9CEC-4EAC-835E-C5ABE620F29E}"/>
    <cellStyle name="40% - Accent1 4 2 2 2 2 2 2 2" xfId="17360" xr:uid="{F94E822C-D7E9-46C5-8996-04AFD92629D0}"/>
    <cellStyle name="40% - Accent1 4 2 2 2 2 2 2 2 2" xfId="17361" xr:uid="{46D9BCCC-3AA3-474F-8284-12ADC2A381FD}"/>
    <cellStyle name="40% - Accent1 4 2 2 2 2 2 2 3" xfId="17362" xr:uid="{6DEFA7D4-9351-4BCE-8190-90184BBE8D9A}"/>
    <cellStyle name="40% - Accent1 4 2 2 2 2 2 3" xfId="17363" xr:uid="{9105FFDA-3B3D-4941-960A-EC47FD899631}"/>
    <cellStyle name="40% - Accent1 4 2 2 2 2 2 3 2" xfId="17364" xr:uid="{5A6D7534-6D6C-4AC4-9B37-F85DD835973A}"/>
    <cellStyle name="40% - Accent1 4 2 2 2 2 2 4" xfId="17365" xr:uid="{E1BDE979-D3D6-4F4E-981E-B36CCE690CBA}"/>
    <cellStyle name="40% - Accent1 4 2 2 2 2 2 4 2" xfId="17366" xr:uid="{94781BF0-955E-4C16-BBE8-6345525E4C59}"/>
    <cellStyle name="40% - Accent1 4 2 2 2 2 2 5" xfId="17367" xr:uid="{CD184122-29F1-42C8-B168-82985A11B4EB}"/>
    <cellStyle name="40% - Accent1 4 2 2 2 2 2 6" xfId="17368" xr:uid="{CB894827-15F5-4D39-B176-0479526BA857}"/>
    <cellStyle name="40% - Accent1 4 2 2 2 2 3" xfId="17369" xr:uid="{5CECFE4D-5030-47BE-A7F0-4C922B7C0FE9}"/>
    <cellStyle name="40% - Accent1 4 2 2 2 2 3 2" xfId="17370" xr:uid="{3D2D914D-8AED-464F-946D-72EB0384DED1}"/>
    <cellStyle name="40% - Accent1 4 2 2 2 2 3 2 2" xfId="17371" xr:uid="{C5AD4D0E-624B-4867-97F2-DD6A4F11667F}"/>
    <cellStyle name="40% - Accent1 4 2 2 2 2 3 3" xfId="17372" xr:uid="{62F63FA3-D3D4-482D-8035-6BFD55152D31}"/>
    <cellStyle name="40% - Accent1 4 2 2 2 2 4" xfId="17373" xr:uid="{3FE94F07-CC71-4C11-9211-4845D71EC06A}"/>
    <cellStyle name="40% - Accent1 4 2 2 2 2 4 2" xfId="17374" xr:uid="{E9B47EBF-0906-443F-BB7A-542D5A40FDF0}"/>
    <cellStyle name="40% - Accent1 4 2 2 2 2 5" xfId="17375" xr:uid="{E0312D24-EE3F-438F-9B7A-D1AEB2EDA912}"/>
    <cellStyle name="40% - Accent1 4 2 2 2 2 5 2" xfId="17376" xr:uid="{DB7EF2F9-A29F-4805-A2E6-D511B1CEE8DF}"/>
    <cellStyle name="40% - Accent1 4 2 2 2 2 6" xfId="17377" xr:uid="{F63DD046-46C2-4037-8C0A-12BB55F24042}"/>
    <cellStyle name="40% - Accent1 4 2 2 2 2 7" xfId="17378" xr:uid="{1A088BE9-A477-4389-AC2A-5C7A926F3957}"/>
    <cellStyle name="40% - Accent1 4 2 2 2 3" xfId="17379" xr:uid="{C9FEC6D9-06EE-4338-91EB-BA2614AB7C02}"/>
    <cellStyle name="40% - Accent1 4 2 2 2 3 2" xfId="17380" xr:uid="{5F5064E0-1536-4769-BF6A-AF2D7ADADA4E}"/>
    <cellStyle name="40% - Accent1 4 2 2 2 3 2 2" xfId="17381" xr:uid="{BE549B74-95BF-40C6-B24D-ACDC603D5068}"/>
    <cellStyle name="40% - Accent1 4 2 2 2 3 2 2 2" xfId="17382" xr:uid="{1E7AF8B5-38E5-4FB1-B36D-AC99E8D55158}"/>
    <cellStyle name="40% - Accent1 4 2 2 2 3 2 3" xfId="17383" xr:uid="{E39F58D8-46EC-4A52-8F79-4DFFC1077173}"/>
    <cellStyle name="40% - Accent1 4 2 2 2 3 3" xfId="17384" xr:uid="{20EDFD65-B9B0-4BBD-9B90-515AF1944C94}"/>
    <cellStyle name="40% - Accent1 4 2 2 2 3 3 2" xfId="17385" xr:uid="{10BC7D4C-A433-4A0F-A3FE-DF2B038657F7}"/>
    <cellStyle name="40% - Accent1 4 2 2 2 3 4" xfId="17386" xr:uid="{F20B9009-C549-4580-A29C-400F546EBA4F}"/>
    <cellStyle name="40% - Accent1 4 2 2 2 3 4 2" xfId="17387" xr:uid="{30FBE675-8FB6-4968-A713-083D4800DC6B}"/>
    <cellStyle name="40% - Accent1 4 2 2 2 3 5" xfId="17388" xr:uid="{9CCECCCD-8E86-46B8-89DD-5B930F408293}"/>
    <cellStyle name="40% - Accent1 4 2 2 2 3 6" xfId="17389" xr:uid="{55BBCDF9-EE03-4203-8497-3BD40725C808}"/>
    <cellStyle name="40% - Accent1 4 2 2 2 4" xfId="17390" xr:uid="{B1835C73-B5D3-409E-A7B9-2D7AB477D300}"/>
    <cellStyle name="40% - Accent1 4 2 2 2 4 2" xfId="17391" xr:uid="{FA42019F-3106-475C-9E03-5904165EC577}"/>
    <cellStyle name="40% - Accent1 4 2 2 2 4 2 2" xfId="17392" xr:uid="{8EFA185F-1B9D-41C7-9D67-D3A80B841031}"/>
    <cellStyle name="40% - Accent1 4 2 2 2 4 3" xfId="17393" xr:uid="{D977ECA7-22EE-4680-91CA-2D6F1B66B2C8}"/>
    <cellStyle name="40% - Accent1 4 2 2 2 5" xfId="17394" xr:uid="{8082163D-5CDF-4D67-913A-CA3236A27053}"/>
    <cellStyle name="40% - Accent1 4 2 2 2 5 2" xfId="17395" xr:uid="{F4A7E619-0C16-4CD0-B985-54385F76FA95}"/>
    <cellStyle name="40% - Accent1 4 2 2 2 6" xfId="17396" xr:uid="{883867BA-E50A-4F47-AC67-14BE9CDFDE57}"/>
    <cellStyle name="40% - Accent1 4 2 2 2 6 2" xfId="17397" xr:uid="{7AF2DB00-59C0-4889-BDD7-F96975691F6F}"/>
    <cellStyle name="40% - Accent1 4 2 2 2 7" xfId="17398" xr:uid="{8AE3F25B-BD1C-42D5-A02E-4FE41DA36508}"/>
    <cellStyle name="40% - Accent1 4 2 2 2 8" xfId="17399" xr:uid="{AC6D9E30-4A56-4D3A-8271-D04F510998CB}"/>
    <cellStyle name="40% - Accent1 4 2 2 3" xfId="17400" xr:uid="{52C3C910-A284-44F8-BAFC-053700D18513}"/>
    <cellStyle name="40% - Accent1 4 2 2 3 2" xfId="17401" xr:uid="{8E38D18C-EE6F-4474-84AA-D18D8B7C5E93}"/>
    <cellStyle name="40% - Accent1 4 2 2 3 2 2" xfId="17402" xr:uid="{406F2C89-AB2B-402B-9F59-C92A40D17BA9}"/>
    <cellStyle name="40% - Accent1 4 2 2 3 2 2 2" xfId="17403" xr:uid="{333B0D8A-9367-4410-8A3B-AE76D06EF1EF}"/>
    <cellStyle name="40% - Accent1 4 2 2 3 2 2 2 2" xfId="17404" xr:uid="{CB2811DA-2A7D-4609-A05A-94D6D0350E90}"/>
    <cellStyle name="40% - Accent1 4 2 2 3 2 2 3" xfId="17405" xr:uid="{5106A7EB-84A5-4D96-8564-D81EF413B17E}"/>
    <cellStyle name="40% - Accent1 4 2 2 3 2 3" xfId="17406" xr:uid="{863B9A9D-76F7-4663-BB69-5BA9C7212D6F}"/>
    <cellStyle name="40% - Accent1 4 2 2 3 2 3 2" xfId="17407" xr:uid="{15ED6176-EFC9-4569-AB7C-8B49AD80BB74}"/>
    <cellStyle name="40% - Accent1 4 2 2 3 2 4" xfId="17408" xr:uid="{55E7ADBE-204E-456F-86B1-F1F475081019}"/>
    <cellStyle name="40% - Accent1 4 2 2 3 2 4 2" xfId="17409" xr:uid="{8D14FE90-A78B-464C-911F-9FAC0CD1C114}"/>
    <cellStyle name="40% - Accent1 4 2 2 3 2 5" xfId="17410" xr:uid="{8631ECE9-5F83-46EE-9B2E-EF926EE88E2A}"/>
    <cellStyle name="40% - Accent1 4 2 2 3 2 6" xfId="17411" xr:uid="{31C89E13-D7AC-4C6C-B09F-4C76DADFAEA9}"/>
    <cellStyle name="40% - Accent1 4 2 2 3 3" xfId="17412" xr:uid="{BC5B7FBA-7C1D-4EB0-BB7A-3299FDAE8679}"/>
    <cellStyle name="40% - Accent1 4 2 2 3 3 2" xfId="17413" xr:uid="{9B1D494D-10BC-46A4-9029-23A4C99389DB}"/>
    <cellStyle name="40% - Accent1 4 2 2 3 3 2 2" xfId="17414" xr:uid="{281F7F4F-CAF3-4E63-8FEE-BCDBF6255EAC}"/>
    <cellStyle name="40% - Accent1 4 2 2 3 3 3" xfId="17415" xr:uid="{8434BED0-F713-4F9A-974A-74E9D96811CB}"/>
    <cellStyle name="40% - Accent1 4 2 2 3 4" xfId="17416" xr:uid="{79191CE2-57B9-40F4-AC80-4C3D3C9D04BA}"/>
    <cellStyle name="40% - Accent1 4 2 2 3 4 2" xfId="17417" xr:uid="{9E4FA678-28AE-481C-A48B-EAF1B8C77260}"/>
    <cellStyle name="40% - Accent1 4 2 2 3 5" xfId="17418" xr:uid="{00749F09-3E51-4D60-A8C0-986FAD3F6F25}"/>
    <cellStyle name="40% - Accent1 4 2 2 3 5 2" xfId="17419" xr:uid="{5CFA1D6C-158E-4827-B41D-8C30138FB8FB}"/>
    <cellStyle name="40% - Accent1 4 2 2 3 6" xfId="17420" xr:uid="{D85298C1-5BB5-463B-A812-587FFFE78F27}"/>
    <cellStyle name="40% - Accent1 4 2 2 3 7" xfId="17421" xr:uid="{7B98CBAA-9CB6-4628-8406-5F7F498BBE65}"/>
    <cellStyle name="40% - Accent1 4 2 2 4" xfId="17422" xr:uid="{7A90CE18-DA88-4D28-BC01-3B73C6D05C9B}"/>
    <cellStyle name="40% - Accent1 4 2 2 4 2" xfId="17423" xr:uid="{71AC47D1-0F57-45C3-9B02-02E184DB87B2}"/>
    <cellStyle name="40% - Accent1 4 2 2 4 2 2" xfId="17424" xr:uid="{1D5A2A7D-D5F7-4D93-A814-F6851D4F1825}"/>
    <cellStyle name="40% - Accent1 4 2 2 4 2 2 2" xfId="17425" xr:uid="{E66E4654-DCA1-462E-ABA8-1599EEB90856}"/>
    <cellStyle name="40% - Accent1 4 2 2 4 2 2 2 2" xfId="17426" xr:uid="{82B1F87D-F685-4B38-955F-20503A110674}"/>
    <cellStyle name="40% - Accent1 4 2 2 4 2 2 3" xfId="17427" xr:uid="{F9A1F28D-ED9D-427F-9BB3-E3CF96D760C9}"/>
    <cellStyle name="40% - Accent1 4 2 2 4 2 3" xfId="17428" xr:uid="{972272D9-ED89-4F58-9458-4A20B0EA4865}"/>
    <cellStyle name="40% - Accent1 4 2 2 4 2 3 2" xfId="17429" xr:uid="{F2904070-1BC0-4F43-A886-06D40D47A69E}"/>
    <cellStyle name="40% - Accent1 4 2 2 4 2 4" xfId="17430" xr:uid="{C5C27530-ED7D-4CEC-B743-B9E48CDE9106}"/>
    <cellStyle name="40% - Accent1 4 2 2 4 3" xfId="17431" xr:uid="{CAEE79CB-BECC-4990-8D10-98AA33B6EA40}"/>
    <cellStyle name="40% - Accent1 4 2 2 4 3 2" xfId="17432" xr:uid="{B888CD0C-6800-4EBB-8763-4FC2C54E70BA}"/>
    <cellStyle name="40% - Accent1 4 2 2 4 3 2 2" xfId="17433" xr:uid="{0A72D73E-1B74-42FB-9597-E18ED2069F06}"/>
    <cellStyle name="40% - Accent1 4 2 2 4 3 3" xfId="17434" xr:uid="{808FC971-6CE9-4481-B19D-ED389527A7DE}"/>
    <cellStyle name="40% - Accent1 4 2 2 4 4" xfId="17435" xr:uid="{A21A53B5-1114-4E2F-9457-861B4D8E4CB3}"/>
    <cellStyle name="40% - Accent1 4 2 2 4 4 2" xfId="17436" xr:uid="{D0C9F47B-03F2-4EDD-A7B4-C7DAA5AFFA5C}"/>
    <cellStyle name="40% - Accent1 4 2 2 4 5" xfId="17437" xr:uid="{12B123B8-596E-487C-A07D-F368FD9B704C}"/>
    <cellStyle name="40% - Accent1 4 2 2 4 5 2" xfId="17438" xr:uid="{50E60A75-46B8-41DF-B606-6A0E4CB39925}"/>
    <cellStyle name="40% - Accent1 4 2 2 4 6" xfId="17439" xr:uid="{7E7DF63A-8BBD-4155-B386-537A5A0AEDC2}"/>
    <cellStyle name="40% - Accent1 4 2 2 4 7" xfId="17440" xr:uid="{CF501907-93CF-41E9-9C79-5553A310E2A4}"/>
    <cellStyle name="40% - Accent1 4 2 2 5" xfId="17441" xr:uid="{1BDA79EF-3451-4723-A1B3-676EAF4AC98C}"/>
    <cellStyle name="40% - Accent1 4 2 2 5 2" xfId="17442" xr:uid="{C893F546-2CB2-4761-8B05-EC043567FFBC}"/>
    <cellStyle name="40% - Accent1 4 2 2 5 2 2" xfId="17443" xr:uid="{CB09C8F9-30EB-48A9-9106-F9C77855E9FC}"/>
    <cellStyle name="40% - Accent1 4 2 2 5 2 2 2" xfId="17444" xr:uid="{DD7D3255-971C-4DDE-BDB9-DF2FD077C35A}"/>
    <cellStyle name="40% - Accent1 4 2 2 5 2 3" xfId="17445" xr:uid="{5E1F70E6-372F-41AA-BA77-3227F0DEC453}"/>
    <cellStyle name="40% - Accent1 4 2 2 5 3" xfId="17446" xr:uid="{BF3FE478-C9B0-4471-BBAC-218462475C57}"/>
    <cellStyle name="40% - Accent1 4 2 2 5 3 2" xfId="17447" xr:uid="{9BA217F2-4E1C-48D3-8664-C5EC1A75DAA2}"/>
    <cellStyle name="40% - Accent1 4 2 2 5 4" xfId="17448" xr:uid="{6389D278-BD33-4C3A-8655-3469A622C920}"/>
    <cellStyle name="40% - Accent1 4 2 2 6" xfId="17449" xr:uid="{C07A5919-8B37-4D6B-9090-BD2B966B0271}"/>
    <cellStyle name="40% - Accent1 4 2 2 6 2" xfId="17450" xr:uid="{AAB5BC0B-5B2E-48C9-8E16-9D0177F68024}"/>
    <cellStyle name="40% - Accent1 4 2 2 6 2 2" xfId="17451" xr:uid="{59FBC06F-037D-4BAA-BB29-1C5135312DD0}"/>
    <cellStyle name="40% - Accent1 4 2 2 6 3" xfId="17452" xr:uid="{90B087B7-AD00-4AC1-98ED-537EC7BDDC56}"/>
    <cellStyle name="40% - Accent1 4 2 2 7" xfId="17453" xr:uid="{4714AEF7-CE98-4730-B165-E0292EC6A4A4}"/>
    <cellStyle name="40% - Accent1 4 2 2 7 2" xfId="17454" xr:uid="{501A8063-C90C-4647-B351-0CCE974CC5E9}"/>
    <cellStyle name="40% - Accent1 4 2 2 8" xfId="17455" xr:uid="{A7DF64A4-9AA8-4F51-BD5C-5ABAA8439915}"/>
    <cellStyle name="40% - Accent1 4 2 2 8 2" xfId="17456" xr:uid="{BE5C11CC-E929-46E2-9D28-4DBFFFF76135}"/>
    <cellStyle name="40% - Accent1 4 2 2 9" xfId="17457" xr:uid="{6A2A0B3E-1934-47CC-BF68-F84511323D97}"/>
    <cellStyle name="40% - Accent1 4 2 2_Asset Register (new)" xfId="17458" xr:uid="{4407066F-F52C-455B-B51F-7C7C3433A6E3}"/>
    <cellStyle name="40% - Accent1 4 2 3" xfId="17459" xr:uid="{368B6CB4-E869-4123-AD90-9ACD579B959F}"/>
    <cellStyle name="40% - Accent1 4 2 3 2" xfId="17460" xr:uid="{4575D132-5159-4FD4-8694-148B1581AAAF}"/>
    <cellStyle name="40% - Accent1 4 2 3 2 2" xfId="17461" xr:uid="{DEBB63B4-4006-40CE-805F-AE5075EA23D2}"/>
    <cellStyle name="40% - Accent1 4 2 3 2 2 2" xfId="17462" xr:uid="{0B3E7864-D506-4146-BDD2-14FC7F9FBFD9}"/>
    <cellStyle name="40% - Accent1 4 2 3 2 2 2 2" xfId="17463" xr:uid="{39BD4276-2680-440B-A0B8-28034CC7EFAC}"/>
    <cellStyle name="40% - Accent1 4 2 3 2 2 2 2 2" xfId="17464" xr:uid="{D8011998-D928-4580-B959-337B7CC3CAEC}"/>
    <cellStyle name="40% - Accent1 4 2 3 2 2 2 3" xfId="17465" xr:uid="{3F9FC0CF-0925-4D8F-9D04-B5A0E14754CD}"/>
    <cellStyle name="40% - Accent1 4 2 3 2 2 3" xfId="17466" xr:uid="{8D7F8CF7-529D-485D-A861-36C7E172FE22}"/>
    <cellStyle name="40% - Accent1 4 2 3 2 2 3 2" xfId="17467" xr:uid="{E295AF92-86AB-4CB0-A5CF-E15E25BD1C80}"/>
    <cellStyle name="40% - Accent1 4 2 3 2 2 4" xfId="17468" xr:uid="{EC8257AE-532F-452E-9DF8-7A338C45002D}"/>
    <cellStyle name="40% - Accent1 4 2 3 2 2 4 2" xfId="17469" xr:uid="{9F0472FA-7055-4CA0-96CD-354E492D8980}"/>
    <cellStyle name="40% - Accent1 4 2 3 2 2 5" xfId="17470" xr:uid="{30DD3E2F-C752-4E32-944B-6403438767EA}"/>
    <cellStyle name="40% - Accent1 4 2 3 2 2 6" xfId="17471" xr:uid="{D8F7032F-B704-40D2-8E1C-79F23DD40E37}"/>
    <cellStyle name="40% - Accent1 4 2 3 2 3" xfId="17472" xr:uid="{A669F330-0D36-4BA4-806C-ABEFE2613531}"/>
    <cellStyle name="40% - Accent1 4 2 3 2 3 2" xfId="17473" xr:uid="{A6D5FCC0-127A-4172-91FE-3BEF8AF23F17}"/>
    <cellStyle name="40% - Accent1 4 2 3 2 3 2 2" xfId="17474" xr:uid="{393C959A-ED77-480E-8E22-BD818B8B3A45}"/>
    <cellStyle name="40% - Accent1 4 2 3 2 3 3" xfId="17475" xr:uid="{D5E43B25-AC05-4739-BDC2-82BAC9054581}"/>
    <cellStyle name="40% - Accent1 4 2 3 2 4" xfId="17476" xr:uid="{4CEF004B-3833-4B5D-B7B7-CDE07D304F07}"/>
    <cellStyle name="40% - Accent1 4 2 3 2 4 2" xfId="17477" xr:uid="{3E7D9AFD-A8CE-4786-98D1-8C9BB1F9AA43}"/>
    <cellStyle name="40% - Accent1 4 2 3 2 5" xfId="17478" xr:uid="{61DE7AA8-306D-43E9-AC2D-5672862EB5DF}"/>
    <cellStyle name="40% - Accent1 4 2 3 2 5 2" xfId="17479" xr:uid="{B36ED4D8-69B8-4D31-91C5-8503A440563A}"/>
    <cellStyle name="40% - Accent1 4 2 3 2 6" xfId="17480" xr:uid="{A5B8934E-8B2C-4AE2-8CF1-E7854F7AD676}"/>
    <cellStyle name="40% - Accent1 4 2 3 2 7" xfId="17481" xr:uid="{21EFBC63-0863-44FA-A23E-733DA3247DA3}"/>
    <cellStyle name="40% - Accent1 4 2 3 3" xfId="17482" xr:uid="{5002B296-82B0-4405-9BF3-B46765D8B25F}"/>
    <cellStyle name="40% - Accent1 4 2 3 3 2" xfId="17483" xr:uid="{3C3A46B8-1EE4-40A0-8D0B-CA2537361D9A}"/>
    <cellStyle name="40% - Accent1 4 2 3 3 2 2" xfId="17484" xr:uid="{CBE2EF15-2DD7-4635-ABC5-71EE22736246}"/>
    <cellStyle name="40% - Accent1 4 2 3 3 2 2 2" xfId="17485" xr:uid="{1BB3A395-A742-4031-B9CF-A23F0B6AB4B3}"/>
    <cellStyle name="40% - Accent1 4 2 3 3 2 3" xfId="17486" xr:uid="{FD6418B1-648E-4D2F-9997-D1ACFEEB484E}"/>
    <cellStyle name="40% - Accent1 4 2 3 3 3" xfId="17487" xr:uid="{F8E424B7-1043-4B52-8849-6810499117FC}"/>
    <cellStyle name="40% - Accent1 4 2 3 3 3 2" xfId="17488" xr:uid="{C53144A3-15EA-41A4-B014-31FBC347B388}"/>
    <cellStyle name="40% - Accent1 4 2 3 3 4" xfId="17489" xr:uid="{83477252-1094-41E3-B58B-7571716E4A99}"/>
    <cellStyle name="40% - Accent1 4 2 3 3 4 2" xfId="17490" xr:uid="{D5A2BC81-DF1F-44E0-85BC-2B29C61429D6}"/>
    <cellStyle name="40% - Accent1 4 2 3 3 5" xfId="17491" xr:uid="{0E17BC83-6B21-45FE-A76C-6B7644B36EDE}"/>
    <cellStyle name="40% - Accent1 4 2 3 3 6" xfId="17492" xr:uid="{53889B30-0435-4BDE-8063-CF1E647FDC1A}"/>
    <cellStyle name="40% - Accent1 4 2 3 4" xfId="17493" xr:uid="{E9DEF225-D22E-4B1F-8552-5806456EE31B}"/>
    <cellStyle name="40% - Accent1 4 2 3 4 2" xfId="17494" xr:uid="{57E7CED4-235B-48F1-B8E1-273DE308C6E6}"/>
    <cellStyle name="40% - Accent1 4 2 3 4 2 2" xfId="17495" xr:uid="{CF962508-75F2-4D62-B1DF-BEC8FAFC2F0C}"/>
    <cellStyle name="40% - Accent1 4 2 3 4 3" xfId="17496" xr:uid="{D63A4B72-5425-4254-9467-120A3FA5A2BA}"/>
    <cellStyle name="40% - Accent1 4 2 3 5" xfId="17497" xr:uid="{B715FD4F-7F93-45F6-B2ED-DB4BE782EFBC}"/>
    <cellStyle name="40% - Accent1 4 2 3 5 2" xfId="17498" xr:uid="{F1C50ED7-EDA8-441B-BA85-E29356A4AB52}"/>
    <cellStyle name="40% - Accent1 4 2 3 6" xfId="17499" xr:uid="{FBC0B0B3-4412-48D0-AB82-B3301809A867}"/>
    <cellStyle name="40% - Accent1 4 2 3 6 2" xfId="17500" xr:uid="{A1093297-37EE-4F8B-81D7-1E94CAEF129D}"/>
    <cellStyle name="40% - Accent1 4 2 3 7" xfId="17501" xr:uid="{2B0585F0-D994-426E-8FF0-127FB7862571}"/>
    <cellStyle name="40% - Accent1 4 2 3 8" xfId="17502" xr:uid="{83013206-D8A2-4A38-B785-EA36E706CA76}"/>
    <cellStyle name="40% - Accent1 4 2 4" xfId="17503" xr:uid="{348E7D99-FD82-400B-99C4-C0695937D46C}"/>
    <cellStyle name="40% - Accent1 4 2 4 2" xfId="17504" xr:uid="{E3BF4AB2-414B-485E-AF74-E03B5B831B18}"/>
    <cellStyle name="40% - Accent1 4 2 4 2 2" xfId="17505" xr:uid="{01F6F679-4BE5-4CF5-A32B-B9B6638104D6}"/>
    <cellStyle name="40% - Accent1 4 2 4 2 2 2" xfId="17506" xr:uid="{CB6B7300-A045-4A8F-9A1E-358CBBF833C3}"/>
    <cellStyle name="40% - Accent1 4 2 4 2 2 2 2" xfId="17507" xr:uid="{73C594E8-A832-4209-A979-7B6E55D0306E}"/>
    <cellStyle name="40% - Accent1 4 2 4 2 2 3" xfId="17508" xr:uid="{61961149-0805-4E57-B810-36843C6DC5DC}"/>
    <cellStyle name="40% - Accent1 4 2 4 2 3" xfId="17509" xr:uid="{DA3BA260-B5A1-421F-ADA7-ADB3813B22B5}"/>
    <cellStyle name="40% - Accent1 4 2 4 2 3 2" xfId="17510" xr:uid="{F8639396-F391-40A9-B316-ED4BD117D138}"/>
    <cellStyle name="40% - Accent1 4 2 4 2 4" xfId="17511" xr:uid="{87A35B3E-7F54-4EE2-B21A-9D2764B3C83D}"/>
    <cellStyle name="40% - Accent1 4 2 4 2 4 2" xfId="17512" xr:uid="{1439FDD9-C7F4-4EB1-B7C5-CB2E936264F4}"/>
    <cellStyle name="40% - Accent1 4 2 4 2 5" xfId="17513" xr:uid="{D2E6B5CE-1071-4B14-BE62-CEDCA3033379}"/>
    <cellStyle name="40% - Accent1 4 2 4 2 6" xfId="17514" xr:uid="{D870CC3A-FBD9-4574-96F8-8A5A11B52EB8}"/>
    <cellStyle name="40% - Accent1 4 2 4 3" xfId="17515" xr:uid="{07C961AD-6839-40CB-B8F8-44C71ABA9620}"/>
    <cellStyle name="40% - Accent1 4 2 4 3 2" xfId="17516" xr:uid="{F9B2DEB6-BB77-4F36-817C-595C84B505B3}"/>
    <cellStyle name="40% - Accent1 4 2 4 3 2 2" xfId="17517" xr:uid="{CF173D08-F0AD-4A9C-8672-97115D77D47D}"/>
    <cellStyle name="40% - Accent1 4 2 4 3 3" xfId="17518" xr:uid="{75F7CB6A-5909-4CD2-A5A9-B886556C2718}"/>
    <cellStyle name="40% - Accent1 4 2 4 4" xfId="17519" xr:uid="{E60F0E9B-6FBB-46A3-88F1-0F6B820B2243}"/>
    <cellStyle name="40% - Accent1 4 2 4 4 2" xfId="17520" xr:uid="{B3F47EE7-C263-421B-BA38-12DC8300B79D}"/>
    <cellStyle name="40% - Accent1 4 2 4 5" xfId="17521" xr:uid="{213F7D12-9032-4795-9553-05BB7A8263A1}"/>
    <cellStyle name="40% - Accent1 4 2 4 5 2" xfId="17522" xr:uid="{6D69795D-92D6-472D-84FA-F6C500735CD7}"/>
    <cellStyle name="40% - Accent1 4 2 4 6" xfId="17523" xr:uid="{5A27E630-F319-41F9-95B1-0305BE322EB1}"/>
    <cellStyle name="40% - Accent1 4 2 4 7" xfId="17524" xr:uid="{73FA41F2-913E-4139-B8AC-8296A138D6DA}"/>
    <cellStyle name="40% - Accent1 4 2 5" xfId="17525" xr:uid="{EEEF5681-4892-46DE-B549-49D848563713}"/>
    <cellStyle name="40% - Accent1 4 2 5 2" xfId="17526" xr:uid="{9DD2E78A-2719-4397-A6D1-E45AEF5866CD}"/>
    <cellStyle name="40% - Accent1 4 2 5 2 2" xfId="17527" xr:uid="{9CE54BF1-4FE2-4889-9D3B-AF149C3482DF}"/>
    <cellStyle name="40% - Accent1 4 2 5 2 2 2" xfId="17528" xr:uid="{258BA946-F557-4932-8335-9EA7B7D3EA83}"/>
    <cellStyle name="40% - Accent1 4 2 5 2 2 2 2" xfId="17529" xr:uid="{BD2F1396-BBFF-4BFF-A1BB-56D37D18091C}"/>
    <cellStyle name="40% - Accent1 4 2 5 2 2 3" xfId="17530" xr:uid="{F4AD3117-69BF-49D3-999F-9E7C590707CA}"/>
    <cellStyle name="40% - Accent1 4 2 5 2 3" xfId="17531" xr:uid="{53F8255A-8A65-412F-8EB9-2A4DBB2F0231}"/>
    <cellStyle name="40% - Accent1 4 2 5 2 3 2" xfId="17532" xr:uid="{1A381F68-9482-4429-AABB-6003E368E1FE}"/>
    <cellStyle name="40% - Accent1 4 2 5 2 4" xfId="17533" xr:uid="{4E9B5153-065E-46E0-ABF8-80B7C74E7B1E}"/>
    <cellStyle name="40% - Accent1 4 2 5 3" xfId="17534" xr:uid="{A969B06E-52BB-4D3E-9A71-4C84C0EC5E5F}"/>
    <cellStyle name="40% - Accent1 4 2 5 3 2" xfId="17535" xr:uid="{B0925113-007C-4D69-832D-C764236A65B7}"/>
    <cellStyle name="40% - Accent1 4 2 5 3 2 2" xfId="17536" xr:uid="{6569831E-DB8F-4E10-A60E-F1F9712D8138}"/>
    <cellStyle name="40% - Accent1 4 2 5 3 3" xfId="17537" xr:uid="{58DB7EE5-95F0-42AF-93E7-5B5C7F5BE025}"/>
    <cellStyle name="40% - Accent1 4 2 5 4" xfId="17538" xr:uid="{AFEB424E-08DA-4695-8E2B-E9ED26F5178D}"/>
    <cellStyle name="40% - Accent1 4 2 5 4 2" xfId="17539" xr:uid="{B0AC8924-F38C-4AB5-A70C-A52FD4AA2FBD}"/>
    <cellStyle name="40% - Accent1 4 2 5 5" xfId="17540" xr:uid="{0E70F71B-3BD8-4590-829C-70D634E479A5}"/>
    <cellStyle name="40% - Accent1 4 2 5 5 2" xfId="17541" xr:uid="{9C9D9FD8-9690-448C-8ECC-87CD49F94CE5}"/>
    <cellStyle name="40% - Accent1 4 2 5 6" xfId="17542" xr:uid="{5BBCE91E-2CD6-4155-AA67-72F004359339}"/>
    <cellStyle name="40% - Accent1 4 2 5 7" xfId="17543" xr:uid="{2E6B6163-91AB-4650-9A4D-D6CF16F14BCD}"/>
    <cellStyle name="40% - Accent1 4 2 6" xfId="17544" xr:uid="{2911BF9A-40FF-4F2F-A8E8-811EE3B28486}"/>
    <cellStyle name="40% - Accent1 4 2 6 2" xfId="17545" xr:uid="{09879621-9DB6-42DA-B3E4-B3C99CE361E1}"/>
    <cellStyle name="40% - Accent1 4 2 6 2 2" xfId="17546" xr:uid="{43039D74-5877-49A6-B417-28E365B41725}"/>
    <cellStyle name="40% - Accent1 4 2 6 2 2 2" xfId="17547" xr:uid="{C8BF1F41-3D83-4175-96EA-F6222BDCD137}"/>
    <cellStyle name="40% - Accent1 4 2 6 2 2 2 2" xfId="17548" xr:uid="{4BEE9D89-4CDE-4EAF-9603-DDD1D44B9AD9}"/>
    <cellStyle name="40% - Accent1 4 2 6 2 2 3" xfId="17549" xr:uid="{9B432451-E029-43B3-9F96-5395B3C024B5}"/>
    <cellStyle name="40% - Accent1 4 2 6 2 3" xfId="17550" xr:uid="{8354C066-B3C6-40F0-B563-D8964FE6FB47}"/>
    <cellStyle name="40% - Accent1 4 2 6 2 3 2" xfId="17551" xr:uid="{D742768A-BB80-434F-8B47-D871D69A614E}"/>
    <cellStyle name="40% - Accent1 4 2 6 2 4" xfId="17552" xr:uid="{3288F65B-FCE1-4DC7-BBF1-FC6BCBF4600B}"/>
    <cellStyle name="40% - Accent1 4 2 6 3" xfId="17553" xr:uid="{AB0B3521-1816-49AC-9E84-BCCBFFF6C6ED}"/>
    <cellStyle name="40% - Accent1 4 2 6 3 2" xfId="17554" xr:uid="{B74CA0D7-13F7-4737-9070-784D5C2DF1EA}"/>
    <cellStyle name="40% - Accent1 4 2 6 3 2 2" xfId="17555" xr:uid="{82777830-98CB-4495-9731-C29FE3166BBB}"/>
    <cellStyle name="40% - Accent1 4 2 6 3 3" xfId="17556" xr:uid="{672A8ED3-D6A9-46F9-B7DC-72EB3A630AA0}"/>
    <cellStyle name="40% - Accent1 4 2 6 4" xfId="17557" xr:uid="{CC118822-A72F-4A16-A1EE-A7087B40F464}"/>
    <cellStyle name="40% - Accent1 4 2 6 4 2" xfId="17558" xr:uid="{1C67C0F9-B313-49CE-A4A7-B67F6C5FA133}"/>
    <cellStyle name="40% - Accent1 4 2 6 5" xfId="17559" xr:uid="{4008728B-F166-46B2-8232-E390DF2F813A}"/>
    <cellStyle name="40% - Accent1 4 2 7" xfId="17560" xr:uid="{23753824-D690-4862-9206-30660E945E25}"/>
    <cellStyle name="40% - Accent1 4 2 7 2" xfId="17561" xr:uid="{D6449FF6-884A-4DD6-98F6-69D5166EABBD}"/>
    <cellStyle name="40% - Accent1 4 2 7 2 2" xfId="17562" xr:uid="{E042E3ED-FFF7-4FDE-B59A-3744D4B9C8BB}"/>
    <cellStyle name="40% - Accent1 4 2 7 2 2 2" xfId="17563" xr:uid="{23A622E0-A4DF-4E25-9CA6-B9A7DEA9F416}"/>
    <cellStyle name="40% - Accent1 4 2 7 2 2 2 2" xfId="17564" xr:uid="{38EBC3F2-2F90-4A9E-A8B5-5AE951B33F6A}"/>
    <cellStyle name="40% - Accent1 4 2 7 2 2 3" xfId="17565" xr:uid="{B72CF45B-372E-4852-B446-FC64AF1466EE}"/>
    <cellStyle name="40% - Accent1 4 2 7 2 3" xfId="17566" xr:uid="{85C82A9F-9CC4-42D3-9D32-5CE1ECFCE7B1}"/>
    <cellStyle name="40% - Accent1 4 2 7 2 3 2" xfId="17567" xr:uid="{07DFEABA-31BF-4B5D-8F7D-DBE2F8879837}"/>
    <cellStyle name="40% - Accent1 4 2 7 2 4" xfId="17568" xr:uid="{BBD390A7-7DDD-43DB-BD85-F4D6E3FBD008}"/>
    <cellStyle name="40% - Accent1 4 2 7 3" xfId="17569" xr:uid="{1B3933EA-DA7E-4979-A4C9-C5C53D0CA334}"/>
    <cellStyle name="40% - Accent1 4 2 7 3 2" xfId="17570" xr:uid="{E9864FEF-1D5C-4A51-9D3D-796F28A3A9BE}"/>
    <cellStyle name="40% - Accent1 4 2 7 3 2 2" xfId="17571" xr:uid="{59E21542-4713-483D-95F1-66F6B9D2E667}"/>
    <cellStyle name="40% - Accent1 4 2 7 3 3" xfId="17572" xr:uid="{79C373BD-D58E-455E-80DF-13C8F24B1047}"/>
    <cellStyle name="40% - Accent1 4 2 7 4" xfId="17573" xr:uid="{0E80F583-1816-487B-BBF4-2CB3775F29D1}"/>
    <cellStyle name="40% - Accent1 4 2 7 4 2" xfId="17574" xr:uid="{022A91FA-04F2-4B92-8A6A-7215FCE9D468}"/>
    <cellStyle name="40% - Accent1 4 2 7 5" xfId="17575" xr:uid="{A8954239-BD8F-467F-804A-1E693715A1D8}"/>
    <cellStyle name="40% - Accent1 4 2 8" xfId="17576" xr:uid="{7EA4B20C-76B0-4311-90F1-6FEFB66B12CA}"/>
    <cellStyle name="40% - Accent1 4 2 8 2" xfId="17577" xr:uid="{A7EBFFF5-FF78-477C-AE68-04BA57BBAFEC}"/>
    <cellStyle name="40% - Accent1 4 2 8 2 2" xfId="17578" xr:uid="{E3E85230-7E5E-4DC8-937A-21A21C7F9F09}"/>
    <cellStyle name="40% - Accent1 4 2 8 2 2 2" xfId="17579" xr:uid="{783816E0-5885-41F0-8B84-DFFB9A01B862}"/>
    <cellStyle name="40% - Accent1 4 2 8 2 2 2 2" xfId="17580" xr:uid="{44536E66-00FC-4AD5-AFDB-279378B06407}"/>
    <cellStyle name="40% - Accent1 4 2 8 2 2 3" xfId="17581" xr:uid="{B8F7DFC9-6523-4D78-8AD5-3C809CEF15D8}"/>
    <cellStyle name="40% - Accent1 4 2 8 2 3" xfId="17582" xr:uid="{72481840-0679-4EDA-B267-CC4F19594F6D}"/>
    <cellStyle name="40% - Accent1 4 2 8 2 3 2" xfId="17583" xr:uid="{1A0D1044-3B38-4EC4-A2BD-1B5521CAAD2F}"/>
    <cellStyle name="40% - Accent1 4 2 8 2 4" xfId="17584" xr:uid="{CD85E0DD-E92C-41B7-9D90-7FC8DDA2C695}"/>
    <cellStyle name="40% - Accent1 4 2 8 3" xfId="17585" xr:uid="{463B8A9B-F489-4FD8-A855-37174DB5C8A3}"/>
    <cellStyle name="40% - Accent1 4 2 8 3 2" xfId="17586" xr:uid="{35678978-BAC9-4F38-A226-2D6A60F66826}"/>
    <cellStyle name="40% - Accent1 4 2 8 3 2 2" xfId="17587" xr:uid="{9D15B62A-F248-46C4-AED7-9AEDACF61404}"/>
    <cellStyle name="40% - Accent1 4 2 8 3 3" xfId="17588" xr:uid="{94BDCF6F-D97B-4F34-A353-7ADDB8B18E4B}"/>
    <cellStyle name="40% - Accent1 4 2 8 4" xfId="17589" xr:uid="{6DDC3218-5976-4845-AFAC-E5754A9D2629}"/>
    <cellStyle name="40% - Accent1 4 2 8 4 2" xfId="17590" xr:uid="{378DFB2C-7B8B-4F64-AA67-1930CE7A2D04}"/>
    <cellStyle name="40% - Accent1 4 2 8 5" xfId="17591" xr:uid="{1567F719-F6D1-40BC-9A89-E3CB96B6DCBD}"/>
    <cellStyle name="40% - Accent1 4 2 9" xfId="17592" xr:uid="{92C6F707-BB4D-4974-AD4D-3ACEBCEEB2FD}"/>
    <cellStyle name="40% - Accent1 4 2 9 2" xfId="17593" xr:uid="{418FAB3B-F935-4BA8-A05C-A1C6484BDAFA}"/>
    <cellStyle name="40% - Accent1 4 2 9 2 2" xfId="17594" xr:uid="{F8222C27-B01A-4C49-AAEA-A8057D1721BB}"/>
    <cellStyle name="40% - Accent1 4 2 9 2 2 2" xfId="17595" xr:uid="{915D26D1-4836-4A7E-B431-0E5F08F5690E}"/>
    <cellStyle name="40% - Accent1 4 2 9 2 2 2 2" xfId="17596" xr:uid="{618B3F0B-1592-45FD-AB53-B3A40DB242B7}"/>
    <cellStyle name="40% - Accent1 4 2 9 2 2 3" xfId="17597" xr:uid="{A5DFCC5C-5974-4F41-A6A6-EB4F86BAF333}"/>
    <cellStyle name="40% - Accent1 4 2 9 2 3" xfId="17598" xr:uid="{00D90300-9580-4976-B0C3-D0BCCC6423AA}"/>
    <cellStyle name="40% - Accent1 4 2 9 2 3 2" xfId="17599" xr:uid="{18F21055-27FF-46A5-82A1-23A68D3701B2}"/>
    <cellStyle name="40% - Accent1 4 2 9 2 4" xfId="17600" xr:uid="{B980577D-E5B9-4F82-8E9B-E84DD6E93482}"/>
    <cellStyle name="40% - Accent1 4 2 9 3" xfId="17601" xr:uid="{76DC9A53-E850-4877-9B12-841C45C35620}"/>
    <cellStyle name="40% - Accent1 4 2 9 3 2" xfId="17602" xr:uid="{E71076BE-B2E8-48E3-A08A-C564E5B36AD2}"/>
    <cellStyle name="40% - Accent1 4 2 9 3 2 2" xfId="17603" xr:uid="{E7663AD6-ED9E-4D11-942D-7FCE3977C58C}"/>
    <cellStyle name="40% - Accent1 4 2 9 3 3" xfId="17604" xr:uid="{8C56CF3E-D9AB-4585-9979-720676E89A75}"/>
    <cellStyle name="40% - Accent1 4 2 9 4" xfId="17605" xr:uid="{74023FE2-9710-4327-8C2C-9D750D997338}"/>
    <cellStyle name="40% - Accent1 4 2 9 4 2" xfId="17606" xr:uid="{CF0690CB-E7AF-475F-9ADF-505B59C69CA2}"/>
    <cellStyle name="40% - Accent1 4 2 9 5" xfId="17607" xr:uid="{4F01C1EF-BC9E-41DF-99B6-0623132EED6D}"/>
    <cellStyle name="40% - Accent1 4 2_Asset Register (new)" xfId="17608" xr:uid="{242512E8-C337-4732-A5E7-28F601372B45}"/>
    <cellStyle name="40% - Accent1 4 3" xfId="17609" xr:uid="{24CF65E1-060C-41BD-8064-C8A032BC8454}"/>
    <cellStyle name="40% - Accent1 4 3 10" xfId="17610" xr:uid="{EDF8067C-40C4-49CA-A6AA-4069BBFFD75E}"/>
    <cellStyle name="40% - Accent1 4 3 10 2" xfId="17611" xr:uid="{3CCB49F0-9C06-487F-9283-F0F9724F0F55}"/>
    <cellStyle name="40% - Accent1 4 3 11" xfId="17612" xr:uid="{0FBA4BE0-CCA3-4B92-BE3C-127B5D44F4CC}"/>
    <cellStyle name="40% - Accent1 4 3 11 2" xfId="17613" xr:uid="{4953E609-738B-4579-BADE-0676A17A831C}"/>
    <cellStyle name="40% - Accent1 4 3 12" xfId="17614" xr:uid="{D828A4B3-EF48-4BE2-ACCC-E0EAD0B8F1D6}"/>
    <cellStyle name="40% - Accent1 4 3 13" xfId="17615" xr:uid="{F83BEF47-AFDC-4085-AEA8-E52F9F2A0FCE}"/>
    <cellStyle name="40% - Accent1 4 3 2" xfId="17616" xr:uid="{739FABD6-D002-4713-996D-25DFC5DAE7D4}"/>
    <cellStyle name="40% - Accent1 4 3 2 2" xfId="17617" xr:uid="{9341E1D8-BA73-4C52-A494-B1C63AA0A0BA}"/>
    <cellStyle name="40% - Accent1 4 3 2 2 2" xfId="17618" xr:uid="{5B31E4DB-285B-48AF-9A53-94FFA8AB9337}"/>
    <cellStyle name="40% - Accent1 4 3 2 2 2 2" xfId="17619" xr:uid="{8863B7CE-2BA3-4B45-A695-A1697D684A92}"/>
    <cellStyle name="40% - Accent1 4 3 2 2 2 2 2" xfId="17620" xr:uid="{73970192-A74F-410F-828B-8FC378CCEC30}"/>
    <cellStyle name="40% - Accent1 4 3 2 2 2 2 2 2" xfId="17621" xr:uid="{6E3B389C-17BD-488E-8055-6333CBB9A709}"/>
    <cellStyle name="40% - Accent1 4 3 2 2 2 2 3" xfId="17622" xr:uid="{7C513204-112C-442C-A6AE-6BF3A4845F3C}"/>
    <cellStyle name="40% - Accent1 4 3 2 2 2 3" xfId="17623" xr:uid="{98C3486A-90A6-49AC-B15A-8C221DCE37AB}"/>
    <cellStyle name="40% - Accent1 4 3 2 2 2 3 2" xfId="17624" xr:uid="{F2DFC922-D9DC-4D2E-A1CE-4DBE043025E3}"/>
    <cellStyle name="40% - Accent1 4 3 2 2 2 4" xfId="17625" xr:uid="{82F43494-D58D-4599-B5EE-7C81321DE44D}"/>
    <cellStyle name="40% - Accent1 4 3 2 2 2 4 2" xfId="17626" xr:uid="{CFC9211D-61C6-44F2-9670-4B28E4AFD467}"/>
    <cellStyle name="40% - Accent1 4 3 2 2 2 5" xfId="17627" xr:uid="{626A9363-05DC-413A-A12B-12148262A3FF}"/>
    <cellStyle name="40% - Accent1 4 3 2 2 2 6" xfId="17628" xr:uid="{FEFAD173-710E-4253-B860-B650D7351DFA}"/>
    <cellStyle name="40% - Accent1 4 3 2 2 3" xfId="17629" xr:uid="{0C32C645-771C-41A9-BC63-10368B4CE3C3}"/>
    <cellStyle name="40% - Accent1 4 3 2 2 3 2" xfId="17630" xr:uid="{F33FC76A-530B-4FA9-8F28-AC8A163F8123}"/>
    <cellStyle name="40% - Accent1 4 3 2 2 3 2 2" xfId="17631" xr:uid="{A7604321-6043-42FA-BCC6-3B77DACDF06D}"/>
    <cellStyle name="40% - Accent1 4 3 2 2 3 3" xfId="17632" xr:uid="{607C39BE-4AC1-487E-8BA2-934698C98F65}"/>
    <cellStyle name="40% - Accent1 4 3 2 2 4" xfId="17633" xr:uid="{5A9EEF9A-C205-4F53-ADA5-71E117C7C98F}"/>
    <cellStyle name="40% - Accent1 4 3 2 2 4 2" xfId="17634" xr:uid="{25D0E2F8-EFC9-4840-9740-54EFD79FCC93}"/>
    <cellStyle name="40% - Accent1 4 3 2 2 5" xfId="17635" xr:uid="{757C09C6-6C18-48B4-9456-28B3811A153C}"/>
    <cellStyle name="40% - Accent1 4 3 2 2 5 2" xfId="17636" xr:uid="{21F12E65-341E-46F8-A4F6-F0E90FC38718}"/>
    <cellStyle name="40% - Accent1 4 3 2 2 6" xfId="17637" xr:uid="{C2841AAC-B738-4163-8B5C-6D044009F8D0}"/>
    <cellStyle name="40% - Accent1 4 3 2 2 7" xfId="17638" xr:uid="{991D4912-5F3E-461A-BCA1-1F8A46D88DA7}"/>
    <cellStyle name="40% - Accent1 4 3 2 3" xfId="17639" xr:uid="{1707E281-8279-4441-9D27-CA5B1D75956F}"/>
    <cellStyle name="40% - Accent1 4 3 2 3 2" xfId="17640" xr:uid="{74CE5F57-5424-4EFE-B13E-148FB12199E1}"/>
    <cellStyle name="40% - Accent1 4 3 2 3 2 2" xfId="17641" xr:uid="{9AB93133-128A-4AF0-BDD8-DF6B5001E5C0}"/>
    <cellStyle name="40% - Accent1 4 3 2 3 2 2 2" xfId="17642" xr:uid="{BCA2FA06-082D-4881-BA10-1357AD176F0C}"/>
    <cellStyle name="40% - Accent1 4 3 2 3 2 2 2 2" xfId="17643" xr:uid="{568E32E4-207D-4505-A785-9F3AAFEC6589}"/>
    <cellStyle name="40% - Accent1 4 3 2 3 2 2 3" xfId="17644" xr:uid="{4579F68A-6027-421A-954D-3F4F809A2D28}"/>
    <cellStyle name="40% - Accent1 4 3 2 3 2 3" xfId="17645" xr:uid="{8A377441-2C10-442F-8076-29641C207B6C}"/>
    <cellStyle name="40% - Accent1 4 3 2 3 2 3 2" xfId="17646" xr:uid="{66A566F6-5417-4ABC-A875-1B27C85B8F6D}"/>
    <cellStyle name="40% - Accent1 4 3 2 3 2 4" xfId="17647" xr:uid="{CFDF1C35-1EF2-42F3-BC0D-292CE34EA39F}"/>
    <cellStyle name="40% - Accent1 4 3 2 3 3" xfId="17648" xr:uid="{160E2F3F-0B99-4D50-ACFE-C7D187AE480E}"/>
    <cellStyle name="40% - Accent1 4 3 2 3 3 2" xfId="17649" xr:uid="{1A050361-15C0-4C24-9264-D980EB3C6CC2}"/>
    <cellStyle name="40% - Accent1 4 3 2 3 3 2 2" xfId="17650" xr:uid="{17606A34-76B0-4033-ADC9-829E676BA8DA}"/>
    <cellStyle name="40% - Accent1 4 3 2 3 3 3" xfId="17651" xr:uid="{D1787CA0-4ED2-4129-9AE4-466D6B0F69C5}"/>
    <cellStyle name="40% - Accent1 4 3 2 3 4" xfId="17652" xr:uid="{03B9FC42-B211-46A6-A549-B59FE68F2131}"/>
    <cellStyle name="40% - Accent1 4 3 2 3 4 2" xfId="17653" xr:uid="{930A75DA-314C-4E24-89C0-D110196A8738}"/>
    <cellStyle name="40% - Accent1 4 3 2 3 5" xfId="17654" xr:uid="{38248007-7254-4B5E-91E1-8B3A755C637F}"/>
    <cellStyle name="40% - Accent1 4 3 2 3 5 2" xfId="17655" xr:uid="{9E0E4902-ED5A-479E-89AD-D9E53A054DF9}"/>
    <cellStyle name="40% - Accent1 4 3 2 3 6" xfId="17656" xr:uid="{6A61CE0B-1A50-43B8-A84D-774215104E98}"/>
    <cellStyle name="40% - Accent1 4 3 2 3 7" xfId="17657" xr:uid="{5C973FD3-7970-42DE-887E-2C6A58779112}"/>
    <cellStyle name="40% - Accent1 4 3 2 4" xfId="17658" xr:uid="{A35FAEAF-0546-4AA2-AE79-0166A6ECC836}"/>
    <cellStyle name="40% - Accent1 4 3 2 4 2" xfId="17659" xr:uid="{C3C28CFA-4461-4AA3-9227-A0F1EC4CEE5B}"/>
    <cellStyle name="40% - Accent1 4 3 2 4 2 2" xfId="17660" xr:uid="{80FC6BC0-6FE8-4E22-9914-A1611CE366BF}"/>
    <cellStyle name="40% - Accent1 4 3 2 4 2 2 2" xfId="17661" xr:uid="{F222F5C0-35A2-4E17-87F3-5E0F6274FBEE}"/>
    <cellStyle name="40% - Accent1 4 3 2 4 2 3" xfId="17662" xr:uid="{CAEDEB5C-8601-4F0B-93EB-BAB1E4E37B5C}"/>
    <cellStyle name="40% - Accent1 4 3 2 4 3" xfId="17663" xr:uid="{5B482706-CB14-4D3D-B8B1-467B444A1E2A}"/>
    <cellStyle name="40% - Accent1 4 3 2 4 3 2" xfId="17664" xr:uid="{A15CB8B9-45E8-43A7-A04A-B24F6C7B2D62}"/>
    <cellStyle name="40% - Accent1 4 3 2 4 4" xfId="17665" xr:uid="{C216B566-72BF-42D2-A346-AC3699FEFFD0}"/>
    <cellStyle name="40% - Accent1 4 3 2 5" xfId="17666" xr:uid="{CC3509E9-E8A0-4CFF-9C5E-C443FB194ECA}"/>
    <cellStyle name="40% - Accent1 4 3 2 5 2" xfId="17667" xr:uid="{EE3CD4FA-9E48-4CC8-BC67-61DA05A4A161}"/>
    <cellStyle name="40% - Accent1 4 3 2 5 2 2" xfId="17668" xr:uid="{E261F7A1-E009-4B7C-A549-8152D0FD5BA5}"/>
    <cellStyle name="40% - Accent1 4 3 2 5 3" xfId="17669" xr:uid="{70473CBF-7A5A-49F0-B171-FE9FB54F78CB}"/>
    <cellStyle name="40% - Accent1 4 3 2 6" xfId="17670" xr:uid="{2DA91A4E-561C-4B75-8587-7B12CA5E0FE5}"/>
    <cellStyle name="40% - Accent1 4 3 2 6 2" xfId="17671" xr:uid="{9193687C-38CE-4BD2-A033-40C2102CF332}"/>
    <cellStyle name="40% - Accent1 4 3 2 7" xfId="17672" xr:uid="{52A0F795-DF7F-409B-B48A-FECDD1B30347}"/>
    <cellStyle name="40% - Accent1 4 3 2 7 2" xfId="17673" xr:uid="{15EF7C73-ED5E-4933-888D-11C5C68F07E7}"/>
    <cellStyle name="40% - Accent1 4 3 2 8" xfId="17674" xr:uid="{A8D6EC78-5B08-4CE6-8672-B22B3AB8AA1A}"/>
    <cellStyle name="40% - Accent1 4 3 2 9" xfId="17675" xr:uid="{37C82E04-5520-4138-AAF1-9DEC2642C7EC}"/>
    <cellStyle name="40% - Accent1 4 3 3" xfId="17676" xr:uid="{3CE60831-7D00-4290-9044-1B51834E919F}"/>
    <cellStyle name="40% - Accent1 4 3 3 2" xfId="17677" xr:uid="{95CBEDD4-42D8-4CCD-99E5-A12957AD6F6A}"/>
    <cellStyle name="40% - Accent1 4 3 3 2 2" xfId="17678" xr:uid="{7CD6B4BA-9285-41C4-AAD3-FF813501B253}"/>
    <cellStyle name="40% - Accent1 4 3 3 2 2 2" xfId="17679" xr:uid="{FA16A792-D7EE-4552-9E36-22D221B4DE1D}"/>
    <cellStyle name="40% - Accent1 4 3 3 2 2 2 2" xfId="17680" xr:uid="{72DA887C-EB3B-4F65-A912-678C720D66D2}"/>
    <cellStyle name="40% - Accent1 4 3 3 2 2 2 2 2" xfId="17681" xr:uid="{56019C5E-22F8-4C2E-A797-DCC0A3BE4CEB}"/>
    <cellStyle name="40% - Accent1 4 3 3 2 2 2 3" xfId="17682" xr:uid="{D535F29D-992B-4EDC-AA3A-657A66A5EDDD}"/>
    <cellStyle name="40% - Accent1 4 3 3 2 2 3" xfId="17683" xr:uid="{93ADA373-4D94-4DA5-8CCB-0D17ECC750C4}"/>
    <cellStyle name="40% - Accent1 4 3 3 2 2 3 2" xfId="17684" xr:uid="{AEE0D95D-1E0F-4D52-A726-815119F4B308}"/>
    <cellStyle name="40% - Accent1 4 3 3 2 2 4" xfId="17685" xr:uid="{C5381220-8813-42A6-B880-4F4EE85EAF24}"/>
    <cellStyle name="40% - Accent1 4 3 3 2 3" xfId="17686" xr:uid="{C83DC3A8-3D03-45A5-AA9B-1B6212D74418}"/>
    <cellStyle name="40% - Accent1 4 3 3 2 3 2" xfId="17687" xr:uid="{83E59680-699E-46CC-BF06-975E37335D0F}"/>
    <cellStyle name="40% - Accent1 4 3 3 2 3 2 2" xfId="17688" xr:uid="{34B89ED6-0CED-419B-AFA0-94D65F3CA4AF}"/>
    <cellStyle name="40% - Accent1 4 3 3 2 3 3" xfId="17689" xr:uid="{8D8BBE54-3228-4326-A65E-82D3E1CDDF59}"/>
    <cellStyle name="40% - Accent1 4 3 3 2 4" xfId="17690" xr:uid="{6D1C0B10-7DFE-4673-A9BC-8F72E65EC92A}"/>
    <cellStyle name="40% - Accent1 4 3 3 2 4 2" xfId="17691" xr:uid="{1DF70A0B-BC2E-4DFA-848C-977D397C2041}"/>
    <cellStyle name="40% - Accent1 4 3 3 2 5" xfId="17692" xr:uid="{FCFBA486-E47B-43E8-A78F-ADAEC8D17CD5}"/>
    <cellStyle name="40% - Accent1 4 3 3 2 5 2" xfId="17693" xr:uid="{AE810037-EBA1-43BC-AF19-F19C30BDC616}"/>
    <cellStyle name="40% - Accent1 4 3 3 2 6" xfId="17694" xr:uid="{35A88372-0F98-47D0-B335-A01B0CA64B65}"/>
    <cellStyle name="40% - Accent1 4 3 3 2 7" xfId="17695" xr:uid="{5081F5F5-7B10-4EB9-9340-6948CB5274D4}"/>
    <cellStyle name="40% - Accent1 4 3 3 3" xfId="17696" xr:uid="{257CA852-CBFF-45A5-951F-1BF8F9535C97}"/>
    <cellStyle name="40% - Accent1 4 3 3 3 2" xfId="17697" xr:uid="{6D6F64AB-CB02-472D-9B97-EFEF1EB779F9}"/>
    <cellStyle name="40% - Accent1 4 3 3 3 2 2" xfId="17698" xr:uid="{D60F1B36-7DB3-42D1-8AA0-E3E43951121E}"/>
    <cellStyle name="40% - Accent1 4 3 3 3 2 2 2" xfId="17699" xr:uid="{5A8CDEB8-F714-4668-8240-1E8381BA0B2E}"/>
    <cellStyle name="40% - Accent1 4 3 3 3 2 2 2 2" xfId="17700" xr:uid="{C9163AAC-0A84-4131-BE7F-047CD794B5F5}"/>
    <cellStyle name="40% - Accent1 4 3 3 3 2 2 3" xfId="17701" xr:uid="{3B8F0881-FB1F-4EE2-AAD0-070184A92F64}"/>
    <cellStyle name="40% - Accent1 4 3 3 3 2 3" xfId="17702" xr:uid="{D412C276-5F54-49E0-BF82-863E8A1E37FF}"/>
    <cellStyle name="40% - Accent1 4 3 3 3 2 3 2" xfId="17703" xr:uid="{747669BF-BEA3-4D74-BDFD-FD5212BB7F8E}"/>
    <cellStyle name="40% - Accent1 4 3 3 3 2 4" xfId="17704" xr:uid="{A8D20149-E387-4FA8-BE71-3CD26B3CF309}"/>
    <cellStyle name="40% - Accent1 4 3 3 3 3" xfId="17705" xr:uid="{274E0777-C019-439A-9F5A-B2DDFE32867B}"/>
    <cellStyle name="40% - Accent1 4 3 3 3 3 2" xfId="17706" xr:uid="{2A994882-28B2-4A96-B799-B67911667A3B}"/>
    <cellStyle name="40% - Accent1 4 3 3 3 3 2 2" xfId="17707" xr:uid="{225021EC-50A4-4E74-BC0C-AA91E6426867}"/>
    <cellStyle name="40% - Accent1 4 3 3 3 3 3" xfId="17708" xr:uid="{9995F463-2561-4630-8D64-72F48BBA12BA}"/>
    <cellStyle name="40% - Accent1 4 3 3 3 4" xfId="17709" xr:uid="{572F727B-47FE-468D-8943-863581F55FB2}"/>
    <cellStyle name="40% - Accent1 4 3 3 3 4 2" xfId="17710" xr:uid="{C26067C5-013D-4F43-BE70-B4A87740AC2A}"/>
    <cellStyle name="40% - Accent1 4 3 3 3 5" xfId="17711" xr:uid="{D476B5B1-5E71-4405-A998-972324372204}"/>
    <cellStyle name="40% - Accent1 4 3 3 4" xfId="17712" xr:uid="{201DBEE2-5EB0-4D44-933D-F2CAE309FFED}"/>
    <cellStyle name="40% - Accent1 4 3 3 4 2" xfId="17713" xr:uid="{98AF0F85-7044-4D92-8D05-2854D8BF0DD1}"/>
    <cellStyle name="40% - Accent1 4 3 3 4 2 2" xfId="17714" xr:uid="{E7A05CDA-3759-474C-A985-2C84E4A1CD14}"/>
    <cellStyle name="40% - Accent1 4 3 3 4 2 2 2" xfId="17715" xr:uid="{F59BCE36-A813-4B63-9CCD-D673221321F8}"/>
    <cellStyle name="40% - Accent1 4 3 3 4 2 3" xfId="17716" xr:uid="{99B19676-F5B6-4ED6-93E7-89278905A88A}"/>
    <cellStyle name="40% - Accent1 4 3 3 4 3" xfId="17717" xr:uid="{F85D204E-6182-4347-A707-95909F2C3C56}"/>
    <cellStyle name="40% - Accent1 4 3 3 4 3 2" xfId="17718" xr:uid="{DFD999AD-5DA3-4D7E-BF4A-A3E4D2149CA9}"/>
    <cellStyle name="40% - Accent1 4 3 3 4 4" xfId="17719" xr:uid="{8594015C-D372-4379-A9E5-F5EFF141A9DD}"/>
    <cellStyle name="40% - Accent1 4 3 3 5" xfId="17720" xr:uid="{5BEDF5D4-000A-424C-B8A7-8E09DCA547B9}"/>
    <cellStyle name="40% - Accent1 4 3 3 5 2" xfId="17721" xr:uid="{6754E579-3767-4827-B1B6-940BD4DDBD77}"/>
    <cellStyle name="40% - Accent1 4 3 3 5 2 2" xfId="17722" xr:uid="{505241AD-CFB7-4168-8235-48EAD4C79744}"/>
    <cellStyle name="40% - Accent1 4 3 3 5 3" xfId="17723" xr:uid="{CD8E6DCB-9A87-4967-A02A-D30855285BB2}"/>
    <cellStyle name="40% - Accent1 4 3 3 6" xfId="17724" xr:uid="{2D287DFE-CB9B-4A91-A6AA-26AF7C86FED8}"/>
    <cellStyle name="40% - Accent1 4 3 3 6 2" xfId="17725" xr:uid="{E5725087-705A-4889-9755-D4855CCFC5D3}"/>
    <cellStyle name="40% - Accent1 4 3 3 7" xfId="17726" xr:uid="{E85BCAC9-B4A9-45A2-A7D4-4BAA79E52B5D}"/>
    <cellStyle name="40% - Accent1 4 3 3 7 2" xfId="17727" xr:uid="{82B8EFD1-C023-48C7-8682-18C38DCD6358}"/>
    <cellStyle name="40% - Accent1 4 3 3 8" xfId="17728" xr:uid="{12CC7A86-3193-43AE-92EA-A660622E78D6}"/>
    <cellStyle name="40% - Accent1 4 3 3 9" xfId="17729" xr:uid="{68A75272-A1BE-4541-A640-7DEFC5FFE567}"/>
    <cellStyle name="40% - Accent1 4 3 4" xfId="17730" xr:uid="{5F146F1A-B82F-4C2D-BC17-ABA451AEDF88}"/>
    <cellStyle name="40% - Accent1 4 3 4 2" xfId="17731" xr:uid="{BA836D57-E546-4BE6-B0F4-B9BB4FEA2121}"/>
    <cellStyle name="40% - Accent1 4 3 4 2 2" xfId="17732" xr:uid="{7C39C033-9515-41FD-A5D1-2E47C737F843}"/>
    <cellStyle name="40% - Accent1 4 3 4 2 2 2" xfId="17733" xr:uid="{F22E5741-F127-43E9-85B9-34EECE12BB76}"/>
    <cellStyle name="40% - Accent1 4 3 4 2 2 2 2" xfId="17734" xr:uid="{26475315-A315-4406-A811-9C8BD68C051A}"/>
    <cellStyle name="40% - Accent1 4 3 4 2 2 3" xfId="17735" xr:uid="{405EB2D4-7EE3-46D2-9157-B8991C234CD1}"/>
    <cellStyle name="40% - Accent1 4 3 4 2 3" xfId="17736" xr:uid="{2CD62AF9-A0DA-4E00-9F82-EF6D99B6C13C}"/>
    <cellStyle name="40% - Accent1 4 3 4 2 3 2" xfId="17737" xr:uid="{6432C89C-CAFF-4012-B895-E783C29151D2}"/>
    <cellStyle name="40% - Accent1 4 3 4 2 4" xfId="17738" xr:uid="{EFA5000D-F9F1-441D-8602-032A27AB7AEB}"/>
    <cellStyle name="40% - Accent1 4 3 4 3" xfId="17739" xr:uid="{46FB98FF-78B7-4D9D-88C3-A9F39EE93591}"/>
    <cellStyle name="40% - Accent1 4 3 4 3 2" xfId="17740" xr:uid="{590C3485-7D78-4083-A500-833222D56552}"/>
    <cellStyle name="40% - Accent1 4 3 4 3 2 2" xfId="17741" xr:uid="{CEDBC9A2-0B88-4AFC-BA4D-A2DCF0DA5B9D}"/>
    <cellStyle name="40% - Accent1 4 3 4 3 3" xfId="17742" xr:uid="{39A5A8CB-47B1-4DB9-9EC3-3613740DD5A3}"/>
    <cellStyle name="40% - Accent1 4 3 4 4" xfId="17743" xr:uid="{FD6F7D6E-D1F0-4BC6-9099-40DC6AF7AC28}"/>
    <cellStyle name="40% - Accent1 4 3 4 4 2" xfId="17744" xr:uid="{D1E66CD9-0668-4DCA-963C-517DB183EC5F}"/>
    <cellStyle name="40% - Accent1 4 3 4 5" xfId="17745" xr:uid="{4E2940D1-6095-496D-ACD3-A88A3F528DA0}"/>
    <cellStyle name="40% - Accent1 4 3 4 5 2" xfId="17746" xr:uid="{0FBD7A94-9EC4-4B3E-920E-089154878931}"/>
    <cellStyle name="40% - Accent1 4 3 4 6" xfId="17747" xr:uid="{4E44C619-9FD8-4646-971C-42F7A74522C1}"/>
    <cellStyle name="40% - Accent1 4 3 4 7" xfId="17748" xr:uid="{FCC6F12D-FA8A-47F4-BD22-8BD1EDBB7FED}"/>
    <cellStyle name="40% - Accent1 4 3 5" xfId="17749" xr:uid="{C011D42F-C496-4C3B-BAE7-06FFF28AA634}"/>
    <cellStyle name="40% - Accent1 4 3 5 2" xfId="17750" xr:uid="{84664C3F-0968-47E2-87E9-1188FB861E09}"/>
    <cellStyle name="40% - Accent1 4 3 5 2 2" xfId="17751" xr:uid="{96D69188-F44A-422E-B4B4-BD38469E53E7}"/>
    <cellStyle name="40% - Accent1 4 3 5 2 2 2" xfId="17752" xr:uid="{36F799E5-368A-4041-9D29-DD143DCAF48C}"/>
    <cellStyle name="40% - Accent1 4 3 5 2 2 2 2" xfId="17753" xr:uid="{3D3AA14C-07E2-48EE-9D4D-E61BE50E5DBB}"/>
    <cellStyle name="40% - Accent1 4 3 5 2 2 3" xfId="17754" xr:uid="{240DFEB3-B860-4D6F-998F-CC474DE04736}"/>
    <cellStyle name="40% - Accent1 4 3 5 2 3" xfId="17755" xr:uid="{3766B180-62AA-4345-AA49-88D8657BFED0}"/>
    <cellStyle name="40% - Accent1 4 3 5 2 3 2" xfId="17756" xr:uid="{5AE4BC12-3C9A-4A70-B51F-89E4723AA816}"/>
    <cellStyle name="40% - Accent1 4 3 5 2 4" xfId="17757" xr:uid="{CAA795FD-A0A1-4577-9915-75A943D5CBCD}"/>
    <cellStyle name="40% - Accent1 4 3 5 3" xfId="17758" xr:uid="{274FA518-6E0B-4010-8C9F-9A67339265AE}"/>
    <cellStyle name="40% - Accent1 4 3 5 3 2" xfId="17759" xr:uid="{D6518948-C7F2-4259-973C-151E669AC3F4}"/>
    <cellStyle name="40% - Accent1 4 3 5 3 2 2" xfId="17760" xr:uid="{74628070-D54A-4356-A541-74B02E8B5A69}"/>
    <cellStyle name="40% - Accent1 4 3 5 3 3" xfId="17761" xr:uid="{90E85AB2-74B6-4A64-8647-144A19FDBA60}"/>
    <cellStyle name="40% - Accent1 4 3 5 4" xfId="17762" xr:uid="{E320D923-84B9-402E-A667-7AB9ACC8A994}"/>
    <cellStyle name="40% - Accent1 4 3 5 4 2" xfId="17763" xr:uid="{82DEBF5C-08FE-4EED-9741-679174395F90}"/>
    <cellStyle name="40% - Accent1 4 3 5 5" xfId="17764" xr:uid="{912B736D-8A2F-4009-AC23-49123890FA67}"/>
    <cellStyle name="40% - Accent1 4 3 6" xfId="17765" xr:uid="{CF2457D1-D0CE-43D4-A797-E77F40A488D4}"/>
    <cellStyle name="40% - Accent1 4 3 6 2" xfId="17766" xr:uid="{9EAF7A1D-F481-43CC-9F7B-E9C75EB5A491}"/>
    <cellStyle name="40% - Accent1 4 3 6 2 2" xfId="17767" xr:uid="{26F3BE21-AF4E-4353-9345-3768B36948CC}"/>
    <cellStyle name="40% - Accent1 4 3 6 2 2 2" xfId="17768" xr:uid="{8E9ACF8F-0BA4-4734-A6FE-1A7689714672}"/>
    <cellStyle name="40% - Accent1 4 3 6 2 2 2 2" xfId="17769" xr:uid="{4D45EEBD-1BD7-413E-A0D7-A3C114F1C32B}"/>
    <cellStyle name="40% - Accent1 4 3 6 2 2 3" xfId="17770" xr:uid="{DF1F68B2-08EF-48D3-9A12-E78119B10088}"/>
    <cellStyle name="40% - Accent1 4 3 6 2 3" xfId="17771" xr:uid="{C9454DE5-970B-418F-8EDB-93BB32D955C8}"/>
    <cellStyle name="40% - Accent1 4 3 6 2 3 2" xfId="17772" xr:uid="{930E9534-8F56-41B7-A57D-B4ECC9CA693E}"/>
    <cellStyle name="40% - Accent1 4 3 6 2 4" xfId="17773" xr:uid="{968587ED-7781-4C03-B247-F217CA96F64E}"/>
    <cellStyle name="40% - Accent1 4 3 6 3" xfId="17774" xr:uid="{29E14844-69B4-4B4E-A8A3-2E1125B9289C}"/>
    <cellStyle name="40% - Accent1 4 3 6 3 2" xfId="17775" xr:uid="{ADF4F80E-A3A3-479D-80D8-B5063F9FBC51}"/>
    <cellStyle name="40% - Accent1 4 3 6 3 2 2" xfId="17776" xr:uid="{98E152C3-CC16-4D95-ABB9-7E9E6F539E4E}"/>
    <cellStyle name="40% - Accent1 4 3 6 3 3" xfId="17777" xr:uid="{1075D161-CE5A-43B4-8606-2FDCDBDA40EF}"/>
    <cellStyle name="40% - Accent1 4 3 6 4" xfId="17778" xr:uid="{59B8BD10-3183-41A7-B802-2DE642D9EFFC}"/>
    <cellStyle name="40% - Accent1 4 3 6 4 2" xfId="17779" xr:uid="{1C6ACDB0-048B-4643-BEF8-A03C123F059B}"/>
    <cellStyle name="40% - Accent1 4 3 6 5" xfId="17780" xr:uid="{1A2F50FD-ECFD-4E96-A2B6-9C4482F84D04}"/>
    <cellStyle name="40% - Accent1 4 3 7" xfId="17781" xr:uid="{68768E9D-7185-400A-9D92-C97F3C862043}"/>
    <cellStyle name="40% - Accent1 4 3 7 2" xfId="17782" xr:uid="{8AF1767A-0195-4E73-AC88-D52FA01C4B68}"/>
    <cellStyle name="40% - Accent1 4 3 7 2 2" xfId="17783" xr:uid="{6CC29EF8-5E77-420C-9801-732B133AC139}"/>
    <cellStyle name="40% - Accent1 4 3 7 2 2 2" xfId="17784" xr:uid="{56B585D3-B570-4416-B058-59CB736EC562}"/>
    <cellStyle name="40% - Accent1 4 3 7 2 2 2 2" xfId="17785" xr:uid="{076E2D98-0DB1-462A-852B-964CC7A0E098}"/>
    <cellStyle name="40% - Accent1 4 3 7 2 2 3" xfId="17786" xr:uid="{9937D0A7-FE7A-43F8-B6D3-177E3EBB484E}"/>
    <cellStyle name="40% - Accent1 4 3 7 2 3" xfId="17787" xr:uid="{85F7738C-8E04-48C2-811C-BB82254252EB}"/>
    <cellStyle name="40% - Accent1 4 3 7 2 3 2" xfId="17788" xr:uid="{AA17EF2D-ACCA-432C-B6F2-79903D1FA76F}"/>
    <cellStyle name="40% - Accent1 4 3 7 2 4" xfId="17789" xr:uid="{AACE1896-ECE7-46F5-AD5E-5F3905292DBD}"/>
    <cellStyle name="40% - Accent1 4 3 7 3" xfId="17790" xr:uid="{82D790D3-137A-4F99-A088-4EB095EA596C}"/>
    <cellStyle name="40% - Accent1 4 3 7 3 2" xfId="17791" xr:uid="{EE5186B9-2BD4-41EA-8DC4-D15AEE2A3E25}"/>
    <cellStyle name="40% - Accent1 4 3 7 3 2 2" xfId="17792" xr:uid="{BA4578A9-A52F-417D-9582-C45E7A42BA86}"/>
    <cellStyle name="40% - Accent1 4 3 7 3 3" xfId="17793" xr:uid="{E9815DE1-CD68-4036-B766-634649832AF4}"/>
    <cellStyle name="40% - Accent1 4 3 7 4" xfId="17794" xr:uid="{114BBA4F-B763-4243-859C-5FC0E756463F}"/>
    <cellStyle name="40% - Accent1 4 3 7 4 2" xfId="17795" xr:uid="{4431EFEC-6692-4A6D-849F-F3E3B1A77072}"/>
    <cellStyle name="40% - Accent1 4 3 7 5" xfId="17796" xr:uid="{3AB31884-D796-4634-95FC-507F7157152C}"/>
    <cellStyle name="40% - Accent1 4 3 8" xfId="17797" xr:uid="{AF8908CA-A7C2-4D89-8AB5-190012BF4DF9}"/>
    <cellStyle name="40% - Accent1 4 3 8 2" xfId="17798" xr:uid="{9F813D32-967C-4012-9E2A-C867A70F18A8}"/>
    <cellStyle name="40% - Accent1 4 3 8 2 2" xfId="17799" xr:uid="{006A445B-39F9-4577-B7AA-547844040D37}"/>
    <cellStyle name="40% - Accent1 4 3 8 2 2 2" xfId="17800" xr:uid="{642977D8-9594-40EF-9BC1-58026C01D17E}"/>
    <cellStyle name="40% - Accent1 4 3 8 2 3" xfId="17801" xr:uid="{31DEA8F4-4E4A-4A63-839C-E0A9CC74E652}"/>
    <cellStyle name="40% - Accent1 4 3 8 3" xfId="17802" xr:uid="{C8E923E1-3648-497A-B058-D8913152EEDB}"/>
    <cellStyle name="40% - Accent1 4 3 8 3 2" xfId="17803" xr:uid="{5FBCA27C-BC8A-4974-9C06-9C1629072967}"/>
    <cellStyle name="40% - Accent1 4 3 8 4" xfId="17804" xr:uid="{9CC7B9DA-1A97-4C24-8952-0C885D514702}"/>
    <cellStyle name="40% - Accent1 4 3 9" xfId="17805" xr:uid="{07B7287C-385C-416B-8EC9-B87C1C960281}"/>
    <cellStyle name="40% - Accent1 4 3 9 2" xfId="17806" xr:uid="{644EE38B-839D-498C-9703-21E3F1D0B075}"/>
    <cellStyle name="40% - Accent1 4 3 9 2 2" xfId="17807" xr:uid="{E8B48639-BAA7-4A92-8D82-73EBD5B9D559}"/>
    <cellStyle name="40% - Accent1 4 3 9 3" xfId="17808" xr:uid="{8D84D669-D906-4A62-8E96-BC45E421D7BC}"/>
    <cellStyle name="40% - Accent1 4 3_Asset Register (new)" xfId="17809" xr:uid="{3E7E5535-7789-4D75-83B5-BE421DEFBD23}"/>
    <cellStyle name="40% - Accent1 4 4" xfId="17810" xr:uid="{53CB4F51-24BF-4C92-9A28-DB4ADD2D947A}"/>
    <cellStyle name="40% - Accent1 4 4 10" xfId="17811" xr:uid="{B9D21F47-F36C-44A0-AAB8-D74D594ABB7E}"/>
    <cellStyle name="40% - Accent1 4 4 11" xfId="17812" xr:uid="{62206EBB-7F12-4720-A5A9-4A7F70F03BC7}"/>
    <cellStyle name="40% - Accent1 4 4 2" xfId="17813" xr:uid="{F3D15835-E6A5-4502-B61F-E8AA710E0078}"/>
    <cellStyle name="40% - Accent1 4 4 2 2" xfId="17814" xr:uid="{676FE541-7883-45C9-AF36-673771D948A7}"/>
    <cellStyle name="40% - Accent1 4 4 2 2 2" xfId="17815" xr:uid="{E8A4665B-A466-4191-B3F7-B3FFF8B2D2AB}"/>
    <cellStyle name="40% - Accent1 4 4 2 2 2 2" xfId="17816" xr:uid="{1D12B8DD-B21D-4E11-AD41-A484D59D7840}"/>
    <cellStyle name="40% - Accent1 4 4 2 2 2 2 2" xfId="17817" xr:uid="{FC76CBBC-4E6B-4CF0-A181-E522C163D49D}"/>
    <cellStyle name="40% - Accent1 4 4 2 2 2 3" xfId="17818" xr:uid="{D060681D-3630-40CC-9E70-8132A7EFBEFE}"/>
    <cellStyle name="40% - Accent1 4 4 2 2 3" xfId="17819" xr:uid="{5322EB7A-9A54-429B-9979-D8BE2DA11AD0}"/>
    <cellStyle name="40% - Accent1 4 4 2 2 3 2" xfId="17820" xr:uid="{5A835DCC-8AE0-4F11-B3D3-57F985A7BF1A}"/>
    <cellStyle name="40% - Accent1 4 4 2 2 4" xfId="17821" xr:uid="{6904F22E-3D93-410F-AC9C-8B48A32AAE21}"/>
    <cellStyle name="40% - Accent1 4 4 2 2 4 2" xfId="17822" xr:uid="{37EDA4F1-40D9-4A6F-908A-37A7DB40A7C5}"/>
    <cellStyle name="40% - Accent1 4 4 2 2 5" xfId="17823" xr:uid="{6425F7E0-E783-49A6-831D-8BF568453256}"/>
    <cellStyle name="40% - Accent1 4 4 2 2 6" xfId="17824" xr:uid="{C35E1A4E-85FC-4197-A0DE-194EDB685F35}"/>
    <cellStyle name="40% - Accent1 4 4 2 3" xfId="17825" xr:uid="{62519651-68CE-4C08-ABDE-2C6B7BB221FA}"/>
    <cellStyle name="40% - Accent1 4 4 2 3 2" xfId="17826" xr:uid="{2DECDAE1-1C24-4DF7-8D26-40C24E1246AC}"/>
    <cellStyle name="40% - Accent1 4 4 2 3 2 2" xfId="17827" xr:uid="{A2393DDE-11AE-40DE-AF91-40C5393FABEC}"/>
    <cellStyle name="40% - Accent1 4 4 2 3 3" xfId="17828" xr:uid="{3AEA1BA9-DFFE-4E14-9280-2E0A9E273ADD}"/>
    <cellStyle name="40% - Accent1 4 4 2 4" xfId="17829" xr:uid="{D4C8407D-193F-406E-A54D-CB288A662E39}"/>
    <cellStyle name="40% - Accent1 4 4 2 4 2" xfId="17830" xr:uid="{5BA3372B-681F-4109-980D-21B0C0BFC617}"/>
    <cellStyle name="40% - Accent1 4 4 2 5" xfId="17831" xr:uid="{43C8281D-3439-45B8-B18E-A8EE85FEBD24}"/>
    <cellStyle name="40% - Accent1 4 4 2 5 2" xfId="17832" xr:uid="{3733BC09-1DCC-4DB8-A91B-0000E194F534}"/>
    <cellStyle name="40% - Accent1 4 4 2 6" xfId="17833" xr:uid="{F1948B3B-E620-43FB-882D-09B6A94B40FE}"/>
    <cellStyle name="40% - Accent1 4 4 2 7" xfId="17834" xr:uid="{3F665A28-EAA9-4FA5-98CF-587A013FF20E}"/>
    <cellStyle name="40% - Accent1 4 4 3" xfId="17835" xr:uid="{A22FFCAE-59E4-49B9-B12C-821F7CD78A96}"/>
    <cellStyle name="40% - Accent1 4 4 3 2" xfId="17836" xr:uid="{86041EC5-0652-4789-9106-E318B8942E21}"/>
    <cellStyle name="40% - Accent1 4 4 3 2 2" xfId="17837" xr:uid="{3896B2F9-BCF8-42DF-8750-77CD8428D23F}"/>
    <cellStyle name="40% - Accent1 4 4 3 2 2 2" xfId="17838" xr:uid="{A20A4DA1-28A0-4D11-87F9-E0B4B0D255B6}"/>
    <cellStyle name="40% - Accent1 4 4 3 2 2 2 2" xfId="17839" xr:uid="{672DAD8B-8FB0-44AA-87E0-5B8CC7C36EDB}"/>
    <cellStyle name="40% - Accent1 4 4 3 2 2 3" xfId="17840" xr:uid="{4D69FDF8-71B9-431C-ABA7-5BC4AAAAAC64}"/>
    <cellStyle name="40% - Accent1 4 4 3 2 3" xfId="17841" xr:uid="{C9797181-C728-4FD2-A3B7-0D96180954F2}"/>
    <cellStyle name="40% - Accent1 4 4 3 2 3 2" xfId="17842" xr:uid="{03A20263-2044-4B89-9F9A-CDAF72E02318}"/>
    <cellStyle name="40% - Accent1 4 4 3 2 4" xfId="17843" xr:uid="{4C42B47F-C167-4D4F-B5EB-F27B11918DFA}"/>
    <cellStyle name="40% - Accent1 4 4 3 3" xfId="17844" xr:uid="{6443DB06-A432-4762-B128-7C973A238176}"/>
    <cellStyle name="40% - Accent1 4 4 3 3 2" xfId="17845" xr:uid="{91F6359A-E6A3-4672-955D-2F1DC2770EA7}"/>
    <cellStyle name="40% - Accent1 4 4 3 3 2 2" xfId="17846" xr:uid="{AE39A660-867F-42FC-84E0-42E226F607F5}"/>
    <cellStyle name="40% - Accent1 4 4 3 3 3" xfId="17847" xr:uid="{E4B75EFE-8EA0-46A9-817A-67235EB59BA1}"/>
    <cellStyle name="40% - Accent1 4 4 3 4" xfId="17848" xr:uid="{4F0F65AB-03ED-4A58-9268-DEB0EA1E6124}"/>
    <cellStyle name="40% - Accent1 4 4 3 4 2" xfId="17849" xr:uid="{F3037BD9-E11A-407D-AA92-0B17658F8E89}"/>
    <cellStyle name="40% - Accent1 4 4 3 5" xfId="17850" xr:uid="{DAD795C3-B2C4-48EF-9DF9-11FB7D24FE90}"/>
    <cellStyle name="40% - Accent1 4 4 3 5 2" xfId="17851" xr:uid="{D847F8CF-B649-4D79-AF06-C17D1D6AD995}"/>
    <cellStyle name="40% - Accent1 4 4 3 6" xfId="17852" xr:uid="{684F9DF8-FE0B-4EB4-8FC8-9A30418A7E74}"/>
    <cellStyle name="40% - Accent1 4 4 3 7" xfId="17853" xr:uid="{D64D3689-31F9-4AF3-AA1C-853F5DCBA3C0}"/>
    <cellStyle name="40% - Accent1 4 4 4" xfId="17854" xr:uid="{5ED3C101-A831-4511-BE00-4FB2210D2BCC}"/>
    <cellStyle name="40% - Accent1 4 4 4 2" xfId="17855" xr:uid="{E3BCEAA0-F040-4B12-8754-4F895745386D}"/>
    <cellStyle name="40% - Accent1 4 4 4 2 2" xfId="17856" xr:uid="{15EB3DB6-93A4-4127-A932-4907B7A213CC}"/>
    <cellStyle name="40% - Accent1 4 4 4 2 2 2" xfId="17857" xr:uid="{19AF2B8B-7B19-4E00-884E-B8E9CB89CFD1}"/>
    <cellStyle name="40% - Accent1 4 4 4 2 2 2 2" xfId="17858" xr:uid="{65DD533C-BCA8-45EC-8A21-0B57C1DAEFA4}"/>
    <cellStyle name="40% - Accent1 4 4 4 2 2 3" xfId="17859" xr:uid="{5634501D-568D-4C0B-BA77-BD7799D4F873}"/>
    <cellStyle name="40% - Accent1 4 4 4 2 3" xfId="17860" xr:uid="{87866545-C5B8-4971-95E5-312BD9668C5A}"/>
    <cellStyle name="40% - Accent1 4 4 4 2 3 2" xfId="17861" xr:uid="{50F0F677-AB0B-4640-B7F5-B6D7F5498A9C}"/>
    <cellStyle name="40% - Accent1 4 4 4 2 4" xfId="17862" xr:uid="{165F855A-5B92-4F36-B8AB-C796FDC6C578}"/>
    <cellStyle name="40% - Accent1 4 4 4 3" xfId="17863" xr:uid="{C95810B2-47A4-44E4-93C7-CD1C499FB179}"/>
    <cellStyle name="40% - Accent1 4 4 4 3 2" xfId="17864" xr:uid="{6CC7A179-7D13-4FF6-A867-D2BCD25DFD4C}"/>
    <cellStyle name="40% - Accent1 4 4 4 3 2 2" xfId="17865" xr:uid="{071FC05C-5BDB-4769-9863-5AD5FEC4781C}"/>
    <cellStyle name="40% - Accent1 4 4 4 3 3" xfId="17866" xr:uid="{128A80A1-7D88-4A51-8710-D677E4DFF00C}"/>
    <cellStyle name="40% - Accent1 4 4 4 4" xfId="17867" xr:uid="{965C91E8-4B20-4CF6-8A22-61C54F94769D}"/>
    <cellStyle name="40% - Accent1 4 4 4 4 2" xfId="17868" xr:uid="{38439F8A-944D-42A6-89FE-4ECE930E3FB9}"/>
    <cellStyle name="40% - Accent1 4 4 4 5" xfId="17869" xr:uid="{EB8991F7-A4DF-45A1-9BB5-5D328CDBCDE4}"/>
    <cellStyle name="40% - Accent1 4 4 5" xfId="17870" xr:uid="{434A6480-5DB2-46BA-AEC4-5E3CEA9B995D}"/>
    <cellStyle name="40% - Accent1 4 4 5 2" xfId="17871" xr:uid="{4414DF25-85BB-49A7-AAC7-389364AF3EB3}"/>
    <cellStyle name="40% - Accent1 4 4 5 2 2" xfId="17872" xr:uid="{38111F7C-ACEE-4D18-941D-8B1DDD7B50D2}"/>
    <cellStyle name="40% - Accent1 4 4 5 2 2 2" xfId="17873" xr:uid="{B2948774-39A9-424A-93B6-1C6A63E41EC5}"/>
    <cellStyle name="40% - Accent1 4 4 5 2 2 2 2" xfId="17874" xr:uid="{42B2987B-973E-4C39-A38E-5D6EF70D53F4}"/>
    <cellStyle name="40% - Accent1 4 4 5 2 2 3" xfId="17875" xr:uid="{0A92C197-1C7E-4085-BAB9-CE9736228FDE}"/>
    <cellStyle name="40% - Accent1 4 4 5 2 3" xfId="17876" xr:uid="{42588C66-820E-47FF-A93A-FB0BB194133B}"/>
    <cellStyle name="40% - Accent1 4 4 5 2 3 2" xfId="17877" xr:uid="{822AAEBC-C7EF-42CD-A472-4CCA94AE0622}"/>
    <cellStyle name="40% - Accent1 4 4 5 2 4" xfId="17878" xr:uid="{1472DAD6-28F7-48E3-BCE3-D957A97BD03F}"/>
    <cellStyle name="40% - Accent1 4 4 5 3" xfId="17879" xr:uid="{1E385F26-73C0-41DA-94E8-54F52EBF8BB4}"/>
    <cellStyle name="40% - Accent1 4 4 5 3 2" xfId="17880" xr:uid="{E9EF81D2-6D64-417A-AE84-7C7E0B545865}"/>
    <cellStyle name="40% - Accent1 4 4 5 3 2 2" xfId="17881" xr:uid="{A7207755-5E6D-4537-80C6-FEC94D5BAC27}"/>
    <cellStyle name="40% - Accent1 4 4 5 3 3" xfId="17882" xr:uid="{40753202-4E31-48A5-85F2-97E264465A13}"/>
    <cellStyle name="40% - Accent1 4 4 5 4" xfId="17883" xr:uid="{FC74BFD5-59B2-4B41-9DE8-1413B70FD0CA}"/>
    <cellStyle name="40% - Accent1 4 4 5 4 2" xfId="17884" xr:uid="{3C5D24F3-9A40-464C-8EF3-9BCE6A5F7BFC}"/>
    <cellStyle name="40% - Accent1 4 4 5 5" xfId="17885" xr:uid="{89C1CDBD-F9C7-4E5D-B185-7BDAD10AA98F}"/>
    <cellStyle name="40% - Accent1 4 4 6" xfId="17886" xr:uid="{29C842E0-9A98-47B7-8F84-0BF2D304F4CE}"/>
    <cellStyle name="40% - Accent1 4 4 6 2" xfId="17887" xr:uid="{548B2694-C2EE-49B7-87F3-C15036A116AE}"/>
    <cellStyle name="40% - Accent1 4 4 6 2 2" xfId="17888" xr:uid="{B911E5F5-85C0-4F5A-AA10-9D5C579520CE}"/>
    <cellStyle name="40% - Accent1 4 4 6 2 2 2" xfId="17889" xr:uid="{9A6A605C-1E62-45CC-A3F0-857D76AEBD73}"/>
    <cellStyle name="40% - Accent1 4 4 6 2 3" xfId="17890" xr:uid="{1DDB7FD1-935E-41F8-AAA3-F7BB4EC8AA04}"/>
    <cellStyle name="40% - Accent1 4 4 6 3" xfId="17891" xr:uid="{2ADF5DEC-C46D-4972-A14D-1501F303049C}"/>
    <cellStyle name="40% - Accent1 4 4 6 3 2" xfId="17892" xr:uid="{D4246465-CB64-4D3E-87E7-A01092E12740}"/>
    <cellStyle name="40% - Accent1 4 4 6 4" xfId="17893" xr:uid="{A75E3F0E-0658-4F03-92B8-701A83DA8FBA}"/>
    <cellStyle name="40% - Accent1 4 4 7" xfId="17894" xr:uid="{E3E6BD7F-13FE-4156-AAE3-47D3F6D09D1D}"/>
    <cellStyle name="40% - Accent1 4 4 7 2" xfId="17895" xr:uid="{66D1DAAF-1F62-4D9B-9CD8-EB69BFCCA731}"/>
    <cellStyle name="40% - Accent1 4 4 7 2 2" xfId="17896" xr:uid="{11E5399C-A981-4567-B735-B2EB6A51ED41}"/>
    <cellStyle name="40% - Accent1 4 4 7 3" xfId="17897" xr:uid="{1DA50DAA-E759-4857-989F-96B719DC4CD2}"/>
    <cellStyle name="40% - Accent1 4 4 8" xfId="17898" xr:uid="{68A40CEE-27EC-4215-8569-EFD3135F902D}"/>
    <cellStyle name="40% - Accent1 4 4 8 2" xfId="17899" xr:uid="{DBA0CA80-65CF-4D2D-9B0F-016279D5E72A}"/>
    <cellStyle name="40% - Accent1 4 4 9" xfId="17900" xr:uid="{50786B66-E8AC-4010-8510-9383D14C5109}"/>
    <cellStyle name="40% - Accent1 4 4 9 2" xfId="17901" xr:uid="{9C26B8C3-7DAD-4DBC-B9AB-B9033F926875}"/>
    <cellStyle name="40% - Accent1 4 5" xfId="17902" xr:uid="{278E0C2F-0702-4515-90F7-7C17C200C1D4}"/>
    <cellStyle name="40% - Accent1 4 5 2" xfId="17903" xr:uid="{09BD26AD-87BD-4A66-8758-0A3D0CF44DCF}"/>
    <cellStyle name="40% - Accent1 4 5 2 2" xfId="17904" xr:uid="{73B3BDCF-FC0A-4C96-BF9F-CAB15FA39E6F}"/>
    <cellStyle name="40% - Accent1 4 5 2 2 2" xfId="17905" xr:uid="{2FB6A0BD-887E-4650-9806-AE010802AC6B}"/>
    <cellStyle name="40% - Accent1 4 5 2 2 2 2" xfId="17906" xr:uid="{D4B4CF6E-E619-400F-BBF9-D89136D5121B}"/>
    <cellStyle name="40% - Accent1 4 5 2 2 2 2 2" xfId="17907" xr:uid="{7C63AC1A-FD65-40D3-A307-BF5264D124CB}"/>
    <cellStyle name="40% - Accent1 4 5 2 2 2 3" xfId="17908" xr:uid="{8A4D4A34-DC23-43D4-A54D-9E808DA4B081}"/>
    <cellStyle name="40% - Accent1 4 5 2 2 3" xfId="17909" xr:uid="{4830961A-7D2B-4199-8D78-8CB7E912AFAB}"/>
    <cellStyle name="40% - Accent1 4 5 2 2 3 2" xfId="17910" xr:uid="{4E71D90B-6817-4134-9046-789D50E6E1DD}"/>
    <cellStyle name="40% - Accent1 4 5 2 2 4" xfId="17911" xr:uid="{E8E789A4-0104-45A5-8F54-711AF9566CF0}"/>
    <cellStyle name="40% - Accent1 4 5 2 3" xfId="17912" xr:uid="{47AAB70B-3C3C-4D70-9328-AB2AC3FA09AE}"/>
    <cellStyle name="40% - Accent1 4 5 2 3 2" xfId="17913" xr:uid="{4FC3AABA-D138-42B0-A66E-68C901E10EFF}"/>
    <cellStyle name="40% - Accent1 4 5 2 3 2 2" xfId="17914" xr:uid="{848AE094-8D8C-4BCC-950B-6C1DFC52C068}"/>
    <cellStyle name="40% - Accent1 4 5 2 3 3" xfId="17915" xr:uid="{FF0E2902-A1D8-4E0E-AB47-52710ACC0B2E}"/>
    <cellStyle name="40% - Accent1 4 5 2 4" xfId="17916" xr:uid="{3DE96B15-8BAB-45E9-AB2A-8BEF1402FC95}"/>
    <cellStyle name="40% - Accent1 4 5 2 4 2" xfId="17917" xr:uid="{7AE29BE8-9143-435A-9B5E-03A6A72B2E5E}"/>
    <cellStyle name="40% - Accent1 4 5 2 5" xfId="17918" xr:uid="{5A829A5A-D71E-440C-85F4-37B9FEAAB708}"/>
    <cellStyle name="40% - Accent1 4 5 2 5 2" xfId="17919" xr:uid="{EEA5363D-1EA7-4204-8A77-F19E92FE51DD}"/>
    <cellStyle name="40% - Accent1 4 5 2 6" xfId="17920" xr:uid="{E2789203-50D3-45D0-B57D-BDBC9163DC6D}"/>
    <cellStyle name="40% - Accent1 4 5 2 7" xfId="17921" xr:uid="{D541D06F-3523-4409-9276-4D038C755C45}"/>
    <cellStyle name="40% - Accent1 4 5 3" xfId="17922" xr:uid="{ADB62F23-651B-4D43-87E1-A1B783E3C384}"/>
    <cellStyle name="40% - Accent1 4 5 3 2" xfId="17923" xr:uid="{0B69A0C0-46CF-4D6C-8990-250D952EE580}"/>
    <cellStyle name="40% - Accent1 4 5 3 2 2" xfId="17924" xr:uid="{007409DF-E45A-408E-AFA8-300B4C3AAB75}"/>
    <cellStyle name="40% - Accent1 4 5 3 2 2 2" xfId="17925" xr:uid="{0FE182BE-424E-4A0F-9D9A-4A6F89B8245C}"/>
    <cellStyle name="40% - Accent1 4 5 3 2 2 2 2" xfId="17926" xr:uid="{F6F72C41-7712-4D9E-863C-15E6DC83C54C}"/>
    <cellStyle name="40% - Accent1 4 5 3 2 2 3" xfId="17927" xr:uid="{316FEA28-A951-4D2D-9513-FCC4DF72C523}"/>
    <cellStyle name="40% - Accent1 4 5 3 2 3" xfId="17928" xr:uid="{9B9EB38F-3500-4308-B3FA-F1906490D694}"/>
    <cellStyle name="40% - Accent1 4 5 3 2 3 2" xfId="17929" xr:uid="{B5027F34-0947-455F-AD9C-C2295015F0C6}"/>
    <cellStyle name="40% - Accent1 4 5 3 2 4" xfId="17930" xr:uid="{4B33FC24-56C0-4B35-BC30-0CAE6077BC2C}"/>
    <cellStyle name="40% - Accent1 4 5 3 3" xfId="17931" xr:uid="{7646F347-C18C-441A-9954-011A5D56A194}"/>
    <cellStyle name="40% - Accent1 4 5 3 3 2" xfId="17932" xr:uid="{6943D670-431C-43E0-ADEE-F755B0E82096}"/>
    <cellStyle name="40% - Accent1 4 5 3 3 2 2" xfId="17933" xr:uid="{2DE3BF0C-70B4-41EB-AA4A-8CCFBCC62ACF}"/>
    <cellStyle name="40% - Accent1 4 5 3 3 3" xfId="17934" xr:uid="{72D54335-A3D1-4A64-AC39-6B1AE0710928}"/>
    <cellStyle name="40% - Accent1 4 5 3 4" xfId="17935" xr:uid="{E720FA5A-A3E0-41DD-BF72-076CA2763DE5}"/>
    <cellStyle name="40% - Accent1 4 5 3 4 2" xfId="17936" xr:uid="{163C6B5B-3269-49F3-B24D-A2A406FF1697}"/>
    <cellStyle name="40% - Accent1 4 5 3 5" xfId="17937" xr:uid="{740B160C-E9C6-45E7-A06C-F00253C11C1D}"/>
    <cellStyle name="40% - Accent1 4 5 4" xfId="17938" xr:uid="{FD7A5CB2-7CF5-4AA1-831D-F6245D4BBA27}"/>
    <cellStyle name="40% - Accent1 4 5 4 2" xfId="17939" xr:uid="{4CC2B8D0-5233-4D52-A74A-56F7BA24AFC9}"/>
    <cellStyle name="40% - Accent1 4 5 4 2 2" xfId="17940" xr:uid="{6443388F-28ED-4388-8DBB-2DC8D0412296}"/>
    <cellStyle name="40% - Accent1 4 5 4 2 2 2" xfId="17941" xr:uid="{0A003820-5F44-47DC-BEAD-2C9B0DD35722}"/>
    <cellStyle name="40% - Accent1 4 5 4 2 3" xfId="17942" xr:uid="{3DE97413-6D6A-4E68-9885-416E603003C4}"/>
    <cellStyle name="40% - Accent1 4 5 4 3" xfId="17943" xr:uid="{78C32079-06F5-47F1-9776-638328B3D2F4}"/>
    <cellStyle name="40% - Accent1 4 5 4 3 2" xfId="17944" xr:uid="{1D35ABC7-3A0A-4D1A-B641-B5A3D974A5FF}"/>
    <cellStyle name="40% - Accent1 4 5 4 4" xfId="17945" xr:uid="{87070E24-CB95-4618-9FB9-4FC8D6BE1228}"/>
    <cellStyle name="40% - Accent1 4 5 5" xfId="17946" xr:uid="{A3F12BE3-15FC-42B4-8581-D00F87C8A95C}"/>
    <cellStyle name="40% - Accent1 4 5 5 2" xfId="17947" xr:uid="{0E428F80-DCA6-4B78-8104-EA96E99B379F}"/>
    <cellStyle name="40% - Accent1 4 5 5 2 2" xfId="17948" xr:uid="{C9DDA921-2B2A-4D99-872D-D3AB02C44307}"/>
    <cellStyle name="40% - Accent1 4 5 5 3" xfId="17949" xr:uid="{88E0C07F-24B7-4F15-9CD3-4DACEFA68D33}"/>
    <cellStyle name="40% - Accent1 4 5 6" xfId="17950" xr:uid="{8BB3D6C7-C933-4BA9-8232-9C7DEB575131}"/>
    <cellStyle name="40% - Accent1 4 5 6 2" xfId="17951" xr:uid="{DF940BDF-6BC5-46B2-94F5-EA62052E07DE}"/>
    <cellStyle name="40% - Accent1 4 5 7" xfId="17952" xr:uid="{82245289-C161-441F-92E1-577E113498C6}"/>
    <cellStyle name="40% - Accent1 4 5 7 2" xfId="17953" xr:uid="{6E4000EB-D9A2-4616-AA3B-25CE26A50FB8}"/>
    <cellStyle name="40% - Accent1 4 5 8" xfId="17954" xr:uid="{2CF13B63-78DB-478A-9F98-6289E6C9334F}"/>
    <cellStyle name="40% - Accent1 4 5 9" xfId="17955" xr:uid="{3792D3F2-405A-47C8-A83A-BC8B319582B1}"/>
    <cellStyle name="40% - Accent1 4 6" xfId="17956" xr:uid="{6EE4BE0D-218D-4C95-911A-1D45846AFA59}"/>
    <cellStyle name="40% - Accent1 4 6 2" xfId="17957" xr:uid="{9C48D221-246A-41F3-91FE-E2FCB1504028}"/>
    <cellStyle name="40% - Accent1 4 6 2 2" xfId="17958" xr:uid="{546B24E7-8E5B-458A-855C-513C031F8448}"/>
    <cellStyle name="40% - Accent1 4 6 2 2 2" xfId="17959" xr:uid="{38F3F74F-7781-44DD-B92F-378332573495}"/>
    <cellStyle name="40% - Accent1 4 6 2 2 2 2" xfId="17960" xr:uid="{B60FFECC-668E-429E-A6B2-3221E84C1E99}"/>
    <cellStyle name="40% - Accent1 4 6 2 2 2 2 2" xfId="17961" xr:uid="{88B88DF8-50B3-45CF-8E78-605E7028839C}"/>
    <cellStyle name="40% - Accent1 4 6 2 2 2 3" xfId="17962" xr:uid="{8B080B9A-60EA-4935-AABB-BF6A81F3FFD2}"/>
    <cellStyle name="40% - Accent1 4 6 2 2 3" xfId="17963" xr:uid="{368E6512-3469-4ED1-AB02-8352D90779D3}"/>
    <cellStyle name="40% - Accent1 4 6 2 2 3 2" xfId="17964" xr:uid="{658C3EA2-D6F7-41D5-B30C-E3F89059C549}"/>
    <cellStyle name="40% - Accent1 4 6 2 2 4" xfId="17965" xr:uid="{D5103759-9153-4C53-9428-455F6CC17A97}"/>
    <cellStyle name="40% - Accent1 4 6 2 3" xfId="17966" xr:uid="{8368F06B-63E1-49E8-A35B-611CE8E3B02E}"/>
    <cellStyle name="40% - Accent1 4 6 2 3 2" xfId="17967" xr:uid="{B999C7ED-09EA-44B7-90DD-C22A09AA3052}"/>
    <cellStyle name="40% - Accent1 4 6 2 3 2 2" xfId="17968" xr:uid="{B19DACEF-240E-43DC-BC81-6FC96FFC5183}"/>
    <cellStyle name="40% - Accent1 4 6 2 3 3" xfId="17969" xr:uid="{97C1F277-6961-4B94-BCBC-405CD0045A03}"/>
    <cellStyle name="40% - Accent1 4 6 2 4" xfId="17970" xr:uid="{58606F49-534F-44D0-84B1-3E5ABDF43383}"/>
    <cellStyle name="40% - Accent1 4 6 2 4 2" xfId="17971" xr:uid="{5AD915BC-4DAF-481C-BB40-B468CE612628}"/>
    <cellStyle name="40% - Accent1 4 6 2 5" xfId="17972" xr:uid="{F2F4DB65-D2A3-45D7-9720-714EC355F7B9}"/>
    <cellStyle name="40% - Accent1 4 6 3" xfId="17973" xr:uid="{8998FB24-E37B-479F-A461-2EE3DC7F0628}"/>
    <cellStyle name="40% - Accent1 4 6 3 2" xfId="17974" xr:uid="{055F49D8-FEA2-4FEA-9E4B-406C1C1F1308}"/>
    <cellStyle name="40% - Accent1 4 6 3 2 2" xfId="17975" xr:uid="{1C7FDB37-BCF7-4430-B029-5D1FBF01BCC9}"/>
    <cellStyle name="40% - Accent1 4 6 3 2 2 2" xfId="17976" xr:uid="{1A6B7CBD-CC03-49E3-A999-AF97B49D84CA}"/>
    <cellStyle name="40% - Accent1 4 6 3 2 3" xfId="17977" xr:uid="{4763F151-C3A8-4EA9-82A0-1A505F45B6FA}"/>
    <cellStyle name="40% - Accent1 4 6 3 3" xfId="17978" xr:uid="{76B17AC6-421E-4DD2-8BCE-9FD9F9380CC0}"/>
    <cellStyle name="40% - Accent1 4 6 3 3 2" xfId="17979" xr:uid="{97CCE221-786F-40F4-AC35-86DEE714575B}"/>
    <cellStyle name="40% - Accent1 4 6 3 4" xfId="17980" xr:uid="{DD1E7EBD-58AC-428F-B82A-9EB9827B1DBA}"/>
    <cellStyle name="40% - Accent1 4 6 4" xfId="17981" xr:uid="{88D70A3A-7713-4C1F-B862-F155D7FE5119}"/>
    <cellStyle name="40% - Accent1 4 6 4 2" xfId="17982" xr:uid="{728B57F6-DD9D-442C-8089-3C95EB29D0E6}"/>
    <cellStyle name="40% - Accent1 4 6 4 2 2" xfId="17983" xr:uid="{116E0D91-7AD1-4144-9438-B5A67D565602}"/>
    <cellStyle name="40% - Accent1 4 6 4 3" xfId="17984" xr:uid="{B7E989BE-1C13-4586-9935-2205D13CC8F0}"/>
    <cellStyle name="40% - Accent1 4 6 5" xfId="17985" xr:uid="{23825847-C0A6-4102-AF60-A0C9BAC776A9}"/>
    <cellStyle name="40% - Accent1 4 6 5 2" xfId="17986" xr:uid="{05EC0872-A243-49E3-855B-2838B5BB0011}"/>
    <cellStyle name="40% - Accent1 4 6 6" xfId="17987" xr:uid="{4C5FEC91-114D-46A9-903A-7336722A144B}"/>
    <cellStyle name="40% - Accent1 4 6 6 2" xfId="17988" xr:uid="{F43FB196-B21B-47B3-B84D-5998720C7328}"/>
    <cellStyle name="40% - Accent1 4 6 7" xfId="17989" xr:uid="{5C78356C-950C-452F-9486-291B433BDAAE}"/>
    <cellStyle name="40% - Accent1 4 6 8" xfId="17990" xr:uid="{0055B327-EB2C-41CF-95D0-3927ED27A0EA}"/>
    <cellStyle name="40% - Accent1 4 7" xfId="17991" xr:uid="{B055ECCA-B221-44BD-B448-4A9DC62E99A2}"/>
    <cellStyle name="40% - Accent1 4 7 2" xfId="17992" xr:uid="{0595293B-055C-4620-8ACC-CDBAC7AF26E0}"/>
    <cellStyle name="40% - Accent1 4 7 2 2" xfId="17993" xr:uid="{489327C6-1C0C-4706-A550-AD77CA7FAC51}"/>
    <cellStyle name="40% - Accent1 4 7 2 2 2" xfId="17994" xr:uid="{85FF6995-E1F1-449D-B942-6A2BA43E8EC2}"/>
    <cellStyle name="40% - Accent1 4 7 2 2 2 2" xfId="17995" xr:uid="{4158A71B-2A3A-4DEB-A9F8-08A9B5193348}"/>
    <cellStyle name="40% - Accent1 4 7 2 2 3" xfId="17996" xr:uid="{BAABCBC9-266E-43B6-A8A2-6C380F6C15EF}"/>
    <cellStyle name="40% - Accent1 4 7 2 3" xfId="17997" xr:uid="{71671777-5C3B-49AA-A3CA-9035B57D1F0F}"/>
    <cellStyle name="40% - Accent1 4 7 2 3 2" xfId="17998" xr:uid="{9D4416C5-CCB4-4557-B135-F3725D1F8435}"/>
    <cellStyle name="40% - Accent1 4 7 2 4" xfId="17999" xr:uid="{2D2E5606-754D-443E-A0A2-1A4A6858CC8D}"/>
    <cellStyle name="40% - Accent1 4 7 3" xfId="18000" xr:uid="{8AF12842-9D35-4F13-AED8-70F5E8FCA726}"/>
    <cellStyle name="40% - Accent1 4 7 3 2" xfId="18001" xr:uid="{6AAFBA65-9D72-4EE4-B737-A340E75FA4F3}"/>
    <cellStyle name="40% - Accent1 4 7 3 2 2" xfId="18002" xr:uid="{F99261F2-2967-4340-BADC-C8F69321FE92}"/>
    <cellStyle name="40% - Accent1 4 7 3 3" xfId="18003" xr:uid="{B56268D9-2550-496E-B758-3C3FA73AFF38}"/>
    <cellStyle name="40% - Accent1 4 7 4" xfId="18004" xr:uid="{9382E752-D156-44EE-AA07-EB84BAB6F0F3}"/>
    <cellStyle name="40% - Accent1 4 7 4 2" xfId="18005" xr:uid="{28F200A0-251D-4E0E-B7F6-3FC30350A764}"/>
    <cellStyle name="40% - Accent1 4 7 5" xfId="18006" xr:uid="{947C6D94-1E26-4D25-8C81-13E68A9D6C07}"/>
    <cellStyle name="40% - Accent1 4 8" xfId="18007" xr:uid="{15E9AE20-07F7-48D7-99D3-C15497F522BF}"/>
    <cellStyle name="40% - Accent1 4 8 2" xfId="18008" xr:uid="{5463B1F7-56DD-4128-BDED-B3BFB5C83542}"/>
    <cellStyle name="40% - Accent1 4 8 2 2" xfId="18009" xr:uid="{725E4E3F-75DA-4569-99ED-EB11587C768B}"/>
    <cellStyle name="40% - Accent1 4 8 2 2 2" xfId="18010" xr:uid="{40F702DE-F143-4F51-AE19-1401CB215A33}"/>
    <cellStyle name="40% - Accent1 4 8 2 2 2 2" xfId="18011" xr:uid="{E25B40EC-B5D3-47FE-8D0F-A828DF5B98AF}"/>
    <cellStyle name="40% - Accent1 4 8 2 2 3" xfId="18012" xr:uid="{E46D86F3-E76E-4A1B-AEA5-C9F12389E4FF}"/>
    <cellStyle name="40% - Accent1 4 8 2 3" xfId="18013" xr:uid="{CD7D6A8B-E109-41C8-8DEF-3266852A53C2}"/>
    <cellStyle name="40% - Accent1 4 8 2 3 2" xfId="18014" xr:uid="{248B5181-39A2-4DFB-9203-4E940179DC9D}"/>
    <cellStyle name="40% - Accent1 4 8 2 4" xfId="18015" xr:uid="{B9B67E2D-9C0D-4623-91B8-838D82A0F48D}"/>
    <cellStyle name="40% - Accent1 4 8 3" xfId="18016" xr:uid="{7C24B22E-43FF-4870-9C74-5F4AC1DA99C0}"/>
    <cellStyle name="40% - Accent1 4 8 3 2" xfId="18017" xr:uid="{F9B66F46-333F-4B8D-A2F0-9340331B2B48}"/>
    <cellStyle name="40% - Accent1 4 8 3 2 2" xfId="18018" xr:uid="{D4BB04E7-275C-45C4-814C-171EF45A33B4}"/>
    <cellStyle name="40% - Accent1 4 8 3 3" xfId="18019" xr:uid="{60F3B34B-EFC0-44A2-8A75-B636B0928871}"/>
    <cellStyle name="40% - Accent1 4 8 4" xfId="18020" xr:uid="{C1394E18-7D38-419F-A296-0CE55AC79C0A}"/>
    <cellStyle name="40% - Accent1 4 8 4 2" xfId="18021" xr:uid="{5B7D25A9-71C4-4F15-9DE9-168EC61B55AA}"/>
    <cellStyle name="40% - Accent1 4 8 5" xfId="18022" xr:uid="{E63B8213-6F84-43B1-9552-443CAA0F31F9}"/>
    <cellStyle name="40% - Accent1 4 9" xfId="18023" xr:uid="{EFE98425-507D-4390-9722-5D72D741F098}"/>
    <cellStyle name="40% - Accent1 4 9 2" xfId="18024" xr:uid="{FD2E4D35-E2F3-4466-800A-3EF7C0851FC8}"/>
    <cellStyle name="40% - Accent1 4 9 2 2" xfId="18025" xr:uid="{F1746162-236B-49B3-964E-A5B038F31E74}"/>
    <cellStyle name="40% - Accent1 4 9 2 2 2" xfId="18026" xr:uid="{4CAAF2DD-3B71-4D94-83C0-518D28D6783E}"/>
    <cellStyle name="40% - Accent1 4 9 2 2 2 2" xfId="18027" xr:uid="{7904ABAA-7342-4889-9125-2EA53A78A1C2}"/>
    <cellStyle name="40% - Accent1 4 9 2 2 3" xfId="18028" xr:uid="{33C8F934-C559-485A-A06F-416CDD17A697}"/>
    <cellStyle name="40% - Accent1 4 9 2 3" xfId="18029" xr:uid="{3CC1ACFF-ECD8-4F7F-AA3B-B02BA6D61FBF}"/>
    <cellStyle name="40% - Accent1 4 9 2 3 2" xfId="18030" xr:uid="{FB2375E7-1DD2-4349-8266-DA7390F4978C}"/>
    <cellStyle name="40% - Accent1 4 9 2 4" xfId="18031" xr:uid="{223EB6C9-3EA2-4669-BC3A-54DD93EA5FAA}"/>
    <cellStyle name="40% - Accent1 4 9 3" xfId="18032" xr:uid="{0D3AD007-F372-49A0-8FEA-F74580EBD503}"/>
    <cellStyle name="40% - Accent1 4 9 3 2" xfId="18033" xr:uid="{FFBB80F1-571E-40D9-B54F-04A03FF38A92}"/>
    <cellStyle name="40% - Accent1 4 9 3 2 2" xfId="18034" xr:uid="{568E61C6-6307-4C86-8BFE-5C7D2759ABEC}"/>
    <cellStyle name="40% - Accent1 4 9 3 3" xfId="18035" xr:uid="{1161D114-B5C5-4259-BAF7-ADEAE1DF6554}"/>
    <cellStyle name="40% - Accent1 4 9 4" xfId="18036" xr:uid="{F00372A9-8753-40B3-A0CD-FF00102ACF5B}"/>
    <cellStyle name="40% - Accent1 4 9 4 2" xfId="18037" xr:uid="{F2981C14-77C9-4D89-A05F-96047B96DE62}"/>
    <cellStyle name="40% - Accent1 4 9 5" xfId="18038" xr:uid="{8B14557D-7050-4A09-B245-8701E0DDB8B1}"/>
    <cellStyle name="40% - Accent1 4_Asset Register (new)" xfId="18039" xr:uid="{C7E7920B-BD8E-457E-A6EC-8C96B0AD3F43}"/>
    <cellStyle name="40% - Accent1 5" xfId="18040" xr:uid="{38BEA52F-2DF6-49B3-9352-FD811AB78967}"/>
    <cellStyle name="40% - Accent1 5 10" xfId="18041" xr:uid="{BA4DB73F-D2FE-4260-AF39-E7146F97314C}"/>
    <cellStyle name="40% - Accent1 5 10 2" xfId="18042" xr:uid="{6BEE2E2F-ECB0-4AC2-8155-75AD7BC02B0F}"/>
    <cellStyle name="40% - Accent1 5 11" xfId="18043" xr:uid="{A640238E-F1E7-43DD-8BF2-7B5C2CB8033E}"/>
    <cellStyle name="40% - Accent1 5 12" xfId="18044" xr:uid="{EA7F42C7-65B6-49AF-8C19-5262558192D3}"/>
    <cellStyle name="40% - Accent1 5 2" xfId="18045" xr:uid="{59C5B62F-9812-4D26-BACD-951B244FE4E1}"/>
    <cellStyle name="40% - Accent1 5 2 10" xfId="18046" xr:uid="{22AD7299-5697-497D-94A7-646C2F87DA7C}"/>
    <cellStyle name="40% - Accent1 5 2 11" xfId="18047" xr:uid="{0EB005F8-A982-4BEF-896A-5B8C7AFA060D}"/>
    <cellStyle name="40% - Accent1 5 2 2" xfId="18048" xr:uid="{B5DCDF41-F7D7-4E13-8693-AFD17225B798}"/>
    <cellStyle name="40% - Accent1 5 2 2 2" xfId="18049" xr:uid="{6369080B-0F7D-4DB2-B334-060923E587A4}"/>
    <cellStyle name="40% - Accent1 5 2 2 2 2" xfId="18050" xr:uid="{701D89AB-A20C-4697-91BF-3AEA058FA7A6}"/>
    <cellStyle name="40% - Accent1 5 2 2 2 2 2" xfId="18051" xr:uid="{3CF24E02-34B7-416C-BDF6-09970067757A}"/>
    <cellStyle name="40% - Accent1 5 2 2 2 2 2 2" xfId="18052" xr:uid="{BF4EA39D-91AE-4081-9172-9C714A42E54A}"/>
    <cellStyle name="40% - Accent1 5 2 2 2 2 3" xfId="18053" xr:uid="{6F45F98C-8699-4FF1-A1CC-B2C1C725593E}"/>
    <cellStyle name="40% - Accent1 5 2 2 2 3" xfId="18054" xr:uid="{7F8C0307-2332-412E-9EEE-21739617C0CF}"/>
    <cellStyle name="40% - Accent1 5 2 2 2 3 2" xfId="18055" xr:uid="{A672E8F0-062A-4367-BD24-95241CA6C06A}"/>
    <cellStyle name="40% - Accent1 5 2 2 2 4" xfId="18056" xr:uid="{2D509747-FAD9-406E-95BF-29104DC09157}"/>
    <cellStyle name="40% - Accent1 5 2 2 2 5" xfId="18057" xr:uid="{FABCD1B8-42DF-4B8A-9061-F3392C8793B8}"/>
    <cellStyle name="40% - Accent1 5 2 2 3" xfId="18058" xr:uid="{1C4D0C85-130F-434D-B15D-45F26BC1A65F}"/>
    <cellStyle name="40% - Accent1 5 2 2 3 2" xfId="18059" xr:uid="{4F2D149C-43D4-4A15-8E57-5B4EFB33AC06}"/>
    <cellStyle name="40% - Accent1 5 2 2 3 2 2" xfId="18060" xr:uid="{38521C9F-8F2C-4B9D-BAE4-C64519329871}"/>
    <cellStyle name="40% - Accent1 5 2 2 3 3" xfId="18061" xr:uid="{AB2C163E-71FE-4D0E-A4D3-F8FAB5841CBE}"/>
    <cellStyle name="40% - Accent1 5 2 2 4" xfId="18062" xr:uid="{5F78EDBF-4BDD-4B9D-93B6-6965A15C58B1}"/>
    <cellStyle name="40% - Accent1 5 2 2 4 2" xfId="18063" xr:uid="{5B584B88-AA31-463A-9AF6-7F6369F16696}"/>
    <cellStyle name="40% - Accent1 5 2 2 5" xfId="18064" xr:uid="{2978621D-163E-4ED4-A5CE-7EAAEB84A251}"/>
    <cellStyle name="40% - Accent1 5 2 2 5 2" xfId="18065" xr:uid="{FB33A372-332E-4405-B281-53DCD9682A2E}"/>
    <cellStyle name="40% - Accent1 5 2 2 6" xfId="18066" xr:uid="{EA0B5A09-8D06-4301-8D2D-1B43137C1F17}"/>
    <cellStyle name="40% - Accent1 5 2 2 7" xfId="18067" xr:uid="{9D49F7ED-3D3E-4459-8DAC-EABE5E6D86A6}"/>
    <cellStyle name="40% - Accent1 5 2 3" xfId="18068" xr:uid="{E12F4D5F-4763-4CDC-AB66-F900FF1762EA}"/>
    <cellStyle name="40% - Accent1 5 2 3 2" xfId="18069" xr:uid="{64814F40-3B59-4A28-BE4F-F9A9C3FF2E4C}"/>
    <cellStyle name="40% - Accent1 5 2 3 2 2" xfId="18070" xr:uid="{944E39ED-93EA-4E7A-A9D9-E84EA310F139}"/>
    <cellStyle name="40% - Accent1 5 2 3 2 2 2" xfId="18071" xr:uid="{FE0EC65A-6945-4EC0-BC2F-57CB472C8712}"/>
    <cellStyle name="40% - Accent1 5 2 3 2 2 2 2" xfId="18072" xr:uid="{76C1EF5E-FADC-4381-A69F-8219E7764F0F}"/>
    <cellStyle name="40% - Accent1 5 2 3 2 2 3" xfId="18073" xr:uid="{874E456D-0063-4641-ADAF-901794C1F98E}"/>
    <cellStyle name="40% - Accent1 5 2 3 2 3" xfId="18074" xr:uid="{2C6E9678-93E3-4CB9-B071-67C1FBDDCF14}"/>
    <cellStyle name="40% - Accent1 5 2 3 2 3 2" xfId="18075" xr:uid="{3010C710-C3AF-4EB8-9B27-C07AB4F786F2}"/>
    <cellStyle name="40% - Accent1 5 2 3 2 4" xfId="18076" xr:uid="{5F67413D-76D1-4400-9ED0-ED60D7482A90}"/>
    <cellStyle name="40% - Accent1 5 2 3 2 5" xfId="18077" xr:uid="{65DF5939-64F7-43CE-B51A-C6C6AB74F3D0}"/>
    <cellStyle name="40% - Accent1 5 2 3 3" xfId="18078" xr:uid="{48809291-4456-4D91-9315-30911B3DA807}"/>
    <cellStyle name="40% - Accent1 5 2 3 3 2" xfId="18079" xr:uid="{75AEA727-CC6A-4778-8A3A-8B98DC204010}"/>
    <cellStyle name="40% - Accent1 5 2 3 3 2 2" xfId="18080" xr:uid="{83F77492-C396-40C2-BD82-4B653D38D943}"/>
    <cellStyle name="40% - Accent1 5 2 3 3 3" xfId="18081" xr:uid="{EF85E4FF-53CF-4DC5-B8DE-913518ACFF2D}"/>
    <cellStyle name="40% - Accent1 5 2 3 4" xfId="18082" xr:uid="{07A24F7B-3AAD-4375-8BC2-FD90BE7D349B}"/>
    <cellStyle name="40% - Accent1 5 2 3 4 2" xfId="18083" xr:uid="{09C758F5-2DA6-40D3-B054-F988D1E19E17}"/>
    <cellStyle name="40% - Accent1 5 2 3 5" xfId="18084" xr:uid="{A245E697-5362-44CE-981B-140BFDC476E2}"/>
    <cellStyle name="40% - Accent1 5 2 3 6" xfId="18085" xr:uid="{B1610F91-9EC1-4E34-9ED6-890995E1BAAA}"/>
    <cellStyle name="40% - Accent1 5 2 4" xfId="18086" xr:uid="{1027A125-4D63-403E-B698-C4325A0B0393}"/>
    <cellStyle name="40% - Accent1 5 2 4 2" xfId="18087" xr:uid="{B7C3D5FC-BB9D-47CC-B77E-F0B148AB5BE0}"/>
    <cellStyle name="40% - Accent1 5 2 4 2 2" xfId="18088" xr:uid="{F6A0BBB5-22E9-4484-B0FF-F26B665A8997}"/>
    <cellStyle name="40% - Accent1 5 2 4 2 2 2" xfId="18089" xr:uid="{26E96154-C0D7-4C90-8C9D-AF9ABAD10965}"/>
    <cellStyle name="40% - Accent1 5 2 4 2 2 2 2" xfId="18090" xr:uid="{3DDF7D70-3BB4-42CD-B0D4-79019E8784E3}"/>
    <cellStyle name="40% - Accent1 5 2 4 2 2 3" xfId="18091" xr:uid="{BD37DCD3-3522-4917-9B3C-74B0952BE531}"/>
    <cellStyle name="40% - Accent1 5 2 4 2 3" xfId="18092" xr:uid="{B49B41FA-9A3E-4024-8F63-9E9377A9AB22}"/>
    <cellStyle name="40% - Accent1 5 2 4 2 3 2" xfId="18093" xr:uid="{472BD77E-00F9-43B6-BEFA-9E6C107C80AF}"/>
    <cellStyle name="40% - Accent1 5 2 4 2 4" xfId="18094" xr:uid="{5FFF3D1A-5E0A-4369-BC46-11F877E1C2D2}"/>
    <cellStyle name="40% - Accent1 5 2 4 3" xfId="18095" xr:uid="{0B640F76-86C3-44A3-9C39-82183F611B3B}"/>
    <cellStyle name="40% - Accent1 5 2 4 3 2" xfId="18096" xr:uid="{D73F4157-02DC-42E0-A1EF-50479B720BFE}"/>
    <cellStyle name="40% - Accent1 5 2 4 3 2 2" xfId="18097" xr:uid="{9510E17F-1481-40EB-AC25-40D2FC0E41B8}"/>
    <cellStyle name="40% - Accent1 5 2 4 3 3" xfId="18098" xr:uid="{2D37E524-9A00-4899-9A47-4364E4751FD8}"/>
    <cellStyle name="40% - Accent1 5 2 4 4" xfId="18099" xr:uid="{CA90C586-B1B0-449D-A36A-FF267849B1EC}"/>
    <cellStyle name="40% - Accent1 5 2 4 4 2" xfId="18100" xr:uid="{8BE8DEF3-FCFC-4D1A-91E4-5EC4DD34B3C1}"/>
    <cellStyle name="40% - Accent1 5 2 4 5" xfId="18101" xr:uid="{B882C636-CC44-46CA-88DC-309C86F32958}"/>
    <cellStyle name="40% - Accent1 5 2 4 6" xfId="18102" xr:uid="{A01C71A8-0F03-4A0B-82E2-8E546A00DB73}"/>
    <cellStyle name="40% - Accent1 5 2 5" xfId="18103" xr:uid="{90A7D62A-0EE3-4830-8FBB-5B5551A8574D}"/>
    <cellStyle name="40% - Accent1 5 2 5 2" xfId="18104" xr:uid="{60838C17-1856-4FF6-995A-76888EAA370B}"/>
    <cellStyle name="40% - Accent1 5 2 5 2 2" xfId="18105" xr:uid="{0BE0F01C-DD55-4378-8D02-BD148B01E17B}"/>
    <cellStyle name="40% - Accent1 5 2 5 2 2 2" xfId="18106" xr:uid="{8FD58BD3-3735-4821-8033-A45EE6EB2003}"/>
    <cellStyle name="40% - Accent1 5 2 5 2 2 2 2" xfId="18107" xr:uid="{414C843C-5314-4753-A3A5-495903B002FA}"/>
    <cellStyle name="40% - Accent1 5 2 5 2 2 3" xfId="18108" xr:uid="{AB6D6227-8BBD-4B95-ACD6-C1BD470C242F}"/>
    <cellStyle name="40% - Accent1 5 2 5 2 3" xfId="18109" xr:uid="{3858CADD-8634-4796-B69C-C42D3C27F3FD}"/>
    <cellStyle name="40% - Accent1 5 2 5 2 3 2" xfId="18110" xr:uid="{C3946F6F-3874-4A75-B555-BBEA5E10A4CB}"/>
    <cellStyle name="40% - Accent1 5 2 5 2 4" xfId="18111" xr:uid="{FC52FDBF-F22D-4222-8F1C-E8E69ACAC834}"/>
    <cellStyle name="40% - Accent1 5 2 5 3" xfId="18112" xr:uid="{74CD0447-CB8E-4A9D-A33A-4FF612EFA210}"/>
    <cellStyle name="40% - Accent1 5 2 5 3 2" xfId="18113" xr:uid="{6742E436-50F0-41B9-8481-64304CA262F6}"/>
    <cellStyle name="40% - Accent1 5 2 5 3 2 2" xfId="18114" xr:uid="{5BD08829-EB84-4360-903E-B1AAF4F5B255}"/>
    <cellStyle name="40% - Accent1 5 2 5 3 3" xfId="18115" xr:uid="{3A03E3B6-2CD5-47B7-8868-6A32FB71127B}"/>
    <cellStyle name="40% - Accent1 5 2 5 4" xfId="18116" xr:uid="{A5BAF2F2-A854-429A-8F7E-851A48359740}"/>
    <cellStyle name="40% - Accent1 5 2 5 4 2" xfId="18117" xr:uid="{6C74A678-D266-4635-ABC7-EA3E552A0117}"/>
    <cellStyle name="40% - Accent1 5 2 5 5" xfId="18118" xr:uid="{E49340F7-E863-41F7-8684-28785CF30C6E}"/>
    <cellStyle name="40% - Accent1 5 2 6" xfId="18119" xr:uid="{002F8BF0-2388-4135-B280-393FB4AECD8F}"/>
    <cellStyle name="40% - Accent1 5 2 6 2" xfId="18120" xr:uid="{017E03D9-5CA3-4A47-9784-CD4139FC8E77}"/>
    <cellStyle name="40% - Accent1 5 2 6 2 2" xfId="18121" xr:uid="{DC3EC4C4-5C59-4025-8CDF-40F0D84D1824}"/>
    <cellStyle name="40% - Accent1 5 2 6 2 2 2" xfId="18122" xr:uid="{299E99D7-6301-400A-95DC-37CA2696220A}"/>
    <cellStyle name="40% - Accent1 5 2 6 2 3" xfId="18123" xr:uid="{EABEC0C9-487E-45F6-A3E2-C2BDD4CBFC84}"/>
    <cellStyle name="40% - Accent1 5 2 6 3" xfId="18124" xr:uid="{E17AD442-7FEF-461C-A3EA-6F103DCB986F}"/>
    <cellStyle name="40% - Accent1 5 2 6 3 2" xfId="18125" xr:uid="{667C66F1-70DF-4249-BCE2-C82ECC1BCA6F}"/>
    <cellStyle name="40% - Accent1 5 2 6 4" xfId="18126" xr:uid="{F2054E06-8BD9-4EBF-9272-D4E59B2D4073}"/>
    <cellStyle name="40% - Accent1 5 2 7" xfId="18127" xr:uid="{27362BB9-3D4E-41E9-9F37-ECB1E4544A08}"/>
    <cellStyle name="40% - Accent1 5 2 7 2" xfId="18128" xr:uid="{FD2D380B-156D-48BD-A659-249389A2E396}"/>
    <cellStyle name="40% - Accent1 5 2 7 2 2" xfId="18129" xr:uid="{0C73ED18-3E30-41F9-B9CF-6C18ACE7F18D}"/>
    <cellStyle name="40% - Accent1 5 2 7 3" xfId="18130" xr:uid="{C36BCCF6-67E7-4F29-87AC-B8F5D2589024}"/>
    <cellStyle name="40% - Accent1 5 2 8" xfId="18131" xr:uid="{EE7E5F7A-BCE7-4C01-B37F-A357B2790EE8}"/>
    <cellStyle name="40% - Accent1 5 2 8 2" xfId="18132" xr:uid="{EF126C40-EA64-4E19-B9AB-05398D92788E}"/>
    <cellStyle name="40% - Accent1 5 2 9" xfId="18133" xr:uid="{7C6AF899-4A71-4189-83E8-3D573554B453}"/>
    <cellStyle name="40% - Accent1 5 2 9 2" xfId="18134" xr:uid="{9F1235C0-8A38-4B9A-9F80-D41031D41F05}"/>
    <cellStyle name="40% - Accent1 5 3" xfId="18135" xr:uid="{D5B63053-D48B-4546-9FF9-DA00263970C0}"/>
    <cellStyle name="40% - Accent1 5 3 2" xfId="18136" xr:uid="{56B89233-BEF1-4496-911C-20BC636A794C}"/>
    <cellStyle name="40% - Accent1 5 3 2 2" xfId="18137" xr:uid="{C6B644AA-BE3C-4F38-896F-1BA2693EE30D}"/>
    <cellStyle name="40% - Accent1 5 3 2 2 2" xfId="18138" xr:uid="{54EA9C31-44F9-4C0D-8746-3F7DB34C9A2F}"/>
    <cellStyle name="40% - Accent1 5 3 2 2 2 2" xfId="18139" xr:uid="{943FA579-FD5F-417B-8E60-09FD52093F54}"/>
    <cellStyle name="40% - Accent1 5 3 2 2 3" xfId="18140" xr:uid="{3464C84B-5771-4D86-B2C4-FF903D8F5483}"/>
    <cellStyle name="40% - Accent1 5 3 2 3" xfId="18141" xr:uid="{32668B51-5BBF-4162-A3BA-C116F592169C}"/>
    <cellStyle name="40% - Accent1 5 3 2 3 2" xfId="18142" xr:uid="{D6927E28-509F-4B7C-BC39-FCDD8012F8D2}"/>
    <cellStyle name="40% - Accent1 5 3 2 4" xfId="18143" xr:uid="{93511742-B084-441F-B9D3-CCCC6DD91C6C}"/>
    <cellStyle name="40% - Accent1 5 3 2 5" xfId="18144" xr:uid="{B96D3B23-596B-4285-96F4-E5E944678EB0}"/>
    <cellStyle name="40% - Accent1 5 3 3" xfId="18145" xr:uid="{2631094E-816E-4A39-B224-7FAE5D81E537}"/>
    <cellStyle name="40% - Accent1 5 3 3 2" xfId="18146" xr:uid="{876C13A4-E057-499A-906C-4E86CAD2FD18}"/>
    <cellStyle name="40% - Accent1 5 3 3 2 2" xfId="18147" xr:uid="{B2ED0798-C264-464B-8BF3-32361331721C}"/>
    <cellStyle name="40% - Accent1 5 3 3 3" xfId="18148" xr:uid="{E9E8A71A-FE2B-43A9-9847-484E2B8940CE}"/>
    <cellStyle name="40% - Accent1 5 3 4" xfId="18149" xr:uid="{20D82E8C-8678-4B64-ADC0-030D689AF637}"/>
    <cellStyle name="40% - Accent1 5 3 4 2" xfId="18150" xr:uid="{58D3DA6B-A6A1-457B-A06A-8F1EC1FCC442}"/>
    <cellStyle name="40% - Accent1 5 3 5" xfId="18151" xr:uid="{5FB3B422-7BE7-40F6-A1DC-B82C49216CEC}"/>
    <cellStyle name="40% - Accent1 5 3 5 2" xfId="18152" xr:uid="{20BF63EB-C8DE-421F-99F4-AB0B8C9F0865}"/>
    <cellStyle name="40% - Accent1 5 3 6" xfId="18153" xr:uid="{42E130AE-2C89-4F46-9B5D-700B3BD7002D}"/>
    <cellStyle name="40% - Accent1 5 3 7" xfId="18154" xr:uid="{66DFF593-24B0-4B93-9A64-2BE474984635}"/>
    <cellStyle name="40% - Accent1 5 4" xfId="18155" xr:uid="{829BAE39-71D2-4AF6-B9DE-7DFAB952EC46}"/>
    <cellStyle name="40% - Accent1 5 4 2" xfId="18156" xr:uid="{56A7DED7-3100-4E5F-A425-8B9939958754}"/>
    <cellStyle name="40% - Accent1 5 4 2 2" xfId="18157" xr:uid="{86EBC384-306E-468C-BBC3-D6D4660A25C0}"/>
    <cellStyle name="40% - Accent1 5 4 2 2 2" xfId="18158" xr:uid="{78CC679B-9C8D-4178-A957-D924EA76DEB8}"/>
    <cellStyle name="40% - Accent1 5 4 2 2 2 2" xfId="18159" xr:uid="{1C0C71AF-E84E-48DA-BD48-23CA3EC4DF53}"/>
    <cellStyle name="40% - Accent1 5 4 2 2 3" xfId="18160" xr:uid="{823593E2-B2B1-433C-AFFF-719D5702F2C8}"/>
    <cellStyle name="40% - Accent1 5 4 2 3" xfId="18161" xr:uid="{645134E5-EA13-471F-ADCD-DD5C43C077ED}"/>
    <cellStyle name="40% - Accent1 5 4 2 3 2" xfId="18162" xr:uid="{BD973F13-D073-4CCC-9CCE-BAC1CDA830BE}"/>
    <cellStyle name="40% - Accent1 5 4 2 4" xfId="18163" xr:uid="{B50C22DE-87EB-41A4-B252-E6D908BC9918}"/>
    <cellStyle name="40% - Accent1 5 4 2 5" xfId="18164" xr:uid="{B518B50C-6556-41D4-AB84-B8593D6B16C1}"/>
    <cellStyle name="40% - Accent1 5 4 3" xfId="18165" xr:uid="{E94D904B-DC94-4472-9014-769769ADB787}"/>
    <cellStyle name="40% - Accent1 5 4 3 2" xfId="18166" xr:uid="{2867C800-E500-4753-8A9E-CB12882B862D}"/>
    <cellStyle name="40% - Accent1 5 4 3 2 2" xfId="18167" xr:uid="{9B0A068A-BD04-479E-9E3C-060DEB4E59F0}"/>
    <cellStyle name="40% - Accent1 5 4 3 3" xfId="18168" xr:uid="{0CA593A6-AE5B-415A-9DDA-FE5A064548A3}"/>
    <cellStyle name="40% - Accent1 5 4 4" xfId="18169" xr:uid="{09B68605-1CE2-4C12-8EAD-ED5B1F6B1E92}"/>
    <cellStyle name="40% - Accent1 5 4 4 2" xfId="18170" xr:uid="{CEC53911-687D-433F-B63D-A45B353305D6}"/>
    <cellStyle name="40% - Accent1 5 4 5" xfId="18171" xr:uid="{F377C842-E073-4774-9E28-727D7B4742BF}"/>
    <cellStyle name="40% - Accent1 5 4 6" xfId="18172" xr:uid="{5B88AC57-E32A-42A4-AC8A-2B03DE7351A5}"/>
    <cellStyle name="40% - Accent1 5 5" xfId="18173" xr:uid="{246BB3EC-1325-4326-897F-2A06BA642894}"/>
    <cellStyle name="40% - Accent1 5 5 2" xfId="18174" xr:uid="{4057815A-43AB-48C8-896F-E1C2A2590557}"/>
    <cellStyle name="40% - Accent1 5 5 2 2" xfId="18175" xr:uid="{2ABA8366-CD8D-41FA-8365-0F78ACC54F35}"/>
    <cellStyle name="40% - Accent1 5 5 2 2 2" xfId="18176" xr:uid="{897D3838-B587-4910-84E9-4AE66D85D0BC}"/>
    <cellStyle name="40% - Accent1 5 5 2 2 2 2" xfId="18177" xr:uid="{46A1EE2F-A8AC-4763-9DF3-C6F9FD206335}"/>
    <cellStyle name="40% - Accent1 5 5 2 2 3" xfId="18178" xr:uid="{DC8DE40B-10BA-4AD3-97C2-786DB04C2FDA}"/>
    <cellStyle name="40% - Accent1 5 5 2 3" xfId="18179" xr:uid="{F1F446C2-8671-40D2-BE41-3608C386EC35}"/>
    <cellStyle name="40% - Accent1 5 5 2 3 2" xfId="18180" xr:uid="{A6A83B81-CBFD-4871-B482-E403DE396B5E}"/>
    <cellStyle name="40% - Accent1 5 5 2 4" xfId="18181" xr:uid="{095678A4-82B8-4D3D-B5D5-EFC71832F038}"/>
    <cellStyle name="40% - Accent1 5 5 3" xfId="18182" xr:uid="{4215CFD7-8B8E-4447-AB9D-931B43601DF3}"/>
    <cellStyle name="40% - Accent1 5 5 3 2" xfId="18183" xr:uid="{DD1A1B08-214C-4B5E-BED0-513D54C4DE99}"/>
    <cellStyle name="40% - Accent1 5 5 3 2 2" xfId="18184" xr:uid="{E683A45B-D567-4CE2-AB3C-BA1192416D38}"/>
    <cellStyle name="40% - Accent1 5 5 3 3" xfId="18185" xr:uid="{6F7B7710-781D-4548-9EE5-BB3F2EEB5B6A}"/>
    <cellStyle name="40% - Accent1 5 5 4" xfId="18186" xr:uid="{8BC85E2C-6173-49E4-A585-7ACC25C5D1CD}"/>
    <cellStyle name="40% - Accent1 5 5 4 2" xfId="18187" xr:uid="{FE6945AE-3736-455F-B2DD-055D0CEC2F7F}"/>
    <cellStyle name="40% - Accent1 5 5 5" xfId="18188" xr:uid="{AC0341AF-F881-4A64-AC73-B94B86A8D23A}"/>
    <cellStyle name="40% - Accent1 5 5 6" xfId="18189" xr:uid="{6F2EAF06-3EB8-4145-BFF9-288784D6B56B}"/>
    <cellStyle name="40% - Accent1 5 6" xfId="18190" xr:uid="{394B3550-48FF-4B9A-915E-4EA7E8407422}"/>
    <cellStyle name="40% - Accent1 5 6 2" xfId="18191" xr:uid="{FB4C4F9C-696E-4981-B82E-1BBF520D7D7A}"/>
    <cellStyle name="40% - Accent1 5 6 2 2" xfId="18192" xr:uid="{FFBD844F-B279-4A7B-B680-14069278B599}"/>
    <cellStyle name="40% - Accent1 5 6 2 2 2" xfId="18193" xr:uid="{DE6DFB73-01D5-42FB-A7AC-4071246F8424}"/>
    <cellStyle name="40% - Accent1 5 6 2 2 2 2" xfId="18194" xr:uid="{35966498-972F-4929-800F-2A0A795DCF01}"/>
    <cellStyle name="40% - Accent1 5 6 2 2 3" xfId="18195" xr:uid="{ED1D7BA8-DFD7-488A-BF72-6B419DCC56BA}"/>
    <cellStyle name="40% - Accent1 5 6 2 3" xfId="18196" xr:uid="{08D013D9-6042-402D-BBF0-9C0048AC4FB2}"/>
    <cellStyle name="40% - Accent1 5 6 2 3 2" xfId="18197" xr:uid="{EE22A479-2B14-4808-970F-DD28BBA135A4}"/>
    <cellStyle name="40% - Accent1 5 6 2 4" xfId="18198" xr:uid="{8378EDF9-51F6-42A6-8119-3737C995A64A}"/>
    <cellStyle name="40% - Accent1 5 6 3" xfId="18199" xr:uid="{B57004BC-68B5-4D2D-8C2F-21C661A54410}"/>
    <cellStyle name="40% - Accent1 5 6 3 2" xfId="18200" xr:uid="{D253469E-D9FB-41C0-9CAF-E486F3BD306F}"/>
    <cellStyle name="40% - Accent1 5 6 3 2 2" xfId="18201" xr:uid="{A19F1F9C-381D-42CF-9F5B-D80A2033F07B}"/>
    <cellStyle name="40% - Accent1 5 6 3 3" xfId="18202" xr:uid="{4B311D0E-408A-4DAE-9A23-99DA1D31A736}"/>
    <cellStyle name="40% - Accent1 5 6 4" xfId="18203" xr:uid="{61A42145-4C98-4D65-B4EF-EBCE209FD040}"/>
    <cellStyle name="40% - Accent1 5 6 4 2" xfId="18204" xr:uid="{71A447B3-BF47-4106-B150-D1212B0E1658}"/>
    <cellStyle name="40% - Accent1 5 6 5" xfId="18205" xr:uid="{14F87F47-7E75-45AF-8FB6-7776B1FE8D51}"/>
    <cellStyle name="40% - Accent1 5 7" xfId="18206" xr:uid="{9154EDB5-A1F5-48C9-BE62-F9DDD3249F1C}"/>
    <cellStyle name="40% - Accent1 5 7 2" xfId="18207" xr:uid="{79C24CBB-9054-48CF-B12C-18E59A3897B3}"/>
    <cellStyle name="40% - Accent1 5 7 2 2" xfId="18208" xr:uid="{34163017-835D-472B-88D9-2EAE16B9D872}"/>
    <cellStyle name="40% - Accent1 5 7 2 2 2" xfId="18209" xr:uid="{1C24C053-D588-4669-94F8-10521FCB0163}"/>
    <cellStyle name="40% - Accent1 5 7 2 3" xfId="18210" xr:uid="{BCB07348-1084-4CDD-A13C-88D2A5DBB892}"/>
    <cellStyle name="40% - Accent1 5 7 3" xfId="18211" xr:uid="{38BEC540-F64C-40F9-834E-1D9628A23F26}"/>
    <cellStyle name="40% - Accent1 5 7 3 2" xfId="18212" xr:uid="{242C4584-D798-4B9A-BB38-D3FC006FE27D}"/>
    <cellStyle name="40% - Accent1 5 7 4" xfId="18213" xr:uid="{173F5917-65C7-4ADA-96A7-69B8EA57D278}"/>
    <cellStyle name="40% - Accent1 5 8" xfId="18214" xr:uid="{7B162A2B-3566-4112-8A52-C63B79008E22}"/>
    <cellStyle name="40% - Accent1 5 8 2" xfId="18215" xr:uid="{2B426860-EEFD-4D99-9470-72E4D6972423}"/>
    <cellStyle name="40% - Accent1 5 8 2 2" xfId="18216" xr:uid="{2C03A1FF-2814-40BD-B59C-B9CEF4BF54FF}"/>
    <cellStyle name="40% - Accent1 5 8 3" xfId="18217" xr:uid="{E836FC0E-0CA3-4D9F-9018-71965B41AB5F}"/>
    <cellStyle name="40% - Accent1 5 9" xfId="18218" xr:uid="{83BACE6A-B823-407B-BBB6-6B408C5CBE36}"/>
    <cellStyle name="40% - Accent1 5 9 2" xfId="18219" xr:uid="{7B19B99E-1110-4E79-8038-AA7BFFE379D1}"/>
    <cellStyle name="40% - Accent1 6" xfId="18220" xr:uid="{1A03FB7A-507B-4F49-943D-FD32F5785642}"/>
    <cellStyle name="40% - Accent1 6 10" xfId="18221" xr:uid="{E157EE0E-BDD7-490B-8E09-A8E3B73E1EEF}"/>
    <cellStyle name="40% - Accent1 6 10 2" xfId="18222" xr:uid="{FC9D0708-B53F-41EA-BC30-D3A572338E73}"/>
    <cellStyle name="40% - Accent1 6 11" xfId="18223" xr:uid="{9D7A6B4D-CEFA-4FBB-9C33-4347666C435B}"/>
    <cellStyle name="40% - Accent1 6 12" xfId="18224" xr:uid="{5F158618-21C7-4291-B73C-D91FA6F2A836}"/>
    <cellStyle name="40% - Accent1 6 2" xfId="18225" xr:uid="{62C9390A-9C75-4141-B0F4-77E78BFE518C}"/>
    <cellStyle name="40% - Accent1 6 2 10" xfId="18226" xr:uid="{EF78016F-D1D6-47CF-A1B9-9442445A92C5}"/>
    <cellStyle name="40% - Accent1 6 2 11" xfId="18227" xr:uid="{08981C31-62E0-4196-93D7-645293D93D15}"/>
    <cellStyle name="40% - Accent1 6 2 2" xfId="18228" xr:uid="{CD3700DF-5D84-4B2B-A8AC-DD798904E06B}"/>
    <cellStyle name="40% - Accent1 6 2 2 2" xfId="18229" xr:uid="{C95BDFEC-4967-430D-8FCF-BFE9DAC0BCE1}"/>
    <cellStyle name="40% - Accent1 6 2 2 2 2" xfId="18230" xr:uid="{6800F9D0-7492-4398-82B0-05AA9DE8A7D6}"/>
    <cellStyle name="40% - Accent1 6 2 2 2 2 2" xfId="18231" xr:uid="{41726971-F23F-40C4-BC3F-35093032653E}"/>
    <cellStyle name="40% - Accent1 6 2 2 2 2 2 2" xfId="18232" xr:uid="{2A44AB01-1157-4BF0-8F7B-70A61A3A105F}"/>
    <cellStyle name="40% - Accent1 6 2 2 2 2 3" xfId="18233" xr:uid="{23E9D26C-CB5D-491D-B763-D564BF8762EB}"/>
    <cellStyle name="40% - Accent1 6 2 2 2 3" xfId="18234" xr:uid="{B12CE759-0CF8-4F33-BBE7-9B892C117E08}"/>
    <cellStyle name="40% - Accent1 6 2 2 2 3 2" xfId="18235" xr:uid="{C59DEC76-9977-4844-A9F9-6E6861F99A0D}"/>
    <cellStyle name="40% - Accent1 6 2 2 2 4" xfId="18236" xr:uid="{E54A1A4C-1655-4315-9EAD-7BC1BA812EB8}"/>
    <cellStyle name="40% - Accent1 6 2 2 2 5" xfId="18237" xr:uid="{A60A2F2B-FB6D-4D49-9952-42E81A69E26A}"/>
    <cellStyle name="40% - Accent1 6 2 2 3" xfId="18238" xr:uid="{90689291-4229-4661-A775-EF4523EF4F0B}"/>
    <cellStyle name="40% - Accent1 6 2 2 3 2" xfId="18239" xr:uid="{C80CED74-54F0-4406-9391-8364822967B1}"/>
    <cellStyle name="40% - Accent1 6 2 2 3 2 2" xfId="18240" xr:uid="{4FF4CBCE-D051-4220-998D-651CB725654B}"/>
    <cellStyle name="40% - Accent1 6 2 2 3 3" xfId="18241" xr:uid="{2774B6D2-49C4-4BFF-B163-6CA611D83B3B}"/>
    <cellStyle name="40% - Accent1 6 2 2 4" xfId="18242" xr:uid="{2AA1E282-B2D2-44BE-A110-497646868580}"/>
    <cellStyle name="40% - Accent1 6 2 2 4 2" xfId="18243" xr:uid="{FA869A2A-B41B-4D68-8788-8225B396B019}"/>
    <cellStyle name="40% - Accent1 6 2 2 5" xfId="18244" xr:uid="{A83FEF4B-F29A-494E-B1FB-07319E2CBFE1}"/>
    <cellStyle name="40% - Accent1 6 2 2 6" xfId="18245" xr:uid="{CE29E98F-CC8F-44B6-91DD-FAF3A4DFB181}"/>
    <cellStyle name="40% - Accent1 6 2 3" xfId="18246" xr:uid="{361853DF-AF9B-4F0C-836B-23C831E4A522}"/>
    <cellStyle name="40% - Accent1 6 2 3 2" xfId="18247" xr:uid="{41112B8F-93E8-4E15-A383-348CFC278238}"/>
    <cellStyle name="40% - Accent1 6 2 3 2 2" xfId="18248" xr:uid="{464A2A0F-2A46-4412-B906-C366BBCF1A94}"/>
    <cellStyle name="40% - Accent1 6 2 3 2 2 2" xfId="18249" xr:uid="{A704E130-A17E-4138-BC98-70FCB44CFC45}"/>
    <cellStyle name="40% - Accent1 6 2 3 2 2 2 2" xfId="18250" xr:uid="{5EB08616-CE7F-4259-A5AC-E6C56C4436D5}"/>
    <cellStyle name="40% - Accent1 6 2 3 2 2 3" xfId="18251" xr:uid="{6232E103-F54A-424A-AFBD-6EBE036B5CFF}"/>
    <cellStyle name="40% - Accent1 6 2 3 2 3" xfId="18252" xr:uid="{09D2A4B6-74DC-4B43-8DCE-223F9183F4C8}"/>
    <cellStyle name="40% - Accent1 6 2 3 2 3 2" xfId="18253" xr:uid="{0C7931C5-FFAE-4C10-B207-9DC75CB1EB3F}"/>
    <cellStyle name="40% - Accent1 6 2 3 2 4" xfId="18254" xr:uid="{633132AD-0457-4154-9EA3-AEB0EA75C39B}"/>
    <cellStyle name="40% - Accent1 6 2 3 2 5" xfId="18255" xr:uid="{60EB3F00-F4D1-40D9-B4A1-993F0802F282}"/>
    <cellStyle name="40% - Accent1 6 2 3 3" xfId="18256" xr:uid="{81AD1D37-9657-41B7-873B-14D0902B0F95}"/>
    <cellStyle name="40% - Accent1 6 2 3 3 2" xfId="18257" xr:uid="{4E9AFFD6-C97B-4C76-9203-A3233362DD53}"/>
    <cellStyle name="40% - Accent1 6 2 3 3 2 2" xfId="18258" xr:uid="{97932C87-970E-4A73-8822-2A71DE3FDA48}"/>
    <cellStyle name="40% - Accent1 6 2 3 3 3" xfId="18259" xr:uid="{B49D91FA-FC5A-45C7-80AB-5DFAA4742C6F}"/>
    <cellStyle name="40% - Accent1 6 2 3 4" xfId="18260" xr:uid="{1CBF8717-24A1-4EA8-8091-4E8AE7EABB48}"/>
    <cellStyle name="40% - Accent1 6 2 3 4 2" xfId="18261" xr:uid="{B586A29A-ABBF-4EA2-9C21-9F16AC07B49F}"/>
    <cellStyle name="40% - Accent1 6 2 3 5" xfId="18262" xr:uid="{139644F5-E3CA-4ACB-8950-C56F5F946A7F}"/>
    <cellStyle name="40% - Accent1 6 2 3 6" xfId="18263" xr:uid="{87ED08B5-C64C-453D-AED8-48F62E3DE598}"/>
    <cellStyle name="40% - Accent1 6 2 4" xfId="18264" xr:uid="{BD4BB94F-F242-4889-AE90-48FEA57D8076}"/>
    <cellStyle name="40% - Accent1 6 2 4 2" xfId="18265" xr:uid="{98B2F174-237A-4881-AA7F-AECD2ABCA1ED}"/>
    <cellStyle name="40% - Accent1 6 2 4 2 2" xfId="18266" xr:uid="{ACE082A3-7A1E-4ADB-979C-E85E6A96F343}"/>
    <cellStyle name="40% - Accent1 6 2 4 2 2 2" xfId="18267" xr:uid="{18E8B54F-80CE-4778-8074-BB444AEFE7A3}"/>
    <cellStyle name="40% - Accent1 6 2 4 2 2 2 2" xfId="18268" xr:uid="{00280E8A-D2E9-4840-89F0-58ECE5AC77E5}"/>
    <cellStyle name="40% - Accent1 6 2 4 2 2 3" xfId="18269" xr:uid="{11638B97-C0F5-4A06-980D-36D80F74702B}"/>
    <cellStyle name="40% - Accent1 6 2 4 2 3" xfId="18270" xr:uid="{C9B82C9C-685F-4BD3-A8EC-9BEECD4C92E3}"/>
    <cellStyle name="40% - Accent1 6 2 4 2 3 2" xfId="18271" xr:uid="{59B6F0AB-CB15-46D7-95EF-62DCF6AB664C}"/>
    <cellStyle name="40% - Accent1 6 2 4 2 4" xfId="18272" xr:uid="{6A8C799C-26FD-4B9C-88F6-98CDCC292933}"/>
    <cellStyle name="40% - Accent1 6 2 4 3" xfId="18273" xr:uid="{9613A9D1-29E9-4218-8C3D-433D846FD391}"/>
    <cellStyle name="40% - Accent1 6 2 4 3 2" xfId="18274" xr:uid="{EBFBAB4A-B0A0-4BE6-B82C-881699DD776B}"/>
    <cellStyle name="40% - Accent1 6 2 4 3 2 2" xfId="18275" xr:uid="{CC173973-19EE-4633-9E65-AD985E23CC6B}"/>
    <cellStyle name="40% - Accent1 6 2 4 3 3" xfId="18276" xr:uid="{656DC5B9-B69A-41EB-B864-161A0E6D22A3}"/>
    <cellStyle name="40% - Accent1 6 2 4 4" xfId="18277" xr:uid="{53413CB4-76E6-41C9-BF77-D30FBB0A9BC7}"/>
    <cellStyle name="40% - Accent1 6 2 4 4 2" xfId="18278" xr:uid="{F4A94D4A-400B-4281-A907-84F83FAB6298}"/>
    <cellStyle name="40% - Accent1 6 2 4 5" xfId="18279" xr:uid="{BBAA3A40-BFA0-4C94-A8DB-B153C28B3EBE}"/>
    <cellStyle name="40% - Accent1 6 2 4 6" xfId="18280" xr:uid="{BA9C092A-6737-46DB-87CF-D46288C4A9C3}"/>
    <cellStyle name="40% - Accent1 6 2 5" xfId="18281" xr:uid="{8D490136-58ED-465D-8A5A-CE83D16DAE0C}"/>
    <cellStyle name="40% - Accent1 6 2 5 2" xfId="18282" xr:uid="{09CA47C5-102B-4D3C-B027-9267652C8A5E}"/>
    <cellStyle name="40% - Accent1 6 2 5 2 2" xfId="18283" xr:uid="{FFD7960E-FB9C-42B0-B719-1E4FF0BD234C}"/>
    <cellStyle name="40% - Accent1 6 2 5 2 2 2" xfId="18284" xr:uid="{59AA7D55-3387-4B08-8C7C-FEBA97A0A787}"/>
    <cellStyle name="40% - Accent1 6 2 5 2 2 2 2" xfId="18285" xr:uid="{ECB6BA5A-F62E-47F9-8EED-C870EE921D8F}"/>
    <cellStyle name="40% - Accent1 6 2 5 2 2 3" xfId="18286" xr:uid="{5ECBA781-FAAB-4422-B994-EA83CB3A045F}"/>
    <cellStyle name="40% - Accent1 6 2 5 2 3" xfId="18287" xr:uid="{6702D4E6-EA40-49F2-8EDB-88F84FE08A20}"/>
    <cellStyle name="40% - Accent1 6 2 5 2 3 2" xfId="18288" xr:uid="{7E58BF72-1206-4412-A16C-B20EB78B1578}"/>
    <cellStyle name="40% - Accent1 6 2 5 2 4" xfId="18289" xr:uid="{D0611E63-C682-4B98-8310-DD32B12424FD}"/>
    <cellStyle name="40% - Accent1 6 2 5 3" xfId="18290" xr:uid="{33F4161F-06EB-4A86-8ED7-DD7FD31C01BF}"/>
    <cellStyle name="40% - Accent1 6 2 5 3 2" xfId="18291" xr:uid="{29011E60-CA95-4348-BFB3-1126A3ABEF18}"/>
    <cellStyle name="40% - Accent1 6 2 5 3 2 2" xfId="18292" xr:uid="{333C1AB4-1AE6-4201-AD2E-5C8B4BFEAABE}"/>
    <cellStyle name="40% - Accent1 6 2 5 3 3" xfId="18293" xr:uid="{34343EAB-3665-47AD-8BD5-148531914D6A}"/>
    <cellStyle name="40% - Accent1 6 2 5 4" xfId="18294" xr:uid="{088E329B-354B-4393-9536-8B54033D3C5B}"/>
    <cellStyle name="40% - Accent1 6 2 5 4 2" xfId="18295" xr:uid="{E16CDCD8-DA48-43F0-9E56-1CB204AF0C7C}"/>
    <cellStyle name="40% - Accent1 6 2 5 5" xfId="18296" xr:uid="{974052AD-C836-46AD-BAB4-D3D771A10706}"/>
    <cellStyle name="40% - Accent1 6 2 6" xfId="18297" xr:uid="{88716029-2C48-405A-A7C7-87F6F87CE63D}"/>
    <cellStyle name="40% - Accent1 6 2 6 2" xfId="18298" xr:uid="{59BE7182-4A5C-4A90-A2D7-4E856B73B67E}"/>
    <cellStyle name="40% - Accent1 6 2 6 2 2" xfId="18299" xr:uid="{218F71B4-13F9-42C0-9219-403D36E52DEB}"/>
    <cellStyle name="40% - Accent1 6 2 6 2 2 2" xfId="18300" xr:uid="{38AAC93E-5BA7-4827-A119-1585F8DC94A1}"/>
    <cellStyle name="40% - Accent1 6 2 6 2 3" xfId="18301" xr:uid="{4422A8C8-4EAB-4A7E-A38D-7CAFA925C89F}"/>
    <cellStyle name="40% - Accent1 6 2 6 3" xfId="18302" xr:uid="{061979D7-E7B2-4385-A9C8-29C374774669}"/>
    <cellStyle name="40% - Accent1 6 2 6 3 2" xfId="18303" xr:uid="{40A40578-C001-4F1D-ABA5-4CF094D9BBDD}"/>
    <cellStyle name="40% - Accent1 6 2 6 4" xfId="18304" xr:uid="{D7F7BFED-AEF6-434C-B774-F8C697BBB7C7}"/>
    <cellStyle name="40% - Accent1 6 2 7" xfId="18305" xr:uid="{23060391-D12B-4757-A817-020B633C9783}"/>
    <cellStyle name="40% - Accent1 6 2 7 2" xfId="18306" xr:uid="{EC8483DC-1FD0-4B3A-805B-E2B7A22EB5FE}"/>
    <cellStyle name="40% - Accent1 6 2 7 2 2" xfId="18307" xr:uid="{32E711D5-7942-4C4F-A5CE-FF893C11E599}"/>
    <cellStyle name="40% - Accent1 6 2 7 3" xfId="18308" xr:uid="{4B0921EA-9B7B-4569-98AB-FB8CB2094A60}"/>
    <cellStyle name="40% - Accent1 6 2 8" xfId="18309" xr:uid="{838C464C-55F9-4C45-9500-E4E422B16B35}"/>
    <cellStyle name="40% - Accent1 6 2 8 2" xfId="18310" xr:uid="{D5C7CE8D-BF6C-4DFE-998F-09CFBDA218E0}"/>
    <cellStyle name="40% - Accent1 6 2 9" xfId="18311" xr:uid="{AD7B7C13-C521-441A-BD25-C32511B2C6D3}"/>
    <cellStyle name="40% - Accent1 6 2 9 2" xfId="18312" xr:uid="{990B8519-5EEA-4866-82A4-7E06245680C0}"/>
    <cellStyle name="40% - Accent1 6 3" xfId="18313" xr:uid="{D3FDFC84-CADE-4904-A28B-B82A10FA325F}"/>
    <cellStyle name="40% - Accent1 6 3 2" xfId="18314" xr:uid="{25D49AD1-F49D-44A4-8715-5DF9B682817D}"/>
    <cellStyle name="40% - Accent1 6 3 2 2" xfId="18315" xr:uid="{B4FBE9F6-EC36-444F-9D93-FD5EA285998A}"/>
    <cellStyle name="40% - Accent1 6 3 2 2 2" xfId="18316" xr:uid="{4CB571DA-7714-4E73-AAA8-D86C0A506C2B}"/>
    <cellStyle name="40% - Accent1 6 3 2 2 2 2" xfId="18317" xr:uid="{3B96118C-B71A-4EA8-83BB-15E595CE8801}"/>
    <cellStyle name="40% - Accent1 6 3 2 2 3" xfId="18318" xr:uid="{4932BABE-F77B-4F4D-B9F1-1DCC10549D56}"/>
    <cellStyle name="40% - Accent1 6 3 2 3" xfId="18319" xr:uid="{6B7374FB-9B4B-4464-AA72-7F79AB595F38}"/>
    <cellStyle name="40% - Accent1 6 3 2 3 2" xfId="18320" xr:uid="{BBEB509E-25DB-496C-90FE-9CDC4CF7A92D}"/>
    <cellStyle name="40% - Accent1 6 3 2 4" xfId="18321" xr:uid="{B47149F1-F9EC-4BE5-A2A2-46D087B7CC15}"/>
    <cellStyle name="40% - Accent1 6 3 2 5" xfId="18322" xr:uid="{6EFDC686-E1AC-47C0-B643-AD69C30B44DA}"/>
    <cellStyle name="40% - Accent1 6 3 3" xfId="18323" xr:uid="{35B6FF0B-4CA1-4BD1-948F-13E055206975}"/>
    <cellStyle name="40% - Accent1 6 3 3 2" xfId="18324" xr:uid="{BD81C8E3-DDD9-403B-8D2A-4908A1C8768F}"/>
    <cellStyle name="40% - Accent1 6 3 3 2 2" xfId="18325" xr:uid="{E3CD5DEC-0B9B-4A64-872A-EC27269BC9BC}"/>
    <cellStyle name="40% - Accent1 6 3 3 3" xfId="18326" xr:uid="{909DA2B5-8E26-47AE-A912-DC9491AC915D}"/>
    <cellStyle name="40% - Accent1 6 3 4" xfId="18327" xr:uid="{060D82D7-16CF-4EE1-92E2-4B43A54A8EDE}"/>
    <cellStyle name="40% - Accent1 6 3 4 2" xfId="18328" xr:uid="{3D378092-3264-48A3-8C16-F2404C753615}"/>
    <cellStyle name="40% - Accent1 6 3 5" xfId="18329" xr:uid="{E1B961D4-1865-4517-94A5-0E648A3CDC33}"/>
    <cellStyle name="40% - Accent1 6 3 6" xfId="18330" xr:uid="{2F433492-DF07-4E87-849C-51BA0D5375E4}"/>
    <cellStyle name="40% - Accent1 6 4" xfId="18331" xr:uid="{6D81DC2A-E098-4343-8A31-756AC337BEC1}"/>
    <cellStyle name="40% - Accent1 6 4 2" xfId="18332" xr:uid="{44A8B22B-BFCE-473E-9F32-83902E9F013E}"/>
    <cellStyle name="40% - Accent1 6 4 2 2" xfId="18333" xr:uid="{4AED37F7-646A-48EC-86B2-CC8577365BCB}"/>
    <cellStyle name="40% - Accent1 6 4 2 2 2" xfId="18334" xr:uid="{778B9D01-70EA-44E5-A189-9046B93469EE}"/>
    <cellStyle name="40% - Accent1 6 4 2 2 2 2" xfId="18335" xr:uid="{8D6538F1-8543-4BD9-83D7-EDC692D8C3C4}"/>
    <cellStyle name="40% - Accent1 6 4 2 2 3" xfId="18336" xr:uid="{92A340B9-61D0-415D-B54E-591F458C2ED0}"/>
    <cellStyle name="40% - Accent1 6 4 2 3" xfId="18337" xr:uid="{DC324C42-5FFC-42E4-9A44-25D35C282183}"/>
    <cellStyle name="40% - Accent1 6 4 2 3 2" xfId="18338" xr:uid="{06A68C37-CE3F-4C04-BC47-993C78FA4278}"/>
    <cellStyle name="40% - Accent1 6 4 2 4" xfId="18339" xr:uid="{10B7FC44-4770-4629-BA7F-4F2DF9F8B3D9}"/>
    <cellStyle name="40% - Accent1 6 4 2 5" xfId="18340" xr:uid="{174B1CD5-342C-4DD7-A5F3-D052C6E678A5}"/>
    <cellStyle name="40% - Accent1 6 4 3" xfId="18341" xr:uid="{ED0B019B-CFD5-4D9B-8D7B-2276FD597C34}"/>
    <cellStyle name="40% - Accent1 6 4 3 2" xfId="18342" xr:uid="{806B4B3A-F491-4C3B-A533-233F14E5F48F}"/>
    <cellStyle name="40% - Accent1 6 4 3 2 2" xfId="18343" xr:uid="{F4305270-32F8-4269-9824-C757407096A6}"/>
    <cellStyle name="40% - Accent1 6 4 3 3" xfId="18344" xr:uid="{F194298A-4B6F-4DD9-A88F-88935360F841}"/>
    <cellStyle name="40% - Accent1 6 4 4" xfId="18345" xr:uid="{1E5E2476-0195-430E-89EB-ACAC64B8F97F}"/>
    <cellStyle name="40% - Accent1 6 4 4 2" xfId="18346" xr:uid="{96E0EA3A-E59F-4ABF-81B0-1825A1043C59}"/>
    <cellStyle name="40% - Accent1 6 4 5" xfId="18347" xr:uid="{B0DB5EE7-4EA6-48B6-8FA3-842D452E3F9B}"/>
    <cellStyle name="40% - Accent1 6 4 6" xfId="18348" xr:uid="{0E2BE4A3-883F-4020-8647-C3FC3472719F}"/>
    <cellStyle name="40% - Accent1 6 5" xfId="18349" xr:uid="{922DA33B-6B6A-4D20-AF5E-1F87BBA3FD21}"/>
    <cellStyle name="40% - Accent1 6 5 2" xfId="18350" xr:uid="{A0564D30-953B-480D-BAF1-DCC6F4B5736E}"/>
    <cellStyle name="40% - Accent1 6 5 2 2" xfId="18351" xr:uid="{29CCBC6C-5EA0-4518-891F-EFF90E3FB31D}"/>
    <cellStyle name="40% - Accent1 6 5 2 2 2" xfId="18352" xr:uid="{3B9D041A-565E-433A-91EC-7EC07F91B93A}"/>
    <cellStyle name="40% - Accent1 6 5 2 2 2 2" xfId="18353" xr:uid="{7B4E4773-0659-4F54-810A-57C82CCB5CF5}"/>
    <cellStyle name="40% - Accent1 6 5 2 2 3" xfId="18354" xr:uid="{6499B092-697D-45B0-A739-5F7B368D90E8}"/>
    <cellStyle name="40% - Accent1 6 5 2 3" xfId="18355" xr:uid="{88F511F4-B37B-44D7-9D1A-AE4226B8E6F7}"/>
    <cellStyle name="40% - Accent1 6 5 2 3 2" xfId="18356" xr:uid="{DEA534DF-F057-472E-A062-A8F0A3C12DAE}"/>
    <cellStyle name="40% - Accent1 6 5 2 4" xfId="18357" xr:uid="{00BD223A-1D7D-4253-9630-C4A542BED983}"/>
    <cellStyle name="40% - Accent1 6 5 3" xfId="18358" xr:uid="{132B0599-C89E-4BBF-8826-D2408BFEE788}"/>
    <cellStyle name="40% - Accent1 6 5 3 2" xfId="18359" xr:uid="{8080AC3B-D1A1-4DD8-A6FE-FF73C461ADC0}"/>
    <cellStyle name="40% - Accent1 6 5 3 2 2" xfId="18360" xr:uid="{3047E40D-0EF4-45C4-BFE3-EDC59281E8B1}"/>
    <cellStyle name="40% - Accent1 6 5 3 3" xfId="18361" xr:uid="{05B016EB-A576-435B-B3C5-252648BD0E81}"/>
    <cellStyle name="40% - Accent1 6 5 4" xfId="18362" xr:uid="{24060DA5-B79A-485C-BDAC-5DE3E6CB269A}"/>
    <cellStyle name="40% - Accent1 6 5 4 2" xfId="18363" xr:uid="{38D6D550-3508-4422-A9A8-7A05437F7506}"/>
    <cellStyle name="40% - Accent1 6 5 5" xfId="18364" xr:uid="{0FB9F035-B0DA-4B01-997D-4CA66E6965CA}"/>
    <cellStyle name="40% - Accent1 6 5 6" xfId="18365" xr:uid="{589362FB-731B-46F1-8A12-131B7A74115C}"/>
    <cellStyle name="40% - Accent1 6 6" xfId="18366" xr:uid="{809962E9-077E-4EE9-B74A-0FEF08D7B056}"/>
    <cellStyle name="40% - Accent1 6 6 2" xfId="18367" xr:uid="{3E8F146A-BF9F-48E7-B21F-547CFDEBD275}"/>
    <cellStyle name="40% - Accent1 6 6 2 2" xfId="18368" xr:uid="{00A791F4-A51C-4C36-B5AD-D5F14240FA2C}"/>
    <cellStyle name="40% - Accent1 6 6 2 2 2" xfId="18369" xr:uid="{6F0E96CB-FC29-4F32-905B-1B9B9FDBAF8E}"/>
    <cellStyle name="40% - Accent1 6 6 2 2 2 2" xfId="18370" xr:uid="{82C20676-D5DF-4A8E-BE9E-AC638E9BC23C}"/>
    <cellStyle name="40% - Accent1 6 6 2 2 3" xfId="18371" xr:uid="{CDF15896-0540-49F3-9ADE-9AA78FCF0664}"/>
    <cellStyle name="40% - Accent1 6 6 2 3" xfId="18372" xr:uid="{2C663607-6C80-4231-A597-E8209C73ACB1}"/>
    <cellStyle name="40% - Accent1 6 6 2 3 2" xfId="18373" xr:uid="{E3929184-E7FA-4C85-ADC0-BF7CE51E1D27}"/>
    <cellStyle name="40% - Accent1 6 6 2 4" xfId="18374" xr:uid="{6F91E9B2-1769-4BFC-9BA3-6A65B4A30E73}"/>
    <cellStyle name="40% - Accent1 6 6 3" xfId="18375" xr:uid="{356A0A4E-7FF4-4C47-A3C5-B0D895729343}"/>
    <cellStyle name="40% - Accent1 6 6 3 2" xfId="18376" xr:uid="{4B31FC03-9A16-48A0-BA96-0CC124FAFFD3}"/>
    <cellStyle name="40% - Accent1 6 6 3 2 2" xfId="18377" xr:uid="{B7EBF510-7727-4463-8D42-4B60C709D201}"/>
    <cellStyle name="40% - Accent1 6 6 3 3" xfId="18378" xr:uid="{51610710-7C2E-41DA-A83F-52FF6E1F0D72}"/>
    <cellStyle name="40% - Accent1 6 6 4" xfId="18379" xr:uid="{D3BB85D8-7A5B-41BF-B5FF-DF809CFE7D11}"/>
    <cellStyle name="40% - Accent1 6 6 4 2" xfId="18380" xr:uid="{F323655A-58F5-43E9-AEB2-16D3B384C293}"/>
    <cellStyle name="40% - Accent1 6 6 5" xfId="18381" xr:uid="{CF049C7F-A5CB-44B3-AAAD-DAE81633A5A7}"/>
    <cellStyle name="40% - Accent1 6 7" xfId="18382" xr:uid="{F38D00A9-A75A-4B4C-8011-07CC63D68853}"/>
    <cellStyle name="40% - Accent1 6 7 2" xfId="18383" xr:uid="{7F0AD7D0-E61C-4D3C-9691-0A0004C7652F}"/>
    <cellStyle name="40% - Accent1 6 7 2 2" xfId="18384" xr:uid="{D627D955-C770-4C9D-AC28-A948657B9B0A}"/>
    <cellStyle name="40% - Accent1 6 7 2 2 2" xfId="18385" xr:uid="{0FA25CC3-07DA-4CED-BA6C-738ABA093A33}"/>
    <cellStyle name="40% - Accent1 6 7 2 3" xfId="18386" xr:uid="{6FA43791-B9D3-476C-859E-9F3E6B056C9B}"/>
    <cellStyle name="40% - Accent1 6 7 3" xfId="18387" xr:uid="{7B99D673-2B0A-462C-87A5-DA72980C24E3}"/>
    <cellStyle name="40% - Accent1 6 7 3 2" xfId="18388" xr:uid="{E3EC6D37-44CA-4FB4-AA56-B5B1ADB6D5A6}"/>
    <cellStyle name="40% - Accent1 6 7 4" xfId="18389" xr:uid="{27A9662E-56F4-4528-8F79-5B45CAAA224C}"/>
    <cellStyle name="40% - Accent1 6 8" xfId="18390" xr:uid="{420BC941-0B97-4675-B9A0-BC5A042E1A8D}"/>
    <cellStyle name="40% - Accent1 6 8 2" xfId="18391" xr:uid="{8A905479-A302-4F2F-BFC8-ED69A18C9B4F}"/>
    <cellStyle name="40% - Accent1 6 8 2 2" xfId="18392" xr:uid="{8576CF96-F14C-4BBA-BC3E-C2EC73DD1581}"/>
    <cellStyle name="40% - Accent1 6 8 3" xfId="18393" xr:uid="{92FE8CC4-AEA5-4B03-B501-5B8E4C814FEE}"/>
    <cellStyle name="40% - Accent1 6 9" xfId="18394" xr:uid="{695F4480-74E6-488E-BFDC-12567EA67E41}"/>
    <cellStyle name="40% - Accent1 6 9 2" xfId="18395" xr:uid="{37AD187C-7F2F-4F33-B9A3-CA07C962C356}"/>
    <cellStyle name="40% - Accent1 7" xfId="18396" xr:uid="{93CB2B5F-94F0-4DB7-89AD-746697AC9ED9}"/>
    <cellStyle name="40% - Accent1 7 10" xfId="18397" xr:uid="{0B8B7864-11BF-4B6E-8712-C1FAB1F04F45}"/>
    <cellStyle name="40% - Accent1 7 10 2" xfId="18398" xr:uid="{0673AFF1-0269-437F-9782-4119DEE96937}"/>
    <cellStyle name="40% - Accent1 7 11" xfId="18399" xr:uid="{AE42F2AE-65BB-400D-8705-8B7B471049C9}"/>
    <cellStyle name="40% - Accent1 7 12" xfId="18400" xr:uid="{E3E10D0F-E1A0-452E-AF5C-875C34EE0CC5}"/>
    <cellStyle name="40% - Accent1 7 2" xfId="18401" xr:uid="{DF7C6D81-A868-4718-B6D0-01FADA76855B}"/>
    <cellStyle name="40% - Accent1 7 2 10" xfId="18402" xr:uid="{75FAC6E9-F90E-421A-8498-1233FB0A7997}"/>
    <cellStyle name="40% - Accent1 7 2 2" xfId="18403" xr:uid="{EC2E8F68-9644-451F-84B1-2C6640A45644}"/>
    <cellStyle name="40% - Accent1 7 2 2 2" xfId="18404" xr:uid="{8192315D-774F-484A-B563-872DA97AEA01}"/>
    <cellStyle name="40% - Accent1 7 2 2 2 2" xfId="18405" xr:uid="{D112D6C5-0F16-4CDB-8156-39AFA6FF523A}"/>
    <cellStyle name="40% - Accent1 7 2 2 2 2 2" xfId="18406" xr:uid="{BCCA9D19-7CC3-4A3C-81E1-16D09279DA3D}"/>
    <cellStyle name="40% - Accent1 7 2 2 2 2 2 2" xfId="18407" xr:uid="{EE7CD5CD-BEF8-4545-8C9A-F1DB114DE28B}"/>
    <cellStyle name="40% - Accent1 7 2 2 2 2 3" xfId="18408" xr:uid="{E423911B-CE31-4C03-A5FE-00EBBEA7B58A}"/>
    <cellStyle name="40% - Accent1 7 2 2 2 3" xfId="18409" xr:uid="{64518071-C4BB-4E38-85A1-74202E7F9611}"/>
    <cellStyle name="40% - Accent1 7 2 2 2 3 2" xfId="18410" xr:uid="{77157A2B-9C0A-440B-B41A-5B1DE3928E04}"/>
    <cellStyle name="40% - Accent1 7 2 2 2 4" xfId="18411" xr:uid="{2285EE87-AD42-4A05-A88F-E0AB592DDCF5}"/>
    <cellStyle name="40% - Accent1 7 2 2 2 5" xfId="18412" xr:uid="{6F1E50A8-9050-432E-9149-5A93D8BD895F}"/>
    <cellStyle name="40% - Accent1 7 2 2 3" xfId="18413" xr:uid="{AE1AFA4E-E721-4E45-912E-F9C4CF9C4E20}"/>
    <cellStyle name="40% - Accent1 7 2 2 3 2" xfId="18414" xr:uid="{8CCE7381-0193-49DB-AEEB-19C66C9A9E78}"/>
    <cellStyle name="40% - Accent1 7 2 2 3 2 2" xfId="18415" xr:uid="{F2EA706D-C8AA-4F28-8BB5-3DCB85B34949}"/>
    <cellStyle name="40% - Accent1 7 2 2 3 3" xfId="18416" xr:uid="{2E49C5F3-71C5-4EE6-99B3-946EFABEC122}"/>
    <cellStyle name="40% - Accent1 7 2 2 4" xfId="18417" xr:uid="{3502986E-DA66-4847-92F7-74142BF76B10}"/>
    <cellStyle name="40% - Accent1 7 2 2 4 2" xfId="18418" xr:uid="{544704B6-D508-4E09-BB3C-E6219C2945CA}"/>
    <cellStyle name="40% - Accent1 7 2 2 5" xfId="18419" xr:uid="{2455CEF5-6742-4C29-8FB8-BA70A10B2913}"/>
    <cellStyle name="40% - Accent1 7 2 2 6" xfId="18420" xr:uid="{3620D7FC-6B53-4DAF-ABB2-AE5E8ACEF1F8}"/>
    <cellStyle name="40% - Accent1 7 2 3" xfId="18421" xr:uid="{711EEB8F-2565-4006-9C90-341E9A9D3BCB}"/>
    <cellStyle name="40% - Accent1 7 2 3 2" xfId="18422" xr:uid="{1482744F-16B2-4604-92E5-05B4CF319D51}"/>
    <cellStyle name="40% - Accent1 7 2 3 2 2" xfId="18423" xr:uid="{D636C1DC-CCCF-4E62-9289-2E2988E0D248}"/>
    <cellStyle name="40% - Accent1 7 2 3 2 2 2" xfId="18424" xr:uid="{08E3C5D2-B621-4599-976F-3A3B2570AC07}"/>
    <cellStyle name="40% - Accent1 7 2 3 2 2 2 2" xfId="18425" xr:uid="{CD1A4E6E-2F69-4A7D-930B-512CAD7FAB71}"/>
    <cellStyle name="40% - Accent1 7 2 3 2 2 3" xfId="18426" xr:uid="{EDAEF8D0-A8DD-45F9-BC58-9D287F048902}"/>
    <cellStyle name="40% - Accent1 7 2 3 2 3" xfId="18427" xr:uid="{C2116DA0-0389-4EFE-8258-EDDB6EA6F200}"/>
    <cellStyle name="40% - Accent1 7 2 3 2 3 2" xfId="18428" xr:uid="{E46454FF-270B-402E-A416-8D730C8E1E59}"/>
    <cellStyle name="40% - Accent1 7 2 3 2 4" xfId="18429" xr:uid="{4D2E727B-61E1-4846-9BE0-5F485C09FF23}"/>
    <cellStyle name="40% - Accent1 7 2 3 2 5" xfId="18430" xr:uid="{91C91BAC-6040-47A6-96A4-6D2135F4A129}"/>
    <cellStyle name="40% - Accent1 7 2 3 3" xfId="18431" xr:uid="{AE7984CF-8C92-4E1A-B0CA-6B41B71A8532}"/>
    <cellStyle name="40% - Accent1 7 2 3 3 2" xfId="18432" xr:uid="{8575DCBF-C060-4447-AA34-5CEC44AE81C0}"/>
    <cellStyle name="40% - Accent1 7 2 3 3 2 2" xfId="18433" xr:uid="{3FE7F11D-961F-4CCC-A05A-CAED1BA8CB8E}"/>
    <cellStyle name="40% - Accent1 7 2 3 3 3" xfId="18434" xr:uid="{CA916F10-C0B9-4478-8DCE-764E127ECF79}"/>
    <cellStyle name="40% - Accent1 7 2 3 4" xfId="18435" xr:uid="{F506142D-6D18-4C7E-89A0-A521F24EE827}"/>
    <cellStyle name="40% - Accent1 7 2 3 4 2" xfId="18436" xr:uid="{A54AD3A1-F7FD-44B2-BB88-17AC11782311}"/>
    <cellStyle name="40% - Accent1 7 2 3 5" xfId="18437" xr:uid="{76B89236-2F26-4B66-A51F-1C87B82A0D04}"/>
    <cellStyle name="40% - Accent1 7 2 3 6" xfId="18438" xr:uid="{D38D6D92-BCD8-482C-9E7B-45C85E4FCC37}"/>
    <cellStyle name="40% - Accent1 7 2 4" xfId="18439" xr:uid="{35622A24-1DBB-492E-8C4D-E61D63C5B9FE}"/>
    <cellStyle name="40% - Accent1 7 2 4 2" xfId="18440" xr:uid="{219DC884-20EE-4B50-B786-62A07FBC9395}"/>
    <cellStyle name="40% - Accent1 7 2 4 2 2" xfId="18441" xr:uid="{52FD83F5-AE3E-45CD-A6E3-92F224D526C9}"/>
    <cellStyle name="40% - Accent1 7 2 4 2 2 2" xfId="18442" xr:uid="{3EB80CA9-C402-4E47-A6B4-2C035CEE596A}"/>
    <cellStyle name="40% - Accent1 7 2 4 2 2 2 2" xfId="18443" xr:uid="{6D34F3BE-FEE5-4C78-93DB-46B84ADDAE2A}"/>
    <cellStyle name="40% - Accent1 7 2 4 2 2 3" xfId="18444" xr:uid="{E326F076-FB9C-448A-B99E-4D76CC255A27}"/>
    <cellStyle name="40% - Accent1 7 2 4 2 3" xfId="18445" xr:uid="{475BACD5-5A77-48B8-B1B6-98CCD1E3FF90}"/>
    <cellStyle name="40% - Accent1 7 2 4 2 3 2" xfId="18446" xr:uid="{501AD5C9-7966-4AFB-B0E2-2CCE377AF958}"/>
    <cellStyle name="40% - Accent1 7 2 4 2 4" xfId="18447" xr:uid="{DD267A95-B34E-4C3D-9D6D-4FE50C8DA20D}"/>
    <cellStyle name="40% - Accent1 7 2 4 3" xfId="18448" xr:uid="{7E45EAD8-36E2-4BB0-BD63-53FBF8E41AB7}"/>
    <cellStyle name="40% - Accent1 7 2 4 3 2" xfId="18449" xr:uid="{C30D7430-2044-4A39-B057-B793CCAE658C}"/>
    <cellStyle name="40% - Accent1 7 2 4 3 2 2" xfId="18450" xr:uid="{65ECC281-936F-432C-9FEB-73BEB3EF4142}"/>
    <cellStyle name="40% - Accent1 7 2 4 3 3" xfId="18451" xr:uid="{DB46363D-5BA8-49D9-AE01-6F72A4CCCF85}"/>
    <cellStyle name="40% - Accent1 7 2 4 4" xfId="18452" xr:uid="{CF8E0949-E6FA-453E-B73B-B3C8C3D2B155}"/>
    <cellStyle name="40% - Accent1 7 2 4 4 2" xfId="18453" xr:uid="{E8481425-9B80-4E22-9C50-E04DC1E357B8}"/>
    <cellStyle name="40% - Accent1 7 2 4 5" xfId="18454" xr:uid="{3B96C837-7479-4BCE-ABFE-F34BF8DDA6E8}"/>
    <cellStyle name="40% - Accent1 7 2 4 6" xfId="18455" xr:uid="{083FEF3B-6E4D-486C-9D40-7B3D4DF7F8BA}"/>
    <cellStyle name="40% - Accent1 7 2 5" xfId="18456" xr:uid="{F29D4BCC-F290-4EB8-95DD-551390343902}"/>
    <cellStyle name="40% - Accent1 7 2 5 2" xfId="18457" xr:uid="{12AAEEAE-2015-48FF-BFD1-029093327362}"/>
    <cellStyle name="40% - Accent1 7 2 5 2 2" xfId="18458" xr:uid="{49A6E427-498C-4041-A404-8F5527BE0E6F}"/>
    <cellStyle name="40% - Accent1 7 2 5 2 2 2" xfId="18459" xr:uid="{25FACCB7-098F-44C2-BFFA-7C5A045D1080}"/>
    <cellStyle name="40% - Accent1 7 2 5 2 2 2 2" xfId="18460" xr:uid="{74440205-FD77-47E7-82C9-8D6E5A160DA2}"/>
    <cellStyle name="40% - Accent1 7 2 5 2 2 3" xfId="18461" xr:uid="{EB69EC82-E055-46D8-BBDA-FDC50E484081}"/>
    <cellStyle name="40% - Accent1 7 2 5 2 3" xfId="18462" xr:uid="{54705474-C641-4448-8A1A-5665DE4B6B7F}"/>
    <cellStyle name="40% - Accent1 7 2 5 2 3 2" xfId="18463" xr:uid="{A18C52D0-4F8A-4121-AB7F-6980A1A07C48}"/>
    <cellStyle name="40% - Accent1 7 2 5 2 4" xfId="18464" xr:uid="{62840051-6725-4206-B8BD-EACACA4AA791}"/>
    <cellStyle name="40% - Accent1 7 2 5 3" xfId="18465" xr:uid="{7A8C71B7-5375-4022-9D9C-E35295B17859}"/>
    <cellStyle name="40% - Accent1 7 2 5 3 2" xfId="18466" xr:uid="{4A998880-A022-449F-8ECE-0ABEC1B19B92}"/>
    <cellStyle name="40% - Accent1 7 2 5 3 2 2" xfId="18467" xr:uid="{4C484E33-D46D-4FEC-A1FE-D346C4895159}"/>
    <cellStyle name="40% - Accent1 7 2 5 3 3" xfId="18468" xr:uid="{BFE1FAB5-E84C-436A-B7D5-150AE545B065}"/>
    <cellStyle name="40% - Accent1 7 2 5 4" xfId="18469" xr:uid="{CAAC8243-3707-416B-AAD7-6090B45F6BF7}"/>
    <cellStyle name="40% - Accent1 7 2 5 4 2" xfId="18470" xr:uid="{F8F7037D-41DA-4ABB-A45C-D2F10C8F82E7}"/>
    <cellStyle name="40% - Accent1 7 2 5 5" xfId="18471" xr:uid="{B99E9AC0-2E80-4753-A3F9-DC037D8E035D}"/>
    <cellStyle name="40% - Accent1 7 2 6" xfId="18472" xr:uid="{49C449DC-3860-46D6-AA19-B38B88675C8A}"/>
    <cellStyle name="40% - Accent1 7 2 6 2" xfId="18473" xr:uid="{CBF422BC-8EFF-4CDE-B31F-EDF0D15C6590}"/>
    <cellStyle name="40% - Accent1 7 2 6 2 2" xfId="18474" xr:uid="{ACF4AC92-992D-4287-8738-04ED1C958BCF}"/>
    <cellStyle name="40% - Accent1 7 2 6 2 2 2" xfId="18475" xr:uid="{664C5409-142B-4F98-A172-BAF630C2FC78}"/>
    <cellStyle name="40% - Accent1 7 2 6 2 3" xfId="18476" xr:uid="{53F8B3F1-9B99-4A5B-8003-0CEB5CEFBC2C}"/>
    <cellStyle name="40% - Accent1 7 2 6 3" xfId="18477" xr:uid="{348161C8-10E2-4E15-9610-DFCDE08E1A1E}"/>
    <cellStyle name="40% - Accent1 7 2 6 3 2" xfId="18478" xr:uid="{2E497EBB-DF55-4F0B-9616-6AC7D6776B0A}"/>
    <cellStyle name="40% - Accent1 7 2 6 4" xfId="18479" xr:uid="{009D3630-5AA7-4769-9ACA-3C5B5E99216F}"/>
    <cellStyle name="40% - Accent1 7 2 7" xfId="18480" xr:uid="{076256EF-00F4-43A2-8193-67A3B576C810}"/>
    <cellStyle name="40% - Accent1 7 2 7 2" xfId="18481" xr:uid="{93C01AF7-AB59-4531-9B5F-F8DB6F22BCCF}"/>
    <cellStyle name="40% - Accent1 7 2 7 2 2" xfId="18482" xr:uid="{102ABC6F-81BA-493C-9D77-41403AB1FF61}"/>
    <cellStyle name="40% - Accent1 7 2 7 3" xfId="18483" xr:uid="{4E9BC979-BEE4-48F7-AF69-8306D1A43883}"/>
    <cellStyle name="40% - Accent1 7 2 8" xfId="18484" xr:uid="{8E36E47F-0680-479B-A7A4-2735FF31087B}"/>
    <cellStyle name="40% - Accent1 7 2 8 2" xfId="18485" xr:uid="{5A364CFE-2836-422F-8D2E-7C083BCCBD06}"/>
    <cellStyle name="40% - Accent1 7 2 9" xfId="18486" xr:uid="{A3388B21-9B06-4323-9676-BD079BE256ED}"/>
    <cellStyle name="40% - Accent1 7 3" xfId="18487" xr:uid="{D125545D-9872-4C5B-AEF8-CD55DF291D8A}"/>
    <cellStyle name="40% - Accent1 7 3 2" xfId="18488" xr:uid="{DA209D12-0D67-48C2-B87A-723874920845}"/>
    <cellStyle name="40% - Accent1 7 3 2 2" xfId="18489" xr:uid="{F2AF46E7-FD26-4947-922A-62B7CA9CA113}"/>
    <cellStyle name="40% - Accent1 7 3 2 2 2" xfId="18490" xr:uid="{EE94A946-3DFF-4614-808A-6FDEFBF4659F}"/>
    <cellStyle name="40% - Accent1 7 3 2 2 2 2" xfId="18491" xr:uid="{B02BA68C-6CA2-43AD-A706-89ADDD2D9B23}"/>
    <cellStyle name="40% - Accent1 7 3 2 2 3" xfId="18492" xr:uid="{56E9CAFC-4015-4BB6-93CF-946406C18942}"/>
    <cellStyle name="40% - Accent1 7 3 2 3" xfId="18493" xr:uid="{B1D3F25C-FF5A-4BA7-A684-038416CF6A24}"/>
    <cellStyle name="40% - Accent1 7 3 2 3 2" xfId="18494" xr:uid="{F5EB0E5A-023F-4D3B-9FDB-44AD823FB5F3}"/>
    <cellStyle name="40% - Accent1 7 3 2 4" xfId="18495" xr:uid="{FD68C8E1-245E-4CCA-B170-9390EB9E28F2}"/>
    <cellStyle name="40% - Accent1 7 3 2 5" xfId="18496" xr:uid="{268C6696-D981-4D75-A0EF-D7D5EE3EF85B}"/>
    <cellStyle name="40% - Accent1 7 3 3" xfId="18497" xr:uid="{03470177-1718-4872-B796-367CACA0C8FA}"/>
    <cellStyle name="40% - Accent1 7 3 3 2" xfId="18498" xr:uid="{5160133D-6051-4DF1-BCFB-7605E1211625}"/>
    <cellStyle name="40% - Accent1 7 3 3 2 2" xfId="18499" xr:uid="{92DD7E45-E511-4B3D-B79D-BE5CD2D57315}"/>
    <cellStyle name="40% - Accent1 7 3 3 3" xfId="18500" xr:uid="{0E292CDD-C4BE-45FA-BD28-2EC3EBD635DA}"/>
    <cellStyle name="40% - Accent1 7 3 4" xfId="18501" xr:uid="{757FFD54-7268-411A-8026-6CD067060681}"/>
    <cellStyle name="40% - Accent1 7 3 4 2" xfId="18502" xr:uid="{0B96F369-9662-4565-94AA-FB4DB56139E3}"/>
    <cellStyle name="40% - Accent1 7 3 5" xfId="18503" xr:uid="{94169950-5BB6-47B7-AB38-6D077740A40D}"/>
    <cellStyle name="40% - Accent1 7 3 6" xfId="18504" xr:uid="{6AD7B900-36C9-4AE9-830C-865ACE6FC3EB}"/>
    <cellStyle name="40% - Accent1 7 4" xfId="18505" xr:uid="{50B5AF8A-33F6-4863-9A1A-A2457D45D996}"/>
    <cellStyle name="40% - Accent1 7 4 2" xfId="18506" xr:uid="{8BB7ADD3-A0A0-4DE7-A1AD-BB29FFD6DDD2}"/>
    <cellStyle name="40% - Accent1 7 4 2 2" xfId="18507" xr:uid="{6C188CC3-0307-4320-9BF0-9533151C5270}"/>
    <cellStyle name="40% - Accent1 7 4 2 2 2" xfId="18508" xr:uid="{92FCD82A-0D48-4791-951A-F414B325EAEB}"/>
    <cellStyle name="40% - Accent1 7 4 2 2 2 2" xfId="18509" xr:uid="{EBBEBCDE-2CE9-46E1-9015-AC549FE13E38}"/>
    <cellStyle name="40% - Accent1 7 4 2 2 3" xfId="18510" xr:uid="{A4F578C1-E71D-44DB-93E7-A151E332BF88}"/>
    <cellStyle name="40% - Accent1 7 4 2 3" xfId="18511" xr:uid="{1BB581EE-39A1-4E30-A7AA-E77D3FA1EA41}"/>
    <cellStyle name="40% - Accent1 7 4 2 3 2" xfId="18512" xr:uid="{ED50B7CB-0381-4B69-9FA4-B3E79E5BB96A}"/>
    <cellStyle name="40% - Accent1 7 4 2 4" xfId="18513" xr:uid="{F84066AE-C5CB-45E5-8956-116E66CC3F15}"/>
    <cellStyle name="40% - Accent1 7 4 2 5" xfId="18514" xr:uid="{A028F5B4-ED13-40EE-A552-0CD1C25769F0}"/>
    <cellStyle name="40% - Accent1 7 4 3" xfId="18515" xr:uid="{97831668-4293-4702-8360-440EA3BF7212}"/>
    <cellStyle name="40% - Accent1 7 4 3 2" xfId="18516" xr:uid="{5B886FA3-128C-420C-B1D4-702B3265D1AF}"/>
    <cellStyle name="40% - Accent1 7 4 3 2 2" xfId="18517" xr:uid="{B4454DFD-A9A6-454C-B2C3-2A70F236746E}"/>
    <cellStyle name="40% - Accent1 7 4 3 3" xfId="18518" xr:uid="{08134A6F-5FEC-438E-9640-42EA59561A39}"/>
    <cellStyle name="40% - Accent1 7 4 4" xfId="18519" xr:uid="{3A44BF6D-DEA9-469B-ABF2-5F6937E76792}"/>
    <cellStyle name="40% - Accent1 7 4 4 2" xfId="18520" xr:uid="{EB35DF94-8A51-45A0-BBB6-E057AED70E80}"/>
    <cellStyle name="40% - Accent1 7 4 5" xfId="18521" xr:uid="{E392E91B-296A-4343-AEAF-A9981BE8A5F2}"/>
    <cellStyle name="40% - Accent1 7 4 6" xfId="18522" xr:uid="{C62F387C-A031-49D0-94D0-541CCCC3C071}"/>
    <cellStyle name="40% - Accent1 7 5" xfId="18523" xr:uid="{7921160A-2B5C-43B6-9859-01CC694F3B12}"/>
    <cellStyle name="40% - Accent1 7 5 2" xfId="18524" xr:uid="{42B7C9EC-1B0C-4C47-A2AC-4D1602EF3CEA}"/>
    <cellStyle name="40% - Accent1 7 5 2 2" xfId="18525" xr:uid="{FDC8AFFB-4E45-41BD-8E57-91F8E4BEF30D}"/>
    <cellStyle name="40% - Accent1 7 5 2 2 2" xfId="18526" xr:uid="{80A211F6-31AB-4908-A763-E214446304F0}"/>
    <cellStyle name="40% - Accent1 7 5 2 2 2 2" xfId="18527" xr:uid="{3059E3E9-F958-4554-ADAB-656BBC18EF1E}"/>
    <cellStyle name="40% - Accent1 7 5 2 2 3" xfId="18528" xr:uid="{EF715CE4-2FD0-4B05-856F-B17031CFCFA9}"/>
    <cellStyle name="40% - Accent1 7 5 2 3" xfId="18529" xr:uid="{0818C6DC-0812-42B4-BCCF-0E2FF6C1E864}"/>
    <cellStyle name="40% - Accent1 7 5 2 3 2" xfId="18530" xr:uid="{FDBE5A67-AB26-4B09-9C0A-14937744BAA4}"/>
    <cellStyle name="40% - Accent1 7 5 2 4" xfId="18531" xr:uid="{4AD67960-5A55-4681-B46B-1DE812FD0E10}"/>
    <cellStyle name="40% - Accent1 7 5 3" xfId="18532" xr:uid="{04E1B023-5984-48D3-9EE8-C4E9835EFC7F}"/>
    <cellStyle name="40% - Accent1 7 5 3 2" xfId="18533" xr:uid="{C1CE261C-3943-4F96-8CDA-DAFEB8084B67}"/>
    <cellStyle name="40% - Accent1 7 5 3 2 2" xfId="18534" xr:uid="{4201A6A9-D751-482D-B916-BEFD68788907}"/>
    <cellStyle name="40% - Accent1 7 5 3 3" xfId="18535" xr:uid="{ED520CE0-4A1D-4738-815D-A561A3612D0A}"/>
    <cellStyle name="40% - Accent1 7 5 4" xfId="18536" xr:uid="{741F61E4-F186-45BF-8441-B280E1BE648F}"/>
    <cellStyle name="40% - Accent1 7 5 4 2" xfId="18537" xr:uid="{AC266A4F-032C-4FBE-8382-E8099290AC76}"/>
    <cellStyle name="40% - Accent1 7 5 5" xfId="18538" xr:uid="{410B6CD1-5373-4A92-9170-8A339E05AA4B}"/>
    <cellStyle name="40% - Accent1 7 5 6" xfId="18539" xr:uid="{218A315F-1CC0-470C-9124-51FB85FD3095}"/>
    <cellStyle name="40% - Accent1 7 6" xfId="18540" xr:uid="{7FABEA92-4D6B-4347-9BC2-AC5BE2327B0B}"/>
    <cellStyle name="40% - Accent1 7 6 2" xfId="18541" xr:uid="{6139DEA2-483B-4816-91DD-D22332515263}"/>
    <cellStyle name="40% - Accent1 7 6 2 2" xfId="18542" xr:uid="{C6C23DD3-8504-4C3B-8B6A-F1430FAE0FFB}"/>
    <cellStyle name="40% - Accent1 7 6 2 2 2" xfId="18543" xr:uid="{3A11420F-05E1-4331-8B85-FB33BDA86E0F}"/>
    <cellStyle name="40% - Accent1 7 6 2 2 2 2" xfId="18544" xr:uid="{D76679A6-3CBE-47EA-9D93-F4BD2F887E95}"/>
    <cellStyle name="40% - Accent1 7 6 2 2 3" xfId="18545" xr:uid="{979C6F36-AB03-4340-8946-434E953941A3}"/>
    <cellStyle name="40% - Accent1 7 6 2 3" xfId="18546" xr:uid="{80F3C577-88A8-41ED-9D16-DD34F233992D}"/>
    <cellStyle name="40% - Accent1 7 6 2 3 2" xfId="18547" xr:uid="{C1CC740E-2950-4BE2-8AE7-0013C08CE17E}"/>
    <cellStyle name="40% - Accent1 7 6 2 4" xfId="18548" xr:uid="{D1A09EBC-39BC-404C-A02E-EBF6F589FD41}"/>
    <cellStyle name="40% - Accent1 7 6 3" xfId="18549" xr:uid="{4C716177-F509-4410-AA05-C668034D0C64}"/>
    <cellStyle name="40% - Accent1 7 6 3 2" xfId="18550" xr:uid="{BB500B0F-43B2-4EEF-80D6-A5F13EDADD75}"/>
    <cellStyle name="40% - Accent1 7 6 3 2 2" xfId="18551" xr:uid="{35BBD116-A53B-4EB9-8232-2AB769879107}"/>
    <cellStyle name="40% - Accent1 7 6 3 3" xfId="18552" xr:uid="{1D649988-0279-4886-9022-90B70F499ABE}"/>
    <cellStyle name="40% - Accent1 7 6 4" xfId="18553" xr:uid="{78FAFE96-E771-4979-913A-FAD7CE262CD9}"/>
    <cellStyle name="40% - Accent1 7 6 4 2" xfId="18554" xr:uid="{F7895C6D-A808-4722-83E6-95F125C12247}"/>
    <cellStyle name="40% - Accent1 7 6 5" xfId="18555" xr:uid="{3294EEB9-09A8-43C6-891D-14A7E40F22B2}"/>
    <cellStyle name="40% - Accent1 7 7" xfId="18556" xr:uid="{EEBB2A8E-1710-4103-83A8-CAC8F2A70F02}"/>
    <cellStyle name="40% - Accent1 7 7 2" xfId="18557" xr:uid="{5CEB14A4-A3DE-4B7D-A120-3A4F50933BB5}"/>
    <cellStyle name="40% - Accent1 7 7 2 2" xfId="18558" xr:uid="{CEF7C4BE-DA0E-493A-94C2-C2EB6218CEF9}"/>
    <cellStyle name="40% - Accent1 7 7 2 2 2" xfId="18559" xr:uid="{B6075F77-E57E-462E-AE24-A23EE4C23CBB}"/>
    <cellStyle name="40% - Accent1 7 7 2 3" xfId="18560" xr:uid="{1B4D3B69-E41E-493B-BBFF-D8300656DDF0}"/>
    <cellStyle name="40% - Accent1 7 7 3" xfId="18561" xr:uid="{7E0A1864-EC26-4119-B93E-1E492ED8814D}"/>
    <cellStyle name="40% - Accent1 7 7 3 2" xfId="18562" xr:uid="{8E90645A-725B-4CBF-9D2B-D9BB3C16F8D0}"/>
    <cellStyle name="40% - Accent1 7 7 4" xfId="18563" xr:uid="{4A8C76BF-3856-43B8-B907-3E68B943AEC1}"/>
    <cellStyle name="40% - Accent1 7 8" xfId="18564" xr:uid="{412CA7FF-CBE5-43C8-B960-E9820631E5C7}"/>
    <cellStyle name="40% - Accent1 7 8 2" xfId="18565" xr:uid="{43FC60C0-CCF1-4C5A-BCB4-C26E41AE58FF}"/>
    <cellStyle name="40% - Accent1 7 8 2 2" xfId="18566" xr:uid="{5EC4A70B-F521-4929-8420-F25A4CE0536D}"/>
    <cellStyle name="40% - Accent1 7 8 3" xfId="18567" xr:uid="{A6AFE1F3-7EA7-4D7B-9B78-354028AC64AA}"/>
    <cellStyle name="40% - Accent1 7 9" xfId="18568" xr:uid="{80C1F765-727D-4E28-9B19-680A65F9658A}"/>
    <cellStyle name="40% - Accent1 7 9 2" xfId="18569" xr:uid="{BB41334E-C5F9-4C80-B4EB-DC094A90D014}"/>
    <cellStyle name="40% - Accent1 8" xfId="18570" xr:uid="{40C49709-8613-4361-B335-ACF02E9D6FAB}"/>
    <cellStyle name="40% - Accent1 8 10" xfId="18571" xr:uid="{8D54F941-2CF7-4785-AFBD-516B3C93A5FC}"/>
    <cellStyle name="40% - Accent1 8 11" xfId="18572" xr:uid="{5D298485-DF5A-4DD0-8CB6-EE06193EC682}"/>
    <cellStyle name="40% - Accent1 8 2" xfId="18573" xr:uid="{2548C9B7-A151-4B52-A1C6-A8EE37ED4D22}"/>
    <cellStyle name="40% - Accent1 8 2 10" xfId="18574" xr:uid="{3BAD73A2-6B3D-4D5E-BB3F-4D5F8D37673D}"/>
    <cellStyle name="40% - Accent1 8 2 2" xfId="18575" xr:uid="{0C3AF807-AC5F-467C-B31D-539E480618D9}"/>
    <cellStyle name="40% - Accent1 8 2 2 2" xfId="18576" xr:uid="{1FD45601-F879-461E-A874-739EB7623A72}"/>
    <cellStyle name="40% - Accent1 8 2 2 2 2" xfId="18577" xr:uid="{5FE4A265-513B-431C-972D-27F729891B84}"/>
    <cellStyle name="40% - Accent1 8 2 2 2 2 2" xfId="18578" xr:uid="{8CC6655A-B607-48A9-BB4D-20DBFC2F70B6}"/>
    <cellStyle name="40% - Accent1 8 2 2 2 2 2 2" xfId="18579" xr:uid="{9A2CB417-6788-494A-A825-EDDA77E5BB03}"/>
    <cellStyle name="40% - Accent1 8 2 2 2 2 3" xfId="18580" xr:uid="{ABD6764D-99F8-4310-867F-E74376F829B3}"/>
    <cellStyle name="40% - Accent1 8 2 2 2 3" xfId="18581" xr:uid="{5F5741D8-D6AA-4CD6-994D-D3A7D282ED89}"/>
    <cellStyle name="40% - Accent1 8 2 2 2 3 2" xfId="18582" xr:uid="{3E728C45-1C27-4E37-81D9-2BC7BFC1EEFB}"/>
    <cellStyle name="40% - Accent1 8 2 2 2 4" xfId="18583" xr:uid="{7D0F8DE3-5489-4094-93C6-2E1CEFEC5427}"/>
    <cellStyle name="40% - Accent1 8 2 2 2 5" xfId="18584" xr:uid="{DE222B35-F97C-4CFC-B539-7BFD43672010}"/>
    <cellStyle name="40% - Accent1 8 2 2 3" xfId="18585" xr:uid="{9D467C92-5A5E-405F-A769-4B6F251B538B}"/>
    <cellStyle name="40% - Accent1 8 2 2 3 2" xfId="18586" xr:uid="{2609D69B-1A7A-4FD4-8085-0310E9FCCA1D}"/>
    <cellStyle name="40% - Accent1 8 2 2 3 2 2" xfId="18587" xr:uid="{5E53BB6C-9BD6-4CD9-9D6B-52E0FB5607C9}"/>
    <cellStyle name="40% - Accent1 8 2 2 3 3" xfId="18588" xr:uid="{E82367CA-222F-4654-89B3-CAA0E1DCB5AD}"/>
    <cellStyle name="40% - Accent1 8 2 2 4" xfId="18589" xr:uid="{BEE2F2B7-BD3D-49EB-8768-2450042D58A4}"/>
    <cellStyle name="40% - Accent1 8 2 2 4 2" xfId="18590" xr:uid="{85B38B92-7995-432E-AB3F-5DE0AEC2FDFE}"/>
    <cellStyle name="40% - Accent1 8 2 2 5" xfId="18591" xr:uid="{ED82E549-FEFB-4505-A6C0-2B36A2075067}"/>
    <cellStyle name="40% - Accent1 8 2 2 6" xfId="18592" xr:uid="{2E6648BC-2088-4C51-9FB5-3219EF0FE879}"/>
    <cellStyle name="40% - Accent1 8 2 3" xfId="18593" xr:uid="{84D1A88D-D39C-4BFB-AA66-CB74A6FD7310}"/>
    <cellStyle name="40% - Accent1 8 2 3 2" xfId="18594" xr:uid="{00B56D43-7B1B-4877-8C03-D66175980466}"/>
    <cellStyle name="40% - Accent1 8 2 3 2 2" xfId="18595" xr:uid="{421B7543-2C8C-4C1A-B173-36CCE76EE3E0}"/>
    <cellStyle name="40% - Accent1 8 2 3 2 2 2" xfId="18596" xr:uid="{0A14ABA1-8E6E-4C76-9EFE-6709DD00D6BD}"/>
    <cellStyle name="40% - Accent1 8 2 3 2 2 2 2" xfId="18597" xr:uid="{9CB4A301-9901-4488-B7B8-68A9F003DFF4}"/>
    <cellStyle name="40% - Accent1 8 2 3 2 2 3" xfId="18598" xr:uid="{28E4DAF5-09C4-4C64-A4CF-CC184DF24361}"/>
    <cellStyle name="40% - Accent1 8 2 3 2 3" xfId="18599" xr:uid="{2DE468D8-9B0F-476C-8FB4-66843150DF84}"/>
    <cellStyle name="40% - Accent1 8 2 3 2 3 2" xfId="18600" xr:uid="{B23B7B3B-6BC5-44F4-8766-8C00A0A51806}"/>
    <cellStyle name="40% - Accent1 8 2 3 2 4" xfId="18601" xr:uid="{17C3170B-B977-4836-8B4D-474439B0D13D}"/>
    <cellStyle name="40% - Accent1 8 2 3 2 5" xfId="18602" xr:uid="{19966C4A-17EF-47E8-AD9F-9B640FDBCA58}"/>
    <cellStyle name="40% - Accent1 8 2 3 3" xfId="18603" xr:uid="{EF1823C8-E3DA-48EC-997F-940C9D74CD8D}"/>
    <cellStyle name="40% - Accent1 8 2 3 3 2" xfId="18604" xr:uid="{DBA91CE3-F9EB-4E01-A4D0-D58988AA7E66}"/>
    <cellStyle name="40% - Accent1 8 2 3 3 2 2" xfId="18605" xr:uid="{EED9942C-FCDF-496C-A629-DA47ABB6F4F5}"/>
    <cellStyle name="40% - Accent1 8 2 3 3 3" xfId="18606" xr:uid="{87886F25-1B38-4760-8231-8B3479234889}"/>
    <cellStyle name="40% - Accent1 8 2 3 4" xfId="18607" xr:uid="{B86D3B15-C6AD-4093-A8D6-48C58AE1F311}"/>
    <cellStyle name="40% - Accent1 8 2 3 4 2" xfId="18608" xr:uid="{FEED343C-C210-41B5-A838-7C3AB1A17F6E}"/>
    <cellStyle name="40% - Accent1 8 2 3 5" xfId="18609" xr:uid="{E03FD4EE-6B18-403D-8020-28039978E3F5}"/>
    <cellStyle name="40% - Accent1 8 2 3 6" xfId="18610" xr:uid="{DA98117F-8151-4472-B280-B34C54FFE926}"/>
    <cellStyle name="40% - Accent1 8 2 4" xfId="18611" xr:uid="{DA2A74B3-C038-4883-804F-CF0F2B86FC7E}"/>
    <cellStyle name="40% - Accent1 8 2 4 2" xfId="18612" xr:uid="{AE7283AB-B1C3-4F11-B1B7-EEB6599BC4EE}"/>
    <cellStyle name="40% - Accent1 8 2 4 2 2" xfId="18613" xr:uid="{EECC3558-FB4D-4C5B-BFC9-89C6AE015AF2}"/>
    <cellStyle name="40% - Accent1 8 2 4 2 2 2" xfId="18614" xr:uid="{02A81471-4339-4B3F-B3E9-CC2A4885C2FB}"/>
    <cellStyle name="40% - Accent1 8 2 4 2 2 2 2" xfId="18615" xr:uid="{8A15B31A-123C-4EFF-B04A-A7D9DCBB0FA3}"/>
    <cellStyle name="40% - Accent1 8 2 4 2 2 3" xfId="18616" xr:uid="{49705029-B75A-4A9C-8286-05EFBFC33A54}"/>
    <cellStyle name="40% - Accent1 8 2 4 2 3" xfId="18617" xr:uid="{F4935440-7A83-4FC5-ACDD-432C2F093F8D}"/>
    <cellStyle name="40% - Accent1 8 2 4 2 3 2" xfId="18618" xr:uid="{595317D3-F083-419B-93D6-60DBA88E8DA9}"/>
    <cellStyle name="40% - Accent1 8 2 4 2 4" xfId="18619" xr:uid="{1F02F3BD-6776-4FCB-99D0-623407AF533B}"/>
    <cellStyle name="40% - Accent1 8 2 4 3" xfId="18620" xr:uid="{53F11229-656B-4848-8CD6-6B339715859D}"/>
    <cellStyle name="40% - Accent1 8 2 4 3 2" xfId="18621" xr:uid="{F28587E1-B244-406D-98D1-6569FBC82BBD}"/>
    <cellStyle name="40% - Accent1 8 2 4 3 2 2" xfId="18622" xr:uid="{B3F1184D-3DB3-4F06-B85A-A26CF5A35FDA}"/>
    <cellStyle name="40% - Accent1 8 2 4 3 3" xfId="18623" xr:uid="{11C40458-11DF-4E2E-84CD-04D2957F4E88}"/>
    <cellStyle name="40% - Accent1 8 2 4 4" xfId="18624" xr:uid="{422E56EF-A1E4-4B9F-B6C8-CFD49B743B04}"/>
    <cellStyle name="40% - Accent1 8 2 4 4 2" xfId="18625" xr:uid="{B8528C98-65AB-485A-87F6-25BE6A59F913}"/>
    <cellStyle name="40% - Accent1 8 2 4 5" xfId="18626" xr:uid="{E17818B7-A118-49B1-B82F-FA3D2E42C952}"/>
    <cellStyle name="40% - Accent1 8 2 4 6" xfId="18627" xr:uid="{3DBA9FB9-98A5-4B5B-A9F2-E9844CEE439A}"/>
    <cellStyle name="40% - Accent1 8 2 5" xfId="18628" xr:uid="{29924CAA-3FA0-40AD-97F2-38BC9D9C48DA}"/>
    <cellStyle name="40% - Accent1 8 2 5 2" xfId="18629" xr:uid="{76E1A5C5-4E7D-4B94-8CC8-3F464383B8AD}"/>
    <cellStyle name="40% - Accent1 8 2 5 2 2" xfId="18630" xr:uid="{49D7A683-3F8F-4F97-9E00-D57791FB6F6C}"/>
    <cellStyle name="40% - Accent1 8 2 5 2 2 2" xfId="18631" xr:uid="{02254380-1CC8-46FB-89F3-E2AEBCC38A67}"/>
    <cellStyle name="40% - Accent1 8 2 5 2 2 2 2" xfId="18632" xr:uid="{AC4DA3DD-B53A-4F69-87F2-B045CEB52ECC}"/>
    <cellStyle name="40% - Accent1 8 2 5 2 2 3" xfId="18633" xr:uid="{9971D92D-5219-4120-8A76-2E6898A74C57}"/>
    <cellStyle name="40% - Accent1 8 2 5 2 3" xfId="18634" xr:uid="{2613C85B-5E35-4218-BCF7-6DCE247F20E2}"/>
    <cellStyle name="40% - Accent1 8 2 5 2 3 2" xfId="18635" xr:uid="{EB055BD8-35EE-43D0-8490-50C50D61C4D7}"/>
    <cellStyle name="40% - Accent1 8 2 5 2 4" xfId="18636" xr:uid="{ADD06B96-2625-44A1-BD39-935EDC31F2C2}"/>
    <cellStyle name="40% - Accent1 8 2 5 3" xfId="18637" xr:uid="{AE8A1B34-30A5-4F8A-9B86-F83A75B2F688}"/>
    <cellStyle name="40% - Accent1 8 2 5 3 2" xfId="18638" xr:uid="{334AEDC2-3D7A-420E-8564-A146A12F9F9E}"/>
    <cellStyle name="40% - Accent1 8 2 5 3 2 2" xfId="18639" xr:uid="{63C9A369-D37E-4344-82A1-F92DC00B8278}"/>
    <cellStyle name="40% - Accent1 8 2 5 3 3" xfId="18640" xr:uid="{98A27090-8556-48C2-9ECD-24937F98BF65}"/>
    <cellStyle name="40% - Accent1 8 2 5 4" xfId="18641" xr:uid="{389040C8-C7A2-4363-8F8E-9BC4EB970EEA}"/>
    <cellStyle name="40% - Accent1 8 2 5 4 2" xfId="18642" xr:uid="{703EF297-2C02-4818-BAE3-6B54094081BE}"/>
    <cellStyle name="40% - Accent1 8 2 5 5" xfId="18643" xr:uid="{D992DCF0-9354-4444-AAC5-2888933C9DC9}"/>
    <cellStyle name="40% - Accent1 8 2 6" xfId="18644" xr:uid="{8A9BAB92-0430-4861-B123-FD90392029F3}"/>
    <cellStyle name="40% - Accent1 8 2 6 2" xfId="18645" xr:uid="{B0DEE938-CE7E-46C5-92F3-E5C9AAAB031E}"/>
    <cellStyle name="40% - Accent1 8 2 6 2 2" xfId="18646" xr:uid="{4ADAC262-41BE-4276-AD8B-15F73FAC3709}"/>
    <cellStyle name="40% - Accent1 8 2 6 2 2 2" xfId="18647" xr:uid="{8744E217-B9C4-491D-BCA4-CEE598D05843}"/>
    <cellStyle name="40% - Accent1 8 2 6 2 3" xfId="18648" xr:uid="{CB8DD532-F09B-429A-B796-B7C6E478E9EE}"/>
    <cellStyle name="40% - Accent1 8 2 6 3" xfId="18649" xr:uid="{51C8B213-B4B4-4409-A172-274488A7729A}"/>
    <cellStyle name="40% - Accent1 8 2 6 3 2" xfId="18650" xr:uid="{B3B8D9A9-7799-4B06-9835-1DE3A4E7A495}"/>
    <cellStyle name="40% - Accent1 8 2 6 4" xfId="18651" xr:uid="{01AD556C-E0F9-4603-83D6-374A4BB9114F}"/>
    <cellStyle name="40% - Accent1 8 2 7" xfId="18652" xr:uid="{49BCC626-DAD8-465E-8A9E-65AB7AF045A5}"/>
    <cellStyle name="40% - Accent1 8 2 7 2" xfId="18653" xr:uid="{5934E8B7-160A-4CB3-AED3-FE90F8BA6DC3}"/>
    <cellStyle name="40% - Accent1 8 2 7 2 2" xfId="18654" xr:uid="{CDEC7F42-2366-4C80-917B-DBB08964C635}"/>
    <cellStyle name="40% - Accent1 8 2 7 3" xfId="18655" xr:uid="{16CEA628-7F31-4546-97C3-E61CAC6B6ACE}"/>
    <cellStyle name="40% - Accent1 8 2 8" xfId="18656" xr:uid="{9FA97B65-360B-48BC-B28A-630E73AC6CE6}"/>
    <cellStyle name="40% - Accent1 8 2 8 2" xfId="18657" xr:uid="{9D8DBDE0-225F-4A33-9173-49499FB931E0}"/>
    <cellStyle name="40% - Accent1 8 2 9" xfId="18658" xr:uid="{F798C678-3336-497A-8D64-C02D89E6CBC3}"/>
    <cellStyle name="40% - Accent1 8 3" xfId="18659" xr:uid="{4DD16430-0AE9-453C-ADCD-CC9EB9EDA5CE}"/>
    <cellStyle name="40% - Accent1 8 3 2" xfId="18660" xr:uid="{2007D5D5-9FB1-49CE-85FB-35E1B549ACCE}"/>
    <cellStyle name="40% - Accent1 8 3 2 2" xfId="18661" xr:uid="{273DD91C-979D-4A10-8DF9-0402EE1E5269}"/>
    <cellStyle name="40% - Accent1 8 3 2 2 2" xfId="18662" xr:uid="{914FAAB2-5016-416E-8A11-3CBCA7B2D537}"/>
    <cellStyle name="40% - Accent1 8 3 2 2 2 2" xfId="18663" xr:uid="{8DAE8DAD-078E-49B5-8CC3-2D281E647CF3}"/>
    <cellStyle name="40% - Accent1 8 3 2 2 3" xfId="18664" xr:uid="{CBA79EFD-05D7-4BDF-844D-2D633087274B}"/>
    <cellStyle name="40% - Accent1 8 3 2 3" xfId="18665" xr:uid="{5A6EDA70-00DF-48BC-A509-55FFCAD6F798}"/>
    <cellStyle name="40% - Accent1 8 3 2 3 2" xfId="18666" xr:uid="{DB121354-1320-4442-96DC-6584742A658F}"/>
    <cellStyle name="40% - Accent1 8 3 2 4" xfId="18667" xr:uid="{46026378-335B-4FDE-ACEF-F4FA2457AA2B}"/>
    <cellStyle name="40% - Accent1 8 3 2 5" xfId="18668" xr:uid="{BB2E3357-D233-4F71-960A-5859EA42398A}"/>
    <cellStyle name="40% - Accent1 8 3 3" xfId="18669" xr:uid="{3C083166-A719-4AFE-AF3B-21DE216A09CD}"/>
    <cellStyle name="40% - Accent1 8 3 3 2" xfId="18670" xr:uid="{A5B5F413-DC7F-4792-990D-6C84E4ECCD54}"/>
    <cellStyle name="40% - Accent1 8 3 3 2 2" xfId="18671" xr:uid="{FC209217-D559-4059-B5F5-0592B5FAD08E}"/>
    <cellStyle name="40% - Accent1 8 3 3 3" xfId="18672" xr:uid="{864E3D9F-F425-47BD-AFCD-3C72DD1BCD22}"/>
    <cellStyle name="40% - Accent1 8 3 4" xfId="18673" xr:uid="{F72979E1-9D86-4C38-AC28-8F1193C84493}"/>
    <cellStyle name="40% - Accent1 8 3 4 2" xfId="18674" xr:uid="{22825993-CCA6-413E-B078-6C94F46EA206}"/>
    <cellStyle name="40% - Accent1 8 3 5" xfId="18675" xr:uid="{76AFAA76-A215-4F7D-BBBF-631835A8B744}"/>
    <cellStyle name="40% - Accent1 8 3 6" xfId="18676" xr:uid="{DB6EA8AF-B9F6-4AE6-A446-A6BE3E744636}"/>
    <cellStyle name="40% - Accent1 8 4" xfId="18677" xr:uid="{DD0082F6-FF3D-4650-9642-5080C84AC104}"/>
    <cellStyle name="40% - Accent1 8 4 2" xfId="18678" xr:uid="{126648FF-E5F6-498E-B8B9-DE61E27147A5}"/>
    <cellStyle name="40% - Accent1 8 4 2 2" xfId="18679" xr:uid="{E521F2AF-28BF-4EBF-AEAC-6676DD4637C1}"/>
    <cellStyle name="40% - Accent1 8 4 2 2 2" xfId="18680" xr:uid="{91D3C6D6-F131-4325-B9DD-CA7C0FF5400E}"/>
    <cellStyle name="40% - Accent1 8 4 2 2 2 2" xfId="18681" xr:uid="{DC162471-A722-4695-AA99-21237B0E010B}"/>
    <cellStyle name="40% - Accent1 8 4 2 2 3" xfId="18682" xr:uid="{97F496B7-281A-457D-A541-EC45E454CB85}"/>
    <cellStyle name="40% - Accent1 8 4 2 3" xfId="18683" xr:uid="{AD4CAC28-C452-40A4-AC2F-9BD848CFD568}"/>
    <cellStyle name="40% - Accent1 8 4 2 3 2" xfId="18684" xr:uid="{0E7D39C7-CE1C-40FD-AB16-19C499E62E40}"/>
    <cellStyle name="40% - Accent1 8 4 2 4" xfId="18685" xr:uid="{19ABEA9D-4BC5-41BB-B456-F62F2445C193}"/>
    <cellStyle name="40% - Accent1 8 4 2 5" xfId="18686" xr:uid="{0E74DEDE-5E05-47C2-95DB-124BE5B9E012}"/>
    <cellStyle name="40% - Accent1 8 4 3" xfId="18687" xr:uid="{1D5F4FE1-BE3B-4CAC-AF7E-350EC0A41D94}"/>
    <cellStyle name="40% - Accent1 8 4 3 2" xfId="18688" xr:uid="{50E8B08C-6FB9-443E-B130-AE3E35AC9ACE}"/>
    <cellStyle name="40% - Accent1 8 4 3 2 2" xfId="18689" xr:uid="{B59A0946-9D36-4FBE-8101-CBB9420763C3}"/>
    <cellStyle name="40% - Accent1 8 4 3 3" xfId="18690" xr:uid="{BB7F68D2-E2C5-4553-9D4E-0A1BFA7A1E17}"/>
    <cellStyle name="40% - Accent1 8 4 4" xfId="18691" xr:uid="{CF06B28D-1E44-4D8B-A921-7D145128CA6E}"/>
    <cellStyle name="40% - Accent1 8 4 4 2" xfId="18692" xr:uid="{FCE6B718-5E16-47A0-A8DA-D14D8E4A4F34}"/>
    <cellStyle name="40% - Accent1 8 4 5" xfId="18693" xr:uid="{C5661AB4-2C27-418B-8C20-17BF20D3F74C}"/>
    <cellStyle name="40% - Accent1 8 4 6" xfId="18694" xr:uid="{B9E21ADF-5A10-4F0C-BFDD-5186FEE72F2F}"/>
    <cellStyle name="40% - Accent1 8 5" xfId="18695" xr:uid="{04F3E819-8252-45C9-A212-673C098AFCEC}"/>
    <cellStyle name="40% - Accent1 8 5 2" xfId="18696" xr:uid="{53F17C6F-CBBB-43D7-8ED2-23F3EDFFCA83}"/>
    <cellStyle name="40% - Accent1 8 5 2 2" xfId="18697" xr:uid="{79122DA7-04C4-4BE7-A46E-77BDC96CA8C5}"/>
    <cellStyle name="40% - Accent1 8 5 2 2 2" xfId="18698" xr:uid="{6CDF6FB1-1977-4F23-87EE-C495327F7418}"/>
    <cellStyle name="40% - Accent1 8 5 2 2 2 2" xfId="18699" xr:uid="{A4D4F052-3A37-4A77-9FCD-B4589C1E5674}"/>
    <cellStyle name="40% - Accent1 8 5 2 2 3" xfId="18700" xr:uid="{81DE33A1-B716-4E96-95F7-9CE1DA6685D0}"/>
    <cellStyle name="40% - Accent1 8 5 2 3" xfId="18701" xr:uid="{A6143D88-EF5B-4874-93B0-BCC444790B49}"/>
    <cellStyle name="40% - Accent1 8 5 2 3 2" xfId="18702" xr:uid="{CB413BF1-C389-4F24-A0C5-4E53F35C0D6C}"/>
    <cellStyle name="40% - Accent1 8 5 2 4" xfId="18703" xr:uid="{2F6CAA09-651B-49F8-9BBF-8D804EEE0B40}"/>
    <cellStyle name="40% - Accent1 8 5 3" xfId="18704" xr:uid="{E62C5549-D25F-46A5-97A8-6A1D051F929F}"/>
    <cellStyle name="40% - Accent1 8 5 3 2" xfId="18705" xr:uid="{136747C2-B872-4CE4-879B-4F77CBF8EF31}"/>
    <cellStyle name="40% - Accent1 8 5 3 2 2" xfId="18706" xr:uid="{2F6EDCBA-70B7-4F90-A0F3-6C1142B5B710}"/>
    <cellStyle name="40% - Accent1 8 5 3 3" xfId="18707" xr:uid="{A48445F8-1FD2-45FD-9D90-6879AE32FA96}"/>
    <cellStyle name="40% - Accent1 8 5 4" xfId="18708" xr:uid="{4A9BAB29-6846-4E76-BCD4-AF308746BEB4}"/>
    <cellStyle name="40% - Accent1 8 5 4 2" xfId="18709" xr:uid="{41360C6E-1CC7-4762-9745-2B9A4941C501}"/>
    <cellStyle name="40% - Accent1 8 5 5" xfId="18710" xr:uid="{9DB150EB-2A30-44F9-9191-429A2CCA2D7B}"/>
    <cellStyle name="40% - Accent1 8 5 6" xfId="18711" xr:uid="{B4EC6277-93D0-4155-A9EA-6BC96B38D3AA}"/>
    <cellStyle name="40% - Accent1 8 6" xfId="18712" xr:uid="{1F0C5883-352E-404F-9780-797EF591580C}"/>
    <cellStyle name="40% - Accent1 8 6 2" xfId="18713" xr:uid="{143B5A8C-1747-435D-9EDF-B3C04D8417AD}"/>
    <cellStyle name="40% - Accent1 8 6 2 2" xfId="18714" xr:uid="{A8659039-D1B5-46DB-9CDA-7C0D845738F8}"/>
    <cellStyle name="40% - Accent1 8 6 2 2 2" xfId="18715" xr:uid="{825C26A8-B7C9-494D-9028-8BEB23731BA3}"/>
    <cellStyle name="40% - Accent1 8 6 2 2 2 2" xfId="18716" xr:uid="{610CBA64-C120-4A27-AE2B-4E903EEB5440}"/>
    <cellStyle name="40% - Accent1 8 6 2 2 3" xfId="18717" xr:uid="{8D6B3F82-523D-4843-B5E9-265668D55524}"/>
    <cellStyle name="40% - Accent1 8 6 2 3" xfId="18718" xr:uid="{EFD8ABD5-6071-497A-837B-FFF8BAA6BF8C}"/>
    <cellStyle name="40% - Accent1 8 6 2 3 2" xfId="18719" xr:uid="{E4BB4616-3B6A-4F07-9FC3-86C4F1C12087}"/>
    <cellStyle name="40% - Accent1 8 6 2 4" xfId="18720" xr:uid="{41521529-F1AA-4E03-B1E0-B5EF87BF3E74}"/>
    <cellStyle name="40% - Accent1 8 6 3" xfId="18721" xr:uid="{EB3E32C0-16E1-4F95-A7B8-40698AC3E89C}"/>
    <cellStyle name="40% - Accent1 8 6 3 2" xfId="18722" xr:uid="{89D5C637-9084-4A5E-8676-94AF96F40CE2}"/>
    <cellStyle name="40% - Accent1 8 6 3 2 2" xfId="18723" xr:uid="{0D7DFC58-41B9-488A-AA22-26FEF31D7F1C}"/>
    <cellStyle name="40% - Accent1 8 6 3 3" xfId="18724" xr:uid="{8193249F-73EA-47EE-87C5-08E59E4956D5}"/>
    <cellStyle name="40% - Accent1 8 6 4" xfId="18725" xr:uid="{1D779540-1CB6-4550-830D-738048B6CE75}"/>
    <cellStyle name="40% - Accent1 8 6 4 2" xfId="18726" xr:uid="{6BE0D883-7701-4B0F-8B86-78518FDF89B4}"/>
    <cellStyle name="40% - Accent1 8 6 5" xfId="18727" xr:uid="{038D8BAE-EE0B-4C8F-912F-2B1A4EC2F5E3}"/>
    <cellStyle name="40% - Accent1 8 7" xfId="18728" xr:uid="{81644F59-AEBA-4B9C-ADBF-F84B54E3D65E}"/>
    <cellStyle name="40% - Accent1 8 7 2" xfId="18729" xr:uid="{9330F2D7-6BCA-49AE-BC6D-7AFF375DE654}"/>
    <cellStyle name="40% - Accent1 8 7 2 2" xfId="18730" xr:uid="{58182DF6-F9F0-4424-BC41-C8AF3B439E40}"/>
    <cellStyle name="40% - Accent1 8 7 2 2 2" xfId="18731" xr:uid="{889EC481-7A10-4D99-953C-014E80CC26FB}"/>
    <cellStyle name="40% - Accent1 8 7 2 3" xfId="18732" xr:uid="{47638DBC-509D-4CA9-A7CD-98B6D7A29E03}"/>
    <cellStyle name="40% - Accent1 8 7 3" xfId="18733" xr:uid="{90B40C2C-444F-45A5-92E3-91154726F98B}"/>
    <cellStyle name="40% - Accent1 8 7 3 2" xfId="18734" xr:uid="{9067A4FA-4AD9-4FD9-B811-0D9AF14F9777}"/>
    <cellStyle name="40% - Accent1 8 7 4" xfId="18735" xr:uid="{9706AF17-AB44-43A5-9C0F-3A4DFB01B185}"/>
    <cellStyle name="40% - Accent1 8 8" xfId="18736" xr:uid="{7E32ED8C-ABA6-4C4D-8411-B661FA3CAEC9}"/>
    <cellStyle name="40% - Accent1 8 8 2" xfId="18737" xr:uid="{42CD776F-DAC5-4A1E-A956-25B52AE56A23}"/>
    <cellStyle name="40% - Accent1 8 8 2 2" xfId="18738" xr:uid="{37AA4672-32AE-4F87-A310-417AA0F107C5}"/>
    <cellStyle name="40% - Accent1 8 8 3" xfId="18739" xr:uid="{6CFC668B-835D-488C-8BB6-F13A24D0B6A2}"/>
    <cellStyle name="40% - Accent1 8 9" xfId="18740" xr:uid="{982BD3AE-73C3-48E9-80E5-021607061CDE}"/>
    <cellStyle name="40% - Accent1 8 9 2" xfId="18741" xr:uid="{F9DA41A5-5F36-4D8A-BC76-69E4F5107CC4}"/>
    <cellStyle name="40% - Accent1 9" xfId="18742" xr:uid="{3E75365E-738E-4C3C-AE48-BE92ED155929}"/>
    <cellStyle name="40% - Accent1 9 10" xfId="18743" xr:uid="{B71D9092-8D78-4096-8204-A45A176F4DE7}"/>
    <cellStyle name="40% - Accent1 9 2" xfId="18744" xr:uid="{9688CB89-7F29-40C6-BE47-538990130093}"/>
    <cellStyle name="40% - Accent1 9 2 2" xfId="18745" xr:uid="{95D04D97-A8D9-4C91-A970-AB59EA4658F1}"/>
    <cellStyle name="40% - Accent1 9 2 2 2" xfId="18746" xr:uid="{A217BA20-CDB3-4409-9D1B-FB4A74E469D7}"/>
    <cellStyle name="40% - Accent1 9 2 2 2 2" xfId="18747" xr:uid="{66F99162-E265-4299-8A3D-38218A438A67}"/>
    <cellStyle name="40% - Accent1 9 2 2 2 2 2" xfId="18748" xr:uid="{27142EE2-0012-4540-A0A6-D6560F3C37C2}"/>
    <cellStyle name="40% - Accent1 9 2 2 2 3" xfId="18749" xr:uid="{1B0D5425-B56D-43F3-841B-D784FBA04265}"/>
    <cellStyle name="40% - Accent1 9 2 2 3" xfId="18750" xr:uid="{B9A00BA8-E6CB-476C-A476-818A7E2F756A}"/>
    <cellStyle name="40% - Accent1 9 2 2 3 2" xfId="18751" xr:uid="{B44CCE9D-F01C-4059-99C4-92B662E68013}"/>
    <cellStyle name="40% - Accent1 9 2 2 4" xfId="18752" xr:uid="{7FBAC008-C199-4823-8B92-F8AF3B3454E0}"/>
    <cellStyle name="40% - Accent1 9 2 2 5" xfId="18753" xr:uid="{D03C1825-A1B5-47D9-B0C9-72D617394777}"/>
    <cellStyle name="40% - Accent1 9 2 3" xfId="18754" xr:uid="{4129B8A5-80C1-499F-9E8F-9E7C538DF68D}"/>
    <cellStyle name="40% - Accent1 9 2 3 2" xfId="18755" xr:uid="{C7A9D535-943E-4E84-8EFF-CE4667C3E0DE}"/>
    <cellStyle name="40% - Accent1 9 2 3 2 2" xfId="18756" xr:uid="{6C3E9C2E-BC8E-4D2D-934B-21E13C82D998}"/>
    <cellStyle name="40% - Accent1 9 2 3 3" xfId="18757" xr:uid="{165AE2EB-7BA4-44CA-8BC0-D206CA3D846F}"/>
    <cellStyle name="40% - Accent1 9 2 4" xfId="18758" xr:uid="{3442EAEA-E177-4113-955E-735D430010FF}"/>
    <cellStyle name="40% - Accent1 9 2 4 2" xfId="18759" xr:uid="{9C2A9997-76E8-43F7-A0E1-CAD315B78B7E}"/>
    <cellStyle name="40% - Accent1 9 2 5" xfId="18760" xr:uid="{AF468CBF-B9F4-46CA-A553-3D269A593491}"/>
    <cellStyle name="40% - Accent1 9 2 6" xfId="18761" xr:uid="{1D10D847-D341-46C4-BCED-5975EC043FE9}"/>
    <cellStyle name="40% - Accent1 9 3" xfId="18762" xr:uid="{3FDDC30E-356B-4C35-BE63-CC9F4D45F340}"/>
    <cellStyle name="40% - Accent1 9 3 2" xfId="18763" xr:uid="{79157983-6C3C-4D18-8D04-921628E5664A}"/>
    <cellStyle name="40% - Accent1 9 3 2 2" xfId="18764" xr:uid="{F9263936-2BA7-427F-BD6D-614D9EFA3092}"/>
    <cellStyle name="40% - Accent1 9 3 2 2 2" xfId="18765" xr:uid="{92384ABF-ACA2-4D5E-80B8-3F88ACF9E676}"/>
    <cellStyle name="40% - Accent1 9 3 2 2 2 2" xfId="18766" xr:uid="{5C872B22-364A-46D0-83A8-1FC0E3D153DE}"/>
    <cellStyle name="40% - Accent1 9 3 2 2 3" xfId="18767" xr:uid="{169F4D26-21E2-4F2A-B016-9829073CA199}"/>
    <cellStyle name="40% - Accent1 9 3 2 3" xfId="18768" xr:uid="{F602DE3A-508B-4EA8-A94A-5840CE50E581}"/>
    <cellStyle name="40% - Accent1 9 3 2 3 2" xfId="18769" xr:uid="{4C990321-8830-4BE0-93D4-F7069F66118B}"/>
    <cellStyle name="40% - Accent1 9 3 2 4" xfId="18770" xr:uid="{27CEABA4-F10D-431F-9B98-7623C62D1C27}"/>
    <cellStyle name="40% - Accent1 9 3 2 5" xfId="18771" xr:uid="{6C50AF18-2F21-4D33-AEBE-48212071C511}"/>
    <cellStyle name="40% - Accent1 9 3 3" xfId="18772" xr:uid="{A1618C5D-8137-4B6B-8D8C-C8E8E5A9C971}"/>
    <cellStyle name="40% - Accent1 9 3 3 2" xfId="18773" xr:uid="{C97FDC4A-B27E-4B71-BC50-3EE1CD72F3D2}"/>
    <cellStyle name="40% - Accent1 9 3 3 2 2" xfId="18774" xr:uid="{E2C23DEC-35B6-4CAE-B32E-C4C9A9D0107E}"/>
    <cellStyle name="40% - Accent1 9 3 3 3" xfId="18775" xr:uid="{F3EA5E2A-A3AD-4DE3-969D-D6797174193F}"/>
    <cellStyle name="40% - Accent1 9 3 4" xfId="18776" xr:uid="{8C1E4B24-C68C-4E01-9966-F83BF81FCA62}"/>
    <cellStyle name="40% - Accent1 9 3 4 2" xfId="18777" xr:uid="{5F06F6E8-0DB0-4834-86A6-86A0D6F9BECD}"/>
    <cellStyle name="40% - Accent1 9 3 5" xfId="18778" xr:uid="{113A8811-8313-442E-8F34-694E1F2467D1}"/>
    <cellStyle name="40% - Accent1 9 3 6" xfId="18779" xr:uid="{5CF3782A-ED71-4002-8930-94AA80ED59B2}"/>
    <cellStyle name="40% - Accent1 9 4" xfId="18780" xr:uid="{482C269C-EF22-4677-B313-E810DD484548}"/>
    <cellStyle name="40% - Accent1 9 4 2" xfId="18781" xr:uid="{B6D7580D-3BEA-460A-BACF-FCFFE758B732}"/>
    <cellStyle name="40% - Accent1 9 4 2 2" xfId="18782" xr:uid="{DB8444F1-8CC3-465B-A8D0-F208DD6B2D9C}"/>
    <cellStyle name="40% - Accent1 9 4 2 2 2" xfId="18783" xr:uid="{E4D6780F-06F6-4CA3-9979-07F401C34E0B}"/>
    <cellStyle name="40% - Accent1 9 4 2 2 2 2" xfId="18784" xr:uid="{9E695608-FFEA-4FFE-A491-4EB47E3461D4}"/>
    <cellStyle name="40% - Accent1 9 4 2 2 3" xfId="18785" xr:uid="{5948A8B3-7CDD-4334-8773-B726E9BA814B}"/>
    <cellStyle name="40% - Accent1 9 4 2 3" xfId="18786" xr:uid="{492E7CCA-16C5-45F6-ADB7-83FF6EA5BEC2}"/>
    <cellStyle name="40% - Accent1 9 4 2 3 2" xfId="18787" xr:uid="{C29F1D42-F358-4186-98F8-A659B0197B8C}"/>
    <cellStyle name="40% - Accent1 9 4 2 4" xfId="18788" xr:uid="{74FA7041-78F3-4F59-BD2E-A175AE9BA786}"/>
    <cellStyle name="40% - Accent1 9 4 3" xfId="18789" xr:uid="{2639668C-A33A-4787-9E39-FF38E40086C6}"/>
    <cellStyle name="40% - Accent1 9 4 3 2" xfId="18790" xr:uid="{F6EC2F0F-3335-444B-9E16-A30164F3DE94}"/>
    <cellStyle name="40% - Accent1 9 4 3 2 2" xfId="18791" xr:uid="{A612C58D-7A74-4B42-A4F5-F9FFC19109F0}"/>
    <cellStyle name="40% - Accent1 9 4 3 3" xfId="18792" xr:uid="{6795F008-B163-4A91-AF26-6C69AFD90A62}"/>
    <cellStyle name="40% - Accent1 9 4 4" xfId="18793" xr:uid="{3CB4C028-2922-4D64-A21A-666157B79F12}"/>
    <cellStyle name="40% - Accent1 9 4 4 2" xfId="18794" xr:uid="{780B35A8-3566-4DD3-81A1-8D116914FD21}"/>
    <cellStyle name="40% - Accent1 9 4 5" xfId="18795" xr:uid="{28D5F556-77C3-45C1-8786-0C1598E51323}"/>
    <cellStyle name="40% - Accent1 9 4 6" xfId="18796" xr:uid="{74A032C3-9AA8-4505-80C6-C85B2151A325}"/>
    <cellStyle name="40% - Accent1 9 5" xfId="18797" xr:uid="{EF2A7C46-39B2-4B9C-9D69-76C71ABE2FBF}"/>
    <cellStyle name="40% - Accent1 9 5 2" xfId="18798" xr:uid="{746B855E-ED6E-464E-B41A-5FCD6CFED1DB}"/>
    <cellStyle name="40% - Accent1 9 5 2 2" xfId="18799" xr:uid="{F3E7E529-07ED-4C8F-89D5-10516D935D87}"/>
    <cellStyle name="40% - Accent1 9 5 2 2 2" xfId="18800" xr:uid="{9D3FB8B9-A6A6-412D-8089-748D5C7FA0F2}"/>
    <cellStyle name="40% - Accent1 9 5 2 2 2 2" xfId="18801" xr:uid="{92BE4D70-7002-4EBA-8363-92603C1339C1}"/>
    <cellStyle name="40% - Accent1 9 5 2 2 3" xfId="18802" xr:uid="{8141FFCE-54FF-40F1-A44F-FFD43820A9D3}"/>
    <cellStyle name="40% - Accent1 9 5 2 3" xfId="18803" xr:uid="{2911B638-CDC8-4F48-9B70-23AA4D425ADC}"/>
    <cellStyle name="40% - Accent1 9 5 2 3 2" xfId="18804" xr:uid="{A3484727-8001-43F8-9485-308E38491DDF}"/>
    <cellStyle name="40% - Accent1 9 5 2 4" xfId="18805" xr:uid="{CA251EAD-95A0-471D-9AB5-FA2557D96749}"/>
    <cellStyle name="40% - Accent1 9 5 3" xfId="18806" xr:uid="{D25410B5-6E7B-459D-95D0-7CEFF9691EC4}"/>
    <cellStyle name="40% - Accent1 9 5 3 2" xfId="18807" xr:uid="{F525D44D-5FBA-4445-A9D0-5A0A209CEC96}"/>
    <cellStyle name="40% - Accent1 9 5 3 2 2" xfId="18808" xr:uid="{D328871A-3D55-4132-9B1F-988D634138D9}"/>
    <cellStyle name="40% - Accent1 9 5 3 3" xfId="18809" xr:uid="{93C7631A-5A48-424F-81B3-989AD484E38A}"/>
    <cellStyle name="40% - Accent1 9 5 4" xfId="18810" xr:uid="{EC6EF21C-1880-46E5-AA5C-03C6000A34E6}"/>
    <cellStyle name="40% - Accent1 9 5 4 2" xfId="18811" xr:uid="{BCF84F1B-5D06-48CA-A260-15084619E4C3}"/>
    <cellStyle name="40% - Accent1 9 5 5" xfId="18812" xr:uid="{618423FE-9C83-4643-815A-2E90DC89607C}"/>
    <cellStyle name="40% - Accent1 9 6" xfId="18813" xr:uid="{DFE0B094-705B-46ED-83CA-E433657DFFBE}"/>
    <cellStyle name="40% - Accent1 9 6 2" xfId="18814" xr:uid="{2E2045B6-C53C-4AA7-8B59-F78F9E17392F}"/>
    <cellStyle name="40% - Accent1 9 6 2 2" xfId="18815" xr:uid="{091BF9EA-908E-4F6D-B9B3-038A9F9D30DF}"/>
    <cellStyle name="40% - Accent1 9 6 2 2 2" xfId="18816" xr:uid="{0987E4E4-4CBA-4456-9864-A0BAC02BCD39}"/>
    <cellStyle name="40% - Accent1 9 6 2 3" xfId="18817" xr:uid="{FE2F8B4F-3BDE-41B3-B881-157D6F36CECC}"/>
    <cellStyle name="40% - Accent1 9 6 3" xfId="18818" xr:uid="{43F4AF76-E127-4565-B1F0-CFD474F95188}"/>
    <cellStyle name="40% - Accent1 9 6 3 2" xfId="18819" xr:uid="{9F192F2B-C2B3-489C-8A33-3C1C7E5686A5}"/>
    <cellStyle name="40% - Accent1 9 6 4" xfId="18820" xr:uid="{1DA9CA29-C2AA-4EA3-93FA-824411FC7BAB}"/>
    <cellStyle name="40% - Accent1 9 7" xfId="18821" xr:uid="{FB1AC6EB-08A0-43EB-B648-7C95DFDDA1C0}"/>
    <cellStyle name="40% - Accent1 9 7 2" xfId="18822" xr:uid="{B63DF816-8370-4C12-9B87-8D09A898F244}"/>
    <cellStyle name="40% - Accent1 9 7 2 2" xfId="18823" xr:uid="{B03EBEEB-7F0A-4CBA-BAAC-4AA4547C6A18}"/>
    <cellStyle name="40% - Accent1 9 7 3" xfId="18824" xr:uid="{3ADFC222-2B32-4D2A-B0C7-2BDD3FD98AE9}"/>
    <cellStyle name="40% - Accent1 9 8" xfId="18825" xr:uid="{C7AA75B2-232C-4AD4-8B33-B03162FB7750}"/>
    <cellStyle name="40% - Accent1 9 8 2" xfId="18826" xr:uid="{816DD097-6698-4DF3-BDC8-A92C4FBB27A7}"/>
    <cellStyle name="40% - Accent1 9 9" xfId="18827" xr:uid="{7F6B6639-1535-418A-9453-A580811427C9}"/>
    <cellStyle name="40% - Accent2" xfId="97" builtinId="35" hidden="1"/>
    <cellStyle name="40% - Accent2 10" xfId="18828" xr:uid="{7A5B1D67-E40A-41FB-A466-D17A2BFD8C6D}"/>
    <cellStyle name="40% - Accent2 10 2" xfId="18829" xr:uid="{614E3FA2-DE3A-4B39-A0FF-BF3AA7597DDB}"/>
    <cellStyle name="40% - Accent2 11" xfId="18830" xr:uid="{ED343CFB-8C6A-4935-B0E7-B4B6CFEFE032}"/>
    <cellStyle name="40% - Accent2 11 2" xfId="18831" xr:uid="{4E72C0B1-74C6-4580-87BB-37C72A133288}"/>
    <cellStyle name="40% - Accent2 12" xfId="18832" xr:uid="{DFD62265-0EE0-4541-9255-13045FA845AC}"/>
    <cellStyle name="40% - Accent2 12 2" xfId="18833" xr:uid="{E74C4AC5-55BD-48AC-B862-4FAD0FBEEDDD}"/>
    <cellStyle name="40% - Accent2 13" xfId="18834" xr:uid="{51C5EEFB-6D62-435E-842D-A6689FEB3557}"/>
    <cellStyle name="40% - Accent2 2" xfId="18835" xr:uid="{0C719CA1-A19C-4B21-983B-1D75D712B4BE}"/>
    <cellStyle name="40% - Accent2 2 10" xfId="18836" xr:uid="{C84A06C0-1EEA-46FD-AED4-0EDCDB78C25B}"/>
    <cellStyle name="40% - Accent2 2 11" xfId="18837" xr:uid="{755B5E64-72A8-4AFF-B2C9-6CBF6EA95FC2}"/>
    <cellStyle name="40% - Accent2 2 11 2" xfId="18838" xr:uid="{7D3BEA0F-3725-4025-9AC6-F32C765ED3E0}"/>
    <cellStyle name="40% - Accent2 2 11 2 2" xfId="18839" xr:uid="{1905C151-B2A3-48C7-8AD4-931848415017}"/>
    <cellStyle name="40% - Accent2 2 11 2 2 2" xfId="18840" xr:uid="{2301BEE8-18D1-4F28-8855-8E913A3E65FE}"/>
    <cellStyle name="40% - Accent2 2 11 2 3" xfId="18841" xr:uid="{D8BEFCA8-79D4-41F5-A33C-D339F0BFA0FE}"/>
    <cellStyle name="40% - Accent2 2 11 3" xfId="18842" xr:uid="{E750211A-E6A7-4E6E-9C38-928B6153721B}"/>
    <cellStyle name="40% - Accent2 2 11 3 2" xfId="18843" xr:uid="{64AC0836-B3DA-499B-A783-4006C7351D52}"/>
    <cellStyle name="40% - Accent2 2 11 4" xfId="18844" xr:uid="{A9017F88-C9E0-4407-9ABD-4425693F360B}"/>
    <cellStyle name="40% - Accent2 2 12" xfId="18845" xr:uid="{1F866BE8-7694-43FC-A744-7CF5B3E42D8C}"/>
    <cellStyle name="40% - Accent2 2 12 2" xfId="18846" xr:uid="{4122581F-54A9-4D39-8BF1-1955DA150506}"/>
    <cellStyle name="40% - Accent2 2 12 2 2" xfId="18847" xr:uid="{A08FC3EA-013C-49FD-A548-8400E4E730AA}"/>
    <cellStyle name="40% - Accent2 2 12 3" xfId="18848" xr:uid="{33F76685-5155-45D1-8384-53EC4D6A35EE}"/>
    <cellStyle name="40% - Accent2 2 13" xfId="18849" xr:uid="{FABE4A73-40A8-4CA5-8DB5-32902906D811}"/>
    <cellStyle name="40% - Accent2 2 13 2" xfId="18850" xr:uid="{B6C46E16-ADA6-493F-9709-A01E6991EEB4}"/>
    <cellStyle name="40% - Accent2 2 14" xfId="18851" xr:uid="{4445A0EA-7360-4E9B-AF22-14B058B0018E}"/>
    <cellStyle name="40% - Accent2 2 2" xfId="18852" xr:uid="{8682F721-825C-4822-8B7E-061D700A9933}"/>
    <cellStyle name="40% - Accent2 2 2 2" xfId="18853" xr:uid="{54B1B464-D4E7-44E7-A319-69B21BBE90D0}"/>
    <cellStyle name="40% - Accent2 2 2 2 2" xfId="18854" xr:uid="{5B633D20-865E-457E-98F9-6610F6817231}"/>
    <cellStyle name="40% - Accent2 2 2 2 2 2" xfId="18855" xr:uid="{D0B7A624-C27D-4B41-99CA-0225F6A6BD56}"/>
    <cellStyle name="40% - Accent2 2 2 2 2 3" xfId="18856" xr:uid="{150C256A-CCFB-431F-A010-BEDE7338CC16}"/>
    <cellStyle name="40% - Accent2 2 2 2 2 3 2" xfId="18857" xr:uid="{AD961464-30FC-4A9A-A987-DA041CD00C93}"/>
    <cellStyle name="40% - Accent2 2 2 2 2 3 2 2" xfId="18858" xr:uid="{CDE0BF18-5A8C-433F-910C-8FC7094FE2CB}"/>
    <cellStyle name="40% - Accent2 2 2 2 2 3 2 2 2" xfId="18859" xr:uid="{19FB5C45-C67D-47CE-90CB-88BD81C51FD1}"/>
    <cellStyle name="40% - Accent2 2 2 2 2 3 2 3" xfId="18860" xr:uid="{49610FB3-606C-42DC-BCA7-130F4A510191}"/>
    <cellStyle name="40% - Accent2 2 2 2 2 3 3" xfId="18861" xr:uid="{6075FDF7-7123-4362-9730-402927C0A5F5}"/>
    <cellStyle name="40% - Accent2 2 2 2 2 3 3 2" xfId="18862" xr:uid="{97ACD38A-A417-4B8B-96BE-096061BC1B2A}"/>
    <cellStyle name="40% - Accent2 2 2 2 2 3 4" xfId="18863" xr:uid="{CBFF23C4-D9BF-4F29-9FD9-D6A4F1A9A166}"/>
    <cellStyle name="40% - Accent2 2 2 2 2 4" xfId="18864" xr:uid="{08C81F1A-2D5C-4C96-A012-C7123C6B3C19}"/>
    <cellStyle name="40% - Accent2 2 2 2 2 4 2" xfId="18865" xr:uid="{A78F553B-AC60-4665-BBF9-522B03713D4D}"/>
    <cellStyle name="40% - Accent2 2 2 2 2 4 2 2" xfId="18866" xr:uid="{7E988F80-6411-4B64-8CE2-D52D5ECC7114}"/>
    <cellStyle name="40% - Accent2 2 2 2 2 4 3" xfId="18867" xr:uid="{F9E83BB6-5D19-4AD2-B67F-66E1FB9F4E9F}"/>
    <cellStyle name="40% - Accent2 2 2 2 2 5" xfId="18868" xr:uid="{15D66E18-242B-49FD-9786-B8D061535F03}"/>
    <cellStyle name="40% - Accent2 2 2 2 2 5 2" xfId="18869" xr:uid="{D032D79D-8526-429A-9254-5E9CD4B97A49}"/>
    <cellStyle name="40% - Accent2 2 2 2 2 6" xfId="18870" xr:uid="{14E380B3-FC8B-49F1-B182-961EB41CEB99}"/>
    <cellStyle name="40% - Accent2 2 2 2 3" xfId="18871" xr:uid="{BF26896E-EFD4-4A27-BF55-249B891A9193}"/>
    <cellStyle name="40% - Accent2 2 2 2 3 2" xfId="18872" xr:uid="{0DB5C82F-71DE-4EBD-827D-F2013DDC3FC4}"/>
    <cellStyle name="40% - Accent2 2 2 2 3 2 2" xfId="18873" xr:uid="{78FBB6E9-9BFC-4934-96DC-AA475D7C2DC6}"/>
    <cellStyle name="40% - Accent2 2 2 2 3 2 2 2" xfId="18874" xr:uid="{DF650843-C8BC-4C5B-BF40-B0A3E611B29D}"/>
    <cellStyle name="40% - Accent2 2 2 2 3 2 2 2 2" xfId="18875" xr:uid="{F95C791C-7D1F-4AD8-B2B8-A33DE1F2BF1D}"/>
    <cellStyle name="40% - Accent2 2 2 2 3 2 2 3" xfId="18876" xr:uid="{344926FE-BB65-4FBE-BBF6-2316D4F62367}"/>
    <cellStyle name="40% - Accent2 2 2 2 3 2 3" xfId="18877" xr:uid="{9DB28AB3-3D35-4128-9FB5-7D154A977748}"/>
    <cellStyle name="40% - Accent2 2 2 2 3 2 3 2" xfId="18878" xr:uid="{C62C3D92-64EE-4928-AE53-542EC44C06DB}"/>
    <cellStyle name="40% - Accent2 2 2 2 3 2 4" xfId="18879" xr:uid="{91D36B88-38F0-4407-BF8C-56B3B30D05D6}"/>
    <cellStyle name="40% - Accent2 2 2 2 3 3" xfId="18880" xr:uid="{0DB53B9B-3C08-4222-93AB-979E3945B086}"/>
    <cellStyle name="40% - Accent2 2 2 2 3 3 2" xfId="18881" xr:uid="{59D02839-FFEE-4DCC-962C-27934A9F0776}"/>
    <cellStyle name="40% - Accent2 2 2 2 3 3 2 2" xfId="18882" xr:uid="{A3D91FA3-FA23-4CE7-822A-866FF2881E09}"/>
    <cellStyle name="40% - Accent2 2 2 2 3 3 3" xfId="18883" xr:uid="{0E32D9A3-5D14-4F67-95BD-7DECCBA794A3}"/>
    <cellStyle name="40% - Accent2 2 2 2 3 4" xfId="18884" xr:uid="{53328B7A-54A5-4542-8566-5DFEF80909FB}"/>
    <cellStyle name="40% - Accent2 2 2 2 3 4 2" xfId="18885" xr:uid="{CF8DEA79-3F51-40F6-9ECE-1283CA43143B}"/>
    <cellStyle name="40% - Accent2 2 2 2 3 5" xfId="18886" xr:uid="{4AC530E5-E9F7-40BB-811F-5D5697C67487}"/>
    <cellStyle name="40% - Accent2 2 2 2 4" xfId="18887" xr:uid="{A9240930-4635-439B-956D-CA3EC3BA9BC5}"/>
    <cellStyle name="40% - Accent2 2 2 2 4 2" xfId="18888" xr:uid="{64E84EB2-7E24-4DDC-9DDB-E015DA52B4FC}"/>
    <cellStyle name="40% - Accent2 2 2 2 4 2 2" xfId="18889" xr:uid="{E17F01E5-3A98-4FD7-96F2-BA5AC5B1D74F}"/>
    <cellStyle name="40% - Accent2 2 2 2 4 2 2 2" xfId="18890" xr:uid="{2881B47A-09BD-4AC1-A9EC-0F1F33742D95}"/>
    <cellStyle name="40% - Accent2 2 2 2 4 2 2 2 2" xfId="18891" xr:uid="{201FD397-21C0-49FD-9447-483816DA5EC4}"/>
    <cellStyle name="40% - Accent2 2 2 2 4 2 2 3" xfId="18892" xr:uid="{DC12522B-31AB-471D-9982-247499500A83}"/>
    <cellStyle name="40% - Accent2 2 2 2 4 2 3" xfId="18893" xr:uid="{A635942A-8A90-4E98-97D7-307FF0EA75B6}"/>
    <cellStyle name="40% - Accent2 2 2 2 4 2 3 2" xfId="18894" xr:uid="{7C9AA5A6-EC22-41E2-B3D4-5546F6F4A3F0}"/>
    <cellStyle name="40% - Accent2 2 2 2 4 2 4" xfId="18895" xr:uid="{79C310E0-82A2-4B3A-B1A6-80ED5F69B190}"/>
    <cellStyle name="40% - Accent2 2 2 2 4 3" xfId="18896" xr:uid="{259E8E41-039C-4F8B-949A-8301D42018B5}"/>
    <cellStyle name="40% - Accent2 2 2 2 4 3 2" xfId="18897" xr:uid="{859CBEC2-50F1-4187-A6F0-C6E4A22AA54C}"/>
    <cellStyle name="40% - Accent2 2 2 2 4 3 2 2" xfId="18898" xr:uid="{17A19BC7-11CD-4C8F-81DC-0CD516EF98DF}"/>
    <cellStyle name="40% - Accent2 2 2 2 4 3 3" xfId="18899" xr:uid="{F082C3FB-3BD0-4729-BCC6-EF000EC58463}"/>
    <cellStyle name="40% - Accent2 2 2 2 4 4" xfId="18900" xr:uid="{2BCA6BA9-3401-4A5E-AFA4-77FC03A5A730}"/>
    <cellStyle name="40% - Accent2 2 2 2 4 4 2" xfId="18901" xr:uid="{225773FB-5A8D-44AE-8C8E-6EFAD5B935B4}"/>
    <cellStyle name="40% - Accent2 2 2 2 4 5" xfId="18902" xr:uid="{E68F575F-6F1A-4349-91C3-5D2E403E8E2C}"/>
    <cellStyle name="40% - Accent2 2 2 2_Sheet1" xfId="18903" xr:uid="{99E9AB71-36BB-4E9D-885B-C7609B7B297B}"/>
    <cellStyle name="40% - Accent2 2 2 3" xfId="18904" xr:uid="{A2DA6C7D-E5F4-485F-9023-B607DCA31F30}"/>
    <cellStyle name="40% - Accent2 2 2 3 2" xfId="18905" xr:uid="{13AD0264-723B-4200-8AA0-A27E5B78179D}"/>
    <cellStyle name="40% - Accent2 2 2 3 2 2" xfId="18906" xr:uid="{C6C282BC-53D9-4146-A409-0AFC797E7A16}"/>
    <cellStyle name="40% - Accent2 2 2 3 2 2 2" xfId="18907" xr:uid="{42506281-0063-4EB6-A0CE-61EBF73C76A3}"/>
    <cellStyle name="40% - Accent2 2 2 3 2 2 2 2" xfId="18908" xr:uid="{A0B9C169-1B52-4786-BE9F-437A833D913A}"/>
    <cellStyle name="40% - Accent2 2 2 3 2 2 3" xfId="18909" xr:uid="{17D58D21-EEEF-483B-AF0B-29B0DAB27D05}"/>
    <cellStyle name="40% - Accent2 2 2 3 2 3" xfId="18910" xr:uid="{335FFA32-2D09-4E39-8866-FFDE23D6B6F0}"/>
    <cellStyle name="40% - Accent2 2 2 3 2 3 2" xfId="18911" xr:uid="{7E6FC27C-4521-4EB5-9A83-8E9970CDCB55}"/>
    <cellStyle name="40% - Accent2 2 2 3 2 4" xfId="18912" xr:uid="{50A0FE7C-E3CA-4297-B66D-7E50E0FA09C8}"/>
    <cellStyle name="40% - Accent2 2 2 3 3" xfId="18913" xr:uid="{C6B1E92D-3A20-4BD4-B295-7C9BC2A7BF94}"/>
    <cellStyle name="40% - Accent2 2 2 3 3 2" xfId="18914" xr:uid="{66A53EBC-D05B-4FDA-BFC1-66FBF7742CA0}"/>
    <cellStyle name="40% - Accent2 2 2 3 3 2 2" xfId="18915" xr:uid="{C8AEC3A1-5AFA-43D5-AF71-5DA9C1251624}"/>
    <cellStyle name="40% - Accent2 2 2 3 3 3" xfId="18916" xr:uid="{ACCAFC04-0913-40D2-A929-7B99A5678D14}"/>
    <cellStyle name="40% - Accent2 2 2 3 4" xfId="18917" xr:uid="{488B87CB-3C67-486F-A726-3174C8A8F986}"/>
    <cellStyle name="40% - Accent2 2 2 3 4 2" xfId="18918" xr:uid="{9013A2EC-3BC8-48AF-9E3E-44D3A74945A2}"/>
    <cellStyle name="40% - Accent2 2 2 3 5" xfId="18919" xr:uid="{36D4E139-8570-4DB7-B2E8-EA846C8EA93A}"/>
    <cellStyle name="40% - Accent2 2 2 4" xfId="18920" xr:uid="{196ED101-7E19-4271-982C-EB08F8E1D0E0}"/>
    <cellStyle name="40% - Accent2 2 2 4 2" xfId="18921" xr:uid="{D3FB6544-3555-490A-9B2B-C002A6AD3C31}"/>
    <cellStyle name="40% - Accent2 2 2 4 2 2" xfId="18922" xr:uid="{D295C9F7-57A5-4895-AD51-133980CC52FB}"/>
    <cellStyle name="40% - Accent2 2 2 4 2 2 2" xfId="18923" xr:uid="{D83039CB-BE31-40CE-9B3B-9D0FCE83909A}"/>
    <cellStyle name="40% - Accent2 2 2 4 2 3" xfId="18924" xr:uid="{068B136D-A9A4-4784-916A-647B22EC3E06}"/>
    <cellStyle name="40% - Accent2 2 2 4 3" xfId="18925" xr:uid="{A09D9C3C-43F9-4BB8-8C05-CAA33EBB8AF0}"/>
    <cellStyle name="40% - Accent2 2 2 4 3 2" xfId="18926" xr:uid="{8697E6B5-0330-46B2-9138-9174731CC376}"/>
    <cellStyle name="40% - Accent2 2 2 4 4" xfId="18927" xr:uid="{0A46C905-209A-4441-9052-783FBC50FDEF}"/>
    <cellStyle name="40% - Accent2 2 2 5" xfId="18928" xr:uid="{4770B445-4D20-4F97-9850-7580276D149E}"/>
    <cellStyle name="40% - Accent2 2 2 5 2" xfId="18929" xr:uid="{BDAF178C-A07F-42CB-93BA-1D4874E15BF2}"/>
    <cellStyle name="40% - Accent2 2 2 5 2 2" xfId="18930" xr:uid="{C1638875-7016-444C-BCF5-F3DD4EE4D79E}"/>
    <cellStyle name="40% - Accent2 2 2 5 3" xfId="18931" xr:uid="{8FF50968-08C8-4231-9C4B-9084CBF5DB0C}"/>
    <cellStyle name="40% - Accent2 2 2 6" xfId="18932" xr:uid="{58CDDBDA-0F80-4BC4-8B70-A015D1438DDB}"/>
    <cellStyle name="40% - Accent2 2 2 6 2" xfId="18933" xr:uid="{A89515AE-CDC9-4F99-8064-5865C0F881BE}"/>
    <cellStyle name="40% - Accent2 2 2 7" xfId="18934" xr:uid="{C0E44A16-00DA-4BAE-95F7-9F9E16D90373}"/>
    <cellStyle name="40% - Accent2 2 2_Asset Register (new)" xfId="18935" xr:uid="{C63639CD-2436-4E54-A1D8-5F6621693E1C}"/>
    <cellStyle name="40% - Accent2 2 3" xfId="18936" xr:uid="{0D52CD4D-F5AA-412C-ADEB-829A8E02C467}"/>
    <cellStyle name="40% - Accent2 2 3 2" xfId="18937" xr:uid="{233CAD1C-4EC4-4636-ABB1-DF33865F1002}"/>
    <cellStyle name="40% - Accent2 2 3 2 2" xfId="18938" xr:uid="{A1271D77-077D-430D-9FB8-D1C6E9B79392}"/>
    <cellStyle name="40% - Accent2 2 3 2 2 2" xfId="18939" xr:uid="{ACE59597-FA73-4A79-8119-B015962FC059}"/>
    <cellStyle name="40% - Accent2 2 3 2 2 2 2" xfId="18940" xr:uid="{46F9D496-B740-4B14-94F1-C9D33176C69E}"/>
    <cellStyle name="40% - Accent2 2 3 2 2 3" xfId="18941" xr:uid="{75D8B9B3-DAE1-44BE-A07F-2AEFFCFB0B78}"/>
    <cellStyle name="40% - Accent2 2 3 2 3" xfId="18942" xr:uid="{14E2532B-8C9A-42F1-AF71-454DF304C87F}"/>
    <cellStyle name="40% - Accent2 2 3 2 3 2" xfId="18943" xr:uid="{FF076070-2FE1-4849-81F3-52F6DC108F44}"/>
    <cellStyle name="40% - Accent2 2 3 2 3 2 2" xfId="18944" xr:uid="{3C6F839C-248D-4459-9B83-73B419283769}"/>
    <cellStyle name="40% - Accent2 2 3 2 3 2 2 2" xfId="18945" xr:uid="{07B9C90C-B2D8-41D8-BDD4-9FF0ABA1147B}"/>
    <cellStyle name="40% - Accent2 2 3 2 3 2 3" xfId="18946" xr:uid="{9F73D3AA-008D-4A6E-8576-8133A7B5B7C7}"/>
    <cellStyle name="40% - Accent2 2 3 2 3 3" xfId="18947" xr:uid="{6A6DA253-3B99-4439-9A78-7DB2A0445F89}"/>
    <cellStyle name="40% - Accent2 2 3 2 3 3 2" xfId="18948" xr:uid="{8F567683-2D14-4E83-81C1-F01B7EF07038}"/>
    <cellStyle name="40% - Accent2 2 3 2 3 4" xfId="18949" xr:uid="{4EA8CA90-FFF4-45CB-B88F-6798F170EB70}"/>
    <cellStyle name="40% - Accent2 2 3 2 4" xfId="18950" xr:uid="{2B2E15B3-AD6F-4FDF-A675-C725BE953D9D}"/>
    <cellStyle name="40% - Accent2 2 3 2 4 2" xfId="18951" xr:uid="{339D42C7-5C75-4499-A148-AB589810983C}"/>
    <cellStyle name="40% - Accent2 2 3 2 4 2 2" xfId="18952" xr:uid="{B381802A-92EF-496B-9A93-4CB19E72BDB3}"/>
    <cellStyle name="40% - Accent2 2 3 2 4 3" xfId="18953" xr:uid="{99FAC072-5743-4B93-9631-496C4FBAE09B}"/>
    <cellStyle name="40% - Accent2 2 3 2 5" xfId="18954" xr:uid="{40A9BC85-BF20-4080-B63A-61BAE4DBDCCE}"/>
    <cellStyle name="40% - Accent2 2 3 2 5 2" xfId="18955" xr:uid="{A91A41AB-9534-43C7-B869-5B94818998E3}"/>
    <cellStyle name="40% - Accent2 2 3 2 6" xfId="18956" xr:uid="{BAFA1D03-4689-4B6F-AC89-1787D065D3D3}"/>
    <cellStyle name="40% - Accent2 2 3 2 6 2" xfId="18957" xr:uid="{647704E9-6D95-4E6C-8EFF-A5FFFB3BC7B1}"/>
    <cellStyle name="40% - Accent2 2 3 2 7" xfId="18958" xr:uid="{0A3647C8-92BD-4BE9-A61F-88D2A60C0225}"/>
    <cellStyle name="40% - Accent2 2 3 2 8" xfId="18959" xr:uid="{C05AF8D8-D2AF-4331-9E45-0CD5DD19F3F9}"/>
    <cellStyle name="40% - Accent2 2 3 3" xfId="18960" xr:uid="{957D9B33-26A3-4EC0-8785-21F1B99C6733}"/>
    <cellStyle name="40% - Accent2 2 3 3 2" xfId="18961" xr:uid="{D45CA59E-60E3-4C1A-8965-46F12CAD4B79}"/>
    <cellStyle name="40% - Accent2 2 3 3 2 2" xfId="18962" xr:uid="{7EFCBA49-0C77-49B3-97EE-734A2E8E3A4C}"/>
    <cellStyle name="40% - Accent2 2 3 3 2 2 2" xfId="18963" xr:uid="{5B11C2E5-9E2F-4BA8-A6FA-89CB5B2A535B}"/>
    <cellStyle name="40% - Accent2 2 3 3 2 2 2 2" xfId="18964" xr:uid="{5E2DB3B7-F0C3-4173-A1EF-CA6FE4D04625}"/>
    <cellStyle name="40% - Accent2 2 3 3 2 2 3" xfId="18965" xr:uid="{4EE0C0D9-4CB2-451B-9F11-4F28DA7DA774}"/>
    <cellStyle name="40% - Accent2 2 3 3 2 3" xfId="18966" xr:uid="{D8E99FF8-C8BA-4555-AE16-F6FF3D227572}"/>
    <cellStyle name="40% - Accent2 2 3 3 2 3 2" xfId="18967" xr:uid="{96896799-934E-4A45-8FDB-5797DB7D02A6}"/>
    <cellStyle name="40% - Accent2 2 3 3 2 4" xfId="18968" xr:uid="{6E1F95B1-9A24-49C4-9CF8-643CEE404C2D}"/>
    <cellStyle name="40% - Accent2 2 3 3 3" xfId="18969" xr:uid="{FCAC0C93-3308-4DA8-8508-FCFB901E2EA5}"/>
    <cellStyle name="40% - Accent2 2 3 3 3 2" xfId="18970" xr:uid="{CC350748-C83B-4A3D-B963-83212BD24550}"/>
    <cellStyle name="40% - Accent2 2 3 3 3 2 2" xfId="18971" xr:uid="{852AC9BE-08C4-4460-B963-7282C290E6A3}"/>
    <cellStyle name="40% - Accent2 2 3 3 3 3" xfId="18972" xr:uid="{DE014AE9-13BB-476D-9891-684F8B1ED3CF}"/>
    <cellStyle name="40% - Accent2 2 3 3 4" xfId="18973" xr:uid="{8F50EB51-C9E1-4C78-98AB-5F53BCCBE950}"/>
    <cellStyle name="40% - Accent2 2 3 3 4 2" xfId="18974" xr:uid="{A4B6D94B-DE81-41F6-88AC-2527E96E879C}"/>
    <cellStyle name="40% - Accent2 2 3 3 5" xfId="18975" xr:uid="{2C9FC9D7-ED8C-4C69-B38C-CD245DED8A4D}"/>
    <cellStyle name="40% - Accent2 2 3 3 5 2" xfId="18976" xr:uid="{5C942C5E-8762-4BDD-B88D-8276D06DD56B}"/>
    <cellStyle name="40% - Accent2 2 3 3 6" xfId="18977" xr:uid="{0F6BB689-5F1E-49D0-9E39-0E19E2AFAFAA}"/>
    <cellStyle name="40% - Accent2 2 3 3 7" xfId="18978" xr:uid="{8904F063-D423-4191-B3CB-C76CDA2C3257}"/>
    <cellStyle name="40% - Accent2 2 3 4" xfId="18979" xr:uid="{B3FA0D1F-B670-4C0F-8C4B-84C482D9AC86}"/>
    <cellStyle name="40% - Accent2 2 3 4 2" xfId="18980" xr:uid="{A496F5F1-3C8F-4C37-B50E-7E0EDE7CF29B}"/>
    <cellStyle name="40% - Accent2 2 3 4 2 2" xfId="18981" xr:uid="{C79A9643-4076-4D2E-8A16-EFB28BCF7D38}"/>
    <cellStyle name="40% - Accent2 2 3 4 2 2 2" xfId="18982" xr:uid="{EA0ECD06-2ADC-4417-9BE0-F3136A8E2C9C}"/>
    <cellStyle name="40% - Accent2 2 3 4 2 2 2 2" xfId="18983" xr:uid="{A94758CD-CC04-4333-839E-06D5BC8A93F1}"/>
    <cellStyle name="40% - Accent2 2 3 4 2 2 3" xfId="18984" xr:uid="{B406F84E-A683-4703-8284-A785DBB1A7F6}"/>
    <cellStyle name="40% - Accent2 2 3 4 2 3" xfId="18985" xr:uid="{9727C319-EBC1-4B9E-BE83-F8D865A86430}"/>
    <cellStyle name="40% - Accent2 2 3 4 2 3 2" xfId="18986" xr:uid="{2DD25D05-8752-4A20-90D0-F1FD9D35C760}"/>
    <cellStyle name="40% - Accent2 2 3 4 2 4" xfId="18987" xr:uid="{6EFF614B-2D3C-41AA-BB03-6657DE2375F3}"/>
    <cellStyle name="40% - Accent2 2 3 4 3" xfId="18988" xr:uid="{5459D639-F94A-43FB-8412-37D846477513}"/>
    <cellStyle name="40% - Accent2 2 3 4 3 2" xfId="18989" xr:uid="{2035C953-E9DF-4526-B83A-BEFAEED00598}"/>
    <cellStyle name="40% - Accent2 2 3 4 3 2 2" xfId="18990" xr:uid="{90E95DEF-9494-4E1A-BC03-715CC960914F}"/>
    <cellStyle name="40% - Accent2 2 3 4 3 3" xfId="18991" xr:uid="{F022FB35-0B3A-42AE-BE02-76A1ECBDAA9E}"/>
    <cellStyle name="40% - Accent2 2 3 4 4" xfId="18992" xr:uid="{AAA5F77E-9F54-4CC8-825F-11EA74EB5371}"/>
    <cellStyle name="40% - Accent2 2 3 4 4 2" xfId="18993" xr:uid="{0451D630-A55D-49B6-988F-F5C6B0936A17}"/>
    <cellStyle name="40% - Accent2 2 3 4 5" xfId="18994" xr:uid="{B9977571-DB09-4234-9921-194CC209A629}"/>
    <cellStyle name="40% - Accent2 2 3 5" xfId="18995" xr:uid="{213599C2-8F3B-4DD8-9CCB-9316267FAF6E}"/>
    <cellStyle name="40% - Accent2 2 3 5 2" xfId="18996" xr:uid="{EBF6E2FE-2FBC-4D40-B76B-B55D9F2B5B78}"/>
    <cellStyle name="40% - Accent2 2 3 6" xfId="18997" xr:uid="{74B1561E-6AFA-4E62-9B54-CADE2A227A78}"/>
    <cellStyle name="40% - Accent2 2 3_Sheet1" xfId="18998" xr:uid="{BC662A68-274F-4F3C-9C2B-314EF35E586D}"/>
    <cellStyle name="40% - Accent2 2 4" xfId="18999" xr:uid="{7A1EE232-BCB1-44F7-880B-0283ABF04046}"/>
    <cellStyle name="40% - Accent2 2 4 2" xfId="19000" xr:uid="{DB95D641-E49E-4464-B0FD-367B5B476A80}"/>
    <cellStyle name="40% - Accent2 2 4 2 2" xfId="19001" xr:uid="{DAB92614-E302-4E29-AB0C-6823D4BDB2D4}"/>
    <cellStyle name="40% - Accent2 2 4 2 2 2" xfId="19002" xr:uid="{02546346-1870-4607-8339-37DF1D2609DA}"/>
    <cellStyle name="40% - Accent2 2 4 2 2 3" xfId="19003" xr:uid="{0CEE4BE2-9034-4EDA-9746-F54684347BF1}"/>
    <cellStyle name="40% - Accent2 2 4 2 3" xfId="19004" xr:uid="{8F6F96B9-D551-4BEA-8154-9B3CD3461B14}"/>
    <cellStyle name="40% - Accent2 2 4 2 4" xfId="19005" xr:uid="{940ED7FA-7D49-46FB-9EBF-11307A332B5D}"/>
    <cellStyle name="40% - Accent2 2 4 3" xfId="19006" xr:uid="{5C4D12EC-C698-4855-B1CF-58370F5B0901}"/>
    <cellStyle name="40% - Accent2 2 4 3 2" xfId="19007" xr:uid="{73614101-89C5-4A78-9C18-2FA25C19D467}"/>
    <cellStyle name="40% - Accent2 2 4 3 3" xfId="19008" xr:uid="{4D73BD4B-0E16-4114-88EF-C5DB6AAC903C}"/>
    <cellStyle name="40% - Accent2 2 4 4" xfId="19009" xr:uid="{9E6B52A0-2337-4FBC-A4BF-44C2226D194C}"/>
    <cellStyle name="40% - Accent2 2 4 4 2" xfId="19010" xr:uid="{0C4DC5A9-3674-4C3E-B237-FCE0F3F24EFA}"/>
    <cellStyle name="40% - Accent2 2 4 5" xfId="19011" xr:uid="{9C5D75A0-9F5C-4645-A8AF-E041AF960C18}"/>
    <cellStyle name="40% - Accent2 2 5" xfId="19012" xr:uid="{7369531B-133B-46D2-A1CC-CA613DA2AE3F}"/>
    <cellStyle name="40% - Accent2 2 5 2" xfId="19013" xr:uid="{3C96405C-ACFC-4827-B367-845D86C469DA}"/>
    <cellStyle name="40% - Accent2 2 6" xfId="19014" xr:uid="{5236DB68-529E-4363-888E-2C48621FE815}"/>
    <cellStyle name="40% - Accent2 2 7" xfId="19015" xr:uid="{C0CAA353-F940-45B3-B10E-471A8C57965E}"/>
    <cellStyle name="40% - Accent2 2 8" xfId="19016" xr:uid="{497EEC58-58AE-4BC5-A49A-5EEB66FEF307}"/>
    <cellStyle name="40% - Accent2 2 9" xfId="19017" xr:uid="{DFAB248B-73AC-4FAD-8E37-04A47318EEE3}"/>
    <cellStyle name="40% - Accent2 2 9 2" xfId="19018" xr:uid="{BAB1EF1F-1EE4-4ED3-9BD3-50317DE3C468}"/>
    <cellStyle name="40% - Accent2 2 9 2 2" xfId="19019" xr:uid="{6AB60917-556C-431C-9952-6D9907B1A0F6}"/>
    <cellStyle name="40% - Accent2 2 9 2 2 2" xfId="19020" xr:uid="{A7D2807B-8D9D-403F-8F60-11C855661B05}"/>
    <cellStyle name="40% - Accent2 2 9 2 2 2 2" xfId="19021" xr:uid="{F383FDF7-A997-4F92-A1CD-9CCA0CAD64DA}"/>
    <cellStyle name="40% - Accent2 2 9 2 2 3" xfId="19022" xr:uid="{1ED4EF45-E542-4FA4-8849-18315A4E775A}"/>
    <cellStyle name="40% - Accent2 2 9 2 3" xfId="19023" xr:uid="{10D1FBA3-1057-4500-8C56-77260003951C}"/>
    <cellStyle name="40% - Accent2 2 9 2 3 2" xfId="19024" xr:uid="{09D04926-12E2-433C-9FD7-F9653A63ACCF}"/>
    <cellStyle name="40% - Accent2 2 9 2 4" xfId="19025" xr:uid="{FE3EA318-D329-459B-A618-DB80EBCD7424}"/>
    <cellStyle name="40% - Accent2 2 9 3" xfId="19026" xr:uid="{07A119A7-A90F-4F4D-A9FF-789AA61874AB}"/>
    <cellStyle name="40% - Accent2 2 9 3 2" xfId="19027" xr:uid="{09C8B72D-6728-4610-A079-B6F58159204A}"/>
    <cellStyle name="40% - Accent2 2 9 3 2 2" xfId="19028" xr:uid="{90DE22B0-5C88-4B78-B0F3-84B2E4227445}"/>
    <cellStyle name="40% - Accent2 2 9 3 3" xfId="19029" xr:uid="{8C9771D7-E92E-4E0D-B1DF-F78ABAF259D4}"/>
    <cellStyle name="40% - Accent2 2 9 4" xfId="19030" xr:uid="{67EAF314-689C-4205-A3EE-F5A99A38B929}"/>
    <cellStyle name="40% - Accent2 2 9 4 2" xfId="19031" xr:uid="{E277A1E7-F8ED-4B63-8EB8-1C7EC87B1DFF}"/>
    <cellStyle name="40% - Accent2 2 9 5" xfId="19032" xr:uid="{360871E5-C29C-493A-B8CC-81D6405FDC3A}"/>
    <cellStyle name="40% - Accent2 2_Asset Register (new)" xfId="19033" xr:uid="{7817ED0E-2271-4D25-B080-EF23F9831CCD}"/>
    <cellStyle name="40% - Accent2 3" xfId="19034" xr:uid="{421C7E5B-440F-4ED9-B2CF-7C153567773F}"/>
    <cellStyle name="40% - Accent2 3 10" xfId="19035" xr:uid="{9CF7BDE2-2C9C-4467-B911-A8B94642D0AB}"/>
    <cellStyle name="40% - Accent2 3 10 2" xfId="19036" xr:uid="{29DFBCDF-B295-4940-91A7-24CC17ECCD1A}"/>
    <cellStyle name="40% - Accent2 3 10 2 2" xfId="19037" xr:uid="{238AF32F-FE5B-4345-8F1F-9E5AAAAC65A3}"/>
    <cellStyle name="40% - Accent2 3 10 2 2 2" xfId="19038" xr:uid="{98F666A6-6F5B-4BF0-8319-10685A901016}"/>
    <cellStyle name="40% - Accent2 3 10 2 2 2 2" xfId="19039" xr:uid="{8DD076F5-26D7-4456-9A88-B40F2E2475A5}"/>
    <cellStyle name="40% - Accent2 3 10 2 2 3" xfId="19040" xr:uid="{DF0C0160-A3B9-49BF-97DC-E1AA55668882}"/>
    <cellStyle name="40% - Accent2 3 10 2 3" xfId="19041" xr:uid="{174B46D8-1255-4D12-B72D-F82A7706BC24}"/>
    <cellStyle name="40% - Accent2 3 10 2 3 2" xfId="19042" xr:uid="{F7521FCE-E3D4-4641-83E6-55D75FD0DB41}"/>
    <cellStyle name="40% - Accent2 3 10 2 4" xfId="19043" xr:uid="{73C3AF77-7FFA-4BED-BE5F-EEC61B9F7308}"/>
    <cellStyle name="40% - Accent2 3 10 3" xfId="19044" xr:uid="{FE606718-FA2B-4F83-B015-C049A5543B2C}"/>
    <cellStyle name="40% - Accent2 3 10 3 2" xfId="19045" xr:uid="{4F8FC972-4685-41C7-AB87-F7BE92AB508A}"/>
    <cellStyle name="40% - Accent2 3 10 3 2 2" xfId="19046" xr:uid="{BC513ABB-2ADF-4ADC-8FB1-F52980E21139}"/>
    <cellStyle name="40% - Accent2 3 10 3 3" xfId="19047" xr:uid="{470EB9EF-C0E9-41D3-ADD8-8E01B44F14F8}"/>
    <cellStyle name="40% - Accent2 3 10 4" xfId="19048" xr:uid="{97796534-AF6A-45B3-91FE-E0F16A16A295}"/>
    <cellStyle name="40% - Accent2 3 10 4 2" xfId="19049" xr:uid="{22DBC8E6-649A-412D-97A6-302E2E9BDC77}"/>
    <cellStyle name="40% - Accent2 3 10 5" xfId="19050" xr:uid="{2DED3B3D-46EE-45A5-8A76-A7B2FCACBA6F}"/>
    <cellStyle name="40% - Accent2 3 11" xfId="19051" xr:uid="{ABC65EA5-7127-4CCD-A6CF-BC24A12E9880}"/>
    <cellStyle name="40% - Accent2 3 11 2" xfId="19052" xr:uid="{83C1202E-CCB0-4109-9DF2-848900EB0521}"/>
    <cellStyle name="40% - Accent2 3 11 2 2" xfId="19053" xr:uid="{795102A6-0758-4021-9AE4-48E4468F1F2A}"/>
    <cellStyle name="40% - Accent2 3 11 2 2 2" xfId="19054" xr:uid="{0993CA5D-082A-4B22-8516-BDB146658AA4}"/>
    <cellStyle name="40% - Accent2 3 11 2 2 2 2" xfId="19055" xr:uid="{6DD52C66-5F89-4247-9A5F-1A10A7F999B5}"/>
    <cellStyle name="40% - Accent2 3 11 2 2 3" xfId="19056" xr:uid="{80FEABBB-D809-4F60-BBF2-E2CF156C0688}"/>
    <cellStyle name="40% - Accent2 3 11 2 3" xfId="19057" xr:uid="{5040C0E3-9688-4389-8608-1B1A89F866B7}"/>
    <cellStyle name="40% - Accent2 3 11 2 3 2" xfId="19058" xr:uid="{1AE96490-8707-4E7C-8E18-9B9A4F608CD0}"/>
    <cellStyle name="40% - Accent2 3 11 2 4" xfId="19059" xr:uid="{5C015160-894F-4F6A-9F86-A828C21E8517}"/>
    <cellStyle name="40% - Accent2 3 11 3" xfId="19060" xr:uid="{FCB1F01C-48F1-4CAB-BBE7-C6A605A78C76}"/>
    <cellStyle name="40% - Accent2 3 11 3 2" xfId="19061" xr:uid="{A433E413-7A03-4BED-858A-0A75CD32D3B9}"/>
    <cellStyle name="40% - Accent2 3 11 3 2 2" xfId="19062" xr:uid="{FF177E0A-60CD-4D38-8F7C-F132EB8538AF}"/>
    <cellStyle name="40% - Accent2 3 11 3 3" xfId="19063" xr:uid="{08E1E9B7-B8DC-44EF-AA55-93896ED1BA60}"/>
    <cellStyle name="40% - Accent2 3 11 4" xfId="19064" xr:uid="{83A7DB4F-BCD3-402E-84FD-D9A20B8449F6}"/>
    <cellStyle name="40% - Accent2 3 11 4 2" xfId="19065" xr:uid="{A36CAEF5-9C96-4BC9-81B9-131D6467BCF5}"/>
    <cellStyle name="40% - Accent2 3 11 5" xfId="19066" xr:uid="{03E517B0-AA02-47D9-B7B2-27A76B91E11C}"/>
    <cellStyle name="40% - Accent2 3 12" xfId="19067" xr:uid="{B7C4C99B-26E7-4540-8FC7-479C5E1FC921}"/>
    <cellStyle name="40% - Accent2 3 12 2" xfId="19068" xr:uid="{9897DD01-619F-4593-8CE5-E7040B0D9556}"/>
    <cellStyle name="40% - Accent2 3 12 2 2" xfId="19069" xr:uid="{1B4A6C38-D84B-4145-BC2C-C238460AC72D}"/>
    <cellStyle name="40% - Accent2 3 12 2 2 2" xfId="19070" xr:uid="{ABF57E6E-979B-4752-9C8B-D028BF5D0A62}"/>
    <cellStyle name="40% - Accent2 3 12 2 2 2 2" xfId="19071" xr:uid="{D1FFE2EE-EBAD-4CF2-8B98-512C3914C918}"/>
    <cellStyle name="40% - Accent2 3 12 2 2 3" xfId="19072" xr:uid="{3A3C5A50-80C9-4A94-AEB2-43F3DD13688D}"/>
    <cellStyle name="40% - Accent2 3 12 2 3" xfId="19073" xr:uid="{D29ED201-4ED7-421B-85F2-C388B3340EE9}"/>
    <cellStyle name="40% - Accent2 3 12 2 3 2" xfId="19074" xr:uid="{061FDD06-5C4C-400C-997A-637FECB3E7AF}"/>
    <cellStyle name="40% - Accent2 3 12 2 4" xfId="19075" xr:uid="{8AF34829-F130-4551-90C4-5A2B20402971}"/>
    <cellStyle name="40% - Accent2 3 12 3" xfId="19076" xr:uid="{D82F9272-3BC3-4C34-9891-40FADF38951A}"/>
    <cellStyle name="40% - Accent2 3 12 3 2" xfId="19077" xr:uid="{3A44B341-FD7C-47B1-A380-857BC7F42A7C}"/>
    <cellStyle name="40% - Accent2 3 12 3 2 2" xfId="19078" xr:uid="{5DF36D84-1546-45CB-9BC2-FA8EE3E5D792}"/>
    <cellStyle name="40% - Accent2 3 12 3 3" xfId="19079" xr:uid="{23A29619-E256-413E-81CF-9D2636E3412B}"/>
    <cellStyle name="40% - Accent2 3 12 4" xfId="19080" xr:uid="{4552C21C-2973-4B0E-A503-5D39C0482AE0}"/>
    <cellStyle name="40% - Accent2 3 12 4 2" xfId="19081" xr:uid="{ED7B8E1E-8B80-4C50-8C33-320B8F798D99}"/>
    <cellStyle name="40% - Accent2 3 12 5" xfId="19082" xr:uid="{7C7B7DCF-EDB1-4F78-9618-6D0F9F317579}"/>
    <cellStyle name="40% - Accent2 3 13" xfId="19083" xr:uid="{85EF36FC-2681-449A-ADF8-DAE9F9138A59}"/>
    <cellStyle name="40% - Accent2 3 13 2" xfId="19084" xr:uid="{6C2E4C24-7ADE-43C2-B458-22A8235BEEEA}"/>
    <cellStyle name="40% - Accent2 3 13 2 2" xfId="19085" xr:uid="{7C08DCA6-3444-4B62-8742-9478F0B8CA70}"/>
    <cellStyle name="40% - Accent2 3 13 2 2 2" xfId="19086" xr:uid="{055A7AB1-EC0C-49A3-BB7E-2FD928CC35E1}"/>
    <cellStyle name="40% - Accent2 3 13 2 2 2 2" xfId="19087" xr:uid="{DEF1BDEA-CB4D-44AF-8B56-25ED0CC58B76}"/>
    <cellStyle name="40% - Accent2 3 13 2 2 3" xfId="19088" xr:uid="{C441BDFB-4443-4F91-BF53-EF9250F9CCBA}"/>
    <cellStyle name="40% - Accent2 3 13 2 3" xfId="19089" xr:uid="{028C0EE9-D7F7-4061-845B-952EA9867918}"/>
    <cellStyle name="40% - Accent2 3 13 2 3 2" xfId="19090" xr:uid="{D00F0D72-4B51-4408-8EC9-59ACE2AD049A}"/>
    <cellStyle name="40% - Accent2 3 13 2 4" xfId="19091" xr:uid="{906F6F39-E62A-468B-9D6F-1B4471DE0163}"/>
    <cellStyle name="40% - Accent2 3 13 3" xfId="19092" xr:uid="{3A7EA3C9-3750-4E07-9C24-E956D1F1FF3B}"/>
    <cellStyle name="40% - Accent2 3 13 3 2" xfId="19093" xr:uid="{5CD123D6-4E91-48FC-8AEB-57E4A0D8F855}"/>
    <cellStyle name="40% - Accent2 3 13 3 2 2" xfId="19094" xr:uid="{1DEF1671-D04C-4883-96CD-4ADFC8E0AD11}"/>
    <cellStyle name="40% - Accent2 3 13 3 3" xfId="19095" xr:uid="{9D57BE82-2136-4E00-9781-1D87AE453675}"/>
    <cellStyle name="40% - Accent2 3 13 4" xfId="19096" xr:uid="{3ABB4934-834C-4674-B9AE-B09E52EA044A}"/>
    <cellStyle name="40% - Accent2 3 13 4 2" xfId="19097" xr:uid="{13DA18EF-1104-47C5-9727-2C53766D53CD}"/>
    <cellStyle name="40% - Accent2 3 13 5" xfId="19098" xr:uid="{97B43FA9-B28C-4AE2-BFF8-B1F4CF61B0D4}"/>
    <cellStyle name="40% - Accent2 3 14" xfId="19099" xr:uid="{02C0F22F-5378-457A-807B-ED8E556CCCAE}"/>
    <cellStyle name="40% - Accent2 3 14 2" xfId="19100" xr:uid="{2D68803E-A45B-4A59-8C79-8DC623428DC2}"/>
    <cellStyle name="40% - Accent2 3 14 2 2" xfId="19101" xr:uid="{AC67C4D0-A876-4B77-B737-2E0E866266F8}"/>
    <cellStyle name="40% - Accent2 3 14 2 2 2" xfId="19102" xr:uid="{F4907288-CC84-43DC-A5A0-51628380488C}"/>
    <cellStyle name="40% - Accent2 3 14 2 3" xfId="19103" xr:uid="{20A6CD87-96A0-450F-B5B3-A5D2088E9462}"/>
    <cellStyle name="40% - Accent2 3 14 3" xfId="19104" xr:uid="{AEF483CB-7F3E-423B-9B61-CF24BC312F5E}"/>
    <cellStyle name="40% - Accent2 3 14 3 2" xfId="19105" xr:uid="{0C582616-B579-42B8-A9FB-9F67792C695A}"/>
    <cellStyle name="40% - Accent2 3 14 4" xfId="19106" xr:uid="{05E2F600-6E47-4E6D-A073-7656C28A2CB5}"/>
    <cellStyle name="40% - Accent2 3 15" xfId="19107" xr:uid="{E016FE0B-1830-49D2-ABE2-71D5380B669A}"/>
    <cellStyle name="40% - Accent2 3 15 2" xfId="19108" xr:uid="{10F149AC-484E-446E-A51F-C2EFE818971A}"/>
    <cellStyle name="40% - Accent2 3 15 2 2" xfId="19109" xr:uid="{B74595DC-B79D-4B6E-BBEA-601DEEA49FEA}"/>
    <cellStyle name="40% - Accent2 3 15 3" xfId="19110" xr:uid="{8D03E344-9E52-4F3A-97C2-5E25BB6C809F}"/>
    <cellStyle name="40% - Accent2 3 16" xfId="19111" xr:uid="{FC3837E3-9ADC-4AD3-871E-6ED539E70FC4}"/>
    <cellStyle name="40% - Accent2 3 16 2" xfId="19112" xr:uid="{D4118ABC-43E2-403E-8E7D-1A058A07F450}"/>
    <cellStyle name="40% - Accent2 3 17" xfId="19113" xr:uid="{5BFEC1DD-7739-4A8A-8625-40A4171D48FC}"/>
    <cellStyle name="40% - Accent2 3 17 2" xfId="19114" xr:uid="{4D34ED37-E93F-4E68-BA43-E04FD8996BD8}"/>
    <cellStyle name="40% - Accent2 3 18" xfId="19115" xr:uid="{BDE99E78-596A-4D05-A4C2-B68E63CA2C36}"/>
    <cellStyle name="40% - Accent2 3 19" xfId="19116" xr:uid="{10BD12AD-288F-4D34-84B6-28D1DE71CF3E}"/>
    <cellStyle name="40% - Accent2 3 2" xfId="19117" xr:uid="{24E55609-139B-487D-B0CD-8FE03CD6FE6B}"/>
    <cellStyle name="40% - Accent2 3 2 10" xfId="19118" xr:uid="{68F22BD0-596B-48CD-9EEC-141DC7A59BB7}"/>
    <cellStyle name="40% - Accent2 3 2 10 2" xfId="19119" xr:uid="{27C12F6A-F443-4BBC-8CD2-03CB09DBD7CA}"/>
    <cellStyle name="40% - Accent2 3 2 10 2 2" xfId="19120" xr:uid="{0490F65D-EE73-434B-83A8-F7FA36CD94F4}"/>
    <cellStyle name="40% - Accent2 3 2 10 2 2 2" xfId="19121" xr:uid="{87E73F30-5052-4F3F-BA00-874B6FE02F1A}"/>
    <cellStyle name="40% - Accent2 3 2 10 2 2 2 2" xfId="19122" xr:uid="{819E32F2-CDCE-4F43-8E8A-A63D9ED5B72D}"/>
    <cellStyle name="40% - Accent2 3 2 10 2 2 3" xfId="19123" xr:uid="{565A3506-91E8-4892-AA42-155B2681B9F0}"/>
    <cellStyle name="40% - Accent2 3 2 10 2 3" xfId="19124" xr:uid="{0796A9D1-31F8-4193-A92E-9C9B4AC684FF}"/>
    <cellStyle name="40% - Accent2 3 2 10 2 3 2" xfId="19125" xr:uid="{B7E5C744-15BB-4F82-A43B-07C306CFCB79}"/>
    <cellStyle name="40% - Accent2 3 2 10 2 4" xfId="19126" xr:uid="{8968EB6C-607A-4BC6-8EE0-A53E202462DA}"/>
    <cellStyle name="40% - Accent2 3 2 10 3" xfId="19127" xr:uid="{119A5062-1A67-4622-A353-2F25AAE26DFE}"/>
    <cellStyle name="40% - Accent2 3 2 10 3 2" xfId="19128" xr:uid="{120DAE46-E454-4B5C-BF4E-9F56C583AF26}"/>
    <cellStyle name="40% - Accent2 3 2 10 3 2 2" xfId="19129" xr:uid="{88EE0A8D-97AD-4C7F-84D2-9CEA8F89F84E}"/>
    <cellStyle name="40% - Accent2 3 2 10 3 3" xfId="19130" xr:uid="{C8A6F7BD-B5B2-4866-8DDD-59948FD929D3}"/>
    <cellStyle name="40% - Accent2 3 2 10 4" xfId="19131" xr:uid="{145EC653-8DD2-4F55-A237-51F7FF84BA5F}"/>
    <cellStyle name="40% - Accent2 3 2 10 4 2" xfId="19132" xr:uid="{6BD82AB9-DB70-4974-9486-3414A5BB7F00}"/>
    <cellStyle name="40% - Accent2 3 2 10 5" xfId="19133" xr:uid="{658619DC-AE73-4582-A1EE-6E564838FF73}"/>
    <cellStyle name="40% - Accent2 3 2 11" xfId="19134" xr:uid="{009E3137-F089-489D-B492-EAC818AE2038}"/>
    <cellStyle name="40% - Accent2 3 2 11 2" xfId="19135" xr:uid="{550B1AB3-16E6-44B2-844E-EB51F3DBD66E}"/>
    <cellStyle name="40% - Accent2 3 2 11 2 2" xfId="19136" xr:uid="{7D2AFC89-6806-49AC-A5EE-9DA5E824B0C2}"/>
    <cellStyle name="40% - Accent2 3 2 11 2 2 2" xfId="19137" xr:uid="{74A8EBFF-11F3-49E3-8778-1F1893F858FB}"/>
    <cellStyle name="40% - Accent2 3 2 11 2 2 2 2" xfId="19138" xr:uid="{8CEB5B0C-47A0-4063-BC39-3477718875A7}"/>
    <cellStyle name="40% - Accent2 3 2 11 2 2 3" xfId="19139" xr:uid="{FA313240-9397-4393-ACA8-CB4C0685DC20}"/>
    <cellStyle name="40% - Accent2 3 2 11 2 3" xfId="19140" xr:uid="{17FCF198-EDA6-497A-9AF3-42DD19DC2C74}"/>
    <cellStyle name="40% - Accent2 3 2 11 2 3 2" xfId="19141" xr:uid="{C754195B-F9FA-45D5-B960-8D259A54927E}"/>
    <cellStyle name="40% - Accent2 3 2 11 2 4" xfId="19142" xr:uid="{F8191A49-97BB-4921-AF65-FC561C7FAD49}"/>
    <cellStyle name="40% - Accent2 3 2 11 3" xfId="19143" xr:uid="{85F4212A-BFC3-48AD-A44A-045E56DBE7AC}"/>
    <cellStyle name="40% - Accent2 3 2 11 3 2" xfId="19144" xr:uid="{E7E0D353-81D8-409A-B95A-8681766E8ECB}"/>
    <cellStyle name="40% - Accent2 3 2 11 3 2 2" xfId="19145" xr:uid="{507929A0-EFB5-44FB-B37C-C032FE0837CF}"/>
    <cellStyle name="40% - Accent2 3 2 11 3 3" xfId="19146" xr:uid="{CD08D0E0-E726-4562-8194-622DB104CBBE}"/>
    <cellStyle name="40% - Accent2 3 2 11 4" xfId="19147" xr:uid="{E419155B-3869-483F-8668-30B601DEB2C0}"/>
    <cellStyle name="40% - Accent2 3 2 11 4 2" xfId="19148" xr:uid="{58DAC4F4-B87A-4312-9A25-B664A1541A77}"/>
    <cellStyle name="40% - Accent2 3 2 11 5" xfId="19149" xr:uid="{975340EB-517E-4BB2-8474-A0DE592B1E87}"/>
    <cellStyle name="40% - Accent2 3 2 12" xfId="19150" xr:uid="{E8407D6F-1AA0-451F-A36F-67B74CBFA355}"/>
    <cellStyle name="40% - Accent2 3 2 12 2" xfId="19151" xr:uid="{AD311767-BBEB-4170-A350-005CBCC22FA5}"/>
    <cellStyle name="40% - Accent2 3 2 12 2 2" xfId="19152" xr:uid="{7231803D-8067-4399-AB4E-19ACEB19BF2F}"/>
    <cellStyle name="40% - Accent2 3 2 12 2 2 2" xfId="19153" xr:uid="{3950148C-135E-447D-A450-996715947F75}"/>
    <cellStyle name="40% - Accent2 3 2 12 2 3" xfId="19154" xr:uid="{8B5D3611-1CEB-40BC-A8FB-4B915896E058}"/>
    <cellStyle name="40% - Accent2 3 2 12 3" xfId="19155" xr:uid="{832D96B1-A519-4E25-B601-8F192EC9A483}"/>
    <cellStyle name="40% - Accent2 3 2 12 3 2" xfId="19156" xr:uid="{5B7608DC-FAAC-45FF-BF73-F6F150681915}"/>
    <cellStyle name="40% - Accent2 3 2 12 4" xfId="19157" xr:uid="{C269CC54-DB5D-4BCB-9998-68EEC5EABC4A}"/>
    <cellStyle name="40% - Accent2 3 2 13" xfId="19158" xr:uid="{02CCD612-A5E6-4F66-9D32-567574410054}"/>
    <cellStyle name="40% - Accent2 3 2 13 2" xfId="19159" xr:uid="{27A9329D-9F6A-4547-A3A2-C18EE83E6BC5}"/>
    <cellStyle name="40% - Accent2 3 2 13 2 2" xfId="19160" xr:uid="{E5B69C5E-8BC9-446B-90A4-561DFFC49F44}"/>
    <cellStyle name="40% - Accent2 3 2 13 3" xfId="19161" xr:uid="{9732E7B6-642D-43AD-BE2D-55F30C1C98CC}"/>
    <cellStyle name="40% - Accent2 3 2 14" xfId="19162" xr:uid="{B41E4B5F-0392-431E-94A1-B35062DB04B8}"/>
    <cellStyle name="40% - Accent2 3 2 14 2" xfId="19163" xr:uid="{F4B041CC-7EFC-4837-9F8E-3305D0929E12}"/>
    <cellStyle name="40% - Accent2 3 2 15" xfId="19164" xr:uid="{6A9E034D-A2F4-49A6-939A-368F2C82919D}"/>
    <cellStyle name="40% - Accent2 3 2 15 2" xfId="19165" xr:uid="{043AD484-801E-4A52-91D4-9859FD462661}"/>
    <cellStyle name="40% - Accent2 3 2 16" xfId="19166" xr:uid="{22E18A4D-D398-43DE-BE72-0C723FEA490C}"/>
    <cellStyle name="40% - Accent2 3 2 17" xfId="19167" xr:uid="{2995E2F1-1F4E-4BE7-876B-EF0EB6CCEFB9}"/>
    <cellStyle name="40% - Accent2 3 2 2" xfId="19168" xr:uid="{01B50D8B-6B6E-468C-9503-E858A29CA1E5}"/>
    <cellStyle name="40% - Accent2 3 2 2 10" xfId="19169" xr:uid="{5440C256-6DD3-45EA-8029-8168248C461B}"/>
    <cellStyle name="40% - Accent2 3 2 2 2" xfId="19170" xr:uid="{8F1EA8A5-9E7A-42B9-9CD2-0ECC2070D2F0}"/>
    <cellStyle name="40% - Accent2 3 2 2 2 2" xfId="19171" xr:uid="{72F464EE-98D4-488B-B6B0-31B5BE1887B3}"/>
    <cellStyle name="40% - Accent2 3 2 2 2 2 2" xfId="19172" xr:uid="{61510078-5B34-49FC-B0C0-9725CF1E7BFA}"/>
    <cellStyle name="40% - Accent2 3 2 2 2 2 2 2" xfId="19173" xr:uid="{46E044F3-A3A5-4465-BADF-98D25666A130}"/>
    <cellStyle name="40% - Accent2 3 2 2 2 2 2 2 2" xfId="19174" xr:uid="{1089B06D-523F-44F1-948A-51A28D96F86B}"/>
    <cellStyle name="40% - Accent2 3 2 2 2 2 2 2 2 2" xfId="19175" xr:uid="{0533DBAA-7465-4D1C-99F9-398665E7CCE3}"/>
    <cellStyle name="40% - Accent2 3 2 2 2 2 2 2 3" xfId="19176" xr:uid="{C5DC5E9F-9EDA-445D-B70D-75E33A2D3A31}"/>
    <cellStyle name="40% - Accent2 3 2 2 2 2 2 3" xfId="19177" xr:uid="{8A7BC52D-B247-4B4C-AD45-18CBBE5AB480}"/>
    <cellStyle name="40% - Accent2 3 2 2 2 2 2 3 2" xfId="19178" xr:uid="{87FD0DD6-BC2A-485D-81D3-8259D6BCBF0F}"/>
    <cellStyle name="40% - Accent2 3 2 2 2 2 2 4" xfId="19179" xr:uid="{1D613AE9-E980-475E-AA84-E5C591AED010}"/>
    <cellStyle name="40% - Accent2 3 2 2 2 2 2 4 2" xfId="19180" xr:uid="{A4DDB41F-D9FD-466C-B0E1-8C2415BCC3F9}"/>
    <cellStyle name="40% - Accent2 3 2 2 2 2 2 5" xfId="19181" xr:uid="{C3A86A79-FAE7-4C43-8A37-6134DCEDB848}"/>
    <cellStyle name="40% - Accent2 3 2 2 2 2 2 6" xfId="19182" xr:uid="{DE05CDE7-D46E-4F68-85B9-1A451F9DFB87}"/>
    <cellStyle name="40% - Accent2 3 2 2 2 2 3" xfId="19183" xr:uid="{67B00A3F-8FCC-4279-9861-F22126EA1FE1}"/>
    <cellStyle name="40% - Accent2 3 2 2 2 2 3 2" xfId="19184" xr:uid="{781A6F6E-7CE5-448C-9920-12B2F2ACBD77}"/>
    <cellStyle name="40% - Accent2 3 2 2 2 2 3 2 2" xfId="19185" xr:uid="{B4153373-C856-4D77-AEF9-50F3845F6B63}"/>
    <cellStyle name="40% - Accent2 3 2 2 2 2 3 3" xfId="19186" xr:uid="{01ED5D16-6584-4FE7-8503-8B784AC8F646}"/>
    <cellStyle name="40% - Accent2 3 2 2 2 2 4" xfId="19187" xr:uid="{F58CA944-37F2-4DC1-A403-9EB0824A2580}"/>
    <cellStyle name="40% - Accent2 3 2 2 2 2 4 2" xfId="19188" xr:uid="{19CEEA71-B987-4C30-8238-60A47FD313AE}"/>
    <cellStyle name="40% - Accent2 3 2 2 2 2 5" xfId="19189" xr:uid="{FD56B23D-8594-4304-9E87-B865D09496E0}"/>
    <cellStyle name="40% - Accent2 3 2 2 2 2 5 2" xfId="19190" xr:uid="{E6CBA803-CC96-45CD-9774-D4E9F7BB1364}"/>
    <cellStyle name="40% - Accent2 3 2 2 2 2 6" xfId="19191" xr:uid="{7392C3E8-9E40-410C-A5B8-A4EF25C277BF}"/>
    <cellStyle name="40% - Accent2 3 2 2 2 2 7" xfId="19192" xr:uid="{5DE9841D-2268-408A-B398-CAD5787CD69F}"/>
    <cellStyle name="40% - Accent2 3 2 2 2 3" xfId="19193" xr:uid="{3E4A0BBB-F498-44F2-A16F-D3534ACC4C25}"/>
    <cellStyle name="40% - Accent2 3 2 2 2 3 2" xfId="19194" xr:uid="{950DE772-C43B-442E-92BB-6019779A7047}"/>
    <cellStyle name="40% - Accent2 3 2 2 2 3 2 2" xfId="19195" xr:uid="{6FCAAF50-F93E-4A93-A587-5E24823D1313}"/>
    <cellStyle name="40% - Accent2 3 2 2 2 3 2 2 2" xfId="19196" xr:uid="{F311A462-BE27-41A3-A603-BD26BDD98DD3}"/>
    <cellStyle name="40% - Accent2 3 2 2 2 3 2 3" xfId="19197" xr:uid="{40481A0C-BDD3-422A-BD3B-65A0DE2CA67A}"/>
    <cellStyle name="40% - Accent2 3 2 2 2 3 3" xfId="19198" xr:uid="{258CD1F1-E2D6-4444-8B91-E0D1C1BAB486}"/>
    <cellStyle name="40% - Accent2 3 2 2 2 3 3 2" xfId="19199" xr:uid="{F1084B80-3B3B-4E35-90A2-23F52B74BFDF}"/>
    <cellStyle name="40% - Accent2 3 2 2 2 3 4" xfId="19200" xr:uid="{DAE6D426-4310-4E51-A228-2D953387CD4E}"/>
    <cellStyle name="40% - Accent2 3 2 2 2 3 4 2" xfId="19201" xr:uid="{0695099B-E799-47BC-A0D9-0CC1375A47A7}"/>
    <cellStyle name="40% - Accent2 3 2 2 2 3 5" xfId="19202" xr:uid="{25086DCD-0AEC-46DE-A6CD-B42F3AEBDE17}"/>
    <cellStyle name="40% - Accent2 3 2 2 2 3 6" xfId="19203" xr:uid="{FFFC408C-BABF-40E2-8311-C9079104B8DD}"/>
    <cellStyle name="40% - Accent2 3 2 2 2 4" xfId="19204" xr:uid="{393915FE-CD65-4C13-BF88-E1763D97C324}"/>
    <cellStyle name="40% - Accent2 3 2 2 2 4 2" xfId="19205" xr:uid="{6DD6BDF5-B042-4C49-BD98-58678809149D}"/>
    <cellStyle name="40% - Accent2 3 2 2 2 4 2 2" xfId="19206" xr:uid="{29AFC6F7-F0BC-4568-861C-081892C1E050}"/>
    <cellStyle name="40% - Accent2 3 2 2 2 4 3" xfId="19207" xr:uid="{14FBD882-D692-4B99-888F-BD838D698BB7}"/>
    <cellStyle name="40% - Accent2 3 2 2 2 5" xfId="19208" xr:uid="{EC80419D-C7D8-4F84-A053-605345DA3C9B}"/>
    <cellStyle name="40% - Accent2 3 2 2 2 5 2" xfId="19209" xr:uid="{18949E0D-B774-40C6-B1B7-34681965268C}"/>
    <cellStyle name="40% - Accent2 3 2 2 2 6" xfId="19210" xr:uid="{64211457-27CF-4DC2-91F3-CAB76976F38B}"/>
    <cellStyle name="40% - Accent2 3 2 2 2 6 2" xfId="19211" xr:uid="{73B36894-40A9-429B-AE5F-B9C0E8B42938}"/>
    <cellStyle name="40% - Accent2 3 2 2 2 7" xfId="19212" xr:uid="{F6C610CF-2ADF-441F-AD4C-5DAFF602F127}"/>
    <cellStyle name="40% - Accent2 3 2 2 2 8" xfId="19213" xr:uid="{9E79920D-1B90-428D-A971-7D1DEF4E21C1}"/>
    <cellStyle name="40% - Accent2 3 2 2 3" xfId="19214" xr:uid="{2A9987FE-C9FF-414E-8039-CE3984C8C7F1}"/>
    <cellStyle name="40% - Accent2 3 2 2 3 2" xfId="19215" xr:uid="{B1E404D8-92D5-474E-B6E6-C80E0A137E23}"/>
    <cellStyle name="40% - Accent2 3 2 2 3 2 2" xfId="19216" xr:uid="{AA1A37E8-B692-498A-A222-A50D2FC0835B}"/>
    <cellStyle name="40% - Accent2 3 2 2 3 2 2 2" xfId="19217" xr:uid="{4DF9A646-4C42-4745-8A39-65B6D5A29D42}"/>
    <cellStyle name="40% - Accent2 3 2 2 3 2 2 2 2" xfId="19218" xr:uid="{6100A6E0-04D6-4037-A602-0AAB8C8FD3BA}"/>
    <cellStyle name="40% - Accent2 3 2 2 3 2 2 3" xfId="19219" xr:uid="{90E76792-03D0-4F7E-9A4E-97566B5CA773}"/>
    <cellStyle name="40% - Accent2 3 2 2 3 2 3" xfId="19220" xr:uid="{23CF61BB-9E09-4499-A156-44C399B7994B}"/>
    <cellStyle name="40% - Accent2 3 2 2 3 2 3 2" xfId="19221" xr:uid="{3AD3BFF6-B158-4D45-8509-DFB1E3178F17}"/>
    <cellStyle name="40% - Accent2 3 2 2 3 2 4" xfId="19222" xr:uid="{551D0001-86BE-41A5-AD87-CC2D08EA7BA5}"/>
    <cellStyle name="40% - Accent2 3 2 2 3 2 4 2" xfId="19223" xr:uid="{1E184602-2834-4330-8A84-9C6FEA24A9C3}"/>
    <cellStyle name="40% - Accent2 3 2 2 3 2 5" xfId="19224" xr:uid="{F8101F33-8889-45E6-9F99-936C2C5F5A99}"/>
    <cellStyle name="40% - Accent2 3 2 2 3 2 6" xfId="19225" xr:uid="{108383FE-51AF-4AEC-8C3F-CF946CFFF83C}"/>
    <cellStyle name="40% - Accent2 3 2 2 3 3" xfId="19226" xr:uid="{A015BF14-27C9-40D8-9E09-8E577571F314}"/>
    <cellStyle name="40% - Accent2 3 2 2 3 3 2" xfId="19227" xr:uid="{2563EFEE-F9C9-4AB4-B55A-B91E971F7B51}"/>
    <cellStyle name="40% - Accent2 3 2 2 3 3 2 2" xfId="19228" xr:uid="{BAC779FD-0FC9-4972-BF5B-F925D6B2B11D}"/>
    <cellStyle name="40% - Accent2 3 2 2 3 3 3" xfId="19229" xr:uid="{E282E332-B396-491E-8E6D-09DFE2F501DF}"/>
    <cellStyle name="40% - Accent2 3 2 2 3 4" xfId="19230" xr:uid="{B92D2AB4-3E50-4F11-9106-54BE560262F1}"/>
    <cellStyle name="40% - Accent2 3 2 2 3 4 2" xfId="19231" xr:uid="{58157B0F-C30D-4245-BCC0-226981665C0D}"/>
    <cellStyle name="40% - Accent2 3 2 2 3 5" xfId="19232" xr:uid="{B62B3847-15EC-4FA0-893D-655D5E816084}"/>
    <cellStyle name="40% - Accent2 3 2 2 3 5 2" xfId="19233" xr:uid="{72C1046A-CAEA-473D-A009-C668452D7282}"/>
    <cellStyle name="40% - Accent2 3 2 2 3 6" xfId="19234" xr:uid="{D5FBEA16-F192-4F73-9586-84636173C086}"/>
    <cellStyle name="40% - Accent2 3 2 2 3 7" xfId="19235" xr:uid="{B044012C-45F0-42B1-A72B-66713A99D1D1}"/>
    <cellStyle name="40% - Accent2 3 2 2 4" xfId="19236" xr:uid="{595C4BAD-8477-46C2-9F6C-A9F0BADF1FF8}"/>
    <cellStyle name="40% - Accent2 3 2 2 4 2" xfId="19237" xr:uid="{E0401BE1-EBB9-4D98-B7C2-4ACE4145374A}"/>
    <cellStyle name="40% - Accent2 3 2 2 4 2 2" xfId="19238" xr:uid="{DE4BB997-CF7D-49A6-9E74-3DD127CC0945}"/>
    <cellStyle name="40% - Accent2 3 2 2 4 2 2 2" xfId="19239" xr:uid="{0C932BEB-F0E6-414E-80B6-28EE22F5C8F6}"/>
    <cellStyle name="40% - Accent2 3 2 2 4 2 2 2 2" xfId="19240" xr:uid="{901E2BDC-820F-42B3-BDB9-E25B61BA8AB4}"/>
    <cellStyle name="40% - Accent2 3 2 2 4 2 2 3" xfId="19241" xr:uid="{C649E9AB-4CE5-42AC-82B3-8C76822CC3CB}"/>
    <cellStyle name="40% - Accent2 3 2 2 4 2 3" xfId="19242" xr:uid="{0289348C-E408-447C-AC65-5522B254095F}"/>
    <cellStyle name="40% - Accent2 3 2 2 4 2 3 2" xfId="19243" xr:uid="{EF674A82-D30B-461B-8D74-F8BE682573E4}"/>
    <cellStyle name="40% - Accent2 3 2 2 4 2 4" xfId="19244" xr:uid="{F0752CF6-C3A3-495A-AD30-A9B7F6F37671}"/>
    <cellStyle name="40% - Accent2 3 2 2 4 3" xfId="19245" xr:uid="{1DAAB8FF-D735-4799-9CC8-758ED6D5B2D1}"/>
    <cellStyle name="40% - Accent2 3 2 2 4 3 2" xfId="19246" xr:uid="{76366BCA-E01A-49A9-BCF4-93611558A71A}"/>
    <cellStyle name="40% - Accent2 3 2 2 4 3 2 2" xfId="19247" xr:uid="{7CFE4912-5EBD-43B9-AED2-479127E29EB6}"/>
    <cellStyle name="40% - Accent2 3 2 2 4 3 3" xfId="19248" xr:uid="{562623BE-BB95-4083-952C-7FDC104FB393}"/>
    <cellStyle name="40% - Accent2 3 2 2 4 4" xfId="19249" xr:uid="{ABD5AEE3-BF64-4630-820F-B289983B45CA}"/>
    <cellStyle name="40% - Accent2 3 2 2 4 4 2" xfId="19250" xr:uid="{1FE6FF2C-BDFB-4398-A6AD-023A633342E5}"/>
    <cellStyle name="40% - Accent2 3 2 2 4 5" xfId="19251" xr:uid="{C733C9D8-CEC6-43B0-A388-1ED8B913154A}"/>
    <cellStyle name="40% - Accent2 3 2 2 4 5 2" xfId="19252" xr:uid="{52BD33AC-786C-4AAF-B49D-4B192DE71139}"/>
    <cellStyle name="40% - Accent2 3 2 2 4 6" xfId="19253" xr:uid="{A88D757A-ED70-45AD-9E5F-8DF73CA95B13}"/>
    <cellStyle name="40% - Accent2 3 2 2 4 7" xfId="19254" xr:uid="{61A14A83-043C-43E6-B2D9-1DB65B628CE8}"/>
    <cellStyle name="40% - Accent2 3 2 2 5" xfId="19255" xr:uid="{8A17E55A-8B37-4963-A17D-BAECC8517222}"/>
    <cellStyle name="40% - Accent2 3 2 2 5 2" xfId="19256" xr:uid="{38324AAF-E810-46D3-A8F3-5E9A8504C143}"/>
    <cellStyle name="40% - Accent2 3 2 2 5 2 2" xfId="19257" xr:uid="{074BFC8A-8C2E-4421-ADA4-36A58DEDE4EA}"/>
    <cellStyle name="40% - Accent2 3 2 2 5 2 2 2" xfId="19258" xr:uid="{025DE2E9-0D20-4F7C-B0D6-4EBF6C134D3E}"/>
    <cellStyle name="40% - Accent2 3 2 2 5 2 3" xfId="19259" xr:uid="{1E08C79A-44DC-46E9-ACFF-AFDE54FA7436}"/>
    <cellStyle name="40% - Accent2 3 2 2 5 3" xfId="19260" xr:uid="{A552FBC9-88BC-41A7-89E5-1EFCA36E0A82}"/>
    <cellStyle name="40% - Accent2 3 2 2 5 3 2" xfId="19261" xr:uid="{31A41215-6386-44D7-8F42-47DFA3FF589B}"/>
    <cellStyle name="40% - Accent2 3 2 2 5 4" xfId="19262" xr:uid="{5E2E86BD-189F-489B-A2E3-11D7C26041CB}"/>
    <cellStyle name="40% - Accent2 3 2 2 6" xfId="19263" xr:uid="{DAEC391B-F00B-46F2-8714-68275F5302E9}"/>
    <cellStyle name="40% - Accent2 3 2 2 6 2" xfId="19264" xr:uid="{48F03278-DC2F-4810-B31C-A5E2FF135A2A}"/>
    <cellStyle name="40% - Accent2 3 2 2 6 2 2" xfId="19265" xr:uid="{5781F75E-B5E0-40B7-AC30-40C93C6F9F78}"/>
    <cellStyle name="40% - Accent2 3 2 2 6 3" xfId="19266" xr:uid="{5D0A66D0-257D-4306-A007-D3208CE92BBF}"/>
    <cellStyle name="40% - Accent2 3 2 2 7" xfId="19267" xr:uid="{3CC20891-69EB-4EE4-943E-7C14F3250A33}"/>
    <cellStyle name="40% - Accent2 3 2 2 7 2" xfId="19268" xr:uid="{0DA8BF9E-B65A-4156-88BB-DB8CAEC50C31}"/>
    <cellStyle name="40% - Accent2 3 2 2 8" xfId="19269" xr:uid="{3B47407F-0089-484F-A543-947DF876BD1F}"/>
    <cellStyle name="40% - Accent2 3 2 2 8 2" xfId="19270" xr:uid="{DBDA8793-B8A7-4D77-AB96-91C3E418603E}"/>
    <cellStyle name="40% - Accent2 3 2 2 9" xfId="19271" xr:uid="{BC4A6498-A1D5-4E73-8F60-2F06C50CF81D}"/>
    <cellStyle name="40% - Accent2 3 2 2_Asset Register (new)" xfId="19272" xr:uid="{94F0CA70-9A37-4A9A-910E-9C65C1D5CDE7}"/>
    <cellStyle name="40% - Accent2 3 2 3" xfId="19273" xr:uid="{DA738A66-0574-48E3-AD2B-F3D8D68497C4}"/>
    <cellStyle name="40% - Accent2 3 2 3 2" xfId="19274" xr:uid="{1BC43C1F-41C9-4997-927B-538C8954E2C9}"/>
    <cellStyle name="40% - Accent2 3 2 3 2 2" xfId="19275" xr:uid="{8A536389-AD27-4370-8E00-5BB77CE8D8DC}"/>
    <cellStyle name="40% - Accent2 3 2 3 2 2 2" xfId="19276" xr:uid="{43B730CF-B433-4FE8-8D66-1B57E0AA53F8}"/>
    <cellStyle name="40% - Accent2 3 2 3 2 2 2 2" xfId="19277" xr:uid="{9B6B3923-0DD8-4874-9299-15438443E59A}"/>
    <cellStyle name="40% - Accent2 3 2 3 2 2 2 2 2" xfId="19278" xr:uid="{0B0D9058-FDD9-4CC1-ABB6-0F0468A2515C}"/>
    <cellStyle name="40% - Accent2 3 2 3 2 2 2 3" xfId="19279" xr:uid="{03AB99DA-7163-49A5-89BF-F8F145DCC54B}"/>
    <cellStyle name="40% - Accent2 3 2 3 2 2 3" xfId="19280" xr:uid="{D72A89F2-F2C9-4B78-BCB2-5C2A73FBED1A}"/>
    <cellStyle name="40% - Accent2 3 2 3 2 2 3 2" xfId="19281" xr:uid="{6FE7C93F-A340-4B6F-A4AE-86CC1E9C6055}"/>
    <cellStyle name="40% - Accent2 3 2 3 2 2 4" xfId="19282" xr:uid="{8E25486D-E85B-47E5-9A69-409EB47510F9}"/>
    <cellStyle name="40% - Accent2 3 2 3 2 2 4 2" xfId="19283" xr:uid="{08B4FE6D-A1D4-49D3-BD68-CAC854307F2A}"/>
    <cellStyle name="40% - Accent2 3 2 3 2 2 5" xfId="19284" xr:uid="{8C9B6205-40CF-4581-8796-EBE99007716D}"/>
    <cellStyle name="40% - Accent2 3 2 3 2 2 6" xfId="19285" xr:uid="{91BA99A2-F726-4E21-9276-ADE4BA7A9047}"/>
    <cellStyle name="40% - Accent2 3 2 3 2 3" xfId="19286" xr:uid="{4DB15023-6597-402E-AFF8-088BBCCF80FE}"/>
    <cellStyle name="40% - Accent2 3 2 3 2 3 2" xfId="19287" xr:uid="{94FA12BF-234C-42D2-BA72-89445D11A60A}"/>
    <cellStyle name="40% - Accent2 3 2 3 2 3 2 2" xfId="19288" xr:uid="{0F1C85B7-9F83-4E00-9ED0-A16C0FD7C9CB}"/>
    <cellStyle name="40% - Accent2 3 2 3 2 3 3" xfId="19289" xr:uid="{836ED35B-01F7-43ED-AF3D-53BC3FE30F6F}"/>
    <cellStyle name="40% - Accent2 3 2 3 2 4" xfId="19290" xr:uid="{AB07DA51-802D-44C3-94A1-86335C3D97AA}"/>
    <cellStyle name="40% - Accent2 3 2 3 2 4 2" xfId="19291" xr:uid="{AF15F7F6-AB9F-4B1E-BEE0-3446CA645045}"/>
    <cellStyle name="40% - Accent2 3 2 3 2 5" xfId="19292" xr:uid="{21007DF9-4767-419A-801A-A337C20C7C95}"/>
    <cellStyle name="40% - Accent2 3 2 3 2 5 2" xfId="19293" xr:uid="{8CE70FF6-C584-4BA9-A1C6-3EBB4CBC6B30}"/>
    <cellStyle name="40% - Accent2 3 2 3 2 6" xfId="19294" xr:uid="{859A0B23-2134-4053-9583-8FE774069BAA}"/>
    <cellStyle name="40% - Accent2 3 2 3 2 7" xfId="19295" xr:uid="{1EF1CA2A-EE64-4C98-AEC5-7CC5FDEDF82E}"/>
    <cellStyle name="40% - Accent2 3 2 3 3" xfId="19296" xr:uid="{2A719FD8-FE99-4B8E-A3E8-7E3BB1BE3C38}"/>
    <cellStyle name="40% - Accent2 3 2 3 3 2" xfId="19297" xr:uid="{7CFD7F91-C4EA-4682-B8FB-10493F4C1E8E}"/>
    <cellStyle name="40% - Accent2 3 2 3 3 2 2" xfId="19298" xr:uid="{282E8304-FB0E-4EA9-9F98-11DF7FCFC887}"/>
    <cellStyle name="40% - Accent2 3 2 3 3 2 2 2" xfId="19299" xr:uid="{54F17C4C-63C2-4E48-ABAC-054B996D06F9}"/>
    <cellStyle name="40% - Accent2 3 2 3 3 2 3" xfId="19300" xr:uid="{363E1704-4819-4A5A-A6EC-EB3DF58AFB46}"/>
    <cellStyle name="40% - Accent2 3 2 3 3 3" xfId="19301" xr:uid="{2C599738-9787-4716-9B07-ACEE7DE699E4}"/>
    <cellStyle name="40% - Accent2 3 2 3 3 3 2" xfId="19302" xr:uid="{8E668B17-6EC6-4DD6-BA58-26A87E38DD28}"/>
    <cellStyle name="40% - Accent2 3 2 3 3 4" xfId="19303" xr:uid="{90497498-7720-48CE-88B9-D821F699F9F3}"/>
    <cellStyle name="40% - Accent2 3 2 3 3 4 2" xfId="19304" xr:uid="{3A342944-5023-4721-87D8-82B2097285A3}"/>
    <cellStyle name="40% - Accent2 3 2 3 3 5" xfId="19305" xr:uid="{9C39A709-5376-437C-91F9-8AC43CDEA8A0}"/>
    <cellStyle name="40% - Accent2 3 2 3 3 6" xfId="19306" xr:uid="{4FD15E2D-DD6A-4EEB-87B5-288B9D6803F5}"/>
    <cellStyle name="40% - Accent2 3 2 3 4" xfId="19307" xr:uid="{42C5E7AB-3172-415E-B4C1-D548044A9700}"/>
    <cellStyle name="40% - Accent2 3 2 3 4 2" xfId="19308" xr:uid="{CB123135-D6F4-45BE-A242-33A238E309A1}"/>
    <cellStyle name="40% - Accent2 3 2 3 4 2 2" xfId="19309" xr:uid="{E5D16586-E2F6-4948-90A9-C83206A6A75D}"/>
    <cellStyle name="40% - Accent2 3 2 3 4 3" xfId="19310" xr:uid="{EA1559F2-9FC4-4958-AA59-51BF4B56239E}"/>
    <cellStyle name="40% - Accent2 3 2 3 5" xfId="19311" xr:uid="{15AD095E-0779-463D-8B01-A8C071005DE0}"/>
    <cellStyle name="40% - Accent2 3 2 3 5 2" xfId="19312" xr:uid="{8582DDAA-C990-4FF0-9443-030E5CDB57E0}"/>
    <cellStyle name="40% - Accent2 3 2 3 6" xfId="19313" xr:uid="{F81A8999-2ABC-4C54-B82F-852C3CA28F6E}"/>
    <cellStyle name="40% - Accent2 3 2 3 6 2" xfId="19314" xr:uid="{9AFC950A-5D3D-4E40-874E-15E79AAEDBB2}"/>
    <cellStyle name="40% - Accent2 3 2 3 7" xfId="19315" xr:uid="{8BF8AA94-29D0-44D4-B387-B47BF8F780B0}"/>
    <cellStyle name="40% - Accent2 3 2 3 8" xfId="19316" xr:uid="{F8DFB92B-4654-45A0-92EE-FF11D81CBFAC}"/>
    <cellStyle name="40% - Accent2 3 2 4" xfId="19317" xr:uid="{33165645-9F80-4255-BC34-034E41275A5E}"/>
    <cellStyle name="40% - Accent2 3 2 4 2" xfId="19318" xr:uid="{C78BCEAF-A9F1-4B55-87D0-662115C7250D}"/>
    <cellStyle name="40% - Accent2 3 2 4 2 2" xfId="19319" xr:uid="{185AC202-2434-42E0-BC6E-6655EC0F199B}"/>
    <cellStyle name="40% - Accent2 3 2 4 2 2 2" xfId="19320" xr:uid="{25C7F1CE-C8CE-4C18-96DA-B0FB36423DCB}"/>
    <cellStyle name="40% - Accent2 3 2 4 2 2 2 2" xfId="19321" xr:uid="{DF2881E7-6E65-4E63-A060-0624C26E82AD}"/>
    <cellStyle name="40% - Accent2 3 2 4 2 2 3" xfId="19322" xr:uid="{5AFA6CE4-4B62-4AB5-B304-CD0834D76F5D}"/>
    <cellStyle name="40% - Accent2 3 2 4 2 3" xfId="19323" xr:uid="{ABC24295-A5E2-415B-901A-A051D321B0A6}"/>
    <cellStyle name="40% - Accent2 3 2 4 2 3 2" xfId="19324" xr:uid="{FEB8CF21-7602-453C-8858-20DF1932D0DB}"/>
    <cellStyle name="40% - Accent2 3 2 4 2 4" xfId="19325" xr:uid="{8EE85CAA-5C64-4C60-A33C-27683EB5C339}"/>
    <cellStyle name="40% - Accent2 3 2 4 2 4 2" xfId="19326" xr:uid="{735AEA36-425D-41BE-A6FF-96D7786CDC70}"/>
    <cellStyle name="40% - Accent2 3 2 4 2 5" xfId="19327" xr:uid="{AF0823EB-588F-4F4D-B073-C53F1AF1BC52}"/>
    <cellStyle name="40% - Accent2 3 2 4 2 6" xfId="19328" xr:uid="{FF6BD3D5-93E1-4246-957A-3856F3689437}"/>
    <cellStyle name="40% - Accent2 3 2 4 3" xfId="19329" xr:uid="{C56359F7-D0D4-4FAC-86EB-5A1496F6B893}"/>
    <cellStyle name="40% - Accent2 3 2 4 3 2" xfId="19330" xr:uid="{673C8120-FDC5-457F-9116-330FF1803735}"/>
    <cellStyle name="40% - Accent2 3 2 4 3 2 2" xfId="19331" xr:uid="{B3930FE8-D55C-4FD6-869E-4F16E6365085}"/>
    <cellStyle name="40% - Accent2 3 2 4 3 3" xfId="19332" xr:uid="{666BFD06-D47A-49FE-9046-6F431FF8E017}"/>
    <cellStyle name="40% - Accent2 3 2 4 4" xfId="19333" xr:uid="{77315B12-1075-42F8-B0D2-38B7A9CD91BA}"/>
    <cellStyle name="40% - Accent2 3 2 4 4 2" xfId="19334" xr:uid="{992FE2CC-EDCB-461B-8A5A-B154205385B1}"/>
    <cellStyle name="40% - Accent2 3 2 4 5" xfId="19335" xr:uid="{49CA8E04-E8B4-4101-B57C-8CFD856CF4A7}"/>
    <cellStyle name="40% - Accent2 3 2 4 5 2" xfId="19336" xr:uid="{BAF04E1E-FDB9-474B-918A-5828943B40C4}"/>
    <cellStyle name="40% - Accent2 3 2 4 6" xfId="19337" xr:uid="{EAA9249F-7238-4C06-A307-77F181712014}"/>
    <cellStyle name="40% - Accent2 3 2 4 7" xfId="19338" xr:uid="{64E5CA65-6E22-482D-9B5F-C73AF55E68F4}"/>
    <cellStyle name="40% - Accent2 3 2 5" xfId="19339" xr:uid="{88CEB361-E3F2-47C5-B8CA-115FCD7BC621}"/>
    <cellStyle name="40% - Accent2 3 2 5 2" xfId="19340" xr:uid="{A8AD6855-8327-4EF6-92CA-6C23E5164649}"/>
    <cellStyle name="40% - Accent2 3 2 5 2 2" xfId="19341" xr:uid="{1F6A7077-3850-4D5F-967F-33A3C1E6A44D}"/>
    <cellStyle name="40% - Accent2 3 2 5 2 2 2" xfId="19342" xr:uid="{8C762B78-6C4A-49EF-A83F-F4D99C771CA1}"/>
    <cellStyle name="40% - Accent2 3 2 5 2 2 2 2" xfId="19343" xr:uid="{D91A8CF7-E3F2-4BEE-952C-6D766935CA93}"/>
    <cellStyle name="40% - Accent2 3 2 5 2 2 3" xfId="19344" xr:uid="{D0E9F4B0-71EA-4502-B149-CB83928A5281}"/>
    <cellStyle name="40% - Accent2 3 2 5 2 3" xfId="19345" xr:uid="{06BF03C1-9FF8-4D64-BA43-92DAE9A6120E}"/>
    <cellStyle name="40% - Accent2 3 2 5 2 3 2" xfId="19346" xr:uid="{9AD6C883-143D-45B6-8630-18E781F725AA}"/>
    <cellStyle name="40% - Accent2 3 2 5 2 4" xfId="19347" xr:uid="{DB0DC3B5-CD29-48A2-8A0B-35A158613C2C}"/>
    <cellStyle name="40% - Accent2 3 2 5 3" xfId="19348" xr:uid="{23DF16C5-AF07-44C3-9A5F-4FB864417527}"/>
    <cellStyle name="40% - Accent2 3 2 5 3 2" xfId="19349" xr:uid="{B12E9B7D-8E06-45B2-BAA9-885D6E9EFE19}"/>
    <cellStyle name="40% - Accent2 3 2 5 3 2 2" xfId="19350" xr:uid="{B2843F0C-58F5-482B-8D5E-F8D7C1CAC215}"/>
    <cellStyle name="40% - Accent2 3 2 5 3 3" xfId="19351" xr:uid="{74CD4FC8-8156-4FB4-8092-F755BEC92457}"/>
    <cellStyle name="40% - Accent2 3 2 5 4" xfId="19352" xr:uid="{C0AED1FF-44A7-4E9B-AB9B-86A4756063C6}"/>
    <cellStyle name="40% - Accent2 3 2 5 4 2" xfId="19353" xr:uid="{BA51E5B3-003D-4652-A64A-CC1C572DAECC}"/>
    <cellStyle name="40% - Accent2 3 2 5 5" xfId="19354" xr:uid="{6440FAC1-C973-4B39-BBAC-8DC1AD4B8621}"/>
    <cellStyle name="40% - Accent2 3 2 5 5 2" xfId="19355" xr:uid="{12DBB2C9-BD2A-418B-8D74-0187B7C600DB}"/>
    <cellStyle name="40% - Accent2 3 2 5 6" xfId="19356" xr:uid="{CDDDF4C1-543D-4382-9AB8-0DD254C6DF51}"/>
    <cellStyle name="40% - Accent2 3 2 5 7" xfId="19357" xr:uid="{8C073BFD-F595-4D66-9341-C2DB525A71FC}"/>
    <cellStyle name="40% - Accent2 3 2 6" xfId="19358" xr:uid="{F7A07212-863F-4788-B4BA-A15BC5376A0D}"/>
    <cellStyle name="40% - Accent2 3 2 6 2" xfId="19359" xr:uid="{034560DC-0FC5-41E5-9628-9858E385ADCC}"/>
    <cellStyle name="40% - Accent2 3 2 6 2 2" xfId="19360" xr:uid="{4E39F5F7-EA77-4856-A97E-5C30C390D2BE}"/>
    <cellStyle name="40% - Accent2 3 2 6 2 2 2" xfId="19361" xr:uid="{0A19FB05-5FA3-47C6-BDCF-E7140D5E8E6B}"/>
    <cellStyle name="40% - Accent2 3 2 6 2 2 2 2" xfId="19362" xr:uid="{F67A0D28-C6C2-4F4D-9D00-647B3EB69921}"/>
    <cellStyle name="40% - Accent2 3 2 6 2 2 3" xfId="19363" xr:uid="{ED3FD261-9C45-4781-8B6E-251A053C3207}"/>
    <cellStyle name="40% - Accent2 3 2 6 2 3" xfId="19364" xr:uid="{4B75DABC-0F3C-4BB2-947A-613E7A492A25}"/>
    <cellStyle name="40% - Accent2 3 2 6 2 3 2" xfId="19365" xr:uid="{436AF24C-0037-4B85-8ED9-47BBA6055082}"/>
    <cellStyle name="40% - Accent2 3 2 6 2 4" xfId="19366" xr:uid="{D2F6EC02-AC0B-4971-9714-30CC51B9701F}"/>
    <cellStyle name="40% - Accent2 3 2 6 3" xfId="19367" xr:uid="{62E03081-BC03-4864-8A0E-D3C7C6388AF9}"/>
    <cellStyle name="40% - Accent2 3 2 6 3 2" xfId="19368" xr:uid="{65EE2B15-FA40-4747-9655-07B969F74A73}"/>
    <cellStyle name="40% - Accent2 3 2 6 3 2 2" xfId="19369" xr:uid="{6ACEF2FD-10E0-48D8-B8D6-5EB0C17DE796}"/>
    <cellStyle name="40% - Accent2 3 2 6 3 3" xfId="19370" xr:uid="{96998BF2-460A-467F-9E2D-E6A048DA3BA6}"/>
    <cellStyle name="40% - Accent2 3 2 6 4" xfId="19371" xr:uid="{958655B1-6D80-40AE-B1C0-70C73D5E5837}"/>
    <cellStyle name="40% - Accent2 3 2 6 4 2" xfId="19372" xr:uid="{7E537562-612A-40A5-9F7E-DED729A59289}"/>
    <cellStyle name="40% - Accent2 3 2 6 5" xfId="19373" xr:uid="{C929FC30-484D-4DCE-A75B-C5EFE3142A47}"/>
    <cellStyle name="40% - Accent2 3 2 7" xfId="19374" xr:uid="{93A5BAAB-CB4D-4F81-A771-5192D5D6D087}"/>
    <cellStyle name="40% - Accent2 3 2 7 2" xfId="19375" xr:uid="{3AEB666E-F397-409F-ACD5-2C901FAB24D1}"/>
    <cellStyle name="40% - Accent2 3 2 7 2 2" xfId="19376" xr:uid="{EEAE4F86-7F81-48A8-BAE1-73C9D1E4417B}"/>
    <cellStyle name="40% - Accent2 3 2 7 2 2 2" xfId="19377" xr:uid="{401BB2D8-1670-4C97-AD0E-3B53B8F8A10B}"/>
    <cellStyle name="40% - Accent2 3 2 7 2 2 2 2" xfId="19378" xr:uid="{58816ADB-91F2-442C-8B5A-197910FFA24D}"/>
    <cellStyle name="40% - Accent2 3 2 7 2 2 3" xfId="19379" xr:uid="{3A676D90-D703-4475-9FB4-1F5645308FF9}"/>
    <cellStyle name="40% - Accent2 3 2 7 2 3" xfId="19380" xr:uid="{692CA322-2FB3-4ADD-87C5-2545C787B7EC}"/>
    <cellStyle name="40% - Accent2 3 2 7 2 3 2" xfId="19381" xr:uid="{C6D00178-1B4D-4EFB-82AA-468975552ED7}"/>
    <cellStyle name="40% - Accent2 3 2 7 2 4" xfId="19382" xr:uid="{BA427D2A-7611-4C3C-8E8B-0CF98B62A065}"/>
    <cellStyle name="40% - Accent2 3 2 7 3" xfId="19383" xr:uid="{1AA181B8-430A-41C5-BE55-465CDE6AF12C}"/>
    <cellStyle name="40% - Accent2 3 2 7 3 2" xfId="19384" xr:uid="{710A1EAB-40FA-40A5-A5D0-89CF2AB97046}"/>
    <cellStyle name="40% - Accent2 3 2 7 3 2 2" xfId="19385" xr:uid="{E9695702-0B60-4686-8161-1118B1C0FA42}"/>
    <cellStyle name="40% - Accent2 3 2 7 3 3" xfId="19386" xr:uid="{0839B2DB-3A2C-4842-9CC4-AB38D616111E}"/>
    <cellStyle name="40% - Accent2 3 2 7 4" xfId="19387" xr:uid="{7513D17C-B9F1-47D1-BDB7-E6799730CAC8}"/>
    <cellStyle name="40% - Accent2 3 2 7 4 2" xfId="19388" xr:uid="{7A9C5A1C-05C8-49AE-B7EB-099EB5D699A6}"/>
    <cellStyle name="40% - Accent2 3 2 7 5" xfId="19389" xr:uid="{171270D0-842D-4A97-B0BD-86CCCDC7275D}"/>
    <cellStyle name="40% - Accent2 3 2 8" xfId="19390" xr:uid="{2943A45F-A947-44EF-A907-1B49D9C20DA8}"/>
    <cellStyle name="40% - Accent2 3 2 8 2" xfId="19391" xr:uid="{C6FB49ED-1954-4BDA-9DA9-8C499B1E114A}"/>
    <cellStyle name="40% - Accent2 3 2 8 2 2" xfId="19392" xr:uid="{F313AB74-9B58-4510-AF13-A51FF8A75077}"/>
    <cellStyle name="40% - Accent2 3 2 8 2 2 2" xfId="19393" xr:uid="{396C83EF-678D-4BCB-A425-799036F2E897}"/>
    <cellStyle name="40% - Accent2 3 2 8 2 2 2 2" xfId="19394" xr:uid="{8D3F011F-B083-4A1A-ADE1-78D70EC089A0}"/>
    <cellStyle name="40% - Accent2 3 2 8 2 2 3" xfId="19395" xr:uid="{1E4E9E8F-5801-4E78-B321-A582D8F8E997}"/>
    <cellStyle name="40% - Accent2 3 2 8 2 3" xfId="19396" xr:uid="{6EF952C9-C7B4-4A41-839A-303BAB684643}"/>
    <cellStyle name="40% - Accent2 3 2 8 2 3 2" xfId="19397" xr:uid="{990ADD8B-B5D1-48F9-A4D9-AE5189B7D39D}"/>
    <cellStyle name="40% - Accent2 3 2 8 2 4" xfId="19398" xr:uid="{F9CBA802-9DE0-4A28-9457-BA96C363F628}"/>
    <cellStyle name="40% - Accent2 3 2 8 3" xfId="19399" xr:uid="{73A089E5-BD50-4986-9EF5-E36ECEA0068D}"/>
    <cellStyle name="40% - Accent2 3 2 8 3 2" xfId="19400" xr:uid="{EBAB9A72-38D0-4305-A252-C3A68D0D252E}"/>
    <cellStyle name="40% - Accent2 3 2 8 3 2 2" xfId="19401" xr:uid="{4C726415-8929-4B42-9C42-18154641BD58}"/>
    <cellStyle name="40% - Accent2 3 2 8 3 3" xfId="19402" xr:uid="{1BA8F410-6AB2-4190-AF9C-16D5BAF29152}"/>
    <cellStyle name="40% - Accent2 3 2 8 4" xfId="19403" xr:uid="{E1987C54-B649-41A4-89C5-F8B8D90B4885}"/>
    <cellStyle name="40% - Accent2 3 2 8 4 2" xfId="19404" xr:uid="{E71F9150-AE3B-4CBB-8BF2-16E0EE9A4941}"/>
    <cellStyle name="40% - Accent2 3 2 8 5" xfId="19405" xr:uid="{CEA04E3A-5DC5-4351-8167-7C09B4C9CEE1}"/>
    <cellStyle name="40% - Accent2 3 2 9" xfId="19406" xr:uid="{72FAC9DE-5B64-40B1-88E4-3225320C16B3}"/>
    <cellStyle name="40% - Accent2 3 2 9 2" xfId="19407" xr:uid="{0137BF5A-1616-4DBB-B4C2-F2B7935D212A}"/>
    <cellStyle name="40% - Accent2 3 2 9 2 2" xfId="19408" xr:uid="{40346C19-BD1B-4334-A8D6-6741FF6428C8}"/>
    <cellStyle name="40% - Accent2 3 2 9 2 2 2" xfId="19409" xr:uid="{064DBD79-86EF-4AB9-AF17-B979395F4C6D}"/>
    <cellStyle name="40% - Accent2 3 2 9 2 2 2 2" xfId="19410" xr:uid="{145A83A1-3DC1-4777-B30C-DA26153F0D58}"/>
    <cellStyle name="40% - Accent2 3 2 9 2 2 3" xfId="19411" xr:uid="{8A2773F6-CBEB-4402-8F03-475BF4CF50B0}"/>
    <cellStyle name="40% - Accent2 3 2 9 2 3" xfId="19412" xr:uid="{ECA024E6-5B51-4D06-8D9E-C97C0DE60957}"/>
    <cellStyle name="40% - Accent2 3 2 9 2 3 2" xfId="19413" xr:uid="{62D57A4D-AE3C-4A52-8DA6-07D09F6D638A}"/>
    <cellStyle name="40% - Accent2 3 2 9 2 4" xfId="19414" xr:uid="{640856CB-1A5E-4BC3-99DA-E88D16AAE920}"/>
    <cellStyle name="40% - Accent2 3 2 9 3" xfId="19415" xr:uid="{3801B9BC-0B1D-4492-A81A-AD5350E6096F}"/>
    <cellStyle name="40% - Accent2 3 2 9 3 2" xfId="19416" xr:uid="{675A7DE8-D46A-46A8-8316-1239FDA0B09B}"/>
    <cellStyle name="40% - Accent2 3 2 9 3 2 2" xfId="19417" xr:uid="{2E7BE6ED-EF7F-42F5-9F4A-3F7F59F4B2F9}"/>
    <cellStyle name="40% - Accent2 3 2 9 3 3" xfId="19418" xr:uid="{2C86E726-E13D-4876-99B6-AAE4F78808FF}"/>
    <cellStyle name="40% - Accent2 3 2 9 4" xfId="19419" xr:uid="{AAD4B7EB-9912-4EC1-86A3-0BCC9742B86E}"/>
    <cellStyle name="40% - Accent2 3 2 9 4 2" xfId="19420" xr:uid="{A8939F44-338A-4F91-BF2D-FA8255900C66}"/>
    <cellStyle name="40% - Accent2 3 2 9 5" xfId="19421" xr:uid="{3A45C146-E197-4D4C-9186-341A2DCA9493}"/>
    <cellStyle name="40% - Accent2 3 2_Asset Register (new)" xfId="19422" xr:uid="{99AF5B09-2F19-4C4F-9050-985E8D7657E7}"/>
    <cellStyle name="40% - Accent2 3 3" xfId="19423" xr:uid="{748C1E15-D327-4A91-836A-EAE718096485}"/>
    <cellStyle name="40% - Accent2 3 3 10" xfId="19424" xr:uid="{CEBB4D4E-5141-4AE6-9434-494C181B2C65}"/>
    <cellStyle name="40% - Accent2 3 3 10 2" xfId="19425" xr:uid="{895D18C2-B111-4E6B-89C9-D32417C4BA37}"/>
    <cellStyle name="40% - Accent2 3 3 11" xfId="19426" xr:uid="{111C34A7-5CF1-40BA-97B4-671443790306}"/>
    <cellStyle name="40% - Accent2 3 3 11 2" xfId="19427" xr:uid="{9AD8561C-FBD8-4CED-9574-67CCDFCCD613}"/>
    <cellStyle name="40% - Accent2 3 3 12" xfId="19428" xr:uid="{449F20E2-1B89-468D-AFE7-9C37AC7C44D1}"/>
    <cellStyle name="40% - Accent2 3 3 13" xfId="19429" xr:uid="{58C9A40D-7331-4C6B-8BC1-767336592085}"/>
    <cellStyle name="40% - Accent2 3 3 2" xfId="19430" xr:uid="{9A3FACCA-F2DA-45D4-ABBD-B0BC46F78C74}"/>
    <cellStyle name="40% - Accent2 3 3 2 2" xfId="19431" xr:uid="{B16D0CA2-5148-41A3-9B20-3DE912534313}"/>
    <cellStyle name="40% - Accent2 3 3 2 2 2" xfId="19432" xr:uid="{7BDCDC5D-AC1C-4990-A697-FAE63D215E40}"/>
    <cellStyle name="40% - Accent2 3 3 2 2 2 2" xfId="19433" xr:uid="{27BC654C-C5D9-45D2-BB31-1635CB675AD9}"/>
    <cellStyle name="40% - Accent2 3 3 2 2 2 2 2" xfId="19434" xr:uid="{0C795652-3358-426E-888E-27DA182A1433}"/>
    <cellStyle name="40% - Accent2 3 3 2 2 2 2 2 2" xfId="19435" xr:uid="{37630656-022C-4986-817F-566B5190384B}"/>
    <cellStyle name="40% - Accent2 3 3 2 2 2 2 3" xfId="19436" xr:uid="{64F17C86-6D83-4262-8DDB-5CA645237749}"/>
    <cellStyle name="40% - Accent2 3 3 2 2 2 3" xfId="19437" xr:uid="{76FD039E-33C4-4AC4-A65B-C9B66FB45066}"/>
    <cellStyle name="40% - Accent2 3 3 2 2 2 3 2" xfId="19438" xr:uid="{DAF9AE81-7142-4461-BA23-79639BDFA096}"/>
    <cellStyle name="40% - Accent2 3 3 2 2 2 4" xfId="19439" xr:uid="{DF850C89-9855-4D3D-83C6-6DEA422CAB6D}"/>
    <cellStyle name="40% - Accent2 3 3 2 2 2 4 2" xfId="19440" xr:uid="{7102A5B7-9FC7-4954-B7B8-AEC65022B49F}"/>
    <cellStyle name="40% - Accent2 3 3 2 2 2 5" xfId="19441" xr:uid="{7D7D80B9-8124-471C-BE32-78B2845C6BA4}"/>
    <cellStyle name="40% - Accent2 3 3 2 2 2 6" xfId="19442" xr:uid="{9FB8808A-B5BB-4A2A-A390-F262E75745C5}"/>
    <cellStyle name="40% - Accent2 3 3 2 2 3" xfId="19443" xr:uid="{5DFB7D77-2ED0-4C0A-86A1-CD1D01CF8C00}"/>
    <cellStyle name="40% - Accent2 3 3 2 2 3 2" xfId="19444" xr:uid="{AD5CF0B9-7661-4615-ABEE-2D0AEDF91045}"/>
    <cellStyle name="40% - Accent2 3 3 2 2 3 2 2" xfId="19445" xr:uid="{43217F3C-252C-423D-8BA5-1B8481C806C8}"/>
    <cellStyle name="40% - Accent2 3 3 2 2 3 3" xfId="19446" xr:uid="{19BF0BDF-EDD6-44B1-9C31-D4AFC04C8421}"/>
    <cellStyle name="40% - Accent2 3 3 2 2 4" xfId="19447" xr:uid="{C6C3E474-D718-487E-B77E-3D59ACC0EC80}"/>
    <cellStyle name="40% - Accent2 3 3 2 2 4 2" xfId="19448" xr:uid="{432237B0-545C-4901-BAAE-23E53AEF83C8}"/>
    <cellStyle name="40% - Accent2 3 3 2 2 5" xfId="19449" xr:uid="{E817E188-F615-48E9-9970-6DCC3E4FFC08}"/>
    <cellStyle name="40% - Accent2 3 3 2 2 5 2" xfId="19450" xr:uid="{D2BE538A-ECFE-458C-8BB9-F33AC62BBD74}"/>
    <cellStyle name="40% - Accent2 3 3 2 2 6" xfId="19451" xr:uid="{421B4C7E-3D4B-4D86-91F9-5668FDB96289}"/>
    <cellStyle name="40% - Accent2 3 3 2 2 7" xfId="19452" xr:uid="{77DE13C1-A675-41FA-A8C9-179D445E0672}"/>
    <cellStyle name="40% - Accent2 3 3 2 3" xfId="19453" xr:uid="{10A126D9-8AA3-4BB8-AFB0-F60FE776690B}"/>
    <cellStyle name="40% - Accent2 3 3 2 3 2" xfId="19454" xr:uid="{076D903C-7E8D-44A8-986A-FDC710446F8D}"/>
    <cellStyle name="40% - Accent2 3 3 2 3 2 2" xfId="19455" xr:uid="{D0800BD3-3007-4534-9546-D701D33D787D}"/>
    <cellStyle name="40% - Accent2 3 3 2 3 2 2 2" xfId="19456" xr:uid="{A2063E3B-B2A6-4610-AF65-9CE7071F488C}"/>
    <cellStyle name="40% - Accent2 3 3 2 3 2 2 2 2" xfId="19457" xr:uid="{299EDC87-5F22-4C55-8067-8DC3A42CFD21}"/>
    <cellStyle name="40% - Accent2 3 3 2 3 2 2 3" xfId="19458" xr:uid="{6E462DC4-6C43-4595-A485-7BFC08E4BFD2}"/>
    <cellStyle name="40% - Accent2 3 3 2 3 2 3" xfId="19459" xr:uid="{2BF3FE56-6C45-40A3-8073-55A05905A7D0}"/>
    <cellStyle name="40% - Accent2 3 3 2 3 2 3 2" xfId="19460" xr:uid="{CF6E8F8B-4878-46F4-AED9-9D5FDB6690B8}"/>
    <cellStyle name="40% - Accent2 3 3 2 3 2 4" xfId="19461" xr:uid="{23B3EE41-3636-40B7-977F-B57FF1983314}"/>
    <cellStyle name="40% - Accent2 3 3 2 3 3" xfId="19462" xr:uid="{39D1CB4B-A1D3-4220-BA17-64A24966415F}"/>
    <cellStyle name="40% - Accent2 3 3 2 3 3 2" xfId="19463" xr:uid="{51D88FD4-ECAC-4809-BA7B-B4A146991324}"/>
    <cellStyle name="40% - Accent2 3 3 2 3 3 2 2" xfId="19464" xr:uid="{ABD95F3C-0E3A-4C1D-8977-95C29965ADA6}"/>
    <cellStyle name="40% - Accent2 3 3 2 3 3 3" xfId="19465" xr:uid="{4D233480-CA26-4DA9-BEFE-4F6AD1121A59}"/>
    <cellStyle name="40% - Accent2 3 3 2 3 4" xfId="19466" xr:uid="{50804D0B-2DB3-41E6-8F38-94E8992F6A3D}"/>
    <cellStyle name="40% - Accent2 3 3 2 3 4 2" xfId="19467" xr:uid="{C5CAB087-285B-4281-B44F-2355919EB0A4}"/>
    <cellStyle name="40% - Accent2 3 3 2 3 5" xfId="19468" xr:uid="{A49D00B5-45A6-4C07-9145-05E7E959F21D}"/>
    <cellStyle name="40% - Accent2 3 3 2 3 5 2" xfId="19469" xr:uid="{373A46EC-2ACF-4BD8-B71A-743036BD3C97}"/>
    <cellStyle name="40% - Accent2 3 3 2 3 6" xfId="19470" xr:uid="{8455B341-4B00-4766-A46A-DC86027FF5E7}"/>
    <cellStyle name="40% - Accent2 3 3 2 3 7" xfId="19471" xr:uid="{F6691253-767A-47A6-88D9-77C887E4B231}"/>
    <cellStyle name="40% - Accent2 3 3 2 4" xfId="19472" xr:uid="{FD610B7B-3933-48A2-B7FC-720354B9AC93}"/>
    <cellStyle name="40% - Accent2 3 3 2 4 2" xfId="19473" xr:uid="{739F8659-A4DB-402F-A9DB-19D02E040F0D}"/>
    <cellStyle name="40% - Accent2 3 3 2 4 2 2" xfId="19474" xr:uid="{AFAC0555-5922-4AFB-B816-2A8AAB396F06}"/>
    <cellStyle name="40% - Accent2 3 3 2 4 2 2 2" xfId="19475" xr:uid="{D2881A20-C516-43BC-85BD-0A3D7BBAC763}"/>
    <cellStyle name="40% - Accent2 3 3 2 4 2 3" xfId="19476" xr:uid="{22C25B7C-A236-4C45-91CD-D5D72379705F}"/>
    <cellStyle name="40% - Accent2 3 3 2 4 3" xfId="19477" xr:uid="{C07EABC0-E84C-447C-8DBC-822D1D5D3C2D}"/>
    <cellStyle name="40% - Accent2 3 3 2 4 3 2" xfId="19478" xr:uid="{59253B9F-3257-4C83-88E8-75A02730EA8D}"/>
    <cellStyle name="40% - Accent2 3 3 2 4 4" xfId="19479" xr:uid="{2770A60D-B9FE-4062-941E-533611DC9CA8}"/>
    <cellStyle name="40% - Accent2 3 3 2 5" xfId="19480" xr:uid="{3CE92397-672D-43EF-A661-8305E55E3736}"/>
    <cellStyle name="40% - Accent2 3 3 2 5 2" xfId="19481" xr:uid="{09DD2B7C-8ED4-4081-9E1E-506A50B95422}"/>
    <cellStyle name="40% - Accent2 3 3 2 5 2 2" xfId="19482" xr:uid="{754A69A2-A4E7-434B-AE99-D6F8D27F5171}"/>
    <cellStyle name="40% - Accent2 3 3 2 5 3" xfId="19483" xr:uid="{30368A5A-507A-427C-AEFE-959649A291B8}"/>
    <cellStyle name="40% - Accent2 3 3 2 6" xfId="19484" xr:uid="{0A523511-1314-49D5-B3D8-3593CCD2CD9B}"/>
    <cellStyle name="40% - Accent2 3 3 2 6 2" xfId="19485" xr:uid="{4B16AF10-4B0E-4C17-ACA4-1ED53E5DE394}"/>
    <cellStyle name="40% - Accent2 3 3 2 7" xfId="19486" xr:uid="{F2A1B81C-39FF-45D1-B2B0-B7378C700604}"/>
    <cellStyle name="40% - Accent2 3 3 2 7 2" xfId="19487" xr:uid="{E1F303FD-3AC6-402A-B9DD-F632722CA6CF}"/>
    <cellStyle name="40% - Accent2 3 3 2 8" xfId="19488" xr:uid="{8C18F283-404D-4C08-9EB5-039DFDA3BA0C}"/>
    <cellStyle name="40% - Accent2 3 3 2 9" xfId="19489" xr:uid="{73F50B43-3E87-4CB4-AD4C-3AF5EFB98E33}"/>
    <cellStyle name="40% - Accent2 3 3 3" xfId="19490" xr:uid="{C161C184-62B5-4BBE-A961-0D988918947B}"/>
    <cellStyle name="40% - Accent2 3 3 3 2" xfId="19491" xr:uid="{81964C86-0211-4236-A0B7-BBEDC58E8C83}"/>
    <cellStyle name="40% - Accent2 3 3 3 2 2" xfId="19492" xr:uid="{F1F4D007-89AD-4668-95C6-4E0E5F3B02BB}"/>
    <cellStyle name="40% - Accent2 3 3 3 2 2 2" xfId="19493" xr:uid="{B122503D-435C-40D2-9FA1-34E6586155AE}"/>
    <cellStyle name="40% - Accent2 3 3 3 2 2 2 2" xfId="19494" xr:uid="{9D5B18A1-CF44-471D-BA9D-8482649B54DF}"/>
    <cellStyle name="40% - Accent2 3 3 3 2 2 2 2 2" xfId="19495" xr:uid="{E30B7008-40CE-4A6A-A2C8-E64868D016C1}"/>
    <cellStyle name="40% - Accent2 3 3 3 2 2 2 3" xfId="19496" xr:uid="{7457871C-2EA0-4656-9D2A-9DB688A5C024}"/>
    <cellStyle name="40% - Accent2 3 3 3 2 2 3" xfId="19497" xr:uid="{08FE70FE-E999-4B31-8989-F7D6FD339B84}"/>
    <cellStyle name="40% - Accent2 3 3 3 2 2 3 2" xfId="19498" xr:uid="{9D6C8729-94ED-47D2-8EDC-89B2B5834CDF}"/>
    <cellStyle name="40% - Accent2 3 3 3 2 2 4" xfId="19499" xr:uid="{3FFA3332-8EC5-4C6E-8087-8AE1FD8EAF65}"/>
    <cellStyle name="40% - Accent2 3 3 3 2 3" xfId="19500" xr:uid="{0C13AB42-9551-46CC-A432-127509CF5C11}"/>
    <cellStyle name="40% - Accent2 3 3 3 2 3 2" xfId="19501" xr:uid="{6479389B-9D0C-4B79-A12A-F4F84B3DD3DA}"/>
    <cellStyle name="40% - Accent2 3 3 3 2 3 2 2" xfId="19502" xr:uid="{E2247487-0DEF-48C2-A6B6-0FC9F6D532F2}"/>
    <cellStyle name="40% - Accent2 3 3 3 2 3 3" xfId="19503" xr:uid="{516CF706-F70E-41BE-8EEB-91D407041216}"/>
    <cellStyle name="40% - Accent2 3 3 3 2 4" xfId="19504" xr:uid="{73A3E811-522B-4C7E-9AC2-129CD33864A8}"/>
    <cellStyle name="40% - Accent2 3 3 3 2 4 2" xfId="19505" xr:uid="{6562EF15-13F1-42FB-83A7-A040AA2ECD14}"/>
    <cellStyle name="40% - Accent2 3 3 3 2 5" xfId="19506" xr:uid="{0F2E828F-51BC-4A15-A3C4-853E3DFA77FB}"/>
    <cellStyle name="40% - Accent2 3 3 3 2 5 2" xfId="19507" xr:uid="{FD95CF0B-758B-435F-81F1-273D410B2963}"/>
    <cellStyle name="40% - Accent2 3 3 3 2 6" xfId="19508" xr:uid="{A1AC54E0-F0C4-4D03-8B3B-5CA691EDDBD2}"/>
    <cellStyle name="40% - Accent2 3 3 3 2 7" xfId="19509" xr:uid="{F7E1A7BE-C6B6-4235-98A4-3389F5672933}"/>
    <cellStyle name="40% - Accent2 3 3 3 3" xfId="19510" xr:uid="{EF4A6960-0906-489E-87CC-FD7A0EFF6945}"/>
    <cellStyle name="40% - Accent2 3 3 3 3 2" xfId="19511" xr:uid="{0B3F67BF-4C36-4D47-AFE2-672D675B558F}"/>
    <cellStyle name="40% - Accent2 3 3 3 3 2 2" xfId="19512" xr:uid="{42FD60A6-CB41-45F4-A744-312A5890B1C2}"/>
    <cellStyle name="40% - Accent2 3 3 3 3 2 2 2" xfId="19513" xr:uid="{46688B92-A2A6-45CC-8171-6688680E5AEA}"/>
    <cellStyle name="40% - Accent2 3 3 3 3 2 2 2 2" xfId="19514" xr:uid="{2C26578C-5E2F-4EF0-8D95-BC1ECBE921CD}"/>
    <cellStyle name="40% - Accent2 3 3 3 3 2 2 3" xfId="19515" xr:uid="{D0FE3A86-3C34-4E8B-B99D-5085AF9FD173}"/>
    <cellStyle name="40% - Accent2 3 3 3 3 2 3" xfId="19516" xr:uid="{F2970B90-2D3D-4522-866B-1368B4CBFDE3}"/>
    <cellStyle name="40% - Accent2 3 3 3 3 2 3 2" xfId="19517" xr:uid="{CF67BE18-2BBA-478B-8895-5A34F2496A5E}"/>
    <cellStyle name="40% - Accent2 3 3 3 3 2 4" xfId="19518" xr:uid="{F5F7034B-4605-482F-9E43-84A0BA9C221D}"/>
    <cellStyle name="40% - Accent2 3 3 3 3 3" xfId="19519" xr:uid="{A7F864D3-0F0D-4368-A4AA-B24E92D4B2DB}"/>
    <cellStyle name="40% - Accent2 3 3 3 3 3 2" xfId="19520" xr:uid="{0930E7A5-DD00-4BBE-8E83-04E022F4215D}"/>
    <cellStyle name="40% - Accent2 3 3 3 3 3 2 2" xfId="19521" xr:uid="{1BF3D274-AE1A-4F7A-91D2-2F17347965BA}"/>
    <cellStyle name="40% - Accent2 3 3 3 3 3 3" xfId="19522" xr:uid="{1A0A0545-38B7-4DD2-933C-5E3038B83076}"/>
    <cellStyle name="40% - Accent2 3 3 3 3 4" xfId="19523" xr:uid="{51D3B0F1-77E6-4CB9-AB1F-CE145D455E1A}"/>
    <cellStyle name="40% - Accent2 3 3 3 3 4 2" xfId="19524" xr:uid="{2CBB962B-2E5A-467D-AB0A-944BCE35F363}"/>
    <cellStyle name="40% - Accent2 3 3 3 3 5" xfId="19525" xr:uid="{115F8798-9918-4CA1-9204-9DE6854A1802}"/>
    <cellStyle name="40% - Accent2 3 3 3 4" xfId="19526" xr:uid="{6E3E0637-0A55-4984-A058-1B201B5A2AFF}"/>
    <cellStyle name="40% - Accent2 3 3 3 4 2" xfId="19527" xr:uid="{FA1F6614-B1BE-4AE1-9F94-B5555FC8BBE6}"/>
    <cellStyle name="40% - Accent2 3 3 3 4 2 2" xfId="19528" xr:uid="{00DC3A96-46E1-468D-B406-FF9E5531C752}"/>
    <cellStyle name="40% - Accent2 3 3 3 4 2 2 2" xfId="19529" xr:uid="{721132E9-177C-4188-AC78-9BB746B99DFD}"/>
    <cellStyle name="40% - Accent2 3 3 3 4 2 3" xfId="19530" xr:uid="{54A5D6CF-2032-4941-BD84-0046D023AE6D}"/>
    <cellStyle name="40% - Accent2 3 3 3 4 3" xfId="19531" xr:uid="{9494624A-5AF7-47A1-AFCD-4154293FB07F}"/>
    <cellStyle name="40% - Accent2 3 3 3 4 3 2" xfId="19532" xr:uid="{A5F4CF64-D173-499B-9435-0E0966A9B28C}"/>
    <cellStyle name="40% - Accent2 3 3 3 4 4" xfId="19533" xr:uid="{CB2C79A2-7635-4186-B7C5-7197C2653612}"/>
    <cellStyle name="40% - Accent2 3 3 3 5" xfId="19534" xr:uid="{362312AE-5167-4825-BB6A-3EEBDDC57089}"/>
    <cellStyle name="40% - Accent2 3 3 3 5 2" xfId="19535" xr:uid="{320E45D7-8E09-4237-B418-C0D95C110125}"/>
    <cellStyle name="40% - Accent2 3 3 3 5 2 2" xfId="19536" xr:uid="{D9D0C897-1157-4C35-B3A3-4EEF4216C2EF}"/>
    <cellStyle name="40% - Accent2 3 3 3 5 3" xfId="19537" xr:uid="{B737C590-7C87-4EBA-8503-30870D67F400}"/>
    <cellStyle name="40% - Accent2 3 3 3 6" xfId="19538" xr:uid="{3DCDBCBF-573E-4C7B-9C80-B0275AFC760C}"/>
    <cellStyle name="40% - Accent2 3 3 3 6 2" xfId="19539" xr:uid="{9A88BEE6-AE9A-4341-A1F3-4026E9C6904A}"/>
    <cellStyle name="40% - Accent2 3 3 3 7" xfId="19540" xr:uid="{C865C3E3-B71B-4925-8B2B-77D0D560C4A9}"/>
    <cellStyle name="40% - Accent2 3 3 3 7 2" xfId="19541" xr:uid="{D7C1C1B5-A6F6-47EE-8693-E3A30E5E5F25}"/>
    <cellStyle name="40% - Accent2 3 3 3 8" xfId="19542" xr:uid="{FBEBE784-31CE-4AEB-B91F-4ED3C51A6240}"/>
    <cellStyle name="40% - Accent2 3 3 3 9" xfId="19543" xr:uid="{56FF8B7D-EED1-4499-8DFF-B6A0EA1D4DBC}"/>
    <cellStyle name="40% - Accent2 3 3 4" xfId="19544" xr:uid="{532B07EE-CC8F-445F-A92E-D984C55BACDD}"/>
    <cellStyle name="40% - Accent2 3 3 4 2" xfId="19545" xr:uid="{FA8E8349-5C39-4D30-A2A0-32D08C82D36E}"/>
    <cellStyle name="40% - Accent2 3 3 4 2 2" xfId="19546" xr:uid="{77C6A958-1561-43A4-9D35-E794F4E79136}"/>
    <cellStyle name="40% - Accent2 3 3 4 2 2 2" xfId="19547" xr:uid="{53FC7F18-178F-4DE0-96C8-C4D35BD4AEE2}"/>
    <cellStyle name="40% - Accent2 3 3 4 2 2 2 2" xfId="19548" xr:uid="{78548641-434B-4DEC-9424-F7EC6B5916E8}"/>
    <cellStyle name="40% - Accent2 3 3 4 2 2 3" xfId="19549" xr:uid="{97C2734A-9889-4C11-9826-F4E17BD37F9E}"/>
    <cellStyle name="40% - Accent2 3 3 4 2 3" xfId="19550" xr:uid="{01A1EC1F-6759-42DF-849E-C1A9BF492581}"/>
    <cellStyle name="40% - Accent2 3 3 4 2 3 2" xfId="19551" xr:uid="{B5A53756-DDA6-4820-BAA4-9D986651CCC5}"/>
    <cellStyle name="40% - Accent2 3 3 4 2 4" xfId="19552" xr:uid="{DA5A744B-5999-450A-BB21-9B0D878BB736}"/>
    <cellStyle name="40% - Accent2 3 3 4 3" xfId="19553" xr:uid="{521969B9-24C2-42FF-94F4-0CE9E1057E91}"/>
    <cellStyle name="40% - Accent2 3 3 4 3 2" xfId="19554" xr:uid="{813FC1BC-4AE3-4C26-8EAD-03BB43DC6FAD}"/>
    <cellStyle name="40% - Accent2 3 3 4 3 2 2" xfId="19555" xr:uid="{1861C42F-E178-4B7F-93A6-3A189A1484EC}"/>
    <cellStyle name="40% - Accent2 3 3 4 3 3" xfId="19556" xr:uid="{79106776-8136-4167-91B3-0560B6F83076}"/>
    <cellStyle name="40% - Accent2 3 3 4 4" xfId="19557" xr:uid="{00642653-8412-4219-A6B1-F8E06792C80D}"/>
    <cellStyle name="40% - Accent2 3 3 4 4 2" xfId="19558" xr:uid="{3DD7F15B-A53E-4357-835C-1D410C95666E}"/>
    <cellStyle name="40% - Accent2 3 3 4 5" xfId="19559" xr:uid="{1E3258DC-1408-4955-B897-1A69224C54B4}"/>
    <cellStyle name="40% - Accent2 3 3 4 5 2" xfId="19560" xr:uid="{031C1742-C132-4D2B-B2EE-58DDF8AD7C87}"/>
    <cellStyle name="40% - Accent2 3 3 4 6" xfId="19561" xr:uid="{6D4B0483-4163-46EF-8620-4A704BA8BE1B}"/>
    <cellStyle name="40% - Accent2 3 3 4 7" xfId="19562" xr:uid="{C1430536-A6ED-4439-BF69-0D09D733F553}"/>
    <cellStyle name="40% - Accent2 3 3 5" xfId="19563" xr:uid="{6FD18439-6370-4591-98DE-99D7ACB02AA8}"/>
    <cellStyle name="40% - Accent2 3 3 5 2" xfId="19564" xr:uid="{9B2E76EB-F83A-4FEE-885A-86E9682DE728}"/>
    <cellStyle name="40% - Accent2 3 3 5 2 2" xfId="19565" xr:uid="{BAE2A1F7-D159-4637-8E04-2944062167A7}"/>
    <cellStyle name="40% - Accent2 3 3 5 2 2 2" xfId="19566" xr:uid="{2832D4E1-7696-4306-A555-CFA00CD06D53}"/>
    <cellStyle name="40% - Accent2 3 3 5 2 2 2 2" xfId="19567" xr:uid="{E78FF93E-0A74-47F7-B32F-EDE6D46D2497}"/>
    <cellStyle name="40% - Accent2 3 3 5 2 2 3" xfId="19568" xr:uid="{17DCDBFD-3115-41CC-A53F-562D44E5DF3C}"/>
    <cellStyle name="40% - Accent2 3 3 5 2 3" xfId="19569" xr:uid="{4C108966-7764-478C-B32D-1141AF58729B}"/>
    <cellStyle name="40% - Accent2 3 3 5 2 3 2" xfId="19570" xr:uid="{F7791E7F-A68F-45BC-96A7-6D3BAAB274D3}"/>
    <cellStyle name="40% - Accent2 3 3 5 2 4" xfId="19571" xr:uid="{D73DBE51-299C-460C-9ADA-D6CCEF1FAD8C}"/>
    <cellStyle name="40% - Accent2 3 3 5 3" xfId="19572" xr:uid="{F500BAD2-AFB1-4597-9444-647F8FDC21C2}"/>
    <cellStyle name="40% - Accent2 3 3 5 3 2" xfId="19573" xr:uid="{607B121E-DF2C-4A77-92D3-244BC3B8449B}"/>
    <cellStyle name="40% - Accent2 3 3 5 3 2 2" xfId="19574" xr:uid="{0E1C2AB6-A12D-4FFD-95FD-E707164D32E5}"/>
    <cellStyle name="40% - Accent2 3 3 5 3 3" xfId="19575" xr:uid="{D59E74FE-A305-4511-85D1-6788978629DA}"/>
    <cellStyle name="40% - Accent2 3 3 5 4" xfId="19576" xr:uid="{E6052845-E220-4756-B3F9-D72DDA52C9CF}"/>
    <cellStyle name="40% - Accent2 3 3 5 4 2" xfId="19577" xr:uid="{931293E4-F964-4287-A258-51AFFDFF11DD}"/>
    <cellStyle name="40% - Accent2 3 3 5 5" xfId="19578" xr:uid="{1BA80A45-0EA3-4D41-A61F-ABCF6E195807}"/>
    <cellStyle name="40% - Accent2 3 3 6" xfId="19579" xr:uid="{C434A69B-01FB-4548-96CD-1ED0558B2022}"/>
    <cellStyle name="40% - Accent2 3 3 6 2" xfId="19580" xr:uid="{2EE4C7A9-4B82-44F0-8370-4B6A18DB0602}"/>
    <cellStyle name="40% - Accent2 3 3 6 2 2" xfId="19581" xr:uid="{0FA1BFE3-FAC5-4583-901C-6649A726EF9F}"/>
    <cellStyle name="40% - Accent2 3 3 6 2 2 2" xfId="19582" xr:uid="{9BBDA62A-E039-4D57-9D92-622979062500}"/>
    <cellStyle name="40% - Accent2 3 3 6 2 2 2 2" xfId="19583" xr:uid="{E6BE0662-4928-4A9D-8F8B-D72C0A2FF4F3}"/>
    <cellStyle name="40% - Accent2 3 3 6 2 2 3" xfId="19584" xr:uid="{6EEA5547-3EB0-4BC4-8204-EC4E86D0963E}"/>
    <cellStyle name="40% - Accent2 3 3 6 2 3" xfId="19585" xr:uid="{A956F942-6244-4609-8B00-E82B99AF1266}"/>
    <cellStyle name="40% - Accent2 3 3 6 2 3 2" xfId="19586" xr:uid="{A76FD329-86E5-4785-97C9-2948159A3280}"/>
    <cellStyle name="40% - Accent2 3 3 6 2 4" xfId="19587" xr:uid="{CAE6BAA4-BF54-4463-B6FD-6748CD5EC9FE}"/>
    <cellStyle name="40% - Accent2 3 3 6 3" xfId="19588" xr:uid="{4E594321-B0CB-44E3-845C-AF8C6CE9ECCC}"/>
    <cellStyle name="40% - Accent2 3 3 6 3 2" xfId="19589" xr:uid="{FF51652C-58C0-47AC-8198-77082509854F}"/>
    <cellStyle name="40% - Accent2 3 3 6 3 2 2" xfId="19590" xr:uid="{068AC3DC-217C-4AF9-9544-DEF3941BF6F6}"/>
    <cellStyle name="40% - Accent2 3 3 6 3 3" xfId="19591" xr:uid="{A9EDBAAD-17BB-4CCA-A4A1-68523A0CCA79}"/>
    <cellStyle name="40% - Accent2 3 3 6 4" xfId="19592" xr:uid="{AAF74A31-AA55-4CFF-9B60-78115AF2C8CC}"/>
    <cellStyle name="40% - Accent2 3 3 6 4 2" xfId="19593" xr:uid="{7E525984-3EEF-4E85-91F1-B7C9AF75A1FF}"/>
    <cellStyle name="40% - Accent2 3 3 6 5" xfId="19594" xr:uid="{3A43664A-03C2-4973-A3DD-AC28225B00F1}"/>
    <cellStyle name="40% - Accent2 3 3 7" xfId="19595" xr:uid="{C6C2DE92-202C-4961-BE85-F01ACF3F7F3F}"/>
    <cellStyle name="40% - Accent2 3 3 7 2" xfId="19596" xr:uid="{96AFEB36-C7DB-491F-A7D1-7BA0CA15CDF1}"/>
    <cellStyle name="40% - Accent2 3 3 7 2 2" xfId="19597" xr:uid="{EC489ECA-3760-443E-A0F6-8669EB7D07C7}"/>
    <cellStyle name="40% - Accent2 3 3 7 2 2 2" xfId="19598" xr:uid="{8F07A0E9-EEEB-4E82-BB5D-192CA3573DF0}"/>
    <cellStyle name="40% - Accent2 3 3 7 2 2 2 2" xfId="19599" xr:uid="{9C59AE26-6440-4ECA-A7E4-E23E447F405E}"/>
    <cellStyle name="40% - Accent2 3 3 7 2 2 3" xfId="19600" xr:uid="{DB4B8CE9-E21C-4BD7-BFE7-48B4835E527F}"/>
    <cellStyle name="40% - Accent2 3 3 7 2 3" xfId="19601" xr:uid="{7DAA6529-A1DF-45DD-B421-05D492DB23EE}"/>
    <cellStyle name="40% - Accent2 3 3 7 2 3 2" xfId="19602" xr:uid="{06EC8CE0-BAC8-4E34-9467-54026D085091}"/>
    <cellStyle name="40% - Accent2 3 3 7 2 4" xfId="19603" xr:uid="{2CEB10F0-1745-4796-A23F-FF595D3C182D}"/>
    <cellStyle name="40% - Accent2 3 3 7 3" xfId="19604" xr:uid="{236DCD3D-A07E-4AC2-9ED3-72D7E5B92AF2}"/>
    <cellStyle name="40% - Accent2 3 3 7 3 2" xfId="19605" xr:uid="{13D22221-7505-44C3-A2AC-A41A465EF268}"/>
    <cellStyle name="40% - Accent2 3 3 7 3 2 2" xfId="19606" xr:uid="{37A3DE8F-B717-4F62-A70A-5DEAF1A9FA4F}"/>
    <cellStyle name="40% - Accent2 3 3 7 3 3" xfId="19607" xr:uid="{E9C04F13-A9C9-4643-AAF5-5CE8EB2FA754}"/>
    <cellStyle name="40% - Accent2 3 3 7 4" xfId="19608" xr:uid="{FC82FB51-1846-48D2-866F-CD583EB71442}"/>
    <cellStyle name="40% - Accent2 3 3 7 4 2" xfId="19609" xr:uid="{8B720E6B-A170-41D3-AA5E-5EDED9C57AF6}"/>
    <cellStyle name="40% - Accent2 3 3 7 5" xfId="19610" xr:uid="{D645785A-AB4A-4757-B77B-8ECC7D88006E}"/>
    <cellStyle name="40% - Accent2 3 3 8" xfId="19611" xr:uid="{F23DAE5F-0F0C-4A16-BD48-534A456379B6}"/>
    <cellStyle name="40% - Accent2 3 3 8 2" xfId="19612" xr:uid="{14E11717-65B5-4088-ADE7-BF1E660E17CB}"/>
    <cellStyle name="40% - Accent2 3 3 8 2 2" xfId="19613" xr:uid="{6ED421F3-9D53-4D03-B959-E61F7E70D08A}"/>
    <cellStyle name="40% - Accent2 3 3 8 2 2 2" xfId="19614" xr:uid="{BB44FCE4-AECB-495F-9EE8-F2C7E0E7FB87}"/>
    <cellStyle name="40% - Accent2 3 3 8 2 3" xfId="19615" xr:uid="{87415D1B-ADDA-4F05-8AD4-986FAD474FDA}"/>
    <cellStyle name="40% - Accent2 3 3 8 3" xfId="19616" xr:uid="{1A6D5EBB-6244-4E86-88DA-D29416B5BB67}"/>
    <cellStyle name="40% - Accent2 3 3 8 3 2" xfId="19617" xr:uid="{915FC4C5-8948-4799-A107-06D7AE59773E}"/>
    <cellStyle name="40% - Accent2 3 3 8 4" xfId="19618" xr:uid="{45A1D4EA-2C86-41B7-B4CA-A85CC0EA7D57}"/>
    <cellStyle name="40% - Accent2 3 3 9" xfId="19619" xr:uid="{09440F0C-A7CE-4E82-9228-A8A6994C7C39}"/>
    <cellStyle name="40% - Accent2 3 3 9 2" xfId="19620" xr:uid="{FA524124-91B4-4311-B1E7-15864750ECC6}"/>
    <cellStyle name="40% - Accent2 3 3 9 2 2" xfId="19621" xr:uid="{8A8640E3-8A97-4E03-AB66-54F1C733EE59}"/>
    <cellStyle name="40% - Accent2 3 3 9 3" xfId="19622" xr:uid="{7D0AE759-55F1-439B-B1F0-1BE73D370728}"/>
    <cellStyle name="40% - Accent2 3 3_Asset Register (new)" xfId="19623" xr:uid="{E135AA55-83A8-4AEB-8B52-AB31B24C0AC2}"/>
    <cellStyle name="40% - Accent2 3 4" xfId="19624" xr:uid="{B1E73870-A032-4C43-8A94-810E6D1D8D66}"/>
    <cellStyle name="40% - Accent2 3 4 10" xfId="19625" xr:uid="{E90E66AD-30E5-4C2D-8EE2-039CA8A0EE2A}"/>
    <cellStyle name="40% - Accent2 3 4 11" xfId="19626" xr:uid="{7DA34A1E-0AB3-495C-80D2-B5CDF3A9661D}"/>
    <cellStyle name="40% - Accent2 3 4 2" xfId="19627" xr:uid="{E7754FDA-BACD-48A2-979B-AA5ADAED574F}"/>
    <cellStyle name="40% - Accent2 3 4 2 2" xfId="19628" xr:uid="{7A5D0A8F-6F2B-412D-A49E-FC2BC0150BFE}"/>
    <cellStyle name="40% - Accent2 3 4 2 2 2" xfId="19629" xr:uid="{F671400A-035E-48EF-8D63-8AFD831EB39F}"/>
    <cellStyle name="40% - Accent2 3 4 2 2 2 2" xfId="19630" xr:uid="{DC0607F3-2378-47B6-913B-5DF07F064450}"/>
    <cellStyle name="40% - Accent2 3 4 2 2 2 2 2" xfId="19631" xr:uid="{C462A05C-01D6-411B-A47E-46009AC9B28F}"/>
    <cellStyle name="40% - Accent2 3 4 2 2 2 3" xfId="19632" xr:uid="{25113FE2-3BAC-43FD-AB43-2D5D900BF251}"/>
    <cellStyle name="40% - Accent2 3 4 2 2 3" xfId="19633" xr:uid="{3232FB09-71A8-47F5-B6F9-367BDA5E373F}"/>
    <cellStyle name="40% - Accent2 3 4 2 2 3 2" xfId="19634" xr:uid="{BAC87426-D1DB-4B0F-B980-C94097ADDD87}"/>
    <cellStyle name="40% - Accent2 3 4 2 2 4" xfId="19635" xr:uid="{88AA8FDE-AD42-4A22-8E26-961FA5F4C8AA}"/>
    <cellStyle name="40% - Accent2 3 4 2 2 4 2" xfId="19636" xr:uid="{C3236126-9CB6-49A0-9613-D7DBBBE45708}"/>
    <cellStyle name="40% - Accent2 3 4 2 2 5" xfId="19637" xr:uid="{DB91A43F-26F7-401D-B26B-4F51041541AE}"/>
    <cellStyle name="40% - Accent2 3 4 2 2 6" xfId="19638" xr:uid="{3EF542B4-433D-4D90-BBED-160349D0C2B5}"/>
    <cellStyle name="40% - Accent2 3 4 2 3" xfId="19639" xr:uid="{9B7BB730-66D4-4AFD-AD19-E2D682E821CD}"/>
    <cellStyle name="40% - Accent2 3 4 2 3 2" xfId="19640" xr:uid="{A4B427B5-5A35-4F2C-86B0-433C266F532F}"/>
    <cellStyle name="40% - Accent2 3 4 2 3 2 2" xfId="19641" xr:uid="{27A7BCAD-9E33-4D0D-BC84-FB6A6B90F025}"/>
    <cellStyle name="40% - Accent2 3 4 2 3 3" xfId="19642" xr:uid="{59C7D95F-9B66-4816-95AF-33028590BC88}"/>
    <cellStyle name="40% - Accent2 3 4 2 4" xfId="19643" xr:uid="{5630B7B1-EE60-4A17-9262-D333120B32B8}"/>
    <cellStyle name="40% - Accent2 3 4 2 4 2" xfId="19644" xr:uid="{279BA1D3-BD9B-4AE5-97C5-C5309940F1B5}"/>
    <cellStyle name="40% - Accent2 3 4 2 5" xfId="19645" xr:uid="{3A123DFE-9B65-482D-8202-160619C9A628}"/>
    <cellStyle name="40% - Accent2 3 4 2 5 2" xfId="19646" xr:uid="{F384A70C-BA5A-4F9B-99DE-B7C8B6C52C1C}"/>
    <cellStyle name="40% - Accent2 3 4 2 6" xfId="19647" xr:uid="{8B1F76E9-9D75-46B3-9B14-B038B40C4BD3}"/>
    <cellStyle name="40% - Accent2 3 4 2 7" xfId="19648" xr:uid="{DAB412DB-1E6C-413A-84C0-90A32E7E6622}"/>
    <cellStyle name="40% - Accent2 3 4 3" xfId="19649" xr:uid="{7546E9D6-2E09-42A2-9D25-36BF58087310}"/>
    <cellStyle name="40% - Accent2 3 4 3 2" xfId="19650" xr:uid="{C4CAEAFD-6300-4979-8D90-593166DFA8A1}"/>
    <cellStyle name="40% - Accent2 3 4 3 2 2" xfId="19651" xr:uid="{75BC7FB8-33E4-4405-A6C3-36B29B6CE4D8}"/>
    <cellStyle name="40% - Accent2 3 4 3 2 2 2" xfId="19652" xr:uid="{2A301F6E-8732-42EF-8B2C-89344E9F6D94}"/>
    <cellStyle name="40% - Accent2 3 4 3 2 2 2 2" xfId="19653" xr:uid="{C603681F-EDA8-479A-8341-922DD471C625}"/>
    <cellStyle name="40% - Accent2 3 4 3 2 2 3" xfId="19654" xr:uid="{3F6D6BB9-D3E2-42E6-951F-6DBE19A7F20C}"/>
    <cellStyle name="40% - Accent2 3 4 3 2 3" xfId="19655" xr:uid="{65D1D136-4E5B-4E57-9B1C-9D2D25E3E03E}"/>
    <cellStyle name="40% - Accent2 3 4 3 2 3 2" xfId="19656" xr:uid="{5825A3B2-B688-4A64-B287-EDDA85405483}"/>
    <cellStyle name="40% - Accent2 3 4 3 2 4" xfId="19657" xr:uid="{AFCC2117-063F-4185-9FC4-D466992B4DB9}"/>
    <cellStyle name="40% - Accent2 3 4 3 3" xfId="19658" xr:uid="{A2B0E3CE-006C-4AF7-8A72-C386A2903871}"/>
    <cellStyle name="40% - Accent2 3 4 3 3 2" xfId="19659" xr:uid="{EFE1DC21-40C9-46C6-BDA8-2FC5701C2D41}"/>
    <cellStyle name="40% - Accent2 3 4 3 3 2 2" xfId="19660" xr:uid="{4E542A2E-6A14-4B58-BF62-0D1A7F753A7D}"/>
    <cellStyle name="40% - Accent2 3 4 3 3 3" xfId="19661" xr:uid="{EC4977EB-71AB-471A-9FC8-1927F4A8A444}"/>
    <cellStyle name="40% - Accent2 3 4 3 4" xfId="19662" xr:uid="{5471B72F-F6BB-4321-8784-35108377D0BD}"/>
    <cellStyle name="40% - Accent2 3 4 3 4 2" xfId="19663" xr:uid="{F12AD909-F166-4AC3-8D53-AF8DBDE0BC84}"/>
    <cellStyle name="40% - Accent2 3 4 3 5" xfId="19664" xr:uid="{B43E8C0E-58ED-4D35-897C-23C48E41991F}"/>
    <cellStyle name="40% - Accent2 3 4 3 5 2" xfId="19665" xr:uid="{44D1365F-4858-41DE-A630-86CDBA91DF7F}"/>
    <cellStyle name="40% - Accent2 3 4 3 6" xfId="19666" xr:uid="{96C65972-7795-4250-9290-324F584E48DA}"/>
    <cellStyle name="40% - Accent2 3 4 3 7" xfId="19667" xr:uid="{D170CC0D-2E9F-4EB3-8F28-496CA81C3DA2}"/>
    <cellStyle name="40% - Accent2 3 4 4" xfId="19668" xr:uid="{E785A3BA-5174-49C7-902A-26BE30CEF080}"/>
    <cellStyle name="40% - Accent2 3 4 4 2" xfId="19669" xr:uid="{6551F1AB-351E-4E7F-8048-D7651A99DE0D}"/>
    <cellStyle name="40% - Accent2 3 4 4 2 2" xfId="19670" xr:uid="{2765841C-3133-42E6-83DC-7AB5689FFA21}"/>
    <cellStyle name="40% - Accent2 3 4 4 2 2 2" xfId="19671" xr:uid="{13F5433A-2978-4A3F-BE8D-94DC35B8EDAF}"/>
    <cellStyle name="40% - Accent2 3 4 4 2 2 2 2" xfId="19672" xr:uid="{1D0CB08E-81E9-4A9E-86E9-3E9F920715EB}"/>
    <cellStyle name="40% - Accent2 3 4 4 2 2 3" xfId="19673" xr:uid="{80F0A646-D248-4E9A-97A4-3BDE0AFFBEAD}"/>
    <cellStyle name="40% - Accent2 3 4 4 2 3" xfId="19674" xr:uid="{5C345B6A-3CB9-4D51-8433-C64158E750B3}"/>
    <cellStyle name="40% - Accent2 3 4 4 2 3 2" xfId="19675" xr:uid="{35B0D912-DCE7-4A26-B91F-EDCA9791C8C2}"/>
    <cellStyle name="40% - Accent2 3 4 4 2 4" xfId="19676" xr:uid="{E6A22AEE-7606-4052-BAFF-54EA73CD8D54}"/>
    <cellStyle name="40% - Accent2 3 4 4 3" xfId="19677" xr:uid="{B84DAC03-ACC5-4382-A748-5D1D6C7B1948}"/>
    <cellStyle name="40% - Accent2 3 4 4 3 2" xfId="19678" xr:uid="{A2EAA517-E34E-4292-B171-676C74179BED}"/>
    <cellStyle name="40% - Accent2 3 4 4 3 2 2" xfId="19679" xr:uid="{82C27DE4-5EB0-4077-A310-0CEA79BC0AA4}"/>
    <cellStyle name="40% - Accent2 3 4 4 3 3" xfId="19680" xr:uid="{DA7A6E5B-C055-473F-81D4-1C4407AE13AA}"/>
    <cellStyle name="40% - Accent2 3 4 4 4" xfId="19681" xr:uid="{88628B85-98AC-4749-A19D-C0BF8310CAC9}"/>
    <cellStyle name="40% - Accent2 3 4 4 4 2" xfId="19682" xr:uid="{D6D9D2E2-4C86-4F2E-BD2B-5B96907350AF}"/>
    <cellStyle name="40% - Accent2 3 4 4 5" xfId="19683" xr:uid="{EE232DF4-93C9-4FA9-95E5-571C4CEF0EC0}"/>
    <cellStyle name="40% - Accent2 3 4 5" xfId="19684" xr:uid="{B1151BA8-4F80-4631-A24A-3460D8EB5370}"/>
    <cellStyle name="40% - Accent2 3 4 5 2" xfId="19685" xr:uid="{BE67309F-D786-43C5-AB63-C7FA0DB1F0F8}"/>
    <cellStyle name="40% - Accent2 3 4 5 2 2" xfId="19686" xr:uid="{79EC04F6-DEFF-4CC4-BD6C-ED755EB341CA}"/>
    <cellStyle name="40% - Accent2 3 4 5 2 2 2" xfId="19687" xr:uid="{2FE9775E-7C72-4EF8-A660-9048780EE4DE}"/>
    <cellStyle name="40% - Accent2 3 4 5 2 2 2 2" xfId="19688" xr:uid="{5E0EC231-A5C6-4D78-AAF4-B380548400CD}"/>
    <cellStyle name="40% - Accent2 3 4 5 2 2 3" xfId="19689" xr:uid="{3A136A73-1296-421B-AC00-95CB7F876642}"/>
    <cellStyle name="40% - Accent2 3 4 5 2 3" xfId="19690" xr:uid="{BBFA094F-6412-4A76-B057-B08BBC8356F6}"/>
    <cellStyle name="40% - Accent2 3 4 5 2 3 2" xfId="19691" xr:uid="{77810BC4-952A-4B58-B687-3FC0566944AD}"/>
    <cellStyle name="40% - Accent2 3 4 5 2 4" xfId="19692" xr:uid="{2DEAF3BB-C805-434F-BEE6-BF97C82E5E83}"/>
    <cellStyle name="40% - Accent2 3 4 5 3" xfId="19693" xr:uid="{7A617053-18A7-45DC-AA9F-A74DEC4940DB}"/>
    <cellStyle name="40% - Accent2 3 4 5 3 2" xfId="19694" xr:uid="{C2CD6549-417B-4505-AEBE-496C55E5FB1C}"/>
    <cellStyle name="40% - Accent2 3 4 5 3 2 2" xfId="19695" xr:uid="{2323D7E6-D224-4D7F-9C9D-681B1A7682BA}"/>
    <cellStyle name="40% - Accent2 3 4 5 3 3" xfId="19696" xr:uid="{FFD7C1D4-1C44-4851-82D4-AD5C7C065250}"/>
    <cellStyle name="40% - Accent2 3 4 5 4" xfId="19697" xr:uid="{8DB01718-41DF-4646-9469-35F74E434167}"/>
    <cellStyle name="40% - Accent2 3 4 5 4 2" xfId="19698" xr:uid="{D467A790-8004-4CC7-A273-7B4E2F22425B}"/>
    <cellStyle name="40% - Accent2 3 4 5 5" xfId="19699" xr:uid="{1AEB5BBC-D481-42A3-B8A4-87A37998B728}"/>
    <cellStyle name="40% - Accent2 3 4 6" xfId="19700" xr:uid="{6708799B-5E57-44B8-AD7E-69D726A7BBDD}"/>
    <cellStyle name="40% - Accent2 3 4 6 2" xfId="19701" xr:uid="{EFE88E6C-9A45-44BF-BBEF-3DD6F0DF248E}"/>
    <cellStyle name="40% - Accent2 3 4 6 2 2" xfId="19702" xr:uid="{E669535A-AC1F-497A-B5E2-FA5A6C301D5F}"/>
    <cellStyle name="40% - Accent2 3 4 6 2 2 2" xfId="19703" xr:uid="{51DB1CE0-8604-4A0F-8D90-DC5E36B67836}"/>
    <cellStyle name="40% - Accent2 3 4 6 2 3" xfId="19704" xr:uid="{7231A257-E1BA-45DA-8AE0-65CD715611FE}"/>
    <cellStyle name="40% - Accent2 3 4 6 3" xfId="19705" xr:uid="{11086049-B68F-4F0F-A9BA-D9007472630C}"/>
    <cellStyle name="40% - Accent2 3 4 6 3 2" xfId="19706" xr:uid="{08F434E7-8EAA-48D1-83F0-1D9E4AE0D237}"/>
    <cellStyle name="40% - Accent2 3 4 6 4" xfId="19707" xr:uid="{C497F0AD-91AF-46D3-A192-97E4923D671E}"/>
    <cellStyle name="40% - Accent2 3 4 7" xfId="19708" xr:uid="{D801DE01-E345-4A94-828F-D8C6B6BD443C}"/>
    <cellStyle name="40% - Accent2 3 4 7 2" xfId="19709" xr:uid="{DD79AC3D-5908-48E5-8E50-2584707C88BF}"/>
    <cellStyle name="40% - Accent2 3 4 7 2 2" xfId="19710" xr:uid="{9A6F56AD-5883-40AB-848B-BE7754070BEA}"/>
    <cellStyle name="40% - Accent2 3 4 7 3" xfId="19711" xr:uid="{93C57D3F-FF85-4169-91E6-FC95C932A118}"/>
    <cellStyle name="40% - Accent2 3 4 8" xfId="19712" xr:uid="{DC510A45-DF44-4105-94F2-B338220A7F8C}"/>
    <cellStyle name="40% - Accent2 3 4 8 2" xfId="19713" xr:uid="{77348BEC-8529-484F-848B-0506045F85FF}"/>
    <cellStyle name="40% - Accent2 3 4 9" xfId="19714" xr:uid="{F5B37ABE-567C-4F9F-9CC9-DEA7D5ED4722}"/>
    <cellStyle name="40% - Accent2 3 4 9 2" xfId="19715" xr:uid="{A3108B57-9953-45B1-A366-5C44DB56DE3D}"/>
    <cellStyle name="40% - Accent2 3 5" xfId="19716" xr:uid="{EDC93D81-DB30-4AA4-BED4-00F417F0F0A7}"/>
    <cellStyle name="40% - Accent2 3 5 2" xfId="19717" xr:uid="{B8749FC9-613F-4AAC-AB84-C52604C9FD7E}"/>
    <cellStyle name="40% - Accent2 3 5 2 2" xfId="19718" xr:uid="{66648277-1640-4F9E-813A-1DBA6D09AAD9}"/>
    <cellStyle name="40% - Accent2 3 5 2 2 2" xfId="19719" xr:uid="{F6426647-3220-49E9-ADC4-E55986B1D369}"/>
    <cellStyle name="40% - Accent2 3 5 2 2 2 2" xfId="19720" xr:uid="{FF4C6FCD-04E8-46C1-925C-017EBC49355E}"/>
    <cellStyle name="40% - Accent2 3 5 2 2 2 2 2" xfId="19721" xr:uid="{DDF50C34-5028-4ABB-8136-FAFB920FA0B6}"/>
    <cellStyle name="40% - Accent2 3 5 2 2 2 3" xfId="19722" xr:uid="{0B535680-28D8-4A13-A2A0-D11E1D58ADFF}"/>
    <cellStyle name="40% - Accent2 3 5 2 2 3" xfId="19723" xr:uid="{F6EB295E-2DFF-4BF4-AD3C-353FF578EF26}"/>
    <cellStyle name="40% - Accent2 3 5 2 2 3 2" xfId="19724" xr:uid="{F7F7AEC7-A1EC-43D0-88D7-C6F06C2E7D60}"/>
    <cellStyle name="40% - Accent2 3 5 2 2 4" xfId="19725" xr:uid="{7AAC5132-B80C-4008-BDA3-B43D81775E34}"/>
    <cellStyle name="40% - Accent2 3 5 2 2 4 2" xfId="19726" xr:uid="{B630CFC8-43B8-49A8-BE23-473A769ADEAF}"/>
    <cellStyle name="40% - Accent2 3 5 2 2 5" xfId="19727" xr:uid="{D873D4AE-545F-4EEF-A628-2E09F77143FB}"/>
    <cellStyle name="40% - Accent2 3 5 2 2 6" xfId="19728" xr:uid="{B1FB774B-2BA1-44C7-A95E-FF2D2902DE4F}"/>
    <cellStyle name="40% - Accent2 3 5 2 3" xfId="19729" xr:uid="{E7A182D2-3A13-41E4-98B1-412BC4E651BD}"/>
    <cellStyle name="40% - Accent2 3 5 2 3 2" xfId="19730" xr:uid="{D330F792-AD87-4E57-A2A4-0C87F34E99F5}"/>
    <cellStyle name="40% - Accent2 3 5 2 3 2 2" xfId="19731" xr:uid="{9EAB984E-DFDA-419A-9659-5DED31FCF35D}"/>
    <cellStyle name="40% - Accent2 3 5 2 3 3" xfId="19732" xr:uid="{9A404DEC-B68E-4357-BE1A-C0F79782B4C4}"/>
    <cellStyle name="40% - Accent2 3 5 2 4" xfId="19733" xr:uid="{BE4F0383-506D-4FBB-9DF1-CC8DFD04852B}"/>
    <cellStyle name="40% - Accent2 3 5 2 4 2" xfId="19734" xr:uid="{4EF4039F-F9E9-4B8B-A45C-35119351C0A5}"/>
    <cellStyle name="40% - Accent2 3 5 2 5" xfId="19735" xr:uid="{F4F1812F-36AA-44AA-9663-055B0E3313E6}"/>
    <cellStyle name="40% - Accent2 3 5 2 5 2" xfId="19736" xr:uid="{B1CA107A-A73C-492C-933F-4E59DB2A4EC2}"/>
    <cellStyle name="40% - Accent2 3 5 2 6" xfId="19737" xr:uid="{92664235-C30D-411C-BE5B-EE90F59721BB}"/>
    <cellStyle name="40% - Accent2 3 5 2 7" xfId="19738" xr:uid="{13F9648E-577E-46F2-9392-16159663F6DB}"/>
    <cellStyle name="40% - Accent2 3 5 3" xfId="19739" xr:uid="{3C6B6189-99EF-4A40-B54A-82A74CE23362}"/>
    <cellStyle name="40% - Accent2 3 5 3 2" xfId="19740" xr:uid="{F54922AB-3260-49AF-8CAF-5D370A8ABD13}"/>
    <cellStyle name="40% - Accent2 3 5 3 2 2" xfId="19741" xr:uid="{404FE723-15AF-4334-8534-CD3696A5E5FB}"/>
    <cellStyle name="40% - Accent2 3 5 3 2 2 2" xfId="19742" xr:uid="{DBF3FE04-CB55-4866-97EC-070662987E77}"/>
    <cellStyle name="40% - Accent2 3 5 3 2 2 2 2" xfId="19743" xr:uid="{4BE054CD-BA50-410C-8942-5F02AA2E2502}"/>
    <cellStyle name="40% - Accent2 3 5 3 2 2 3" xfId="19744" xr:uid="{7C73DFAC-3DA1-4544-BE6D-2D48B83DA54F}"/>
    <cellStyle name="40% - Accent2 3 5 3 2 3" xfId="19745" xr:uid="{0FBB9ED9-9894-466C-9489-8E2994A66E53}"/>
    <cellStyle name="40% - Accent2 3 5 3 2 3 2" xfId="19746" xr:uid="{94D30BB2-EC33-43A1-BE88-81EF72A74575}"/>
    <cellStyle name="40% - Accent2 3 5 3 2 4" xfId="19747" xr:uid="{4C12268B-29BE-4445-A879-6762B44C5DBD}"/>
    <cellStyle name="40% - Accent2 3 5 3 3" xfId="19748" xr:uid="{1264D01E-7058-4337-9AD5-629FB7A868F9}"/>
    <cellStyle name="40% - Accent2 3 5 3 3 2" xfId="19749" xr:uid="{2233858C-070A-407A-AA48-B18C68EDDB4D}"/>
    <cellStyle name="40% - Accent2 3 5 3 3 2 2" xfId="19750" xr:uid="{B64DB276-22E0-4493-A2FE-6D8074432623}"/>
    <cellStyle name="40% - Accent2 3 5 3 3 3" xfId="19751" xr:uid="{E0D4D9B7-AB35-40CF-BB9E-62191260FB48}"/>
    <cellStyle name="40% - Accent2 3 5 3 4" xfId="19752" xr:uid="{F457F705-918C-4FF9-80F2-2E116741BEDD}"/>
    <cellStyle name="40% - Accent2 3 5 3 4 2" xfId="19753" xr:uid="{65570CAE-38F0-42C1-8DD2-7DB25D13D387}"/>
    <cellStyle name="40% - Accent2 3 5 3 5" xfId="19754" xr:uid="{918BABBC-591A-4CE1-BF06-EB33318E786D}"/>
    <cellStyle name="40% - Accent2 3 5 3 5 2" xfId="19755" xr:uid="{9314711E-8B07-4A8B-BEC3-7EFD3F72AE30}"/>
    <cellStyle name="40% - Accent2 3 5 3 6" xfId="19756" xr:uid="{9916C31F-A55C-45BB-BAF7-1485B32FEA9C}"/>
    <cellStyle name="40% - Accent2 3 5 3 7" xfId="19757" xr:uid="{5EAF565F-1C00-4CB5-8F61-26CF4D998577}"/>
    <cellStyle name="40% - Accent2 3 5 4" xfId="19758" xr:uid="{E349136C-2CCB-497F-86B6-ED8D953F76E1}"/>
    <cellStyle name="40% - Accent2 3 5 4 2" xfId="19759" xr:uid="{F3B2B7D1-AC42-4D8B-B5FF-110D3147DFD1}"/>
    <cellStyle name="40% - Accent2 3 5 4 2 2" xfId="19760" xr:uid="{5BA82BF2-4B98-4169-BD0E-6A9ECB3DDD3F}"/>
    <cellStyle name="40% - Accent2 3 5 4 2 2 2" xfId="19761" xr:uid="{9460D66E-8382-4BAF-897B-D80AB06A8A22}"/>
    <cellStyle name="40% - Accent2 3 5 4 2 3" xfId="19762" xr:uid="{6AAEA580-9565-49A9-A47E-5983D9523F2E}"/>
    <cellStyle name="40% - Accent2 3 5 4 3" xfId="19763" xr:uid="{DB3C13F1-5E22-45E8-862A-B2C0765946D0}"/>
    <cellStyle name="40% - Accent2 3 5 4 3 2" xfId="19764" xr:uid="{B0E8470A-8ABE-452E-AEB3-E2B5EA937340}"/>
    <cellStyle name="40% - Accent2 3 5 4 4" xfId="19765" xr:uid="{AB7F5633-6249-4CEE-AFB3-D41A974EB43E}"/>
    <cellStyle name="40% - Accent2 3 5 5" xfId="19766" xr:uid="{367BD7C4-8399-4389-ABE6-71BBDF0231DE}"/>
    <cellStyle name="40% - Accent2 3 5 5 2" xfId="19767" xr:uid="{8B8F91B2-56C6-4470-844F-7E72BEE9F2D0}"/>
    <cellStyle name="40% - Accent2 3 5 5 2 2" xfId="19768" xr:uid="{0A41F923-9234-4E91-A287-DF6B828B2A56}"/>
    <cellStyle name="40% - Accent2 3 5 5 3" xfId="19769" xr:uid="{F8E16EAD-46AF-4B1C-A18F-3CA6302A1A5C}"/>
    <cellStyle name="40% - Accent2 3 5 6" xfId="19770" xr:uid="{5E821FC0-2C9E-4C9A-80D1-9B670DBC4E33}"/>
    <cellStyle name="40% - Accent2 3 5 6 2" xfId="19771" xr:uid="{CB36AFB3-AC32-4947-8FD1-EE62E1C1D014}"/>
    <cellStyle name="40% - Accent2 3 5 7" xfId="19772" xr:uid="{8C422FF1-87D5-47C4-9E7F-56119F3BF440}"/>
    <cellStyle name="40% - Accent2 3 5 7 2" xfId="19773" xr:uid="{53361BF0-2687-468F-BEC1-40BDCAC097D2}"/>
    <cellStyle name="40% - Accent2 3 5 8" xfId="19774" xr:uid="{568B7BC1-9080-4B2E-9B0E-462202BE0A24}"/>
    <cellStyle name="40% - Accent2 3 5 9" xfId="19775" xr:uid="{B04AE53F-299D-4A99-B0D8-E01CD68CFD43}"/>
    <cellStyle name="40% - Accent2 3 6" xfId="19776" xr:uid="{C46D749A-7CB9-4E9F-98EE-B581F3354727}"/>
    <cellStyle name="40% - Accent2 3 6 2" xfId="19777" xr:uid="{9C3F3B47-F010-4463-8CE5-2725504CE874}"/>
    <cellStyle name="40% - Accent2 3 6 2 2" xfId="19778" xr:uid="{1E8CE3E5-439D-4ABA-9A26-4EEA201E7FD7}"/>
    <cellStyle name="40% - Accent2 3 6 2 2 2" xfId="19779" xr:uid="{399E5CC8-D8B7-424B-A36E-0C87D5A19D9A}"/>
    <cellStyle name="40% - Accent2 3 6 2 2 2 2" xfId="19780" xr:uid="{D721E8CB-D1DF-4601-B84C-846AB8AF652E}"/>
    <cellStyle name="40% - Accent2 3 6 2 2 2 2 2" xfId="19781" xr:uid="{610F5326-6490-4066-90D4-51A8B0524AA5}"/>
    <cellStyle name="40% - Accent2 3 6 2 2 2 3" xfId="19782" xr:uid="{F874640A-27BF-4810-9A11-EBC765AF466D}"/>
    <cellStyle name="40% - Accent2 3 6 2 2 3" xfId="19783" xr:uid="{9BE1C889-FBC7-41BC-A3FC-102021CCAD74}"/>
    <cellStyle name="40% - Accent2 3 6 2 2 3 2" xfId="19784" xr:uid="{D8742269-33EE-4671-9F9D-DF38EA56EFD6}"/>
    <cellStyle name="40% - Accent2 3 6 2 2 4" xfId="19785" xr:uid="{506E0370-FCB0-4E0B-A37A-51C1EAFBD085}"/>
    <cellStyle name="40% - Accent2 3 6 2 2 4 2" xfId="19786" xr:uid="{2BFF09E6-C52E-4C1D-8E3D-68E09627B314}"/>
    <cellStyle name="40% - Accent2 3 6 2 2 5" xfId="19787" xr:uid="{A22591AA-4C19-4BB0-92C3-7C05E26733AF}"/>
    <cellStyle name="40% - Accent2 3 6 2 2 6" xfId="19788" xr:uid="{756A7005-47EF-4584-BC9D-CE0FE949EEB9}"/>
    <cellStyle name="40% - Accent2 3 6 2 3" xfId="19789" xr:uid="{4703F777-1275-4F4A-B585-C1407201F8C9}"/>
    <cellStyle name="40% - Accent2 3 6 2 3 2" xfId="19790" xr:uid="{5DBAABFA-41B6-4023-899B-4583858E7A43}"/>
    <cellStyle name="40% - Accent2 3 6 2 3 2 2" xfId="19791" xr:uid="{F8200695-9A83-4A5D-A3A2-682337D2AD09}"/>
    <cellStyle name="40% - Accent2 3 6 2 3 3" xfId="19792" xr:uid="{0365579B-E1CD-4D5D-B747-68466BCB1C82}"/>
    <cellStyle name="40% - Accent2 3 6 2 4" xfId="19793" xr:uid="{4DB83C5C-604C-4076-988C-33A8F68DD598}"/>
    <cellStyle name="40% - Accent2 3 6 2 4 2" xfId="19794" xr:uid="{BA5ED621-020B-4702-B6F1-386F7F066606}"/>
    <cellStyle name="40% - Accent2 3 6 2 5" xfId="19795" xr:uid="{5FE4DAB5-FBF5-4CA0-B429-31FF02384166}"/>
    <cellStyle name="40% - Accent2 3 6 2 5 2" xfId="19796" xr:uid="{F069CC4D-017D-44E1-8AFB-DC5E6AA5C45A}"/>
    <cellStyle name="40% - Accent2 3 6 2 6" xfId="19797" xr:uid="{6AADA544-E8F3-400A-A73E-BF28067210C7}"/>
    <cellStyle name="40% - Accent2 3 6 2 7" xfId="19798" xr:uid="{2D575A59-44AB-4C91-ABBC-2D805FF42391}"/>
    <cellStyle name="40% - Accent2 3 6 3" xfId="19799" xr:uid="{B5E2570E-2BE6-4BAA-BFD8-F3E8D683FD0B}"/>
    <cellStyle name="40% - Accent2 3 6 3 2" xfId="19800" xr:uid="{EC61228D-35D4-45D7-ACB0-92CB15449384}"/>
    <cellStyle name="40% - Accent2 3 6 3 2 2" xfId="19801" xr:uid="{DED02BD2-F412-4CD9-8F41-E21B3854FA47}"/>
    <cellStyle name="40% - Accent2 3 6 3 2 2 2" xfId="19802" xr:uid="{0AB2D430-14EC-4E15-ABB8-CED9B8228144}"/>
    <cellStyle name="40% - Accent2 3 6 3 2 3" xfId="19803" xr:uid="{BA795191-BB73-4F16-B5AE-98ED2206759A}"/>
    <cellStyle name="40% - Accent2 3 6 3 3" xfId="19804" xr:uid="{FE7B6ED0-74BB-45C8-B6E4-6B8809940742}"/>
    <cellStyle name="40% - Accent2 3 6 3 3 2" xfId="19805" xr:uid="{A0C35B72-E992-4AD7-9EBC-69889AD7552E}"/>
    <cellStyle name="40% - Accent2 3 6 3 4" xfId="19806" xr:uid="{36104E52-4CBA-49B3-9FB1-EA1431B02A43}"/>
    <cellStyle name="40% - Accent2 3 6 3 4 2" xfId="19807" xr:uid="{ABA03EA8-EC72-4434-8132-92B653AED95E}"/>
    <cellStyle name="40% - Accent2 3 6 3 5" xfId="19808" xr:uid="{E0413ECB-1ADB-43AA-A3A6-FB351D0B1901}"/>
    <cellStyle name="40% - Accent2 3 6 3 6" xfId="19809" xr:uid="{2A1CBD7F-F6F8-4DE5-A3FD-B0EF5F8E412D}"/>
    <cellStyle name="40% - Accent2 3 6 4" xfId="19810" xr:uid="{F0BF63AA-14E3-4E29-908E-B04778E48467}"/>
    <cellStyle name="40% - Accent2 3 6 4 2" xfId="19811" xr:uid="{50AE1708-13A1-4C1E-BF3B-29193451C385}"/>
    <cellStyle name="40% - Accent2 3 6 4 2 2" xfId="19812" xr:uid="{EEB50653-EDA8-45E4-B777-273589D6FB54}"/>
    <cellStyle name="40% - Accent2 3 6 4 3" xfId="19813" xr:uid="{716A66C2-622E-4EAF-88EF-E46603F2D60D}"/>
    <cellStyle name="40% - Accent2 3 6 5" xfId="19814" xr:uid="{B5E8EB18-B60D-4244-91B8-53551B5F1327}"/>
    <cellStyle name="40% - Accent2 3 6 5 2" xfId="19815" xr:uid="{E036EE65-702E-4ACC-8A74-164403D5CE0D}"/>
    <cellStyle name="40% - Accent2 3 6 6" xfId="19816" xr:uid="{A6651561-FE58-49C6-8976-E9DC122A34E4}"/>
    <cellStyle name="40% - Accent2 3 6 6 2" xfId="19817" xr:uid="{333AA216-5B03-4D2C-A93A-3B7B92EDB8CD}"/>
    <cellStyle name="40% - Accent2 3 6 7" xfId="19818" xr:uid="{A733A321-FDB9-4BF6-B710-1A7D3451D640}"/>
    <cellStyle name="40% - Accent2 3 6 8" xfId="19819" xr:uid="{E52F5685-1958-498A-A28B-B4B88EF401C2}"/>
    <cellStyle name="40% - Accent2 3 7" xfId="19820" xr:uid="{142726FC-1D15-44F1-955D-D920B2B8AB04}"/>
    <cellStyle name="40% - Accent2 3 7 2" xfId="19821" xr:uid="{DF33C15C-DCEC-40F2-949E-BB258A7FB807}"/>
    <cellStyle name="40% - Accent2 3 7 2 2" xfId="19822" xr:uid="{9A937657-AAE3-4DF9-94C7-55C8F3CFF154}"/>
    <cellStyle name="40% - Accent2 3 7 2 2 2" xfId="19823" xr:uid="{799B1EE0-8E63-4FC3-9732-34665F6AE5C5}"/>
    <cellStyle name="40% - Accent2 3 7 2 2 2 2" xfId="19824" xr:uid="{647274B6-7ED9-4A99-AEB7-99CD36B3AB33}"/>
    <cellStyle name="40% - Accent2 3 7 2 2 3" xfId="19825" xr:uid="{F673FAED-B512-44FF-93DA-55DBEB7398D9}"/>
    <cellStyle name="40% - Accent2 3 7 2 3" xfId="19826" xr:uid="{86776438-BFDA-436A-8251-47C1EAD91446}"/>
    <cellStyle name="40% - Accent2 3 7 2 3 2" xfId="19827" xr:uid="{A234493D-19F2-4300-A17D-D1DBE5EDC454}"/>
    <cellStyle name="40% - Accent2 3 7 2 4" xfId="19828" xr:uid="{1F386C2F-25C6-452C-8EF8-E638DC596DB7}"/>
    <cellStyle name="40% - Accent2 3 7 2 4 2" xfId="19829" xr:uid="{21D66E4A-1025-4C37-B87F-9DF053628DFF}"/>
    <cellStyle name="40% - Accent2 3 7 2 5" xfId="19830" xr:uid="{FFAB36D5-9A65-48DE-BC3A-5C7C713FDAB4}"/>
    <cellStyle name="40% - Accent2 3 7 2 6" xfId="19831" xr:uid="{8F4D57DC-F31C-4F35-97B2-47C82F578528}"/>
    <cellStyle name="40% - Accent2 3 7 3" xfId="19832" xr:uid="{703698B9-2C5B-41B6-ABC3-115F1E951CAA}"/>
    <cellStyle name="40% - Accent2 3 7 3 2" xfId="19833" xr:uid="{2D54D1C5-3AE5-4173-BB3E-7F0EEA957824}"/>
    <cellStyle name="40% - Accent2 3 7 3 2 2" xfId="19834" xr:uid="{08DB4FD1-4C2C-42E5-8FF9-AE6B536F749A}"/>
    <cellStyle name="40% - Accent2 3 7 3 3" xfId="19835" xr:uid="{A4FF14FA-CD45-43C2-9CD2-06C26C2F87CD}"/>
    <cellStyle name="40% - Accent2 3 7 4" xfId="19836" xr:uid="{E6F19BAF-D7C4-4257-BE28-FCE0F76367A6}"/>
    <cellStyle name="40% - Accent2 3 7 4 2" xfId="19837" xr:uid="{4CD749DA-0711-4F79-B9E4-A11D22328913}"/>
    <cellStyle name="40% - Accent2 3 7 5" xfId="19838" xr:uid="{316FE008-AE2E-4DA3-9373-502475AE9802}"/>
    <cellStyle name="40% - Accent2 3 7 5 2" xfId="19839" xr:uid="{4AB35BC1-22C5-4573-9910-84C001EC66AD}"/>
    <cellStyle name="40% - Accent2 3 7 6" xfId="19840" xr:uid="{9A53CA23-1059-4312-B87E-365392672967}"/>
    <cellStyle name="40% - Accent2 3 7 7" xfId="19841" xr:uid="{5154ACB1-E480-479A-B2B1-97A5B1C88CE5}"/>
    <cellStyle name="40% - Accent2 3 8" xfId="19842" xr:uid="{2C5C9DE7-6C33-48F1-A6B8-CE4F22C8B3FD}"/>
    <cellStyle name="40% - Accent2 3 8 2" xfId="19843" xr:uid="{16573CBA-AB55-4193-A3E8-6D9479424F91}"/>
    <cellStyle name="40% - Accent2 3 8 2 2" xfId="19844" xr:uid="{0608FC6D-C6F5-4F45-A176-1714FFE211C5}"/>
    <cellStyle name="40% - Accent2 3 8 2 2 2" xfId="19845" xr:uid="{DDD3381F-A5E1-41E2-93DE-DD3194E26AE6}"/>
    <cellStyle name="40% - Accent2 3 8 2 2 2 2" xfId="19846" xr:uid="{7EB9DB27-AF26-4D84-B82E-0CAB24F7C24A}"/>
    <cellStyle name="40% - Accent2 3 8 2 2 3" xfId="19847" xr:uid="{30EB1E58-B09E-4EFD-B3D0-60F3F38DDE57}"/>
    <cellStyle name="40% - Accent2 3 8 2 3" xfId="19848" xr:uid="{48B03DC0-1A02-4249-9003-FD4C365C291A}"/>
    <cellStyle name="40% - Accent2 3 8 2 3 2" xfId="19849" xr:uid="{60403CC1-8E91-4053-BFAB-A616440258AF}"/>
    <cellStyle name="40% - Accent2 3 8 2 4" xfId="19850" xr:uid="{2BB9B3C5-BBC3-4DE7-B42E-34826C8DCEF7}"/>
    <cellStyle name="40% - Accent2 3 8 3" xfId="19851" xr:uid="{19376DA5-6DB4-458A-89E1-C87D2F999065}"/>
    <cellStyle name="40% - Accent2 3 8 3 2" xfId="19852" xr:uid="{71D66F7F-04CA-40DC-B274-12CA951C1556}"/>
    <cellStyle name="40% - Accent2 3 8 3 2 2" xfId="19853" xr:uid="{D34EE369-0C51-4066-8C5F-EAEC40F7C028}"/>
    <cellStyle name="40% - Accent2 3 8 3 3" xfId="19854" xr:uid="{4A20E7EA-0521-4931-8EC5-42F5D49B4E02}"/>
    <cellStyle name="40% - Accent2 3 8 4" xfId="19855" xr:uid="{7D3A5723-A2BC-481B-AC3F-1B31E84887A2}"/>
    <cellStyle name="40% - Accent2 3 8 4 2" xfId="19856" xr:uid="{A7487ECB-A2D5-4534-B52E-0A46493CE60E}"/>
    <cellStyle name="40% - Accent2 3 8 5" xfId="19857" xr:uid="{8FC92941-2C2C-4EAF-A756-12B35E82EA38}"/>
    <cellStyle name="40% - Accent2 3 8 5 2" xfId="19858" xr:uid="{7C1F0919-E9F6-4D02-890B-95F25D17F7D7}"/>
    <cellStyle name="40% - Accent2 3 8 6" xfId="19859" xr:uid="{DF9B3B89-7C0B-4B44-8152-799067A9C251}"/>
    <cellStyle name="40% - Accent2 3 8 7" xfId="19860" xr:uid="{EA401830-7AAB-4DCA-BC65-9CB1FE172A5B}"/>
    <cellStyle name="40% - Accent2 3 9" xfId="19861" xr:uid="{56B3246D-797D-41CF-9E9B-869377B38BD6}"/>
    <cellStyle name="40% - Accent2 3 9 2" xfId="19862" xr:uid="{DDE7A0E2-5164-49FB-B447-4A7F372DF2A7}"/>
    <cellStyle name="40% - Accent2 3 9 2 2" xfId="19863" xr:uid="{8603CE72-B9A1-4476-B70F-42D2B3915375}"/>
    <cellStyle name="40% - Accent2 3 9 2 2 2" xfId="19864" xr:uid="{A2018DCC-C9A3-48F3-8855-C1A39EAC3CE9}"/>
    <cellStyle name="40% - Accent2 3 9 2 2 2 2" xfId="19865" xr:uid="{2F2E31CE-D0B8-4307-8E68-A5B1F3F15835}"/>
    <cellStyle name="40% - Accent2 3 9 2 2 3" xfId="19866" xr:uid="{92B4FC2D-FD61-4941-888F-37793B16CF5E}"/>
    <cellStyle name="40% - Accent2 3 9 2 3" xfId="19867" xr:uid="{78817ABE-0B49-443E-81CE-6BE0C12BA917}"/>
    <cellStyle name="40% - Accent2 3 9 2 3 2" xfId="19868" xr:uid="{358B7757-353B-474C-89A7-BC6D2DE5D88F}"/>
    <cellStyle name="40% - Accent2 3 9 2 4" xfId="19869" xr:uid="{B246464F-0DE9-4FFA-94FD-C20D9887C69C}"/>
    <cellStyle name="40% - Accent2 3 9 3" xfId="19870" xr:uid="{A44BBDFA-556D-4C58-A443-71F84DD4B73C}"/>
    <cellStyle name="40% - Accent2 3 9 3 2" xfId="19871" xr:uid="{B3D9716E-8E7E-4021-A07B-DAAE999DCDFC}"/>
    <cellStyle name="40% - Accent2 3 9 3 2 2" xfId="19872" xr:uid="{08CD2528-ED71-4EAA-A8BD-D03B294A44CE}"/>
    <cellStyle name="40% - Accent2 3 9 3 3" xfId="19873" xr:uid="{A2EE2BFA-E618-499B-8795-2F236C1A05AC}"/>
    <cellStyle name="40% - Accent2 3 9 4" xfId="19874" xr:uid="{FCE7522C-E3A9-46E3-84AA-668565090740}"/>
    <cellStyle name="40% - Accent2 3 9 4 2" xfId="19875" xr:uid="{245D1639-C5E0-4E4C-94F5-543135B0448F}"/>
    <cellStyle name="40% - Accent2 3 9 5" xfId="19876" xr:uid="{B6ADA949-7CEA-4FB6-BDF9-B2F8DEE2DE80}"/>
    <cellStyle name="40% - Accent2 3_Asset Register (new)" xfId="19877" xr:uid="{68678767-1D2E-459A-8535-77F0E378D087}"/>
    <cellStyle name="40% - Accent2 4" xfId="19878" xr:uid="{91951130-DA6C-42FB-B15E-871B7146BF60}"/>
    <cellStyle name="40% - Accent2 4 10" xfId="19879" xr:uid="{1381BBC3-6194-4218-800A-61419E85AE5F}"/>
    <cellStyle name="40% - Accent2 4 10 2" xfId="19880" xr:uid="{1F5C0719-FC8A-4317-BFB5-553D3BB8537D}"/>
    <cellStyle name="40% - Accent2 4 10 2 2" xfId="19881" xr:uid="{90F9CEB3-0EC7-4823-9A36-4C34CE36A8F2}"/>
    <cellStyle name="40% - Accent2 4 10 2 2 2" xfId="19882" xr:uid="{000E7478-1F75-43EA-9576-C9ED5F905F9D}"/>
    <cellStyle name="40% - Accent2 4 10 2 2 2 2" xfId="19883" xr:uid="{E1C8C953-7261-494D-94BC-73F5FF250B32}"/>
    <cellStyle name="40% - Accent2 4 10 2 2 3" xfId="19884" xr:uid="{24F4EA75-9791-4721-8252-69882943257D}"/>
    <cellStyle name="40% - Accent2 4 10 2 3" xfId="19885" xr:uid="{FC691598-2DC5-4EFD-8D53-70A449C484D2}"/>
    <cellStyle name="40% - Accent2 4 10 2 3 2" xfId="19886" xr:uid="{2048D7B1-52E0-4A79-A8F1-68323A41CA94}"/>
    <cellStyle name="40% - Accent2 4 10 2 4" xfId="19887" xr:uid="{7C643230-0E53-4D2E-A3DA-A6560A516597}"/>
    <cellStyle name="40% - Accent2 4 10 3" xfId="19888" xr:uid="{21A49575-D38A-4502-A549-4087A8CF5FCB}"/>
    <cellStyle name="40% - Accent2 4 10 3 2" xfId="19889" xr:uid="{D4E42D4A-2000-497A-985B-9189907D65C8}"/>
    <cellStyle name="40% - Accent2 4 10 3 2 2" xfId="19890" xr:uid="{1F6E4390-274E-4615-BD8B-0537D7B6DDBD}"/>
    <cellStyle name="40% - Accent2 4 10 3 3" xfId="19891" xr:uid="{F4599BA3-FBAE-4E43-915F-96C1A18E6FB1}"/>
    <cellStyle name="40% - Accent2 4 10 4" xfId="19892" xr:uid="{7AEFB71B-B81E-4B91-95F3-995177C348F6}"/>
    <cellStyle name="40% - Accent2 4 10 4 2" xfId="19893" xr:uid="{3129501F-A5E3-4395-AF23-03FC45542E18}"/>
    <cellStyle name="40% - Accent2 4 10 5" xfId="19894" xr:uid="{A9CA508A-9137-4CA9-A451-A487B5477FC4}"/>
    <cellStyle name="40% - Accent2 4 11" xfId="19895" xr:uid="{3228D26D-F0A5-48CB-8930-97E43CB9D8E2}"/>
    <cellStyle name="40% - Accent2 4 11 2" xfId="19896" xr:uid="{EFD988CF-22D1-41A3-8AD4-07181F33B18A}"/>
    <cellStyle name="40% - Accent2 4 11 2 2" xfId="19897" xr:uid="{04742414-591A-4FD0-ACF0-82A292D31B72}"/>
    <cellStyle name="40% - Accent2 4 11 2 2 2" xfId="19898" xr:uid="{E159B8AF-CFF9-458D-A74F-E00AC1F71ABF}"/>
    <cellStyle name="40% - Accent2 4 11 2 2 2 2" xfId="19899" xr:uid="{85DC7EC0-FF8F-4426-83F0-7119FE4D6561}"/>
    <cellStyle name="40% - Accent2 4 11 2 2 3" xfId="19900" xr:uid="{F2D3F86A-ACF4-4B4B-A571-752A3500FB0F}"/>
    <cellStyle name="40% - Accent2 4 11 2 3" xfId="19901" xr:uid="{ADB8D4E7-FE93-4CA4-883C-4FB2D49B2A86}"/>
    <cellStyle name="40% - Accent2 4 11 2 3 2" xfId="19902" xr:uid="{E97F62CE-7A1B-4016-9EF1-5ADF069551BB}"/>
    <cellStyle name="40% - Accent2 4 11 2 4" xfId="19903" xr:uid="{CC650441-5765-4060-8399-68011AE81FFF}"/>
    <cellStyle name="40% - Accent2 4 11 3" xfId="19904" xr:uid="{E748304C-B0C1-4167-A7E5-2EEEA88F108C}"/>
    <cellStyle name="40% - Accent2 4 11 3 2" xfId="19905" xr:uid="{2F5B7D15-E143-497B-A34A-AFD560D941C7}"/>
    <cellStyle name="40% - Accent2 4 11 3 2 2" xfId="19906" xr:uid="{ACBF903B-3916-4A29-8B77-ED0F69D04491}"/>
    <cellStyle name="40% - Accent2 4 11 3 3" xfId="19907" xr:uid="{DAA82DE1-6069-4900-8C1A-568C745F7BE1}"/>
    <cellStyle name="40% - Accent2 4 11 4" xfId="19908" xr:uid="{DD9010EC-A215-47F9-AA17-099579D1239C}"/>
    <cellStyle name="40% - Accent2 4 11 4 2" xfId="19909" xr:uid="{9BE8E44A-4A18-4A02-A523-46F8B7DB01AD}"/>
    <cellStyle name="40% - Accent2 4 11 5" xfId="19910" xr:uid="{93E00DB8-CB08-46BC-AEE1-13C2B44B2C6C}"/>
    <cellStyle name="40% - Accent2 4 12" xfId="19911" xr:uid="{42D257C3-B8C5-46D0-B2A0-A110DA6AE1B3}"/>
    <cellStyle name="40% - Accent2 4 12 2" xfId="19912" xr:uid="{D5E99F89-AC14-4220-BF01-5E796CCDC5A2}"/>
    <cellStyle name="40% - Accent2 4 12 2 2" xfId="19913" xr:uid="{6A9286F2-AC8C-4BCB-BDCE-A9D69A8E10EC}"/>
    <cellStyle name="40% - Accent2 4 12 2 2 2" xfId="19914" xr:uid="{0C59BC37-1F5B-48DC-B5D8-32D6DF291573}"/>
    <cellStyle name="40% - Accent2 4 12 2 2 2 2" xfId="19915" xr:uid="{202E6948-033E-42A5-A0B8-C3849B074570}"/>
    <cellStyle name="40% - Accent2 4 12 2 2 3" xfId="19916" xr:uid="{D291E9F0-72A0-4F68-B5F0-5472B346E710}"/>
    <cellStyle name="40% - Accent2 4 12 2 3" xfId="19917" xr:uid="{B512C0EB-1E9B-4890-9AC5-CD692C222257}"/>
    <cellStyle name="40% - Accent2 4 12 2 3 2" xfId="19918" xr:uid="{292EFC38-B3A3-4B79-9DD8-B9292444980E}"/>
    <cellStyle name="40% - Accent2 4 12 2 4" xfId="19919" xr:uid="{5932D46A-87D1-4B59-B707-94FCC408ED70}"/>
    <cellStyle name="40% - Accent2 4 12 3" xfId="19920" xr:uid="{C7E7E220-74D8-473B-B0C0-DEC324204076}"/>
    <cellStyle name="40% - Accent2 4 12 3 2" xfId="19921" xr:uid="{CD4E7180-5926-453D-AB47-7C70069B003F}"/>
    <cellStyle name="40% - Accent2 4 12 3 2 2" xfId="19922" xr:uid="{617DB0EA-3EB0-49F2-B6B7-02FD53A8DB49}"/>
    <cellStyle name="40% - Accent2 4 12 3 3" xfId="19923" xr:uid="{9E02862D-BE3E-4919-9E46-F56AD615BCD7}"/>
    <cellStyle name="40% - Accent2 4 12 4" xfId="19924" xr:uid="{0CE88C77-E2E4-4E80-94D8-3B8C4F5051EA}"/>
    <cellStyle name="40% - Accent2 4 12 4 2" xfId="19925" xr:uid="{D8D6D65D-524D-4437-8B29-CA0F6251AE07}"/>
    <cellStyle name="40% - Accent2 4 12 5" xfId="19926" xr:uid="{DD928B33-2E1E-468D-915F-A9A98996C5C6}"/>
    <cellStyle name="40% - Accent2 4 13" xfId="19927" xr:uid="{CD3E2831-FB2C-43C4-85DD-AFE9CE30BB8B}"/>
    <cellStyle name="40% - Accent2 4 13 2" xfId="19928" xr:uid="{B2635037-C13C-4909-824F-285F337ECD80}"/>
    <cellStyle name="40% - Accent2 4 13 2 2" xfId="19929" xr:uid="{8A23E6E1-3615-4C63-AF69-3DB8DC566DAF}"/>
    <cellStyle name="40% - Accent2 4 13 2 2 2" xfId="19930" xr:uid="{C4E1626C-3E18-4D05-B3D3-50BD9A363E1A}"/>
    <cellStyle name="40% - Accent2 4 13 2 2 2 2" xfId="19931" xr:uid="{5A9F3835-B296-4DD6-B1F4-DA704F54C574}"/>
    <cellStyle name="40% - Accent2 4 13 2 2 3" xfId="19932" xr:uid="{1A4431F7-A24B-424B-A08C-F4BAA6FEEC66}"/>
    <cellStyle name="40% - Accent2 4 13 2 3" xfId="19933" xr:uid="{DF89D29E-8511-4324-A19F-511F4CD82B91}"/>
    <cellStyle name="40% - Accent2 4 13 2 3 2" xfId="19934" xr:uid="{857826DA-3FDA-47E2-9853-8E4DD27D5291}"/>
    <cellStyle name="40% - Accent2 4 13 2 4" xfId="19935" xr:uid="{1E8AECA7-8E34-40D7-932B-129A88907201}"/>
    <cellStyle name="40% - Accent2 4 13 3" xfId="19936" xr:uid="{30D96727-46EE-4B7D-9796-A920CDCC2686}"/>
    <cellStyle name="40% - Accent2 4 13 3 2" xfId="19937" xr:uid="{FBF123EC-2C99-4173-AB49-0B4B109A44AD}"/>
    <cellStyle name="40% - Accent2 4 13 3 2 2" xfId="19938" xr:uid="{C1952D97-55C9-4A23-AEF2-AE4D69274B5E}"/>
    <cellStyle name="40% - Accent2 4 13 3 3" xfId="19939" xr:uid="{0F8C4944-FBBF-4555-BBF2-5C7CBF550CB7}"/>
    <cellStyle name="40% - Accent2 4 13 4" xfId="19940" xr:uid="{F71F379B-7510-4974-A49D-FF80099CB323}"/>
    <cellStyle name="40% - Accent2 4 13 4 2" xfId="19941" xr:uid="{EA655561-FC62-418A-BD2E-9FE826A0B552}"/>
    <cellStyle name="40% - Accent2 4 13 5" xfId="19942" xr:uid="{8927E482-92B1-4532-B3CD-AE316A868459}"/>
    <cellStyle name="40% - Accent2 4 14" xfId="19943" xr:uid="{FD89B726-102D-42FE-8070-8D1EF57891B5}"/>
    <cellStyle name="40% - Accent2 4 14 2" xfId="19944" xr:uid="{033D4A6F-D47C-4F3F-8FF8-8FD33DE71722}"/>
    <cellStyle name="40% - Accent2 4 14 2 2" xfId="19945" xr:uid="{207B37F2-4E3D-4A01-ADCA-7706C1A48AD1}"/>
    <cellStyle name="40% - Accent2 4 14 2 2 2" xfId="19946" xr:uid="{79E0E25B-63AE-4DBF-A26E-E03975045AC0}"/>
    <cellStyle name="40% - Accent2 4 14 2 3" xfId="19947" xr:uid="{6C0F0D84-907F-4583-B503-2F41859CE394}"/>
    <cellStyle name="40% - Accent2 4 14 3" xfId="19948" xr:uid="{68FDFF3C-E44A-43E4-A743-68CF7A9A147B}"/>
    <cellStyle name="40% - Accent2 4 14 3 2" xfId="19949" xr:uid="{6F9F444B-8553-44A0-B12D-73BF749C6EB4}"/>
    <cellStyle name="40% - Accent2 4 14 4" xfId="19950" xr:uid="{D44547A4-7D0A-47CC-8643-48E2A5E8E9CC}"/>
    <cellStyle name="40% - Accent2 4 15" xfId="19951" xr:uid="{C81621BF-16B5-4594-95A0-5B0CF6F66075}"/>
    <cellStyle name="40% - Accent2 4 15 2" xfId="19952" xr:uid="{20DE257A-BFD1-43BC-BFD1-C0DDC997BC98}"/>
    <cellStyle name="40% - Accent2 4 15 2 2" xfId="19953" xr:uid="{EC8CA3FC-4EAA-4644-9F19-AC674E5A43DE}"/>
    <cellStyle name="40% - Accent2 4 15 3" xfId="19954" xr:uid="{6F31C58C-021C-4FF3-9B0C-BCED45945ED4}"/>
    <cellStyle name="40% - Accent2 4 16" xfId="19955" xr:uid="{82DA9C4E-0E0B-4E56-9A86-9A39AA62F84F}"/>
    <cellStyle name="40% - Accent2 4 16 2" xfId="19956" xr:uid="{F1A7D9E6-54B0-4B4A-B6E8-D1D1652FAACA}"/>
    <cellStyle name="40% - Accent2 4 17" xfId="19957" xr:uid="{5BDAD385-D7F6-43E0-A1AA-36CC2AF01BF3}"/>
    <cellStyle name="40% - Accent2 4 17 2" xfId="19958" xr:uid="{DF792972-8539-480A-9E86-6494DC752B5F}"/>
    <cellStyle name="40% - Accent2 4 18" xfId="19959" xr:uid="{A1E8D722-1982-4F28-83B8-9E4D2A1E92AF}"/>
    <cellStyle name="40% - Accent2 4 19" xfId="19960" xr:uid="{5D1AD3DA-7EF1-4180-9DD0-132630613D8F}"/>
    <cellStyle name="40% - Accent2 4 2" xfId="19961" xr:uid="{076BA5C0-E493-4CD9-A852-C5A3CE7BFE0C}"/>
    <cellStyle name="40% - Accent2 4 2 10" xfId="19962" xr:uid="{F0414897-E0DE-4854-8B78-61BE1753F741}"/>
    <cellStyle name="40% - Accent2 4 2 10 2" xfId="19963" xr:uid="{F7B5CA94-38E9-418C-A305-26D190438D48}"/>
    <cellStyle name="40% - Accent2 4 2 10 2 2" xfId="19964" xr:uid="{1F4478A8-C3FC-46FC-952C-C0753D2AFC92}"/>
    <cellStyle name="40% - Accent2 4 2 10 2 2 2" xfId="19965" xr:uid="{8C634B58-8B9D-445F-946B-85ECE11EB124}"/>
    <cellStyle name="40% - Accent2 4 2 10 2 2 2 2" xfId="19966" xr:uid="{6EB16185-5D6B-4A70-8407-0CF41347A2B8}"/>
    <cellStyle name="40% - Accent2 4 2 10 2 2 3" xfId="19967" xr:uid="{AF046F11-2DB1-4F59-9F16-D0E5DFF0B03A}"/>
    <cellStyle name="40% - Accent2 4 2 10 2 3" xfId="19968" xr:uid="{F5980B60-C2A5-42B5-82D5-32BFD76F2159}"/>
    <cellStyle name="40% - Accent2 4 2 10 2 3 2" xfId="19969" xr:uid="{E6925DCC-E600-4592-BA62-14D573860B4C}"/>
    <cellStyle name="40% - Accent2 4 2 10 2 4" xfId="19970" xr:uid="{AFB90FA3-C271-45A6-918A-B5FB3CCE00F7}"/>
    <cellStyle name="40% - Accent2 4 2 10 3" xfId="19971" xr:uid="{2CABF52A-A18B-4A7F-B909-57F8E5D0DD4E}"/>
    <cellStyle name="40% - Accent2 4 2 10 3 2" xfId="19972" xr:uid="{DC77C502-0B52-4FB2-971E-77EF8B78B731}"/>
    <cellStyle name="40% - Accent2 4 2 10 3 2 2" xfId="19973" xr:uid="{D90AF674-272B-4446-8A43-2E0B228900BF}"/>
    <cellStyle name="40% - Accent2 4 2 10 3 3" xfId="19974" xr:uid="{985669B0-AC24-4763-84ED-1F1A16EE2281}"/>
    <cellStyle name="40% - Accent2 4 2 10 4" xfId="19975" xr:uid="{5ECE9A16-F7DF-4A3A-9ECB-065FC5A7D097}"/>
    <cellStyle name="40% - Accent2 4 2 10 4 2" xfId="19976" xr:uid="{EB161B91-DAB0-458A-BEDF-025CB20AA0DB}"/>
    <cellStyle name="40% - Accent2 4 2 10 5" xfId="19977" xr:uid="{1418712D-684F-423D-BA00-71842137D383}"/>
    <cellStyle name="40% - Accent2 4 2 11" xfId="19978" xr:uid="{5A8F4774-8E56-42A5-A23D-2D04E2E2E567}"/>
    <cellStyle name="40% - Accent2 4 2 11 2" xfId="19979" xr:uid="{71286839-4C8C-4447-93DE-F36B57709825}"/>
    <cellStyle name="40% - Accent2 4 2 11 2 2" xfId="19980" xr:uid="{F1297316-E07B-42E8-A82C-5336AD5F3420}"/>
    <cellStyle name="40% - Accent2 4 2 11 2 2 2" xfId="19981" xr:uid="{C7E9BE2E-04C6-4C64-943A-797B8D56A228}"/>
    <cellStyle name="40% - Accent2 4 2 11 2 2 2 2" xfId="19982" xr:uid="{9B66E4DF-4E23-4C45-AE18-E44CA608FC47}"/>
    <cellStyle name="40% - Accent2 4 2 11 2 2 3" xfId="19983" xr:uid="{21E03176-6586-483D-8B31-9107241F2BDD}"/>
    <cellStyle name="40% - Accent2 4 2 11 2 3" xfId="19984" xr:uid="{2F9FDA6C-570C-453B-892D-751B17F135F4}"/>
    <cellStyle name="40% - Accent2 4 2 11 2 3 2" xfId="19985" xr:uid="{C4225276-B859-45DF-BB35-1F474847C414}"/>
    <cellStyle name="40% - Accent2 4 2 11 2 4" xfId="19986" xr:uid="{EA5BA2C0-435C-4164-BBC6-AE9A8DDABE90}"/>
    <cellStyle name="40% - Accent2 4 2 11 3" xfId="19987" xr:uid="{6EB6CCF5-4B87-4188-B925-67CAEE51B5C6}"/>
    <cellStyle name="40% - Accent2 4 2 11 3 2" xfId="19988" xr:uid="{ED96BD57-4FA4-40CC-8B46-47F0B2A097E1}"/>
    <cellStyle name="40% - Accent2 4 2 11 3 2 2" xfId="19989" xr:uid="{72528A91-BFAD-4C0E-911B-D93CE42871D2}"/>
    <cellStyle name="40% - Accent2 4 2 11 3 3" xfId="19990" xr:uid="{E4F70CD6-06FB-4D1A-A1A9-173F0BC48B7A}"/>
    <cellStyle name="40% - Accent2 4 2 11 4" xfId="19991" xr:uid="{43ECAEAB-BC86-4C93-AEFA-EB3717A3BBCC}"/>
    <cellStyle name="40% - Accent2 4 2 11 4 2" xfId="19992" xr:uid="{7B631001-647E-4F8E-8588-617ED3DDC80C}"/>
    <cellStyle name="40% - Accent2 4 2 11 5" xfId="19993" xr:uid="{32AF54F8-D7AC-4049-91C3-0F6248F429CF}"/>
    <cellStyle name="40% - Accent2 4 2 12" xfId="19994" xr:uid="{86930051-6140-4981-9252-EBE0ED4FF337}"/>
    <cellStyle name="40% - Accent2 4 2 12 2" xfId="19995" xr:uid="{9701F792-E49B-4BD2-AB75-F984ED71664D}"/>
    <cellStyle name="40% - Accent2 4 2 12 2 2" xfId="19996" xr:uid="{1B08F6D5-638B-47DE-9B92-7A9780E4F654}"/>
    <cellStyle name="40% - Accent2 4 2 12 2 2 2" xfId="19997" xr:uid="{E0E24DA7-13CD-4D25-AC59-5D0151FD57F4}"/>
    <cellStyle name="40% - Accent2 4 2 12 2 3" xfId="19998" xr:uid="{A69F25B4-F888-4175-B989-EA5E4B1A6C21}"/>
    <cellStyle name="40% - Accent2 4 2 12 3" xfId="19999" xr:uid="{1CDDBA45-8676-445B-AE1D-590261D12FAE}"/>
    <cellStyle name="40% - Accent2 4 2 12 3 2" xfId="20000" xr:uid="{34E75B7A-935C-42F8-87C6-0611BD245D3A}"/>
    <cellStyle name="40% - Accent2 4 2 12 4" xfId="20001" xr:uid="{D23DE5C3-2ED6-4E36-8D73-0259477348D9}"/>
    <cellStyle name="40% - Accent2 4 2 13" xfId="20002" xr:uid="{FB4B0FBB-930A-4E09-A4F2-930F1FF5C15C}"/>
    <cellStyle name="40% - Accent2 4 2 13 2" xfId="20003" xr:uid="{7BE1BBE2-D6CF-48F3-86EE-DBAA9663A90B}"/>
    <cellStyle name="40% - Accent2 4 2 13 2 2" xfId="20004" xr:uid="{2FB949BE-B9AA-4850-9A07-187B5CE7C589}"/>
    <cellStyle name="40% - Accent2 4 2 13 3" xfId="20005" xr:uid="{CB0F4A0B-2BAC-4B21-A14D-9A9FCA4EF7F4}"/>
    <cellStyle name="40% - Accent2 4 2 14" xfId="20006" xr:uid="{2CF73CC3-E310-49DC-8F7A-DAA15D2B3FB0}"/>
    <cellStyle name="40% - Accent2 4 2 14 2" xfId="20007" xr:uid="{F019ABF9-0303-4F1B-8F45-14E7FB81CA69}"/>
    <cellStyle name="40% - Accent2 4 2 15" xfId="20008" xr:uid="{9402CE3D-A78E-4A36-B51A-EAC50B552393}"/>
    <cellStyle name="40% - Accent2 4 2 15 2" xfId="20009" xr:uid="{EAB3E2BC-DB6E-4A69-8D9B-41D26D65B8F5}"/>
    <cellStyle name="40% - Accent2 4 2 16" xfId="20010" xr:uid="{BEF03029-0DDB-4CDC-B38D-B616ABB1385B}"/>
    <cellStyle name="40% - Accent2 4 2 17" xfId="20011" xr:uid="{DE6C3E60-6CC0-4F14-A71A-7297A486B73B}"/>
    <cellStyle name="40% - Accent2 4 2 2" xfId="20012" xr:uid="{34D76F61-0A61-488D-A66F-A4A167FE4B89}"/>
    <cellStyle name="40% - Accent2 4 2 2 10" xfId="20013" xr:uid="{82566830-BE04-4031-A6D0-A0E52DEEC20C}"/>
    <cellStyle name="40% - Accent2 4 2 2 2" xfId="20014" xr:uid="{53F4B694-8315-40E9-92C7-71DF594FC578}"/>
    <cellStyle name="40% - Accent2 4 2 2 2 2" xfId="20015" xr:uid="{F36745D4-A899-4A7F-AC94-F43DF4DED552}"/>
    <cellStyle name="40% - Accent2 4 2 2 2 2 2" xfId="20016" xr:uid="{53B7D316-8E29-49D2-BC27-93D042EEDA53}"/>
    <cellStyle name="40% - Accent2 4 2 2 2 2 2 2" xfId="20017" xr:uid="{1D051DFD-412D-4BE1-8BDF-52C194500DA0}"/>
    <cellStyle name="40% - Accent2 4 2 2 2 2 2 2 2" xfId="20018" xr:uid="{5182E325-835F-4BCB-9CCB-5DC1F4EA7B85}"/>
    <cellStyle name="40% - Accent2 4 2 2 2 2 2 2 2 2" xfId="20019" xr:uid="{7C2566E3-15C1-491B-A2A6-113E4BB9F388}"/>
    <cellStyle name="40% - Accent2 4 2 2 2 2 2 2 3" xfId="20020" xr:uid="{19F44158-4ABB-4675-817E-67FEF89E1ECC}"/>
    <cellStyle name="40% - Accent2 4 2 2 2 2 2 3" xfId="20021" xr:uid="{61931484-2876-4660-AE0A-3EFBC12FA3C3}"/>
    <cellStyle name="40% - Accent2 4 2 2 2 2 2 3 2" xfId="20022" xr:uid="{39BCC0DF-40ED-4837-9337-945FAE3252B5}"/>
    <cellStyle name="40% - Accent2 4 2 2 2 2 2 4" xfId="20023" xr:uid="{D5B94003-553F-47B8-82EA-84CDF8BE851E}"/>
    <cellStyle name="40% - Accent2 4 2 2 2 2 2 4 2" xfId="20024" xr:uid="{62E16711-02E9-4642-BFDF-E6807BC98B2F}"/>
    <cellStyle name="40% - Accent2 4 2 2 2 2 2 5" xfId="20025" xr:uid="{71238D21-EDCA-4F10-A3F7-AC38561DDDA1}"/>
    <cellStyle name="40% - Accent2 4 2 2 2 2 2 6" xfId="20026" xr:uid="{A467A16D-6FAE-4DC0-B94F-FB8E655D151D}"/>
    <cellStyle name="40% - Accent2 4 2 2 2 2 3" xfId="20027" xr:uid="{BB553556-1939-4DDF-913B-9EB380991764}"/>
    <cellStyle name="40% - Accent2 4 2 2 2 2 3 2" xfId="20028" xr:uid="{3E4CE8A7-18B4-455E-BC07-A79401F249D1}"/>
    <cellStyle name="40% - Accent2 4 2 2 2 2 3 2 2" xfId="20029" xr:uid="{40E79EF0-94C3-4C92-8AA8-1787B2BFA4B2}"/>
    <cellStyle name="40% - Accent2 4 2 2 2 2 3 3" xfId="20030" xr:uid="{3DF7298E-1A81-434B-81CD-8B329E69CA7A}"/>
    <cellStyle name="40% - Accent2 4 2 2 2 2 4" xfId="20031" xr:uid="{415D1D29-4A85-4955-BC14-B10127C60E54}"/>
    <cellStyle name="40% - Accent2 4 2 2 2 2 4 2" xfId="20032" xr:uid="{504DE960-631E-4908-883F-3CA70A88F57C}"/>
    <cellStyle name="40% - Accent2 4 2 2 2 2 5" xfId="20033" xr:uid="{D9870C23-02E5-43DE-9E2F-1F0B663DD8DF}"/>
    <cellStyle name="40% - Accent2 4 2 2 2 2 5 2" xfId="20034" xr:uid="{70C55E3A-2D94-4AE7-85B0-B744B399FCE7}"/>
    <cellStyle name="40% - Accent2 4 2 2 2 2 6" xfId="20035" xr:uid="{CA2EFD2B-E71C-4226-9D55-60ECCEA2F4E2}"/>
    <cellStyle name="40% - Accent2 4 2 2 2 2 7" xfId="20036" xr:uid="{3B615DA9-2F47-4039-A920-BCE8CA34BB81}"/>
    <cellStyle name="40% - Accent2 4 2 2 2 3" xfId="20037" xr:uid="{7B344138-F6AC-4C47-AFB1-4F3CCDD5C91E}"/>
    <cellStyle name="40% - Accent2 4 2 2 2 3 2" xfId="20038" xr:uid="{D63509BF-14FD-4612-BA2B-4E4B56E5A6DE}"/>
    <cellStyle name="40% - Accent2 4 2 2 2 3 2 2" xfId="20039" xr:uid="{F4A22D7D-F130-45E3-9507-BCF3BC3C92EC}"/>
    <cellStyle name="40% - Accent2 4 2 2 2 3 2 2 2" xfId="20040" xr:uid="{B149A9AA-7955-45D5-8819-D2C3A7D0EC38}"/>
    <cellStyle name="40% - Accent2 4 2 2 2 3 2 3" xfId="20041" xr:uid="{C4A9D79C-F3AB-46C9-92AB-6C4B7BB2D3AC}"/>
    <cellStyle name="40% - Accent2 4 2 2 2 3 3" xfId="20042" xr:uid="{7F9E8E3F-EE60-410B-AB53-9B8501FAD01F}"/>
    <cellStyle name="40% - Accent2 4 2 2 2 3 3 2" xfId="20043" xr:uid="{DECCE0DE-6DF4-45B0-9060-10D675F079CB}"/>
    <cellStyle name="40% - Accent2 4 2 2 2 3 4" xfId="20044" xr:uid="{FBB67A41-A474-408B-B4DE-FAB2109AEEC1}"/>
    <cellStyle name="40% - Accent2 4 2 2 2 3 4 2" xfId="20045" xr:uid="{B6E832CE-F129-473C-B83E-F96C146AECC2}"/>
    <cellStyle name="40% - Accent2 4 2 2 2 3 5" xfId="20046" xr:uid="{F7F4996E-B7E1-4D8E-A7E9-EAAAB1C6EAB0}"/>
    <cellStyle name="40% - Accent2 4 2 2 2 3 6" xfId="20047" xr:uid="{761B2D91-BD13-47AB-940D-92E8E871AFC9}"/>
    <cellStyle name="40% - Accent2 4 2 2 2 4" xfId="20048" xr:uid="{3F227789-643E-4F29-AA64-F2E9C07A17AC}"/>
    <cellStyle name="40% - Accent2 4 2 2 2 4 2" xfId="20049" xr:uid="{FC08AB1C-89B8-4520-9E9F-A45161AA10BB}"/>
    <cellStyle name="40% - Accent2 4 2 2 2 4 2 2" xfId="20050" xr:uid="{526A0010-C900-47A2-ACA1-74D6FB5F246E}"/>
    <cellStyle name="40% - Accent2 4 2 2 2 4 3" xfId="20051" xr:uid="{5FCCACED-42FD-4C21-AD2F-507FD1CCDEFE}"/>
    <cellStyle name="40% - Accent2 4 2 2 2 5" xfId="20052" xr:uid="{74C6710C-9510-45BA-BE24-9ED1A4E4C20D}"/>
    <cellStyle name="40% - Accent2 4 2 2 2 5 2" xfId="20053" xr:uid="{1FAE70A4-95F3-463D-817C-C9F55725761F}"/>
    <cellStyle name="40% - Accent2 4 2 2 2 6" xfId="20054" xr:uid="{4B6DF69D-540A-40EF-84BB-0491FE0E22CA}"/>
    <cellStyle name="40% - Accent2 4 2 2 2 6 2" xfId="20055" xr:uid="{1727B94B-DD57-43E9-B67C-B305560C2649}"/>
    <cellStyle name="40% - Accent2 4 2 2 2 7" xfId="20056" xr:uid="{BACDFF90-146B-414B-98AA-B7593092B4EB}"/>
    <cellStyle name="40% - Accent2 4 2 2 2 8" xfId="20057" xr:uid="{617068FC-712C-4090-B396-FCE28C9915CC}"/>
    <cellStyle name="40% - Accent2 4 2 2 3" xfId="20058" xr:uid="{BFA6D553-7BA1-4617-A675-07E74677ED6C}"/>
    <cellStyle name="40% - Accent2 4 2 2 3 2" xfId="20059" xr:uid="{50BD0E22-B0A6-4487-822D-4EB62E81BC05}"/>
    <cellStyle name="40% - Accent2 4 2 2 3 2 2" xfId="20060" xr:uid="{E2EF3A55-C63F-4B18-8195-5BD94ACE3C30}"/>
    <cellStyle name="40% - Accent2 4 2 2 3 2 2 2" xfId="20061" xr:uid="{6D15E953-2042-40B5-8392-C0F734365D3D}"/>
    <cellStyle name="40% - Accent2 4 2 2 3 2 2 2 2" xfId="20062" xr:uid="{5E235CEB-C738-4A35-B2A1-9A8540E8EAEA}"/>
    <cellStyle name="40% - Accent2 4 2 2 3 2 2 3" xfId="20063" xr:uid="{2888AB44-285B-44B3-9890-F48985A90BB0}"/>
    <cellStyle name="40% - Accent2 4 2 2 3 2 3" xfId="20064" xr:uid="{AB52AA67-1222-45DD-A1B6-ACB54DC18BEF}"/>
    <cellStyle name="40% - Accent2 4 2 2 3 2 3 2" xfId="20065" xr:uid="{737D026B-CA69-4C5E-BE15-7C4497135C25}"/>
    <cellStyle name="40% - Accent2 4 2 2 3 2 4" xfId="20066" xr:uid="{4A76D361-2A3A-4133-9A59-AB2CD9381E33}"/>
    <cellStyle name="40% - Accent2 4 2 2 3 2 4 2" xfId="20067" xr:uid="{62C1E374-1B0D-41E9-9744-0D0644ACCFFA}"/>
    <cellStyle name="40% - Accent2 4 2 2 3 2 5" xfId="20068" xr:uid="{EC298312-33B5-45FA-8A70-44A6077D9436}"/>
    <cellStyle name="40% - Accent2 4 2 2 3 2 6" xfId="20069" xr:uid="{4C140BB3-CCC1-44BE-8B26-3CADBAE57B79}"/>
    <cellStyle name="40% - Accent2 4 2 2 3 3" xfId="20070" xr:uid="{C25E9C27-FAA4-4F95-9D1D-DF945FE28385}"/>
    <cellStyle name="40% - Accent2 4 2 2 3 3 2" xfId="20071" xr:uid="{CDC8397B-978A-426C-B5D6-788661E7D13C}"/>
    <cellStyle name="40% - Accent2 4 2 2 3 3 2 2" xfId="20072" xr:uid="{FC2BCCD1-0A7C-432F-A433-0BA8565B345B}"/>
    <cellStyle name="40% - Accent2 4 2 2 3 3 3" xfId="20073" xr:uid="{76AAA945-C334-4185-B6F3-25D78B8464BE}"/>
    <cellStyle name="40% - Accent2 4 2 2 3 4" xfId="20074" xr:uid="{5AE1E975-DEAC-4232-8B59-C1BC7B92C9F5}"/>
    <cellStyle name="40% - Accent2 4 2 2 3 4 2" xfId="20075" xr:uid="{661CA688-1D4E-4D7B-9521-36F1EF7D2FCD}"/>
    <cellStyle name="40% - Accent2 4 2 2 3 5" xfId="20076" xr:uid="{6809A528-8946-401D-B944-5FB09998A3E4}"/>
    <cellStyle name="40% - Accent2 4 2 2 3 5 2" xfId="20077" xr:uid="{DF0710C9-3738-4F79-880D-2D5E9E596A1A}"/>
    <cellStyle name="40% - Accent2 4 2 2 3 6" xfId="20078" xr:uid="{51C5993F-A437-4966-8D39-673070990335}"/>
    <cellStyle name="40% - Accent2 4 2 2 3 7" xfId="20079" xr:uid="{60094CBF-5213-458A-9622-4A3B0A0D9285}"/>
    <cellStyle name="40% - Accent2 4 2 2 4" xfId="20080" xr:uid="{2A5DB27E-91A6-42A4-A9A0-5B6B2F8C2086}"/>
    <cellStyle name="40% - Accent2 4 2 2 4 2" xfId="20081" xr:uid="{A832A1E8-6D4E-434E-84A5-D1ED786490D5}"/>
    <cellStyle name="40% - Accent2 4 2 2 4 2 2" xfId="20082" xr:uid="{FB725ACD-02DF-4E69-9DB3-52B9E64E361B}"/>
    <cellStyle name="40% - Accent2 4 2 2 4 2 2 2" xfId="20083" xr:uid="{8DEEBDC1-E37A-4C28-92AC-4B403FCB85C2}"/>
    <cellStyle name="40% - Accent2 4 2 2 4 2 2 2 2" xfId="20084" xr:uid="{9CCDB8F5-D002-4566-8E1C-AA14940250D0}"/>
    <cellStyle name="40% - Accent2 4 2 2 4 2 2 3" xfId="20085" xr:uid="{CA302C3B-28FC-4589-8A1E-47706DAB6920}"/>
    <cellStyle name="40% - Accent2 4 2 2 4 2 3" xfId="20086" xr:uid="{020DCE6A-7699-4436-A821-5FE0687BFA0E}"/>
    <cellStyle name="40% - Accent2 4 2 2 4 2 3 2" xfId="20087" xr:uid="{41B52DAE-C374-4A2C-B057-A0DAFD621D91}"/>
    <cellStyle name="40% - Accent2 4 2 2 4 2 4" xfId="20088" xr:uid="{3C17524E-46BD-45C6-AB13-3EFDFFAA55FB}"/>
    <cellStyle name="40% - Accent2 4 2 2 4 3" xfId="20089" xr:uid="{C410FBB5-9E08-44C0-8AF8-998877E9DD95}"/>
    <cellStyle name="40% - Accent2 4 2 2 4 3 2" xfId="20090" xr:uid="{F2617488-9608-4EFC-AD6B-78E091D31F42}"/>
    <cellStyle name="40% - Accent2 4 2 2 4 3 2 2" xfId="20091" xr:uid="{74040744-55E3-40B3-AA94-4D9473340038}"/>
    <cellStyle name="40% - Accent2 4 2 2 4 3 3" xfId="20092" xr:uid="{81DF3A54-D525-48E4-8EE7-9AF8FBD0BACB}"/>
    <cellStyle name="40% - Accent2 4 2 2 4 4" xfId="20093" xr:uid="{EDF7274E-FF8F-4D51-8C7A-F8A7931E916F}"/>
    <cellStyle name="40% - Accent2 4 2 2 4 4 2" xfId="20094" xr:uid="{2B9E8F57-4EF5-4BBA-88B2-C7D5AE5D7B44}"/>
    <cellStyle name="40% - Accent2 4 2 2 4 5" xfId="20095" xr:uid="{A10C3742-67CD-43C5-A68E-A091ACACFA6D}"/>
    <cellStyle name="40% - Accent2 4 2 2 4 5 2" xfId="20096" xr:uid="{63D18A86-37C6-4A67-8A06-DB72CEAE2EAB}"/>
    <cellStyle name="40% - Accent2 4 2 2 4 6" xfId="20097" xr:uid="{9F5A40A8-82C3-47C2-87CD-860E68E0251C}"/>
    <cellStyle name="40% - Accent2 4 2 2 4 7" xfId="20098" xr:uid="{8C7670E9-C752-4F35-B089-C151BD65393F}"/>
    <cellStyle name="40% - Accent2 4 2 2 5" xfId="20099" xr:uid="{A1C93312-3572-470D-BD88-57936B55628A}"/>
    <cellStyle name="40% - Accent2 4 2 2 5 2" xfId="20100" xr:uid="{32E03644-E560-4219-B085-035EBC1606E6}"/>
    <cellStyle name="40% - Accent2 4 2 2 5 2 2" xfId="20101" xr:uid="{74C768CC-4C96-459F-BC81-3DF789DC3726}"/>
    <cellStyle name="40% - Accent2 4 2 2 5 2 2 2" xfId="20102" xr:uid="{85A34030-7D7E-4411-A5DC-06C084B79DA4}"/>
    <cellStyle name="40% - Accent2 4 2 2 5 2 3" xfId="20103" xr:uid="{8CD8EEA0-6EFB-4D86-92CA-9F31DC54B734}"/>
    <cellStyle name="40% - Accent2 4 2 2 5 3" xfId="20104" xr:uid="{986CF783-C750-44AB-8B4D-0C6A72D97F78}"/>
    <cellStyle name="40% - Accent2 4 2 2 5 3 2" xfId="20105" xr:uid="{1450C20D-E501-458D-A309-A130C42D6888}"/>
    <cellStyle name="40% - Accent2 4 2 2 5 4" xfId="20106" xr:uid="{B7A10CF0-20D6-42FF-A777-7A08AE693AFD}"/>
    <cellStyle name="40% - Accent2 4 2 2 6" xfId="20107" xr:uid="{6B125F3D-2F77-45F0-ACA0-B836206FFB14}"/>
    <cellStyle name="40% - Accent2 4 2 2 6 2" xfId="20108" xr:uid="{4962B4E4-31D3-4A42-A2AE-B4FBF0FB1B53}"/>
    <cellStyle name="40% - Accent2 4 2 2 6 2 2" xfId="20109" xr:uid="{CF4C57EB-48A0-430E-9707-A8FCA617E95B}"/>
    <cellStyle name="40% - Accent2 4 2 2 6 3" xfId="20110" xr:uid="{6B36E085-1503-43EC-85AC-608C9D89C3DA}"/>
    <cellStyle name="40% - Accent2 4 2 2 7" xfId="20111" xr:uid="{125330A1-733E-47DF-968A-3AD8AAFD808F}"/>
    <cellStyle name="40% - Accent2 4 2 2 7 2" xfId="20112" xr:uid="{8C92001A-9AB9-45F3-A106-7A941C5DB6C5}"/>
    <cellStyle name="40% - Accent2 4 2 2 8" xfId="20113" xr:uid="{1DA8E9FF-43B4-4710-BB8D-0290B1BCD4C8}"/>
    <cellStyle name="40% - Accent2 4 2 2 8 2" xfId="20114" xr:uid="{7C1684D3-267A-4A22-BDB7-13DC3F26E0B6}"/>
    <cellStyle name="40% - Accent2 4 2 2 9" xfId="20115" xr:uid="{C22ECAA8-0155-4F76-9F0A-8FBC435D05D1}"/>
    <cellStyle name="40% - Accent2 4 2 2_Asset Register (new)" xfId="20116" xr:uid="{25E9DF28-6269-4731-9484-0EC272C116EC}"/>
    <cellStyle name="40% - Accent2 4 2 3" xfId="20117" xr:uid="{D2953808-3634-4057-9FDC-11C21493F5F6}"/>
    <cellStyle name="40% - Accent2 4 2 3 2" xfId="20118" xr:uid="{40550E87-317D-466F-B838-6C7668BA66E3}"/>
    <cellStyle name="40% - Accent2 4 2 3 2 2" xfId="20119" xr:uid="{009FE256-FF96-439E-9F63-37EF5C7F16B1}"/>
    <cellStyle name="40% - Accent2 4 2 3 2 2 2" xfId="20120" xr:uid="{F9E070B2-FED6-41C1-BCC0-DB5CB6F38391}"/>
    <cellStyle name="40% - Accent2 4 2 3 2 2 2 2" xfId="20121" xr:uid="{A1DDF309-CC37-4B55-A3CB-DF42E64C264E}"/>
    <cellStyle name="40% - Accent2 4 2 3 2 2 2 2 2" xfId="20122" xr:uid="{9D97C8B2-52D6-4131-9158-C4F171584DC7}"/>
    <cellStyle name="40% - Accent2 4 2 3 2 2 2 3" xfId="20123" xr:uid="{8177B43E-309E-4582-B9C6-E6265667B7D8}"/>
    <cellStyle name="40% - Accent2 4 2 3 2 2 3" xfId="20124" xr:uid="{CF8744F5-7238-4F47-B67B-B696B0AFDA51}"/>
    <cellStyle name="40% - Accent2 4 2 3 2 2 3 2" xfId="20125" xr:uid="{72F8ABBB-BB77-4929-AC42-BB1DBFF5D53D}"/>
    <cellStyle name="40% - Accent2 4 2 3 2 2 4" xfId="20126" xr:uid="{5155A9AF-9C84-4374-96A8-A3F046791331}"/>
    <cellStyle name="40% - Accent2 4 2 3 2 2 4 2" xfId="20127" xr:uid="{1E6B4BC7-F022-460C-9FB9-2AF89EB0A46A}"/>
    <cellStyle name="40% - Accent2 4 2 3 2 2 5" xfId="20128" xr:uid="{07DAF967-8A29-475A-97A8-E94D9B672ABA}"/>
    <cellStyle name="40% - Accent2 4 2 3 2 2 6" xfId="20129" xr:uid="{555B6FD1-BADE-4B8F-8F9C-17A9B05C2BF2}"/>
    <cellStyle name="40% - Accent2 4 2 3 2 3" xfId="20130" xr:uid="{BFAB6581-C94A-48C0-9541-126C55C3A832}"/>
    <cellStyle name="40% - Accent2 4 2 3 2 3 2" xfId="20131" xr:uid="{ABEA976B-CB8D-45F6-A75F-5CFE3C765284}"/>
    <cellStyle name="40% - Accent2 4 2 3 2 3 2 2" xfId="20132" xr:uid="{33C7668E-5C4D-4916-8BD8-1845315748BE}"/>
    <cellStyle name="40% - Accent2 4 2 3 2 3 3" xfId="20133" xr:uid="{995F498A-3DA9-4252-8387-583C14506E61}"/>
    <cellStyle name="40% - Accent2 4 2 3 2 4" xfId="20134" xr:uid="{6CD0EC8F-13A6-4F79-9BE4-4154E4F3C070}"/>
    <cellStyle name="40% - Accent2 4 2 3 2 4 2" xfId="20135" xr:uid="{E4D53546-74D3-498B-92AC-D323254387BE}"/>
    <cellStyle name="40% - Accent2 4 2 3 2 5" xfId="20136" xr:uid="{9E041CAB-6F42-44C7-A56B-C7FEA0E462B8}"/>
    <cellStyle name="40% - Accent2 4 2 3 2 5 2" xfId="20137" xr:uid="{697C28EB-8B1F-4711-9B77-C67A101FC659}"/>
    <cellStyle name="40% - Accent2 4 2 3 2 6" xfId="20138" xr:uid="{F5C923FD-26B7-43F4-AF78-4A590616D6A1}"/>
    <cellStyle name="40% - Accent2 4 2 3 2 7" xfId="20139" xr:uid="{88F5C378-3F69-47BF-B050-5B9ED02B625D}"/>
    <cellStyle name="40% - Accent2 4 2 3 3" xfId="20140" xr:uid="{68069186-1157-4D6E-92F2-277FFE4A4BAE}"/>
    <cellStyle name="40% - Accent2 4 2 3 3 2" xfId="20141" xr:uid="{697622CB-5046-438D-859F-1A05A21F171D}"/>
    <cellStyle name="40% - Accent2 4 2 3 3 2 2" xfId="20142" xr:uid="{87C211D9-EE51-42EA-94B6-40A4BF9FAE81}"/>
    <cellStyle name="40% - Accent2 4 2 3 3 2 2 2" xfId="20143" xr:uid="{4AC3F9A2-97EE-4ED6-A445-57ACF2F59C1C}"/>
    <cellStyle name="40% - Accent2 4 2 3 3 2 3" xfId="20144" xr:uid="{71D06CA5-63F5-4316-9E4B-FA554DE3C07F}"/>
    <cellStyle name="40% - Accent2 4 2 3 3 3" xfId="20145" xr:uid="{0991363A-B0BD-434A-BB36-C52D534295BF}"/>
    <cellStyle name="40% - Accent2 4 2 3 3 3 2" xfId="20146" xr:uid="{D2842B2C-7763-4D76-910B-C991AAD59160}"/>
    <cellStyle name="40% - Accent2 4 2 3 3 4" xfId="20147" xr:uid="{1386818E-C8D6-4EA0-B1C3-78B20173E714}"/>
    <cellStyle name="40% - Accent2 4 2 3 3 4 2" xfId="20148" xr:uid="{6AC9331A-794A-457E-B080-4C3EDF78FE8B}"/>
    <cellStyle name="40% - Accent2 4 2 3 3 5" xfId="20149" xr:uid="{7C07BD4D-4D1E-4486-8006-87571821C176}"/>
    <cellStyle name="40% - Accent2 4 2 3 3 6" xfId="20150" xr:uid="{E3E552BB-6149-4EDB-93F5-9A6D02562397}"/>
    <cellStyle name="40% - Accent2 4 2 3 4" xfId="20151" xr:uid="{DDA2FEE0-1105-4734-8930-EC581E1A1052}"/>
    <cellStyle name="40% - Accent2 4 2 3 4 2" xfId="20152" xr:uid="{5ABDA389-86D3-4572-AF31-102B911D91F7}"/>
    <cellStyle name="40% - Accent2 4 2 3 4 2 2" xfId="20153" xr:uid="{8CEDB395-AF2E-4FEB-876A-5EC88F1BA96F}"/>
    <cellStyle name="40% - Accent2 4 2 3 4 3" xfId="20154" xr:uid="{61C79F53-E6BE-4327-B43A-E33B3C17B3BD}"/>
    <cellStyle name="40% - Accent2 4 2 3 5" xfId="20155" xr:uid="{BA455617-3991-4188-B904-5C183A33CBA2}"/>
    <cellStyle name="40% - Accent2 4 2 3 5 2" xfId="20156" xr:uid="{78FE85F9-03B4-475B-8D19-57F105842747}"/>
    <cellStyle name="40% - Accent2 4 2 3 6" xfId="20157" xr:uid="{70278C60-CAC7-434B-8209-59700098AF83}"/>
    <cellStyle name="40% - Accent2 4 2 3 6 2" xfId="20158" xr:uid="{3A895394-0CA2-466D-87CB-D47C1EA2FE28}"/>
    <cellStyle name="40% - Accent2 4 2 3 7" xfId="20159" xr:uid="{1E11BE7D-A430-4B60-97E6-0785695F5480}"/>
    <cellStyle name="40% - Accent2 4 2 3 8" xfId="20160" xr:uid="{C2B4DC37-FA4B-44AD-84D7-27158B01DCFB}"/>
    <cellStyle name="40% - Accent2 4 2 4" xfId="20161" xr:uid="{1D1FD457-B857-4AFB-ADD3-EC6392299A43}"/>
    <cellStyle name="40% - Accent2 4 2 4 2" xfId="20162" xr:uid="{923CBC51-6C26-470A-81A0-73A3E9EA5167}"/>
    <cellStyle name="40% - Accent2 4 2 4 2 2" xfId="20163" xr:uid="{517A125F-A003-4B0B-A939-A98CACA64E88}"/>
    <cellStyle name="40% - Accent2 4 2 4 2 2 2" xfId="20164" xr:uid="{CC3CBF33-9758-4534-81F3-1D8C6F2821EA}"/>
    <cellStyle name="40% - Accent2 4 2 4 2 2 2 2" xfId="20165" xr:uid="{A5502984-CFEA-4517-A28F-CF04793B964A}"/>
    <cellStyle name="40% - Accent2 4 2 4 2 2 3" xfId="20166" xr:uid="{6148CB71-C097-4680-A94D-CA9AEE8B8E13}"/>
    <cellStyle name="40% - Accent2 4 2 4 2 3" xfId="20167" xr:uid="{252B1D2C-6D71-4AD7-8542-90C71A06DA84}"/>
    <cellStyle name="40% - Accent2 4 2 4 2 3 2" xfId="20168" xr:uid="{2F07F3A0-2A9C-468A-A37B-96504764004D}"/>
    <cellStyle name="40% - Accent2 4 2 4 2 4" xfId="20169" xr:uid="{10E7C2F1-13D8-42DA-A41A-C58F9A1482F1}"/>
    <cellStyle name="40% - Accent2 4 2 4 2 4 2" xfId="20170" xr:uid="{26D20917-27D5-419A-BE39-7A9E373D49B1}"/>
    <cellStyle name="40% - Accent2 4 2 4 2 5" xfId="20171" xr:uid="{BD3E3023-AF8C-406E-AD17-A40DAA5E83AC}"/>
    <cellStyle name="40% - Accent2 4 2 4 2 6" xfId="20172" xr:uid="{4B26C448-838D-45EA-A5A6-B616FDC54DDF}"/>
    <cellStyle name="40% - Accent2 4 2 4 3" xfId="20173" xr:uid="{5071A14A-59ED-40F8-A8B1-244675DA7A97}"/>
    <cellStyle name="40% - Accent2 4 2 4 3 2" xfId="20174" xr:uid="{0EA1F82C-0D37-4B05-95E6-E765C3A62E29}"/>
    <cellStyle name="40% - Accent2 4 2 4 3 2 2" xfId="20175" xr:uid="{8E7EEAA9-AAF4-4B17-9013-1F12F602FBCB}"/>
    <cellStyle name="40% - Accent2 4 2 4 3 3" xfId="20176" xr:uid="{EE65269F-7FE6-4E27-B1EC-24903D4032D0}"/>
    <cellStyle name="40% - Accent2 4 2 4 4" xfId="20177" xr:uid="{5AB91C99-9447-4EAA-8859-9CEE6A8E43F5}"/>
    <cellStyle name="40% - Accent2 4 2 4 4 2" xfId="20178" xr:uid="{73EB078E-6BA9-4FAD-A9B3-C2FFCEC37A45}"/>
    <cellStyle name="40% - Accent2 4 2 4 5" xfId="20179" xr:uid="{5379A1E9-2CA9-4EAF-9FAF-6F2D90A0A435}"/>
    <cellStyle name="40% - Accent2 4 2 4 5 2" xfId="20180" xr:uid="{7B7522BE-0D04-44DB-A4C6-8382414BB940}"/>
    <cellStyle name="40% - Accent2 4 2 4 6" xfId="20181" xr:uid="{BC8D0823-A717-4C2C-98F3-CEED8EF5C9FF}"/>
    <cellStyle name="40% - Accent2 4 2 4 7" xfId="20182" xr:uid="{58D1A95A-7313-4EFA-AE90-3B302D92940C}"/>
    <cellStyle name="40% - Accent2 4 2 5" xfId="20183" xr:uid="{5739CA87-E56B-42AB-BBB0-1BEF63B607FA}"/>
    <cellStyle name="40% - Accent2 4 2 5 2" xfId="20184" xr:uid="{237EE0C2-A285-40C5-BBAC-2CC2AE6ABF46}"/>
    <cellStyle name="40% - Accent2 4 2 5 2 2" xfId="20185" xr:uid="{FC5C419F-E32F-487E-A61B-72926B71F2A8}"/>
    <cellStyle name="40% - Accent2 4 2 5 2 2 2" xfId="20186" xr:uid="{C297B2D3-2FCF-419E-81F6-853ADC802031}"/>
    <cellStyle name="40% - Accent2 4 2 5 2 2 2 2" xfId="20187" xr:uid="{33839D9D-07E5-44C3-86C2-5EE58F17E5B6}"/>
    <cellStyle name="40% - Accent2 4 2 5 2 2 3" xfId="20188" xr:uid="{BB149A22-C1F4-48E7-91DB-A8701ECB6939}"/>
    <cellStyle name="40% - Accent2 4 2 5 2 3" xfId="20189" xr:uid="{5F72CF60-1D21-44C2-BFD2-C49ADCB649A6}"/>
    <cellStyle name="40% - Accent2 4 2 5 2 3 2" xfId="20190" xr:uid="{54796D0C-9C72-48A9-9DDF-8EA7F577CE15}"/>
    <cellStyle name="40% - Accent2 4 2 5 2 4" xfId="20191" xr:uid="{65A97929-4943-4989-85AA-BE2F9EDEF786}"/>
    <cellStyle name="40% - Accent2 4 2 5 3" xfId="20192" xr:uid="{9EC7ADBF-6159-45AB-9E5F-0908880E3E55}"/>
    <cellStyle name="40% - Accent2 4 2 5 3 2" xfId="20193" xr:uid="{3C6105BE-AB5F-4162-B24F-D71A40070B9F}"/>
    <cellStyle name="40% - Accent2 4 2 5 3 2 2" xfId="20194" xr:uid="{035E697F-9421-4DC8-9E85-FA1DE92B6370}"/>
    <cellStyle name="40% - Accent2 4 2 5 3 3" xfId="20195" xr:uid="{CBB1BFFC-C7A0-468E-914D-E78440A34C50}"/>
    <cellStyle name="40% - Accent2 4 2 5 4" xfId="20196" xr:uid="{1F13D2C1-16F5-40A6-95F5-A2757F2BBEDC}"/>
    <cellStyle name="40% - Accent2 4 2 5 4 2" xfId="20197" xr:uid="{790299B5-F7AE-4370-B5FB-EAA23A4CED5F}"/>
    <cellStyle name="40% - Accent2 4 2 5 5" xfId="20198" xr:uid="{83F24B46-5BA8-4AF2-BC63-C77288D2A77D}"/>
    <cellStyle name="40% - Accent2 4 2 5 5 2" xfId="20199" xr:uid="{9CF046B5-BE36-4CED-90B6-698C2F257162}"/>
    <cellStyle name="40% - Accent2 4 2 5 6" xfId="20200" xr:uid="{23D14C82-9A51-40F1-8C3A-15376005D93F}"/>
    <cellStyle name="40% - Accent2 4 2 5 7" xfId="20201" xr:uid="{32BE05B2-2642-4738-B8E4-2EF03789D658}"/>
    <cellStyle name="40% - Accent2 4 2 6" xfId="20202" xr:uid="{73F1BE2C-B5EA-47FB-BB66-C1021B620EA9}"/>
    <cellStyle name="40% - Accent2 4 2 6 2" xfId="20203" xr:uid="{1F8AB3C0-F7DE-4108-9A32-081B9D20663C}"/>
    <cellStyle name="40% - Accent2 4 2 6 2 2" xfId="20204" xr:uid="{0CB7E65F-9D10-4ED8-9147-17AA72218481}"/>
    <cellStyle name="40% - Accent2 4 2 6 2 2 2" xfId="20205" xr:uid="{0E07FF9A-6218-4ADD-80CD-0ECF4ECA814B}"/>
    <cellStyle name="40% - Accent2 4 2 6 2 2 2 2" xfId="20206" xr:uid="{0B34801F-70F5-4E65-AF23-52E0E563CB47}"/>
    <cellStyle name="40% - Accent2 4 2 6 2 2 3" xfId="20207" xr:uid="{578221FE-1A24-44F2-83D0-422581F4AEE5}"/>
    <cellStyle name="40% - Accent2 4 2 6 2 3" xfId="20208" xr:uid="{6F1D33A8-C546-4A9B-99C6-4DE40EDD335A}"/>
    <cellStyle name="40% - Accent2 4 2 6 2 3 2" xfId="20209" xr:uid="{032C197C-E8CE-47F5-8338-8B099AE64D98}"/>
    <cellStyle name="40% - Accent2 4 2 6 2 4" xfId="20210" xr:uid="{7D76C4EB-04FC-49CD-B18C-5B0B4F3DCE5B}"/>
    <cellStyle name="40% - Accent2 4 2 6 3" xfId="20211" xr:uid="{6775ABA1-79FD-4462-BF3B-0F9B98A80C14}"/>
    <cellStyle name="40% - Accent2 4 2 6 3 2" xfId="20212" xr:uid="{C5FC66BB-8647-4050-9B8A-704C2D796D35}"/>
    <cellStyle name="40% - Accent2 4 2 6 3 2 2" xfId="20213" xr:uid="{734446CC-B39E-46FF-BF75-4B4349F9AFDB}"/>
    <cellStyle name="40% - Accent2 4 2 6 3 3" xfId="20214" xr:uid="{CAAF71BB-71C8-4630-96C9-2AB99E4EBC55}"/>
    <cellStyle name="40% - Accent2 4 2 6 4" xfId="20215" xr:uid="{E60290B5-E1BC-4D95-92B2-8EED6D44FE2B}"/>
    <cellStyle name="40% - Accent2 4 2 6 4 2" xfId="20216" xr:uid="{935E3380-D76A-4797-BE64-1123C50ED0A5}"/>
    <cellStyle name="40% - Accent2 4 2 6 5" xfId="20217" xr:uid="{A9728840-6B31-4CC6-A359-2451ECB7968E}"/>
    <cellStyle name="40% - Accent2 4 2 7" xfId="20218" xr:uid="{093EDA72-74E9-4386-8938-9EA4422E9753}"/>
    <cellStyle name="40% - Accent2 4 2 7 2" xfId="20219" xr:uid="{998AA237-12DC-42EA-BB38-5494C759EDA9}"/>
    <cellStyle name="40% - Accent2 4 2 7 2 2" xfId="20220" xr:uid="{AD8EE494-50DA-4768-A829-0C3D60A8D2FA}"/>
    <cellStyle name="40% - Accent2 4 2 7 2 2 2" xfId="20221" xr:uid="{25A9C625-22A6-4F8A-83AF-43DE3C883B7C}"/>
    <cellStyle name="40% - Accent2 4 2 7 2 2 2 2" xfId="20222" xr:uid="{5B465348-8423-4820-8772-2FF065C44FEE}"/>
    <cellStyle name="40% - Accent2 4 2 7 2 2 3" xfId="20223" xr:uid="{9B22AC59-AE06-4649-B921-2CA64E8B06D3}"/>
    <cellStyle name="40% - Accent2 4 2 7 2 3" xfId="20224" xr:uid="{C349756F-F85E-41E5-B2FA-C6D16B29844A}"/>
    <cellStyle name="40% - Accent2 4 2 7 2 3 2" xfId="20225" xr:uid="{5EC1AFD6-4D8D-4367-ABED-9EF875D07C1D}"/>
    <cellStyle name="40% - Accent2 4 2 7 2 4" xfId="20226" xr:uid="{9771F760-93A4-41FE-B53C-ED8F89E3442E}"/>
    <cellStyle name="40% - Accent2 4 2 7 3" xfId="20227" xr:uid="{DE19BE19-CCFB-47FA-AA21-51B0B4CEBFF2}"/>
    <cellStyle name="40% - Accent2 4 2 7 3 2" xfId="20228" xr:uid="{F7A9A3B1-265B-4364-BC8E-481377016A47}"/>
    <cellStyle name="40% - Accent2 4 2 7 3 2 2" xfId="20229" xr:uid="{6F4F1A0A-8E0A-4B44-ADEB-309CD1BA0AE0}"/>
    <cellStyle name="40% - Accent2 4 2 7 3 3" xfId="20230" xr:uid="{3F341331-4671-4809-886B-14CE19068AB7}"/>
    <cellStyle name="40% - Accent2 4 2 7 4" xfId="20231" xr:uid="{7EE1D5FE-58DB-49AD-97C7-5E1E6BB90513}"/>
    <cellStyle name="40% - Accent2 4 2 7 4 2" xfId="20232" xr:uid="{C8D0925B-A2CB-49C8-A26D-4200C73282C1}"/>
    <cellStyle name="40% - Accent2 4 2 7 5" xfId="20233" xr:uid="{9A76778F-A40A-4B25-A4FE-1BBDC8D286EF}"/>
    <cellStyle name="40% - Accent2 4 2 8" xfId="20234" xr:uid="{553DA54A-03AD-437E-BCA4-581A01CF98B4}"/>
    <cellStyle name="40% - Accent2 4 2 8 2" xfId="20235" xr:uid="{C3553B69-ED43-4793-8345-EE5B2BACB394}"/>
    <cellStyle name="40% - Accent2 4 2 8 2 2" xfId="20236" xr:uid="{902380EF-B7E6-48DF-991F-A6905FEDDD45}"/>
    <cellStyle name="40% - Accent2 4 2 8 2 2 2" xfId="20237" xr:uid="{944DECE6-1EFD-4EFB-98E8-C67D382F9B88}"/>
    <cellStyle name="40% - Accent2 4 2 8 2 2 2 2" xfId="20238" xr:uid="{3CF1AEF4-A036-48EE-8C09-E0A29C6C922E}"/>
    <cellStyle name="40% - Accent2 4 2 8 2 2 3" xfId="20239" xr:uid="{953C8235-FDAA-499B-A828-680F84F99E9A}"/>
    <cellStyle name="40% - Accent2 4 2 8 2 3" xfId="20240" xr:uid="{B9106142-D85B-4B41-9547-F6C997335AC5}"/>
    <cellStyle name="40% - Accent2 4 2 8 2 3 2" xfId="20241" xr:uid="{7B353CEB-AC46-4F3F-9453-255A263F6AF2}"/>
    <cellStyle name="40% - Accent2 4 2 8 2 4" xfId="20242" xr:uid="{3386F77F-71EE-4566-9C21-7989EA61586A}"/>
    <cellStyle name="40% - Accent2 4 2 8 3" xfId="20243" xr:uid="{DCA84C29-BC82-49D0-B195-49D34BD346EE}"/>
    <cellStyle name="40% - Accent2 4 2 8 3 2" xfId="20244" xr:uid="{9002994E-0649-4E8E-A5B6-9AD714839D62}"/>
    <cellStyle name="40% - Accent2 4 2 8 3 2 2" xfId="20245" xr:uid="{116CBDEC-73F0-4352-AF50-7A42F8F507DC}"/>
    <cellStyle name="40% - Accent2 4 2 8 3 3" xfId="20246" xr:uid="{C0215888-A0F3-4EA5-84DE-F51EC2DBF3D3}"/>
    <cellStyle name="40% - Accent2 4 2 8 4" xfId="20247" xr:uid="{229ED00A-D5B5-4CC6-9120-FAEABAB13B4B}"/>
    <cellStyle name="40% - Accent2 4 2 8 4 2" xfId="20248" xr:uid="{20425D6E-66E5-443C-9032-19C0FBBDFB95}"/>
    <cellStyle name="40% - Accent2 4 2 8 5" xfId="20249" xr:uid="{1CB99B76-7248-4A6B-8C05-100319A9F5A8}"/>
    <cellStyle name="40% - Accent2 4 2 9" xfId="20250" xr:uid="{95CE7923-0671-469E-A995-C6DBB999EA08}"/>
    <cellStyle name="40% - Accent2 4 2 9 2" xfId="20251" xr:uid="{4174AC80-15EA-4FBA-BC85-E33A416BBF29}"/>
    <cellStyle name="40% - Accent2 4 2 9 2 2" xfId="20252" xr:uid="{23ECDE7B-D509-4B7B-B2D5-0D1AA2C20989}"/>
    <cellStyle name="40% - Accent2 4 2 9 2 2 2" xfId="20253" xr:uid="{9C2D6AFD-C429-4092-A17F-FDBBBC765177}"/>
    <cellStyle name="40% - Accent2 4 2 9 2 2 2 2" xfId="20254" xr:uid="{FCDBFF40-D021-4F0E-8E22-AC858EBF81FC}"/>
    <cellStyle name="40% - Accent2 4 2 9 2 2 3" xfId="20255" xr:uid="{13A37ACD-DFEC-494E-B895-C849D43B4BBE}"/>
    <cellStyle name="40% - Accent2 4 2 9 2 3" xfId="20256" xr:uid="{FFADF963-370B-4616-A5CC-95A169D25366}"/>
    <cellStyle name="40% - Accent2 4 2 9 2 3 2" xfId="20257" xr:uid="{F76BBEAD-5513-4FA9-8221-A57AE2589A07}"/>
    <cellStyle name="40% - Accent2 4 2 9 2 4" xfId="20258" xr:uid="{555CE5CF-8E6E-4537-BFA7-82D0F22505BD}"/>
    <cellStyle name="40% - Accent2 4 2 9 3" xfId="20259" xr:uid="{1A072BE1-8791-45E3-818F-F1922C168A6D}"/>
    <cellStyle name="40% - Accent2 4 2 9 3 2" xfId="20260" xr:uid="{3153864D-46C5-4FE1-AB0B-CBDB691BE976}"/>
    <cellStyle name="40% - Accent2 4 2 9 3 2 2" xfId="20261" xr:uid="{631AE028-D15D-40FD-80B3-935ACD703AFE}"/>
    <cellStyle name="40% - Accent2 4 2 9 3 3" xfId="20262" xr:uid="{D29C80C4-0833-48B1-BCE2-A3FA588A36EC}"/>
    <cellStyle name="40% - Accent2 4 2 9 4" xfId="20263" xr:uid="{F6EE462B-C0D6-48D1-965E-9B9084769EC2}"/>
    <cellStyle name="40% - Accent2 4 2 9 4 2" xfId="20264" xr:uid="{FD3FC457-2B8E-4B4E-B94D-211484393DB8}"/>
    <cellStyle name="40% - Accent2 4 2 9 5" xfId="20265" xr:uid="{D2B86723-0585-444A-AD13-1214B2A1FB07}"/>
    <cellStyle name="40% - Accent2 4 2_Asset Register (new)" xfId="20266" xr:uid="{424F249B-857B-4BED-A7C8-96A89ACD9C7F}"/>
    <cellStyle name="40% - Accent2 4 3" xfId="20267" xr:uid="{1632EB35-36F9-4207-9139-924AF995D141}"/>
    <cellStyle name="40% - Accent2 4 3 10" xfId="20268" xr:uid="{EE122A7B-AEBA-4820-8C5C-EBC588918558}"/>
    <cellStyle name="40% - Accent2 4 3 10 2" xfId="20269" xr:uid="{5E2DFF5D-0530-4387-BF37-9D3F4A266B5B}"/>
    <cellStyle name="40% - Accent2 4 3 11" xfId="20270" xr:uid="{8F9283AD-847F-401E-B41A-7F21F8E66082}"/>
    <cellStyle name="40% - Accent2 4 3 11 2" xfId="20271" xr:uid="{6828A004-EEDC-440B-8F78-A9DBC176744B}"/>
    <cellStyle name="40% - Accent2 4 3 12" xfId="20272" xr:uid="{50178E83-248D-413D-9E78-1813DFF9E8AB}"/>
    <cellStyle name="40% - Accent2 4 3 13" xfId="20273" xr:uid="{4104803E-227D-4A1F-BBBC-09F160405E29}"/>
    <cellStyle name="40% - Accent2 4 3 2" xfId="20274" xr:uid="{4B761277-D093-465B-9FB7-72E4B5717F28}"/>
    <cellStyle name="40% - Accent2 4 3 2 2" xfId="20275" xr:uid="{3DAA5E9E-58A7-4A69-8D28-1ADB465B66D0}"/>
    <cellStyle name="40% - Accent2 4 3 2 2 2" xfId="20276" xr:uid="{EF04F10A-7F18-4D4D-8E47-FA92DB91F408}"/>
    <cellStyle name="40% - Accent2 4 3 2 2 2 2" xfId="20277" xr:uid="{8C9882EB-2981-46FF-900A-0C1F39938E43}"/>
    <cellStyle name="40% - Accent2 4 3 2 2 2 2 2" xfId="20278" xr:uid="{965D71C4-914D-4EF8-8AAC-D16D3D2571DF}"/>
    <cellStyle name="40% - Accent2 4 3 2 2 2 2 2 2" xfId="20279" xr:uid="{D3EFC9E1-EC7D-405D-B918-F3D3646194C9}"/>
    <cellStyle name="40% - Accent2 4 3 2 2 2 2 3" xfId="20280" xr:uid="{16686000-D3BA-47C0-A60C-EF4A24287481}"/>
    <cellStyle name="40% - Accent2 4 3 2 2 2 3" xfId="20281" xr:uid="{811C6A8C-A2DD-43EA-B725-8A71A65A78D1}"/>
    <cellStyle name="40% - Accent2 4 3 2 2 2 3 2" xfId="20282" xr:uid="{9A5A0E21-1A41-4983-9B2C-006017B98A13}"/>
    <cellStyle name="40% - Accent2 4 3 2 2 2 4" xfId="20283" xr:uid="{06A41FB9-CBE3-4DE8-A5E2-D3E5896638CD}"/>
    <cellStyle name="40% - Accent2 4 3 2 2 2 4 2" xfId="20284" xr:uid="{4F3A2B43-239B-4527-992D-DD6EDE9A9EAD}"/>
    <cellStyle name="40% - Accent2 4 3 2 2 2 5" xfId="20285" xr:uid="{68CD5C69-28D6-497E-804A-9BC93A2EE756}"/>
    <cellStyle name="40% - Accent2 4 3 2 2 2 6" xfId="20286" xr:uid="{59A23791-AF6C-4904-9D52-E08662ACDD1F}"/>
    <cellStyle name="40% - Accent2 4 3 2 2 3" xfId="20287" xr:uid="{8E72375F-ADDE-4AA2-92B3-490DBED35195}"/>
    <cellStyle name="40% - Accent2 4 3 2 2 3 2" xfId="20288" xr:uid="{15DD74CB-EF79-4B97-8A97-49816E6C5749}"/>
    <cellStyle name="40% - Accent2 4 3 2 2 3 2 2" xfId="20289" xr:uid="{DA522BB3-C810-48B9-B3F8-72B109880D48}"/>
    <cellStyle name="40% - Accent2 4 3 2 2 3 3" xfId="20290" xr:uid="{DFE30F9B-6B16-4F86-8775-EB9A2C20CEA7}"/>
    <cellStyle name="40% - Accent2 4 3 2 2 4" xfId="20291" xr:uid="{4DA2E728-BB8E-4A7E-AC26-9B70779C333E}"/>
    <cellStyle name="40% - Accent2 4 3 2 2 4 2" xfId="20292" xr:uid="{6B9E1A5E-AC21-436E-915B-384EE15F710B}"/>
    <cellStyle name="40% - Accent2 4 3 2 2 5" xfId="20293" xr:uid="{E7F8C615-EDC0-4AB1-A9B1-7F93B7C24B9D}"/>
    <cellStyle name="40% - Accent2 4 3 2 2 5 2" xfId="20294" xr:uid="{2BCE84C8-8562-4EA0-9E76-74D9CE66B36D}"/>
    <cellStyle name="40% - Accent2 4 3 2 2 6" xfId="20295" xr:uid="{B4A8285E-C74C-4A98-AD64-8BC1257C8DDA}"/>
    <cellStyle name="40% - Accent2 4 3 2 2 7" xfId="20296" xr:uid="{DA9CAF2F-FF51-4B2B-BD82-E992A9AA462E}"/>
    <cellStyle name="40% - Accent2 4 3 2 3" xfId="20297" xr:uid="{B1CD433E-513F-4449-8786-FA6FB77945D4}"/>
    <cellStyle name="40% - Accent2 4 3 2 3 2" xfId="20298" xr:uid="{386D19AE-717A-48B7-9934-FD08BC6CE770}"/>
    <cellStyle name="40% - Accent2 4 3 2 3 2 2" xfId="20299" xr:uid="{B1609F22-07A4-4D32-BCB7-D332DCC682B0}"/>
    <cellStyle name="40% - Accent2 4 3 2 3 2 2 2" xfId="20300" xr:uid="{8A862E08-036B-4361-B816-6B1982D7125B}"/>
    <cellStyle name="40% - Accent2 4 3 2 3 2 2 2 2" xfId="20301" xr:uid="{054E42BE-2FFE-4D93-98B0-9BE0A9212723}"/>
    <cellStyle name="40% - Accent2 4 3 2 3 2 2 3" xfId="20302" xr:uid="{720E18F7-9D9E-4F2A-9C26-A0C89B6A27FA}"/>
    <cellStyle name="40% - Accent2 4 3 2 3 2 3" xfId="20303" xr:uid="{FC0D2545-FE1F-402C-91D3-EE679171418F}"/>
    <cellStyle name="40% - Accent2 4 3 2 3 2 3 2" xfId="20304" xr:uid="{514BD1C0-8665-4340-AF6D-A57A454834BC}"/>
    <cellStyle name="40% - Accent2 4 3 2 3 2 4" xfId="20305" xr:uid="{3406E5F2-F4F5-43A6-9489-3B6C9D801F26}"/>
    <cellStyle name="40% - Accent2 4 3 2 3 3" xfId="20306" xr:uid="{E6FA2BED-63A9-4657-B6E4-51B5D79D535D}"/>
    <cellStyle name="40% - Accent2 4 3 2 3 3 2" xfId="20307" xr:uid="{1CF0B7B9-C813-4DBB-B71D-F9F9631E48C7}"/>
    <cellStyle name="40% - Accent2 4 3 2 3 3 2 2" xfId="20308" xr:uid="{FF7CD438-B610-4EBA-AEC8-248AB32B91E6}"/>
    <cellStyle name="40% - Accent2 4 3 2 3 3 3" xfId="20309" xr:uid="{A8E84778-E2FF-4C33-8666-C02C52247BFF}"/>
    <cellStyle name="40% - Accent2 4 3 2 3 4" xfId="20310" xr:uid="{20356CEF-B6FA-43D6-ADCF-235FF3691DDF}"/>
    <cellStyle name="40% - Accent2 4 3 2 3 4 2" xfId="20311" xr:uid="{C9B6FB7B-1228-4278-867A-35DE92BB9341}"/>
    <cellStyle name="40% - Accent2 4 3 2 3 5" xfId="20312" xr:uid="{74A21297-031B-4EF4-98A9-97DE039374C2}"/>
    <cellStyle name="40% - Accent2 4 3 2 3 5 2" xfId="20313" xr:uid="{9E6DE561-E806-4EDD-994C-71DB037D907D}"/>
    <cellStyle name="40% - Accent2 4 3 2 3 6" xfId="20314" xr:uid="{507D09D0-E45D-4559-B09F-1FD1669C2566}"/>
    <cellStyle name="40% - Accent2 4 3 2 3 7" xfId="20315" xr:uid="{52ADF198-AA4F-400D-AA59-6C080E421140}"/>
    <cellStyle name="40% - Accent2 4 3 2 4" xfId="20316" xr:uid="{A22B98D3-81AA-43C6-89E7-75AD572CCCF4}"/>
    <cellStyle name="40% - Accent2 4 3 2 4 2" xfId="20317" xr:uid="{2B9573D1-510C-44B2-B09A-7F27E99D3F3E}"/>
    <cellStyle name="40% - Accent2 4 3 2 4 2 2" xfId="20318" xr:uid="{F5DC8192-EB6E-4146-8828-8A3ED9131F33}"/>
    <cellStyle name="40% - Accent2 4 3 2 4 2 2 2" xfId="20319" xr:uid="{82A1F527-8A0E-41E2-82BA-C31E9B1FCBA9}"/>
    <cellStyle name="40% - Accent2 4 3 2 4 2 3" xfId="20320" xr:uid="{A0559678-3176-464E-B527-AC908CEB1FBD}"/>
    <cellStyle name="40% - Accent2 4 3 2 4 3" xfId="20321" xr:uid="{8CEC8D6E-529A-4699-A242-16D861AFE1F5}"/>
    <cellStyle name="40% - Accent2 4 3 2 4 3 2" xfId="20322" xr:uid="{9C1A1654-37B5-496E-B404-F28BC9614AA6}"/>
    <cellStyle name="40% - Accent2 4 3 2 4 4" xfId="20323" xr:uid="{D3EF2E26-7496-444E-A5B7-A8BD47FAA390}"/>
    <cellStyle name="40% - Accent2 4 3 2 5" xfId="20324" xr:uid="{EBCFF8CF-05B9-4FDA-A4BB-CC22CEB9B644}"/>
    <cellStyle name="40% - Accent2 4 3 2 5 2" xfId="20325" xr:uid="{127C672D-42D9-49E8-B5F7-9421D8BC2E36}"/>
    <cellStyle name="40% - Accent2 4 3 2 5 2 2" xfId="20326" xr:uid="{77FC540A-419A-4018-B7B0-4970DE1FBA7C}"/>
    <cellStyle name="40% - Accent2 4 3 2 5 3" xfId="20327" xr:uid="{63500333-1A02-4392-9304-870385C53D00}"/>
    <cellStyle name="40% - Accent2 4 3 2 6" xfId="20328" xr:uid="{CEC8C545-BACC-4314-A4E7-ED2DD6052FEC}"/>
    <cellStyle name="40% - Accent2 4 3 2 6 2" xfId="20329" xr:uid="{A6BB5103-2416-49F1-B497-CA90F55E553F}"/>
    <cellStyle name="40% - Accent2 4 3 2 7" xfId="20330" xr:uid="{4FA49B01-2C88-4D4F-81BC-281EC6BB59E0}"/>
    <cellStyle name="40% - Accent2 4 3 2 7 2" xfId="20331" xr:uid="{76755D7A-4D88-4C4E-ADA8-8A488F7428DD}"/>
    <cellStyle name="40% - Accent2 4 3 2 8" xfId="20332" xr:uid="{D9CEB3B6-A14B-4D37-A79A-3979171E5791}"/>
    <cellStyle name="40% - Accent2 4 3 2 9" xfId="20333" xr:uid="{51B1315F-459A-4776-8DB7-893C96504839}"/>
    <cellStyle name="40% - Accent2 4 3 3" xfId="20334" xr:uid="{8EBA543A-6BCE-444D-8581-09CA16993788}"/>
    <cellStyle name="40% - Accent2 4 3 3 2" xfId="20335" xr:uid="{B5F9BD09-2A31-4CC2-814D-528D945D25E5}"/>
    <cellStyle name="40% - Accent2 4 3 3 2 2" xfId="20336" xr:uid="{26577399-F3AB-4E97-A934-E49B5073D62E}"/>
    <cellStyle name="40% - Accent2 4 3 3 2 2 2" xfId="20337" xr:uid="{E11013D0-6208-4FF4-87A6-CF33902A9AFA}"/>
    <cellStyle name="40% - Accent2 4 3 3 2 2 2 2" xfId="20338" xr:uid="{F1D47985-4F4E-47EE-924E-22E36E6AA53F}"/>
    <cellStyle name="40% - Accent2 4 3 3 2 2 2 2 2" xfId="20339" xr:uid="{5B2131AA-A7E1-46A4-A5D7-598DCC993D75}"/>
    <cellStyle name="40% - Accent2 4 3 3 2 2 2 3" xfId="20340" xr:uid="{E2E50EA5-6B15-40E5-BADB-C2B647352370}"/>
    <cellStyle name="40% - Accent2 4 3 3 2 2 3" xfId="20341" xr:uid="{AD4250A7-6AD8-47C5-BB2B-9E7365EDB26F}"/>
    <cellStyle name="40% - Accent2 4 3 3 2 2 3 2" xfId="20342" xr:uid="{329E1CEF-C26F-41C8-A052-EA4389D967A5}"/>
    <cellStyle name="40% - Accent2 4 3 3 2 2 4" xfId="20343" xr:uid="{C867FC43-B742-4137-BB59-2E9B3A95CDB3}"/>
    <cellStyle name="40% - Accent2 4 3 3 2 3" xfId="20344" xr:uid="{A5287091-23AA-47E5-95C2-7E11EAAAB7AE}"/>
    <cellStyle name="40% - Accent2 4 3 3 2 3 2" xfId="20345" xr:uid="{1E4CE2A1-D57B-427A-9095-9BFE5178AFC7}"/>
    <cellStyle name="40% - Accent2 4 3 3 2 3 2 2" xfId="20346" xr:uid="{DA02FA34-9750-44A7-B5EA-8E676FE63C6B}"/>
    <cellStyle name="40% - Accent2 4 3 3 2 3 3" xfId="20347" xr:uid="{FD9B5997-6094-4D1F-9D65-8187FD29F667}"/>
    <cellStyle name="40% - Accent2 4 3 3 2 4" xfId="20348" xr:uid="{65062B11-02CD-4AFD-B401-8262232AF3C3}"/>
    <cellStyle name="40% - Accent2 4 3 3 2 4 2" xfId="20349" xr:uid="{FB155696-8DA9-493D-BEFA-52C0F49C909B}"/>
    <cellStyle name="40% - Accent2 4 3 3 2 5" xfId="20350" xr:uid="{E1183350-19AE-4567-924A-468270EBF07D}"/>
    <cellStyle name="40% - Accent2 4 3 3 2 5 2" xfId="20351" xr:uid="{9D1737A8-3860-4D0D-B4B4-C6252C5E643B}"/>
    <cellStyle name="40% - Accent2 4 3 3 2 6" xfId="20352" xr:uid="{E94F3371-77ED-4DC3-BA86-CB1FFD8FDCB0}"/>
    <cellStyle name="40% - Accent2 4 3 3 2 7" xfId="20353" xr:uid="{3F4DB397-F155-4D8A-9279-244D93560A71}"/>
    <cellStyle name="40% - Accent2 4 3 3 3" xfId="20354" xr:uid="{959AE7B7-9613-4077-8C00-F8C9476372E0}"/>
    <cellStyle name="40% - Accent2 4 3 3 3 2" xfId="20355" xr:uid="{8149C4CB-4AA5-4527-8ABC-F86D482A9F4C}"/>
    <cellStyle name="40% - Accent2 4 3 3 3 2 2" xfId="20356" xr:uid="{05F49066-C1B7-4EA2-AA0B-09F7CAA85B34}"/>
    <cellStyle name="40% - Accent2 4 3 3 3 2 2 2" xfId="20357" xr:uid="{ABD8CF09-B7BA-441D-AF2E-12AF30288361}"/>
    <cellStyle name="40% - Accent2 4 3 3 3 2 2 2 2" xfId="20358" xr:uid="{D3D4D0BE-A040-414B-9D0D-43E4E920B8D5}"/>
    <cellStyle name="40% - Accent2 4 3 3 3 2 2 3" xfId="20359" xr:uid="{478A302D-62C8-4360-B2D3-D6C797BC67F4}"/>
    <cellStyle name="40% - Accent2 4 3 3 3 2 3" xfId="20360" xr:uid="{32F7B246-921D-4622-A036-E84FED202604}"/>
    <cellStyle name="40% - Accent2 4 3 3 3 2 3 2" xfId="20361" xr:uid="{078E52C6-519F-4ACB-ACF4-3A930DF163F8}"/>
    <cellStyle name="40% - Accent2 4 3 3 3 2 4" xfId="20362" xr:uid="{C6D6CB08-9D33-4912-BA0C-C82707F1FD09}"/>
    <cellStyle name="40% - Accent2 4 3 3 3 3" xfId="20363" xr:uid="{62EFDA94-8432-4D9D-ADC6-38DC48CDA2DD}"/>
    <cellStyle name="40% - Accent2 4 3 3 3 3 2" xfId="20364" xr:uid="{354C061E-20CD-4AC3-BDBB-F94DD4BAA13F}"/>
    <cellStyle name="40% - Accent2 4 3 3 3 3 2 2" xfId="20365" xr:uid="{512D9FEE-DD1A-4D2B-A1F0-10872D571585}"/>
    <cellStyle name="40% - Accent2 4 3 3 3 3 3" xfId="20366" xr:uid="{8F437E48-2CAD-48EC-89B3-8896F614E437}"/>
    <cellStyle name="40% - Accent2 4 3 3 3 4" xfId="20367" xr:uid="{D47888D6-BDD2-4FD7-9356-2AD933D12E36}"/>
    <cellStyle name="40% - Accent2 4 3 3 3 4 2" xfId="20368" xr:uid="{4B14B3A5-1EFB-491E-94F1-CB531DA09C08}"/>
    <cellStyle name="40% - Accent2 4 3 3 3 5" xfId="20369" xr:uid="{8CD4EB8E-23D1-4E93-9889-B1248CCD676F}"/>
    <cellStyle name="40% - Accent2 4 3 3 4" xfId="20370" xr:uid="{C2903F42-CD8B-4257-AB4B-E00B2B492859}"/>
    <cellStyle name="40% - Accent2 4 3 3 4 2" xfId="20371" xr:uid="{2C8934E6-B366-4111-8D33-84651DCAB8B8}"/>
    <cellStyle name="40% - Accent2 4 3 3 4 2 2" xfId="20372" xr:uid="{0F623463-4522-45A6-8AB2-8ECE3F537EE7}"/>
    <cellStyle name="40% - Accent2 4 3 3 4 2 2 2" xfId="20373" xr:uid="{F7EFCDB2-A420-4FE1-B622-AF51A272CA58}"/>
    <cellStyle name="40% - Accent2 4 3 3 4 2 3" xfId="20374" xr:uid="{3398207A-7112-4E20-87A6-3F1BD6D8B5F1}"/>
    <cellStyle name="40% - Accent2 4 3 3 4 3" xfId="20375" xr:uid="{844D8010-86EC-4F1E-8CBA-BB299C3EE12F}"/>
    <cellStyle name="40% - Accent2 4 3 3 4 3 2" xfId="20376" xr:uid="{D4BB57A5-5937-49EE-A0AA-EDE4B9465CDB}"/>
    <cellStyle name="40% - Accent2 4 3 3 4 4" xfId="20377" xr:uid="{D10EBF68-9773-40AD-9BD2-C74F25E3D27E}"/>
    <cellStyle name="40% - Accent2 4 3 3 5" xfId="20378" xr:uid="{52EA4B07-51BB-4307-91FE-A6B4D40ADAD5}"/>
    <cellStyle name="40% - Accent2 4 3 3 5 2" xfId="20379" xr:uid="{46901AFB-6EA0-41A6-A80A-1D38C97B9D11}"/>
    <cellStyle name="40% - Accent2 4 3 3 5 2 2" xfId="20380" xr:uid="{74FF577D-2072-4BD6-90EB-9EC502918A2E}"/>
    <cellStyle name="40% - Accent2 4 3 3 5 3" xfId="20381" xr:uid="{E8E4F595-0705-4FA7-B01F-0AC02036CB32}"/>
    <cellStyle name="40% - Accent2 4 3 3 6" xfId="20382" xr:uid="{46782593-DEC4-4BAD-B439-96F0C7D8822A}"/>
    <cellStyle name="40% - Accent2 4 3 3 6 2" xfId="20383" xr:uid="{AB1FA7BD-493B-436C-976E-A6DE3B53EF9D}"/>
    <cellStyle name="40% - Accent2 4 3 3 7" xfId="20384" xr:uid="{077A9B1D-A1D6-4745-8CE0-284EB67B3F2C}"/>
    <cellStyle name="40% - Accent2 4 3 3 7 2" xfId="20385" xr:uid="{5818BD6A-F0C1-4A08-81D1-E1EEB0B1F799}"/>
    <cellStyle name="40% - Accent2 4 3 3 8" xfId="20386" xr:uid="{DF753C45-212B-4B42-A1BD-377B49857CEC}"/>
    <cellStyle name="40% - Accent2 4 3 3 9" xfId="20387" xr:uid="{44921456-696B-4291-AB0B-FA7154519D1D}"/>
    <cellStyle name="40% - Accent2 4 3 4" xfId="20388" xr:uid="{8E55098D-531E-4493-A9D3-E2885DE993A3}"/>
    <cellStyle name="40% - Accent2 4 3 4 2" xfId="20389" xr:uid="{1055213B-F172-451E-96D3-22E11B87F825}"/>
    <cellStyle name="40% - Accent2 4 3 4 2 2" xfId="20390" xr:uid="{E45E4D83-0BEF-4631-9467-83699467112B}"/>
    <cellStyle name="40% - Accent2 4 3 4 2 2 2" xfId="20391" xr:uid="{1E9D4B25-5928-4F82-A018-D6991389A6D4}"/>
    <cellStyle name="40% - Accent2 4 3 4 2 2 2 2" xfId="20392" xr:uid="{F853AFA2-C741-4C4B-847B-244F1791B443}"/>
    <cellStyle name="40% - Accent2 4 3 4 2 2 3" xfId="20393" xr:uid="{E967D9EB-486D-4B07-93D7-FCA9B8D0B53F}"/>
    <cellStyle name="40% - Accent2 4 3 4 2 3" xfId="20394" xr:uid="{31FD927C-77DB-4AD8-9367-3278BAB12BC9}"/>
    <cellStyle name="40% - Accent2 4 3 4 2 3 2" xfId="20395" xr:uid="{877857E6-C25B-4C0E-A594-88E2642CBCBA}"/>
    <cellStyle name="40% - Accent2 4 3 4 2 4" xfId="20396" xr:uid="{DB64E1B5-175D-43EE-8E20-D9A4D235F9E0}"/>
    <cellStyle name="40% - Accent2 4 3 4 3" xfId="20397" xr:uid="{C3CC6644-8387-44D7-B8D6-1747B4AC8745}"/>
    <cellStyle name="40% - Accent2 4 3 4 3 2" xfId="20398" xr:uid="{9238E9A3-5CF8-499A-BA06-A4159C558D5F}"/>
    <cellStyle name="40% - Accent2 4 3 4 3 2 2" xfId="20399" xr:uid="{2BE52875-C274-45C4-8AD1-FAF08E83159C}"/>
    <cellStyle name="40% - Accent2 4 3 4 3 3" xfId="20400" xr:uid="{A41A1D95-11CC-4211-870C-50E1EF43ACF9}"/>
    <cellStyle name="40% - Accent2 4 3 4 4" xfId="20401" xr:uid="{FF599CDA-201D-4A86-910F-166A6D1EDEB2}"/>
    <cellStyle name="40% - Accent2 4 3 4 4 2" xfId="20402" xr:uid="{7A03A582-F4A9-4427-843C-117A78A5A6AC}"/>
    <cellStyle name="40% - Accent2 4 3 4 5" xfId="20403" xr:uid="{BA3CDEDA-DBBB-4CA9-8555-5B1A683436A1}"/>
    <cellStyle name="40% - Accent2 4 3 4 5 2" xfId="20404" xr:uid="{C1114D58-EE5B-4AAD-9480-2088B9854D17}"/>
    <cellStyle name="40% - Accent2 4 3 4 6" xfId="20405" xr:uid="{D2939D9D-2C95-4BB7-8EC9-3B31C86B0E9F}"/>
    <cellStyle name="40% - Accent2 4 3 4 7" xfId="20406" xr:uid="{A20E3394-6EAA-4A34-96CA-B5277615A889}"/>
    <cellStyle name="40% - Accent2 4 3 5" xfId="20407" xr:uid="{3FD4C39B-EFB7-4E7D-A8DD-E8B8404F1445}"/>
    <cellStyle name="40% - Accent2 4 3 5 2" xfId="20408" xr:uid="{589A3978-2625-4CC5-A99D-1069FCDD0D91}"/>
    <cellStyle name="40% - Accent2 4 3 5 2 2" xfId="20409" xr:uid="{ECDA91A2-ABCB-4AB9-B950-C64DECB3F2CF}"/>
    <cellStyle name="40% - Accent2 4 3 5 2 2 2" xfId="20410" xr:uid="{A84DF91E-6884-4D0F-915A-FB185DBFE677}"/>
    <cellStyle name="40% - Accent2 4 3 5 2 2 2 2" xfId="20411" xr:uid="{03BBD88D-6837-4A53-A690-524744583F51}"/>
    <cellStyle name="40% - Accent2 4 3 5 2 2 3" xfId="20412" xr:uid="{6ED6914C-BF5F-44DF-BDB6-5809236FB601}"/>
    <cellStyle name="40% - Accent2 4 3 5 2 3" xfId="20413" xr:uid="{560F134A-7193-4C4E-A491-2835B3EE7A71}"/>
    <cellStyle name="40% - Accent2 4 3 5 2 3 2" xfId="20414" xr:uid="{04D75037-A0BF-4146-B0DC-7B958BFCD5B0}"/>
    <cellStyle name="40% - Accent2 4 3 5 2 4" xfId="20415" xr:uid="{17052DB0-C2CB-4141-998B-745A3005267A}"/>
    <cellStyle name="40% - Accent2 4 3 5 3" xfId="20416" xr:uid="{BD9BE0CE-5336-439B-AC53-3C86EA64FE89}"/>
    <cellStyle name="40% - Accent2 4 3 5 3 2" xfId="20417" xr:uid="{0DB6E183-B896-485A-A536-7995F9C3657F}"/>
    <cellStyle name="40% - Accent2 4 3 5 3 2 2" xfId="20418" xr:uid="{7DEF4BDD-F80B-4505-B83E-313B43012019}"/>
    <cellStyle name="40% - Accent2 4 3 5 3 3" xfId="20419" xr:uid="{13A33A93-79CB-4EB0-A404-7C78C130A7A8}"/>
    <cellStyle name="40% - Accent2 4 3 5 4" xfId="20420" xr:uid="{23685904-3957-4ACD-A99B-464F74A6CF37}"/>
    <cellStyle name="40% - Accent2 4 3 5 4 2" xfId="20421" xr:uid="{732A9E79-BE24-46B2-875B-4E3E7332DD9E}"/>
    <cellStyle name="40% - Accent2 4 3 5 5" xfId="20422" xr:uid="{10915560-FDAC-4C21-BBCA-742213DA9317}"/>
    <cellStyle name="40% - Accent2 4 3 6" xfId="20423" xr:uid="{C31FD4F3-7CD6-4E1D-82E0-7F2385F9F057}"/>
    <cellStyle name="40% - Accent2 4 3 6 2" xfId="20424" xr:uid="{6D4778EE-017F-48FF-A105-4D9022EEE706}"/>
    <cellStyle name="40% - Accent2 4 3 6 2 2" xfId="20425" xr:uid="{BD3C23E7-D400-4D3E-87EC-178861405665}"/>
    <cellStyle name="40% - Accent2 4 3 6 2 2 2" xfId="20426" xr:uid="{E9901433-BB8E-4B35-B0F9-540239DE45CD}"/>
    <cellStyle name="40% - Accent2 4 3 6 2 2 2 2" xfId="20427" xr:uid="{93927F9C-5A7E-48C8-A072-09A0B097A784}"/>
    <cellStyle name="40% - Accent2 4 3 6 2 2 3" xfId="20428" xr:uid="{A17D660D-4FB3-49CC-AA19-08006DFE22BC}"/>
    <cellStyle name="40% - Accent2 4 3 6 2 3" xfId="20429" xr:uid="{8187BBE5-5011-486F-B7D5-767CE006FE03}"/>
    <cellStyle name="40% - Accent2 4 3 6 2 3 2" xfId="20430" xr:uid="{E7CBB9EA-803F-4C74-91F5-849C998FEB9B}"/>
    <cellStyle name="40% - Accent2 4 3 6 2 4" xfId="20431" xr:uid="{9B5A2B43-8B02-4832-A918-283EC75DA3F7}"/>
    <cellStyle name="40% - Accent2 4 3 6 3" xfId="20432" xr:uid="{D74F02F7-19F2-4B3A-BEBC-4B98FF74A90C}"/>
    <cellStyle name="40% - Accent2 4 3 6 3 2" xfId="20433" xr:uid="{883F18E1-6C4A-47D2-AFB6-D18D62AA5487}"/>
    <cellStyle name="40% - Accent2 4 3 6 3 2 2" xfId="20434" xr:uid="{9A35D1A4-1BE4-40ED-8611-848F68251B37}"/>
    <cellStyle name="40% - Accent2 4 3 6 3 3" xfId="20435" xr:uid="{2F01A2C0-3236-4B87-A639-F1C4B02C217A}"/>
    <cellStyle name="40% - Accent2 4 3 6 4" xfId="20436" xr:uid="{078C35DD-3A76-4F97-9076-CBA9C60AF041}"/>
    <cellStyle name="40% - Accent2 4 3 6 4 2" xfId="20437" xr:uid="{58929D99-7A9B-43B2-B638-20C1F0E1DAA8}"/>
    <cellStyle name="40% - Accent2 4 3 6 5" xfId="20438" xr:uid="{8E3ACA60-4A6D-4B83-9448-597A46BD6188}"/>
    <cellStyle name="40% - Accent2 4 3 7" xfId="20439" xr:uid="{53E16459-FA9E-4446-BDF7-F5892E4C03EE}"/>
    <cellStyle name="40% - Accent2 4 3 7 2" xfId="20440" xr:uid="{E21D2F02-BF91-4937-A192-9A81B34768D0}"/>
    <cellStyle name="40% - Accent2 4 3 7 2 2" xfId="20441" xr:uid="{9CB6E9EA-43FF-4F2B-9664-ABBB567998FA}"/>
    <cellStyle name="40% - Accent2 4 3 7 2 2 2" xfId="20442" xr:uid="{8BBA3A01-EFF8-4DCC-8766-FECD6EC49ABF}"/>
    <cellStyle name="40% - Accent2 4 3 7 2 2 2 2" xfId="20443" xr:uid="{5C0BE6F8-133F-4D86-8C93-D63C98799A7D}"/>
    <cellStyle name="40% - Accent2 4 3 7 2 2 3" xfId="20444" xr:uid="{3CE422B1-FCE2-46DB-AA43-57507B7DDEEA}"/>
    <cellStyle name="40% - Accent2 4 3 7 2 3" xfId="20445" xr:uid="{CADCA0CC-6685-461D-953E-409C7E78C561}"/>
    <cellStyle name="40% - Accent2 4 3 7 2 3 2" xfId="20446" xr:uid="{3E3E8F00-65CD-49CB-90D6-EDE171B8AC9E}"/>
    <cellStyle name="40% - Accent2 4 3 7 2 4" xfId="20447" xr:uid="{7066F689-9987-4D41-B7E6-61DBF5574791}"/>
    <cellStyle name="40% - Accent2 4 3 7 3" xfId="20448" xr:uid="{91028623-4D2C-4793-8DA5-DF59EDBC4306}"/>
    <cellStyle name="40% - Accent2 4 3 7 3 2" xfId="20449" xr:uid="{9DAC840C-B4B1-49D7-ADFA-B42B2DB5304A}"/>
    <cellStyle name="40% - Accent2 4 3 7 3 2 2" xfId="20450" xr:uid="{715D23A3-F308-4CE5-89B9-E0FDD7911B29}"/>
    <cellStyle name="40% - Accent2 4 3 7 3 3" xfId="20451" xr:uid="{B7C683A5-AB18-4102-A60B-7CD110057E8D}"/>
    <cellStyle name="40% - Accent2 4 3 7 4" xfId="20452" xr:uid="{C501D3CD-D00A-4FBC-9478-78103D8D792B}"/>
    <cellStyle name="40% - Accent2 4 3 7 4 2" xfId="20453" xr:uid="{7EC5F055-D3B3-4537-912F-57EC1A42E83C}"/>
    <cellStyle name="40% - Accent2 4 3 7 5" xfId="20454" xr:uid="{8D569DB1-1869-483B-8E76-EDD16C0867EE}"/>
    <cellStyle name="40% - Accent2 4 3 8" xfId="20455" xr:uid="{6521A949-5CC3-43FB-B445-66F73E5B00CB}"/>
    <cellStyle name="40% - Accent2 4 3 8 2" xfId="20456" xr:uid="{A764E3F3-C579-4A5E-A18D-C18CCA98F0A9}"/>
    <cellStyle name="40% - Accent2 4 3 8 2 2" xfId="20457" xr:uid="{94C744AB-8DBE-4A2E-9553-3A8345A9EB46}"/>
    <cellStyle name="40% - Accent2 4 3 8 2 2 2" xfId="20458" xr:uid="{0432DA98-96BB-47B6-BB70-656AC7C2D5BA}"/>
    <cellStyle name="40% - Accent2 4 3 8 2 3" xfId="20459" xr:uid="{0E332BB0-D378-42E8-A325-EEA7815AA9DC}"/>
    <cellStyle name="40% - Accent2 4 3 8 3" xfId="20460" xr:uid="{26543B32-06EB-4FBF-A00B-743C1005CB7A}"/>
    <cellStyle name="40% - Accent2 4 3 8 3 2" xfId="20461" xr:uid="{A89CE0B0-B982-4DAE-9CA2-6C59DB2A5055}"/>
    <cellStyle name="40% - Accent2 4 3 8 4" xfId="20462" xr:uid="{A502B376-D205-41D3-8325-1C408343D1CB}"/>
    <cellStyle name="40% - Accent2 4 3 9" xfId="20463" xr:uid="{8E266716-BE3F-40AB-9E54-11491804DFB9}"/>
    <cellStyle name="40% - Accent2 4 3 9 2" xfId="20464" xr:uid="{CF06A5C6-8B8B-49BC-B048-2DDF99EF3C64}"/>
    <cellStyle name="40% - Accent2 4 3 9 2 2" xfId="20465" xr:uid="{47B06004-E0DA-472F-99DA-8C856DABB446}"/>
    <cellStyle name="40% - Accent2 4 3 9 3" xfId="20466" xr:uid="{E7F281AF-F9B3-4B75-92DF-DA460E31D73C}"/>
    <cellStyle name="40% - Accent2 4 3_Asset Register (new)" xfId="20467" xr:uid="{F0507461-AF80-41E0-A38C-C8BB697D5635}"/>
    <cellStyle name="40% - Accent2 4 4" xfId="20468" xr:uid="{03D326A3-C265-41D4-B3AD-FD5C9C4EA0A4}"/>
    <cellStyle name="40% - Accent2 4 4 10" xfId="20469" xr:uid="{67A02A49-2632-42EF-B6D3-BBA003652A47}"/>
    <cellStyle name="40% - Accent2 4 4 11" xfId="20470" xr:uid="{2FE38A43-48D3-4CDA-9827-A3B5DC0E9810}"/>
    <cellStyle name="40% - Accent2 4 4 2" xfId="20471" xr:uid="{7E53C5BA-0D85-4D92-BFD6-B128B771F64F}"/>
    <cellStyle name="40% - Accent2 4 4 2 2" xfId="20472" xr:uid="{75E698E6-8B80-4069-BC13-323694A49149}"/>
    <cellStyle name="40% - Accent2 4 4 2 2 2" xfId="20473" xr:uid="{22A30704-D36F-4B30-8E2F-8A4AEBF02792}"/>
    <cellStyle name="40% - Accent2 4 4 2 2 2 2" xfId="20474" xr:uid="{B6DC71CB-EE27-40FC-8144-E02A1200A590}"/>
    <cellStyle name="40% - Accent2 4 4 2 2 2 2 2" xfId="20475" xr:uid="{AD0105EA-C681-4ECC-80D4-F56B3E7F33CE}"/>
    <cellStyle name="40% - Accent2 4 4 2 2 2 3" xfId="20476" xr:uid="{067E94BE-69F7-4B25-8E02-E701439A05C9}"/>
    <cellStyle name="40% - Accent2 4 4 2 2 3" xfId="20477" xr:uid="{38FEB5CB-9A05-48D7-9DC1-8E06E7975E16}"/>
    <cellStyle name="40% - Accent2 4 4 2 2 3 2" xfId="20478" xr:uid="{AB8D9D5D-7511-4207-AF4C-048D546C834A}"/>
    <cellStyle name="40% - Accent2 4 4 2 2 4" xfId="20479" xr:uid="{00734BBE-6335-4995-B37E-3D9B9D8EA25B}"/>
    <cellStyle name="40% - Accent2 4 4 2 2 4 2" xfId="20480" xr:uid="{E1692F29-7AEB-4E35-BEF8-40216F55A4EA}"/>
    <cellStyle name="40% - Accent2 4 4 2 2 5" xfId="20481" xr:uid="{ADDE3DC5-5D0D-469A-9AE1-9EDE5663EE35}"/>
    <cellStyle name="40% - Accent2 4 4 2 2 6" xfId="20482" xr:uid="{2669FC2F-D273-4F2C-AA5A-4772C403C10F}"/>
    <cellStyle name="40% - Accent2 4 4 2 3" xfId="20483" xr:uid="{18896A8C-D67A-4609-B68E-254E74F6CBD3}"/>
    <cellStyle name="40% - Accent2 4 4 2 3 2" xfId="20484" xr:uid="{2B93FD7E-0172-43E6-9E10-E02C23155C2B}"/>
    <cellStyle name="40% - Accent2 4 4 2 3 2 2" xfId="20485" xr:uid="{175814D2-0623-4BCD-806C-9F09E2199BD7}"/>
    <cellStyle name="40% - Accent2 4 4 2 3 3" xfId="20486" xr:uid="{B4271DD6-3C2B-449C-92B9-EC58CA883AA4}"/>
    <cellStyle name="40% - Accent2 4 4 2 4" xfId="20487" xr:uid="{7FB04EF1-0506-45F1-957A-FB18CB264869}"/>
    <cellStyle name="40% - Accent2 4 4 2 4 2" xfId="20488" xr:uid="{293C5CD3-B086-408E-8520-65C3FCC468D5}"/>
    <cellStyle name="40% - Accent2 4 4 2 5" xfId="20489" xr:uid="{2A6FB080-1662-45B4-A210-C31BCC171CD0}"/>
    <cellStyle name="40% - Accent2 4 4 2 5 2" xfId="20490" xr:uid="{F70BB809-7CBC-4700-BE20-A73D08871D30}"/>
    <cellStyle name="40% - Accent2 4 4 2 6" xfId="20491" xr:uid="{DEC83B25-A363-406B-9142-A940B509E7C6}"/>
    <cellStyle name="40% - Accent2 4 4 2 7" xfId="20492" xr:uid="{94FAEBB3-4AAF-43B5-86C0-CF5231A5F9E8}"/>
    <cellStyle name="40% - Accent2 4 4 3" xfId="20493" xr:uid="{178DA696-8FE2-4A22-843B-A6B4394B962F}"/>
    <cellStyle name="40% - Accent2 4 4 3 2" xfId="20494" xr:uid="{62565330-2B61-48B1-863C-223D2FD03527}"/>
    <cellStyle name="40% - Accent2 4 4 3 2 2" xfId="20495" xr:uid="{00EF294B-3F10-4388-906F-EDE4179E46F2}"/>
    <cellStyle name="40% - Accent2 4 4 3 2 2 2" xfId="20496" xr:uid="{CA057114-5E8C-4C88-B60F-A25C43486809}"/>
    <cellStyle name="40% - Accent2 4 4 3 2 2 2 2" xfId="20497" xr:uid="{B8CD1E76-FB6D-4EF8-9DF6-9C7CF8A47AF1}"/>
    <cellStyle name="40% - Accent2 4 4 3 2 2 3" xfId="20498" xr:uid="{1B03B6A3-AE43-4D70-9857-6D6959FC5F7F}"/>
    <cellStyle name="40% - Accent2 4 4 3 2 3" xfId="20499" xr:uid="{BC1D2339-019C-4F83-8F6D-F5CB823728AC}"/>
    <cellStyle name="40% - Accent2 4 4 3 2 3 2" xfId="20500" xr:uid="{4722448D-BA44-4C60-9F1F-0933A391CAEA}"/>
    <cellStyle name="40% - Accent2 4 4 3 2 4" xfId="20501" xr:uid="{A90D132E-7B27-4407-A7F3-A61256C7C880}"/>
    <cellStyle name="40% - Accent2 4 4 3 3" xfId="20502" xr:uid="{E297401B-D357-4C0C-8906-BDBB259261F9}"/>
    <cellStyle name="40% - Accent2 4 4 3 3 2" xfId="20503" xr:uid="{22EBFCB4-0F07-4F4E-BB4F-46B12E539049}"/>
    <cellStyle name="40% - Accent2 4 4 3 3 2 2" xfId="20504" xr:uid="{E181B221-D096-4ADA-BDAC-E00FF467C16B}"/>
    <cellStyle name="40% - Accent2 4 4 3 3 3" xfId="20505" xr:uid="{24FC30B4-05A3-4D50-A64C-F91A074F4988}"/>
    <cellStyle name="40% - Accent2 4 4 3 4" xfId="20506" xr:uid="{7721A99F-9855-46EC-8EC2-8CF0823FFE09}"/>
    <cellStyle name="40% - Accent2 4 4 3 4 2" xfId="20507" xr:uid="{13848171-22BE-4FCC-A780-1CA3E3661167}"/>
    <cellStyle name="40% - Accent2 4 4 3 5" xfId="20508" xr:uid="{C33CC570-963B-4F9E-985E-B17739C3D4F0}"/>
    <cellStyle name="40% - Accent2 4 4 3 5 2" xfId="20509" xr:uid="{E452862C-6D60-4B39-936C-562AE0B11140}"/>
    <cellStyle name="40% - Accent2 4 4 3 6" xfId="20510" xr:uid="{C6D827DA-93CC-4CDB-9336-7C498BE0DFAD}"/>
    <cellStyle name="40% - Accent2 4 4 3 7" xfId="20511" xr:uid="{740EE6BF-5407-40C2-A924-60E12EC16C33}"/>
    <cellStyle name="40% - Accent2 4 4 4" xfId="20512" xr:uid="{C6139BB8-5ED8-43DC-8D1C-59A0FA117A08}"/>
    <cellStyle name="40% - Accent2 4 4 4 2" xfId="20513" xr:uid="{2C67FB41-2D59-4104-AB57-1AAA80AA0158}"/>
    <cellStyle name="40% - Accent2 4 4 4 2 2" xfId="20514" xr:uid="{DD4A8AF3-12BE-4E7D-A450-D444F8CA5CD5}"/>
    <cellStyle name="40% - Accent2 4 4 4 2 2 2" xfId="20515" xr:uid="{92C1D925-3FBE-4F5B-95F0-BA47FC9AC277}"/>
    <cellStyle name="40% - Accent2 4 4 4 2 2 2 2" xfId="20516" xr:uid="{D2FF7D0D-B038-49EB-923E-4F12CC9386A1}"/>
    <cellStyle name="40% - Accent2 4 4 4 2 2 3" xfId="20517" xr:uid="{64BF1E64-92EC-4F4C-A9A6-A2BB00877BC1}"/>
    <cellStyle name="40% - Accent2 4 4 4 2 3" xfId="20518" xr:uid="{40EEEB46-9C16-4778-9E05-24C2230C9AA3}"/>
    <cellStyle name="40% - Accent2 4 4 4 2 3 2" xfId="20519" xr:uid="{106DA79E-6CDD-4FBF-814F-76EA6C36C6D3}"/>
    <cellStyle name="40% - Accent2 4 4 4 2 4" xfId="20520" xr:uid="{C5EFD318-D913-40E7-8F31-698673E0FB3D}"/>
    <cellStyle name="40% - Accent2 4 4 4 3" xfId="20521" xr:uid="{07E396E2-82F1-4603-B486-23DC4C1213CA}"/>
    <cellStyle name="40% - Accent2 4 4 4 3 2" xfId="20522" xr:uid="{32F94E89-5C15-41B5-B1CE-7B72E4FD6837}"/>
    <cellStyle name="40% - Accent2 4 4 4 3 2 2" xfId="20523" xr:uid="{BF73523B-8914-40A7-A47B-B9E6D092A997}"/>
    <cellStyle name="40% - Accent2 4 4 4 3 3" xfId="20524" xr:uid="{DDE9AD0E-27B1-4110-A5D8-42B60E2200DD}"/>
    <cellStyle name="40% - Accent2 4 4 4 4" xfId="20525" xr:uid="{AF0A0F54-19C5-46BD-9DFB-18EEA4619569}"/>
    <cellStyle name="40% - Accent2 4 4 4 4 2" xfId="20526" xr:uid="{335BA37E-F5EE-4C03-B9DF-66F113D79BA9}"/>
    <cellStyle name="40% - Accent2 4 4 4 5" xfId="20527" xr:uid="{27BBFEFC-E431-497E-95D1-6890D46BD1E7}"/>
    <cellStyle name="40% - Accent2 4 4 5" xfId="20528" xr:uid="{6A8C8FD0-65EE-4B94-9B22-D55BFF7D6A04}"/>
    <cellStyle name="40% - Accent2 4 4 5 2" xfId="20529" xr:uid="{8F555978-6F61-4E76-9E40-E8ECB5EA09C6}"/>
    <cellStyle name="40% - Accent2 4 4 5 2 2" xfId="20530" xr:uid="{0131E36A-AA37-47F0-8821-EEC70C0FF483}"/>
    <cellStyle name="40% - Accent2 4 4 5 2 2 2" xfId="20531" xr:uid="{5D37A764-1112-498D-91AF-2686C18CF9EE}"/>
    <cellStyle name="40% - Accent2 4 4 5 2 2 2 2" xfId="20532" xr:uid="{1C29C2DC-9870-49AE-8600-4323ECC2448B}"/>
    <cellStyle name="40% - Accent2 4 4 5 2 2 3" xfId="20533" xr:uid="{B905F4D0-0667-46EE-B262-937D03079614}"/>
    <cellStyle name="40% - Accent2 4 4 5 2 3" xfId="20534" xr:uid="{F2A7AC21-E179-4054-BA46-BE2BDD12FC18}"/>
    <cellStyle name="40% - Accent2 4 4 5 2 3 2" xfId="20535" xr:uid="{5593F723-774D-4E25-9976-F1716A6DDA00}"/>
    <cellStyle name="40% - Accent2 4 4 5 2 4" xfId="20536" xr:uid="{6FBA957E-FBD1-4C3A-B155-1BCE78CFE062}"/>
    <cellStyle name="40% - Accent2 4 4 5 3" xfId="20537" xr:uid="{41D749C2-1A0B-451F-980A-6C00D53C5815}"/>
    <cellStyle name="40% - Accent2 4 4 5 3 2" xfId="20538" xr:uid="{335D336B-CC22-455B-B443-EA8AFDA70045}"/>
    <cellStyle name="40% - Accent2 4 4 5 3 2 2" xfId="20539" xr:uid="{5DE98374-F236-4FDB-A6DA-AE681FF4D466}"/>
    <cellStyle name="40% - Accent2 4 4 5 3 3" xfId="20540" xr:uid="{8A65467F-C928-4F0C-AD6C-9759D311AA8F}"/>
    <cellStyle name="40% - Accent2 4 4 5 4" xfId="20541" xr:uid="{78CF71FA-E5B2-4CA2-9353-291494275A3D}"/>
    <cellStyle name="40% - Accent2 4 4 5 4 2" xfId="20542" xr:uid="{6E91F6DA-8C83-4498-8105-32D42CDFD167}"/>
    <cellStyle name="40% - Accent2 4 4 5 5" xfId="20543" xr:uid="{525CB388-F7C5-4DEC-92A6-639C5E52CA3D}"/>
    <cellStyle name="40% - Accent2 4 4 6" xfId="20544" xr:uid="{7103E4FA-222D-45CB-A525-29CA515CE0DA}"/>
    <cellStyle name="40% - Accent2 4 4 6 2" xfId="20545" xr:uid="{204F972E-CEC3-426A-A867-4BCB974900D0}"/>
    <cellStyle name="40% - Accent2 4 4 6 2 2" xfId="20546" xr:uid="{184A09D1-D87A-45DC-90D5-8C7ED7EE68AE}"/>
    <cellStyle name="40% - Accent2 4 4 6 2 2 2" xfId="20547" xr:uid="{1CCE07A2-7BEE-4C09-B033-89E9AEE3706E}"/>
    <cellStyle name="40% - Accent2 4 4 6 2 3" xfId="20548" xr:uid="{9D5BED9E-4435-4930-A04F-CBB3D662852D}"/>
    <cellStyle name="40% - Accent2 4 4 6 3" xfId="20549" xr:uid="{E7405BEB-C713-4EDE-B936-F2671005CC9A}"/>
    <cellStyle name="40% - Accent2 4 4 6 3 2" xfId="20550" xr:uid="{BD6F6586-2218-42CA-9E53-E67626A2112E}"/>
    <cellStyle name="40% - Accent2 4 4 6 4" xfId="20551" xr:uid="{1CB1BAD1-CADF-467D-BD3D-38B4C9FF933B}"/>
    <cellStyle name="40% - Accent2 4 4 7" xfId="20552" xr:uid="{50F7E9BA-1EBF-43B7-A53C-335EBDB23EAD}"/>
    <cellStyle name="40% - Accent2 4 4 7 2" xfId="20553" xr:uid="{AF300133-130B-4B2F-9D2C-79AE799F055A}"/>
    <cellStyle name="40% - Accent2 4 4 7 2 2" xfId="20554" xr:uid="{D1B0FA8A-4B28-4B78-BE61-BF8E8517DC2B}"/>
    <cellStyle name="40% - Accent2 4 4 7 3" xfId="20555" xr:uid="{E382A62A-C90E-43EE-BA51-E18C7E1197D9}"/>
    <cellStyle name="40% - Accent2 4 4 8" xfId="20556" xr:uid="{8D737449-2607-4260-8BA3-C991A68D4EA4}"/>
    <cellStyle name="40% - Accent2 4 4 8 2" xfId="20557" xr:uid="{CD04A7D3-A6A7-4835-B1A4-D855FCB2E4B4}"/>
    <cellStyle name="40% - Accent2 4 4 9" xfId="20558" xr:uid="{A89E99D1-CF6F-49B4-B68F-D9F9748E9DEF}"/>
    <cellStyle name="40% - Accent2 4 4 9 2" xfId="20559" xr:uid="{E2E20CFF-DEF0-4307-A888-CC3AD36817D3}"/>
    <cellStyle name="40% - Accent2 4 5" xfId="20560" xr:uid="{58886E1A-1AB3-4B65-A99A-8F4525378D48}"/>
    <cellStyle name="40% - Accent2 4 5 2" xfId="20561" xr:uid="{39FB78BB-CCB2-4CCF-8298-68B682C8C38F}"/>
    <cellStyle name="40% - Accent2 4 5 2 2" xfId="20562" xr:uid="{1771B3C7-E315-4214-BD33-875E11BEE710}"/>
    <cellStyle name="40% - Accent2 4 5 2 2 2" xfId="20563" xr:uid="{51F9593A-2600-4FD6-BDB8-8273A75010F6}"/>
    <cellStyle name="40% - Accent2 4 5 2 2 2 2" xfId="20564" xr:uid="{BEDB6CD9-4723-489E-8B97-0C3A36A384F4}"/>
    <cellStyle name="40% - Accent2 4 5 2 2 2 2 2" xfId="20565" xr:uid="{AF8DB5EF-537A-4253-B061-C1F44869CCEF}"/>
    <cellStyle name="40% - Accent2 4 5 2 2 2 3" xfId="20566" xr:uid="{96D7836E-0D37-475D-B319-55D661F39EDF}"/>
    <cellStyle name="40% - Accent2 4 5 2 2 3" xfId="20567" xr:uid="{DF102F10-E574-4D99-9BF5-B41C4545AAB4}"/>
    <cellStyle name="40% - Accent2 4 5 2 2 3 2" xfId="20568" xr:uid="{4FDCC47C-56FD-45F3-A216-EBA27F5078F2}"/>
    <cellStyle name="40% - Accent2 4 5 2 2 4" xfId="20569" xr:uid="{2BA4603B-B290-4039-AD49-123D7D059076}"/>
    <cellStyle name="40% - Accent2 4 5 2 3" xfId="20570" xr:uid="{1DF3A46C-79BC-49D6-9731-4083AFBBF602}"/>
    <cellStyle name="40% - Accent2 4 5 2 3 2" xfId="20571" xr:uid="{9E4C75C2-DAC3-4F06-8335-28D5A75FF4F4}"/>
    <cellStyle name="40% - Accent2 4 5 2 3 2 2" xfId="20572" xr:uid="{AB5E4408-0B13-45FE-BA1D-C3B3529C9228}"/>
    <cellStyle name="40% - Accent2 4 5 2 3 3" xfId="20573" xr:uid="{DBC445E2-0451-40DC-AC9F-FD3FF0A08A9E}"/>
    <cellStyle name="40% - Accent2 4 5 2 4" xfId="20574" xr:uid="{4BBD0589-E71B-4BCF-9DB8-EAADFDF933EB}"/>
    <cellStyle name="40% - Accent2 4 5 2 4 2" xfId="20575" xr:uid="{F5BF27C4-F000-4D42-8A79-FBB9973B24FF}"/>
    <cellStyle name="40% - Accent2 4 5 2 5" xfId="20576" xr:uid="{E52DF1C3-1CE0-403D-9075-7489E0A32910}"/>
    <cellStyle name="40% - Accent2 4 5 2 5 2" xfId="20577" xr:uid="{A4E90671-C4AA-43E8-AECA-91654FD5BB57}"/>
    <cellStyle name="40% - Accent2 4 5 2 6" xfId="20578" xr:uid="{E81030E0-0813-4CDC-B10D-95266CBA6753}"/>
    <cellStyle name="40% - Accent2 4 5 2 7" xfId="20579" xr:uid="{01C2BE95-7E9E-4C21-AE35-8C7525D54F49}"/>
    <cellStyle name="40% - Accent2 4 5 3" xfId="20580" xr:uid="{C3103FE4-347E-452E-8A5A-0D3816DC0B4E}"/>
    <cellStyle name="40% - Accent2 4 5 3 2" xfId="20581" xr:uid="{5B7024FC-04A1-431A-82D9-EA49268FF8F8}"/>
    <cellStyle name="40% - Accent2 4 5 3 2 2" xfId="20582" xr:uid="{51676FF2-0747-47BE-94BB-0BB7F0DC69A2}"/>
    <cellStyle name="40% - Accent2 4 5 3 2 2 2" xfId="20583" xr:uid="{AB1003E9-BD50-4DEF-BE43-73ACCA789C24}"/>
    <cellStyle name="40% - Accent2 4 5 3 2 2 2 2" xfId="20584" xr:uid="{8A90B203-423C-41BE-8A7D-82B2C6C245CC}"/>
    <cellStyle name="40% - Accent2 4 5 3 2 2 3" xfId="20585" xr:uid="{0B5312FD-980C-4C74-901D-33DECC6F5D48}"/>
    <cellStyle name="40% - Accent2 4 5 3 2 3" xfId="20586" xr:uid="{D934C843-E909-48C4-89D2-31837AAFAC11}"/>
    <cellStyle name="40% - Accent2 4 5 3 2 3 2" xfId="20587" xr:uid="{AE048A89-7520-461D-95A3-350132BE137A}"/>
    <cellStyle name="40% - Accent2 4 5 3 2 4" xfId="20588" xr:uid="{67B55C28-434A-4AF1-A6C6-43BF2FCD7254}"/>
    <cellStyle name="40% - Accent2 4 5 3 3" xfId="20589" xr:uid="{713B4588-0F09-4088-BA6E-38888C6261ED}"/>
    <cellStyle name="40% - Accent2 4 5 3 3 2" xfId="20590" xr:uid="{F0B16C9F-F377-4942-98D0-D9DC3229815E}"/>
    <cellStyle name="40% - Accent2 4 5 3 3 2 2" xfId="20591" xr:uid="{99CF59F7-2FB8-4AE5-8658-45BE8A133D68}"/>
    <cellStyle name="40% - Accent2 4 5 3 3 3" xfId="20592" xr:uid="{D03A76DD-DBE5-47FE-8B52-31E13FC56D5B}"/>
    <cellStyle name="40% - Accent2 4 5 3 4" xfId="20593" xr:uid="{009B3CE8-7538-482D-8B4F-A6280035F7BA}"/>
    <cellStyle name="40% - Accent2 4 5 3 4 2" xfId="20594" xr:uid="{D3C7C571-07AB-4E48-8F48-775886BD659E}"/>
    <cellStyle name="40% - Accent2 4 5 3 5" xfId="20595" xr:uid="{1C4E97C3-42DA-4126-B472-0AD91DFC3F83}"/>
    <cellStyle name="40% - Accent2 4 5 4" xfId="20596" xr:uid="{9662AFB5-0A3D-49AB-B496-54DD056F202F}"/>
    <cellStyle name="40% - Accent2 4 5 4 2" xfId="20597" xr:uid="{40660DB0-55B1-40A2-BCED-4554CA7B741C}"/>
    <cellStyle name="40% - Accent2 4 5 4 2 2" xfId="20598" xr:uid="{5C4FD289-A0C9-427E-B3A7-0EBE2069FEC2}"/>
    <cellStyle name="40% - Accent2 4 5 4 2 2 2" xfId="20599" xr:uid="{BE0B00CB-062E-4523-92EC-A4EE20355420}"/>
    <cellStyle name="40% - Accent2 4 5 4 2 3" xfId="20600" xr:uid="{496BF40B-2E67-43BA-BE3B-0F3E410CAB98}"/>
    <cellStyle name="40% - Accent2 4 5 4 3" xfId="20601" xr:uid="{3E1F42DD-76C9-4CD2-9D6F-B103233DC397}"/>
    <cellStyle name="40% - Accent2 4 5 4 3 2" xfId="20602" xr:uid="{4E9554EF-46C5-4BB1-9CC3-6DD7839EDFC4}"/>
    <cellStyle name="40% - Accent2 4 5 4 4" xfId="20603" xr:uid="{881B35F3-D2A1-4670-9FE8-3A9FAC64B71D}"/>
    <cellStyle name="40% - Accent2 4 5 5" xfId="20604" xr:uid="{78AAFD96-0414-4968-BAD0-B0D11E3A14E2}"/>
    <cellStyle name="40% - Accent2 4 5 5 2" xfId="20605" xr:uid="{1EE8F556-43FE-46FA-A6EF-B5B2543F9FC7}"/>
    <cellStyle name="40% - Accent2 4 5 5 2 2" xfId="20606" xr:uid="{1C374BDA-0C91-4D67-A8F1-22BF1889FD1F}"/>
    <cellStyle name="40% - Accent2 4 5 5 3" xfId="20607" xr:uid="{0E7B92DD-9C20-4F72-9D52-5B1C6B957014}"/>
    <cellStyle name="40% - Accent2 4 5 6" xfId="20608" xr:uid="{D8BCC38F-2E40-47E5-B60E-3AE2CD2D9F3C}"/>
    <cellStyle name="40% - Accent2 4 5 6 2" xfId="20609" xr:uid="{F78FE0FE-620D-4551-8585-20CE91A73786}"/>
    <cellStyle name="40% - Accent2 4 5 7" xfId="20610" xr:uid="{6A1DE57C-B3F2-4774-8E13-73484C95FA4A}"/>
    <cellStyle name="40% - Accent2 4 5 7 2" xfId="20611" xr:uid="{D2B9347C-6A97-4C74-B1CB-17DCD2EE33F2}"/>
    <cellStyle name="40% - Accent2 4 5 8" xfId="20612" xr:uid="{1BBBEBF6-2D29-4900-AE81-0979F9EDB204}"/>
    <cellStyle name="40% - Accent2 4 5 9" xfId="20613" xr:uid="{DA119BC4-4E16-4FD6-866B-EABD201AF9DC}"/>
    <cellStyle name="40% - Accent2 4 6" xfId="20614" xr:uid="{CFFC9070-5359-48CC-9C17-8D8E3FDAC633}"/>
    <cellStyle name="40% - Accent2 4 6 2" xfId="20615" xr:uid="{BDB3EBB8-7CD8-40D8-BE0E-83F82BF97057}"/>
    <cellStyle name="40% - Accent2 4 6 2 2" xfId="20616" xr:uid="{D9D042C2-ADA0-4C5F-A9B0-DB4148DF3757}"/>
    <cellStyle name="40% - Accent2 4 6 2 2 2" xfId="20617" xr:uid="{1879EE7F-1349-4F1F-A592-BEAA597E9A5C}"/>
    <cellStyle name="40% - Accent2 4 6 2 2 2 2" xfId="20618" xr:uid="{8A774B5C-BF17-4C36-8F67-96828F1EB67D}"/>
    <cellStyle name="40% - Accent2 4 6 2 2 2 2 2" xfId="20619" xr:uid="{EEDDE822-8A1D-4A58-82E9-6A739459323B}"/>
    <cellStyle name="40% - Accent2 4 6 2 2 2 3" xfId="20620" xr:uid="{0B88061F-3E2F-417B-BC2D-CF153D657EF5}"/>
    <cellStyle name="40% - Accent2 4 6 2 2 3" xfId="20621" xr:uid="{9065B817-CB0E-49C4-96B6-2AE1CC534480}"/>
    <cellStyle name="40% - Accent2 4 6 2 2 3 2" xfId="20622" xr:uid="{B4D9C8C7-D5CB-43A9-AFEF-A41785CFB0BE}"/>
    <cellStyle name="40% - Accent2 4 6 2 2 4" xfId="20623" xr:uid="{4A014533-8A6D-40A4-A1DB-5C08C4C37828}"/>
    <cellStyle name="40% - Accent2 4 6 2 3" xfId="20624" xr:uid="{86FA4326-84F2-4B55-BDCD-FC575F5E9DE1}"/>
    <cellStyle name="40% - Accent2 4 6 2 3 2" xfId="20625" xr:uid="{5DA367DD-A775-4ABC-8D9B-ACFAA76E21EE}"/>
    <cellStyle name="40% - Accent2 4 6 2 3 2 2" xfId="20626" xr:uid="{CD8081BF-97AA-4791-94D9-558BA845B8DB}"/>
    <cellStyle name="40% - Accent2 4 6 2 3 3" xfId="20627" xr:uid="{D121DEB6-BCAA-48D0-BEF4-0ABA0A69DEB1}"/>
    <cellStyle name="40% - Accent2 4 6 2 4" xfId="20628" xr:uid="{AC183CE6-5221-47CC-91AF-659D5E95573C}"/>
    <cellStyle name="40% - Accent2 4 6 2 4 2" xfId="20629" xr:uid="{0FFDD9F8-CC51-44F1-95EC-DFEE45475B45}"/>
    <cellStyle name="40% - Accent2 4 6 2 5" xfId="20630" xr:uid="{850D084A-AA86-451E-9D3F-0F1C7AAB779C}"/>
    <cellStyle name="40% - Accent2 4 6 3" xfId="20631" xr:uid="{478B5BB3-9734-4CC0-AF07-AC3832BCF074}"/>
    <cellStyle name="40% - Accent2 4 6 3 2" xfId="20632" xr:uid="{B285F298-14F3-4BE2-B331-59B114A13822}"/>
    <cellStyle name="40% - Accent2 4 6 3 2 2" xfId="20633" xr:uid="{3780371A-A63B-4726-90FB-D3EE88B1D82E}"/>
    <cellStyle name="40% - Accent2 4 6 3 2 2 2" xfId="20634" xr:uid="{F3E143A8-E049-4F9B-940E-B3CE0019381A}"/>
    <cellStyle name="40% - Accent2 4 6 3 2 3" xfId="20635" xr:uid="{372A1B99-EA6D-4B80-985D-F68B47933318}"/>
    <cellStyle name="40% - Accent2 4 6 3 3" xfId="20636" xr:uid="{15099CC0-115E-40BB-9A5A-A3B1FA71FCD3}"/>
    <cellStyle name="40% - Accent2 4 6 3 3 2" xfId="20637" xr:uid="{D4355A5E-E32E-4379-A47A-607D0CB87494}"/>
    <cellStyle name="40% - Accent2 4 6 3 4" xfId="20638" xr:uid="{D20DF3EF-02FD-4B4C-AB59-120B78770BB4}"/>
    <cellStyle name="40% - Accent2 4 6 4" xfId="20639" xr:uid="{8C70957B-177C-415C-8F68-F7B93269B2DE}"/>
    <cellStyle name="40% - Accent2 4 6 4 2" xfId="20640" xr:uid="{D8067704-85D1-458E-A75C-9B80574F475C}"/>
    <cellStyle name="40% - Accent2 4 6 4 2 2" xfId="20641" xr:uid="{5B9C78D6-F1E6-4314-A57B-A3DBAD733126}"/>
    <cellStyle name="40% - Accent2 4 6 4 3" xfId="20642" xr:uid="{480E4B7E-A69F-4E6D-A3FF-1CAE65E53C42}"/>
    <cellStyle name="40% - Accent2 4 6 5" xfId="20643" xr:uid="{9C4DA461-C4BB-4CF2-B189-DC8299EBA23E}"/>
    <cellStyle name="40% - Accent2 4 6 5 2" xfId="20644" xr:uid="{1693792F-7566-4FB0-AF98-7BCB79CAD33E}"/>
    <cellStyle name="40% - Accent2 4 6 6" xfId="20645" xr:uid="{2ABD5C0B-3E99-4D71-8835-0C50475B6E4C}"/>
    <cellStyle name="40% - Accent2 4 6 6 2" xfId="20646" xr:uid="{09941BC0-8ACA-4E9F-84C7-0F70F82B19CA}"/>
    <cellStyle name="40% - Accent2 4 6 7" xfId="20647" xr:uid="{D912B457-5D1C-4594-9895-3B0266C8D210}"/>
    <cellStyle name="40% - Accent2 4 6 8" xfId="20648" xr:uid="{ABCBAC61-42AA-4FF4-A0B3-167169D243E6}"/>
    <cellStyle name="40% - Accent2 4 7" xfId="20649" xr:uid="{B65C11CB-4475-4AB3-8D9E-A7D741BC2915}"/>
    <cellStyle name="40% - Accent2 4 7 2" xfId="20650" xr:uid="{5AD58E14-3604-4941-B7D0-055F4B67EB11}"/>
    <cellStyle name="40% - Accent2 4 7 2 2" xfId="20651" xr:uid="{0CA3D852-5B5A-41A4-892F-F6686DEAC149}"/>
    <cellStyle name="40% - Accent2 4 7 2 2 2" xfId="20652" xr:uid="{0688A2B2-F5E4-4EA7-9F81-C0FA2F435D21}"/>
    <cellStyle name="40% - Accent2 4 7 2 2 2 2" xfId="20653" xr:uid="{E8BF66EF-9902-4C83-957E-DF92BBF7D8F7}"/>
    <cellStyle name="40% - Accent2 4 7 2 2 3" xfId="20654" xr:uid="{4560D445-E795-460A-A0F3-89AC03D35756}"/>
    <cellStyle name="40% - Accent2 4 7 2 3" xfId="20655" xr:uid="{E18498FB-98AE-4EEA-94F5-E8C3AB33BADF}"/>
    <cellStyle name="40% - Accent2 4 7 2 3 2" xfId="20656" xr:uid="{8E5E3360-F35B-431A-80F9-7D42FEDD9860}"/>
    <cellStyle name="40% - Accent2 4 7 2 4" xfId="20657" xr:uid="{99967063-2482-4366-8A49-22F6D88EA922}"/>
    <cellStyle name="40% - Accent2 4 7 3" xfId="20658" xr:uid="{64902AA1-19CE-4F85-8F16-C551B9D840B4}"/>
    <cellStyle name="40% - Accent2 4 7 3 2" xfId="20659" xr:uid="{AC028492-5D4B-48B7-802C-43CA1232D10B}"/>
    <cellStyle name="40% - Accent2 4 7 3 2 2" xfId="20660" xr:uid="{723BAB05-87A2-48B0-890E-C27E4F4C5179}"/>
    <cellStyle name="40% - Accent2 4 7 3 3" xfId="20661" xr:uid="{F7DE428D-F439-4611-8516-6F04A97B9BC2}"/>
    <cellStyle name="40% - Accent2 4 7 4" xfId="20662" xr:uid="{4202A6BA-11B0-40B6-BD8B-E493E4C02694}"/>
    <cellStyle name="40% - Accent2 4 7 4 2" xfId="20663" xr:uid="{15884D01-C42B-4890-A2D4-3736D65CC2EC}"/>
    <cellStyle name="40% - Accent2 4 7 5" xfId="20664" xr:uid="{A7956BF3-E2E6-43C8-9E81-2832323F0FC0}"/>
    <cellStyle name="40% - Accent2 4 8" xfId="20665" xr:uid="{6F7B1A0B-EC66-4A53-A85F-A7417002A15E}"/>
    <cellStyle name="40% - Accent2 4 8 2" xfId="20666" xr:uid="{C5E16574-06D2-4B04-BF39-BA9082B4C527}"/>
    <cellStyle name="40% - Accent2 4 8 2 2" xfId="20667" xr:uid="{A2008C3D-9704-4678-95AA-292AB9EABFEE}"/>
    <cellStyle name="40% - Accent2 4 8 2 2 2" xfId="20668" xr:uid="{BBB9A397-FD50-490D-BBD0-92B9640DA66D}"/>
    <cellStyle name="40% - Accent2 4 8 2 2 2 2" xfId="20669" xr:uid="{B6DFBA75-4FE9-4574-8D73-9721DD303D7D}"/>
    <cellStyle name="40% - Accent2 4 8 2 2 3" xfId="20670" xr:uid="{204118AA-A28C-4ACF-A2BA-5EC1ED9D9142}"/>
    <cellStyle name="40% - Accent2 4 8 2 3" xfId="20671" xr:uid="{47148E70-4909-48CE-ACAE-64C336817E79}"/>
    <cellStyle name="40% - Accent2 4 8 2 3 2" xfId="20672" xr:uid="{109519EB-1088-456D-B25F-F8407D1ACF56}"/>
    <cellStyle name="40% - Accent2 4 8 2 4" xfId="20673" xr:uid="{88E6C5DE-1F43-49C8-B350-DB490733E17E}"/>
    <cellStyle name="40% - Accent2 4 8 3" xfId="20674" xr:uid="{17C77CC4-886E-4ADC-8068-A78055455654}"/>
    <cellStyle name="40% - Accent2 4 8 3 2" xfId="20675" xr:uid="{C3FE6130-705C-44C3-B4CB-AD9485B83521}"/>
    <cellStyle name="40% - Accent2 4 8 3 2 2" xfId="20676" xr:uid="{4EAF5582-05FF-42DC-80D8-B2434871F0DF}"/>
    <cellStyle name="40% - Accent2 4 8 3 3" xfId="20677" xr:uid="{F4FB4909-A2ED-4695-BEA7-9C31B385D92D}"/>
    <cellStyle name="40% - Accent2 4 8 4" xfId="20678" xr:uid="{ABC314EF-A03A-44B5-BF11-56A5690E431B}"/>
    <cellStyle name="40% - Accent2 4 8 4 2" xfId="20679" xr:uid="{117CF300-0632-4453-AF45-7D0ADA2027E4}"/>
    <cellStyle name="40% - Accent2 4 8 5" xfId="20680" xr:uid="{CDC1A384-3FD4-4012-88BE-F8A9A2F1ACD4}"/>
    <cellStyle name="40% - Accent2 4 9" xfId="20681" xr:uid="{EBCEC759-43C1-4037-80D3-CBDBB58A5EBE}"/>
    <cellStyle name="40% - Accent2 4 9 2" xfId="20682" xr:uid="{568ACA14-1F47-41B2-8DA4-75BF0D1743C0}"/>
    <cellStyle name="40% - Accent2 4 9 2 2" xfId="20683" xr:uid="{5A195139-F038-4938-8204-D816FDA6DE2D}"/>
    <cellStyle name="40% - Accent2 4 9 2 2 2" xfId="20684" xr:uid="{C2AA528B-CE8F-4BEF-8520-AE2C87933BDA}"/>
    <cellStyle name="40% - Accent2 4 9 2 2 2 2" xfId="20685" xr:uid="{E6C76A69-D2E8-4EDC-9464-D776C5EA7990}"/>
    <cellStyle name="40% - Accent2 4 9 2 2 3" xfId="20686" xr:uid="{E5AF9AF6-E6CC-4907-931A-6A3519F7C253}"/>
    <cellStyle name="40% - Accent2 4 9 2 3" xfId="20687" xr:uid="{A096D332-95E3-470C-AAD9-BFB0EDB15F10}"/>
    <cellStyle name="40% - Accent2 4 9 2 3 2" xfId="20688" xr:uid="{C13BA2D9-D8D3-49FA-BDF2-8ACC25AFA405}"/>
    <cellStyle name="40% - Accent2 4 9 2 4" xfId="20689" xr:uid="{BE36E0FE-586E-477E-8A2C-DA82503D6A5D}"/>
    <cellStyle name="40% - Accent2 4 9 3" xfId="20690" xr:uid="{C07F6C15-A875-414B-8A76-E36B0ECE6457}"/>
    <cellStyle name="40% - Accent2 4 9 3 2" xfId="20691" xr:uid="{C6709A08-A982-49F9-87A1-9F2B8F12C266}"/>
    <cellStyle name="40% - Accent2 4 9 3 2 2" xfId="20692" xr:uid="{ADB361A5-0ED4-4E8D-B6EF-E054623CB072}"/>
    <cellStyle name="40% - Accent2 4 9 3 3" xfId="20693" xr:uid="{4BA9DB23-955E-4F1C-ADFB-1EE1D409FBA3}"/>
    <cellStyle name="40% - Accent2 4 9 4" xfId="20694" xr:uid="{A532F721-6B28-47ED-B4D5-2D8C8EFEDE75}"/>
    <cellStyle name="40% - Accent2 4 9 4 2" xfId="20695" xr:uid="{4BD3F59A-687B-428C-93C6-4AF06573E5C5}"/>
    <cellStyle name="40% - Accent2 4 9 5" xfId="20696" xr:uid="{1197DA27-4C9C-4A29-8250-69AE5D169F8F}"/>
    <cellStyle name="40% - Accent2 4_Asset Register (new)" xfId="20697" xr:uid="{C4582FD5-7CCD-41CA-B2F3-DA7E55980A56}"/>
    <cellStyle name="40% - Accent2 5" xfId="20698" xr:uid="{225B70CD-C18F-4E08-8954-21C031609BFF}"/>
    <cellStyle name="40% - Accent2 5 10" xfId="20699" xr:uid="{BE75078F-300C-4B82-BDCD-0909854AE48E}"/>
    <cellStyle name="40% - Accent2 5 10 2" xfId="20700" xr:uid="{3F2C5077-AA23-4995-9650-E8860378727C}"/>
    <cellStyle name="40% - Accent2 5 11" xfId="20701" xr:uid="{142C93BE-A076-4C5E-AD91-19AA08AD0075}"/>
    <cellStyle name="40% - Accent2 5 12" xfId="20702" xr:uid="{AEE807E8-77EA-4C41-BF7A-318CCD6343FD}"/>
    <cellStyle name="40% - Accent2 5 2" xfId="20703" xr:uid="{CD75FF2F-B0BD-4D22-8D88-723CB0BFCC07}"/>
    <cellStyle name="40% - Accent2 5 2 10" xfId="20704" xr:uid="{2DB5D6BE-BB9A-4E54-81DA-C284557B6767}"/>
    <cellStyle name="40% - Accent2 5 2 11" xfId="20705" xr:uid="{D03B3D0D-A67A-415B-84A4-0EB2495ABC52}"/>
    <cellStyle name="40% - Accent2 5 2 2" xfId="20706" xr:uid="{B2371DF0-C346-4BC5-B4DA-99D07EABCFE4}"/>
    <cellStyle name="40% - Accent2 5 2 2 2" xfId="20707" xr:uid="{AF66781E-11AA-4EBF-82A1-935FD3BE14CB}"/>
    <cellStyle name="40% - Accent2 5 2 2 2 2" xfId="20708" xr:uid="{041D1A25-266C-4491-AF08-95B90BE5583E}"/>
    <cellStyle name="40% - Accent2 5 2 2 2 2 2" xfId="20709" xr:uid="{E67B2E72-E16B-43D1-8E7F-32E6FAAE1BB0}"/>
    <cellStyle name="40% - Accent2 5 2 2 2 2 2 2" xfId="20710" xr:uid="{FFAEBA84-C703-413A-B3CB-ADFA801242C3}"/>
    <cellStyle name="40% - Accent2 5 2 2 2 2 3" xfId="20711" xr:uid="{5985A38A-6E38-4721-A8E0-AC3ECA350A01}"/>
    <cellStyle name="40% - Accent2 5 2 2 2 3" xfId="20712" xr:uid="{1BBA0535-01F2-4422-9A03-6E77E2DB684D}"/>
    <cellStyle name="40% - Accent2 5 2 2 2 3 2" xfId="20713" xr:uid="{C68A7A98-A2D0-4CF6-8B24-05F03B673C7B}"/>
    <cellStyle name="40% - Accent2 5 2 2 2 4" xfId="20714" xr:uid="{DA90EBCD-D19A-4FC7-A7EB-6BDAB5543033}"/>
    <cellStyle name="40% - Accent2 5 2 2 2 5" xfId="20715" xr:uid="{CAD425D8-8E81-472F-8AA3-689CC1B4230A}"/>
    <cellStyle name="40% - Accent2 5 2 2 3" xfId="20716" xr:uid="{7C89E0F0-6D01-48A4-908C-4CEE0823272C}"/>
    <cellStyle name="40% - Accent2 5 2 2 3 2" xfId="20717" xr:uid="{2F9C30A1-F507-41BD-9EF9-CFA364CA8C3B}"/>
    <cellStyle name="40% - Accent2 5 2 2 3 2 2" xfId="20718" xr:uid="{28D8E5EE-9C29-47CC-835D-FC387E934548}"/>
    <cellStyle name="40% - Accent2 5 2 2 3 3" xfId="20719" xr:uid="{08F0E443-171D-4585-9F02-F3A3177BE2C6}"/>
    <cellStyle name="40% - Accent2 5 2 2 4" xfId="20720" xr:uid="{260A374E-80A0-4A32-8034-A7382B0A805A}"/>
    <cellStyle name="40% - Accent2 5 2 2 4 2" xfId="20721" xr:uid="{4D35A581-D305-4203-A044-13418D1C1267}"/>
    <cellStyle name="40% - Accent2 5 2 2 5" xfId="20722" xr:uid="{4C1956F0-04E7-4604-B7D7-0F202D115D1D}"/>
    <cellStyle name="40% - Accent2 5 2 2 5 2" xfId="20723" xr:uid="{9C5DCDAB-1535-4E43-B178-BB0135BA4761}"/>
    <cellStyle name="40% - Accent2 5 2 2 6" xfId="20724" xr:uid="{44FF25B8-2FD5-43D9-968A-28C5707BDAEE}"/>
    <cellStyle name="40% - Accent2 5 2 2 7" xfId="20725" xr:uid="{DA846B74-1FFE-47A5-B6E1-A4F2E5F8E1B4}"/>
    <cellStyle name="40% - Accent2 5 2 3" xfId="20726" xr:uid="{41EF3664-CE41-4B16-9EBA-890CD7A06F55}"/>
    <cellStyle name="40% - Accent2 5 2 3 2" xfId="20727" xr:uid="{3347739E-286D-4D9C-9A43-0C9D72DFD248}"/>
    <cellStyle name="40% - Accent2 5 2 3 2 2" xfId="20728" xr:uid="{C72C25EA-E09D-4C28-BCFA-8E6F0EF65DA1}"/>
    <cellStyle name="40% - Accent2 5 2 3 2 2 2" xfId="20729" xr:uid="{EA091771-0750-484F-8CF5-00DA6DFD7F40}"/>
    <cellStyle name="40% - Accent2 5 2 3 2 2 2 2" xfId="20730" xr:uid="{FD009705-4433-4519-9A6F-420F606F63E2}"/>
    <cellStyle name="40% - Accent2 5 2 3 2 2 3" xfId="20731" xr:uid="{E5757849-2F71-4228-B1DA-B074131E538C}"/>
    <cellStyle name="40% - Accent2 5 2 3 2 3" xfId="20732" xr:uid="{8171FAA6-D3CC-48C6-A250-95E1F12D462F}"/>
    <cellStyle name="40% - Accent2 5 2 3 2 3 2" xfId="20733" xr:uid="{CE2FE49F-498D-4809-9374-B88AA0831184}"/>
    <cellStyle name="40% - Accent2 5 2 3 2 4" xfId="20734" xr:uid="{1902B94D-1455-4D70-BFC4-2411F628D9E3}"/>
    <cellStyle name="40% - Accent2 5 2 3 2 5" xfId="20735" xr:uid="{A4D3F5BB-1490-496D-BCAA-F8E28EBF148C}"/>
    <cellStyle name="40% - Accent2 5 2 3 3" xfId="20736" xr:uid="{D94C9B62-37E2-4B2A-8927-67BC9D905542}"/>
    <cellStyle name="40% - Accent2 5 2 3 3 2" xfId="20737" xr:uid="{5D66B87B-7EA8-45F0-B1B0-CDB29124BD72}"/>
    <cellStyle name="40% - Accent2 5 2 3 3 2 2" xfId="20738" xr:uid="{D63504D7-EA7F-4B4E-881A-8DA4E4C5C5C8}"/>
    <cellStyle name="40% - Accent2 5 2 3 3 3" xfId="20739" xr:uid="{3DBF76CD-43DE-4087-AB5F-3EC5A69627D5}"/>
    <cellStyle name="40% - Accent2 5 2 3 4" xfId="20740" xr:uid="{053F62C1-6123-4F2F-8AFE-BCA2BCF1E873}"/>
    <cellStyle name="40% - Accent2 5 2 3 4 2" xfId="20741" xr:uid="{C0849E82-40DB-4A76-BCAD-A34D10C3BE1B}"/>
    <cellStyle name="40% - Accent2 5 2 3 5" xfId="20742" xr:uid="{E8BAE558-6F42-4AB3-916E-D2E653A9980C}"/>
    <cellStyle name="40% - Accent2 5 2 3 6" xfId="20743" xr:uid="{896E9C77-9647-44D3-A715-854E97B7BB62}"/>
    <cellStyle name="40% - Accent2 5 2 4" xfId="20744" xr:uid="{ED016729-6968-4A33-8308-975546960380}"/>
    <cellStyle name="40% - Accent2 5 2 4 2" xfId="20745" xr:uid="{CD2C22F2-BEE1-4169-9ABD-5BB9E8CFCBF7}"/>
    <cellStyle name="40% - Accent2 5 2 4 2 2" xfId="20746" xr:uid="{B71302C1-ADE6-448E-B182-A150300F7FAB}"/>
    <cellStyle name="40% - Accent2 5 2 4 2 2 2" xfId="20747" xr:uid="{0E205A5B-9A0C-4B2C-A4C7-1C4D7BD7D4C2}"/>
    <cellStyle name="40% - Accent2 5 2 4 2 2 2 2" xfId="20748" xr:uid="{4DCA28CE-B5CC-4D11-8EED-B41C640F232A}"/>
    <cellStyle name="40% - Accent2 5 2 4 2 2 3" xfId="20749" xr:uid="{F2CCC7AA-A380-4CB5-AC7F-91CA9B7F4F26}"/>
    <cellStyle name="40% - Accent2 5 2 4 2 3" xfId="20750" xr:uid="{69C02E93-3556-45AD-BC2C-18A85456B5F2}"/>
    <cellStyle name="40% - Accent2 5 2 4 2 3 2" xfId="20751" xr:uid="{5ADF945A-9583-4886-98C6-726FC79FBAEB}"/>
    <cellStyle name="40% - Accent2 5 2 4 2 4" xfId="20752" xr:uid="{44763156-103C-42E7-81D1-E03A4CCD4E3E}"/>
    <cellStyle name="40% - Accent2 5 2 4 3" xfId="20753" xr:uid="{1D23F983-7689-47A8-B72F-6FD0F1249250}"/>
    <cellStyle name="40% - Accent2 5 2 4 3 2" xfId="20754" xr:uid="{EEC7F430-FFF2-4EF0-B964-911FDAE3C1CC}"/>
    <cellStyle name="40% - Accent2 5 2 4 3 2 2" xfId="20755" xr:uid="{54730CFA-6908-4B9C-BBA8-24070F0F3704}"/>
    <cellStyle name="40% - Accent2 5 2 4 3 3" xfId="20756" xr:uid="{35FD2D91-9F93-4B61-8B69-9C7320460F00}"/>
    <cellStyle name="40% - Accent2 5 2 4 4" xfId="20757" xr:uid="{CA14348F-730C-475F-9817-41B68425CFB0}"/>
    <cellStyle name="40% - Accent2 5 2 4 4 2" xfId="20758" xr:uid="{0E27E66C-FAB9-49E7-B347-DE92286446C2}"/>
    <cellStyle name="40% - Accent2 5 2 4 5" xfId="20759" xr:uid="{CA27961C-0473-440B-AFFE-6ADCBE20CCEF}"/>
    <cellStyle name="40% - Accent2 5 2 4 6" xfId="20760" xr:uid="{FEF361F8-8000-4BEF-A271-95A07264DC33}"/>
    <cellStyle name="40% - Accent2 5 2 5" xfId="20761" xr:uid="{34DC434F-861F-492A-AB78-292D17A07C44}"/>
    <cellStyle name="40% - Accent2 5 2 5 2" xfId="20762" xr:uid="{02752DD3-0C90-485C-BC86-ABF8A56A5EE5}"/>
    <cellStyle name="40% - Accent2 5 2 5 2 2" xfId="20763" xr:uid="{D9B346A4-5559-40EA-9B25-BCDFEEB1476D}"/>
    <cellStyle name="40% - Accent2 5 2 5 2 2 2" xfId="20764" xr:uid="{EA15DB56-9868-4675-A8C4-20DC3E59E988}"/>
    <cellStyle name="40% - Accent2 5 2 5 2 2 2 2" xfId="20765" xr:uid="{C71A62EF-F978-4314-AFE2-742E5AFB9B5B}"/>
    <cellStyle name="40% - Accent2 5 2 5 2 2 3" xfId="20766" xr:uid="{DB8E98A8-2165-43AC-86C6-B0B2410BF21B}"/>
    <cellStyle name="40% - Accent2 5 2 5 2 3" xfId="20767" xr:uid="{0F07F7BD-7754-4660-98C6-56FAEFAEC12E}"/>
    <cellStyle name="40% - Accent2 5 2 5 2 3 2" xfId="20768" xr:uid="{BDD484F5-7464-4798-AC8D-D6684FAF819C}"/>
    <cellStyle name="40% - Accent2 5 2 5 2 4" xfId="20769" xr:uid="{2867DB17-21DE-43F8-AF62-D8526D28CAE2}"/>
    <cellStyle name="40% - Accent2 5 2 5 3" xfId="20770" xr:uid="{4E44D543-C3F7-4822-B468-189E50EAB530}"/>
    <cellStyle name="40% - Accent2 5 2 5 3 2" xfId="20771" xr:uid="{940F70C8-B27F-436F-975D-8E2FD584B80E}"/>
    <cellStyle name="40% - Accent2 5 2 5 3 2 2" xfId="20772" xr:uid="{FD8F7E27-E267-4922-BEE3-810A60CFB07C}"/>
    <cellStyle name="40% - Accent2 5 2 5 3 3" xfId="20773" xr:uid="{0ACED261-B342-4385-A14B-5ACA7E07B558}"/>
    <cellStyle name="40% - Accent2 5 2 5 4" xfId="20774" xr:uid="{ABD7F148-78DA-414B-86FD-0DC436C2D871}"/>
    <cellStyle name="40% - Accent2 5 2 5 4 2" xfId="20775" xr:uid="{D746E804-740E-4C4C-AD74-F6B32AA9A593}"/>
    <cellStyle name="40% - Accent2 5 2 5 5" xfId="20776" xr:uid="{1ABC4DBD-41D0-4C4D-92E3-0CB4BC8F5A1D}"/>
    <cellStyle name="40% - Accent2 5 2 6" xfId="20777" xr:uid="{CD2794BF-BAF1-493B-904C-29BF22A51BC2}"/>
    <cellStyle name="40% - Accent2 5 2 6 2" xfId="20778" xr:uid="{65616311-525A-4DB1-A855-31CD2F3A873A}"/>
    <cellStyle name="40% - Accent2 5 2 6 2 2" xfId="20779" xr:uid="{E6EA7328-10F3-49F3-8B15-180DFBF09D77}"/>
    <cellStyle name="40% - Accent2 5 2 6 2 2 2" xfId="20780" xr:uid="{40DB7CC2-6A7A-4FC8-B49B-BFE6D883CA29}"/>
    <cellStyle name="40% - Accent2 5 2 6 2 3" xfId="20781" xr:uid="{D5165341-4ECF-47A4-9384-43F8FF010BB2}"/>
    <cellStyle name="40% - Accent2 5 2 6 3" xfId="20782" xr:uid="{681FF87A-AE32-45BE-BBB8-178C5222F9B8}"/>
    <cellStyle name="40% - Accent2 5 2 6 3 2" xfId="20783" xr:uid="{B50C4724-688C-4BF2-AC88-9E7AE702D7FF}"/>
    <cellStyle name="40% - Accent2 5 2 6 4" xfId="20784" xr:uid="{6ACFD3E6-815E-4F99-9D3B-DF7D2FADDE31}"/>
    <cellStyle name="40% - Accent2 5 2 7" xfId="20785" xr:uid="{3C97ED21-BFB1-4EE6-B89E-5A7B0494D03B}"/>
    <cellStyle name="40% - Accent2 5 2 7 2" xfId="20786" xr:uid="{B0879362-4DCC-4087-B487-6EC184C6D0B1}"/>
    <cellStyle name="40% - Accent2 5 2 7 2 2" xfId="20787" xr:uid="{9C82A8B1-19D0-4944-AB48-21EB16C272A3}"/>
    <cellStyle name="40% - Accent2 5 2 7 3" xfId="20788" xr:uid="{F22638E6-7BDD-44CE-B1DD-81856D4F1844}"/>
    <cellStyle name="40% - Accent2 5 2 8" xfId="20789" xr:uid="{2B76CF0D-5A8A-493B-B4A0-A4CAAE1EF928}"/>
    <cellStyle name="40% - Accent2 5 2 8 2" xfId="20790" xr:uid="{B707B66A-77DA-4713-B434-319B2D1DCD05}"/>
    <cellStyle name="40% - Accent2 5 2 9" xfId="20791" xr:uid="{08DDA22B-0179-4EEF-958F-679169836142}"/>
    <cellStyle name="40% - Accent2 5 2 9 2" xfId="20792" xr:uid="{A2AA0462-79C2-4F9D-938E-F1838E50A4E5}"/>
    <cellStyle name="40% - Accent2 5 3" xfId="20793" xr:uid="{8296E0CD-E18C-4DBA-AD93-A654F48D0441}"/>
    <cellStyle name="40% - Accent2 5 3 2" xfId="20794" xr:uid="{DFD93F4E-2ACA-40BF-AF87-405B87952C94}"/>
    <cellStyle name="40% - Accent2 5 3 2 2" xfId="20795" xr:uid="{9291CB31-8AD3-45D5-83DB-DD8D0083B8E0}"/>
    <cellStyle name="40% - Accent2 5 3 2 2 2" xfId="20796" xr:uid="{C2F80A5C-4F58-4E21-AAA0-EE52054FAE78}"/>
    <cellStyle name="40% - Accent2 5 3 2 2 2 2" xfId="20797" xr:uid="{B37F3821-6842-431D-AD3C-63C4EE02B708}"/>
    <cellStyle name="40% - Accent2 5 3 2 2 3" xfId="20798" xr:uid="{9C75C257-0C9B-48E3-8BD0-9FABCFA007F3}"/>
    <cellStyle name="40% - Accent2 5 3 2 3" xfId="20799" xr:uid="{0FD2B29F-4954-4222-B4CE-83172353F474}"/>
    <cellStyle name="40% - Accent2 5 3 2 3 2" xfId="20800" xr:uid="{6A617936-BFC6-41C1-B71B-D195561BF18B}"/>
    <cellStyle name="40% - Accent2 5 3 2 4" xfId="20801" xr:uid="{60F91539-8969-4C61-A375-3DE366055DF1}"/>
    <cellStyle name="40% - Accent2 5 3 2 5" xfId="20802" xr:uid="{C8F9BA16-8279-424A-A367-F63F0994FAFD}"/>
    <cellStyle name="40% - Accent2 5 3 3" xfId="20803" xr:uid="{6EDACBDD-D07D-4E32-BCA3-CDE9DB8E8CF8}"/>
    <cellStyle name="40% - Accent2 5 3 3 2" xfId="20804" xr:uid="{6D56F217-9A67-4243-8C67-2559C3FDBB40}"/>
    <cellStyle name="40% - Accent2 5 3 3 2 2" xfId="20805" xr:uid="{B51058DB-BD53-4DA3-BB52-DC93D55EBB7D}"/>
    <cellStyle name="40% - Accent2 5 3 3 3" xfId="20806" xr:uid="{5A3F921A-75A3-4183-9F31-2B0C045ABE26}"/>
    <cellStyle name="40% - Accent2 5 3 4" xfId="20807" xr:uid="{1ECB0E77-5ECC-4E60-9CDF-7F033CE7736C}"/>
    <cellStyle name="40% - Accent2 5 3 4 2" xfId="20808" xr:uid="{1B9479B7-9BE6-4956-BB8E-FBC369631887}"/>
    <cellStyle name="40% - Accent2 5 3 5" xfId="20809" xr:uid="{2607978B-BA79-4821-86B6-F81C5EB528D2}"/>
    <cellStyle name="40% - Accent2 5 3 5 2" xfId="20810" xr:uid="{3CE94FFF-C081-4682-827B-1E2F44C9E1CC}"/>
    <cellStyle name="40% - Accent2 5 3 6" xfId="20811" xr:uid="{D7246579-86B3-4A84-AF25-D06453801F8B}"/>
    <cellStyle name="40% - Accent2 5 3 7" xfId="20812" xr:uid="{A214C8CD-97AA-4C90-9C4C-35A51C924F9A}"/>
    <cellStyle name="40% - Accent2 5 4" xfId="20813" xr:uid="{9D160F36-6F84-4391-93DE-2FD3F5BF26FD}"/>
    <cellStyle name="40% - Accent2 5 4 2" xfId="20814" xr:uid="{4D342EEE-8624-4CA9-91B6-B553F672DEDF}"/>
    <cellStyle name="40% - Accent2 5 4 2 2" xfId="20815" xr:uid="{3B71B1FF-A050-42C2-8AED-1A1DA57A0669}"/>
    <cellStyle name="40% - Accent2 5 4 2 2 2" xfId="20816" xr:uid="{A7311A00-AA6B-48D2-B999-CBD493D9EB95}"/>
    <cellStyle name="40% - Accent2 5 4 2 2 2 2" xfId="20817" xr:uid="{070924AE-999E-44F3-8FA7-F0AA8486AB2F}"/>
    <cellStyle name="40% - Accent2 5 4 2 2 3" xfId="20818" xr:uid="{7332919E-0846-4876-B7F4-762C3F121799}"/>
    <cellStyle name="40% - Accent2 5 4 2 3" xfId="20819" xr:uid="{5ADF33A3-EC57-4C4B-9A0A-1C58F79E3E1E}"/>
    <cellStyle name="40% - Accent2 5 4 2 3 2" xfId="20820" xr:uid="{F19510D8-06C6-4D21-98A8-8643C4BD3B99}"/>
    <cellStyle name="40% - Accent2 5 4 2 4" xfId="20821" xr:uid="{A33BA2B8-5019-4050-8ADB-50A56AC28030}"/>
    <cellStyle name="40% - Accent2 5 4 2 5" xfId="20822" xr:uid="{2AB431AE-92C3-4ECA-85FD-E3F206810792}"/>
    <cellStyle name="40% - Accent2 5 4 3" xfId="20823" xr:uid="{B5DF2B94-9A77-4ED8-B631-85D4F24B6B46}"/>
    <cellStyle name="40% - Accent2 5 4 3 2" xfId="20824" xr:uid="{1AF624C4-0C8E-4252-A620-B932D6504A3F}"/>
    <cellStyle name="40% - Accent2 5 4 3 2 2" xfId="20825" xr:uid="{040284C8-CAE6-4ECF-85DF-BB47B0421C6F}"/>
    <cellStyle name="40% - Accent2 5 4 3 3" xfId="20826" xr:uid="{3DB6B976-43C8-47EC-B162-E639E3A17B5E}"/>
    <cellStyle name="40% - Accent2 5 4 4" xfId="20827" xr:uid="{5219F2E4-AAF2-4F3F-9551-316C59E9B5FE}"/>
    <cellStyle name="40% - Accent2 5 4 4 2" xfId="20828" xr:uid="{8C592096-D8FC-4566-BC0C-D3D9FDFC7CC9}"/>
    <cellStyle name="40% - Accent2 5 4 5" xfId="20829" xr:uid="{5D66ADD1-DD6A-41C1-909F-6A0B73CC3F47}"/>
    <cellStyle name="40% - Accent2 5 4 6" xfId="20830" xr:uid="{145E772D-5ED4-4EA1-9049-34BD19EF13E8}"/>
    <cellStyle name="40% - Accent2 5 5" xfId="20831" xr:uid="{E4EB8E41-7318-4CC2-8AE6-98695B8C6AA3}"/>
    <cellStyle name="40% - Accent2 5 5 2" xfId="20832" xr:uid="{CA28C081-A0F5-4560-882C-1EDFF2BDE44D}"/>
    <cellStyle name="40% - Accent2 5 5 2 2" xfId="20833" xr:uid="{C02EDE6B-0FB7-4E6B-8BD9-92D6CAF24192}"/>
    <cellStyle name="40% - Accent2 5 5 2 2 2" xfId="20834" xr:uid="{6CEDE2B4-E9E2-485E-BA7E-68FDE38FAFB9}"/>
    <cellStyle name="40% - Accent2 5 5 2 2 2 2" xfId="20835" xr:uid="{8981A370-B0CE-49C4-85EB-39F9A218AFA6}"/>
    <cellStyle name="40% - Accent2 5 5 2 2 3" xfId="20836" xr:uid="{A67634A9-67CA-49C5-B948-508001E315F4}"/>
    <cellStyle name="40% - Accent2 5 5 2 3" xfId="20837" xr:uid="{3419C4F2-32B6-4EE0-A8BD-092355DCA47F}"/>
    <cellStyle name="40% - Accent2 5 5 2 3 2" xfId="20838" xr:uid="{9F30E2C7-FBAC-461B-9317-53300619DB6D}"/>
    <cellStyle name="40% - Accent2 5 5 2 4" xfId="20839" xr:uid="{3CE06DEA-3B47-4430-9035-1B6A71DB81A0}"/>
    <cellStyle name="40% - Accent2 5 5 3" xfId="20840" xr:uid="{A5B6B8DC-D34D-4D2D-B8AD-9EEF88602528}"/>
    <cellStyle name="40% - Accent2 5 5 3 2" xfId="20841" xr:uid="{DFC56493-F3D1-4172-8CAE-19C08B1ED79D}"/>
    <cellStyle name="40% - Accent2 5 5 3 2 2" xfId="20842" xr:uid="{E8479391-120D-49B1-8B25-B58A1BA14629}"/>
    <cellStyle name="40% - Accent2 5 5 3 3" xfId="20843" xr:uid="{4324B81F-A2B0-46F5-9231-064CEB1FCB3F}"/>
    <cellStyle name="40% - Accent2 5 5 4" xfId="20844" xr:uid="{12DD7223-CF2A-4168-88C9-F6F14C1A8F63}"/>
    <cellStyle name="40% - Accent2 5 5 4 2" xfId="20845" xr:uid="{74E36054-15AF-4C94-BCB4-8B229CDB9AF1}"/>
    <cellStyle name="40% - Accent2 5 5 5" xfId="20846" xr:uid="{281B0B03-AC4F-4907-9B97-CD3F34FAF506}"/>
    <cellStyle name="40% - Accent2 5 5 6" xfId="20847" xr:uid="{511608D0-CFB4-4088-813D-8F6B6D04F1B7}"/>
    <cellStyle name="40% - Accent2 5 6" xfId="20848" xr:uid="{3B17AAC4-1772-424A-B1B2-2ACCE4029B76}"/>
    <cellStyle name="40% - Accent2 5 6 2" xfId="20849" xr:uid="{C6EB2529-0B5C-41B7-A114-EC798538B85B}"/>
    <cellStyle name="40% - Accent2 5 6 2 2" xfId="20850" xr:uid="{166B3B6E-B7AB-4D22-A82A-0FD792AC2BCE}"/>
    <cellStyle name="40% - Accent2 5 6 2 2 2" xfId="20851" xr:uid="{83BBA52C-B7BA-41BC-800D-4877F9ECC674}"/>
    <cellStyle name="40% - Accent2 5 6 2 2 2 2" xfId="20852" xr:uid="{A378F775-3A0E-43B3-A219-5C9150E13B08}"/>
    <cellStyle name="40% - Accent2 5 6 2 2 3" xfId="20853" xr:uid="{7E43046C-5361-4DCC-BE49-D34FD41981CE}"/>
    <cellStyle name="40% - Accent2 5 6 2 3" xfId="20854" xr:uid="{C907CBA1-4C19-49E9-809A-1F0D1ECB509E}"/>
    <cellStyle name="40% - Accent2 5 6 2 3 2" xfId="20855" xr:uid="{3A145E11-20A6-4B09-95D3-E7FB2CC46641}"/>
    <cellStyle name="40% - Accent2 5 6 2 4" xfId="20856" xr:uid="{E30E8AC9-D49D-4F92-9B01-039BD261419F}"/>
    <cellStyle name="40% - Accent2 5 6 3" xfId="20857" xr:uid="{E9C1DDD2-7BA1-433F-B318-6ACAA740D009}"/>
    <cellStyle name="40% - Accent2 5 6 3 2" xfId="20858" xr:uid="{BB99D934-C839-4615-8750-B3E2EE22364A}"/>
    <cellStyle name="40% - Accent2 5 6 3 2 2" xfId="20859" xr:uid="{EC0EA248-73A9-401B-9E38-B03247E5AAB1}"/>
    <cellStyle name="40% - Accent2 5 6 3 3" xfId="20860" xr:uid="{ACB80D51-F9F0-483C-BDAE-86464B95312B}"/>
    <cellStyle name="40% - Accent2 5 6 4" xfId="20861" xr:uid="{C0AFE2DF-B4DA-4094-BEFC-BDFFB9AC5B50}"/>
    <cellStyle name="40% - Accent2 5 6 4 2" xfId="20862" xr:uid="{6C864759-C884-4752-8164-5FC9F8B8CE46}"/>
    <cellStyle name="40% - Accent2 5 6 5" xfId="20863" xr:uid="{3BF8817D-B777-4A55-A541-5B447AC4DA2A}"/>
    <cellStyle name="40% - Accent2 5 7" xfId="20864" xr:uid="{8BFCDF1E-5687-4584-9C48-0CC304DFE9E3}"/>
    <cellStyle name="40% - Accent2 5 7 2" xfId="20865" xr:uid="{9A7BFA01-CAD5-4949-90FD-9F8A1F110581}"/>
    <cellStyle name="40% - Accent2 5 7 2 2" xfId="20866" xr:uid="{1044BE6D-E56B-42C4-908E-B1CA6DC5D0B3}"/>
    <cellStyle name="40% - Accent2 5 7 2 2 2" xfId="20867" xr:uid="{41E9E118-4BDB-40CA-A7C3-208EE5834C9E}"/>
    <cellStyle name="40% - Accent2 5 7 2 3" xfId="20868" xr:uid="{31FF0FF0-1D68-4ECD-953D-0CFDCE34F56B}"/>
    <cellStyle name="40% - Accent2 5 7 3" xfId="20869" xr:uid="{6676A7E0-03FD-43BA-8676-D3E69E18592D}"/>
    <cellStyle name="40% - Accent2 5 7 3 2" xfId="20870" xr:uid="{FF80E065-DC3C-4392-A1DE-53F252581AF8}"/>
    <cellStyle name="40% - Accent2 5 7 4" xfId="20871" xr:uid="{8E3C902B-0435-4569-AF4A-DFA85D130746}"/>
    <cellStyle name="40% - Accent2 5 8" xfId="20872" xr:uid="{2DD2C5F8-17BD-474A-B2CB-B988457C212C}"/>
    <cellStyle name="40% - Accent2 5 8 2" xfId="20873" xr:uid="{F93BCF2A-93B4-4E8E-8CAF-D8AE69F55AC7}"/>
    <cellStyle name="40% - Accent2 5 8 2 2" xfId="20874" xr:uid="{96E9F710-9B2B-4248-962D-B359B4047888}"/>
    <cellStyle name="40% - Accent2 5 8 3" xfId="20875" xr:uid="{8CB1748C-6BF1-42F7-8A49-B8B0FDA7C5EE}"/>
    <cellStyle name="40% - Accent2 5 9" xfId="20876" xr:uid="{4572BA9A-8F4B-4840-81F9-20BAD1DC7CDF}"/>
    <cellStyle name="40% - Accent2 5 9 2" xfId="20877" xr:uid="{4EBE31AA-11A2-4F8B-87C5-1A9599D4E2C3}"/>
    <cellStyle name="40% - Accent2 6" xfId="20878" xr:uid="{648BB691-414D-4885-9363-7E70241EFEA1}"/>
    <cellStyle name="40% - Accent2 6 10" xfId="20879" xr:uid="{7E6EB5C1-E4E9-4950-AB4D-AEAE344AEE6C}"/>
    <cellStyle name="40% - Accent2 6 10 2" xfId="20880" xr:uid="{C5EE2B64-9C57-498E-BA98-EFB445211877}"/>
    <cellStyle name="40% - Accent2 6 11" xfId="20881" xr:uid="{5A854138-B12B-4D92-B06B-3972135351CA}"/>
    <cellStyle name="40% - Accent2 6 12" xfId="20882" xr:uid="{9A08C640-89A4-4E74-B7CE-31166934F819}"/>
    <cellStyle name="40% - Accent2 6 2" xfId="20883" xr:uid="{28A669D9-CFEB-4104-A9A0-0BC2A03D0C0B}"/>
    <cellStyle name="40% - Accent2 6 2 10" xfId="20884" xr:uid="{56AF97D5-3BAE-46C1-A428-801ECC289F31}"/>
    <cellStyle name="40% - Accent2 6 2 11" xfId="20885" xr:uid="{2505C2F1-7853-4B13-B918-D3B7A6335BB7}"/>
    <cellStyle name="40% - Accent2 6 2 2" xfId="20886" xr:uid="{B64CDA7C-190F-4B61-B7E9-60613F052083}"/>
    <cellStyle name="40% - Accent2 6 2 2 2" xfId="20887" xr:uid="{90A72296-90CC-4991-B7D5-FFD087B24BC0}"/>
    <cellStyle name="40% - Accent2 6 2 2 2 2" xfId="20888" xr:uid="{18AF35A2-4F63-4EED-B947-75A987BEDD93}"/>
    <cellStyle name="40% - Accent2 6 2 2 2 2 2" xfId="20889" xr:uid="{FD043DF8-1CAB-4D3F-B0AB-A83694AAE747}"/>
    <cellStyle name="40% - Accent2 6 2 2 2 2 2 2" xfId="20890" xr:uid="{A20DE7A5-2DE3-48EC-89BC-23C52B3CEF10}"/>
    <cellStyle name="40% - Accent2 6 2 2 2 2 3" xfId="20891" xr:uid="{BD007F69-F56D-402C-9E23-3441FFE7E727}"/>
    <cellStyle name="40% - Accent2 6 2 2 2 3" xfId="20892" xr:uid="{C02105B2-69CD-4E37-B31F-6566471C9845}"/>
    <cellStyle name="40% - Accent2 6 2 2 2 3 2" xfId="20893" xr:uid="{D7191186-C9C2-4914-B042-3801DE8F2446}"/>
    <cellStyle name="40% - Accent2 6 2 2 2 4" xfId="20894" xr:uid="{894CFEB8-F6AA-4E62-B46B-A4329638B658}"/>
    <cellStyle name="40% - Accent2 6 2 2 2 5" xfId="20895" xr:uid="{00E49024-5335-441A-82B3-367C744BB432}"/>
    <cellStyle name="40% - Accent2 6 2 2 3" xfId="20896" xr:uid="{7A2129CB-07D0-4019-88A3-58184C1935EA}"/>
    <cellStyle name="40% - Accent2 6 2 2 3 2" xfId="20897" xr:uid="{B29720EA-BE93-41E6-8445-BED51C99EBA0}"/>
    <cellStyle name="40% - Accent2 6 2 2 3 2 2" xfId="20898" xr:uid="{A35F1361-CAAF-4D1E-AFDA-AC6857B6B02F}"/>
    <cellStyle name="40% - Accent2 6 2 2 3 3" xfId="20899" xr:uid="{EA30C7F7-49F6-43A5-A9EA-2884A95E2FFD}"/>
    <cellStyle name="40% - Accent2 6 2 2 4" xfId="20900" xr:uid="{A10F6A43-74A6-47DD-B274-19B493ACC8C1}"/>
    <cellStyle name="40% - Accent2 6 2 2 4 2" xfId="20901" xr:uid="{02559E14-BB8F-4295-80C8-0CD3DD51213B}"/>
    <cellStyle name="40% - Accent2 6 2 2 5" xfId="20902" xr:uid="{DD8AD76A-94AE-464B-B56B-41C29B5E3A75}"/>
    <cellStyle name="40% - Accent2 6 2 2 6" xfId="20903" xr:uid="{95BF0F82-FAC7-468E-8B65-6CC9336EF45C}"/>
    <cellStyle name="40% - Accent2 6 2 3" xfId="20904" xr:uid="{20E5D0EE-2842-413A-8C2E-9AB653C7BB61}"/>
    <cellStyle name="40% - Accent2 6 2 3 2" xfId="20905" xr:uid="{CC65E9A7-27A6-48E5-BE83-E325F840A90E}"/>
    <cellStyle name="40% - Accent2 6 2 3 2 2" xfId="20906" xr:uid="{B75D42AE-E70E-4572-A59D-66D5E2E1E602}"/>
    <cellStyle name="40% - Accent2 6 2 3 2 2 2" xfId="20907" xr:uid="{D7782288-08F0-4927-AC97-E820D465F6A0}"/>
    <cellStyle name="40% - Accent2 6 2 3 2 2 2 2" xfId="20908" xr:uid="{4872FE12-7C8C-4DD0-BAE2-7A9C5FFB49C9}"/>
    <cellStyle name="40% - Accent2 6 2 3 2 2 3" xfId="20909" xr:uid="{AC86EC7D-7831-4B7D-854A-782AC7F4EC6E}"/>
    <cellStyle name="40% - Accent2 6 2 3 2 3" xfId="20910" xr:uid="{ACFE4E01-292B-4436-8164-D2BC56071CC4}"/>
    <cellStyle name="40% - Accent2 6 2 3 2 3 2" xfId="20911" xr:uid="{933CA706-D601-47F2-9528-83D131E692C9}"/>
    <cellStyle name="40% - Accent2 6 2 3 2 4" xfId="20912" xr:uid="{1CFC4F0F-E029-4801-A050-02FB63612221}"/>
    <cellStyle name="40% - Accent2 6 2 3 2 5" xfId="20913" xr:uid="{1B22BF49-8F37-444C-823C-A204069EA4EA}"/>
    <cellStyle name="40% - Accent2 6 2 3 3" xfId="20914" xr:uid="{3E3BB251-67DF-4C4E-9564-13C3E4F82303}"/>
    <cellStyle name="40% - Accent2 6 2 3 3 2" xfId="20915" xr:uid="{DE14EC43-71A9-480D-BFA1-4AA65B8174AF}"/>
    <cellStyle name="40% - Accent2 6 2 3 3 2 2" xfId="20916" xr:uid="{746B4603-59B0-4B15-9BFA-5500BCD965B4}"/>
    <cellStyle name="40% - Accent2 6 2 3 3 3" xfId="20917" xr:uid="{38187E05-39BF-4136-B621-E831FEE9B719}"/>
    <cellStyle name="40% - Accent2 6 2 3 4" xfId="20918" xr:uid="{57083D0B-1BA1-4AA7-BB8D-5957E1566C2D}"/>
    <cellStyle name="40% - Accent2 6 2 3 4 2" xfId="20919" xr:uid="{BC08021E-0FCC-4558-947F-6AD5CB9EDC31}"/>
    <cellStyle name="40% - Accent2 6 2 3 5" xfId="20920" xr:uid="{C184C17B-BAAB-4252-91E4-837240281C03}"/>
    <cellStyle name="40% - Accent2 6 2 3 6" xfId="20921" xr:uid="{5CE89B45-9036-4C93-909B-6D6E5957734D}"/>
    <cellStyle name="40% - Accent2 6 2 4" xfId="20922" xr:uid="{F8E26835-2E79-4E96-AA21-93397B1BDA28}"/>
    <cellStyle name="40% - Accent2 6 2 4 2" xfId="20923" xr:uid="{4E3355C3-9D55-4A47-BCA5-1D65685F833D}"/>
    <cellStyle name="40% - Accent2 6 2 4 2 2" xfId="20924" xr:uid="{4C8325C8-BE36-4672-9E2F-4EA0E1855025}"/>
    <cellStyle name="40% - Accent2 6 2 4 2 2 2" xfId="20925" xr:uid="{AE6602E8-1AA7-40F7-8BD1-BDC07090AC1E}"/>
    <cellStyle name="40% - Accent2 6 2 4 2 2 2 2" xfId="20926" xr:uid="{18728ABC-A7ED-49BB-BE1C-833CDA513B85}"/>
    <cellStyle name="40% - Accent2 6 2 4 2 2 3" xfId="20927" xr:uid="{D001958F-1A51-44EB-BDFA-5F9FE1D38198}"/>
    <cellStyle name="40% - Accent2 6 2 4 2 3" xfId="20928" xr:uid="{7E633FDD-B5BD-4812-A4FF-E88C50549807}"/>
    <cellStyle name="40% - Accent2 6 2 4 2 3 2" xfId="20929" xr:uid="{730D562E-F606-4E27-95F2-42DF9F69DEC5}"/>
    <cellStyle name="40% - Accent2 6 2 4 2 4" xfId="20930" xr:uid="{2C4A9505-CE27-4EE2-B44E-DCEAA39DD875}"/>
    <cellStyle name="40% - Accent2 6 2 4 3" xfId="20931" xr:uid="{0D8F5800-239F-471D-A92B-80243B7801D9}"/>
    <cellStyle name="40% - Accent2 6 2 4 3 2" xfId="20932" xr:uid="{443308CE-B3CA-4485-8524-5F36387B1117}"/>
    <cellStyle name="40% - Accent2 6 2 4 3 2 2" xfId="20933" xr:uid="{FCA3316C-6854-410D-9A9F-CA8B86E21553}"/>
    <cellStyle name="40% - Accent2 6 2 4 3 3" xfId="20934" xr:uid="{D88CAB0E-E396-4389-BA5B-95187EF4146C}"/>
    <cellStyle name="40% - Accent2 6 2 4 4" xfId="20935" xr:uid="{932FE12C-9F65-4B5F-ABA0-AFFC36A4E556}"/>
    <cellStyle name="40% - Accent2 6 2 4 4 2" xfId="20936" xr:uid="{47EC57EF-5FF5-4B0D-9E04-BE841A89471D}"/>
    <cellStyle name="40% - Accent2 6 2 4 5" xfId="20937" xr:uid="{4C42F859-3B1E-4AA7-8DA6-B9D83B00EB5F}"/>
    <cellStyle name="40% - Accent2 6 2 4 6" xfId="20938" xr:uid="{0F7AFE78-3705-493E-A12A-47B9B1ED4809}"/>
    <cellStyle name="40% - Accent2 6 2 5" xfId="20939" xr:uid="{140AAB6E-F3AB-4CBE-BB68-1FA2D833684C}"/>
    <cellStyle name="40% - Accent2 6 2 5 2" xfId="20940" xr:uid="{BE14EB4D-F9FA-45D5-87EF-B5EF3CA504DE}"/>
    <cellStyle name="40% - Accent2 6 2 5 2 2" xfId="20941" xr:uid="{8D1DFB3C-1117-4E4A-B262-2AD5CAB1ABF1}"/>
    <cellStyle name="40% - Accent2 6 2 5 2 2 2" xfId="20942" xr:uid="{A1288810-AA98-4D63-AE57-EE94815CF3A1}"/>
    <cellStyle name="40% - Accent2 6 2 5 2 2 2 2" xfId="20943" xr:uid="{032C78CE-CB5D-4312-9462-61E344B9485A}"/>
    <cellStyle name="40% - Accent2 6 2 5 2 2 3" xfId="20944" xr:uid="{BD113A1C-FC2B-4B70-B6FE-991BFF514B83}"/>
    <cellStyle name="40% - Accent2 6 2 5 2 3" xfId="20945" xr:uid="{62F7E560-F040-4048-80B6-6973D1F0FF97}"/>
    <cellStyle name="40% - Accent2 6 2 5 2 3 2" xfId="20946" xr:uid="{96F7B175-E8B0-4C7F-91C0-02664161737A}"/>
    <cellStyle name="40% - Accent2 6 2 5 2 4" xfId="20947" xr:uid="{FF3F5609-62A5-43ED-85D9-D04AABD0F3D3}"/>
    <cellStyle name="40% - Accent2 6 2 5 3" xfId="20948" xr:uid="{D0AE664B-137F-4AB1-AEEF-6AB3C83FC0AD}"/>
    <cellStyle name="40% - Accent2 6 2 5 3 2" xfId="20949" xr:uid="{8D7404E5-2A5A-4D2E-8C5D-C24F8647B471}"/>
    <cellStyle name="40% - Accent2 6 2 5 3 2 2" xfId="20950" xr:uid="{066BF223-0F24-4FA2-B9AB-79A8ED065F51}"/>
    <cellStyle name="40% - Accent2 6 2 5 3 3" xfId="20951" xr:uid="{A6A8BB96-EB2A-440E-B4C1-B68657FB863D}"/>
    <cellStyle name="40% - Accent2 6 2 5 4" xfId="20952" xr:uid="{A6AE8D4D-7A2C-442D-AB6F-A0575D71234F}"/>
    <cellStyle name="40% - Accent2 6 2 5 4 2" xfId="20953" xr:uid="{5B05941E-FF21-4ADF-A033-EEADD548509B}"/>
    <cellStyle name="40% - Accent2 6 2 5 5" xfId="20954" xr:uid="{3B4DD75C-B304-4938-A841-C7A9AC045BFA}"/>
    <cellStyle name="40% - Accent2 6 2 6" xfId="20955" xr:uid="{3031D316-5711-43E7-A1BA-58B0F2B048CE}"/>
    <cellStyle name="40% - Accent2 6 2 6 2" xfId="20956" xr:uid="{555F26F8-4213-44CC-BCB3-A84E7CF01F5D}"/>
    <cellStyle name="40% - Accent2 6 2 6 2 2" xfId="20957" xr:uid="{3AA54577-253E-4C54-A080-7C40AC9D825D}"/>
    <cellStyle name="40% - Accent2 6 2 6 2 2 2" xfId="20958" xr:uid="{06E2DAE3-2FC3-4C46-B78B-30700EA92F58}"/>
    <cellStyle name="40% - Accent2 6 2 6 2 3" xfId="20959" xr:uid="{E9BA189C-C1AC-401F-B3E9-5075CC277ABD}"/>
    <cellStyle name="40% - Accent2 6 2 6 3" xfId="20960" xr:uid="{A14B7791-EB53-4169-9FB7-C46F713B38DC}"/>
    <cellStyle name="40% - Accent2 6 2 6 3 2" xfId="20961" xr:uid="{CFEBAC34-F8FB-4C55-BE3E-A866B02FCBBD}"/>
    <cellStyle name="40% - Accent2 6 2 6 4" xfId="20962" xr:uid="{D1E2D152-B8A3-4560-8575-7C8AD7D16D52}"/>
    <cellStyle name="40% - Accent2 6 2 7" xfId="20963" xr:uid="{04D1D4BD-7D02-4003-B5F5-8F65F1D0344B}"/>
    <cellStyle name="40% - Accent2 6 2 7 2" xfId="20964" xr:uid="{E99D2664-ACED-4E23-85FD-69519F587432}"/>
    <cellStyle name="40% - Accent2 6 2 7 2 2" xfId="20965" xr:uid="{59ECDC49-A799-4213-A889-17723B0BB16B}"/>
    <cellStyle name="40% - Accent2 6 2 7 3" xfId="20966" xr:uid="{825D5A9B-A688-4626-98B9-7378D6F51E80}"/>
    <cellStyle name="40% - Accent2 6 2 8" xfId="20967" xr:uid="{84C6C8B8-FE0F-48B6-9437-ED19DB898BCC}"/>
    <cellStyle name="40% - Accent2 6 2 8 2" xfId="20968" xr:uid="{CEBAC125-C898-41CF-BDEE-CDC2848AA56A}"/>
    <cellStyle name="40% - Accent2 6 2 9" xfId="20969" xr:uid="{A4CB25AD-71AC-48FB-96C7-AEDE40AB24A3}"/>
    <cellStyle name="40% - Accent2 6 2 9 2" xfId="20970" xr:uid="{BDA55490-B8D3-4CB7-B529-3775306042B8}"/>
    <cellStyle name="40% - Accent2 6 3" xfId="20971" xr:uid="{77905169-789D-42BD-8B73-6E15058C1BFA}"/>
    <cellStyle name="40% - Accent2 6 3 2" xfId="20972" xr:uid="{1DDC2AE5-B68D-4A08-80ED-E31B0FDC17E3}"/>
    <cellStyle name="40% - Accent2 6 3 2 2" xfId="20973" xr:uid="{DE2409E9-5793-4C79-85D7-66CF49F27C2D}"/>
    <cellStyle name="40% - Accent2 6 3 2 2 2" xfId="20974" xr:uid="{3967BAF7-BD59-4470-B309-69E3BC3D4CAD}"/>
    <cellStyle name="40% - Accent2 6 3 2 2 2 2" xfId="20975" xr:uid="{DEB67BB4-FC6D-4195-8882-306F502107A9}"/>
    <cellStyle name="40% - Accent2 6 3 2 2 3" xfId="20976" xr:uid="{EDC40308-2573-4A40-8B44-6C8539941B18}"/>
    <cellStyle name="40% - Accent2 6 3 2 3" xfId="20977" xr:uid="{91B426A7-6985-4619-9A4D-6955C96D9116}"/>
    <cellStyle name="40% - Accent2 6 3 2 3 2" xfId="20978" xr:uid="{FB163F76-4696-412D-AD4A-E6842E205065}"/>
    <cellStyle name="40% - Accent2 6 3 2 4" xfId="20979" xr:uid="{11778535-EECF-4A65-82C1-A44445DD561D}"/>
    <cellStyle name="40% - Accent2 6 3 2 5" xfId="20980" xr:uid="{527F4B1A-AE3E-4CFC-BEBF-7DA5B8C84C96}"/>
    <cellStyle name="40% - Accent2 6 3 3" xfId="20981" xr:uid="{DD8282F7-06B1-410C-901C-06CAF920E521}"/>
    <cellStyle name="40% - Accent2 6 3 3 2" xfId="20982" xr:uid="{B854838F-5A5F-4BFE-A817-5FDBE2AA23AA}"/>
    <cellStyle name="40% - Accent2 6 3 3 2 2" xfId="20983" xr:uid="{2DB9A248-613D-476D-AA62-F81616B6D666}"/>
    <cellStyle name="40% - Accent2 6 3 3 3" xfId="20984" xr:uid="{DA0CF0C7-71E0-4A36-A59C-AEC516FC56E2}"/>
    <cellStyle name="40% - Accent2 6 3 4" xfId="20985" xr:uid="{2CB564F9-0627-47C2-B0C9-ACDE0CB47281}"/>
    <cellStyle name="40% - Accent2 6 3 4 2" xfId="20986" xr:uid="{C1087FB6-129B-4227-8B7A-DCF4C9E649F2}"/>
    <cellStyle name="40% - Accent2 6 3 5" xfId="20987" xr:uid="{22DAC7F7-D3E2-4F40-A6C9-BE871AF5BFD2}"/>
    <cellStyle name="40% - Accent2 6 3 6" xfId="20988" xr:uid="{CFD29804-1097-4E8E-94BC-18AC7B0F8469}"/>
    <cellStyle name="40% - Accent2 6 4" xfId="20989" xr:uid="{43FC9608-2F46-4FCC-A18B-5AD01753A0B6}"/>
    <cellStyle name="40% - Accent2 6 4 2" xfId="20990" xr:uid="{172ED556-081D-4EF2-AEA6-11CD4B2D7659}"/>
    <cellStyle name="40% - Accent2 6 4 2 2" xfId="20991" xr:uid="{89BEBDEC-DE97-4602-90AE-B2B024713701}"/>
    <cellStyle name="40% - Accent2 6 4 2 2 2" xfId="20992" xr:uid="{9A654D41-9F1C-4C37-BE2C-F8E700835409}"/>
    <cellStyle name="40% - Accent2 6 4 2 2 2 2" xfId="20993" xr:uid="{7C4E0412-1C8E-4CC5-8A04-0AFE2069509A}"/>
    <cellStyle name="40% - Accent2 6 4 2 2 3" xfId="20994" xr:uid="{AD18AEB4-BBD6-47A5-AFB5-CC6381DDDBE1}"/>
    <cellStyle name="40% - Accent2 6 4 2 3" xfId="20995" xr:uid="{BD5C593D-CD48-4079-9890-ACCB1AF7A033}"/>
    <cellStyle name="40% - Accent2 6 4 2 3 2" xfId="20996" xr:uid="{AD66516B-A8C8-4571-884B-A55C310F80C1}"/>
    <cellStyle name="40% - Accent2 6 4 2 4" xfId="20997" xr:uid="{8C0F7B4C-E91F-4116-A6E8-4E7121AA2915}"/>
    <cellStyle name="40% - Accent2 6 4 2 5" xfId="20998" xr:uid="{9FA388BA-8B6F-425D-BAF6-AC123216BA7A}"/>
    <cellStyle name="40% - Accent2 6 4 3" xfId="20999" xr:uid="{BC43FA83-B101-420E-B4DF-A3C5B448F098}"/>
    <cellStyle name="40% - Accent2 6 4 3 2" xfId="21000" xr:uid="{14347FE8-5DCC-4418-A824-08D94CCC25DD}"/>
    <cellStyle name="40% - Accent2 6 4 3 2 2" xfId="21001" xr:uid="{9D4F33CA-93A7-4FB8-85A4-014AA158BCC1}"/>
    <cellStyle name="40% - Accent2 6 4 3 3" xfId="21002" xr:uid="{991B00A5-6532-4330-A6FD-BE54969E0EFA}"/>
    <cellStyle name="40% - Accent2 6 4 4" xfId="21003" xr:uid="{E8F920BB-5447-436E-92E9-5EA6B801FC30}"/>
    <cellStyle name="40% - Accent2 6 4 4 2" xfId="21004" xr:uid="{5B2CCA81-9D0C-4092-AF11-6C1F599F193F}"/>
    <cellStyle name="40% - Accent2 6 4 5" xfId="21005" xr:uid="{8F179506-8382-41C1-B969-DD728C16F63B}"/>
    <cellStyle name="40% - Accent2 6 4 6" xfId="21006" xr:uid="{8D5AE0D5-31E6-4B1A-AB03-4B0B6A1C5B3D}"/>
    <cellStyle name="40% - Accent2 6 5" xfId="21007" xr:uid="{095EA87D-17FD-481A-B6E8-6D009B950F22}"/>
    <cellStyle name="40% - Accent2 6 5 2" xfId="21008" xr:uid="{21A119E6-3FE6-4686-B58B-97F49106900F}"/>
    <cellStyle name="40% - Accent2 6 5 2 2" xfId="21009" xr:uid="{8A3ACC5E-8689-4F4D-8C6B-60DAC01CAECA}"/>
    <cellStyle name="40% - Accent2 6 5 2 2 2" xfId="21010" xr:uid="{A559F58B-21DD-4365-8C52-A4E41B7A22EF}"/>
    <cellStyle name="40% - Accent2 6 5 2 2 2 2" xfId="21011" xr:uid="{7D722AE3-7238-4C35-BC68-E5D260D5BCC8}"/>
    <cellStyle name="40% - Accent2 6 5 2 2 3" xfId="21012" xr:uid="{DDE1179C-010F-4991-976D-B90A08A63D80}"/>
    <cellStyle name="40% - Accent2 6 5 2 3" xfId="21013" xr:uid="{CEF9FAAA-4F3F-4F48-A719-CCC39E363D24}"/>
    <cellStyle name="40% - Accent2 6 5 2 3 2" xfId="21014" xr:uid="{762D42F1-67A3-43BD-BA25-D7CAD8677F37}"/>
    <cellStyle name="40% - Accent2 6 5 2 4" xfId="21015" xr:uid="{4C1CE4D6-4EDA-4D25-864E-E4469160DB19}"/>
    <cellStyle name="40% - Accent2 6 5 3" xfId="21016" xr:uid="{8660AB5D-E186-42ED-ABB7-32A856232D2E}"/>
    <cellStyle name="40% - Accent2 6 5 3 2" xfId="21017" xr:uid="{5855FB66-3984-45FD-B2E7-EE1E3B5A687D}"/>
    <cellStyle name="40% - Accent2 6 5 3 2 2" xfId="21018" xr:uid="{F1D7E0B3-9883-4C19-B9E0-B2C44940EAA5}"/>
    <cellStyle name="40% - Accent2 6 5 3 3" xfId="21019" xr:uid="{77F21840-AA28-46B7-9AE5-28ADBF3A9D89}"/>
    <cellStyle name="40% - Accent2 6 5 4" xfId="21020" xr:uid="{8C23ABB8-2AA1-494A-8193-6AC2FAFE330D}"/>
    <cellStyle name="40% - Accent2 6 5 4 2" xfId="21021" xr:uid="{6B172E34-1412-4FEB-948B-3A9A1F02309F}"/>
    <cellStyle name="40% - Accent2 6 5 5" xfId="21022" xr:uid="{2D57E939-5EB2-4F39-9ADC-80E56E73F96F}"/>
    <cellStyle name="40% - Accent2 6 5 6" xfId="21023" xr:uid="{7599D26F-42C0-4EB2-9A84-B53875E0552E}"/>
    <cellStyle name="40% - Accent2 6 6" xfId="21024" xr:uid="{90F7D21D-4937-44D9-B8DA-8F36CDF5E51B}"/>
    <cellStyle name="40% - Accent2 6 6 2" xfId="21025" xr:uid="{7C4A3399-2512-44A0-B024-0F6645263D25}"/>
    <cellStyle name="40% - Accent2 6 6 2 2" xfId="21026" xr:uid="{89D09E18-AE57-41A0-92FE-39B422EEDB3A}"/>
    <cellStyle name="40% - Accent2 6 6 2 2 2" xfId="21027" xr:uid="{A3E94C3F-A991-4B9E-867B-AE37FA00E462}"/>
    <cellStyle name="40% - Accent2 6 6 2 2 2 2" xfId="21028" xr:uid="{414D1415-47EE-449A-8D0D-DDE329D4D9F3}"/>
    <cellStyle name="40% - Accent2 6 6 2 2 3" xfId="21029" xr:uid="{EB282BC0-0ED1-4DF9-BBB3-57EF2E0E9429}"/>
    <cellStyle name="40% - Accent2 6 6 2 3" xfId="21030" xr:uid="{E50F7D45-46FC-4034-8697-2D2FCFCF86AE}"/>
    <cellStyle name="40% - Accent2 6 6 2 3 2" xfId="21031" xr:uid="{B4D92841-E2FD-4F69-8AAC-89E7E7FB2812}"/>
    <cellStyle name="40% - Accent2 6 6 2 4" xfId="21032" xr:uid="{C770D1E9-CA41-4A90-881C-92B4255376BE}"/>
    <cellStyle name="40% - Accent2 6 6 3" xfId="21033" xr:uid="{D8CB16CE-BC48-43AA-B82F-5D62607C88D7}"/>
    <cellStyle name="40% - Accent2 6 6 3 2" xfId="21034" xr:uid="{07E67648-722E-4D41-8F4A-10CD6768F865}"/>
    <cellStyle name="40% - Accent2 6 6 3 2 2" xfId="21035" xr:uid="{53EDE3AA-FD20-40AC-BBCC-BC407384CB4A}"/>
    <cellStyle name="40% - Accent2 6 6 3 3" xfId="21036" xr:uid="{4FB68195-A7C2-4187-9B5F-47DD621CBC76}"/>
    <cellStyle name="40% - Accent2 6 6 4" xfId="21037" xr:uid="{E12659A2-8DF5-4BDE-B65C-EBFEE0ED362A}"/>
    <cellStyle name="40% - Accent2 6 6 4 2" xfId="21038" xr:uid="{50ACD8DB-E970-4FA3-9263-09E777DFB3DA}"/>
    <cellStyle name="40% - Accent2 6 6 5" xfId="21039" xr:uid="{D09DDAFA-A292-4668-9B0B-0727D9B13D4D}"/>
    <cellStyle name="40% - Accent2 6 7" xfId="21040" xr:uid="{3FEE99A3-3037-4AC3-B7A8-639456B771C0}"/>
    <cellStyle name="40% - Accent2 6 7 2" xfId="21041" xr:uid="{93ADE67C-3EC4-45D2-9EF0-79D48D2EED75}"/>
    <cellStyle name="40% - Accent2 6 7 2 2" xfId="21042" xr:uid="{2802BCA1-1615-44D3-BCED-7825E13053AD}"/>
    <cellStyle name="40% - Accent2 6 7 2 2 2" xfId="21043" xr:uid="{F33DC6A1-F224-417C-A473-46846CDF7273}"/>
    <cellStyle name="40% - Accent2 6 7 2 3" xfId="21044" xr:uid="{1CAF8813-0FAA-4F2A-8B72-065D313CCC0E}"/>
    <cellStyle name="40% - Accent2 6 7 3" xfId="21045" xr:uid="{93D0573F-37F8-4E8C-BE72-E0F8DB52126A}"/>
    <cellStyle name="40% - Accent2 6 7 3 2" xfId="21046" xr:uid="{B20FA4A7-CB42-4C7A-8FFF-033105EA651F}"/>
    <cellStyle name="40% - Accent2 6 7 4" xfId="21047" xr:uid="{33FF158D-83D8-4398-B142-B7CD1636C85C}"/>
    <cellStyle name="40% - Accent2 6 8" xfId="21048" xr:uid="{3DC30FB8-CCCB-412C-B8FF-48F04FAA44F2}"/>
    <cellStyle name="40% - Accent2 6 8 2" xfId="21049" xr:uid="{10430A1B-7DF4-4159-A9CD-7E8D5C998BF3}"/>
    <cellStyle name="40% - Accent2 6 8 2 2" xfId="21050" xr:uid="{FCD44D15-D297-44E5-8E34-4CD19ED40781}"/>
    <cellStyle name="40% - Accent2 6 8 3" xfId="21051" xr:uid="{B069B351-F108-4893-AF4C-BDE48660A2A1}"/>
    <cellStyle name="40% - Accent2 6 9" xfId="21052" xr:uid="{4F14608C-D0C1-4413-A7C7-B2F651FAA164}"/>
    <cellStyle name="40% - Accent2 6 9 2" xfId="21053" xr:uid="{DE39C37D-7CCE-4DB5-A614-33F5DB10379F}"/>
    <cellStyle name="40% - Accent2 7" xfId="21054" xr:uid="{6445D2AD-52E3-4B38-A51D-09BDC2BBA2F6}"/>
    <cellStyle name="40% - Accent2 7 10" xfId="21055" xr:uid="{90F3A01F-305F-4AB4-9F7C-B04EC69C0041}"/>
    <cellStyle name="40% - Accent2 7 10 2" xfId="21056" xr:uid="{A299F13A-207D-4539-9D80-743A09D5E45D}"/>
    <cellStyle name="40% - Accent2 7 11" xfId="21057" xr:uid="{6F8C2663-E9AD-456A-BC5C-39A5C4ECEB55}"/>
    <cellStyle name="40% - Accent2 7 12" xfId="21058" xr:uid="{5B716448-032D-4CBD-B8E2-CFC019BFDDF3}"/>
    <cellStyle name="40% - Accent2 7 2" xfId="21059" xr:uid="{E7275554-4090-4C42-B173-1E9B3BF42E35}"/>
    <cellStyle name="40% - Accent2 7 2 10" xfId="21060" xr:uid="{DFA63E37-E1DF-4F1B-8575-9B37434BEE97}"/>
    <cellStyle name="40% - Accent2 7 2 2" xfId="21061" xr:uid="{1CBF5794-7547-463F-B5E9-7BDD972CF9F9}"/>
    <cellStyle name="40% - Accent2 7 2 2 2" xfId="21062" xr:uid="{8D5AE451-F185-4C72-AFFA-D99B1E408936}"/>
    <cellStyle name="40% - Accent2 7 2 2 2 2" xfId="21063" xr:uid="{1A34EC77-ADEB-48F0-8759-E3B91C4856AB}"/>
    <cellStyle name="40% - Accent2 7 2 2 2 2 2" xfId="21064" xr:uid="{B5318A52-13EE-4384-B6D0-53A43456A8C2}"/>
    <cellStyle name="40% - Accent2 7 2 2 2 2 2 2" xfId="21065" xr:uid="{914ECEC2-7324-418F-A608-AC558978083D}"/>
    <cellStyle name="40% - Accent2 7 2 2 2 2 3" xfId="21066" xr:uid="{83B2EF79-781D-4101-8356-F8F79AC9201B}"/>
    <cellStyle name="40% - Accent2 7 2 2 2 3" xfId="21067" xr:uid="{EB26B8BF-6F3F-4403-BE59-04B0F5C86121}"/>
    <cellStyle name="40% - Accent2 7 2 2 2 3 2" xfId="21068" xr:uid="{081235E4-ADED-4216-A369-FC7222872BE2}"/>
    <cellStyle name="40% - Accent2 7 2 2 2 4" xfId="21069" xr:uid="{43A94FD5-6ADB-4A07-A7FB-A6F188D8445D}"/>
    <cellStyle name="40% - Accent2 7 2 2 2 5" xfId="21070" xr:uid="{0C6CD319-5CF5-4743-9CA8-34B5D99C8E36}"/>
    <cellStyle name="40% - Accent2 7 2 2 3" xfId="21071" xr:uid="{103A98E2-BFC2-45F1-B47C-77F73C451E56}"/>
    <cellStyle name="40% - Accent2 7 2 2 3 2" xfId="21072" xr:uid="{A6FC6E7C-D48D-4B30-863D-93614F877637}"/>
    <cellStyle name="40% - Accent2 7 2 2 3 2 2" xfId="21073" xr:uid="{7D872320-2931-4460-AC1F-C3CA55697642}"/>
    <cellStyle name="40% - Accent2 7 2 2 3 3" xfId="21074" xr:uid="{24F263C8-8CBD-4E5C-9E36-D30E0EFD6EA3}"/>
    <cellStyle name="40% - Accent2 7 2 2 4" xfId="21075" xr:uid="{0B902C81-5A8F-4EEB-842D-F08A959BD758}"/>
    <cellStyle name="40% - Accent2 7 2 2 4 2" xfId="21076" xr:uid="{546694B0-26ED-4D2F-A244-2B33046A1075}"/>
    <cellStyle name="40% - Accent2 7 2 2 5" xfId="21077" xr:uid="{64B60BDE-A90F-404B-9793-B5B184A2088D}"/>
    <cellStyle name="40% - Accent2 7 2 2 6" xfId="21078" xr:uid="{C686FF99-502C-4128-92AB-C80B3CED7DEB}"/>
    <cellStyle name="40% - Accent2 7 2 3" xfId="21079" xr:uid="{0C6124C5-DA2C-408C-949C-09C689FBC5DF}"/>
    <cellStyle name="40% - Accent2 7 2 3 2" xfId="21080" xr:uid="{C1A30C6F-33CB-4A7F-B35B-EA85B9FA4E27}"/>
    <cellStyle name="40% - Accent2 7 2 3 2 2" xfId="21081" xr:uid="{52B81B90-8B9F-4DA0-AB29-6B5CE4AD381A}"/>
    <cellStyle name="40% - Accent2 7 2 3 2 2 2" xfId="21082" xr:uid="{007A75B5-8370-4D40-9BD1-22B5B4190E25}"/>
    <cellStyle name="40% - Accent2 7 2 3 2 2 2 2" xfId="21083" xr:uid="{3763BC0D-1A6D-422E-B7B0-743150FA5F01}"/>
    <cellStyle name="40% - Accent2 7 2 3 2 2 3" xfId="21084" xr:uid="{2E67C247-3FEC-483B-AD47-13D098E5636D}"/>
    <cellStyle name="40% - Accent2 7 2 3 2 3" xfId="21085" xr:uid="{D28D9516-3FB0-4F81-ACE6-E9E2F72FD1F5}"/>
    <cellStyle name="40% - Accent2 7 2 3 2 3 2" xfId="21086" xr:uid="{4527F0B2-F6D8-4048-AADA-4388932B7B79}"/>
    <cellStyle name="40% - Accent2 7 2 3 2 4" xfId="21087" xr:uid="{FBC18D33-4A62-4738-81B1-2A91BD49E7DA}"/>
    <cellStyle name="40% - Accent2 7 2 3 2 5" xfId="21088" xr:uid="{453B6F20-A7F5-4DE7-9301-1137E93D6E4F}"/>
    <cellStyle name="40% - Accent2 7 2 3 3" xfId="21089" xr:uid="{EE8E555C-20C7-4DC4-9CB2-6B8A28359B6C}"/>
    <cellStyle name="40% - Accent2 7 2 3 3 2" xfId="21090" xr:uid="{7564D2E8-1957-4BE1-ADD0-4DF9203E3FDF}"/>
    <cellStyle name="40% - Accent2 7 2 3 3 2 2" xfId="21091" xr:uid="{227D4442-42F2-4770-851B-3717CDCC687E}"/>
    <cellStyle name="40% - Accent2 7 2 3 3 3" xfId="21092" xr:uid="{F18870B7-6C97-4381-B8EE-2EA25474A2E0}"/>
    <cellStyle name="40% - Accent2 7 2 3 4" xfId="21093" xr:uid="{4AF761F4-C88D-4BDB-83FE-92A21C53C853}"/>
    <cellStyle name="40% - Accent2 7 2 3 4 2" xfId="21094" xr:uid="{FE5D7DAB-1BC6-4853-87EF-FCC66640F1D0}"/>
    <cellStyle name="40% - Accent2 7 2 3 5" xfId="21095" xr:uid="{1B2CA222-B2AC-4112-924E-AA768F68E2E0}"/>
    <cellStyle name="40% - Accent2 7 2 3 6" xfId="21096" xr:uid="{35BE6034-2D62-4A83-961B-F9572FB3DB29}"/>
    <cellStyle name="40% - Accent2 7 2 4" xfId="21097" xr:uid="{B7EED5A5-E4AE-4121-AC90-469FF6FF2364}"/>
    <cellStyle name="40% - Accent2 7 2 4 2" xfId="21098" xr:uid="{F212C63E-6EB3-439B-87CB-496C3D89887E}"/>
    <cellStyle name="40% - Accent2 7 2 4 2 2" xfId="21099" xr:uid="{C437EB30-7C67-4912-8FD9-E177BA537C71}"/>
    <cellStyle name="40% - Accent2 7 2 4 2 2 2" xfId="21100" xr:uid="{2D8B6BE3-650E-404E-B76D-1D2B993DABBA}"/>
    <cellStyle name="40% - Accent2 7 2 4 2 2 2 2" xfId="21101" xr:uid="{273AFE80-3A03-4D3C-9A06-62802909808C}"/>
    <cellStyle name="40% - Accent2 7 2 4 2 2 3" xfId="21102" xr:uid="{F4663363-EED5-468D-B40E-E1714405239D}"/>
    <cellStyle name="40% - Accent2 7 2 4 2 3" xfId="21103" xr:uid="{8AA42B14-B3EE-437B-8D3B-B7911FB070B2}"/>
    <cellStyle name="40% - Accent2 7 2 4 2 3 2" xfId="21104" xr:uid="{09BE7EE2-002A-4BB6-A15C-974E069E6435}"/>
    <cellStyle name="40% - Accent2 7 2 4 2 4" xfId="21105" xr:uid="{4252AB2C-3A50-4718-8A0B-7143CFC82EB1}"/>
    <cellStyle name="40% - Accent2 7 2 4 3" xfId="21106" xr:uid="{ED671F23-10E2-4046-A7FC-E159584A4428}"/>
    <cellStyle name="40% - Accent2 7 2 4 3 2" xfId="21107" xr:uid="{A39F7CD7-F142-43C2-BF9D-F9B7BD894822}"/>
    <cellStyle name="40% - Accent2 7 2 4 3 2 2" xfId="21108" xr:uid="{5BDF999E-886B-4F2C-9464-DA0147F78A01}"/>
    <cellStyle name="40% - Accent2 7 2 4 3 3" xfId="21109" xr:uid="{B107C1AA-071D-4B62-9295-BCD1C102F96B}"/>
    <cellStyle name="40% - Accent2 7 2 4 4" xfId="21110" xr:uid="{D60E3C32-F91E-4CBB-BD53-940B93847F8A}"/>
    <cellStyle name="40% - Accent2 7 2 4 4 2" xfId="21111" xr:uid="{D1E49FFC-D031-4C6D-976D-17E55BFC78AC}"/>
    <cellStyle name="40% - Accent2 7 2 4 5" xfId="21112" xr:uid="{D307FB4F-0FBB-4EA9-9CCF-C53BF72E61EC}"/>
    <cellStyle name="40% - Accent2 7 2 4 6" xfId="21113" xr:uid="{DB9F43A1-E794-4E98-AC2E-B822188531FA}"/>
    <cellStyle name="40% - Accent2 7 2 5" xfId="21114" xr:uid="{851E2374-24A2-4DE8-85A3-009F32A97C91}"/>
    <cellStyle name="40% - Accent2 7 2 5 2" xfId="21115" xr:uid="{63DC6A47-10CC-4E84-8920-A081B88B97FE}"/>
    <cellStyle name="40% - Accent2 7 2 5 2 2" xfId="21116" xr:uid="{F2427D89-4CB0-462D-BCE2-5E440DC57F27}"/>
    <cellStyle name="40% - Accent2 7 2 5 2 2 2" xfId="21117" xr:uid="{A55EF5E7-85FF-4D98-93F4-6E8F8FAF5537}"/>
    <cellStyle name="40% - Accent2 7 2 5 2 2 2 2" xfId="21118" xr:uid="{1BA773BB-CEB4-4FE0-A1C5-4683E38EBAFD}"/>
    <cellStyle name="40% - Accent2 7 2 5 2 2 3" xfId="21119" xr:uid="{CE89AEF2-679C-4EF1-8A7D-B0BDF51E3844}"/>
    <cellStyle name="40% - Accent2 7 2 5 2 3" xfId="21120" xr:uid="{E3E2ED02-947A-4C0D-968D-75305A5B66CF}"/>
    <cellStyle name="40% - Accent2 7 2 5 2 3 2" xfId="21121" xr:uid="{57EAA397-B245-400F-B041-757448FD9111}"/>
    <cellStyle name="40% - Accent2 7 2 5 2 4" xfId="21122" xr:uid="{30DD9B39-EC4F-4110-A0E7-F9DEF8EC7806}"/>
    <cellStyle name="40% - Accent2 7 2 5 3" xfId="21123" xr:uid="{D604CD34-7E97-4034-876F-F7A43D3B0047}"/>
    <cellStyle name="40% - Accent2 7 2 5 3 2" xfId="21124" xr:uid="{9FCD9E6F-7114-43DC-8439-F1A3801ADCF8}"/>
    <cellStyle name="40% - Accent2 7 2 5 3 2 2" xfId="21125" xr:uid="{9596947D-53A9-4C94-B203-735CFA768617}"/>
    <cellStyle name="40% - Accent2 7 2 5 3 3" xfId="21126" xr:uid="{753F3D31-568E-45EF-924F-810EEF34DDAF}"/>
    <cellStyle name="40% - Accent2 7 2 5 4" xfId="21127" xr:uid="{B90FBA37-496B-4A6D-A773-E2032A1BEA9E}"/>
    <cellStyle name="40% - Accent2 7 2 5 4 2" xfId="21128" xr:uid="{9D95708A-AEE1-4B83-9C4F-A864EA7139B1}"/>
    <cellStyle name="40% - Accent2 7 2 5 5" xfId="21129" xr:uid="{A97AB32F-BF08-44FA-8471-3B4A7EA3E3CE}"/>
    <cellStyle name="40% - Accent2 7 2 6" xfId="21130" xr:uid="{262AD26F-5077-4235-9C98-EDF8DDBF9A40}"/>
    <cellStyle name="40% - Accent2 7 2 6 2" xfId="21131" xr:uid="{405D55BC-DAB1-4A88-8E58-1B7F1200A505}"/>
    <cellStyle name="40% - Accent2 7 2 6 2 2" xfId="21132" xr:uid="{6E5958CE-7EAF-4841-8B53-E884F292A02F}"/>
    <cellStyle name="40% - Accent2 7 2 6 2 2 2" xfId="21133" xr:uid="{6D4A0ACF-9C41-4666-8D38-180DB8D62C26}"/>
    <cellStyle name="40% - Accent2 7 2 6 2 3" xfId="21134" xr:uid="{76446C8C-AF50-4BE8-A09D-A71CFE64CDFB}"/>
    <cellStyle name="40% - Accent2 7 2 6 3" xfId="21135" xr:uid="{758DE3DA-7F0F-409D-B4C0-036FBB5687FC}"/>
    <cellStyle name="40% - Accent2 7 2 6 3 2" xfId="21136" xr:uid="{5290A907-CC33-4003-9625-402D120E8E1A}"/>
    <cellStyle name="40% - Accent2 7 2 6 4" xfId="21137" xr:uid="{B6F2FBB2-E9F0-4455-A205-D02C867FFDC9}"/>
    <cellStyle name="40% - Accent2 7 2 7" xfId="21138" xr:uid="{E4FC631C-0660-496A-823E-50152F0C6519}"/>
    <cellStyle name="40% - Accent2 7 2 7 2" xfId="21139" xr:uid="{E49AFFB9-E2C8-4679-B1FF-DA189B8366E8}"/>
    <cellStyle name="40% - Accent2 7 2 7 2 2" xfId="21140" xr:uid="{BC410905-5D91-41CD-BEE4-79EBED6CDB73}"/>
    <cellStyle name="40% - Accent2 7 2 7 3" xfId="21141" xr:uid="{B2AA98CF-A2AD-4798-9D2C-0802169DB12E}"/>
    <cellStyle name="40% - Accent2 7 2 8" xfId="21142" xr:uid="{6651C33A-8362-45A0-A68A-36BB7F829D5E}"/>
    <cellStyle name="40% - Accent2 7 2 8 2" xfId="21143" xr:uid="{16114142-AC9E-4E61-BB4E-6D7B9EE42708}"/>
    <cellStyle name="40% - Accent2 7 2 9" xfId="21144" xr:uid="{3CB894CF-EEF0-4199-A4D0-B7BEB70BAAE5}"/>
    <cellStyle name="40% - Accent2 7 3" xfId="21145" xr:uid="{DD9B9139-F56E-49A5-9D25-4C46002754B6}"/>
    <cellStyle name="40% - Accent2 7 3 2" xfId="21146" xr:uid="{EABE826B-81BE-4BA3-9324-D713A8069799}"/>
    <cellStyle name="40% - Accent2 7 3 2 2" xfId="21147" xr:uid="{375152DE-3C84-4C05-B79B-0B2F41554355}"/>
    <cellStyle name="40% - Accent2 7 3 2 2 2" xfId="21148" xr:uid="{67B6A599-15ED-48FD-B4E3-E328429FD8C0}"/>
    <cellStyle name="40% - Accent2 7 3 2 2 2 2" xfId="21149" xr:uid="{7942AE65-B30F-4A71-88D9-8B6199D98042}"/>
    <cellStyle name="40% - Accent2 7 3 2 2 3" xfId="21150" xr:uid="{37DBB021-9943-4B43-80B3-6C7EC7B67041}"/>
    <cellStyle name="40% - Accent2 7 3 2 3" xfId="21151" xr:uid="{3C693379-7114-444F-A1A2-626F1BDB04B0}"/>
    <cellStyle name="40% - Accent2 7 3 2 3 2" xfId="21152" xr:uid="{7EC5E75F-61BC-4545-B092-F14224B55B5B}"/>
    <cellStyle name="40% - Accent2 7 3 2 4" xfId="21153" xr:uid="{56E25616-AE19-4575-8F3C-5C590AE88585}"/>
    <cellStyle name="40% - Accent2 7 3 2 5" xfId="21154" xr:uid="{E246A38C-1596-4972-AD1D-FE8D3292660A}"/>
    <cellStyle name="40% - Accent2 7 3 3" xfId="21155" xr:uid="{D0C817F9-3D3C-400B-954B-060F24A4C3AB}"/>
    <cellStyle name="40% - Accent2 7 3 3 2" xfId="21156" xr:uid="{84F1FD43-E782-4653-B8E7-3DCE1D241C89}"/>
    <cellStyle name="40% - Accent2 7 3 3 2 2" xfId="21157" xr:uid="{5A70095D-2041-49D4-864C-2255B9F01633}"/>
    <cellStyle name="40% - Accent2 7 3 3 3" xfId="21158" xr:uid="{1B5E608F-1CC0-4C72-9ED6-1EE16953C0FB}"/>
    <cellStyle name="40% - Accent2 7 3 4" xfId="21159" xr:uid="{52BFF0F5-A7E5-411E-B14C-8CBF431477FE}"/>
    <cellStyle name="40% - Accent2 7 3 4 2" xfId="21160" xr:uid="{CDF93E2F-320D-4BE8-BEB4-5A837FC44435}"/>
    <cellStyle name="40% - Accent2 7 3 5" xfId="21161" xr:uid="{2D0E8021-C7B6-412F-8EA9-2392CBE1C602}"/>
    <cellStyle name="40% - Accent2 7 3 6" xfId="21162" xr:uid="{7948035F-2292-4A53-AE07-59CBF00805CD}"/>
    <cellStyle name="40% - Accent2 7 4" xfId="21163" xr:uid="{AD7788B9-B963-414B-B270-E5BA6506A79C}"/>
    <cellStyle name="40% - Accent2 7 4 2" xfId="21164" xr:uid="{9BF1E4CA-D45D-4422-A8B4-159019CFB022}"/>
    <cellStyle name="40% - Accent2 7 4 2 2" xfId="21165" xr:uid="{073F53CF-9FD8-4396-9092-CBEF42F52D77}"/>
    <cellStyle name="40% - Accent2 7 4 2 2 2" xfId="21166" xr:uid="{2D0AD698-00A4-4420-87F6-442A394F31CA}"/>
    <cellStyle name="40% - Accent2 7 4 2 2 2 2" xfId="21167" xr:uid="{55C54BB2-86C7-4723-B2B6-86019DA2E113}"/>
    <cellStyle name="40% - Accent2 7 4 2 2 3" xfId="21168" xr:uid="{87362416-48FC-4CAF-B884-B2768EC4C319}"/>
    <cellStyle name="40% - Accent2 7 4 2 3" xfId="21169" xr:uid="{7E908ABB-72DC-4F8E-B437-85A5FEA4D64E}"/>
    <cellStyle name="40% - Accent2 7 4 2 3 2" xfId="21170" xr:uid="{2E16B6DA-AB56-4A92-8ACB-7A706AA51257}"/>
    <cellStyle name="40% - Accent2 7 4 2 4" xfId="21171" xr:uid="{12DDA37C-B5CC-4774-9596-0C4F7461F994}"/>
    <cellStyle name="40% - Accent2 7 4 2 5" xfId="21172" xr:uid="{5BBCA8B3-2E33-418D-BF9D-473B6ACFEF2C}"/>
    <cellStyle name="40% - Accent2 7 4 3" xfId="21173" xr:uid="{2FBA84B1-2D5C-4BC8-8818-31F96ECEDB39}"/>
    <cellStyle name="40% - Accent2 7 4 3 2" xfId="21174" xr:uid="{AE348CA8-9781-4C2A-A645-5498B16A73A1}"/>
    <cellStyle name="40% - Accent2 7 4 3 2 2" xfId="21175" xr:uid="{BBEC58B1-104E-4F0F-A4DF-032D8F456F60}"/>
    <cellStyle name="40% - Accent2 7 4 3 3" xfId="21176" xr:uid="{47B59D2F-5D0E-48C0-920F-872D79503935}"/>
    <cellStyle name="40% - Accent2 7 4 4" xfId="21177" xr:uid="{167E3580-7A71-4EE7-9014-4C4BB10C7957}"/>
    <cellStyle name="40% - Accent2 7 4 4 2" xfId="21178" xr:uid="{C51FCF7A-4642-4849-BA22-8FEBCB2FACE5}"/>
    <cellStyle name="40% - Accent2 7 4 5" xfId="21179" xr:uid="{20859EA6-285B-4619-A4D7-CF12A8BD9A05}"/>
    <cellStyle name="40% - Accent2 7 4 6" xfId="21180" xr:uid="{F2761799-EBA6-4911-B620-ED30AFB64F9A}"/>
    <cellStyle name="40% - Accent2 7 5" xfId="21181" xr:uid="{C4C9F873-8D8F-4585-9A85-49A20A1590A5}"/>
    <cellStyle name="40% - Accent2 7 5 2" xfId="21182" xr:uid="{F4DA6F1F-2334-48A3-B6F4-9402A3E748D9}"/>
    <cellStyle name="40% - Accent2 7 5 2 2" xfId="21183" xr:uid="{7A643190-CA20-4FEA-AC41-BCB7BC7A3AA1}"/>
    <cellStyle name="40% - Accent2 7 5 2 2 2" xfId="21184" xr:uid="{7EA014A0-A619-4406-BAB4-4AC187118081}"/>
    <cellStyle name="40% - Accent2 7 5 2 2 2 2" xfId="21185" xr:uid="{3A21FE0D-2F43-4C01-BC11-780A71F8EDC0}"/>
    <cellStyle name="40% - Accent2 7 5 2 2 3" xfId="21186" xr:uid="{38E6FAF6-E07D-47A8-937C-560198301519}"/>
    <cellStyle name="40% - Accent2 7 5 2 3" xfId="21187" xr:uid="{3EFDC056-8573-49A2-9DCF-0EBCC673C361}"/>
    <cellStyle name="40% - Accent2 7 5 2 3 2" xfId="21188" xr:uid="{CFE04E01-ACC5-4596-A61F-B02263DC2679}"/>
    <cellStyle name="40% - Accent2 7 5 2 4" xfId="21189" xr:uid="{876C2594-083B-45B5-B9B2-DD010B46BD65}"/>
    <cellStyle name="40% - Accent2 7 5 3" xfId="21190" xr:uid="{408EAF26-32C3-472F-AE68-320A8DCBAAD5}"/>
    <cellStyle name="40% - Accent2 7 5 3 2" xfId="21191" xr:uid="{633AFDD0-3840-4147-8311-4C75B0941469}"/>
    <cellStyle name="40% - Accent2 7 5 3 2 2" xfId="21192" xr:uid="{D949270B-C1FD-447E-8CB3-7EB83BD6BF10}"/>
    <cellStyle name="40% - Accent2 7 5 3 3" xfId="21193" xr:uid="{17760B53-8F88-44F9-92AF-F54B3B9508C5}"/>
    <cellStyle name="40% - Accent2 7 5 4" xfId="21194" xr:uid="{36F00B9F-7830-482F-8869-11C90D4008E1}"/>
    <cellStyle name="40% - Accent2 7 5 4 2" xfId="21195" xr:uid="{98BE1124-A86E-444A-8835-3A1055CCDFFA}"/>
    <cellStyle name="40% - Accent2 7 5 5" xfId="21196" xr:uid="{DFE51967-6934-49A0-ABFF-C208505F9E21}"/>
    <cellStyle name="40% - Accent2 7 5 6" xfId="21197" xr:uid="{FF4EC3EA-CADC-4B72-BCDC-6BF5CEFC3833}"/>
    <cellStyle name="40% - Accent2 7 6" xfId="21198" xr:uid="{2F9C746E-76BA-4015-8543-625BFE1CE9D3}"/>
    <cellStyle name="40% - Accent2 7 6 2" xfId="21199" xr:uid="{DFE470D2-E9B8-485D-A9DA-5D76DD8C8A6E}"/>
    <cellStyle name="40% - Accent2 7 6 2 2" xfId="21200" xr:uid="{BCB59A87-0854-415D-AA3A-0B5A7312A358}"/>
    <cellStyle name="40% - Accent2 7 6 2 2 2" xfId="21201" xr:uid="{08BD86B4-926C-4008-A4DD-9C6AC8DF1F15}"/>
    <cellStyle name="40% - Accent2 7 6 2 2 2 2" xfId="21202" xr:uid="{47370381-24CE-40FD-989C-432C521C77AB}"/>
    <cellStyle name="40% - Accent2 7 6 2 2 3" xfId="21203" xr:uid="{F0BD59F5-65DA-4E0D-85AF-0A86A62AAD91}"/>
    <cellStyle name="40% - Accent2 7 6 2 3" xfId="21204" xr:uid="{BDE91C79-6982-4175-A6C7-5071261FAFA1}"/>
    <cellStyle name="40% - Accent2 7 6 2 3 2" xfId="21205" xr:uid="{1929B381-2AC3-49F6-814E-CC0426ACF4A4}"/>
    <cellStyle name="40% - Accent2 7 6 2 4" xfId="21206" xr:uid="{8A568FF0-06B9-47D9-9907-07B8FB6AC694}"/>
    <cellStyle name="40% - Accent2 7 6 3" xfId="21207" xr:uid="{9191C827-77DB-4DEE-812C-9C51B9096BAF}"/>
    <cellStyle name="40% - Accent2 7 6 3 2" xfId="21208" xr:uid="{46A44C1B-6408-4E7F-A655-13FD3100F313}"/>
    <cellStyle name="40% - Accent2 7 6 3 2 2" xfId="21209" xr:uid="{EBA20413-BBAB-450A-80CF-1CF0F22987C5}"/>
    <cellStyle name="40% - Accent2 7 6 3 3" xfId="21210" xr:uid="{822D0E23-E519-4ECD-AD4E-2243071F2111}"/>
    <cellStyle name="40% - Accent2 7 6 4" xfId="21211" xr:uid="{94533140-47DB-4AA6-91A7-193F20410945}"/>
    <cellStyle name="40% - Accent2 7 6 4 2" xfId="21212" xr:uid="{FA12A89F-950B-4382-B8AA-C5649B9A8CEF}"/>
    <cellStyle name="40% - Accent2 7 6 5" xfId="21213" xr:uid="{35D90BF4-7198-4496-A677-72E118B88E2E}"/>
    <cellStyle name="40% - Accent2 7 7" xfId="21214" xr:uid="{C3247383-4FBD-4D0A-BB1F-7ADE1B8D4D56}"/>
    <cellStyle name="40% - Accent2 7 7 2" xfId="21215" xr:uid="{D3811B17-BE1B-4A0D-8F34-223DEE903768}"/>
    <cellStyle name="40% - Accent2 7 7 2 2" xfId="21216" xr:uid="{04165C53-C91D-4030-9A57-F9240DCF12C4}"/>
    <cellStyle name="40% - Accent2 7 7 2 2 2" xfId="21217" xr:uid="{C3C4DFEF-7A7D-473F-956D-1FB6C7EF7AF9}"/>
    <cellStyle name="40% - Accent2 7 7 2 3" xfId="21218" xr:uid="{C949E8BF-27DF-4ABE-BB61-7DE0ED9E5267}"/>
    <cellStyle name="40% - Accent2 7 7 3" xfId="21219" xr:uid="{70290AFB-470E-4CAA-B2AC-27FDD6377215}"/>
    <cellStyle name="40% - Accent2 7 7 3 2" xfId="21220" xr:uid="{2956181F-CD01-40B5-A9CE-F8FC273AB082}"/>
    <cellStyle name="40% - Accent2 7 7 4" xfId="21221" xr:uid="{350E8DF2-7206-4BAA-A366-975F7D8D3C44}"/>
    <cellStyle name="40% - Accent2 7 8" xfId="21222" xr:uid="{C996214D-CBE8-499A-BA63-BA71D08E98AC}"/>
    <cellStyle name="40% - Accent2 7 8 2" xfId="21223" xr:uid="{1BE0F490-8D3E-4E04-AE5D-3ACAB474C846}"/>
    <cellStyle name="40% - Accent2 7 8 2 2" xfId="21224" xr:uid="{F7AF7042-1C09-4751-8A39-46394A23F730}"/>
    <cellStyle name="40% - Accent2 7 8 3" xfId="21225" xr:uid="{265E3CE6-9DC4-40D8-9C46-437905D4D75E}"/>
    <cellStyle name="40% - Accent2 7 9" xfId="21226" xr:uid="{4C8AB624-67CB-4694-98D2-5822D0156F6D}"/>
    <cellStyle name="40% - Accent2 7 9 2" xfId="21227" xr:uid="{A0BAB4BC-89D8-4BE5-A5E0-C22EE6EEFB71}"/>
    <cellStyle name="40% - Accent2 8" xfId="21228" xr:uid="{03F271C9-9194-454B-B610-23B86E44BCD1}"/>
    <cellStyle name="40% - Accent2 8 10" xfId="21229" xr:uid="{F07268EE-ECDA-4C97-A802-263604FB030C}"/>
    <cellStyle name="40% - Accent2 8 11" xfId="21230" xr:uid="{280674F9-9582-4112-86A0-4AF4C872D4D8}"/>
    <cellStyle name="40% - Accent2 8 2" xfId="21231" xr:uid="{942FB150-E90C-426E-9291-74A1CE5F8FD3}"/>
    <cellStyle name="40% - Accent2 8 2 10" xfId="21232" xr:uid="{C2E25BD3-AACE-4897-8805-FC8F0E419DA3}"/>
    <cellStyle name="40% - Accent2 8 2 2" xfId="21233" xr:uid="{5437ACA3-0AA7-4A70-AA51-A0BE3D024E69}"/>
    <cellStyle name="40% - Accent2 8 2 2 2" xfId="21234" xr:uid="{80B939C9-08D7-4A64-970C-DBC0252207E1}"/>
    <cellStyle name="40% - Accent2 8 2 2 2 2" xfId="21235" xr:uid="{C9E15421-D236-48D5-B096-3570A5E8325F}"/>
    <cellStyle name="40% - Accent2 8 2 2 2 2 2" xfId="21236" xr:uid="{9D19FA63-337A-4E27-8842-91BE2532332B}"/>
    <cellStyle name="40% - Accent2 8 2 2 2 2 2 2" xfId="21237" xr:uid="{239D6236-17F0-400B-8404-83B29B89C57D}"/>
    <cellStyle name="40% - Accent2 8 2 2 2 2 3" xfId="21238" xr:uid="{09BF21AC-436B-4F9A-934C-99D0E2CA45D0}"/>
    <cellStyle name="40% - Accent2 8 2 2 2 3" xfId="21239" xr:uid="{E1ACCFE7-3BED-4318-A540-12A778A3DAB1}"/>
    <cellStyle name="40% - Accent2 8 2 2 2 3 2" xfId="21240" xr:uid="{AA1159DB-B830-4F62-A740-7C5D33FAF4C2}"/>
    <cellStyle name="40% - Accent2 8 2 2 2 4" xfId="21241" xr:uid="{D77AE7C0-7683-4494-9BF2-1C7E9F60064F}"/>
    <cellStyle name="40% - Accent2 8 2 2 2 5" xfId="21242" xr:uid="{53453692-5986-4C1A-A3E4-F5802FBACD64}"/>
    <cellStyle name="40% - Accent2 8 2 2 3" xfId="21243" xr:uid="{554F6026-7B46-4945-90FB-4B9E393445C5}"/>
    <cellStyle name="40% - Accent2 8 2 2 3 2" xfId="21244" xr:uid="{229B0B7E-AAB6-49DF-AA75-47441C5A5B0A}"/>
    <cellStyle name="40% - Accent2 8 2 2 3 2 2" xfId="21245" xr:uid="{18B28260-2C93-4A66-9733-FA66EF87851D}"/>
    <cellStyle name="40% - Accent2 8 2 2 3 3" xfId="21246" xr:uid="{2C4C205B-BA3D-471F-ACB5-81409CCBFD22}"/>
    <cellStyle name="40% - Accent2 8 2 2 4" xfId="21247" xr:uid="{CF97135F-BE50-42E9-9776-514D168E1089}"/>
    <cellStyle name="40% - Accent2 8 2 2 4 2" xfId="21248" xr:uid="{72A30EEE-CEE2-4F2F-8F01-60E3E439183A}"/>
    <cellStyle name="40% - Accent2 8 2 2 5" xfId="21249" xr:uid="{733422DB-4B9F-4689-B021-2A1FF4E9C30D}"/>
    <cellStyle name="40% - Accent2 8 2 2 6" xfId="21250" xr:uid="{1C4EAD3A-EA18-4B6E-A01F-C08C7A17A993}"/>
    <cellStyle name="40% - Accent2 8 2 3" xfId="21251" xr:uid="{CB01F768-BB6C-4D15-9B41-4FC34075E3AB}"/>
    <cellStyle name="40% - Accent2 8 2 3 2" xfId="21252" xr:uid="{3AA0BFF4-1564-4489-BCD4-AF5C8386E56D}"/>
    <cellStyle name="40% - Accent2 8 2 3 2 2" xfId="21253" xr:uid="{C216C71B-EA25-4502-BB18-F6318ACD7904}"/>
    <cellStyle name="40% - Accent2 8 2 3 2 2 2" xfId="21254" xr:uid="{FB76CDB3-19CE-4199-92F4-E1EBC6B5A9D1}"/>
    <cellStyle name="40% - Accent2 8 2 3 2 2 2 2" xfId="21255" xr:uid="{FCF4AA78-624F-42DD-8678-EF1BB8CD6A0D}"/>
    <cellStyle name="40% - Accent2 8 2 3 2 2 3" xfId="21256" xr:uid="{30CF4A44-11B2-4CB3-8990-8AD243B68FAA}"/>
    <cellStyle name="40% - Accent2 8 2 3 2 3" xfId="21257" xr:uid="{082702FB-F27B-47AE-9FFA-9BEDC4EA5713}"/>
    <cellStyle name="40% - Accent2 8 2 3 2 3 2" xfId="21258" xr:uid="{C8C584DA-4F35-4204-A2D0-354E077815B2}"/>
    <cellStyle name="40% - Accent2 8 2 3 2 4" xfId="21259" xr:uid="{7B0D30B8-AB98-44E9-BE88-52261515E03C}"/>
    <cellStyle name="40% - Accent2 8 2 3 2 5" xfId="21260" xr:uid="{94B18F9B-5430-4C15-8AAD-1C5DEB6C5173}"/>
    <cellStyle name="40% - Accent2 8 2 3 3" xfId="21261" xr:uid="{781DF9EC-0281-4A64-96DE-4E4639F81487}"/>
    <cellStyle name="40% - Accent2 8 2 3 3 2" xfId="21262" xr:uid="{E2BB46F7-4D28-4F9A-B81A-69C3D9647CA6}"/>
    <cellStyle name="40% - Accent2 8 2 3 3 2 2" xfId="21263" xr:uid="{F4F63D10-705D-4C1B-97C0-00421366185D}"/>
    <cellStyle name="40% - Accent2 8 2 3 3 3" xfId="21264" xr:uid="{5950EF92-F2CA-4172-9F01-ADF49BAC1D8C}"/>
    <cellStyle name="40% - Accent2 8 2 3 4" xfId="21265" xr:uid="{C373D3FA-7E93-4BFC-92C5-0FE023CDB432}"/>
    <cellStyle name="40% - Accent2 8 2 3 4 2" xfId="21266" xr:uid="{717F7CDC-CF4B-4BB6-9253-A2E717E807D9}"/>
    <cellStyle name="40% - Accent2 8 2 3 5" xfId="21267" xr:uid="{F135F7C9-8C7E-46D1-9872-0FF120D26EA7}"/>
    <cellStyle name="40% - Accent2 8 2 3 6" xfId="21268" xr:uid="{590A539B-3B34-4A6B-9E3D-92B0626AB9EA}"/>
    <cellStyle name="40% - Accent2 8 2 4" xfId="21269" xr:uid="{F1897E41-14B4-4BB6-9925-BA8FE680A41D}"/>
    <cellStyle name="40% - Accent2 8 2 4 2" xfId="21270" xr:uid="{E95F6591-3BB9-40D4-A2D8-B1DE1211B7E5}"/>
    <cellStyle name="40% - Accent2 8 2 4 2 2" xfId="21271" xr:uid="{05AAB2F1-6337-467B-9FB2-D703D60C0EA0}"/>
    <cellStyle name="40% - Accent2 8 2 4 2 2 2" xfId="21272" xr:uid="{2A926F6F-2CEE-4AEF-91FE-064C59EDDA27}"/>
    <cellStyle name="40% - Accent2 8 2 4 2 2 2 2" xfId="21273" xr:uid="{A282B4C0-5986-4F40-BB8B-E91B98159F53}"/>
    <cellStyle name="40% - Accent2 8 2 4 2 2 3" xfId="21274" xr:uid="{62E391BC-E57D-492C-A2C9-BB9D27B0FE9C}"/>
    <cellStyle name="40% - Accent2 8 2 4 2 3" xfId="21275" xr:uid="{0851AA25-EC88-48D1-B723-2B747530C11D}"/>
    <cellStyle name="40% - Accent2 8 2 4 2 3 2" xfId="21276" xr:uid="{109FD65E-9442-40F6-B900-2A189D9B16E7}"/>
    <cellStyle name="40% - Accent2 8 2 4 2 4" xfId="21277" xr:uid="{DE748A8B-7268-4FEA-91A2-9948A9229608}"/>
    <cellStyle name="40% - Accent2 8 2 4 3" xfId="21278" xr:uid="{90842973-2135-4A99-81F6-5C9746C71219}"/>
    <cellStyle name="40% - Accent2 8 2 4 3 2" xfId="21279" xr:uid="{E423076F-6097-4ADF-87BC-1F2261A39DAB}"/>
    <cellStyle name="40% - Accent2 8 2 4 3 2 2" xfId="21280" xr:uid="{2B0853EC-6B97-476B-B961-331BCFABD6AC}"/>
    <cellStyle name="40% - Accent2 8 2 4 3 3" xfId="21281" xr:uid="{ACC3E75E-8964-4962-9935-94B01024779D}"/>
    <cellStyle name="40% - Accent2 8 2 4 4" xfId="21282" xr:uid="{E6FBFFEB-11A8-4F15-AFE4-EB169DD0F629}"/>
    <cellStyle name="40% - Accent2 8 2 4 4 2" xfId="21283" xr:uid="{1288A71A-E9DF-4B60-A842-20495ABCC620}"/>
    <cellStyle name="40% - Accent2 8 2 4 5" xfId="21284" xr:uid="{411F74DC-CD92-479E-8BA4-661DB45C286D}"/>
    <cellStyle name="40% - Accent2 8 2 4 6" xfId="21285" xr:uid="{AA824712-E6A9-47E5-AD8F-1ECF871B614D}"/>
    <cellStyle name="40% - Accent2 8 2 5" xfId="21286" xr:uid="{95DF78D2-FCFC-4761-A6CF-85FB32E55A36}"/>
    <cellStyle name="40% - Accent2 8 2 5 2" xfId="21287" xr:uid="{D6870D30-4151-4B31-B07B-97D678739787}"/>
    <cellStyle name="40% - Accent2 8 2 5 2 2" xfId="21288" xr:uid="{1691646D-DBB1-4F19-99D2-1FA3175425CC}"/>
    <cellStyle name="40% - Accent2 8 2 5 2 2 2" xfId="21289" xr:uid="{4FBD07BC-74CB-4B8D-9258-D37E02D3D66F}"/>
    <cellStyle name="40% - Accent2 8 2 5 2 2 2 2" xfId="21290" xr:uid="{CB170B10-E391-4919-8990-B1E6775BA4B6}"/>
    <cellStyle name="40% - Accent2 8 2 5 2 2 3" xfId="21291" xr:uid="{06143327-B548-4C16-8A46-933AA9DEBC45}"/>
    <cellStyle name="40% - Accent2 8 2 5 2 3" xfId="21292" xr:uid="{81011EB3-4E34-44DC-B3A2-1C83857E9076}"/>
    <cellStyle name="40% - Accent2 8 2 5 2 3 2" xfId="21293" xr:uid="{11233C22-0C11-445E-93C3-CFA84F5012B4}"/>
    <cellStyle name="40% - Accent2 8 2 5 2 4" xfId="21294" xr:uid="{16D5B082-896B-4826-8361-D5172FD814A1}"/>
    <cellStyle name="40% - Accent2 8 2 5 3" xfId="21295" xr:uid="{E5FB1A2C-2A85-4FC2-A5BE-7AC3C15694D1}"/>
    <cellStyle name="40% - Accent2 8 2 5 3 2" xfId="21296" xr:uid="{907D7EEE-E75F-4CEE-AA2B-7FB1DB8D0ECB}"/>
    <cellStyle name="40% - Accent2 8 2 5 3 2 2" xfId="21297" xr:uid="{4AA61F9E-8AE9-4D4F-909A-ECC52C847514}"/>
    <cellStyle name="40% - Accent2 8 2 5 3 3" xfId="21298" xr:uid="{FCBD3102-808D-4EBD-A94A-12BAC0ADD93B}"/>
    <cellStyle name="40% - Accent2 8 2 5 4" xfId="21299" xr:uid="{D770B4E2-2181-4923-8907-3A44566A94D6}"/>
    <cellStyle name="40% - Accent2 8 2 5 4 2" xfId="21300" xr:uid="{3C3CA423-3E9F-4FDE-A949-88339ADD9FBA}"/>
    <cellStyle name="40% - Accent2 8 2 5 5" xfId="21301" xr:uid="{76F95D5F-2282-406F-B207-4A0A42F0076C}"/>
    <cellStyle name="40% - Accent2 8 2 6" xfId="21302" xr:uid="{A7AC9682-8871-4973-A052-B2F5A2CD7041}"/>
    <cellStyle name="40% - Accent2 8 2 6 2" xfId="21303" xr:uid="{EDC9A3D9-3CF5-4C16-B6E5-99A2C5636B58}"/>
    <cellStyle name="40% - Accent2 8 2 6 2 2" xfId="21304" xr:uid="{50146F83-1138-4D11-8300-64F06AEBA69A}"/>
    <cellStyle name="40% - Accent2 8 2 6 2 2 2" xfId="21305" xr:uid="{69D7D0C1-1DA8-4548-A05A-490387C0F391}"/>
    <cellStyle name="40% - Accent2 8 2 6 2 3" xfId="21306" xr:uid="{456E5F96-251E-4E7B-BF64-38B061F0611E}"/>
    <cellStyle name="40% - Accent2 8 2 6 3" xfId="21307" xr:uid="{6B5F75E0-94A6-4A13-9013-2F941B705A02}"/>
    <cellStyle name="40% - Accent2 8 2 6 3 2" xfId="21308" xr:uid="{D4AE4273-2050-4971-A228-767898C68C8E}"/>
    <cellStyle name="40% - Accent2 8 2 6 4" xfId="21309" xr:uid="{F56CD8ED-A8D8-4A99-9B1B-449ABBEF7E8E}"/>
    <cellStyle name="40% - Accent2 8 2 7" xfId="21310" xr:uid="{B51139CF-F224-4554-90CC-9FB2239613B5}"/>
    <cellStyle name="40% - Accent2 8 2 7 2" xfId="21311" xr:uid="{A45571EF-1F2C-4417-9116-189CBF713C6F}"/>
    <cellStyle name="40% - Accent2 8 2 7 2 2" xfId="21312" xr:uid="{F06FC14F-C734-4861-80B0-B6D0A2DAA5CB}"/>
    <cellStyle name="40% - Accent2 8 2 7 3" xfId="21313" xr:uid="{50B65E28-F100-4499-ADC8-461A0B22613B}"/>
    <cellStyle name="40% - Accent2 8 2 8" xfId="21314" xr:uid="{470B5142-6CDC-4E92-AF0C-BE9B0003B53E}"/>
    <cellStyle name="40% - Accent2 8 2 8 2" xfId="21315" xr:uid="{BC029B0A-8B06-4196-B282-19318D9E13AE}"/>
    <cellStyle name="40% - Accent2 8 2 9" xfId="21316" xr:uid="{3A9B5B83-FBBF-4DA9-A282-68B61F36048C}"/>
    <cellStyle name="40% - Accent2 8 3" xfId="21317" xr:uid="{D412D842-48B7-4CC6-A86D-CB378174FD27}"/>
    <cellStyle name="40% - Accent2 8 3 2" xfId="21318" xr:uid="{354861D6-063B-41CF-805A-229A6666D0C2}"/>
    <cellStyle name="40% - Accent2 8 3 2 2" xfId="21319" xr:uid="{05CAC2D2-EB07-4E25-99C9-8D21D5AD691D}"/>
    <cellStyle name="40% - Accent2 8 3 2 2 2" xfId="21320" xr:uid="{C392DB17-DBF4-4491-93DB-22C7BA485029}"/>
    <cellStyle name="40% - Accent2 8 3 2 2 2 2" xfId="21321" xr:uid="{794D5258-4B43-4621-BEA0-69FA2B0E2D24}"/>
    <cellStyle name="40% - Accent2 8 3 2 2 3" xfId="21322" xr:uid="{1A125D68-F132-42AE-9E8A-4A17D2176B68}"/>
    <cellStyle name="40% - Accent2 8 3 2 3" xfId="21323" xr:uid="{57253965-6CC7-4832-AC6E-E8FD4F4B5992}"/>
    <cellStyle name="40% - Accent2 8 3 2 3 2" xfId="21324" xr:uid="{3CC248B6-8C4C-4678-ABD4-C5149A1D5B58}"/>
    <cellStyle name="40% - Accent2 8 3 2 4" xfId="21325" xr:uid="{E0F0EA10-24B2-4064-8008-E5FAEA5BD6B9}"/>
    <cellStyle name="40% - Accent2 8 3 2 5" xfId="21326" xr:uid="{2699C43B-CB89-48F9-B508-5F05B2BBB99E}"/>
    <cellStyle name="40% - Accent2 8 3 3" xfId="21327" xr:uid="{ABC4B657-7911-4407-8ADA-DD65B131C29C}"/>
    <cellStyle name="40% - Accent2 8 3 3 2" xfId="21328" xr:uid="{78873A53-61BA-475E-9499-A0704F4654F6}"/>
    <cellStyle name="40% - Accent2 8 3 3 2 2" xfId="21329" xr:uid="{1CDCF172-7A02-4858-816E-3453AF327D66}"/>
    <cellStyle name="40% - Accent2 8 3 3 3" xfId="21330" xr:uid="{358C727B-F85B-4B6F-BF6C-DD582ED13208}"/>
    <cellStyle name="40% - Accent2 8 3 4" xfId="21331" xr:uid="{3F02350B-9F3C-4A0F-965F-68AAA9A02A75}"/>
    <cellStyle name="40% - Accent2 8 3 4 2" xfId="21332" xr:uid="{7A96DBEE-563B-4E3F-B86C-7CF1C2CEB005}"/>
    <cellStyle name="40% - Accent2 8 3 5" xfId="21333" xr:uid="{6FD08ECF-AF9B-417E-87C9-FEC03331374E}"/>
    <cellStyle name="40% - Accent2 8 3 6" xfId="21334" xr:uid="{130547B6-AB54-4D3F-A41B-FE9ACCB0DCFB}"/>
    <cellStyle name="40% - Accent2 8 4" xfId="21335" xr:uid="{F1E28A35-C26D-487E-AE15-B036974E7EB7}"/>
    <cellStyle name="40% - Accent2 8 4 2" xfId="21336" xr:uid="{72A880F4-0B0C-43AE-8EC1-C1DF0E856D72}"/>
    <cellStyle name="40% - Accent2 8 4 2 2" xfId="21337" xr:uid="{AC847D83-78EA-4965-BF73-8B4859FAA1F2}"/>
    <cellStyle name="40% - Accent2 8 4 2 2 2" xfId="21338" xr:uid="{5816B537-F4BC-4DE8-94B1-9B83D7220359}"/>
    <cellStyle name="40% - Accent2 8 4 2 2 2 2" xfId="21339" xr:uid="{B79DA7D4-32A4-403C-8F42-ED209865B674}"/>
    <cellStyle name="40% - Accent2 8 4 2 2 3" xfId="21340" xr:uid="{928DA251-6CF2-4F34-9062-34046ABF21AE}"/>
    <cellStyle name="40% - Accent2 8 4 2 3" xfId="21341" xr:uid="{F35B212E-D77C-4925-A4E5-4661006CD974}"/>
    <cellStyle name="40% - Accent2 8 4 2 3 2" xfId="21342" xr:uid="{10EF253A-B062-4F59-8D13-7FDCCC17B906}"/>
    <cellStyle name="40% - Accent2 8 4 2 4" xfId="21343" xr:uid="{02467CEB-50CE-4A29-AB1B-EF9DF6E2BA64}"/>
    <cellStyle name="40% - Accent2 8 4 2 5" xfId="21344" xr:uid="{FF1D8D0D-5D19-417C-AC47-4571EDE9E92C}"/>
    <cellStyle name="40% - Accent2 8 4 3" xfId="21345" xr:uid="{F88B8B0B-DFAE-4CEF-B330-428E3B9D0F37}"/>
    <cellStyle name="40% - Accent2 8 4 3 2" xfId="21346" xr:uid="{F893817D-DE53-4103-AD04-939B9E19AB62}"/>
    <cellStyle name="40% - Accent2 8 4 3 2 2" xfId="21347" xr:uid="{02C93205-1A5C-4C60-A953-D51368EC5A20}"/>
    <cellStyle name="40% - Accent2 8 4 3 3" xfId="21348" xr:uid="{1F01E21F-A8C3-4EB9-A57B-CE525AE04F8C}"/>
    <cellStyle name="40% - Accent2 8 4 4" xfId="21349" xr:uid="{1DD83CD0-E508-4CB3-99A8-32F9BF077409}"/>
    <cellStyle name="40% - Accent2 8 4 4 2" xfId="21350" xr:uid="{5754DB83-2666-45B0-B82A-BE2CB1FE860C}"/>
    <cellStyle name="40% - Accent2 8 4 5" xfId="21351" xr:uid="{B343662E-5FEF-491A-9B2D-2D046A46786E}"/>
    <cellStyle name="40% - Accent2 8 4 6" xfId="21352" xr:uid="{A080D598-91A3-41DE-A568-CA785D54B67E}"/>
    <cellStyle name="40% - Accent2 8 5" xfId="21353" xr:uid="{A8487F33-FB98-4DB3-BD14-04800A2017AC}"/>
    <cellStyle name="40% - Accent2 8 5 2" xfId="21354" xr:uid="{A600741D-7C73-4234-85C4-2A1297BC740F}"/>
    <cellStyle name="40% - Accent2 8 5 2 2" xfId="21355" xr:uid="{B84AF4B8-308C-4033-A0CF-84CFCC2E97AF}"/>
    <cellStyle name="40% - Accent2 8 5 2 2 2" xfId="21356" xr:uid="{1690B04F-5E96-4500-9D84-36D0E02A2C7D}"/>
    <cellStyle name="40% - Accent2 8 5 2 2 2 2" xfId="21357" xr:uid="{C517AE63-5E4D-452F-B1CB-F2DB625A02ED}"/>
    <cellStyle name="40% - Accent2 8 5 2 2 3" xfId="21358" xr:uid="{D57AA353-DC87-432E-B276-30EF978E795D}"/>
    <cellStyle name="40% - Accent2 8 5 2 3" xfId="21359" xr:uid="{A6FC1987-3BD7-4480-ABC4-714318213F30}"/>
    <cellStyle name="40% - Accent2 8 5 2 3 2" xfId="21360" xr:uid="{779FEB98-A98A-4D03-A85C-C4A4E728C84F}"/>
    <cellStyle name="40% - Accent2 8 5 2 4" xfId="21361" xr:uid="{9CEC884D-1DE2-4104-8BB6-1EA0486F104A}"/>
    <cellStyle name="40% - Accent2 8 5 3" xfId="21362" xr:uid="{0CB525FD-6CE8-48AC-9CA6-7690E6E5CF6B}"/>
    <cellStyle name="40% - Accent2 8 5 3 2" xfId="21363" xr:uid="{DFB3C723-6ECF-4FFB-862E-D6EA92978014}"/>
    <cellStyle name="40% - Accent2 8 5 3 2 2" xfId="21364" xr:uid="{CB6DA381-DCF1-460F-AE10-5E92641D4C80}"/>
    <cellStyle name="40% - Accent2 8 5 3 3" xfId="21365" xr:uid="{B8CB0A03-6199-43A1-B6FF-0FBAA465EC09}"/>
    <cellStyle name="40% - Accent2 8 5 4" xfId="21366" xr:uid="{E8A5C561-D0DF-4B31-BEA0-B17D37C63053}"/>
    <cellStyle name="40% - Accent2 8 5 4 2" xfId="21367" xr:uid="{CABEBE31-5D84-4404-90A1-A992354258CA}"/>
    <cellStyle name="40% - Accent2 8 5 5" xfId="21368" xr:uid="{0E991463-418C-4FAF-931E-FB909A4EAB62}"/>
    <cellStyle name="40% - Accent2 8 5 6" xfId="21369" xr:uid="{52C624E6-0BCD-4E9A-B2AA-B7DD3936B5EA}"/>
    <cellStyle name="40% - Accent2 8 6" xfId="21370" xr:uid="{14E1C504-8FFF-44CD-9C04-C4488E8016FD}"/>
    <cellStyle name="40% - Accent2 8 6 2" xfId="21371" xr:uid="{98737EA4-40D8-4864-AE0E-6F3A05F26F69}"/>
    <cellStyle name="40% - Accent2 8 6 2 2" xfId="21372" xr:uid="{F992CD36-7783-46A2-BBEE-6429E2032504}"/>
    <cellStyle name="40% - Accent2 8 6 2 2 2" xfId="21373" xr:uid="{D75F6937-D69D-40D0-B932-1BDD7E4918B7}"/>
    <cellStyle name="40% - Accent2 8 6 2 2 2 2" xfId="21374" xr:uid="{4106B7FC-83ED-4930-B751-90D1AD26362B}"/>
    <cellStyle name="40% - Accent2 8 6 2 2 3" xfId="21375" xr:uid="{3EEFC8FE-A9D2-4EFC-B024-519FBFBA278A}"/>
    <cellStyle name="40% - Accent2 8 6 2 3" xfId="21376" xr:uid="{A9EFB80A-E1E7-49F9-BA9B-72D22AFD6366}"/>
    <cellStyle name="40% - Accent2 8 6 2 3 2" xfId="21377" xr:uid="{2F49094D-F74D-485E-AFD6-292674BF1BE5}"/>
    <cellStyle name="40% - Accent2 8 6 2 4" xfId="21378" xr:uid="{B613B0B5-E8D0-43FC-A2C7-5BA51C5287A3}"/>
    <cellStyle name="40% - Accent2 8 6 3" xfId="21379" xr:uid="{681B42FE-0157-48CA-AC8E-A7F0C33AB1C2}"/>
    <cellStyle name="40% - Accent2 8 6 3 2" xfId="21380" xr:uid="{EE8BE228-0E15-4E9B-BA80-0AAD35EAF97A}"/>
    <cellStyle name="40% - Accent2 8 6 3 2 2" xfId="21381" xr:uid="{DC537B2E-AB5D-4E55-90F9-DDE9253C6844}"/>
    <cellStyle name="40% - Accent2 8 6 3 3" xfId="21382" xr:uid="{ED16FDE9-DEF3-4543-AA5D-D74A285ED191}"/>
    <cellStyle name="40% - Accent2 8 6 4" xfId="21383" xr:uid="{153DD9D2-D68C-4046-8B39-605CC600961A}"/>
    <cellStyle name="40% - Accent2 8 6 4 2" xfId="21384" xr:uid="{F01A7DAA-1E3A-4A32-8541-2C1093A4664D}"/>
    <cellStyle name="40% - Accent2 8 6 5" xfId="21385" xr:uid="{686EA3ED-3EA0-4DBA-8577-9BD96C79B5AE}"/>
    <cellStyle name="40% - Accent2 8 7" xfId="21386" xr:uid="{129FE3C5-5267-4FE5-8E29-B22182BFFE79}"/>
    <cellStyle name="40% - Accent2 8 7 2" xfId="21387" xr:uid="{F4C0FA0F-8CFF-42A7-9C2B-9B1CE6F4FBA4}"/>
    <cellStyle name="40% - Accent2 8 7 2 2" xfId="21388" xr:uid="{49F57079-28A5-40D3-93AE-D40AE8556DE5}"/>
    <cellStyle name="40% - Accent2 8 7 2 2 2" xfId="21389" xr:uid="{8F5FAAEB-76D3-49BA-8139-DA6DE9E6D3ED}"/>
    <cellStyle name="40% - Accent2 8 7 2 3" xfId="21390" xr:uid="{F80B6BC3-176C-4A6D-BC70-E23F9E01A740}"/>
    <cellStyle name="40% - Accent2 8 7 3" xfId="21391" xr:uid="{61E79968-B182-4EDD-AAB3-CB6689AF5353}"/>
    <cellStyle name="40% - Accent2 8 7 3 2" xfId="21392" xr:uid="{B5F0B7CB-F42A-421A-B453-EA3105292368}"/>
    <cellStyle name="40% - Accent2 8 7 4" xfId="21393" xr:uid="{C1C15846-6033-4E32-B792-7D838606F829}"/>
    <cellStyle name="40% - Accent2 8 8" xfId="21394" xr:uid="{28820D3C-C8F0-4A09-81A1-624AD19E4B5F}"/>
    <cellStyle name="40% - Accent2 8 8 2" xfId="21395" xr:uid="{42BD79DD-75F2-4848-AA92-F6713B16EA73}"/>
    <cellStyle name="40% - Accent2 8 8 2 2" xfId="21396" xr:uid="{47DDFF20-6F1C-4F82-927F-82E08E5D3FB3}"/>
    <cellStyle name="40% - Accent2 8 8 3" xfId="21397" xr:uid="{BAC25ABC-4D97-43D1-9787-A9A87C65A02B}"/>
    <cellStyle name="40% - Accent2 8 9" xfId="21398" xr:uid="{F075DA9A-3FE4-4794-879D-4FEABA9C02DE}"/>
    <cellStyle name="40% - Accent2 8 9 2" xfId="21399" xr:uid="{25602589-ED5F-483E-A6F8-C2E60A1621CE}"/>
    <cellStyle name="40% - Accent2 9" xfId="21400" xr:uid="{8050333E-EC81-4EA5-B562-FA1DDB82A19A}"/>
    <cellStyle name="40% - Accent2 9 10" xfId="21401" xr:uid="{C877CE71-2EC2-4E4F-9F4C-08B59B7432D8}"/>
    <cellStyle name="40% - Accent2 9 2" xfId="21402" xr:uid="{052F5973-1192-4811-85FB-DDCDCFA230D2}"/>
    <cellStyle name="40% - Accent2 9 2 2" xfId="21403" xr:uid="{D278DCC1-11D2-4371-9F57-69806DFADDA9}"/>
    <cellStyle name="40% - Accent2 9 2 2 2" xfId="21404" xr:uid="{1D280FAD-FEEA-4787-83BF-6BC2DE6DE756}"/>
    <cellStyle name="40% - Accent2 9 2 2 2 2" xfId="21405" xr:uid="{CC2FAA22-ADE3-40B8-92F5-E053945FF986}"/>
    <cellStyle name="40% - Accent2 9 2 2 2 2 2" xfId="21406" xr:uid="{AD278760-E237-4F25-92F4-A9E0F2E757F0}"/>
    <cellStyle name="40% - Accent2 9 2 2 2 3" xfId="21407" xr:uid="{99B42935-80C9-4FA0-8E3E-777761FC094E}"/>
    <cellStyle name="40% - Accent2 9 2 2 3" xfId="21408" xr:uid="{0E3AC71A-A851-4600-844A-423CDB0B53A5}"/>
    <cellStyle name="40% - Accent2 9 2 2 3 2" xfId="21409" xr:uid="{3A0E9EA0-09B6-4229-9D0F-B1F8BE114399}"/>
    <cellStyle name="40% - Accent2 9 2 2 4" xfId="21410" xr:uid="{4F3D25D8-291E-4921-A5E4-D5F76AEBEFE8}"/>
    <cellStyle name="40% - Accent2 9 2 2 5" xfId="21411" xr:uid="{DB298C63-5485-42B0-A25D-E19BFFA3F46F}"/>
    <cellStyle name="40% - Accent2 9 2 3" xfId="21412" xr:uid="{9486B2C7-F3DB-4F55-B0CB-E4FF0B5DED3B}"/>
    <cellStyle name="40% - Accent2 9 2 3 2" xfId="21413" xr:uid="{BFBF5066-E2C4-4DC2-9F08-E1353B33C5EB}"/>
    <cellStyle name="40% - Accent2 9 2 3 2 2" xfId="21414" xr:uid="{9AF345F6-4FF6-4061-9B47-1453C33A49C1}"/>
    <cellStyle name="40% - Accent2 9 2 3 3" xfId="21415" xr:uid="{304BE7BC-DD33-4DA4-90B4-2C4715885230}"/>
    <cellStyle name="40% - Accent2 9 2 4" xfId="21416" xr:uid="{E299FDBB-CEFD-4FF5-BE54-2ED7679B78F8}"/>
    <cellStyle name="40% - Accent2 9 2 4 2" xfId="21417" xr:uid="{0393448F-A5AF-4533-A6C5-2F0446FEA9AD}"/>
    <cellStyle name="40% - Accent2 9 2 5" xfId="21418" xr:uid="{92CEA52E-E50D-477F-A2BE-A4D894F1DA78}"/>
    <cellStyle name="40% - Accent2 9 2 6" xfId="21419" xr:uid="{5D8C5147-A412-477A-A3CD-6AAC494013AB}"/>
    <cellStyle name="40% - Accent2 9 3" xfId="21420" xr:uid="{91A70C3F-98A2-4C05-99EF-C2E1A066A34E}"/>
    <cellStyle name="40% - Accent2 9 3 2" xfId="21421" xr:uid="{8D3DCF88-ED0E-4706-BC8B-494199F23E8D}"/>
    <cellStyle name="40% - Accent2 9 3 2 2" xfId="21422" xr:uid="{C7803DAE-734F-44F1-BF03-198032544BD2}"/>
    <cellStyle name="40% - Accent2 9 3 2 2 2" xfId="21423" xr:uid="{09F6FFB8-A42A-48F9-BE08-30322D57554D}"/>
    <cellStyle name="40% - Accent2 9 3 2 2 2 2" xfId="21424" xr:uid="{D83BA99B-E310-4F49-949D-4E15112641EA}"/>
    <cellStyle name="40% - Accent2 9 3 2 2 3" xfId="21425" xr:uid="{AC498342-DB8D-4D46-89C0-F5374A8C91C3}"/>
    <cellStyle name="40% - Accent2 9 3 2 3" xfId="21426" xr:uid="{755B134C-F665-42A6-9127-F6C448BD4955}"/>
    <cellStyle name="40% - Accent2 9 3 2 3 2" xfId="21427" xr:uid="{0A31FA93-F531-4A92-A005-F8A4A0A8ACA6}"/>
    <cellStyle name="40% - Accent2 9 3 2 4" xfId="21428" xr:uid="{38994589-8249-4754-AD75-A34AB9C4CD5C}"/>
    <cellStyle name="40% - Accent2 9 3 2 5" xfId="21429" xr:uid="{306DC4B2-F5B2-4A9C-8EFA-2698D58A8D5A}"/>
    <cellStyle name="40% - Accent2 9 3 3" xfId="21430" xr:uid="{1FF7DAAC-36CC-4C2A-B70E-CE9981EF76E7}"/>
    <cellStyle name="40% - Accent2 9 3 3 2" xfId="21431" xr:uid="{751D945E-0A4E-417B-9097-4B0B18D7D370}"/>
    <cellStyle name="40% - Accent2 9 3 3 2 2" xfId="21432" xr:uid="{B4ABCB1A-666A-436F-8425-3A536511894D}"/>
    <cellStyle name="40% - Accent2 9 3 3 3" xfId="21433" xr:uid="{102F5DC3-C1C6-499D-9421-BEB38C6C4335}"/>
    <cellStyle name="40% - Accent2 9 3 4" xfId="21434" xr:uid="{F72D1D0D-D1A6-4E74-9B00-A97594EB52BA}"/>
    <cellStyle name="40% - Accent2 9 3 4 2" xfId="21435" xr:uid="{C9BA20B8-068D-4F31-9511-07DBA5D601B1}"/>
    <cellStyle name="40% - Accent2 9 3 5" xfId="21436" xr:uid="{2F80B1B5-9A45-4EB9-97FA-502896C16D2A}"/>
    <cellStyle name="40% - Accent2 9 3 6" xfId="21437" xr:uid="{6E735D5C-3D00-40D0-908C-871B27D3B322}"/>
    <cellStyle name="40% - Accent2 9 4" xfId="21438" xr:uid="{1E4A5608-1B66-4288-9DBA-76A4B5B2BC0A}"/>
    <cellStyle name="40% - Accent2 9 4 2" xfId="21439" xr:uid="{1F6E45B7-754B-4A3C-8B6E-B854527ED730}"/>
    <cellStyle name="40% - Accent2 9 4 2 2" xfId="21440" xr:uid="{9440BA19-AE6E-4560-A4A2-166C7DE66E17}"/>
    <cellStyle name="40% - Accent2 9 4 2 2 2" xfId="21441" xr:uid="{FF79BEC2-8855-4C4C-9F82-A940A66F3D1E}"/>
    <cellStyle name="40% - Accent2 9 4 2 2 2 2" xfId="21442" xr:uid="{1CEA5945-8A6A-4E1B-9145-D9F5367D2C12}"/>
    <cellStyle name="40% - Accent2 9 4 2 2 3" xfId="21443" xr:uid="{32157177-AC54-4D31-863A-255687D321E6}"/>
    <cellStyle name="40% - Accent2 9 4 2 3" xfId="21444" xr:uid="{796E7F82-DA57-4413-98F9-ADBB1E9E5F22}"/>
    <cellStyle name="40% - Accent2 9 4 2 3 2" xfId="21445" xr:uid="{B9A8DF73-2036-4CB7-B7B0-1A21313DDE6E}"/>
    <cellStyle name="40% - Accent2 9 4 2 4" xfId="21446" xr:uid="{328BE2A2-ED4A-42DA-953A-E6DDDA3942FD}"/>
    <cellStyle name="40% - Accent2 9 4 3" xfId="21447" xr:uid="{EE184018-1E6F-49B1-8675-B5216975D1F0}"/>
    <cellStyle name="40% - Accent2 9 4 3 2" xfId="21448" xr:uid="{3D14AAC3-C61D-40E8-BBE5-62B389D3F20A}"/>
    <cellStyle name="40% - Accent2 9 4 3 2 2" xfId="21449" xr:uid="{BC4D3F86-FEA4-4B5B-AECD-2D3D09CE6078}"/>
    <cellStyle name="40% - Accent2 9 4 3 3" xfId="21450" xr:uid="{8DDBA82C-1AD1-4F4B-A7DA-63E2E15071E1}"/>
    <cellStyle name="40% - Accent2 9 4 4" xfId="21451" xr:uid="{E53442BE-94B7-4DA2-BB91-7DF6B3F78674}"/>
    <cellStyle name="40% - Accent2 9 4 4 2" xfId="21452" xr:uid="{2A646910-CC33-4033-94D9-9956CD868E83}"/>
    <cellStyle name="40% - Accent2 9 4 5" xfId="21453" xr:uid="{6A2917CF-0272-40CF-9DEA-4F76F2A8FB19}"/>
    <cellStyle name="40% - Accent2 9 4 6" xfId="21454" xr:uid="{D22D0419-0E04-4678-A393-2E1243DCEEF4}"/>
    <cellStyle name="40% - Accent2 9 5" xfId="21455" xr:uid="{18415D7C-9A26-43F2-BDB7-F76ADBABAC22}"/>
    <cellStyle name="40% - Accent2 9 5 2" xfId="21456" xr:uid="{F5E3F17B-6498-49C7-B20C-FC22CF12E5BA}"/>
    <cellStyle name="40% - Accent2 9 5 2 2" xfId="21457" xr:uid="{4CA76ECC-760D-4517-8B4F-CB11A366FB7D}"/>
    <cellStyle name="40% - Accent2 9 5 2 2 2" xfId="21458" xr:uid="{3957E0B4-EC77-486C-829B-8B0920DACBE3}"/>
    <cellStyle name="40% - Accent2 9 5 2 2 2 2" xfId="21459" xr:uid="{6A3C3FAA-2E52-47D9-8ACE-16D92E880AC8}"/>
    <cellStyle name="40% - Accent2 9 5 2 2 3" xfId="21460" xr:uid="{6B448EF1-FB72-4A95-9F19-FDF386482563}"/>
    <cellStyle name="40% - Accent2 9 5 2 3" xfId="21461" xr:uid="{C0744CDE-BB81-4D0A-8215-992EEB6A1CF3}"/>
    <cellStyle name="40% - Accent2 9 5 2 3 2" xfId="21462" xr:uid="{311473A3-3CF6-40F5-B469-4133AEC6AD32}"/>
    <cellStyle name="40% - Accent2 9 5 2 4" xfId="21463" xr:uid="{5C1314FE-A31D-448C-83FA-393D465324E4}"/>
    <cellStyle name="40% - Accent2 9 5 3" xfId="21464" xr:uid="{3C90FB01-0EC5-449C-93A4-8B685FA125DE}"/>
    <cellStyle name="40% - Accent2 9 5 3 2" xfId="21465" xr:uid="{35524A24-1EC8-425C-9300-EB27DDE1E9A5}"/>
    <cellStyle name="40% - Accent2 9 5 3 2 2" xfId="21466" xr:uid="{7BABF437-A613-4059-9288-709C3F3B1638}"/>
    <cellStyle name="40% - Accent2 9 5 3 3" xfId="21467" xr:uid="{5928A058-38BF-4C42-B4F0-B56743EB106D}"/>
    <cellStyle name="40% - Accent2 9 5 4" xfId="21468" xr:uid="{C7A37126-45D1-450F-AD5B-DBFD57FFDC17}"/>
    <cellStyle name="40% - Accent2 9 5 4 2" xfId="21469" xr:uid="{E67E20F6-CB24-477B-B5AC-1791B3DF195F}"/>
    <cellStyle name="40% - Accent2 9 5 5" xfId="21470" xr:uid="{0D3CE8CC-96A5-4E46-B8F1-87DA5BA6FB6B}"/>
    <cellStyle name="40% - Accent2 9 6" xfId="21471" xr:uid="{1A8EBA0C-AF09-4883-9F72-72F9A249EEDF}"/>
    <cellStyle name="40% - Accent2 9 6 2" xfId="21472" xr:uid="{3D57D4CA-3677-42A5-9F8D-E937686B2F1C}"/>
    <cellStyle name="40% - Accent2 9 6 2 2" xfId="21473" xr:uid="{4957C673-F115-4B49-A3CA-2A58507C43B4}"/>
    <cellStyle name="40% - Accent2 9 6 2 2 2" xfId="21474" xr:uid="{F7A8D7EB-1B6E-449A-8BF0-67C9C84FE229}"/>
    <cellStyle name="40% - Accent2 9 6 2 3" xfId="21475" xr:uid="{95335367-DBD1-47B9-8930-06331648BF2B}"/>
    <cellStyle name="40% - Accent2 9 6 3" xfId="21476" xr:uid="{5B90044B-1FA6-48E9-AC0B-185EC039706F}"/>
    <cellStyle name="40% - Accent2 9 6 3 2" xfId="21477" xr:uid="{0737CED3-13E2-4213-B181-766B99E0B8A3}"/>
    <cellStyle name="40% - Accent2 9 6 4" xfId="21478" xr:uid="{631DC9C6-5210-4E09-B028-66913F09AAE5}"/>
    <cellStyle name="40% - Accent2 9 7" xfId="21479" xr:uid="{ABF3CAEB-9760-4B69-96F8-CD2026B03945}"/>
    <cellStyle name="40% - Accent2 9 7 2" xfId="21480" xr:uid="{8357AC7F-E315-476A-85C1-0F681B210213}"/>
    <cellStyle name="40% - Accent2 9 7 2 2" xfId="21481" xr:uid="{430BD0E6-3E27-4EB6-8F89-B9FA690CE951}"/>
    <cellStyle name="40% - Accent2 9 7 3" xfId="21482" xr:uid="{D2E1A2CD-CFAE-4E92-8E87-0EDE88C7370D}"/>
    <cellStyle name="40% - Accent2 9 8" xfId="21483" xr:uid="{78FBEF86-575B-482C-BAA2-FBC721C1FD14}"/>
    <cellStyle name="40% - Accent2 9 8 2" xfId="21484" xr:uid="{B9D37E1E-682B-4B57-9245-01B5E697EC26}"/>
    <cellStyle name="40% - Accent2 9 9" xfId="21485" xr:uid="{41376BC5-4CC4-4005-8CDC-6B899E3D5C82}"/>
    <cellStyle name="40% - Accent3" xfId="101" builtinId="39" hidden="1"/>
    <cellStyle name="40% - Accent3 10" xfId="21486" xr:uid="{B5CD116C-92B9-4049-9E42-D4815DBE7E0B}"/>
    <cellStyle name="40% - Accent3 10 2" xfId="21487" xr:uid="{B2EC0FAC-57BC-429A-886D-DB6B0DA30F60}"/>
    <cellStyle name="40% - Accent3 11" xfId="21488" xr:uid="{AAB0AF75-B622-4903-847E-7CD20C85346C}"/>
    <cellStyle name="40% - Accent3 11 2" xfId="21489" xr:uid="{92F5E66B-F61A-4E82-A451-B00B59FBD4E8}"/>
    <cellStyle name="40% - Accent3 12" xfId="21490" xr:uid="{DE0F6F51-2BF1-44F7-9C45-BC1548F49645}"/>
    <cellStyle name="40% - Accent3 12 2" xfId="21491" xr:uid="{01394D36-DC58-4A88-B06F-5EBB2391C32F}"/>
    <cellStyle name="40% - Accent3 13" xfId="21492" xr:uid="{0117FF7B-139E-4514-80BA-DE25AA803262}"/>
    <cellStyle name="40% - Accent3 2" xfId="21493" xr:uid="{C251B971-50C1-4FAD-ACF4-697CB0C47718}"/>
    <cellStyle name="40% - Accent3 2 10" xfId="21494" xr:uid="{AB653BAD-318D-4EB5-A94A-B0FB7752232F}"/>
    <cellStyle name="40% - Accent3 2 11" xfId="21495" xr:uid="{D8DF1B60-07CB-47AD-9211-053F9E93C262}"/>
    <cellStyle name="40% - Accent3 2 11 2" xfId="21496" xr:uid="{C6B69EEF-E678-488B-8952-927A682951E7}"/>
    <cellStyle name="40% - Accent3 2 11 2 2" xfId="21497" xr:uid="{559F31F9-C0B0-4F00-83C6-A93F265B4773}"/>
    <cellStyle name="40% - Accent3 2 11 2 2 2" xfId="21498" xr:uid="{C3D7755E-9964-4853-A96F-8CDE50011F0D}"/>
    <cellStyle name="40% - Accent3 2 11 2 3" xfId="21499" xr:uid="{13ED9309-723F-4B52-AF51-E6C35561E91C}"/>
    <cellStyle name="40% - Accent3 2 11 3" xfId="21500" xr:uid="{5A29E0C9-7161-41E8-B75E-D35A5D14F83B}"/>
    <cellStyle name="40% - Accent3 2 11 3 2" xfId="21501" xr:uid="{ECEE13C1-48A5-4DC6-8709-7BF93E550BE8}"/>
    <cellStyle name="40% - Accent3 2 11 4" xfId="21502" xr:uid="{33741028-2102-4D67-AC52-E5CA5A0C6F4C}"/>
    <cellStyle name="40% - Accent3 2 12" xfId="21503" xr:uid="{0C90966F-7914-4FAB-8317-FFB3D1730692}"/>
    <cellStyle name="40% - Accent3 2 12 2" xfId="21504" xr:uid="{86C6F4E9-2FB0-499F-97B2-B3D41FD92EE4}"/>
    <cellStyle name="40% - Accent3 2 12 2 2" xfId="21505" xr:uid="{D877C613-76D9-4ADA-8859-08036F630B29}"/>
    <cellStyle name="40% - Accent3 2 12 3" xfId="21506" xr:uid="{9C97E417-B127-4192-B345-B75377F9CE6B}"/>
    <cellStyle name="40% - Accent3 2 13" xfId="21507" xr:uid="{C4B6CAB4-9207-4D70-B039-567C73537742}"/>
    <cellStyle name="40% - Accent3 2 13 2" xfId="21508" xr:uid="{7F07AD35-4CCD-435C-ADE2-45DEF08E6FCE}"/>
    <cellStyle name="40% - Accent3 2 14" xfId="21509" xr:uid="{EA9C9053-659A-46B3-BEDD-189E0ACBA523}"/>
    <cellStyle name="40% - Accent3 2 2" xfId="21510" xr:uid="{4217D2C1-5753-4F38-86CB-7E2ED9894513}"/>
    <cellStyle name="40% - Accent3 2 2 2" xfId="21511" xr:uid="{C6035D9A-49CC-4AC4-A0B3-57BE1A627073}"/>
    <cellStyle name="40% - Accent3 2 2 2 2" xfId="21512" xr:uid="{3EFA0504-C104-4B12-8178-C11BAFEED261}"/>
    <cellStyle name="40% - Accent3 2 2 2 2 2" xfId="21513" xr:uid="{06C52AF0-3515-48A9-9B02-31F0241E3290}"/>
    <cellStyle name="40% - Accent3 2 2 2 2 3" xfId="21514" xr:uid="{FB3A5611-90A2-4EDD-8655-19703D7C33EC}"/>
    <cellStyle name="40% - Accent3 2 2 2 2 3 2" xfId="21515" xr:uid="{06554843-9B59-4851-B963-4FC26D14D380}"/>
    <cellStyle name="40% - Accent3 2 2 2 2 3 2 2" xfId="21516" xr:uid="{1D0DFC61-AFD4-4B16-95F7-0414BB514560}"/>
    <cellStyle name="40% - Accent3 2 2 2 2 3 2 2 2" xfId="21517" xr:uid="{D6DC5154-A92E-4B8E-B233-4B78120B53D5}"/>
    <cellStyle name="40% - Accent3 2 2 2 2 3 2 3" xfId="21518" xr:uid="{1A27855E-2D26-46E3-B13C-B199F0D70D50}"/>
    <cellStyle name="40% - Accent3 2 2 2 2 3 3" xfId="21519" xr:uid="{D57B43FB-52E8-45F5-B101-EE1ADBE5D8AB}"/>
    <cellStyle name="40% - Accent3 2 2 2 2 3 3 2" xfId="21520" xr:uid="{DB31CF1B-3BDC-498C-9918-02F1E16D5E6B}"/>
    <cellStyle name="40% - Accent3 2 2 2 2 3 4" xfId="21521" xr:uid="{6AF0CE1D-3968-4CDC-B499-6CA3DCB93714}"/>
    <cellStyle name="40% - Accent3 2 2 2 2 4" xfId="21522" xr:uid="{0CB49842-C72E-4C3E-9EF6-B424738E7D5A}"/>
    <cellStyle name="40% - Accent3 2 2 2 2 4 2" xfId="21523" xr:uid="{C330E8DC-BB1D-4974-B6C6-3AA9FED6E933}"/>
    <cellStyle name="40% - Accent3 2 2 2 2 4 2 2" xfId="21524" xr:uid="{A7C797D7-E888-43AB-9C9C-492BAD2E6FDE}"/>
    <cellStyle name="40% - Accent3 2 2 2 2 4 3" xfId="21525" xr:uid="{2F62FEA1-464F-48BC-9746-1CCE52DA77A8}"/>
    <cellStyle name="40% - Accent3 2 2 2 2 5" xfId="21526" xr:uid="{DBD7C99A-9A74-49B4-87F5-28A73E8A47F9}"/>
    <cellStyle name="40% - Accent3 2 2 2 2 5 2" xfId="21527" xr:uid="{5D39088A-E3D3-4138-B0EB-826D730DB0F4}"/>
    <cellStyle name="40% - Accent3 2 2 2 2 6" xfId="21528" xr:uid="{129C4046-B1E5-4C3C-900E-53CD646F0C26}"/>
    <cellStyle name="40% - Accent3 2 2 2 3" xfId="21529" xr:uid="{B0BBD4C7-BC5D-40FD-890F-039CC5EC2430}"/>
    <cellStyle name="40% - Accent3 2 2 2 3 2" xfId="21530" xr:uid="{1739B238-59A2-4BC4-BAB4-078A737DEB6C}"/>
    <cellStyle name="40% - Accent3 2 2 2 3 2 2" xfId="21531" xr:uid="{B21E2685-5C15-42E2-B5F1-8351D82A8E5A}"/>
    <cellStyle name="40% - Accent3 2 2 2 3 2 2 2" xfId="21532" xr:uid="{D163B9C9-1718-4052-9624-E73C0B5DCA3F}"/>
    <cellStyle name="40% - Accent3 2 2 2 3 2 2 2 2" xfId="21533" xr:uid="{E5F0B331-6103-4DC4-A2CE-BC84AA6EE3C3}"/>
    <cellStyle name="40% - Accent3 2 2 2 3 2 2 3" xfId="21534" xr:uid="{CFEB37F0-0A79-4BAA-9229-ED259F9B888F}"/>
    <cellStyle name="40% - Accent3 2 2 2 3 2 3" xfId="21535" xr:uid="{29BF4D39-9D4D-4F18-B373-0BABD8528A2D}"/>
    <cellStyle name="40% - Accent3 2 2 2 3 2 3 2" xfId="21536" xr:uid="{ACDF05CB-9594-40B9-82EB-8ECAF9DF1E84}"/>
    <cellStyle name="40% - Accent3 2 2 2 3 2 4" xfId="21537" xr:uid="{DE911A17-5A5C-4842-901B-4076D5DC1B38}"/>
    <cellStyle name="40% - Accent3 2 2 2 3 3" xfId="21538" xr:uid="{C0C58582-2410-42A2-8589-CE9DB4C35830}"/>
    <cellStyle name="40% - Accent3 2 2 2 3 3 2" xfId="21539" xr:uid="{8A9C3425-7C8C-43CE-BC69-19071CE64D81}"/>
    <cellStyle name="40% - Accent3 2 2 2 3 3 2 2" xfId="21540" xr:uid="{B8AD25A3-1655-4B95-AD9A-699F0878A332}"/>
    <cellStyle name="40% - Accent3 2 2 2 3 3 3" xfId="21541" xr:uid="{789DEAC2-D24C-447A-B90C-B73D182CDD8D}"/>
    <cellStyle name="40% - Accent3 2 2 2 3 4" xfId="21542" xr:uid="{F871D805-7879-4A17-89CA-4F4EAC32FA31}"/>
    <cellStyle name="40% - Accent3 2 2 2 3 4 2" xfId="21543" xr:uid="{ADCC2D2C-48CC-4376-9E81-FF71357B1D74}"/>
    <cellStyle name="40% - Accent3 2 2 2 3 5" xfId="21544" xr:uid="{42AD073B-03C6-48E7-9681-88C45CBE1D6D}"/>
    <cellStyle name="40% - Accent3 2 2 2 4" xfId="21545" xr:uid="{FA9B811E-C640-48BB-BA27-D2FD11AC7845}"/>
    <cellStyle name="40% - Accent3 2 2 2 4 2" xfId="21546" xr:uid="{1829DAFE-271E-4FC0-BC58-25002EB6BD3D}"/>
    <cellStyle name="40% - Accent3 2 2 2 4 2 2" xfId="21547" xr:uid="{CC08E66C-CDA5-4A95-8A61-9BA198CD2443}"/>
    <cellStyle name="40% - Accent3 2 2 2 4 2 2 2" xfId="21548" xr:uid="{74C089A1-8AD1-4D7D-9139-883E5794D1F8}"/>
    <cellStyle name="40% - Accent3 2 2 2 4 2 2 2 2" xfId="21549" xr:uid="{FCC47FD8-98C5-4298-AC15-FEDB84735CEA}"/>
    <cellStyle name="40% - Accent3 2 2 2 4 2 2 3" xfId="21550" xr:uid="{1DA41272-C265-4A2B-B392-4816781D7A39}"/>
    <cellStyle name="40% - Accent3 2 2 2 4 2 3" xfId="21551" xr:uid="{031750CA-AA46-432C-8D78-E0470233D457}"/>
    <cellStyle name="40% - Accent3 2 2 2 4 2 3 2" xfId="21552" xr:uid="{E3EFB94F-C53C-4447-AD70-1F913A0EF313}"/>
    <cellStyle name="40% - Accent3 2 2 2 4 2 4" xfId="21553" xr:uid="{074A8B11-8225-4082-992B-E26E6EFCF973}"/>
    <cellStyle name="40% - Accent3 2 2 2 4 3" xfId="21554" xr:uid="{8260130B-AEDF-4764-8E5F-33CFAF167A5C}"/>
    <cellStyle name="40% - Accent3 2 2 2 4 3 2" xfId="21555" xr:uid="{34460A28-7DF2-41E8-859E-90FD81A3178D}"/>
    <cellStyle name="40% - Accent3 2 2 2 4 3 2 2" xfId="21556" xr:uid="{0FBD8CEB-C9FF-44DA-8A20-DF7EFAC03BFD}"/>
    <cellStyle name="40% - Accent3 2 2 2 4 3 3" xfId="21557" xr:uid="{CF1B55AD-6670-4A9A-A9DA-1F077EDFF6EC}"/>
    <cellStyle name="40% - Accent3 2 2 2 4 4" xfId="21558" xr:uid="{BFA76197-216E-44A9-8BB6-C8E77E2391D5}"/>
    <cellStyle name="40% - Accent3 2 2 2 4 4 2" xfId="21559" xr:uid="{4ABE298C-D218-4515-92BE-DDF22896E476}"/>
    <cellStyle name="40% - Accent3 2 2 2 4 5" xfId="21560" xr:uid="{01A04AF3-08F3-44B0-B3C6-C3F683DE5EA5}"/>
    <cellStyle name="40% - Accent3 2 2 2_Sheet1" xfId="21561" xr:uid="{64FC49AF-38BB-4B98-AD21-83A474DE13A1}"/>
    <cellStyle name="40% - Accent3 2 2 3" xfId="21562" xr:uid="{97D62368-49C4-4247-9EF6-BB733A4A92AC}"/>
    <cellStyle name="40% - Accent3 2 2 3 2" xfId="21563" xr:uid="{CF1120E9-B6D3-4C9B-A269-16A15614B75F}"/>
    <cellStyle name="40% - Accent3 2 2 3 2 2" xfId="21564" xr:uid="{8757C051-7EAF-4E01-BC5B-CADEAC792C99}"/>
    <cellStyle name="40% - Accent3 2 2 3 2 2 2" xfId="21565" xr:uid="{5650A2B2-00E3-4447-A3F5-7F91EBB746A0}"/>
    <cellStyle name="40% - Accent3 2 2 3 2 2 2 2" xfId="21566" xr:uid="{D949AA5A-9D9B-4442-9464-5FBF5B418DC3}"/>
    <cellStyle name="40% - Accent3 2 2 3 2 2 3" xfId="21567" xr:uid="{0A7296A2-3E8F-4309-89BC-F5E3B7029995}"/>
    <cellStyle name="40% - Accent3 2 2 3 2 3" xfId="21568" xr:uid="{483C2C76-094D-487C-9A18-617350B8F705}"/>
    <cellStyle name="40% - Accent3 2 2 3 2 3 2" xfId="21569" xr:uid="{DE8785E3-FFCD-4542-9D37-7A6B377075AD}"/>
    <cellStyle name="40% - Accent3 2 2 3 2 4" xfId="21570" xr:uid="{ACE216DF-41B6-4D04-9ABB-EC959E5AA1BD}"/>
    <cellStyle name="40% - Accent3 2 2 3 3" xfId="21571" xr:uid="{812EB7A9-9017-447F-9695-D1C8CA7BAE3F}"/>
    <cellStyle name="40% - Accent3 2 2 3 3 2" xfId="21572" xr:uid="{45A1E92C-18BC-4B6E-BEE4-CF0AFE315011}"/>
    <cellStyle name="40% - Accent3 2 2 3 3 2 2" xfId="21573" xr:uid="{D06F0F32-3D8C-4796-8799-01D5953C25C4}"/>
    <cellStyle name="40% - Accent3 2 2 3 3 3" xfId="21574" xr:uid="{5EAF5B5E-B0AD-47FA-AD6C-305ED55CBD8F}"/>
    <cellStyle name="40% - Accent3 2 2 3 4" xfId="21575" xr:uid="{361C1392-9718-4E5E-8059-FA1CAE34E2B3}"/>
    <cellStyle name="40% - Accent3 2 2 3 4 2" xfId="21576" xr:uid="{DD07A43F-806F-4490-BF21-D5AC44C7C562}"/>
    <cellStyle name="40% - Accent3 2 2 3 5" xfId="21577" xr:uid="{72077057-752B-44D0-B72B-0C5155BA6758}"/>
    <cellStyle name="40% - Accent3 2 2 4" xfId="21578" xr:uid="{36519C5D-8CE9-4B57-8DFA-C7F8EE933A7F}"/>
    <cellStyle name="40% - Accent3 2 2 4 2" xfId="21579" xr:uid="{4AA47F30-3C74-47E1-8164-88545E842696}"/>
    <cellStyle name="40% - Accent3 2 2 4 2 2" xfId="21580" xr:uid="{DB7D6A95-DCB0-455A-B074-947EA0365526}"/>
    <cellStyle name="40% - Accent3 2 2 4 2 2 2" xfId="21581" xr:uid="{0BC5CC6B-5BC2-44D2-9D91-1EBC9EB33216}"/>
    <cellStyle name="40% - Accent3 2 2 4 2 3" xfId="21582" xr:uid="{8196CC38-3B1F-4C47-9AE8-49263F7E9A04}"/>
    <cellStyle name="40% - Accent3 2 2 4 3" xfId="21583" xr:uid="{BA3FC2FA-CB5D-40C2-B92D-2B40A53D8CBE}"/>
    <cellStyle name="40% - Accent3 2 2 4 3 2" xfId="21584" xr:uid="{62812DC5-24E1-4D23-A90E-F6853786D38F}"/>
    <cellStyle name="40% - Accent3 2 2 4 4" xfId="21585" xr:uid="{6EC2F9AE-35AA-4466-86E6-D4C92F35D392}"/>
    <cellStyle name="40% - Accent3 2 2 5" xfId="21586" xr:uid="{B10FCE78-A5A1-4326-B39A-1233AA534738}"/>
    <cellStyle name="40% - Accent3 2 2 5 2" xfId="21587" xr:uid="{1B9BFB53-D4E3-4B9A-AD20-79DE05782CFF}"/>
    <cellStyle name="40% - Accent3 2 2 5 2 2" xfId="21588" xr:uid="{9C665960-61F7-43C9-9668-27C6E41819D4}"/>
    <cellStyle name="40% - Accent3 2 2 5 3" xfId="21589" xr:uid="{208FAEA2-6A09-44CB-8786-60EE468C10FE}"/>
    <cellStyle name="40% - Accent3 2 2 6" xfId="21590" xr:uid="{47F78C64-7F2D-4FA7-BB9C-8874DF68621D}"/>
    <cellStyle name="40% - Accent3 2 2 6 2" xfId="21591" xr:uid="{56E6F682-3A66-45BC-B24A-254702B0C36A}"/>
    <cellStyle name="40% - Accent3 2 2 7" xfId="21592" xr:uid="{21FB77ED-1F95-4B46-8DB7-363196F6BF4C}"/>
    <cellStyle name="40% - Accent3 2 2_Asset Register (new)" xfId="21593" xr:uid="{D2A22062-CEAB-45C9-A30F-116AEB87FABC}"/>
    <cellStyle name="40% - Accent3 2 3" xfId="21594" xr:uid="{2BD68AA9-A21C-42BB-ABE3-FAE0E4AC00DD}"/>
    <cellStyle name="40% - Accent3 2 3 2" xfId="21595" xr:uid="{B4FB71DB-432A-428C-99FD-6EC83BAC3C39}"/>
    <cellStyle name="40% - Accent3 2 3 2 2" xfId="21596" xr:uid="{9F96C47F-349D-45DE-BE4E-5ACF01997346}"/>
    <cellStyle name="40% - Accent3 2 3 2 2 2" xfId="21597" xr:uid="{19972BDC-8607-42A4-AD8C-63E45AAA7004}"/>
    <cellStyle name="40% - Accent3 2 3 2 2 2 2" xfId="21598" xr:uid="{08E7F329-3854-440A-A579-73A3378340F7}"/>
    <cellStyle name="40% - Accent3 2 3 2 2 3" xfId="21599" xr:uid="{7EFBFA88-F95F-462B-AD45-BDBC53D81A77}"/>
    <cellStyle name="40% - Accent3 2 3 2 3" xfId="21600" xr:uid="{73F0A295-EC12-4000-8446-30DDE469D7E7}"/>
    <cellStyle name="40% - Accent3 2 3 2 3 2" xfId="21601" xr:uid="{5362DC4A-8F6F-49AD-B9BA-C6568F33172D}"/>
    <cellStyle name="40% - Accent3 2 3 2 3 2 2" xfId="21602" xr:uid="{C39C5AFB-7E5D-4D72-A224-CA4B6F7507CB}"/>
    <cellStyle name="40% - Accent3 2 3 2 3 2 2 2" xfId="21603" xr:uid="{3F95770F-2280-4A89-9932-84B41BFF984A}"/>
    <cellStyle name="40% - Accent3 2 3 2 3 2 3" xfId="21604" xr:uid="{519A8E50-1036-48A9-9588-D2AC37304884}"/>
    <cellStyle name="40% - Accent3 2 3 2 3 3" xfId="21605" xr:uid="{EB7E46F1-7544-46EA-85EA-13378F7B7877}"/>
    <cellStyle name="40% - Accent3 2 3 2 3 3 2" xfId="21606" xr:uid="{A1B4B3BC-69BF-4711-89A1-4EF3C3E650BB}"/>
    <cellStyle name="40% - Accent3 2 3 2 3 4" xfId="21607" xr:uid="{4F595544-54A9-4E6F-9F6F-AF208726BD0A}"/>
    <cellStyle name="40% - Accent3 2 3 2 4" xfId="21608" xr:uid="{1B710984-0BC0-4951-8C5C-EF82BE8B4F4E}"/>
    <cellStyle name="40% - Accent3 2 3 2 4 2" xfId="21609" xr:uid="{2A279F65-4986-4E08-87EF-C3CC791CBF63}"/>
    <cellStyle name="40% - Accent3 2 3 2 4 2 2" xfId="21610" xr:uid="{FD5B187A-4396-4F02-8509-7CCB56B05780}"/>
    <cellStyle name="40% - Accent3 2 3 2 4 3" xfId="21611" xr:uid="{8D1270D0-C19A-4A62-9434-A8E20CA8E361}"/>
    <cellStyle name="40% - Accent3 2 3 2 5" xfId="21612" xr:uid="{ED1C4800-773C-4850-B163-1FBC939B75B7}"/>
    <cellStyle name="40% - Accent3 2 3 2 5 2" xfId="21613" xr:uid="{C2C68166-E1D2-48D2-B42B-B97582E04834}"/>
    <cellStyle name="40% - Accent3 2 3 2 6" xfId="21614" xr:uid="{F11CA343-8E07-4848-BA34-7202113770FD}"/>
    <cellStyle name="40% - Accent3 2 3 2 6 2" xfId="21615" xr:uid="{ED8B4F19-B942-4F09-96E7-3CB7D13CCF27}"/>
    <cellStyle name="40% - Accent3 2 3 2 7" xfId="21616" xr:uid="{3C174F91-76A8-4298-B098-DD4B16BEDB22}"/>
    <cellStyle name="40% - Accent3 2 3 2 8" xfId="21617" xr:uid="{486E0687-CADD-4B60-BCCD-F080CAE52817}"/>
    <cellStyle name="40% - Accent3 2 3 3" xfId="21618" xr:uid="{33466722-8F21-4509-B4FF-4B43979E8962}"/>
    <cellStyle name="40% - Accent3 2 3 3 2" xfId="21619" xr:uid="{377E75AB-E507-4D1D-966F-4EDE979524E1}"/>
    <cellStyle name="40% - Accent3 2 3 3 2 2" xfId="21620" xr:uid="{4FDFFF9A-F792-4153-92AE-2EF6F5DD0992}"/>
    <cellStyle name="40% - Accent3 2 3 3 2 2 2" xfId="21621" xr:uid="{4C468E28-3957-4817-BA41-4CDE737F73D5}"/>
    <cellStyle name="40% - Accent3 2 3 3 2 2 2 2" xfId="21622" xr:uid="{F529A9B1-A753-40BB-8194-62C3A751BC7A}"/>
    <cellStyle name="40% - Accent3 2 3 3 2 2 3" xfId="21623" xr:uid="{E66207DA-9BF0-453A-B892-677AC47496D4}"/>
    <cellStyle name="40% - Accent3 2 3 3 2 3" xfId="21624" xr:uid="{195FAD38-BBC7-47F2-B45B-F4BB9CF5FB56}"/>
    <cellStyle name="40% - Accent3 2 3 3 2 3 2" xfId="21625" xr:uid="{BC1558E3-995B-4704-8159-0330B3348FB9}"/>
    <cellStyle name="40% - Accent3 2 3 3 2 4" xfId="21626" xr:uid="{CAFEC0A1-9BF1-46EC-A715-C7B4B8081091}"/>
    <cellStyle name="40% - Accent3 2 3 3 3" xfId="21627" xr:uid="{F04D1DF0-3137-4E25-A459-030690BC3E9A}"/>
    <cellStyle name="40% - Accent3 2 3 3 3 2" xfId="21628" xr:uid="{8EFE95C5-72D1-4868-A28E-EB01B4B2120E}"/>
    <cellStyle name="40% - Accent3 2 3 3 3 2 2" xfId="21629" xr:uid="{099596B4-2D38-4EFE-BEBA-58A99598322C}"/>
    <cellStyle name="40% - Accent3 2 3 3 3 3" xfId="21630" xr:uid="{2CA90AEB-335E-422E-A625-208AC70C8F7E}"/>
    <cellStyle name="40% - Accent3 2 3 3 4" xfId="21631" xr:uid="{AA589772-4402-4F59-B8E6-CBB5768F3387}"/>
    <cellStyle name="40% - Accent3 2 3 3 4 2" xfId="21632" xr:uid="{1E0D24E2-4F96-4734-8AEE-A2BC7AC2F9EA}"/>
    <cellStyle name="40% - Accent3 2 3 3 5" xfId="21633" xr:uid="{8A832651-B86C-4E6F-8937-116A07AE60E3}"/>
    <cellStyle name="40% - Accent3 2 3 3 5 2" xfId="21634" xr:uid="{6533B4EB-2D24-4A44-AB3B-799A7215C746}"/>
    <cellStyle name="40% - Accent3 2 3 3 6" xfId="21635" xr:uid="{EFCA67B8-FC43-44D9-8EF4-3FEB06B78E45}"/>
    <cellStyle name="40% - Accent3 2 3 3 7" xfId="21636" xr:uid="{C47FC560-ED51-4981-A1F8-B30A4DDF8086}"/>
    <cellStyle name="40% - Accent3 2 3 4" xfId="21637" xr:uid="{7B3CD990-08C5-4E09-BE3E-B039A3353C77}"/>
    <cellStyle name="40% - Accent3 2 3 4 2" xfId="21638" xr:uid="{5CDE75A0-6A1D-45D8-BA21-DBDF5EA7293F}"/>
    <cellStyle name="40% - Accent3 2 3 4 2 2" xfId="21639" xr:uid="{C6A212D1-F224-4F67-9402-899432143D77}"/>
    <cellStyle name="40% - Accent3 2 3 4 2 2 2" xfId="21640" xr:uid="{9EDB4DDD-C147-4949-8973-DCB3B141CD15}"/>
    <cellStyle name="40% - Accent3 2 3 4 2 2 2 2" xfId="21641" xr:uid="{0310DF91-51A9-4ADD-9DDE-207AB81A576F}"/>
    <cellStyle name="40% - Accent3 2 3 4 2 2 3" xfId="21642" xr:uid="{AB2D4F96-A866-44BA-A47C-6E0B5A19ABAC}"/>
    <cellStyle name="40% - Accent3 2 3 4 2 3" xfId="21643" xr:uid="{3CAB7F70-2E4F-4C41-90CB-B4ADE5CAE85A}"/>
    <cellStyle name="40% - Accent3 2 3 4 2 3 2" xfId="21644" xr:uid="{35B75651-DBBC-477B-81FF-4CFB00E7641F}"/>
    <cellStyle name="40% - Accent3 2 3 4 2 4" xfId="21645" xr:uid="{82C78FE8-DEBD-4075-A94E-33B7EC222406}"/>
    <cellStyle name="40% - Accent3 2 3 4 3" xfId="21646" xr:uid="{D5B09593-E84A-46FA-9ECA-A086B900F62C}"/>
    <cellStyle name="40% - Accent3 2 3 4 3 2" xfId="21647" xr:uid="{B076365E-02A0-406F-9357-790CC2FFCD29}"/>
    <cellStyle name="40% - Accent3 2 3 4 3 2 2" xfId="21648" xr:uid="{8BB3794E-8BCB-4D58-B762-BE9298FE9336}"/>
    <cellStyle name="40% - Accent3 2 3 4 3 3" xfId="21649" xr:uid="{8C28AFD5-6484-4CB9-AB89-0B413268D430}"/>
    <cellStyle name="40% - Accent3 2 3 4 4" xfId="21650" xr:uid="{FA0E6F38-E6AA-4D8B-854C-DE2BBAD475F5}"/>
    <cellStyle name="40% - Accent3 2 3 4 4 2" xfId="21651" xr:uid="{C0BF927A-C430-4375-A9BE-F4F89B1825CA}"/>
    <cellStyle name="40% - Accent3 2 3 4 5" xfId="21652" xr:uid="{A6854565-8755-486F-8BF5-D8E0A3CA1AAC}"/>
    <cellStyle name="40% - Accent3 2 3 5" xfId="21653" xr:uid="{98FD3780-7577-44E9-AD75-4096A886444B}"/>
    <cellStyle name="40% - Accent3 2 3 5 2" xfId="21654" xr:uid="{C6695B2B-891D-4B7D-9C50-855038E886D0}"/>
    <cellStyle name="40% - Accent3 2 3 6" xfId="21655" xr:uid="{B2BE24F2-CE35-47A2-BF4B-EF1073CEB863}"/>
    <cellStyle name="40% - Accent3 2 3_Sheet1" xfId="21656" xr:uid="{AAAE630B-B9A3-4B3F-9B94-BE934E5C8460}"/>
    <cellStyle name="40% - Accent3 2 4" xfId="21657" xr:uid="{EFB8FC89-1600-4657-B045-0E7F78C4DE67}"/>
    <cellStyle name="40% - Accent3 2 4 2" xfId="21658" xr:uid="{1000B169-676D-4488-BD8A-902D66E9E3F8}"/>
    <cellStyle name="40% - Accent3 2 4 2 2" xfId="21659" xr:uid="{8B29C13C-BFEE-4EF0-8425-665C091D818B}"/>
    <cellStyle name="40% - Accent3 2 4 2 2 2" xfId="21660" xr:uid="{7C71B5EF-6C9E-4727-8214-180909F5358C}"/>
    <cellStyle name="40% - Accent3 2 4 2 2 3" xfId="21661" xr:uid="{F6D38BA8-571E-4319-A547-913AD210B044}"/>
    <cellStyle name="40% - Accent3 2 4 2 3" xfId="21662" xr:uid="{0E1C7D96-2FFC-4224-9BCB-E2CF59196B86}"/>
    <cellStyle name="40% - Accent3 2 4 2 4" xfId="21663" xr:uid="{1A916C92-0B20-4275-B616-C3055CEA9EC4}"/>
    <cellStyle name="40% - Accent3 2 4 3" xfId="21664" xr:uid="{9FDAA212-A847-4983-8CBE-657CA69C3B19}"/>
    <cellStyle name="40% - Accent3 2 4 3 2" xfId="21665" xr:uid="{A265868C-EAC8-431B-A032-5DC869D98D3C}"/>
    <cellStyle name="40% - Accent3 2 4 3 3" xfId="21666" xr:uid="{1EE18955-69E5-4852-ADBD-684B12D79ACA}"/>
    <cellStyle name="40% - Accent3 2 4 4" xfId="21667" xr:uid="{72FAE3DD-5C87-4C55-A8C2-E65E114886AA}"/>
    <cellStyle name="40% - Accent3 2 4 4 2" xfId="21668" xr:uid="{45AC6FDA-B397-4826-81EE-7E72C556FE1A}"/>
    <cellStyle name="40% - Accent3 2 4 5" xfId="21669" xr:uid="{014D9B86-12E6-46F3-BF77-4FEE037445DA}"/>
    <cellStyle name="40% - Accent3 2 5" xfId="21670" xr:uid="{6DED348A-BF91-4E14-A58A-99870AB5D5C7}"/>
    <cellStyle name="40% - Accent3 2 5 2" xfId="21671" xr:uid="{0A9E17AF-7AFF-45D1-B07F-DDA6FF56F459}"/>
    <cellStyle name="40% - Accent3 2 6" xfId="21672" xr:uid="{A6ACE02D-3749-4D17-87BF-DED1D2B1E799}"/>
    <cellStyle name="40% - Accent3 2 7" xfId="21673" xr:uid="{562F4DBB-176A-45BF-B452-E7E8F116657F}"/>
    <cellStyle name="40% - Accent3 2 8" xfId="21674" xr:uid="{1B5A81E2-212F-4E5C-A66B-877464C45DDC}"/>
    <cellStyle name="40% - Accent3 2 9" xfId="21675" xr:uid="{CF9F9472-963F-47D4-B85B-19E2CFF69B24}"/>
    <cellStyle name="40% - Accent3 2 9 2" xfId="21676" xr:uid="{E5A3EA23-4342-4EFE-BC4D-C05636F5EC2D}"/>
    <cellStyle name="40% - Accent3 2 9 2 2" xfId="21677" xr:uid="{D2CDDB99-B5E2-4D2F-969D-675E75F96203}"/>
    <cellStyle name="40% - Accent3 2 9 2 2 2" xfId="21678" xr:uid="{466117C8-95A0-4215-AB19-040EF1F6F2D4}"/>
    <cellStyle name="40% - Accent3 2 9 2 2 2 2" xfId="21679" xr:uid="{0F3971D0-81C4-40E0-B1AA-81304AF30D90}"/>
    <cellStyle name="40% - Accent3 2 9 2 2 3" xfId="21680" xr:uid="{370169C4-397D-496B-ACBA-EC46BE794D49}"/>
    <cellStyle name="40% - Accent3 2 9 2 3" xfId="21681" xr:uid="{E60701AC-ABC1-4F52-BA07-AFDECA78DA05}"/>
    <cellStyle name="40% - Accent3 2 9 2 3 2" xfId="21682" xr:uid="{B5314493-EF63-4F22-9498-BC72CB3A5AF2}"/>
    <cellStyle name="40% - Accent3 2 9 2 4" xfId="21683" xr:uid="{BE36FEE8-D74E-4DD7-887F-5A69D8B30A58}"/>
    <cellStyle name="40% - Accent3 2 9 3" xfId="21684" xr:uid="{030B6E20-E04A-4DBE-9E69-BECB68C1C74D}"/>
    <cellStyle name="40% - Accent3 2 9 3 2" xfId="21685" xr:uid="{9AD01008-1006-4281-B5DA-B56C534E5247}"/>
    <cellStyle name="40% - Accent3 2 9 3 2 2" xfId="21686" xr:uid="{52223313-F6E2-44A9-9CF7-83A43E96E99C}"/>
    <cellStyle name="40% - Accent3 2 9 3 3" xfId="21687" xr:uid="{BAEE8830-8532-4B27-8283-73CB3DBDAD09}"/>
    <cellStyle name="40% - Accent3 2 9 4" xfId="21688" xr:uid="{92C35C9E-8FF1-4CFC-AB0C-7AD1CA354F96}"/>
    <cellStyle name="40% - Accent3 2 9 4 2" xfId="21689" xr:uid="{D1F0021C-4D54-4E0E-8C21-EBFC5C07E016}"/>
    <cellStyle name="40% - Accent3 2 9 5" xfId="21690" xr:uid="{D063808A-0AC8-44FD-9025-AD5625946A45}"/>
    <cellStyle name="40% - Accent3 2_Asset Register (new)" xfId="21691" xr:uid="{E5437469-5DA8-433F-8941-B7BC695BBFD6}"/>
    <cellStyle name="40% - Accent3 3" xfId="21692" xr:uid="{3284E9AF-208F-4ED5-BCA6-C848F7D351FF}"/>
    <cellStyle name="40% - Accent3 3 10" xfId="21693" xr:uid="{D5B8D7BE-7596-4662-A313-D71258D3C65F}"/>
    <cellStyle name="40% - Accent3 3 10 2" xfId="21694" xr:uid="{42E0C935-54A5-4442-BA56-71118D0CF00D}"/>
    <cellStyle name="40% - Accent3 3 10 2 2" xfId="21695" xr:uid="{E092788C-DD3E-439A-A7FC-E25B7BBC7B2A}"/>
    <cellStyle name="40% - Accent3 3 10 2 2 2" xfId="21696" xr:uid="{D98964B5-1B33-4D0E-B30D-B2E5B7096089}"/>
    <cellStyle name="40% - Accent3 3 10 2 2 2 2" xfId="21697" xr:uid="{AE00F1F2-E690-49D2-8AFE-516029A90A8A}"/>
    <cellStyle name="40% - Accent3 3 10 2 2 3" xfId="21698" xr:uid="{3EB06239-0B2D-4A7E-8A4A-17C59B6232AA}"/>
    <cellStyle name="40% - Accent3 3 10 2 3" xfId="21699" xr:uid="{2345496C-8434-414C-A70C-D3FEB001E3E9}"/>
    <cellStyle name="40% - Accent3 3 10 2 3 2" xfId="21700" xr:uid="{CF1C048A-7D30-4236-AF55-3C62714DE520}"/>
    <cellStyle name="40% - Accent3 3 10 2 4" xfId="21701" xr:uid="{892D751E-9C02-438C-B125-04925B26DD56}"/>
    <cellStyle name="40% - Accent3 3 10 3" xfId="21702" xr:uid="{EBB577F5-C16F-4A28-A259-396019D4B581}"/>
    <cellStyle name="40% - Accent3 3 10 3 2" xfId="21703" xr:uid="{3DB2E1AF-60CC-461F-B41C-80C493056A2F}"/>
    <cellStyle name="40% - Accent3 3 10 3 2 2" xfId="21704" xr:uid="{D3B636E8-10DB-4780-AA23-0F84CB3CA260}"/>
    <cellStyle name="40% - Accent3 3 10 3 3" xfId="21705" xr:uid="{0E3456CE-0595-456C-8019-7AD93C2BE56C}"/>
    <cellStyle name="40% - Accent3 3 10 4" xfId="21706" xr:uid="{C0943ACF-5724-41DB-8E9C-EDDD89D84B2F}"/>
    <cellStyle name="40% - Accent3 3 10 4 2" xfId="21707" xr:uid="{08F30574-BF7D-4AD1-B9F3-FAA6D6382909}"/>
    <cellStyle name="40% - Accent3 3 10 5" xfId="21708" xr:uid="{625C9144-FAB4-4376-BFC2-C9FAF8367FB1}"/>
    <cellStyle name="40% - Accent3 3 11" xfId="21709" xr:uid="{F1B3AC1C-476B-454B-A3F1-BCC707FC8BE8}"/>
    <cellStyle name="40% - Accent3 3 11 2" xfId="21710" xr:uid="{3FEFFF4F-39B0-4AEE-AA2D-DCBDD830DFCF}"/>
    <cellStyle name="40% - Accent3 3 11 2 2" xfId="21711" xr:uid="{8E352109-515C-4684-B851-86A718487E65}"/>
    <cellStyle name="40% - Accent3 3 11 2 2 2" xfId="21712" xr:uid="{16A1B235-0A25-4738-A5B2-94C18954846B}"/>
    <cellStyle name="40% - Accent3 3 11 2 2 2 2" xfId="21713" xr:uid="{99EB30FA-9753-4FF4-A814-3C94AF2E2221}"/>
    <cellStyle name="40% - Accent3 3 11 2 2 3" xfId="21714" xr:uid="{CA70DB1B-0A15-4810-A3A1-30358E883650}"/>
    <cellStyle name="40% - Accent3 3 11 2 3" xfId="21715" xr:uid="{EE37E75C-5F70-4FAD-82CA-8C627D769BB1}"/>
    <cellStyle name="40% - Accent3 3 11 2 3 2" xfId="21716" xr:uid="{337EB05C-3F54-480D-B92D-A2ABE2B6EBA1}"/>
    <cellStyle name="40% - Accent3 3 11 2 4" xfId="21717" xr:uid="{26F3A8B6-E69B-48E1-B25D-72679B60CABB}"/>
    <cellStyle name="40% - Accent3 3 11 3" xfId="21718" xr:uid="{CADD12C0-3A75-4BB1-9777-C1735A79742D}"/>
    <cellStyle name="40% - Accent3 3 11 3 2" xfId="21719" xr:uid="{553B91F0-689E-49D4-9701-058375BE20B1}"/>
    <cellStyle name="40% - Accent3 3 11 3 2 2" xfId="21720" xr:uid="{B65B33F7-F3B5-4622-87E3-E191819A048D}"/>
    <cellStyle name="40% - Accent3 3 11 3 3" xfId="21721" xr:uid="{5D6C7A23-F40C-412E-BF81-F366AFF754AE}"/>
    <cellStyle name="40% - Accent3 3 11 4" xfId="21722" xr:uid="{94BA0BB4-9A6F-49E4-89B4-A8F6D4D33229}"/>
    <cellStyle name="40% - Accent3 3 11 4 2" xfId="21723" xr:uid="{590CB504-59D8-493D-9603-ECC6BA6AE4B7}"/>
    <cellStyle name="40% - Accent3 3 11 5" xfId="21724" xr:uid="{F4DA5A8C-28A9-43F5-A2CC-86AD28B13FB3}"/>
    <cellStyle name="40% - Accent3 3 12" xfId="21725" xr:uid="{AF751EE5-5505-477A-9347-89DF3F98D992}"/>
    <cellStyle name="40% - Accent3 3 12 2" xfId="21726" xr:uid="{D70939C2-9153-4926-9C4A-866E15C1AB47}"/>
    <cellStyle name="40% - Accent3 3 12 2 2" xfId="21727" xr:uid="{EB306215-0812-485F-9B4D-762629AF64B6}"/>
    <cellStyle name="40% - Accent3 3 12 2 2 2" xfId="21728" xr:uid="{1D079749-2CB1-450B-A689-47AA270923AA}"/>
    <cellStyle name="40% - Accent3 3 12 2 2 2 2" xfId="21729" xr:uid="{FC3F3080-BF45-4605-B273-E03CA6D3303F}"/>
    <cellStyle name="40% - Accent3 3 12 2 2 3" xfId="21730" xr:uid="{2FF9B747-718E-4F1B-A720-8AF4EE8D45CA}"/>
    <cellStyle name="40% - Accent3 3 12 2 3" xfId="21731" xr:uid="{54910409-6DB9-4D51-8A41-A79AF5C56DF4}"/>
    <cellStyle name="40% - Accent3 3 12 2 3 2" xfId="21732" xr:uid="{CC8A99D2-07C9-4195-AB27-20DC368D75A0}"/>
    <cellStyle name="40% - Accent3 3 12 2 4" xfId="21733" xr:uid="{5B44B57C-D3B7-424B-B359-AC0033816EA0}"/>
    <cellStyle name="40% - Accent3 3 12 3" xfId="21734" xr:uid="{2ADCA884-C9CA-4B90-AB06-FDEB04E9F0F0}"/>
    <cellStyle name="40% - Accent3 3 12 3 2" xfId="21735" xr:uid="{326CA22D-AA23-499D-BB2E-D2305F4CFC9D}"/>
    <cellStyle name="40% - Accent3 3 12 3 2 2" xfId="21736" xr:uid="{B483D5EA-CF72-4C4C-8FE1-A5EDEE603A38}"/>
    <cellStyle name="40% - Accent3 3 12 3 3" xfId="21737" xr:uid="{AA085BDB-A1F1-4D88-AA0C-EE32E61FFE78}"/>
    <cellStyle name="40% - Accent3 3 12 4" xfId="21738" xr:uid="{52AF6A85-EAEF-4C48-AE19-BF1186F477C6}"/>
    <cellStyle name="40% - Accent3 3 12 4 2" xfId="21739" xr:uid="{B32FFE89-922A-436C-9B9C-4E99F2AA9649}"/>
    <cellStyle name="40% - Accent3 3 12 5" xfId="21740" xr:uid="{6905D7FA-27A4-4E1B-8C37-D67B0F26F71A}"/>
    <cellStyle name="40% - Accent3 3 13" xfId="21741" xr:uid="{D950D325-94CB-48CC-9C18-759F3EFFF861}"/>
    <cellStyle name="40% - Accent3 3 13 2" xfId="21742" xr:uid="{29BFE52C-9BB5-4BB3-AD07-5F1E69E93426}"/>
    <cellStyle name="40% - Accent3 3 13 2 2" xfId="21743" xr:uid="{E1419E33-B00E-4F6D-B2AD-CD13570CD3B3}"/>
    <cellStyle name="40% - Accent3 3 13 2 2 2" xfId="21744" xr:uid="{E1FB2155-7885-4FB4-A71E-84E20E30B154}"/>
    <cellStyle name="40% - Accent3 3 13 2 2 2 2" xfId="21745" xr:uid="{5888605B-BD86-499D-90C2-B052FD04964B}"/>
    <cellStyle name="40% - Accent3 3 13 2 2 3" xfId="21746" xr:uid="{3506B36F-E6A6-4003-BE60-E8F6D8332E23}"/>
    <cellStyle name="40% - Accent3 3 13 2 3" xfId="21747" xr:uid="{9F041A34-D654-41BD-82A6-34ABDE5DF6CB}"/>
    <cellStyle name="40% - Accent3 3 13 2 3 2" xfId="21748" xr:uid="{76A78078-954E-421B-946B-9665C4988894}"/>
    <cellStyle name="40% - Accent3 3 13 2 4" xfId="21749" xr:uid="{4A4C27A5-1EC0-4325-B250-8EADC5CD92C7}"/>
    <cellStyle name="40% - Accent3 3 13 3" xfId="21750" xr:uid="{4AD8E0F3-D999-4AB8-9397-5B0FC5177C47}"/>
    <cellStyle name="40% - Accent3 3 13 3 2" xfId="21751" xr:uid="{677CFC8D-BC0A-42C1-9462-596135CAC2B7}"/>
    <cellStyle name="40% - Accent3 3 13 3 2 2" xfId="21752" xr:uid="{9F86A6DD-39FA-49DE-B468-BF69544D5824}"/>
    <cellStyle name="40% - Accent3 3 13 3 3" xfId="21753" xr:uid="{9A14018D-0732-492F-9304-A08EEF8BF397}"/>
    <cellStyle name="40% - Accent3 3 13 4" xfId="21754" xr:uid="{9A0E027E-5EA7-45DC-BAE3-1DDD0217DC9D}"/>
    <cellStyle name="40% - Accent3 3 13 4 2" xfId="21755" xr:uid="{23B6B635-43C4-447F-ACA0-ED814E91ED30}"/>
    <cellStyle name="40% - Accent3 3 13 5" xfId="21756" xr:uid="{361C243A-1F90-44CA-AD7F-03F551B554DA}"/>
    <cellStyle name="40% - Accent3 3 14" xfId="21757" xr:uid="{AF875218-B399-4F29-B0BA-F86B2615F50C}"/>
    <cellStyle name="40% - Accent3 3 14 2" xfId="21758" xr:uid="{7DA302A1-8044-4F84-8032-712748BB9D6E}"/>
    <cellStyle name="40% - Accent3 3 14 2 2" xfId="21759" xr:uid="{33C5E58D-735B-4333-8758-CAF7B539E8A0}"/>
    <cellStyle name="40% - Accent3 3 14 2 2 2" xfId="21760" xr:uid="{E6C37EB4-E54D-4B9B-A0C0-02884710A325}"/>
    <cellStyle name="40% - Accent3 3 14 2 3" xfId="21761" xr:uid="{5AB19328-D690-4637-ACFD-896382C9AF9C}"/>
    <cellStyle name="40% - Accent3 3 14 3" xfId="21762" xr:uid="{4F6A2692-C2B0-4A77-8348-503733813CBC}"/>
    <cellStyle name="40% - Accent3 3 14 3 2" xfId="21763" xr:uid="{60B0EE3B-6C74-4C60-8263-10E2004B6C9D}"/>
    <cellStyle name="40% - Accent3 3 14 4" xfId="21764" xr:uid="{531CF085-F919-406B-8AD3-835BE4D301C3}"/>
    <cellStyle name="40% - Accent3 3 15" xfId="21765" xr:uid="{80BAE586-1DFB-4F86-8919-9E1862BA9A77}"/>
    <cellStyle name="40% - Accent3 3 15 2" xfId="21766" xr:uid="{3E977C32-EB73-4442-831F-78F46B50E1D3}"/>
    <cellStyle name="40% - Accent3 3 15 2 2" xfId="21767" xr:uid="{2B57B083-9BBA-4FAE-9098-58404EC6D873}"/>
    <cellStyle name="40% - Accent3 3 15 3" xfId="21768" xr:uid="{5327DB37-0668-48C0-80FE-1624428CA448}"/>
    <cellStyle name="40% - Accent3 3 16" xfId="21769" xr:uid="{9551E2D7-0E30-4A49-A85D-3FA42D7EB765}"/>
    <cellStyle name="40% - Accent3 3 16 2" xfId="21770" xr:uid="{9F7DD316-4CAD-493A-AE22-BE108ACF4A57}"/>
    <cellStyle name="40% - Accent3 3 17" xfId="21771" xr:uid="{D249319A-09F0-4AF0-AE44-BF9C71EF388F}"/>
    <cellStyle name="40% - Accent3 3 17 2" xfId="21772" xr:uid="{139D2FB7-D2D3-429E-9E53-F067A10F5E26}"/>
    <cellStyle name="40% - Accent3 3 18" xfId="21773" xr:uid="{A2C2DFEE-773A-44E3-954E-E97846E11781}"/>
    <cellStyle name="40% - Accent3 3 19" xfId="21774" xr:uid="{EF573BEA-3726-4612-A8D9-0D0D139C6136}"/>
    <cellStyle name="40% - Accent3 3 2" xfId="21775" xr:uid="{FBAC0414-2418-4170-828D-A9FA8B7D8681}"/>
    <cellStyle name="40% - Accent3 3 2 10" xfId="21776" xr:uid="{8F68FE5D-9216-4BF2-8D20-EA612726FE09}"/>
    <cellStyle name="40% - Accent3 3 2 10 2" xfId="21777" xr:uid="{A01F0A29-4B3D-403D-91E3-E8337EBEF2BB}"/>
    <cellStyle name="40% - Accent3 3 2 10 2 2" xfId="21778" xr:uid="{1253D78C-9D8C-4251-8236-A9A4D9BAD2D7}"/>
    <cellStyle name="40% - Accent3 3 2 10 2 2 2" xfId="21779" xr:uid="{89223971-09F1-4DE1-A486-F250DD4A48B9}"/>
    <cellStyle name="40% - Accent3 3 2 10 2 2 2 2" xfId="21780" xr:uid="{A587A4FE-5A4F-432E-8ED8-4A7B970E6750}"/>
    <cellStyle name="40% - Accent3 3 2 10 2 2 3" xfId="21781" xr:uid="{31047AAB-961F-4FBF-BD0E-2E9611C325A8}"/>
    <cellStyle name="40% - Accent3 3 2 10 2 3" xfId="21782" xr:uid="{33447B16-B373-4D3B-AF25-CEF0F2DCF2C7}"/>
    <cellStyle name="40% - Accent3 3 2 10 2 3 2" xfId="21783" xr:uid="{EBC5742B-53D7-4D0C-B317-41FBC7B26E73}"/>
    <cellStyle name="40% - Accent3 3 2 10 2 4" xfId="21784" xr:uid="{6B4C9065-9262-4DE2-816D-8B3C2E1557C2}"/>
    <cellStyle name="40% - Accent3 3 2 10 3" xfId="21785" xr:uid="{AAA4B129-B891-4ACD-BFA3-66405516961C}"/>
    <cellStyle name="40% - Accent3 3 2 10 3 2" xfId="21786" xr:uid="{5B169EB3-F0AA-4625-B449-DD0B09FFF49C}"/>
    <cellStyle name="40% - Accent3 3 2 10 3 2 2" xfId="21787" xr:uid="{626B67D9-5D89-49EF-A09F-6D0E86167B4A}"/>
    <cellStyle name="40% - Accent3 3 2 10 3 3" xfId="21788" xr:uid="{13123364-3E40-4B01-9E6D-8113252A912D}"/>
    <cellStyle name="40% - Accent3 3 2 10 4" xfId="21789" xr:uid="{88BAB8DA-E5D6-4B7E-83CE-0FED1B19F1A7}"/>
    <cellStyle name="40% - Accent3 3 2 10 4 2" xfId="21790" xr:uid="{759ABBC3-FFB7-444F-BE4C-B092D79D51EB}"/>
    <cellStyle name="40% - Accent3 3 2 10 5" xfId="21791" xr:uid="{4203753E-E787-43DC-9C6C-59FE9563F121}"/>
    <cellStyle name="40% - Accent3 3 2 11" xfId="21792" xr:uid="{6D854742-A57B-45FD-B85D-F0C7CA31C654}"/>
    <cellStyle name="40% - Accent3 3 2 11 2" xfId="21793" xr:uid="{A2865620-12F5-4DAC-A47D-1D11FCDA46EE}"/>
    <cellStyle name="40% - Accent3 3 2 11 2 2" xfId="21794" xr:uid="{F6C60C38-DBCB-4C81-9EBF-DE7C79497A38}"/>
    <cellStyle name="40% - Accent3 3 2 11 2 2 2" xfId="21795" xr:uid="{7A0E0980-76AE-4E5D-99BE-961600C83CF5}"/>
    <cellStyle name="40% - Accent3 3 2 11 2 2 2 2" xfId="21796" xr:uid="{AB9EB748-790C-418D-BAB0-6BC6C25C189F}"/>
    <cellStyle name="40% - Accent3 3 2 11 2 2 3" xfId="21797" xr:uid="{88723F62-FC83-47B2-886F-9569D2D86731}"/>
    <cellStyle name="40% - Accent3 3 2 11 2 3" xfId="21798" xr:uid="{D3058434-24E8-4160-B7CC-09A611B1D556}"/>
    <cellStyle name="40% - Accent3 3 2 11 2 3 2" xfId="21799" xr:uid="{A358EA52-4994-4CDF-827B-921CE0980C27}"/>
    <cellStyle name="40% - Accent3 3 2 11 2 4" xfId="21800" xr:uid="{B3A328A6-9BDC-4473-B086-C8A403CF8773}"/>
    <cellStyle name="40% - Accent3 3 2 11 3" xfId="21801" xr:uid="{FB2C46A5-4F9C-4759-BB52-50235CB51EE7}"/>
    <cellStyle name="40% - Accent3 3 2 11 3 2" xfId="21802" xr:uid="{E19AF886-B4F7-4DB1-81ED-23EC58E0C424}"/>
    <cellStyle name="40% - Accent3 3 2 11 3 2 2" xfId="21803" xr:uid="{9FD9E1ED-CE11-4655-A1E6-91CC9492FC8C}"/>
    <cellStyle name="40% - Accent3 3 2 11 3 3" xfId="21804" xr:uid="{8A028435-34AA-4AAC-8676-6043EB6EECD6}"/>
    <cellStyle name="40% - Accent3 3 2 11 4" xfId="21805" xr:uid="{02AEF18F-B83D-4A4A-9E94-687BD23388E2}"/>
    <cellStyle name="40% - Accent3 3 2 11 4 2" xfId="21806" xr:uid="{D7C2EC02-4625-4E15-A2EA-304C9D1FD57C}"/>
    <cellStyle name="40% - Accent3 3 2 11 5" xfId="21807" xr:uid="{4094D69B-36CB-4643-B72C-EC4AA9EBD30C}"/>
    <cellStyle name="40% - Accent3 3 2 12" xfId="21808" xr:uid="{A1A31F92-1ACE-438F-81B9-4E3B16AD6BFC}"/>
    <cellStyle name="40% - Accent3 3 2 12 2" xfId="21809" xr:uid="{3D425C88-BED8-49E4-9B58-8DE6060A2810}"/>
    <cellStyle name="40% - Accent3 3 2 12 2 2" xfId="21810" xr:uid="{53E5A5F8-8E4B-4A8F-9615-B9F2D7EF9853}"/>
    <cellStyle name="40% - Accent3 3 2 12 2 2 2" xfId="21811" xr:uid="{8BA42A8D-D067-4101-B547-8043C33C5F0D}"/>
    <cellStyle name="40% - Accent3 3 2 12 2 3" xfId="21812" xr:uid="{2E20C8A9-960D-47C1-A0C3-3F5A40982809}"/>
    <cellStyle name="40% - Accent3 3 2 12 3" xfId="21813" xr:uid="{168304B6-C840-4B81-8A6C-7E14B6DC0D12}"/>
    <cellStyle name="40% - Accent3 3 2 12 3 2" xfId="21814" xr:uid="{36F65B74-DB8A-4F1E-A86A-8A43F5055D7F}"/>
    <cellStyle name="40% - Accent3 3 2 12 4" xfId="21815" xr:uid="{3440C889-149D-42FD-946F-BF04A27D6155}"/>
    <cellStyle name="40% - Accent3 3 2 13" xfId="21816" xr:uid="{EB99D9C5-A933-4470-A2AF-FA94352AE848}"/>
    <cellStyle name="40% - Accent3 3 2 13 2" xfId="21817" xr:uid="{76536DB9-A317-4983-90DE-0AD74E164A92}"/>
    <cellStyle name="40% - Accent3 3 2 13 2 2" xfId="21818" xr:uid="{EA7EF726-27E3-422E-834C-D06C452C573D}"/>
    <cellStyle name="40% - Accent3 3 2 13 3" xfId="21819" xr:uid="{7C3F15DC-1626-4286-87A5-3EE9101A683B}"/>
    <cellStyle name="40% - Accent3 3 2 14" xfId="21820" xr:uid="{BE4CDC99-8815-425A-881C-56DCB41E4F8B}"/>
    <cellStyle name="40% - Accent3 3 2 14 2" xfId="21821" xr:uid="{8C495ED4-7F97-4F30-88BA-693FE0388C22}"/>
    <cellStyle name="40% - Accent3 3 2 15" xfId="21822" xr:uid="{00F12367-0EFA-4D63-81F5-8B63B6729A2D}"/>
    <cellStyle name="40% - Accent3 3 2 15 2" xfId="21823" xr:uid="{3D8FC8AC-8E61-4B2C-9AC5-92F275C76557}"/>
    <cellStyle name="40% - Accent3 3 2 16" xfId="21824" xr:uid="{8B32BFA8-14CC-43E2-9656-A57F186CE5CC}"/>
    <cellStyle name="40% - Accent3 3 2 17" xfId="21825" xr:uid="{05437063-1C98-4463-8E71-566D49AD7B1D}"/>
    <cellStyle name="40% - Accent3 3 2 2" xfId="21826" xr:uid="{9808E56A-8ED8-44F2-8D13-CF4FC5372A42}"/>
    <cellStyle name="40% - Accent3 3 2 2 10" xfId="21827" xr:uid="{DE4264DA-E105-4C2C-8D16-9E3CEBE1D574}"/>
    <cellStyle name="40% - Accent3 3 2 2 2" xfId="21828" xr:uid="{82893359-FF5D-4FBF-8FA6-EBD6AA76E057}"/>
    <cellStyle name="40% - Accent3 3 2 2 2 2" xfId="21829" xr:uid="{834D86CB-6764-47A1-93AE-D4614E7C1602}"/>
    <cellStyle name="40% - Accent3 3 2 2 2 2 2" xfId="21830" xr:uid="{66E4876D-F167-4C2C-83E5-1C657F7ED73F}"/>
    <cellStyle name="40% - Accent3 3 2 2 2 2 2 2" xfId="21831" xr:uid="{E6C4AC6F-96C1-4E70-A886-8559E61C620C}"/>
    <cellStyle name="40% - Accent3 3 2 2 2 2 2 2 2" xfId="21832" xr:uid="{95EF6E80-65D8-4DDB-A455-E9AF6CE9BF46}"/>
    <cellStyle name="40% - Accent3 3 2 2 2 2 2 2 2 2" xfId="21833" xr:uid="{A129E564-CC2A-46B2-9D43-21402847008D}"/>
    <cellStyle name="40% - Accent3 3 2 2 2 2 2 2 3" xfId="21834" xr:uid="{CD05930A-6661-4231-9093-AC6A4D26A407}"/>
    <cellStyle name="40% - Accent3 3 2 2 2 2 2 3" xfId="21835" xr:uid="{F5A088DE-623A-494D-8185-46EFB128C05E}"/>
    <cellStyle name="40% - Accent3 3 2 2 2 2 2 3 2" xfId="21836" xr:uid="{E0EAF09F-F55C-4F07-8626-E1A7F47EA95E}"/>
    <cellStyle name="40% - Accent3 3 2 2 2 2 2 4" xfId="21837" xr:uid="{7ABE657B-36A7-48DD-8E28-2EE6FF075AA0}"/>
    <cellStyle name="40% - Accent3 3 2 2 2 2 2 4 2" xfId="21838" xr:uid="{EAAF0804-1680-4D0B-8BF9-CA030EB974DD}"/>
    <cellStyle name="40% - Accent3 3 2 2 2 2 2 5" xfId="21839" xr:uid="{7D7EC92B-93D6-4F51-9AE4-E16E2FB81336}"/>
    <cellStyle name="40% - Accent3 3 2 2 2 2 2 6" xfId="21840" xr:uid="{4A154761-D34B-4911-82B5-ED0B69A8C720}"/>
    <cellStyle name="40% - Accent3 3 2 2 2 2 3" xfId="21841" xr:uid="{8C89357B-CC9B-4B41-A307-2716A69EF4FC}"/>
    <cellStyle name="40% - Accent3 3 2 2 2 2 3 2" xfId="21842" xr:uid="{6C2D3AE5-E906-4205-9FD4-1899018F7228}"/>
    <cellStyle name="40% - Accent3 3 2 2 2 2 3 2 2" xfId="21843" xr:uid="{6FF2FA71-E181-4E43-B2E6-2A4194EA221A}"/>
    <cellStyle name="40% - Accent3 3 2 2 2 2 3 3" xfId="21844" xr:uid="{7F2397D1-3C1B-436A-875A-0043C0DE6159}"/>
    <cellStyle name="40% - Accent3 3 2 2 2 2 4" xfId="21845" xr:uid="{061385B9-48F7-404D-B77F-64236A323E9A}"/>
    <cellStyle name="40% - Accent3 3 2 2 2 2 4 2" xfId="21846" xr:uid="{45A61F7F-7C71-472C-85EE-E04FDC20E808}"/>
    <cellStyle name="40% - Accent3 3 2 2 2 2 5" xfId="21847" xr:uid="{A5C3B26F-1FD5-4E1E-B4FD-AD13271A113B}"/>
    <cellStyle name="40% - Accent3 3 2 2 2 2 5 2" xfId="21848" xr:uid="{0797A728-9B1F-4EE9-AA65-2638600F9F09}"/>
    <cellStyle name="40% - Accent3 3 2 2 2 2 6" xfId="21849" xr:uid="{20BCF916-37B0-40EA-B451-AD39916D9DD2}"/>
    <cellStyle name="40% - Accent3 3 2 2 2 2 7" xfId="21850" xr:uid="{5B0527D3-7219-41AE-8F3B-43F48430E2CC}"/>
    <cellStyle name="40% - Accent3 3 2 2 2 3" xfId="21851" xr:uid="{1C61E03B-EBA9-435B-B826-0F3AC2593B50}"/>
    <cellStyle name="40% - Accent3 3 2 2 2 3 2" xfId="21852" xr:uid="{7991FEE9-7591-4EF3-B451-3972792ECEA6}"/>
    <cellStyle name="40% - Accent3 3 2 2 2 3 2 2" xfId="21853" xr:uid="{DD56319D-CFE3-405F-857D-E35DADEDFB82}"/>
    <cellStyle name="40% - Accent3 3 2 2 2 3 2 2 2" xfId="21854" xr:uid="{5610E3C5-58BB-4AC2-9E34-59F7C1BE5E0F}"/>
    <cellStyle name="40% - Accent3 3 2 2 2 3 2 3" xfId="21855" xr:uid="{1B995085-C7D9-42A3-8F04-4F61C197CFAF}"/>
    <cellStyle name="40% - Accent3 3 2 2 2 3 3" xfId="21856" xr:uid="{6E89655F-CA35-4396-8C4B-0423F4807064}"/>
    <cellStyle name="40% - Accent3 3 2 2 2 3 3 2" xfId="21857" xr:uid="{D5F74AB7-76BE-457C-844A-05BDE8A3AF3E}"/>
    <cellStyle name="40% - Accent3 3 2 2 2 3 4" xfId="21858" xr:uid="{27EE963B-BC94-46BF-8D84-70451A22A123}"/>
    <cellStyle name="40% - Accent3 3 2 2 2 3 4 2" xfId="21859" xr:uid="{6687B651-20A5-4E7C-AC06-C904849C1CAB}"/>
    <cellStyle name="40% - Accent3 3 2 2 2 3 5" xfId="21860" xr:uid="{9697A540-AC02-4502-825E-C533D70727CB}"/>
    <cellStyle name="40% - Accent3 3 2 2 2 3 6" xfId="21861" xr:uid="{D17FDE8B-77D6-451D-BF1D-575180E85987}"/>
    <cellStyle name="40% - Accent3 3 2 2 2 4" xfId="21862" xr:uid="{C3C93EFC-AA13-4B00-A500-6D42E7399D30}"/>
    <cellStyle name="40% - Accent3 3 2 2 2 4 2" xfId="21863" xr:uid="{09DF3409-BF3B-495F-AC3A-095A10F1A136}"/>
    <cellStyle name="40% - Accent3 3 2 2 2 4 2 2" xfId="21864" xr:uid="{0EF05FF0-E7CF-4AEE-8B89-23AFF501129A}"/>
    <cellStyle name="40% - Accent3 3 2 2 2 4 3" xfId="21865" xr:uid="{12954BA5-0310-4990-B64A-40B856AAE2C5}"/>
    <cellStyle name="40% - Accent3 3 2 2 2 5" xfId="21866" xr:uid="{088ADD49-EFB2-415E-936C-A9FF027C2702}"/>
    <cellStyle name="40% - Accent3 3 2 2 2 5 2" xfId="21867" xr:uid="{E50ADC2B-0442-4103-BFC5-EE32D9E28A81}"/>
    <cellStyle name="40% - Accent3 3 2 2 2 6" xfId="21868" xr:uid="{63B63621-4248-4AE8-8428-A5EEB66B61A4}"/>
    <cellStyle name="40% - Accent3 3 2 2 2 6 2" xfId="21869" xr:uid="{F776ACC9-9218-4F0C-97A8-3F7709F91A1A}"/>
    <cellStyle name="40% - Accent3 3 2 2 2 7" xfId="21870" xr:uid="{D3C64984-83A4-4DA3-B5B0-D7A4EA71549A}"/>
    <cellStyle name="40% - Accent3 3 2 2 2 8" xfId="21871" xr:uid="{E781C025-856E-41F5-B49D-BC5094863513}"/>
    <cellStyle name="40% - Accent3 3 2 2 3" xfId="21872" xr:uid="{1DA42A61-6681-41D8-80F2-132292F6D1ED}"/>
    <cellStyle name="40% - Accent3 3 2 2 3 2" xfId="21873" xr:uid="{95001AD4-6732-4C10-98EA-30BBB4D1807C}"/>
    <cellStyle name="40% - Accent3 3 2 2 3 2 2" xfId="21874" xr:uid="{35A8AA44-7B80-45D5-88CF-903A7AC9337E}"/>
    <cellStyle name="40% - Accent3 3 2 2 3 2 2 2" xfId="21875" xr:uid="{A1152A2B-C6BC-4C73-8098-400A7A97B6A1}"/>
    <cellStyle name="40% - Accent3 3 2 2 3 2 2 2 2" xfId="21876" xr:uid="{AB17D66A-1F6A-4609-BE0F-AE9594E73BCD}"/>
    <cellStyle name="40% - Accent3 3 2 2 3 2 2 3" xfId="21877" xr:uid="{F913EBE7-7C75-49C2-9816-01CE2DC86A49}"/>
    <cellStyle name="40% - Accent3 3 2 2 3 2 3" xfId="21878" xr:uid="{8546F110-C7F4-46FE-9C93-B0F67B192C70}"/>
    <cellStyle name="40% - Accent3 3 2 2 3 2 3 2" xfId="21879" xr:uid="{38826F20-3E31-4F4F-A8F2-DF3662D20819}"/>
    <cellStyle name="40% - Accent3 3 2 2 3 2 4" xfId="21880" xr:uid="{15C3F23C-0032-49C5-A979-FF1AF45CADA4}"/>
    <cellStyle name="40% - Accent3 3 2 2 3 2 4 2" xfId="21881" xr:uid="{49893A89-2F55-4D0B-A0AF-1472747F885E}"/>
    <cellStyle name="40% - Accent3 3 2 2 3 2 5" xfId="21882" xr:uid="{29CAC339-C8A0-4100-8F84-9F937CC1B22F}"/>
    <cellStyle name="40% - Accent3 3 2 2 3 2 6" xfId="21883" xr:uid="{6812B7ED-203B-48CD-85C3-56F118472F37}"/>
    <cellStyle name="40% - Accent3 3 2 2 3 3" xfId="21884" xr:uid="{8089AC3D-33AB-48CB-A53B-6A45F53524DC}"/>
    <cellStyle name="40% - Accent3 3 2 2 3 3 2" xfId="21885" xr:uid="{74505558-2069-41B4-B2CE-6294F83FD85E}"/>
    <cellStyle name="40% - Accent3 3 2 2 3 3 2 2" xfId="21886" xr:uid="{95916501-287E-4FE0-BBDB-B21DB5275702}"/>
    <cellStyle name="40% - Accent3 3 2 2 3 3 3" xfId="21887" xr:uid="{26752892-A291-4555-B712-6A0A015C6AA9}"/>
    <cellStyle name="40% - Accent3 3 2 2 3 4" xfId="21888" xr:uid="{00BDCD18-D4B1-49A6-BEA9-6ECDBEB5EEB7}"/>
    <cellStyle name="40% - Accent3 3 2 2 3 4 2" xfId="21889" xr:uid="{A621CD2D-BBFD-4579-8EA5-0E9667FC8B96}"/>
    <cellStyle name="40% - Accent3 3 2 2 3 5" xfId="21890" xr:uid="{FC993487-6A61-4BE8-97B3-DFB385092BF7}"/>
    <cellStyle name="40% - Accent3 3 2 2 3 5 2" xfId="21891" xr:uid="{DB31BA33-4B9F-43D7-AC76-8A89A7DAAF04}"/>
    <cellStyle name="40% - Accent3 3 2 2 3 6" xfId="21892" xr:uid="{170E258B-9963-4481-B166-DF8CE60A9B40}"/>
    <cellStyle name="40% - Accent3 3 2 2 3 7" xfId="21893" xr:uid="{B59779CE-FBC8-4F73-914D-D4495A057C45}"/>
    <cellStyle name="40% - Accent3 3 2 2 4" xfId="21894" xr:uid="{7CF02487-2172-4B4C-BD0E-54C9840EEB55}"/>
    <cellStyle name="40% - Accent3 3 2 2 4 2" xfId="21895" xr:uid="{29EBAC34-9BAD-48F8-8E8B-0A381336538D}"/>
    <cellStyle name="40% - Accent3 3 2 2 4 2 2" xfId="21896" xr:uid="{79185B3C-643B-4594-877C-EA413BC53469}"/>
    <cellStyle name="40% - Accent3 3 2 2 4 2 2 2" xfId="21897" xr:uid="{9E8EAD91-D427-4BE9-92BD-66302CE44D30}"/>
    <cellStyle name="40% - Accent3 3 2 2 4 2 2 2 2" xfId="21898" xr:uid="{BF3ECB22-9378-40D7-B344-D621F87B931B}"/>
    <cellStyle name="40% - Accent3 3 2 2 4 2 2 3" xfId="21899" xr:uid="{220896AF-22CE-4334-9C5E-6A4613470181}"/>
    <cellStyle name="40% - Accent3 3 2 2 4 2 3" xfId="21900" xr:uid="{67DD20A8-2F4E-4721-B5C6-2F535F21E3E3}"/>
    <cellStyle name="40% - Accent3 3 2 2 4 2 3 2" xfId="21901" xr:uid="{5064944C-EF47-40E9-AF12-89703D8CEB91}"/>
    <cellStyle name="40% - Accent3 3 2 2 4 2 4" xfId="21902" xr:uid="{4E735D23-AAD5-401B-9FCB-A6C1E1997734}"/>
    <cellStyle name="40% - Accent3 3 2 2 4 3" xfId="21903" xr:uid="{7D53EA31-6F41-4E84-998E-270002A3DAD1}"/>
    <cellStyle name="40% - Accent3 3 2 2 4 3 2" xfId="21904" xr:uid="{4AEEC0BF-5508-4F19-BD84-3F381AEDE530}"/>
    <cellStyle name="40% - Accent3 3 2 2 4 3 2 2" xfId="21905" xr:uid="{07CF128E-1E24-43F2-8D2A-2858D4066B86}"/>
    <cellStyle name="40% - Accent3 3 2 2 4 3 3" xfId="21906" xr:uid="{13277B4A-FB1F-4CCA-AD70-68B0C06BCEE5}"/>
    <cellStyle name="40% - Accent3 3 2 2 4 4" xfId="21907" xr:uid="{362398F4-2FA5-4BAF-9732-C0149854C0CE}"/>
    <cellStyle name="40% - Accent3 3 2 2 4 4 2" xfId="21908" xr:uid="{0AC990E5-A4C4-431D-AB3A-83A242CFF595}"/>
    <cellStyle name="40% - Accent3 3 2 2 4 5" xfId="21909" xr:uid="{9BB46B2B-FA05-4169-ADD6-0A28761461DB}"/>
    <cellStyle name="40% - Accent3 3 2 2 4 5 2" xfId="21910" xr:uid="{F7CC1726-CAEA-4E5A-93DD-CF054A0DF0B4}"/>
    <cellStyle name="40% - Accent3 3 2 2 4 6" xfId="21911" xr:uid="{5CDF0387-66C9-4714-89DC-943BCA1F56EE}"/>
    <cellStyle name="40% - Accent3 3 2 2 4 7" xfId="21912" xr:uid="{EF625013-13BB-4736-9F64-6B3B401CCC7B}"/>
    <cellStyle name="40% - Accent3 3 2 2 5" xfId="21913" xr:uid="{08958790-4B95-4CA7-B49B-A95CA44DF2C7}"/>
    <cellStyle name="40% - Accent3 3 2 2 5 2" xfId="21914" xr:uid="{A116281C-472E-45FD-8710-0DEF83D6F7FA}"/>
    <cellStyle name="40% - Accent3 3 2 2 5 2 2" xfId="21915" xr:uid="{D6C2E9FB-4C03-4184-BCA5-ABF18F197ADF}"/>
    <cellStyle name="40% - Accent3 3 2 2 5 2 2 2" xfId="21916" xr:uid="{A9EF88BB-92B9-47E3-A323-E318BF6C25DB}"/>
    <cellStyle name="40% - Accent3 3 2 2 5 2 3" xfId="21917" xr:uid="{5A2C9E9E-73DB-4D97-A6B1-D666AA077E6C}"/>
    <cellStyle name="40% - Accent3 3 2 2 5 3" xfId="21918" xr:uid="{A755BC11-6F8B-42BF-8F27-2D65E58E6AE7}"/>
    <cellStyle name="40% - Accent3 3 2 2 5 3 2" xfId="21919" xr:uid="{6C4A40DE-BACA-47FA-AEF6-93E61BA67644}"/>
    <cellStyle name="40% - Accent3 3 2 2 5 4" xfId="21920" xr:uid="{9B04EEFC-7A76-4032-82F2-A895613F6971}"/>
    <cellStyle name="40% - Accent3 3 2 2 6" xfId="21921" xr:uid="{7C698179-F4EA-4B23-98AF-6905490C0928}"/>
    <cellStyle name="40% - Accent3 3 2 2 6 2" xfId="21922" xr:uid="{E92EDAE9-9FD9-4258-A37F-68A404A37BA2}"/>
    <cellStyle name="40% - Accent3 3 2 2 6 2 2" xfId="21923" xr:uid="{F2E89F67-EBC2-4B55-ADEF-2112E1FCAFE7}"/>
    <cellStyle name="40% - Accent3 3 2 2 6 3" xfId="21924" xr:uid="{B7718961-BED9-4D06-83B1-4DD3138046AB}"/>
    <cellStyle name="40% - Accent3 3 2 2 7" xfId="21925" xr:uid="{799A4D30-AE27-4283-BBC6-0C114AD3A4A4}"/>
    <cellStyle name="40% - Accent3 3 2 2 7 2" xfId="21926" xr:uid="{554572C9-F800-47A5-8AB2-FBFD605FE919}"/>
    <cellStyle name="40% - Accent3 3 2 2 8" xfId="21927" xr:uid="{DBBCE8A6-CE34-4ECB-92B6-8E7DB81D3A6D}"/>
    <cellStyle name="40% - Accent3 3 2 2 8 2" xfId="21928" xr:uid="{0FFA2F58-3A93-4079-BEE0-FB297B59E24C}"/>
    <cellStyle name="40% - Accent3 3 2 2 9" xfId="21929" xr:uid="{64757569-5945-4613-9F06-2E03ED5B53BD}"/>
    <cellStyle name="40% - Accent3 3 2 2_Asset Register (new)" xfId="21930" xr:uid="{172EBCED-71D1-4AE1-B532-5287D817E918}"/>
    <cellStyle name="40% - Accent3 3 2 3" xfId="21931" xr:uid="{1B074F73-A02E-484C-B061-6846099F3B5F}"/>
    <cellStyle name="40% - Accent3 3 2 3 2" xfId="21932" xr:uid="{00F42739-142B-4550-B25B-2C1321B8ECB5}"/>
    <cellStyle name="40% - Accent3 3 2 3 2 2" xfId="21933" xr:uid="{FD6737E3-1080-4722-92C7-04A9F38CD870}"/>
    <cellStyle name="40% - Accent3 3 2 3 2 2 2" xfId="21934" xr:uid="{A01B0950-64A1-4B23-AF6B-8572CE3094E6}"/>
    <cellStyle name="40% - Accent3 3 2 3 2 2 2 2" xfId="21935" xr:uid="{8C2C50A0-1B33-448A-BB81-08676680D3AC}"/>
    <cellStyle name="40% - Accent3 3 2 3 2 2 2 2 2" xfId="21936" xr:uid="{D6525625-D9D5-4A14-8F1A-A0C437BF400D}"/>
    <cellStyle name="40% - Accent3 3 2 3 2 2 2 3" xfId="21937" xr:uid="{5666306C-3C5F-417F-B2C3-9949B1FC0FC5}"/>
    <cellStyle name="40% - Accent3 3 2 3 2 2 3" xfId="21938" xr:uid="{475C191F-2C15-4A8D-BB30-D9474DA64331}"/>
    <cellStyle name="40% - Accent3 3 2 3 2 2 3 2" xfId="21939" xr:uid="{C73D31F9-7554-48F9-AC14-BF922BCDFC3E}"/>
    <cellStyle name="40% - Accent3 3 2 3 2 2 4" xfId="21940" xr:uid="{6BC154AE-6732-45A6-8E80-5F84A5B8756D}"/>
    <cellStyle name="40% - Accent3 3 2 3 2 2 4 2" xfId="21941" xr:uid="{E34183E3-7AEF-4FB3-9787-D4BC5C91396D}"/>
    <cellStyle name="40% - Accent3 3 2 3 2 2 5" xfId="21942" xr:uid="{152EB58E-BF64-4954-B1EC-F831ACA18C3C}"/>
    <cellStyle name="40% - Accent3 3 2 3 2 2 6" xfId="21943" xr:uid="{96C2F891-4E51-4214-ABBC-F5CDA0C6F33C}"/>
    <cellStyle name="40% - Accent3 3 2 3 2 3" xfId="21944" xr:uid="{99E69FC4-58D7-49CF-AE6D-413E500B8EAA}"/>
    <cellStyle name="40% - Accent3 3 2 3 2 3 2" xfId="21945" xr:uid="{8BC52995-1824-48BA-9AAC-9AF415FB9636}"/>
    <cellStyle name="40% - Accent3 3 2 3 2 3 2 2" xfId="21946" xr:uid="{A7295D2F-3541-4EEB-ADAE-22F8C1D328D6}"/>
    <cellStyle name="40% - Accent3 3 2 3 2 3 3" xfId="21947" xr:uid="{6AC9BC20-DCA0-4944-89EA-1B99203AFBF6}"/>
    <cellStyle name="40% - Accent3 3 2 3 2 4" xfId="21948" xr:uid="{0A190C47-0947-47FA-8756-FCABEBEC9365}"/>
    <cellStyle name="40% - Accent3 3 2 3 2 4 2" xfId="21949" xr:uid="{7FA2A61F-797B-472A-9A7F-10F6CA38DF77}"/>
    <cellStyle name="40% - Accent3 3 2 3 2 5" xfId="21950" xr:uid="{41A13856-3D7C-4371-AA49-4017F5DEB641}"/>
    <cellStyle name="40% - Accent3 3 2 3 2 5 2" xfId="21951" xr:uid="{A02A58CB-B44D-4DB8-8977-A61EB85D3978}"/>
    <cellStyle name="40% - Accent3 3 2 3 2 6" xfId="21952" xr:uid="{024734C3-85E7-47F3-B6AD-9BE0AC79F023}"/>
    <cellStyle name="40% - Accent3 3 2 3 2 7" xfId="21953" xr:uid="{7C18A6A0-DFB1-40A1-9157-DE9D02C9942E}"/>
    <cellStyle name="40% - Accent3 3 2 3 3" xfId="21954" xr:uid="{FF956639-CDA4-4C79-87F3-FF1CBCBE827D}"/>
    <cellStyle name="40% - Accent3 3 2 3 3 2" xfId="21955" xr:uid="{6432D4C0-C1CB-426A-AF9E-95CA99201A34}"/>
    <cellStyle name="40% - Accent3 3 2 3 3 2 2" xfId="21956" xr:uid="{BC547145-F270-48D4-8805-536243BB2B92}"/>
    <cellStyle name="40% - Accent3 3 2 3 3 2 2 2" xfId="21957" xr:uid="{C9AB323A-519E-4678-BB6B-316D84E2E3A6}"/>
    <cellStyle name="40% - Accent3 3 2 3 3 2 3" xfId="21958" xr:uid="{E40F23F5-2961-4633-B463-161047A53BC1}"/>
    <cellStyle name="40% - Accent3 3 2 3 3 3" xfId="21959" xr:uid="{59A45EDE-3C86-4045-B1D9-3F6DC6B58BDD}"/>
    <cellStyle name="40% - Accent3 3 2 3 3 3 2" xfId="21960" xr:uid="{BFCC0DE8-4652-406D-A494-6B47F40AA064}"/>
    <cellStyle name="40% - Accent3 3 2 3 3 4" xfId="21961" xr:uid="{B1ADA646-AAB0-4368-BF53-68CE9330F08D}"/>
    <cellStyle name="40% - Accent3 3 2 3 3 4 2" xfId="21962" xr:uid="{25D834B4-9B6A-46BA-9286-1ECC35C4584C}"/>
    <cellStyle name="40% - Accent3 3 2 3 3 5" xfId="21963" xr:uid="{55B66CA2-984E-4879-B763-0127BD3F013B}"/>
    <cellStyle name="40% - Accent3 3 2 3 3 6" xfId="21964" xr:uid="{584043DF-61B3-4121-8381-31DA09E826CB}"/>
    <cellStyle name="40% - Accent3 3 2 3 4" xfId="21965" xr:uid="{29BA3204-437A-4BCB-A5EC-F7D27DDB6855}"/>
    <cellStyle name="40% - Accent3 3 2 3 4 2" xfId="21966" xr:uid="{2B94F2A8-0CF2-4378-8B6E-7B0F926913EF}"/>
    <cellStyle name="40% - Accent3 3 2 3 4 2 2" xfId="21967" xr:uid="{E55154EA-F7B4-4C5C-A13D-EE73788B6200}"/>
    <cellStyle name="40% - Accent3 3 2 3 4 3" xfId="21968" xr:uid="{D06AA07D-5D34-4835-BD7A-84992EA2DAF5}"/>
    <cellStyle name="40% - Accent3 3 2 3 5" xfId="21969" xr:uid="{D16C0701-D16B-43C6-8B41-F2F5CB25650E}"/>
    <cellStyle name="40% - Accent3 3 2 3 5 2" xfId="21970" xr:uid="{BD850EB4-7777-41F7-86AB-3F142E4DE65E}"/>
    <cellStyle name="40% - Accent3 3 2 3 6" xfId="21971" xr:uid="{9004836F-F3B7-42B2-A49D-0C7DFD4FF81B}"/>
    <cellStyle name="40% - Accent3 3 2 3 6 2" xfId="21972" xr:uid="{857E1E41-0EF5-4CC7-85E3-CCB26A302148}"/>
    <cellStyle name="40% - Accent3 3 2 3 7" xfId="21973" xr:uid="{737DDEF4-B22F-4EA7-AD24-0B79172029B6}"/>
    <cellStyle name="40% - Accent3 3 2 3 8" xfId="21974" xr:uid="{2E05F9CF-EF98-4C8F-9271-097020460AB6}"/>
    <cellStyle name="40% - Accent3 3 2 4" xfId="21975" xr:uid="{82845A8C-C335-49C9-A160-19C4E8FF4BA6}"/>
    <cellStyle name="40% - Accent3 3 2 4 2" xfId="21976" xr:uid="{9C093407-9B97-4A54-806A-AE9F94E0C52C}"/>
    <cellStyle name="40% - Accent3 3 2 4 2 2" xfId="21977" xr:uid="{D5C0F8BE-4655-4C91-BA43-53AD97E8E123}"/>
    <cellStyle name="40% - Accent3 3 2 4 2 2 2" xfId="21978" xr:uid="{889E98BA-902C-4F87-AB94-E837BE7738A8}"/>
    <cellStyle name="40% - Accent3 3 2 4 2 2 2 2" xfId="21979" xr:uid="{F878BEAE-524B-4C78-8EA1-88DD8FA71068}"/>
    <cellStyle name="40% - Accent3 3 2 4 2 2 3" xfId="21980" xr:uid="{B3EC5DB9-1D4E-47D1-AF00-114854AF2F79}"/>
    <cellStyle name="40% - Accent3 3 2 4 2 3" xfId="21981" xr:uid="{EAC850DD-A0C1-4059-9BE5-4958C0150246}"/>
    <cellStyle name="40% - Accent3 3 2 4 2 3 2" xfId="21982" xr:uid="{8C4358AC-EE28-43CD-BE04-9FE1C9945547}"/>
    <cellStyle name="40% - Accent3 3 2 4 2 4" xfId="21983" xr:uid="{32B58BF4-F707-408F-B8B0-1055C6074F62}"/>
    <cellStyle name="40% - Accent3 3 2 4 2 4 2" xfId="21984" xr:uid="{B035BD56-A895-4F33-8F70-2176B608ACD2}"/>
    <cellStyle name="40% - Accent3 3 2 4 2 5" xfId="21985" xr:uid="{9E172394-A053-47D3-AA99-25B664DEDCFD}"/>
    <cellStyle name="40% - Accent3 3 2 4 2 6" xfId="21986" xr:uid="{0B640D16-502C-4D24-978E-B84C668933B8}"/>
    <cellStyle name="40% - Accent3 3 2 4 3" xfId="21987" xr:uid="{FC4CFC94-67BE-46A8-8F79-D3BB9E60DF3E}"/>
    <cellStyle name="40% - Accent3 3 2 4 3 2" xfId="21988" xr:uid="{F6B50A97-4EA3-40B3-962E-CD7F66972A8A}"/>
    <cellStyle name="40% - Accent3 3 2 4 3 2 2" xfId="21989" xr:uid="{12B562F6-1FA6-49AA-B406-C2481C716D69}"/>
    <cellStyle name="40% - Accent3 3 2 4 3 3" xfId="21990" xr:uid="{35E7C95F-43FA-4A3E-B91A-E6A673EFF4B1}"/>
    <cellStyle name="40% - Accent3 3 2 4 4" xfId="21991" xr:uid="{A0077FD6-9C87-4FC6-A457-E111D565B147}"/>
    <cellStyle name="40% - Accent3 3 2 4 4 2" xfId="21992" xr:uid="{539E6E83-D83D-4699-9DF9-3181742AE03E}"/>
    <cellStyle name="40% - Accent3 3 2 4 5" xfId="21993" xr:uid="{BACEA2C5-9CFA-4789-A3F3-8EB928DF480F}"/>
    <cellStyle name="40% - Accent3 3 2 4 5 2" xfId="21994" xr:uid="{CA6D8144-48C2-4D4C-93D6-7779E6870B2F}"/>
    <cellStyle name="40% - Accent3 3 2 4 6" xfId="21995" xr:uid="{C17EC454-6969-42FF-9ABC-AA6756EA50FF}"/>
    <cellStyle name="40% - Accent3 3 2 4 7" xfId="21996" xr:uid="{3A4CF9CC-A828-4015-8260-CBCB10481902}"/>
    <cellStyle name="40% - Accent3 3 2 5" xfId="21997" xr:uid="{5A65ED3C-538F-471F-8DF9-96B80F0514FD}"/>
    <cellStyle name="40% - Accent3 3 2 5 2" xfId="21998" xr:uid="{90D4C9A8-E0CB-4BEB-B209-0CE73A78211B}"/>
    <cellStyle name="40% - Accent3 3 2 5 2 2" xfId="21999" xr:uid="{3F245DB7-2412-42A5-AC09-04EA68CFB998}"/>
    <cellStyle name="40% - Accent3 3 2 5 2 2 2" xfId="22000" xr:uid="{4371D8B1-419C-476F-A116-981C888C0BFF}"/>
    <cellStyle name="40% - Accent3 3 2 5 2 2 2 2" xfId="22001" xr:uid="{3EA9EC9D-021E-42A8-BB21-065609A66540}"/>
    <cellStyle name="40% - Accent3 3 2 5 2 2 3" xfId="22002" xr:uid="{91FBBB62-A920-487C-B271-0603BB2CB6A0}"/>
    <cellStyle name="40% - Accent3 3 2 5 2 3" xfId="22003" xr:uid="{4CC557A8-B08F-4C5F-86D7-C378BBB23890}"/>
    <cellStyle name="40% - Accent3 3 2 5 2 3 2" xfId="22004" xr:uid="{31C4FD78-500F-4976-9137-9F6E8E2E7E34}"/>
    <cellStyle name="40% - Accent3 3 2 5 2 4" xfId="22005" xr:uid="{36EE05F2-93B8-43A5-907B-206C34E47EE9}"/>
    <cellStyle name="40% - Accent3 3 2 5 3" xfId="22006" xr:uid="{BD5EEA32-94B6-40D6-AAC2-B6DF07F4F347}"/>
    <cellStyle name="40% - Accent3 3 2 5 3 2" xfId="22007" xr:uid="{4439546D-DD72-49C7-A5D0-88CC6B79DF4F}"/>
    <cellStyle name="40% - Accent3 3 2 5 3 2 2" xfId="22008" xr:uid="{F3239C86-48D5-4A16-8598-1B4EBB08ECCC}"/>
    <cellStyle name="40% - Accent3 3 2 5 3 3" xfId="22009" xr:uid="{D7943F7F-D077-4209-AF84-F241B84206FC}"/>
    <cellStyle name="40% - Accent3 3 2 5 4" xfId="22010" xr:uid="{1146CE91-CE5E-4584-A3FD-57EF999CE0EA}"/>
    <cellStyle name="40% - Accent3 3 2 5 4 2" xfId="22011" xr:uid="{34A431EF-03E6-4682-AC21-1E68E596E371}"/>
    <cellStyle name="40% - Accent3 3 2 5 5" xfId="22012" xr:uid="{359F5F69-0132-41E3-A04A-A442FE4E9CC0}"/>
    <cellStyle name="40% - Accent3 3 2 5 5 2" xfId="22013" xr:uid="{6BD2057C-6BF0-423C-A339-7410DD714BC3}"/>
    <cellStyle name="40% - Accent3 3 2 5 6" xfId="22014" xr:uid="{BB814157-C4AC-4C1B-AC01-03D317653DC0}"/>
    <cellStyle name="40% - Accent3 3 2 5 7" xfId="22015" xr:uid="{10CE8941-400B-4FE9-A08D-54E85CAF3646}"/>
    <cellStyle name="40% - Accent3 3 2 6" xfId="22016" xr:uid="{A628CAC7-715D-4339-B3D5-67DD7A8BE5A2}"/>
    <cellStyle name="40% - Accent3 3 2 6 2" xfId="22017" xr:uid="{27679C11-BA95-49A1-937E-B8C531A4E34E}"/>
    <cellStyle name="40% - Accent3 3 2 6 2 2" xfId="22018" xr:uid="{06D4F247-BA2C-4002-8544-FADEF08332CA}"/>
    <cellStyle name="40% - Accent3 3 2 6 2 2 2" xfId="22019" xr:uid="{FF221213-C792-4A12-8885-233D671CA6FF}"/>
    <cellStyle name="40% - Accent3 3 2 6 2 2 2 2" xfId="22020" xr:uid="{82AA5165-60C9-4607-B139-57750829424C}"/>
    <cellStyle name="40% - Accent3 3 2 6 2 2 3" xfId="22021" xr:uid="{55F42E29-203C-48EA-B20D-EFBC36F1E29B}"/>
    <cellStyle name="40% - Accent3 3 2 6 2 3" xfId="22022" xr:uid="{5C321124-BB15-4B8A-8565-1DB70BE536C4}"/>
    <cellStyle name="40% - Accent3 3 2 6 2 3 2" xfId="22023" xr:uid="{5A2D5ECB-0194-4289-99BE-6602A76A8577}"/>
    <cellStyle name="40% - Accent3 3 2 6 2 4" xfId="22024" xr:uid="{3DED8A8E-C42B-4EF9-9D94-E9697392D0E7}"/>
    <cellStyle name="40% - Accent3 3 2 6 3" xfId="22025" xr:uid="{AAE3598B-E99E-4D62-B69B-BCDF060378D7}"/>
    <cellStyle name="40% - Accent3 3 2 6 3 2" xfId="22026" xr:uid="{CBDBBF83-1C7B-47B2-915C-89A3BDFE84E8}"/>
    <cellStyle name="40% - Accent3 3 2 6 3 2 2" xfId="22027" xr:uid="{062907EF-9C24-4F78-A169-4A0917C09542}"/>
    <cellStyle name="40% - Accent3 3 2 6 3 3" xfId="22028" xr:uid="{01BE650D-7D15-4BA8-9D4E-176FFB1C3AF4}"/>
    <cellStyle name="40% - Accent3 3 2 6 4" xfId="22029" xr:uid="{B1874A08-1E4B-4457-8C3E-FF5959752564}"/>
    <cellStyle name="40% - Accent3 3 2 6 4 2" xfId="22030" xr:uid="{97F1D7EB-512B-43DD-AB07-7B57CA952BEE}"/>
    <cellStyle name="40% - Accent3 3 2 6 5" xfId="22031" xr:uid="{A290E57C-AD9F-4FC7-9878-A2BD8E9615ED}"/>
    <cellStyle name="40% - Accent3 3 2 7" xfId="22032" xr:uid="{8F811249-FEEF-457B-8970-D33DA065923C}"/>
    <cellStyle name="40% - Accent3 3 2 7 2" xfId="22033" xr:uid="{C5F336A6-2C91-4239-87D4-B9A81F867777}"/>
    <cellStyle name="40% - Accent3 3 2 7 2 2" xfId="22034" xr:uid="{13CF58B8-2393-45AE-BEA6-79CE0318A2DE}"/>
    <cellStyle name="40% - Accent3 3 2 7 2 2 2" xfId="22035" xr:uid="{1B1ABA4E-36BE-4BF4-BC35-9A2088CF0EF6}"/>
    <cellStyle name="40% - Accent3 3 2 7 2 2 2 2" xfId="22036" xr:uid="{3AE27C9C-0C54-4B64-B946-6E93D27E59A2}"/>
    <cellStyle name="40% - Accent3 3 2 7 2 2 3" xfId="22037" xr:uid="{0D697AD4-556F-4E8B-9D4B-1897707A2BD7}"/>
    <cellStyle name="40% - Accent3 3 2 7 2 3" xfId="22038" xr:uid="{499928F0-F970-42AF-9559-E37776610846}"/>
    <cellStyle name="40% - Accent3 3 2 7 2 3 2" xfId="22039" xr:uid="{AE037005-232D-4693-9E7E-C1082D53A7DC}"/>
    <cellStyle name="40% - Accent3 3 2 7 2 4" xfId="22040" xr:uid="{0ABD9F3C-1690-4383-8699-6F135B0B0556}"/>
    <cellStyle name="40% - Accent3 3 2 7 3" xfId="22041" xr:uid="{3E1FA641-FC0A-4726-A0CB-898387322F23}"/>
    <cellStyle name="40% - Accent3 3 2 7 3 2" xfId="22042" xr:uid="{5A323EF0-EF9F-4A2E-8A0B-38098307CCE0}"/>
    <cellStyle name="40% - Accent3 3 2 7 3 2 2" xfId="22043" xr:uid="{B7F46DCC-C4AF-4F0A-B886-5A41EA5E9898}"/>
    <cellStyle name="40% - Accent3 3 2 7 3 3" xfId="22044" xr:uid="{34B90C58-4B88-432B-B059-AA0317DB4357}"/>
    <cellStyle name="40% - Accent3 3 2 7 4" xfId="22045" xr:uid="{6295EFD1-48CD-4552-B34C-0A8141E6FF25}"/>
    <cellStyle name="40% - Accent3 3 2 7 4 2" xfId="22046" xr:uid="{3ACB0E1E-4440-46E8-8264-484C6B2F966A}"/>
    <cellStyle name="40% - Accent3 3 2 7 5" xfId="22047" xr:uid="{0A97280E-4723-4B51-AE3D-66F44E674608}"/>
    <cellStyle name="40% - Accent3 3 2 8" xfId="22048" xr:uid="{52C343D6-1231-4C45-BEAB-7E51CE6B839B}"/>
    <cellStyle name="40% - Accent3 3 2 8 2" xfId="22049" xr:uid="{A0631851-F453-446A-9778-6E2D168E4A90}"/>
    <cellStyle name="40% - Accent3 3 2 8 2 2" xfId="22050" xr:uid="{868FCC6F-B5D8-43A1-9FA3-3EA045838D60}"/>
    <cellStyle name="40% - Accent3 3 2 8 2 2 2" xfId="22051" xr:uid="{58FDB9C8-9CE8-470E-A3AD-1915F44B92A1}"/>
    <cellStyle name="40% - Accent3 3 2 8 2 2 2 2" xfId="22052" xr:uid="{91A92E7C-0FAD-4844-A11B-92F767A74FB6}"/>
    <cellStyle name="40% - Accent3 3 2 8 2 2 3" xfId="22053" xr:uid="{7E010D97-A56F-4ED6-929A-0C10895FDB0F}"/>
    <cellStyle name="40% - Accent3 3 2 8 2 3" xfId="22054" xr:uid="{17F7DAE8-C06C-4453-B782-F1E46735C4B2}"/>
    <cellStyle name="40% - Accent3 3 2 8 2 3 2" xfId="22055" xr:uid="{7111C689-F31F-4332-A7DC-D7172F580969}"/>
    <cellStyle name="40% - Accent3 3 2 8 2 4" xfId="22056" xr:uid="{03BCEA28-3768-4D8D-AC44-148998517E45}"/>
    <cellStyle name="40% - Accent3 3 2 8 3" xfId="22057" xr:uid="{F01205D6-EF05-460E-B9C0-C1A56A33B3BB}"/>
    <cellStyle name="40% - Accent3 3 2 8 3 2" xfId="22058" xr:uid="{56DD0CB2-C1E3-4F90-9E08-B87AF5A100E9}"/>
    <cellStyle name="40% - Accent3 3 2 8 3 2 2" xfId="22059" xr:uid="{F69C145E-14BE-495E-8B60-6EFC4D0515E5}"/>
    <cellStyle name="40% - Accent3 3 2 8 3 3" xfId="22060" xr:uid="{32E68AC1-0CE6-41F4-9053-28E079721995}"/>
    <cellStyle name="40% - Accent3 3 2 8 4" xfId="22061" xr:uid="{8E429401-33A3-4A13-94D8-1FEA115B426C}"/>
    <cellStyle name="40% - Accent3 3 2 8 4 2" xfId="22062" xr:uid="{0C9F3D14-9692-461C-8F03-9B1BA89167BD}"/>
    <cellStyle name="40% - Accent3 3 2 8 5" xfId="22063" xr:uid="{66F88E6A-3146-4DE6-8B00-D7E7495203D8}"/>
    <cellStyle name="40% - Accent3 3 2 9" xfId="22064" xr:uid="{9427BA8F-1846-4D14-A102-1297FD44BFAC}"/>
    <cellStyle name="40% - Accent3 3 2 9 2" xfId="22065" xr:uid="{C18E1192-1387-408E-9F5E-8E24A24D335F}"/>
    <cellStyle name="40% - Accent3 3 2 9 2 2" xfId="22066" xr:uid="{967FA736-DF48-492E-9879-B52AD59B8BC0}"/>
    <cellStyle name="40% - Accent3 3 2 9 2 2 2" xfId="22067" xr:uid="{FBED9182-7F73-49CF-B5AF-32F81A170986}"/>
    <cellStyle name="40% - Accent3 3 2 9 2 2 2 2" xfId="22068" xr:uid="{8A50EDC4-840D-423A-B6E3-3A178564BFBB}"/>
    <cellStyle name="40% - Accent3 3 2 9 2 2 3" xfId="22069" xr:uid="{89738502-7F70-4017-B9BD-D20EF859482D}"/>
    <cellStyle name="40% - Accent3 3 2 9 2 3" xfId="22070" xr:uid="{A220EBBD-BF3B-43E0-B477-6074E41A0530}"/>
    <cellStyle name="40% - Accent3 3 2 9 2 3 2" xfId="22071" xr:uid="{69A93046-9EC8-4B31-8B89-A5F23ED6F614}"/>
    <cellStyle name="40% - Accent3 3 2 9 2 4" xfId="22072" xr:uid="{A1560858-73DC-4906-9C0E-DE9E50D036BB}"/>
    <cellStyle name="40% - Accent3 3 2 9 3" xfId="22073" xr:uid="{78832B4D-B784-47C0-A90B-7AE217E07781}"/>
    <cellStyle name="40% - Accent3 3 2 9 3 2" xfId="22074" xr:uid="{1589FFEC-9D41-46F2-833E-40959094F925}"/>
    <cellStyle name="40% - Accent3 3 2 9 3 2 2" xfId="22075" xr:uid="{26FF13C1-972F-4762-9370-AA734480AEC9}"/>
    <cellStyle name="40% - Accent3 3 2 9 3 3" xfId="22076" xr:uid="{DC5B7154-DD92-424C-9870-DB5288E48003}"/>
    <cellStyle name="40% - Accent3 3 2 9 4" xfId="22077" xr:uid="{510AA2DE-8A41-474B-8D6C-588832598967}"/>
    <cellStyle name="40% - Accent3 3 2 9 4 2" xfId="22078" xr:uid="{4A7901D6-63F2-43A3-BB55-CD8F659CE04C}"/>
    <cellStyle name="40% - Accent3 3 2 9 5" xfId="22079" xr:uid="{80035EE0-5A63-49EA-814B-F7DCEB5BF2C4}"/>
    <cellStyle name="40% - Accent3 3 2_Asset Register (new)" xfId="22080" xr:uid="{ABBC03D1-E8BD-41E2-B3BD-EA1EACB79D59}"/>
    <cellStyle name="40% - Accent3 3 3" xfId="22081" xr:uid="{B6862A41-BE3F-47E6-9EA4-1946E54082B0}"/>
    <cellStyle name="40% - Accent3 3 3 10" xfId="22082" xr:uid="{2BC17ABE-E3E2-499A-9FCB-8189F16714F1}"/>
    <cellStyle name="40% - Accent3 3 3 10 2" xfId="22083" xr:uid="{06062F68-0404-4341-88E8-CA696999585E}"/>
    <cellStyle name="40% - Accent3 3 3 11" xfId="22084" xr:uid="{5C7008A0-15F3-4086-8C68-53790D86E223}"/>
    <cellStyle name="40% - Accent3 3 3 11 2" xfId="22085" xr:uid="{763D6431-3ECB-4B94-B597-FDEBDDB9DEB1}"/>
    <cellStyle name="40% - Accent3 3 3 12" xfId="22086" xr:uid="{B7CA2614-FB8E-4E74-9445-64A5DEE3247B}"/>
    <cellStyle name="40% - Accent3 3 3 13" xfId="22087" xr:uid="{EA2BB709-5484-4ED2-914F-E634CB52F28D}"/>
    <cellStyle name="40% - Accent3 3 3 2" xfId="22088" xr:uid="{83B6E928-75E7-4F22-853F-591DFE0A9FB1}"/>
    <cellStyle name="40% - Accent3 3 3 2 2" xfId="22089" xr:uid="{DB0F7219-FF18-4C24-98D8-6E6885913E01}"/>
    <cellStyle name="40% - Accent3 3 3 2 2 2" xfId="22090" xr:uid="{61005EB1-0FDD-4955-96C0-E5A692CAB9F7}"/>
    <cellStyle name="40% - Accent3 3 3 2 2 2 2" xfId="22091" xr:uid="{6491E0FC-9813-4E1D-B76A-A4A7CCF19E81}"/>
    <cellStyle name="40% - Accent3 3 3 2 2 2 2 2" xfId="22092" xr:uid="{C4D306F0-F05F-4EED-8BDE-8F8771F56E13}"/>
    <cellStyle name="40% - Accent3 3 3 2 2 2 2 2 2" xfId="22093" xr:uid="{DC95EC57-D56C-4950-B0C2-C53259CA232A}"/>
    <cellStyle name="40% - Accent3 3 3 2 2 2 2 3" xfId="22094" xr:uid="{22C7C196-8FAE-4E9C-866B-1039873E1C2F}"/>
    <cellStyle name="40% - Accent3 3 3 2 2 2 3" xfId="22095" xr:uid="{7FBA33A8-FDB1-4B91-968F-63375E72B2FD}"/>
    <cellStyle name="40% - Accent3 3 3 2 2 2 3 2" xfId="22096" xr:uid="{E846666F-B5E6-4EC1-AAC2-7435F5C74076}"/>
    <cellStyle name="40% - Accent3 3 3 2 2 2 4" xfId="22097" xr:uid="{B9A25C2F-A5BE-4EBC-BE2F-B7A6039830AE}"/>
    <cellStyle name="40% - Accent3 3 3 2 2 2 4 2" xfId="22098" xr:uid="{C9E521E4-F2D0-445D-87C4-838B47B4278B}"/>
    <cellStyle name="40% - Accent3 3 3 2 2 2 5" xfId="22099" xr:uid="{0EC6B03F-48F4-4061-ADD5-2340873AE917}"/>
    <cellStyle name="40% - Accent3 3 3 2 2 2 6" xfId="22100" xr:uid="{0E294F27-52DF-414B-9EB2-67529035D564}"/>
    <cellStyle name="40% - Accent3 3 3 2 2 3" xfId="22101" xr:uid="{AE4260E0-3E6B-4A56-A7AB-BA1675FB8DA8}"/>
    <cellStyle name="40% - Accent3 3 3 2 2 3 2" xfId="22102" xr:uid="{87188AEC-9AA2-4206-95B9-69A328CC20F3}"/>
    <cellStyle name="40% - Accent3 3 3 2 2 3 2 2" xfId="22103" xr:uid="{ADFBFEA9-2EEA-457C-BC8C-3F799DC95237}"/>
    <cellStyle name="40% - Accent3 3 3 2 2 3 3" xfId="22104" xr:uid="{63DD8766-38FD-44C3-8AC1-6A2AB4111EDF}"/>
    <cellStyle name="40% - Accent3 3 3 2 2 4" xfId="22105" xr:uid="{77DF7FF9-5B94-4B81-86CF-C51FC243D5B5}"/>
    <cellStyle name="40% - Accent3 3 3 2 2 4 2" xfId="22106" xr:uid="{F6872305-297D-4AD3-A42D-A7608CD9E5CF}"/>
    <cellStyle name="40% - Accent3 3 3 2 2 5" xfId="22107" xr:uid="{FAEBEDA8-F069-496E-946B-F7FD4D127F23}"/>
    <cellStyle name="40% - Accent3 3 3 2 2 5 2" xfId="22108" xr:uid="{DBE69D91-1D92-4698-BD7E-F6320056CF5D}"/>
    <cellStyle name="40% - Accent3 3 3 2 2 6" xfId="22109" xr:uid="{13979061-538C-4FA7-9915-9B828EBED29E}"/>
    <cellStyle name="40% - Accent3 3 3 2 2 7" xfId="22110" xr:uid="{1AB5BEA9-3B5A-4198-980B-4CAF3BFB40AD}"/>
    <cellStyle name="40% - Accent3 3 3 2 3" xfId="22111" xr:uid="{83A1EC4B-2203-405C-A776-73F8DBC05679}"/>
    <cellStyle name="40% - Accent3 3 3 2 3 2" xfId="22112" xr:uid="{B3D224FE-AE1B-4F43-B676-CB4DECCF43AB}"/>
    <cellStyle name="40% - Accent3 3 3 2 3 2 2" xfId="22113" xr:uid="{5C5B4C6C-C175-4DF4-8407-77F3AC41AD3F}"/>
    <cellStyle name="40% - Accent3 3 3 2 3 2 2 2" xfId="22114" xr:uid="{D11F5C35-4392-46D7-89B5-A5651D748CF7}"/>
    <cellStyle name="40% - Accent3 3 3 2 3 2 2 2 2" xfId="22115" xr:uid="{BFE0F474-97DE-4D3C-9E38-F08ACEF874D1}"/>
    <cellStyle name="40% - Accent3 3 3 2 3 2 2 3" xfId="22116" xr:uid="{EC5C32B2-4B5D-4F2F-9D49-B26375FB897C}"/>
    <cellStyle name="40% - Accent3 3 3 2 3 2 3" xfId="22117" xr:uid="{7D72A1E4-D0B8-4F4A-90BF-D843327874D2}"/>
    <cellStyle name="40% - Accent3 3 3 2 3 2 3 2" xfId="22118" xr:uid="{10A94F0D-F756-4725-8654-8DE1449AD897}"/>
    <cellStyle name="40% - Accent3 3 3 2 3 2 4" xfId="22119" xr:uid="{E11DF179-6B3D-4DB9-8E0F-896D03E7EAAD}"/>
    <cellStyle name="40% - Accent3 3 3 2 3 3" xfId="22120" xr:uid="{5E241044-108C-48CE-B36B-F0167740663B}"/>
    <cellStyle name="40% - Accent3 3 3 2 3 3 2" xfId="22121" xr:uid="{40368F1D-B47C-4676-AEC8-CC747F5ABD09}"/>
    <cellStyle name="40% - Accent3 3 3 2 3 3 2 2" xfId="22122" xr:uid="{56889CC6-8211-4839-8737-873088BBD5DC}"/>
    <cellStyle name="40% - Accent3 3 3 2 3 3 3" xfId="22123" xr:uid="{6A887827-88C4-4345-ADEA-5C924123B5D1}"/>
    <cellStyle name="40% - Accent3 3 3 2 3 4" xfId="22124" xr:uid="{289D681C-4B99-481B-9B09-43D4DB342230}"/>
    <cellStyle name="40% - Accent3 3 3 2 3 4 2" xfId="22125" xr:uid="{BFFB3E72-8473-423C-A66E-2EC40019475A}"/>
    <cellStyle name="40% - Accent3 3 3 2 3 5" xfId="22126" xr:uid="{4865904F-4421-40EC-A28E-8448D4CB911B}"/>
    <cellStyle name="40% - Accent3 3 3 2 3 5 2" xfId="22127" xr:uid="{3C28B6CD-BE41-40CA-994F-8227427B7A32}"/>
    <cellStyle name="40% - Accent3 3 3 2 3 6" xfId="22128" xr:uid="{E368B27E-3D90-48AC-A20F-A389BC19C4FE}"/>
    <cellStyle name="40% - Accent3 3 3 2 3 7" xfId="22129" xr:uid="{C7FC9EBB-2418-43FD-8B28-39128807B436}"/>
    <cellStyle name="40% - Accent3 3 3 2 4" xfId="22130" xr:uid="{15F1E4AB-98A7-49FE-8928-8019023344DF}"/>
    <cellStyle name="40% - Accent3 3 3 2 4 2" xfId="22131" xr:uid="{BE566529-DC0A-4858-8EC0-A01B7458E3A0}"/>
    <cellStyle name="40% - Accent3 3 3 2 4 2 2" xfId="22132" xr:uid="{FA552EAE-E332-4EC4-95BC-2EB276F80713}"/>
    <cellStyle name="40% - Accent3 3 3 2 4 2 2 2" xfId="22133" xr:uid="{29B8FFEE-ED6D-4F37-B43D-1FA782D39050}"/>
    <cellStyle name="40% - Accent3 3 3 2 4 2 3" xfId="22134" xr:uid="{03322ADF-DAF5-406E-81D1-B174A7CD6716}"/>
    <cellStyle name="40% - Accent3 3 3 2 4 3" xfId="22135" xr:uid="{AD17144A-6D0C-4E89-A1FE-27274B5AEC19}"/>
    <cellStyle name="40% - Accent3 3 3 2 4 3 2" xfId="22136" xr:uid="{270E9602-9C36-4F56-8AFA-61CD239D88CB}"/>
    <cellStyle name="40% - Accent3 3 3 2 4 4" xfId="22137" xr:uid="{0B7217E2-0724-45AB-BBA3-8A86338CB3F5}"/>
    <cellStyle name="40% - Accent3 3 3 2 5" xfId="22138" xr:uid="{33AA0048-1EB0-4479-BFB1-68D0BA7CCEA2}"/>
    <cellStyle name="40% - Accent3 3 3 2 5 2" xfId="22139" xr:uid="{D74F221C-0F3F-437C-8EA2-2E0F26A6E524}"/>
    <cellStyle name="40% - Accent3 3 3 2 5 2 2" xfId="22140" xr:uid="{F27560C1-6FF2-478E-A6BB-42D8CF13E4D9}"/>
    <cellStyle name="40% - Accent3 3 3 2 5 3" xfId="22141" xr:uid="{D826B147-21A7-4053-AA3E-74CACF3E7DEE}"/>
    <cellStyle name="40% - Accent3 3 3 2 6" xfId="22142" xr:uid="{A4FC345A-F76D-4BD8-B4A3-0DAC2A5FCA02}"/>
    <cellStyle name="40% - Accent3 3 3 2 6 2" xfId="22143" xr:uid="{212F5BE1-0192-4C59-9FC9-5E0209D2523B}"/>
    <cellStyle name="40% - Accent3 3 3 2 7" xfId="22144" xr:uid="{FF0F3A88-2A58-4951-90A8-FBBF15185A0E}"/>
    <cellStyle name="40% - Accent3 3 3 2 7 2" xfId="22145" xr:uid="{16C5454A-820C-4F95-AC7A-1CC8906CA13B}"/>
    <cellStyle name="40% - Accent3 3 3 2 8" xfId="22146" xr:uid="{630F6564-7FBA-4550-9553-D69C4E37F930}"/>
    <cellStyle name="40% - Accent3 3 3 2 9" xfId="22147" xr:uid="{002CD84B-4F17-4751-B917-75457DA957AE}"/>
    <cellStyle name="40% - Accent3 3 3 3" xfId="22148" xr:uid="{A7DF2EB6-85E0-469D-B870-6D4654AE163F}"/>
    <cellStyle name="40% - Accent3 3 3 3 2" xfId="22149" xr:uid="{D43F9742-0253-4CDB-9FF9-E7A8449D9165}"/>
    <cellStyle name="40% - Accent3 3 3 3 2 2" xfId="22150" xr:uid="{40361794-67F6-4B9F-893A-F3A7AAAAC988}"/>
    <cellStyle name="40% - Accent3 3 3 3 2 2 2" xfId="22151" xr:uid="{3D6E84DD-6382-422A-82E4-A0CB48F3EC25}"/>
    <cellStyle name="40% - Accent3 3 3 3 2 2 2 2" xfId="22152" xr:uid="{74F42C36-881E-42F8-9335-78F49B4A701B}"/>
    <cellStyle name="40% - Accent3 3 3 3 2 2 2 2 2" xfId="22153" xr:uid="{0E78C3DC-5252-4668-9659-2388DBFC7A06}"/>
    <cellStyle name="40% - Accent3 3 3 3 2 2 2 3" xfId="22154" xr:uid="{304617F7-9BF5-4898-BFBB-607999682684}"/>
    <cellStyle name="40% - Accent3 3 3 3 2 2 3" xfId="22155" xr:uid="{F726B99C-35EE-42CE-8B81-B3BF01ECB107}"/>
    <cellStyle name="40% - Accent3 3 3 3 2 2 3 2" xfId="22156" xr:uid="{069B6BA6-70BC-48D9-A0F5-4B7E02098153}"/>
    <cellStyle name="40% - Accent3 3 3 3 2 2 4" xfId="22157" xr:uid="{FBF3635A-0121-4782-A933-11537F3AA6AA}"/>
    <cellStyle name="40% - Accent3 3 3 3 2 3" xfId="22158" xr:uid="{9001B247-D3B9-437C-BBA4-40A63559646B}"/>
    <cellStyle name="40% - Accent3 3 3 3 2 3 2" xfId="22159" xr:uid="{84579F36-0A72-4979-ABF4-4E5193EE2FE3}"/>
    <cellStyle name="40% - Accent3 3 3 3 2 3 2 2" xfId="22160" xr:uid="{B3AD42D8-B21C-4CED-82E7-2188FEE00A18}"/>
    <cellStyle name="40% - Accent3 3 3 3 2 3 3" xfId="22161" xr:uid="{0762DA1A-CE2D-474E-85F5-D17BAC79B9D0}"/>
    <cellStyle name="40% - Accent3 3 3 3 2 4" xfId="22162" xr:uid="{F52D7E9E-D826-4E20-B8BC-020C28E367FA}"/>
    <cellStyle name="40% - Accent3 3 3 3 2 4 2" xfId="22163" xr:uid="{D55AE177-7EDC-4B5C-B0AC-489EB6B0D94E}"/>
    <cellStyle name="40% - Accent3 3 3 3 2 5" xfId="22164" xr:uid="{FCA28EB7-C6CB-410B-93FC-AD29B5EB76BF}"/>
    <cellStyle name="40% - Accent3 3 3 3 2 5 2" xfId="22165" xr:uid="{2760337C-0E54-4979-B840-19AE75026D80}"/>
    <cellStyle name="40% - Accent3 3 3 3 2 6" xfId="22166" xr:uid="{3DA52CB2-D027-4E7D-B4E7-07000CDC2B2F}"/>
    <cellStyle name="40% - Accent3 3 3 3 2 7" xfId="22167" xr:uid="{2A60CF2D-361F-4B8D-A847-1D515EB67677}"/>
    <cellStyle name="40% - Accent3 3 3 3 3" xfId="22168" xr:uid="{4085971F-3A71-4828-AEA4-1BEDA46FAED7}"/>
    <cellStyle name="40% - Accent3 3 3 3 3 2" xfId="22169" xr:uid="{B0A2268F-4C02-4D16-9BC3-1FFB626FCB78}"/>
    <cellStyle name="40% - Accent3 3 3 3 3 2 2" xfId="22170" xr:uid="{852DD4BF-545C-45CC-87A3-59421A966F47}"/>
    <cellStyle name="40% - Accent3 3 3 3 3 2 2 2" xfId="22171" xr:uid="{DCDB04AF-8B37-4789-BFCF-548E11B2126A}"/>
    <cellStyle name="40% - Accent3 3 3 3 3 2 2 2 2" xfId="22172" xr:uid="{01BDC68A-202A-473C-A163-A2799BB4C3E0}"/>
    <cellStyle name="40% - Accent3 3 3 3 3 2 2 3" xfId="22173" xr:uid="{5B38F198-2525-40FF-9B2F-46568E78361A}"/>
    <cellStyle name="40% - Accent3 3 3 3 3 2 3" xfId="22174" xr:uid="{3418D09A-9FDD-4861-BA5E-ADAB5786D8FE}"/>
    <cellStyle name="40% - Accent3 3 3 3 3 2 3 2" xfId="22175" xr:uid="{87F81E1C-F3C3-4FC4-A0ED-1687B1F49E0D}"/>
    <cellStyle name="40% - Accent3 3 3 3 3 2 4" xfId="22176" xr:uid="{A71098AA-FA92-45F3-B890-7A6894E0A553}"/>
    <cellStyle name="40% - Accent3 3 3 3 3 3" xfId="22177" xr:uid="{6E0B9450-E094-4145-B831-32A44093AF62}"/>
    <cellStyle name="40% - Accent3 3 3 3 3 3 2" xfId="22178" xr:uid="{B357EB52-26BE-434C-8497-02D24D9A0D2F}"/>
    <cellStyle name="40% - Accent3 3 3 3 3 3 2 2" xfId="22179" xr:uid="{1C362BE1-1081-4F53-913C-14799499B6BC}"/>
    <cellStyle name="40% - Accent3 3 3 3 3 3 3" xfId="22180" xr:uid="{ED3D4D83-5612-4B72-97B2-8A38AC635DAD}"/>
    <cellStyle name="40% - Accent3 3 3 3 3 4" xfId="22181" xr:uid="{D6B6AEDE-C430-4D6D-880A-0B11C6F950BB}"/>
    <cellStyle name="40% - Accent3 3 3 3 3 4 2" xfId="22182" xr:uid="{EC6BE58C-3800-4211-B4AD-A843E5C48FDD}"/>
    <cellStyle name="40% - Accent3 3 3 3 3 5" xfId="22183" xr:uid="{0DE1B904-52A0-49EC-BCC8-848DDFAD9E66}"/>
    <cellStyle name="40% - Accent3 3 3 3 4" xfId="22184" xr:uid="{BC9505C0-20D5-44C0-B617-AAAF2E0690B1}"/>
    <cellStyle name="40% - Accent3 3 3 3 4 2" xfId="22185" xr:uid="{EBF7D88F-0A46-418E-94A5-B9B89865296B}"/>
    <cellStyle name="40% - Accent3 3 3 3 4 2 2" xfId="22186" xr:uid="{1978D814-6E05-433B-92E1-1907BAD844CA}"/>
    <cellStyle name="40% - Accent3 3 3 3 4 2 2 2" xfId="22187" xr:uid="{5BA4E1AE-ED7B-481A-B9E4-00F7DA2C59CE}"/>
    <cellStyle name="40% - Accent3 3 3 3 4 2 3" xfId="22188" xr:uid="{02D6E506-8105-4FF9-B509-5459BA5F0804}"/>
    <cellStyle name="40% - Accent3 3 3 3 4 3" xfId="22189" xr:uid="{2339ACF6-51A9-42CD-8361-CD2450C7A493}"/>
    <cellStyle name="40% - Accent3 3 3 3 4 3 2" xfId="22190" xr:uid="{77ECB464-2E4A-4C5B-92BF-B6B0AB0CE709}"/>
    <cellStyle name="40% - Accent3 3 3 3 4 4" xfId="22191" xr:uid="{6A0BDF3E-E54F-442B-93CF-0FD39088AC17}"/>
    <cellStyle name="40% - Accent3 3 3 3 5" xfId="22192" xr:uid="{D69DD3AA-658E-491F-AEB7-905E09408350}"/>
    <cellStyle name="40% - Accent3 3 3 3 5 2" xfId="22193" xr:uid="{D25C86E6-F5EB-4F3E-BCEA-FD86A0AF803A}"/>
    <cellStyle name="40% - Accent3 3 3 3 5 2 2" xfId="22194" xr:uid="{FAC852A5-E596-47C1-82A9-375873CF16F6}"/>
    <cellStyle name="40% - Accent3 3 3 3 5 3" xfId="22195" xr:uid="{D3D216D6-CC35-46DC-9F5B-9EFCA7EB2874}"/>
    <cellStyle name="40% - Accent3 3 3 3 6" xfId="22196" xr:uid="{E29C41BC-B971-49DB-A431-F40FA39BD8EC}"/>
    <cellStyle name="40% - Accent3 3 3 3 6 2" xfId="22197" xr:uid="{5027B884-7CB8-41F6-9C23-D29913E69E37}"/>
    <cellStyle name="40% - Accent3 3 3 3 7" xfId="22198" xr:uid="{D1A881A1-BCA4-48E3-9363-E8A494EAEC5E}"/>
    <cellStyle name="40% - Accent3 3 3 3 7 2" xfId="22199" xr:uid="{F4A5F702-86C0-416D-84DB-3ADBDCAFE697}"/>
    <cellStyle name="40% - Accent3 3 3 3 8" xfId="22200" xr:uid="{6BC54C03-E475-4A34-B771-A8284CCD59FB}"/>
    <cellStyle name="40% - Accent3 3 3 3 9" xfId="22201" xr:uid="{A1192D1B-4AEC-41FE-A436-718F00F72660}"/>
    <cellStyle name="40% - Accent3 3 3 4" xfId="22202" xr:uid="{5AA80C20-7E26-42C9-8678-C71803BD89B2}"/>
    <cellStyle name="40% - Accent3 3 3 4 2" xfId="22203" xr:uid="{925F1F70-32ED-47EB-ABFE-52B7F6C25510}"/>
    <cellStyle name="40% - Accent3 3 3 4 2 2" xfId="22204" xr:uid="{FBBCC67A-EE42-47FB-80BC-DB660108EFB4}"/>
    <cellStyle name="40% - Accent3 3 3 4 2 2 2" xfId="22205" xr:uid="{6B8A0A3A-9334-4AF6-82A9-466227E107DD}"/>
    <cellStyle name="40% - Accent3 3 3 4 2 2 2 2" xfId="22206" xr:uid="{BFE8D134-65CB-4CB8-971B-9A435BB0AE74}"/>
    <cellStyle name="40% - Accent3 3 3 4 2 2 3" xfId="22207" xr:uid="{8193DF54-74EA-4671-9681-58D742416211}"/>
    <cellStyle name="40% - Accent3 3 3 4 2 3" xfId="22208" xr:uid="{9346D9E5-8FFC-435B-8092-E16A43451D7E}"/>
    <cellStyle name="40% - Accent3 3 3 4 2 3 2" xfId="22209" xr:uid="{D598E08B-F607-4E0D-AD70-8CF2A84616E5}"/>
    <cellStyle name="40% - Accent3 3 3 4 2 4" xfId="22210" xr:uid="{AFBA7ED2-9487-42C5-854B-D722BDA45890}"/>
    <cellStyle name="40% - Accent3 3 3 4 3" xfId="22211" xr:uid="{673F03B7-3A00-44B4-BE00-1B820F44C314}"/>
    <cellStyle name="40% - Accent3 3 3 4 3 2" xfId="22212" xr:uid="{658C2141-46D6-4E62-999E-75A558A31582}"/>
    <cellStyle name="40% - Accent3 3 3 4 3 2 2" xfId="22213" xr:uid="{947B10C1-B13A-4CDF-83C0-DC1877482F8A}"/>
    <cellStyle name="40% - Accent3 3 3 4 3 3" xfId="22214" xr:uid="{8AFD58E6-96F3-4681-AEE2-5B6CBFC2C1ED}"/>
    <cellStyle name="40% - Accent3 3 3 4 4" xfId="22215" xr:uid="{E313B2CA-E6A9-4DA2-8DD4-593751327B34}"/>
    <cellStyle name="40% - Accent3 3 3 4 4 2" xfId="22216" xr:uid="{BDFD5E67-1E13-4A6A-9249-86871464C0C3}"/>
    <cellStyle name="40% - Accent3 3 3 4 5" xfId="22217" xr:uid="{20060EEA-A834-44E0-B81F-841AA10D1941}"/>
    <cellStyle name="40% - Accent3 3 3 4 5 2" xfId="22218" xr:uid="{63883CCC-82FA-4195-A155-9DF64BC4ED9B}"/>
    <cellStyle name="40% - Accent3 3 3 4 6" xfId="22219" xr:uid="{A34D3E52-D70E-487A-A268-129088980D1A}"/>
    <cellStyle name="40% - Accent3 3 3 4 7" xfId="22220" xr:uid="{CAA285EE-B24F-46B0-A163-4516CD6474E1}"/>
    <cellStyle name="40% - Accent3 3 3 5" xfId="22221" xr:uid="{33C9A796-C919-4C3C-BFC4-523A204429C3}"/>
    <cellStyle name="40% - Accent3 3 3 5 2" xfId="22222" xr:uid="{35C92AB7-4CDC-4968-89C8-2D1EE218D475}"/>
    <cellStyle name="40% - Accent3 3 3 5 2 2" xfId="22223" xr:uid="{53BB1928-6C20-4397-A289-15379C2507AD}"/>
    <cellStyle name="40% - Accent3 3 3 5 2 2 2" xfId="22224" xr:uid="{191970B2-654D-4346-8BC7-58C77E6460A5}"/>
    <cellStyle name="40% - Accent3 3 3 5 2 2 2 2" xfId="22225" xr:uid="{72EC5852-1B44-40DD-9798-29C89D599FE9}"/>
    <cellStyle name="40% - Accent3 3 3 5 2 2 3" xfId="22226" xr:uid="{06C5FE9E-B341-40B1-9275-326F99FA4D80}"/>
    <cellStyle name="40% - Accent3 3 3 5 2 3" xfId="22227" xr:uid="{8C11C289-FD92-42BF-BD2E-23C7C196B7D5}"/>
    <cellStyle name="40% - Accent3 3 3 5 2 3 2" xfId="22228" xr:uid="{579D4A6D-F268-4F00-829E-429A405B9F12}"/>
    <cellStyle name="40% - Accent3 3 3 5 2 4" xfId="22229" xr:uid="{1F5CDB7F-D0E1-4A24-92D4-C709544AE8BE}"/>
    <cellStyle name="40% - Accent3 3 3 5 3" xfId="22230" xr:uid="{1EC4D526-1010-43F1-8F7C-C4E2C08864D2}"/>
    <cellStyle name="40% - Accent3 3 3 5 3 2" xfId="22231" xr:uid="{0DE56F8A-890C-456A-9BAD-2A5424BA65C7}"/>
    <cellStyle name="40% - Accent3 3 3 5 3 2 2" xfId="22232" xr:uid="{0D49C4F4-E626-485F-9EEA-41AEF63E8BC4}"/>
    <cellStyle name="40% - Accent3 3 3 5 3 3" xfId="22233" xr:uid="{20C38732-9716-44C9-B305-63E9C0A9CE17}"/>
    <cellStyle name="40% - Accent3 3 3 5 4" xfId="22234" xr:uid="{1B05E5BE-E3C0-4DC7-8CBE-C71BB8E84867}"/>
    <cellStyle name="40% - Accent3 3 3 5 4 2" xfId="22235" xr:uid="{C508349A-2549-4D93-943C-F86582448F61}"/>
    <cellStyle name="40% - Accent3 3 3 5 5" xfId="22236" xr:uid="{47AD830C-C262-453C-97B5-484CE316B22B}"/>
    <cellStyle name="40% - Accent3 3 3 6" xfId="22237" xr:uid="{F0901642-F230-49AA-93C0-E9B90DE1F4BA}"/>
    <cellStyle name="40% - Accent3 3 3 6 2" xfId="22238" xr:uid="{BADEF875-751B-42D2-8BC0-A67EA44380BC}"/>
    <cellStyle name="40% - Accent3 3 3 6 2 2" xfId="22239" xr:uid="{2F943CF3-E8A2-4452-8730-85F84C03FD2F}"/>
    <cellStyle name="40% - Accent3 3 3 6 2 2 2" xfId="22240" xr:uid="{54D111AE-E923-47C2-935F-6A79688B8C1D}"/>
    <cellStyle name="40% - Accent3 3 3 6 2 2 2 2" xfId="22241" xr:uid="{A21BE7FC-450B-47EC-87E0-3445B41DA5C3}"/>
    <cellStyle name="40% - Accent3 3 3 6 2 2 3" xfId="22242" xr:uid="{BA81BD38-79C7-4F65-BAF9-74825ECCB494}"/>
    <cellStyle name="40% - Accent3 3 3 6 2 3" xfId="22243" xr:uid="{E1AB8BCC-F761-4D2B-83BF-F67E3093BA07}"/>
    <cellStyle name="40% - Accent3 3 3 6 2 3 2" xfId="22244" xr:uid="{4581E6D5-3868-4726-B546-0A4A3E33BEE6}"/>
    <cellStyle name="40% - Accent3 3 3 6 2 4" xfId="22245" xr:uid="{FBE58B13-B8E1-41E0-81F3-632314A09AB7}"/>
    <cellStyle name="40% - Accent3 3 3 6 3" xfId="22246" xr:uid="{B5193661-5F5C-4951-92C8-520107CA4D2C}"/>
    <cellStyle name="40% - Accent3 3 3 6 3 2" xfId="22247" xr:uid="{91BB509B-ABA1-41F2-8FD7-9B7C79721CAD}"/>
    <cellStyle name="40% - Accent3 3 3 6 3 2 2" xfId="22248" xr:uid="{2BCB9ADE-FB1D-434D-9638-8F6F335432AB}"/>
    <cellStyle name="40% - Accent3 3 3 6 3 3" xfId="22249" xr:uid="{30BB812A-DFBA-442E-88DC-C0049A62E216}"/>
    <cellStyle name="40% - Accent3 3 3 6 4" xfId="22250" xr:uid="{F131C205-2E8B-4A5C-BDBA-E9BA82581E6A}"/>
    <cellStyle name="40% - Accent3 3 3 6 4 2" xfId="22251" xr:uid="{C53EE212-7206-4716-ACC8-B58801511326}"/>
    <cellStyle name="40% - Accent3 3 3 6 5" xfId="22252" xr:uid="{FEA25CFF-8CC3-42D3-9250-84B973CC2F04}"/>
    <cellStyle name="40% - Accent3 3 3 7" xfId="22253" xr:uid="{66882DE1-AA56-4231-9813-084FD5577652}"/>
    <cellStyle name="40% - Accent3 3 3 7 2" xfId="22254" xr:uid="{059C3589-FBE0-428A-AE0D-CA46FAFDB43F}"/>
    <cellStyle name="40% - Accent3 3 3 7 2 2" xfId="22255" xr:uid="{92610972-B4F3-491E-8A96-02AB0C207AE6}"/>
    <cellStyle name="40% - Accent3 3 3 7 2 2 2" xfId="22256" xr:uid="{A0F9EDB9-30BA-460E-AA8E-E1F05E8C85A4}"/>
    <cellStyle name="40% - Accent3 3 3 7 2 2 2 2" xfId="22257" xr:uid="{7E7E998E-5B54-4D3E-ADD9-3497B2CDC03E}"/>
    <cellStyle name="40% - Accent3 3 3 7 2 2 3" xfId="22258" xr:uid="{6C61E8E5-7719-4716-AF82-9E066348E873}"/>
    <cellStyle name="40% - Accent3 3 3 7 2 3" xfId="22259" xr:uid="{C06A1ABF-6FF6-49C6-9B0A-F7441EFB3E1E}"/>
    <cellStyle name="40% - Accent3 3 3 7 2 3 2" xfId="22260" xr:uid="{8941BEBD-DFBC-45AB-98BB-474E69D08FF7}"/>
    <cellStyle name="40% - Accent3 3 3 7 2 4" xfId="22261" xr:uid="{B0122257-7199-48E2-B5F4-3D0DCBEB9279}"/>
    <cellStyle name="40% - Accent3 3 3 7 3" xfId="22262" xr:uid="{601A0642-C203-4BDA-9456-E01401638A81}"/>
    <cellStyle name="40% - Accent3 3 3 7 3 2" xfId="22263" xr:uid="{2BE9D7C6-6E61-400C-9B00-0B1B4C4D90DF}"/>
    <cellStyle name="40% - Accent3 3 3 7 3 2 2" xfId="22264" xr:uid="{06CBD503-9EA8-4EDB-BBEE-54F776C5EE6D}"/>
    <cellStyle name="40% - Accent3 3 3 7 3 3" xfId="22265" xr:uid="{AED97762-C312-4119-962F-711164E41A7F}"/>
    <cellStyle name="40% - Accent3 3 3 7 4" xfId="22266" xr:uid="{8A66CCFE-5D4A-4BE4-91A3-CEA5DC9641A4}"/>
    <cellStyle name="40% - Accent3 3 3 7 4 2" xfId="22267" xr:uid="{749700A1-6450-43CA-9656-976139E4C699}"/>
    <cellStyle name="40% - Accent3 3 3 7 5" xfId="22268" xr:uid="{B51C784C-7475-40F9-A4CF-F4D089279012}"/>
    <cellStyle name="40% - Accent3 3 3 8" xfId="22269" xr:uid="{984ECB8D-0F3B-4468-B852-E8F6F62F43D7}"/>
    <cellStyle name="40% - Accent3 3 3 8 2" xfId="22270" xr:uid="{2863509C-78D5-4245-8074-C7382005318F}"/>
    <cellStyle name="40% - Accent3 3 3 8 2 2" xfId="22271" xr:uid="{4F00A079-208B-4000-B9E2-172CC1C462FE}"/>
    <cellStyle name="40% - Accent3 3 3 8 2 2 2" xfId="22272" xr:uid="{B04A6ED0-617E-455F-A2A6-65E6ACADE5F9}"/>
    <cellStyle name="40% - Accent3 3 3 8 2 3" xfId="22273" xr:uid="{DC6E5417-4968-4F9C-A882-F9D8548BAB84}"/>
    <cellStyle name="40% - Accent3 3 3 8 3" xfId="22274" xr:uid="{D0FEDD08-840D-44BE-83F8-D87FC39569E6}"/>
    <cellStyle name="40% - Accent3 3 3 8 3 2" xfId="22275" xr:uid="{DE6B773A-DDCB-409F-8471-3EDB13BD4BD0}"/>
    <cellStyle name="40% - Accent3 3 3 8 4" xfId="22276" xr:uid="{BEA55D0A-4280-4B6C-B3EB-7BB3861095C7}"/>
    <cellStyle name="40% - Accent3 3 3 9" xfId="22277" xr:uid="{5C593885-8050-4C33-813E-5F170961C3EF}"/>
    <cellStyle name="40% - Accent3 3 3 9 2" xfId="22278" xr:uid="{9836B567-C3C6-4905-B8BB-C2884A097CE9}"/>
    <cellStyle name="40% - Accent3 3 3 9 2 2" xfId="22279" xr:uid="{9D0CD200-C1FC-4449-9F74-1FAAED34F0EE}"/>
    <cellStyle name="40% - Accent3 3 3 9 3" xfId="22280" xr:uid="{E9E6F7AC-7325-49FE-9879-542C22A5DC0F}"/>
    <cellStyle name="40% - Accent3 3 3_Asset Register (new)" xfId="22281" xr:uid="{90ED8A6A-8390-4913-8CFC-1903857CCC70}"/>
    <cellStyle name="40% - Accent3 3 4" xfId="22282" xr:uid="{307EE822-445A-4D96-93BF-0F379DDEC887}"/>
    <cellStyle name="40% - Accent3 3 4 10" xfId="22283" xr:uid="{489BBE83-39D1-4F99-BDB9-750BC5CCD930}"/>
    <cellStyle name="40% - Accent3 3 4 11" xfId="22284" xr:uid="{356135AB-2209-4CB0-A639-C81CC88BF388}"/>
    <cellStyle name="40% - Accent3 3 4 2" xfId="22285" xr:uid="{8367FC7C-F16C-4CB1-88B7-150264393C35}"/>
    <cellStyle name="40% - Accent3 3 4 2 2" xfId="22286" xr:uid="{EE8F805A-ACF0-4170-8C73-F938DDA8FE40}"/>
    <cellStyle name="40% - Accent3 3 4 2 2 2" xfId="22287" xr:uid="{39815596-5846-4CFB-BC58-64F13D091D57}"/>
    <cellStyle name="40% - Accent3 3 4 2 2 2 2" xfId="22288" xr:uid="{9C0D79A9-43E3-4090-9637-8727C87C08F2}"/>
    <cellStyle name="40% - Accent3 3 4 2 2 2 2 2" xfId="22289" xr:uid="{FDEF9B18-81AC-4A07-BFF0-0DE37A0D1B2D}"/>
    <cellStyle name="40% - Accent3 3 4 2 2 2 3" xfId="22290" xr:uid="{0D8A4DBA-89AE-46D4-AB90-A837E9866402}"/>
    <cellStyle name="40% - Accent3 3 4 2 2 3" xfId="22291" xr:uid="{E6F7E967-D368-4208-8ED3-A8FC9B1C90A5}"/>
    <cellStyle name="40% - Accent3 3 4 2 2 3 2" xfId="22292" xr:uid="{6B2A9A7F-6C60-4F02-8AE1-A658E4692DB0}"/>
    <cellStyle name="40% - Accent3 3 4 2 2 4" xfId="22293" xr:uid="{4B963BA5-1E47-4282-8E6F-1F1DDBEB95C2}"/>
    <cellStyle name="40% - Accent3 3 4 2 2 4 2" xfId="22294" xr:uid="{27BD8ABE-6824-4EC6-99A3-0B7E95B40C23}"/>
    <cellStyle name="40% - Accent3 3 4 2 2 5" xfId="22295" xr:uid="{D742C80B-8E85-44C3-807F-F161843F247A}"/>
    <cellStyle name="40% - Accent3 3 4 2 2 6" xfId="22296" xr:uid="{F4DD25F0-331A-48B2-98A1-2E12CB5DFF47}"/>
    <cellStyle name="40% - Accent3 3 4 2 3" xfId="22297" xr:uid="{959F3441-F613-47D8-8C58-9D23C4FC33A9}"/>
    <cellStyle name="40% - Accent3 3 4 2 3 2" xfId="22298" xr:uid="{B542318D-A4C8-4EF2-9451-BCFE5589D235}"/>
    <cellStyle name="40% - Accent3 3 4 2 3 2 2" xfId="22299" xr:uid="{6EB2D3EC-29DD-45A9-ADD9-EAF96466EEC5}"/>
    <cellStyle name="40% - Accent3 3 4 2 3 3" xfId="22300" xr:uid="{0CF5D0A3-49F9-49F6-B511-AB813D0E81D6}"/>
    <cellStyle name="40% - Accent3 3 4 2 4" xfId="22301" xr:uid="{D5C7D240-A243-4C71-A1A9-212A2F323060}"/>
    <cellStyle name="40% - Accent3 3 4 2 4 2" xfId="22302" xr:uid="{ACAD3F0F-25B9-45F2-8AC9-E19C5DB1A26A}"/>
    <cellStyle name="40% - Accent3 3 4 2 5" xfId="22303" xr:uid="{CD898D16-9CD4-4B9C-8E41-F14B4DFE4B90}"/>
    <cellStyle name="40% - Accent3 3 4 2 5 2" xfId="22304" xr:uid="{DCE5B93D-8FDB-4298-929D-DA711F3ED895}"/>
    <cellStyle name="40% - Accent3 3 4 2 6" xfId="22305" xr:uid="{5A71BEBA-C497-4EB5-B7BB-0C35E6D64D20}"/>
    <cellStyle name="40% - Accent3 3 4 2 7" xfId="22306" xr:uid="{E4B7E005-6324-4DA1-A2D9-7599B164AA89}"/>
    <cellStyle name="40% - Accent3 3 4 3" xfId="22307" xr:uid="{711DD9D4-BC1A-41A4-9CAA-FF80488EB9C0}"/>
    <cellStyle name="40% - Accent3 3 4 3 2" xfId="22308" xr:uid="{DFD4CAE9-DECB-4088-94DD-45009DC5AC44}"/>
    <cellStyle name="40% - Accent3 3 4 3 2 2" xfId="22309" xr:uid="{58EAB067-4F05-498F-9C4E-B70E7001A8B1}"/>
    <cellStyle name="40% - Accent3 3 4 3 2 2 2" xfId="22310" xr:uid="{6646364D-A2CA-4248-B198-4B4EA17C2859}"/>
    <cellStyle name="40% - Accent3 3 4 3 2 2 2 2" xfId="22311" xr:uid="{DEB80E05-EBD5-4DCB-B083-6858D8FB2D01}"/>
    <cellStyle name="40% - Accent3 3 4 3 2 2 3" xfId="22312" xr:uid="{84BBF61D-E527-4838-B8CF-138779416D72}"/>
    <cellStyle name="40% - Accent3 3 4 3 2 3" xfId="22313" xr:uid="{BD9EF9F3-D693-4AE1-9D3C-50059821D2A4}"/>
    <cellStyle name="40% - Accent3 3 4 3 2 3 2" xfId="22314" xr:uid="{88293B8C-4F45-4B6D-B91E-7B706939BC3A}"/>
    <cellStyle name="40% - Accent3 3 4 3 2 4" xfId="22315" xr:uid="{F961555E-3BAB-414A-9356-6DAF70A0B003}"/>
    <cellStyle name="40% - Accent3 3 4 3 3" xfId="22316" xr:uid="{C3F37CC0-C319-4902-808D-6CB2120EF627}"/>
    <cellStyle name="40% - Accent3 3 4 3 3 2" xfId="22317" xr:uid="{DCC395DF-67DA-4B04-8F2B-B66D3367BABB}"/>
    <cellStyle name="40% - Accent3 3 4 3 3 2 2" xfId="22318" xr:uid="{C01658B0-3806-4699-A775-EC9340496E6E}"/>
    <cellStyle name="40% - Accent3 3 4 3 3 3" xfId="22319" xr:uid="{4465D6F3-C511-40D9-BB72-794DD56E331D}"/>
    <cellStyle name="40% - Accent3 3 4 3 4" xfId="22320" xr:uid="{139D18F8-6439-4CFA-BDF0-F998A3E11B22}"/>
    <cellStyle name="40% - Accent3 3 4 3 4 2" xfId="22321" xr:uid="{9523C3A6-35A0-4CF3-A5C2-A26A09234C71}"/>
    <cellStyle name="40% - Accent3 3 4 3 5" xfId="22322" xr:uid="{3B52AE82-9629-40C1-858E-7AFAA40E5671}"/>
    <cellStyle name="40% - Accent3 3 4 3 5 2" xfId="22323" xr:uid="{718D918E-D60F-4FF8-8D36-FF7DE3832AB6}"/>
    <cellStyle name="40% - Accent3 3 4 3 6" xfId="22324" xr:uid="{FCB3F651-CBF3-4D55-9651-83684C0EDBA9}"/>
    <cellStyle name="40% - Accent3 3 4 3 7" xfId="22325" xr:uid="{44152A89-E4CE-4497-AE9A-FEA73395C6D4}"/>
    <cellStyle name="40% - Accent3 3 4 4" xfId="22326" xr:uid="{48C4F09B-4C44-4642-B563-5B20D6DDCD89}"/>
    <cellStyle name="40% - Accent3 3 4 4 2" xfId="22327" xr:uid="{28DC3813-3FA9-4FF2-9FC6-9A2313E635D0}"/>
    <cellStyle name="40% - Accent3 3 4 4 2 2" xfId="22328" xr:uid="{C4142BD7-AD0C-45E1-AE9C-7F591063D792}"/>
    <cellStyle name="40% - Accent3 3 4 4 2 2 2" xfId="22329" xr:uid="{2A6F5ABD-9E6F-488B-B2FF-1FD5A15C47D7}"/>
    <cellStyle name="40% - Accent3 3 4 4 2 2 2 2" xfId="22330" xr:uid="{B3E394AF-9366-48A3-8039-F388E540A006}"/>
    <cellStyle name="40% - Accent3 3 4 4 2 2 3" xfId="22331" xr:uid="{5454D29F-A168-4A54-A4D4-F448E998055E}"/>
    <cellStyle name="40% - Accent3 3 4 4 2 3" xfId="22332" xr:uid="{CC3E4302-3D38-48F2-B12A-F4A9A23C2F26}"/>
    <cellStyle name="40% - Accent3 3 4 4 2 3 2" xfId="22333" xr:uid="{AD0A0E2E-60BF-4967-B1C0-ED143CDE4737}"/>
    <cellStyle name="40% - Accent3 3 4 4 2 4" xfId="22334" xr:uid="{F5395F0F-0984-471C-9604-8B7F96DD8F7D}"/>
    <cellStyle name="40% - Accent3 3 4 4 3" xfId="22335" xr:uid="{4E0FE6E2-181D-491C-B8A2-00A074608F6B}"/>
    <cellStyle name="40% - Accent3 3 4 4 3 2" xfId="22336" xr:uid="{A68925FB-FCAF-435A-912C-1DC10F50BC20}"/>
    <cellStyle name="40% - Accent3 3 4 4 3 2 2" xfId="22337" xr:uid="{E2AA2C39-C1DD-421F-9893-76ABE56F9C35}"/>
    <cellStyle name="40% - Accent3 3 4 4 3 3" xfId="22338" xr:uid="{686294A1-617D-4B90-B9A3-FB2564FF900F}"/>
    <cellStyle name="40% - Accent3 3 4 4 4" xfId="22339" xr:uid="{FCA6BB61-139E-4ADD-892E-A782D996A1F2}"/>
    <cellStyle name="40% - Accent3 3 4 4 4 2" xfId="22340" xr:uid="{2CD1DFB3-E5D6-4505-B9B5-8BAF1EA20683}"/>
    <cellStyle name="40% - Accent3 3 4 4 5" xfId="22341" xr:uid="{7564124E-6180-4CB9-98D8-08FC9726B8B4}"/>
    <cellStyle name="40% - Accent3 3 4 5" xfId="22342" xr:uid="{5B25FAD3-831E-401F-9BAC-F36054B35979}"/>
    <cellStyle name="40% - Accent3 3 4 5 2" xfId="22343" xr:uid="{B98FC975-237F-4E3D-B04E-AA92C901A400}"/>
    <cellStyle name="40% - Accent3 3 4 5 2 2" xfId="22344" xr:uid="{03EE749B-D89F-4FA3-8815-42F7FEE02BE7}"/>
    <cellStyle name="40% - Accent3 3 4 5 2 2 2" xfId="22345" xr:uid="{E4E997A5-6F62-4B50-B70E-12CA95250E93}"/>
    <cellStyle name="40% - Accent3 3 4 5 2 2 2 2" xfId="22346" xr:uid="{59D5379E-79FB-4B36-9274-134B06B930AC}"/>
    <cellStyle name="40% - Accent3 3 4 5 2 2 3" xfId="22347" xr:uid="{BB8861D3-9F53-45C6-8F92-44A0B094C55F}"/>
    <cellStyle name="40% - Accent3 3 4 5 2 3" xfId="22348" xr:uid="{8AD3E1A1-F792-465E-B4FF-0376C4661082}"/>
    <cellStyle name="40% - Accent3 3 4 5 2 3 2" xfId="22349" xr:uid="{78B3D93C-451A-4D61-AE0C-C6059B45A65F}"/>
    <cellStyle name="40% - Accent3 3 4 5 2 4" xfId="22350" xr:uid="{DDB293E1-0C1C-4DE7-BA82-79FF1AB80FBA}"/>
    <cellStyle name="40% - Accent3 3 4 5 3" xfId="22351" xr:uid="{D5562639-6DFE-4B3D-9DBD-C76F4163AA58}"/>
    <cellStyle name="40% - Accent3 3 4 5 3 2" xfId="22352" xr:uid="{214A1F61-882B-495E-9768-C866BA738649}"/>
    <cellStyle name="40% - Accent3 3 4 5 3 2 2" xfId="22353" xr:uid="{C46E98F3-4768-4E97-A70D-596661494338}"/>
    <cellStyle name="40% - Accent3 3 4 5 3 3" xfId="22354" xr:uid="{5A84E482-2AC2-4A85-A4AE-F28547375C1F}"/>
    <cellStyle name="40% - Accent3 3 4 5 4" xfId="22355" xr:uid="{769248D5-35A1-4C44-8794-9BB58E416415}"/>
    <cellStyle name="40% - Accent3 3 4 5 4 2" xfId="22356" xr:uid="{C88D20C3-3653-46CF-A9FE-D2B20917A862}"/>
    <cellStyle name="40% - Accent3 3 4 5 5" xfId="22357" xr:uid="{616D5B97-0FC1-4648-9880-9FF33DD7A0FD}"/>
    <cellStyle name="40% - Accent3 3 4 6" xfId="22358" xr:uid="{4F5575C8-5324-48D7-A27B-EE5F7F92ECF6}"/>
    <cellStyle name="40% - Accent3 3 4 6 2" xfId="22359" xr:uid="{AE7E0C8F-0D31-4715-AE85-340549AE02C9}"/>
    <cellStyle name="40% - Accent3 3 4 6 2 2" xfId="22360" xr:uid="{2B2EBCCD-8F1B-4E23-B39D-D085E359C8B9}"/>
    <cellStyle name="40% - Accent3 3 4 6 2 2 2" xfId="22361" xr:uid="{B1F19649-4113-41DF-83B8-0EEA0E97DB5C}"/>
    <cellStyle name="40% - Accent3 3 4 6 2 3" xfId="22362" xr:uid="{787D02AB-0846-494A-B724-A00443DF0811}"/>
    <cellStyle name="40% - Accent3 3 4 6 3" xfId="22363" xr:uid="{13B8EE37-9617-46D5-ACF4-85DDFA5F5B73}"/>
    <cellStyle name="40% - Accent3 3 4 6 3 2" xfId="22364" xr:uid="{3B77DD77-D85E-401B-8E07-A78F851B222D}"/>
    <cellStyle name="40% - Accent3 3 4 6 4" xfId="22365" xr:uid="{E386BE73-231D-4FC4-B83A-566BF06B3DD5}"/>
    <cellStyle name="40% - Accent3 3 4 7" xfId="22366" xr:uid="{C06FC8B4-CEF7-4A21-99C2-4D037B21D1D4}"/>
    <cellStyle name="40% - Accent3 3 4 7 2" xfId="22367" xr:uid="{9CEF8EF6-E13A-4758-BFF8-01EB21562D53}"/>
    <cellStyle name="40% - Accent3 3 4 7 2 2" xfId="22368" xr:uid="{0B3769E6-714A-40A9-AB70-075A7594CA76}"/>
    <cellStyle name="40% - Accent3 3 4 7 3" xfId="22369" xr:uid="{A88F8D25-EBBD-4E2C-959D-772C674CFE1D}"/>
    <cellStyle name="40% - Accent3 3 4 8" xfId="22370" xr:uid="{248F0D87-4F44-42CF-BFB0-0D3407D55D89}"/>
    <cellStyle name="40% - Accent3 3 4 8 2" xfId="22371" xr:uid="{4F2E61C1-D028-4A3F-AF9F-E345405F9647}"/>
    <cellStyle name="40% - Accent3 3 4 9" xfId="22372" xr:uid="{1F499056-2A14-4BFD-908D-32050467838D}"/>
    <cellStyle name="40% - Accent3 3 4 9 2" xfId="22373" xr:uid="{48D61ADF-7283-4385-9569-94A97AEF8552}"/>
    <cellStyle name="40% - Accent3 3 5" xfId="22374" xr:uid="{9A1B7624-1D74-4C17-85E0-E407AE395788}"/>
    <cellStyle name="40% - Accent3 3 5 2" xfId="22375" xr:uid="{BDCD728E-6FFC-485C-9067-54B6D0A553AA}"/>
    <cellStyle name="40% - Accent3 3 5 2 2" xfId="22376" xr:uid="{920C2CE7-6A20-40B9-BE4C-6350CF31DCDA}"/>
    <cellStyle name="40% - Accent3 3 5 2 2 2" xfId="22377" xr:uid="{3D9FEC59-F031-48D8-AEED-FE5ADF6818DE}"/>
    <cellStyle name="40% - Accent3 3 5 2 2 2 2" xfId="22378" xr:uid="{A4351039-B38C-42A0-8E80-0F8153297E3E}"/>
    <cellStyle name="40% - Accent3 3 5 2 2 2 2 2" xfId="22379" xr:uid="{960CA714-750B-4D62-9599-25DD19253ED7}"/>
    <cellStyle name="40% - Accent3 3 5 2 2 2 3" xfId="22380" xr:uid="{BE547E99-6D4B-45D1-9967-E68393C90A87}"/>
    <cellStyle name="40% - Accent3 3 5 2 2 3" xfId="22381" xr:uid="{3EB1E722-9708-445B-A90C-C9D8ABE59FB2}"/>
    <cellStyle name="40% - Accent3 3 5 2 2 3 2" xfId="22382" xr:uid="{E6F4F563-9BE0-4D89-BBDB-9BC194AC2555}"/>
    <cellStyle name="40% - Accent3 3 5 2 2 4" xfId="22383" xr:uid="{7B1191EA-2B33-4444-BD7C-079DE8E0BADB}"/>
    <cellStyle name="40% - Accent3 3 5 2 2 4 2" xfId="22384" xr:uid="{8A400092-FD08-44DC-8A4A-FF5D2C7105B0}"/>
    <cellStyle name="40% - Accent3 3 5 2 2 5" xfId="22385" xr:uid="{5B294998-89F6-4FAB-ACD0-DE8F292BB844}"/>
    <cellStyle name="40% - Accent3 3 5 2 2 6" xfId="22386" xr:uid="{CD24FE7C-6F47-4404-8CAA-D1F8F7FA947C}"/>
    <cellStyle name="40% - Accent3 3 5 2 3" xfId="22387" xr:uid="{3F431159-D36D-4426-A68B-495E0FEBACD1}"/>
    <cellStyle name="40% - Accent3 3 5 2 3 2" xfId="22388" xr:uid="{31876A46-FFD9-4E6F-B90B-F56E5C951D1B}"/>
    <cellStyle name="40% - Accent3 3 5 2 3 2 2" xfId="22389" xr:uid="{15F0FE1C-E627-4816-9F2E-FC56F6FC7E7D}"/>
    <cellStyle name="40% - Accent3 3 5 2 3 3" xfId="22390" xr:uid="{BF074008-614B-4A27-A240-0EED3C118207}"/>
    <cellStyle name="40% - Accent3 3 5 2 4" xfId="22391" xr:uid="{6520948F-6414-4D34-BE79-C7DD9A2D759D}"/>
    <cellStyle name="40% - Accent3 3 5 2 4 2" xfId="22392" xr:uid="{0FF4097D-A62F-40ED-9ED9-19ABF92C52DE}"/>
    <cellStyle name="40% - Accent3 3 5 2 5" xfId="22393" xr:uid="{2556925B-E57D-4642-A954-5DC3583DD4D7}"/>
    <cellStyle name="40% - Accent3 3 5 2 5 2" xfId="22394" xr:uid="{8DE80508-B736-4564-9F0B-2C6571FD98FB}"/>
    <cellStyle name="40% - Accent3 3 5 2 6" xfId="22395" xr:uid="{FD0E61E4-F4F1-40DF-A9E3-FF04A0E70D67}"/>
    <cellStyle name="40% - Accent3 3 5 2 7" xfId="22396" xr:uid="{6397D697-57D5-42C0-BEC4-D12EC449E419}"/>
    <cellStyle name="40% - Accent3 3 5 3" xfId="22397" xr:uid="{C3F16F8F-294E-43B7-BAEF-226406F8F6DF}"/>
    <cellStyle name="40% - Accent3 3 5 3 2" xfId="22398" xr:uid="{7A714232-669B-491C-823B-ECC23D39605E}"/>
    <cellStyle name="40% - Accent3 3 5 3 2 2" xfId="22399" xr:uid="{57767627-A3F9-4727-8E85-F59C473B2B0A}"/>
    <cellStyle name="40% - Accent3 3 5 3 2 2 2" xfId="22400" xr:uid="{40308920-763C-4004-9378-1AD4B8FED840}"/>
    <cellStyle name="40% - Accent3 3 5 3 2 2 2 2" xfId="22401" xr:uid="{83F28375-F5A1-4E20-B246-29832DA6C302}"/>
    <cellStyle name="40% - Accent3 3 5 3 2 2 3" xfId="22402" xr:uid="{C4A52E48-0C45-43FC-9B96-9A4553487C72}"/>
    <cellStyle name="40% - Accent3 3 5 3 2 3" xfId="22403" xr:uid="{19A2D6DE-BB43-4DBC-B3E5-F7E55DAFA00A}"/>
    <cellStyle name="40% - Accent3 3 5 3 2 3 2" xfId="22404" xr:uid="{A4360E3A-13BA-4E0D-ADA4-2D51067CEE56}"/>
    <cellStyle name="40% - Accent3 3 5 3 2 4" xfId="22405" xr:uid="{62B2B5CF-D36E-45EC-BB8A-8CC56FE51F12}"/>
    <cellStyle name="40% - Accent3 3 5 3 3" xfId="22406" xr:uid="{FBD1DAF1-5AC6-4B82-AD17-DA1B0758A011}"/>
    <cellStyle name="40% - Accent3 3 5 3 3 2" xfId="22407" xr:uid="{1425E2AF-351B-4FE8-9305-1F70720EFC27}"/>
    <cellStyle name="40% - Accent3 3 5 3 3 2 2" xfId="22408" xr:uid="{315F49B8-1B89-45AD-903B-9E916500D471}"/>
    <cellStyle name="40% - Accent3 3 5 3 3 3" xfId="22409" xr:uid="{5A219981-823C-46E6-A146-19FFCD0788B6}"/>
    <cellStyle name="40% - Accent3 3 5 3 4" xfId="22410" xr:uid="{5A32145D-8163-408A-AB5E-80E47B31BC38}"/>
    <cellStyle name="40% - Accent3 3 5 3 4 2" xfId="22411" xr:uid="{35080F64-578E-49EE-B6DB-85EDB3CBC764}"/>
    <cellStyle name="40% - Accent3 3 5 3 5" xfId="22412" xr:uid="{EAB227CF-A8C6-4ECC-B04A-235957B82F11}"/>
    <cellStyle name="40% - Accent3 3 5 3 5 2" xfId="22413" xr:uid="{FB44F52D-C986-4A1E-9B66-ABA81CDE4030}"/>
    <cellStyle name="40% - Accent3 3 5 3 6" xfId="22414" xr:uid="{FAF48A6F-4E4F-42F3-8469-C76B02779946}"/>
    <cellStyle name="40% - Accent3 3 5 3 7" xfId="22415" xr:uid="{02EC35CA-CCFE-47FE-B2F1-99AF1E7BF7ED}"/>
    <cellStyle name="40% - Accent3 3 5 4" xfId="22416" xr:uid="{329A5AD3-320F-4546-8B27-76B4382AAAE1}"/>
    <cellStyle name="40% - Accent3 3 5 4 2" xfId="22417" xr:uid="{C93096DD-B2F8-4FF2-9362-CF74EA03B1D8}"/>
    <cellStyle name="40% - Accent3 3 5 4 2 2" xfId="22418" xr:uid="{40842A72-834A-4661-85FF-6EC1EF7060FE}"/>
    <cellStyle name="40% - Accent3 3 5 4 2 2 2" xfId="22419" xr:uid="{1E2CDD2C-1F3B-4EBB-8B3D-727897906FF9}"/>
    <cellStyle name="40% - Accent3 3 5 4 2 3" xfId="22420" xr:uid="{E04403B6-603F-461D-8C5D-53FC8B66D522}"/>
    <cellStyle name="40% - Accent3 3 5 4 3" xfId="22421" xr:uid="{C757218E-4355-42D0-A2C2-3E71F8B113CF}"/>
    <cellStyle name="40% - Accent3 3 5 4 3 2" xfId="22422" xr:uid="{E0ED2F33-1696-4D3C-ACCB-91544E3A8EFB}"/>
    <cellStyle name="40% - Accent3 3 5 4 4" xfId="22423" xr:uid="{5E164DE2-0083-4A61-87BD-8498A84290D0}"/>
    <cellStyle name="40% - Accent3 3 5 5" xfId="22424" xr:uid="{BD745631-F810-45F9-B331-CC6C0F2057BF}"/>
    <cellStyle name="40% - Accent3 3 5 5 2" xfId="22425" xr:uid="{9BFE8057-40A2-4ACC-B244-3504220076CC}"/>
    <cellStyle name="40% - Accent3 3 5 5 2 2" xfId="22426" xr:uid="{1D9BE98B-6E7A-4A12-84F9-FA1D03D40421}"/>
    <cellStyle name="40% - Accent3 3 5 5 3" xfId="22427" xr:uid="{6CBEB29C-9E79-4A65-AA70-EE82AA807303}"/>
    <cellStyle name="40% - Accent3 3 5 6" xfId="22428" xr:uid="{5C62E758-E447-4076-8BCC-3F70B4E153C9}"/>
    <cellStyle name="40% - Accent3 3 5 6 2" xfId="22429" xr:uid="{C3DCF384-7E0D-4962-8F30-4098BA337481}"/>
    <cellStyle name="40% - Accent3 3 5 7" xfId="22430" xr:uid="{92660539-5D1B-4D7A-A809-DF9CE895939F}"/>
    <cellStyle name="40% - Accent3 3 5 7 2" xfId="22431" xr:uid="{3327A981-4E8E-4DC2-9BCA-8993631BB191}"/>
    <cellStyle name="40% - Accent3 3 5 8" xfId="22432" xr:uid="{5504A4AA-40A4-4FEE-823A-CF551E06DEC3}"/>
    <cellStyle name="40% - Accent3 3 5 9" xfId="22433" xr:uid="{A5DCF768-96E2-4E33-936F-3FB928CCF69D}"/>
    <cellStyle name="40% - Accent3 3 6" xfId="22434" xr:uid="{EB360280-65CF-4693-9D1F-08B949BE0C2D}"/>
    <cellStyle name="40% - Accent3 3 6 2" xfId="22435" xr:uid="{258AB471-93A1-467C-9BEF-FEB77844A4D5}"/>
    <cellStyle name="40% - Accent3 3 6 2 2" xfId="22436" xr:uid="{85A7A193-27C5-4B8B-A5FF-61A1CC18924E}"/>
    <cellStyle name="40% - Accent3 3 6 2 2 2" xfId="22437" xr:uid="{87024049-C8D1-400D-AFD1-602ADDEE3AB7}"/>
    <cellStyle name="40% - Accent3 3 6 2 2 2 2" xfId="22438" xr:uid="{6317777B-7A31-4DB4-803B-4929321220B9}"/>
    <cellStyle name="40% - Accent3 3 6 2 2 2 2 2" xfId="22439" xr:uid="{71F44281-ACAD-433F-AE1B-9176561757A9}"/>
    <cellStyle name="40% - Accent3 3 6 2 2 2 3" xfId="22440" xr:uid="{A63B0B32-5A84-4D6C-8ADA-819F3D043AE2}"/>
    <cellStyle name="40% - Accent3 3 6 2 2 3" xfId="22441" xr:uid="{10625566-CB80-4BD7-ACF6-EA71B58B7EF0}"/>
    <cellStyle name="40% - Accent3 3 6 2 2 3 2" xfId="22442" xr:uid="{5D8B99A5-8968-44ED-B403-1F47D9F8F06B}"/>
    <cellStyle name="40% - Accent3 3 6 2 2 4" xfId="22443" xr:uid="{5EBF1E79-2F70-47F9-B877-C5541350A2B2}"/>
    <cellStyle name="40% - Accent3 3 6 2 2 4 2" xfId="22444" xr:uid="{079A289A-3AE8-4174-B7D2-5E2E2B02CD7C}"/>
    <cellStyle name="40% - Accent3 3 6 2 2 5" xfId="22445" xr:uid="{D286F28A-0640-49CE-97B5-A7D013472C3A}"/>
    <cellStyle name="40% - Accent3 3 6 2 2 6" xfId="22446" xr:uid="{F0DFC53D-9548-415F-BFA2-A96084EA236C}"/>
    <cellStyle name="40% - Accent3 3 6 2 3" xfId="22447" xr:uid="{28E826DC-D98A-4F96-A5CE-94144C34AB8C}"/>
    <cellStyle name="40% - Accent3 3 6 2 3 2" xfId="22448" xr:uid="{368EC317-0C20-4DC2-8BF0-AB5A5D789B14}"/>
    <cellStyle name="40% - Accent3 3 6 2 3 2 2" xfId="22449" xr:uid="{6E4D70FA-DA48-4318-B58D-3C97811B82B8}"/>
    <cellStyle name="40% - Accent3 3 6 2 3 3" xfId="22450" xr:uid="{E462684B-0B3B-4C04-A983-FCD1274303A4}"/>
    <cellStyle name="40% - Accent3 3 6 2 4" xfId="22451" xr:uid="{2A842DE7-3CF3-42C6-85D4-0DFA9EF1F3AF}"/>
    <cellStyle name="40% - Accent3 3 6 2 4 2" xfId="22452" xr:uid="{0530EECF-CDA3-45B0-BB34-E0EF240DFB16}"/>
    <cellStyle name="40% - Accent3 3 6 2 5" xfId="22453" xr:uid="{8B598D68-D641-4083-AF98-FE48BDAA66AF}"/>
    <cellStyle name="40% - Accent3 3 6 2 5 2" xfId="22454" xr:uid="{295E8F61-29BF-46AD-8E9B-202DFD731D8A}"/>
    <cellStyle name="40% - Accent3 3 6 2 6" xfId="22455" xr:uid="{D9567532-77DB-461A-9CC3-73258BBB968B}"/>
    <cellStyle name="40% - Accent3 3 6 2 7" xfId="22456" xr:uid="{B6B44D2B-BBC5-45F4-AF6C-040A7631D5D5}"/>
    <cellStyle name="40% - Accent3 3 6 3" xfId="22457" xr:uid="{BABD7472-5F22-48BA-80E5-7D9B6A676CB7}"/>
    <cellStyle name="40% - Accent3 3 6 3 2" xfId="22458" xr:uid="{29A940FB-72D2-4CF6-8299-D61FEC133BDD}"/>
    <cellStyle name="40% - Accent3 3 6 3 2 2" xfId="22459" xr:uid="{7EE89E46-9CE1-4811-9B2A-D1FE736C4178}"/>
    <cellStyle name="40% - Accent3 3 6 3 2 2 2" xfId="22460" xr:uid="{6E6D45C3-879D-44AD-B7B2-A444A019350B}"/>
    <cellStyle name="40% - Accent3 3 6 3 2 3" xfId="22461" xr:uid="{68970B22-93E8-4A4A-9C0E-F6A414C6106F}"/>
    <cellStyle name="40% - Accent3 3 6 3 3" xfId="22462" xr:uid="{31E89118-8D02-454C-AF58-45761434A8F8}"/>
    <cellStyle name="40% - Accent3 3 6 3 3 2" xfId="22463" xr:uid="{E06B361D-2174-4929-8958-39DE0F0DEF29}"/>
    <cellStyle name="40% - Accent3 3 6 3 4" xfId="22464" xr:uid="{5EBFE3B5-3E03-4166-94F9-53809CB7A798}"/>
    <cellStyle name="40% - Accent3 3 6 3 4 2" xfId="22465" xr:uid="{5709C565-87D8-4951-AD56-E82F0AE92E03}"/>
    <cellStyle name="40% - Accent3 3 6 3 5" xfId="22466" xr:uid="{362B5D78-788B-4792-9BA8-F4BF5A33A41A}"/>
    <cellStyle name="40% - Accent3 3 6 3 6" xfId="22467" xr:uid="{50D2F194-309F-44C9-BF2B-213F5848481E}"/>
    <cellStyle name="40% - Accent3 3 6 4" xfId="22468" xr:uid="{B4E6A89B-3547-4E76-A56E-874EB29DAB7A}"/>
    <cellStyle name="40% - Accent3 3 6 4 2" xfId="22469" xr:uid="{57ECDB99-AD79-49E9-80DC-533C25E26E4C}"/>
    <cellStyle name="40% - Accent3 3 6 4 2 2" xfId="22470" xr:uid="{C227C766-4CC4-42D2-B86D-AC29FF0673F4}"/>
    <cellStyle name="40% - Accent3 3 6 4 3" xfId="22471" xr:uid="{C88B80D7-0A07-4D58-BC3F-451AE6D5CF50}"/>
    <cellStyle name="40% - Accent3 3 6 5" xfId="22472" xr:uid="{34329D8C-A347-46BB-9C3D-2CB0279700A2}"/>
    <cellStyle name="40% - Accent3 3 6 5 2" xfId="22473" xr:uid="{B7805B5F-3FB3-494C-A00D-99847D0F4A6A}"/>
    <cellStyle name="40% - Accent3 3 6 6" xfId="22474" xr:uid="{AEC1CB43-DAAE-4A1D-BB86-FCAF4D707ABF}"/>
    <cellStyle name="40% - Accent3 3 6 6 2" xfId="22475" xr:uid="{6B011D63-7936-4018-AE95-5B3A85B93D37}"/>
    <cellStyle name="40% - Accent3 3 6 7" xfId="22476" xr:uid="{AB6791D1-C92C-43DE-9003-9F82CC06D209}"/>
    <cellStyle name="40% - Accent3 3 6 8" xfId="22477" xr:uid="{12D089F7-B373-4B7B-B4D2-A5CBEB1C74F7}"/>
    <cellStyle name="40% - Accent3 3 7" xfId="22478" xr:uid="{A0F87D8C-4353-4BDB-B213-B45F4494A891}"/>
    <cellStyle name="40% - Accent3 3 7 2" xfId="22479" xr:uid="{EAB95C28-7182-471F-8138-60176FE725FD}"/>
    <cellStyle name="40% - Accent3 3 7 2 2" xfId="22480" xr:uid="{E940EBC6-280A-4598-9FE2-857C6DF52AD1}"/>
    <cellStyle name="40% - Accent3 3 7 2 2 2" xfId="22481" xr:uid="{0347C1B9-CB74-4CA0-B824-4B4D80195C34}"/>
    <cellStyle name="40% - Accent3 3 7 2 2 2 2" xfId="22482" xr:uid="{A63A80C2-4DFF-45C7-A0C9-0E8534F25C20}"/>
    <cellStyle name="40% - Accent3 3 7 2 2 3" xfId="22483" xr:uid="{20EBF7E2-75B0-4332-97C7-3F2FADEF517A}"/>
    <cellStyle name="40% - Accent3 3 7 2 3" xfId="22484" xr:uid="{0C28F833-2C4F-4C85-8FA5-4254C4E51647}"/>
    <cellStyle name="40% - Accent3 3 7 2 3 2" xfId="22485" xr:uid="{3F198EDE-1BD3-4409-9EE8-464D11D483C1}"/>
    <cellStyle name="40% - Accent3 3 7 2 4" xfId="22486" xr:uid="{3F7C770B-BCA5-41DB-B09F-4C50E34EA212}"/>
    <cellStyle name="40% - Accent3 3 7 2 4 2" xfId="22487" xr:uid="{E57B83C2-2D1C-42A3-900E-40DD09E45E6A}"/>
    <cellStyle name="40% - Accent3 3 7 2 5" xfId="22488" xr:uid="{7279ACD1-856F-4EA1-A35E-DCD34704F912}"/>
    <cellStyle name="40% - Accent3 3 7 2 6" xfId="22489" xr:uid="{972D25E3-B0E2-4DAF-AFEF-7EF1447BF0D3}"/>
    <cellStyle name="40% - Accent3 3 7 3" xfId="22490" xr:uid="{C76EC9C4-8CC2-46AF-BEFF-2BB7FCBB082A}"/>
    <cellStyle name="40% - Accent3 3 7 3 2" xfId="22491" xr:uid="{BC167EF6-2350-4135-89E3-65E0259A64DB}"/>
    <cellStyle name="40% - Accent3 3 7 3 2 2" xfId="22492" xr:uid="{D5AFA8C7-A37A-4A4F-BED8-3B701B8CD88F}"/>
    <cellStyle name="40% - Accent3 3 7 3 3" xfId="22493" xr:uid="{EC35D419-1AA1-4B16-A58F-8FEB1EA82EC6}"/>
    <cellStyle name="40% - Accent3 3 7 4" xfId="22494" xr:uid="{8E4FC3A2-AA39-4A98-91B8-D2427AA8A4F2}"/>
    <cellStyle name="40% - Accent3 3 7 4 2" xfId="22495" xr:uid="{6C2B14FF-D9FE-498D-B33B-20175263D095}"/>
    <cellStyle name="40% - Accent3 3 7 5" xfId="22496" xr:uid="{9F7B18BB-2070-46E5-A842-F1572E14B276}"/>
    <cellStyle name="40% - Accent3 3 7 5 2" xfId="22497" xr:uid="{95D01650-405D-47B1-8EDE-830C66348B29}"/>
    <cellStyle name="40% - Accent3 3 7 6" xfId="22498" xr:uid="{711C06BE-0484-4BAC-842E-998CA4814E4F}"/>
    <cellStyle name="40% - Accent3 3 7 7" xfId="22499" xr:uid="{21296565-2DA4-4D7D-8853-7133A2AA1597}"/>
    <cellStyle name="40% - Accent3 3 8" xfId="22500" xr:uid="{94F9333F-2910-4F0D-A90A-A709AD731DF3}"/>
    <cellStyle name="40% - Accent3 3 8 2" xfId="22501" xr:uid="{88AF355B-4F8B-46CB-8944-04AA3C02CD6D}"/>
    <cellStyle name="40% - Accent3 3 8 2 2" xfId="22502" xr:uid="{EF4C3916-B24C-4D54-BEB0-049D4820BD03}"/>
    <cellStyle name="40% - Accent3 3 8 2 2 2" xfId="22503" xr:uid="{0746744A-B3F3-4314-B01F-AACFCF4332D0}"/>
    <cellStyle name="40% - Accent3 3 8 2 2 2 2" xfId="22504" xr:uid="{DC1692B7-5843-4990-8FDC-69871BEE8D90}"/>
    <cellStyle name="40% - Accent3 3 8 2 2 3" xfId="22505" xr:uid="{D3AEAD97-4A26-4327-91B2-6B73D9F907BA}"/>
    <cellStyle name="40% - Accent3 3 8 2 3" xfId="22506" xr:uid="{F86B3155-180A-4CD4-BA8A-E10E407C0F6F}"/>
    <cellStyle name="40% - Accent3 3 8 2 3 2" xfId="22507" xr:uid="{65282F89-E330-4ACE-813E-B2E5BF2700CF}"/>
    <cellStyle name="40% - Accent3 3 8 2 4" xfId="22508" xr:uid="{0723C95A-31C7-4C54-ADC8-EFB6D6E1CBE7}"/>
    <cellStyle name="40% - Accent3 3 8 3" xfId="22509" xr:uid="{51D307EF-2369-4DC7-8C54-DB6F791973D4}"/>
    <cellStyle name="40% - Accent3 3 8 3 2" xfId="22510" xr:uid="{CD915E8F-98E6-48EE-827A-F010A4A0123D}"/>
    <cellStyle name="40% - Accent3 3 8 3 2 2" xfId="22511" xr:uid="{A4CCAA74-FC50-49F8-BEB2-E47C8EB0EBB0}"/>
    <cellStyle name="40% - Accent3 3 8 3 3" xfId="22512" xr:uid="{CB5CD5BD-B773-4D9E-989C-A4AB860E3895}"/>
    <cellStyle name="40% - Accent3 3 8 4" xfId="22513" xr:uid="{EC22E6F3-9AF9-4CA1-A9D9-1487C95D60FE}"/>
    <cellStyle name="40% - Accent3 3 8 4 2" xfId="22514" xr:uid="{D6E5D014-6AD8-4A4E-8DE6-944964C77E54}"/>
    <cellStyle name="40% - Accent3 3 8 5" xfId="22515" xr:uid="{39AAECAC-2553-4D2C-AC75-55990E636EFD}"/>
    <cellStyle name="40% - Accent3 3 8 5 2" xfId="22516" xr:uid="{2A140D0A-B77F-460B-B704-AEC58922F14B}"/>
    <cellStyle name="40% - Accent3 3 8 6" xfId="22517" xr:uid="{26D4A769-FFB5-44D0-BE4E-7E0A7FCD1574}"/>
    <cellStyle name="40% - Accent3 3 8 7" xfId="22518" xr:uid="{B063B2C8-F716-4863-81FF-3061D32CBD3C}"/>
    <cellStyle name="40% - Accent3 3 9" xfId="22519" xr:uid="{A335B66F-1397-4913-BF5D-00F63EC4B306}"/>
    <cellStyle name="40% - Accent3 3 9 2" xfId="22520" xr:uid="{D9538C00-C705-4D1D-8609-AE7D4A3D9568}"/>
    <cellStyle name="40% - Accent3 3 9 2 2" xfId="22521" xr:uid="{78DF3AD9-F678-46B5-B732-0B7B18217E49}"/>
    <cellStyle name="40% - Accent3 3 9 2 2 2" xfId="22522" xr:uid="{94C4F073-2F6F-4314-A55E-67F1D8C00232}"/>
    <cellStyle name="40% - Accent3 3 9 2 2 2 2" xfId="22523" xr:uid="{BA016D8D-1EE3-4CBB-8E67-AB92D164737D}"/>
    <cellStyle name="40% - Accent3 3 9 2 2 3" xfId="22524" xr:uid="{E216F075-1493-4504-808B-084B294FFA4B}"/>
    <cellStyle name="40% - Accent3 3 9 2 3" xfId="22525" xr:uid="{6E6E0316-60FC-4631-92BF-DEFF32E2AE05}"/>
    <cellStyle name="40% - Accent3 3 9 2 3 2" xfId="22526" xr:uid="{90AC6E13-DC16-4E7D-9F82-FA59E92482FF}"/>
    <cellStyle name="40% - Accent3 3 9 2 4" xfId="22527" xr:uid="{940E9365-9E23-43DE-BBF1-505BC9FBEC00}"/>
    <cellStyle name="40% - Accent3 3 9 3" xfId="22528" xr:uid="{60B63C03-D43C-4F87-9E17-490EDACA7655}"/>
    <cellStyle name="40% - Accent3 3 9 3 2" xfId="22529" xr:uid="{A444BE78-474D-4847-AD73-D928A87CDDB1}"/>
    <cellStyle name="40% - Accent3 3 9 3 2 2" xfId="22530" xr:uid="{54C30D17-2FE5-417A-93B9-919AAC085924}"/>
    <cellStyle name="40% - Accent3 3 9 3 3" xfId="22531" xr:uid="{11EE84DD-9F3F-4163-842A-08B76002657F}"/>
    <cellStyle name="40% - Accent3 3 9 4" xfId="22532" xr:uid="{299C85AC-61E8-4B51-9A30-223A3C7B7A3A}"/>
    <cellStyle name="40% - Accent3 3 9 4 2" xfId="22533" xr:uid="{198FBA18-5120-4F8E-97FB-12D636D5E039}"/>
    <cellStyle name="40% - Accent3 3 9 5" xfId="22534" xr:uid="{90155CD7-24D4-40B3-A392-002111F98CDD}"/>
    <cellStyle name="40% - Accent3 3_Asset Register (new)" xfId="22535" xr:uid="{539ED50F-C4D0-44F4-AFB8-7E5B3649C3BC}"/>
    <cellStyle name="40% - Accent3 4" xfId="22536" xr:uid="{0377F1F7-FA2F-4B22-AE16-81CBE04E83C2}"/>
    <cellStyle name="40% - Accent3 4 10" xfId="22537" xr:uid="{C7BB4436-B696-45B7-8C93-550CD5849DC5}"/>
    <cellStyle name="40% - Accent3 4 10 2" xfId="22538" xr:uid="{857E3757-FD95-4440-B3F7-0BC89C3EAB25}"/>
    <cellStyle name="40% - Accent3 4 10 2 2" xfId="22539" xr:uid="{CD190F31-0BCC-4255-A056-00EE8E763555}"/>
    <cellStyle name="40% - Accent3 4 10 2 2 2" xfId="22540" xr:uid="{CA37C673-5C58-4A1C-AF0E-37C7C04CD500}"/>
    <cellStyle name="40% - Accent3 4 10 2 2 2 2" xfId="22541" xr:uid="{6E05E468-7409-4C30-913E-AE0E320C6CA2}"/>
    <cellStyle name="40% - Accent3 4 10 2 2 3" xfId="22542" xr:uid="{2A29CFD1-6DA2-4590-93A5-8C1D0777D2D2}"/>
    <cellStyle name="40% - Accent3 4 10 2 3" xfId="22543" xr:uid="{FD7ABABC-3370-4710-9DF4-D14EE9CDC324}"/>
    <cellStyle name="40% - Accent3 4 10 2 3 2" xfId="22544" xr:uid="{EA95C57A-B657-42D6-A862-056FB970104A}"/>
    <cellStyle name="40% - Accent3 4 10 2 4" xfId="22545" xr:uid="{33214F03-14B9-4B59-AA1C-AA2F92A736EE}"/>
    <cellStyle name="40% - Accent3 4 10 3" xfId="22546" xr:uid="{3B107C3C-F46B-4B33-98D3-8838B70F97E5}"/>
    <cellStyle name="40% - Accent3 4 10 3 2" xfId="22547" xr:uid="{AE6D81EB-B7C7-40E9-AC7D-504F4A81A342}"/>
    <cellStyle name="40% - Accent3 4 10 3 2 2" xfId="22548" xr:uid="{8A9F1E5A-C317-41B9-90C0-A2ABD8796443}"/>
    <cellStyle name="40% - Accent3 4 10 3 3" xfId="22549" xr:uid="{67A3D692-A358-458A-9426-CAB510F7234E}"/>
    <cellStyle name="40% - Accent3 4 10 4" xfId="22550" xr:uid="{121C59C6-A1F0-44C2-8747-6563C31C3632}"/>
    <cellStyle name="40% - Accent3 4 10 4 2" xfId="22551" xr:uid="{730FB91F-DBAD-467A-BE11-BE56CC19361F}"/>
    <cellStyle name="40% - Accent3 4 10 5" xfId="22552" xr:uid="{8B2C7AD9-728D-48FD-A4C2-6B2785E68B3F}"/>
    <cellStyle name="40% - Accent3 4 11" xfId="22553" xr:uid="{D0E8912D-0907-47E6-AAC4-15DAC828FD5E}"/>
    <cellStyle name="40% - Accent3 4 11 2" xfId="22554" xr:uid="{16901699-46BF-45F7-A1AA-B4E450D9DC88}"/>
    <cellStyle name="40% - Accent3 4 11 2 2" xfId="22555" xr:uid="{3DD3C8FE-E923-4694-8965-BB44D2FDF5D0}"/>
    <cellStyle name="40% - Accent3 4 11 2 2 2" xfId="22556" xr:uid="{4416F784-F39A-4739-BA26-A9D261DC2B2F}"/>
    <cellStyle name="40% - Accent3 4 11 2 2 2 2" xfId="22557" xr:uid="{856231E0-EE3E-498E-A7E8-2B2455EDE708}"/>
    <cellStyle name="40% - Accent3 4 11 2 2 3" xfId="22558" xr:uid="{357DBCBB-92CF-4FFF-B879-461B479B5D8B}"/>
    <cellStyle name="40% - Accent3 4 11 2 3" xfId="22559" xr:uid="{B3E46A9F-2C5B-4ABE-B12F-2D0C49FCF744}"/>
    <cellStyle name="40% - Accent3 4 11 2 3 2" xfId="22560" xr:uid="{5FCA89E0-F58A-44E0-84B4-3736E50D1EE3}"/>
    <cellStyle name="40% - Accent3 4 11 2 4" xfId="22561" xr:uid="{BE3DE325-3D80-45DB-A97E-3ECB37113D5A}"/>
    <cellStyle name="40% - Accent3 4 11 3" xfId="22562" xr:uid="{C084B270-0495-45E0-B0F2-238E44C6DDB4}"/>
    <cellStyle name="40% - Accent3 4 11 3 2" xfId="22563" xr:uid="{CF87C1E1-5D96-4B36-8501-20F81967EDDC}"/>
    <cellStyle name="40% - Accent3 4 11 3 2 2" xfId="22564" xr:uid="{F509E236-6CD8-4D18-9C54-AC998FD55726}"/>
    <cellStyle name="40% - Accent3 4 11 3 3" xfId="22565" xr:uid="{2CBEEF6C-788D-4D61-A0A8-88F2CA52D989}"/>
    <cellStyle name="40% - Accent3 4 11 4" xfId="22566" xr:uid="{31CABE77-68C8-45CD-8F0F-948E95398604}"/>
    <cellStyle name="40% - Accent3 4 11 4 2" xfId="22567" xr:uid="{0CBCC481-70C3-4160-B756-DE23887B1227}"/>
    <cellStyle name="40% - Accent3 4 11 5" xfId="22568" xr:uid="{AF492CFA-5D30-4301-BD18-5213AA8EE623}"/>
    <cellStyle name="40% - Accent3 4 12" xfId="22569" xr:uid="{16B4C22D-A623-4BB4-A5D2-8DC6FDC99CB5}"/>
    <cellStyle name="40% - Accent3 4 12 2" xfId="22570" xr:uid="{D5B357CA-A997-40CC-A218-7845835B9C7A}"/>
    <cellStyle name="40% - Accent3 4 12 2 2" xfId="22571" xr:uid="{ABFF61A1-29B2-4E6C-9470-E6FDFF9B63BB}"/>
    <cellStyle name="40% - Accent3 4 12 2 2 2" xfId="22572" xr:uid="{E51E602A-0F6A-49D3-8911-F23582CCA940}"/>
    <cellStyle name="40% - Accent3 4 12 2 2 2 2" xfId="22573" xr:uid="{62D3E245-A055-41CE-8F4A-36A2CA86071A}"/>
    <cellStyle name="40% - Accent3 4 12 2 2 3" xfId="22574" xr:uid="{F8D26730-DDF7-4213-B610-B322A96F3788}"/>
    <cellStyle name="40% - Accent3 4 12 2 3" xfId="22575" xr:uid="{BFCC845B-AED6-4EBC-B150-8A1307002B74}"/>
    <cellStyle name="40% - Accent3 4 12 2 3 2" xfId="22576" xr:uid="{F703950C-DB27-46BE-9C79-799DCA80BB62}"/>
    <cellStyle name="40% - Accent3 4 12 2 4" xfId="22577" xr:uid="{06C6298E-7D73-47C6-BB43-6960F57AE8F8}"/>
    <cellStyle name="40% - Accent3 4 12 3" xfId="22578" xr:uid="{395863B6-2D2C-4735-A9C6-864C8C32C3F5}"/>
    <cellStyle name="40% - Accent3 4 12 3 2" xfId="22579" xr:uid="{E9DE1BDB-70B3-4358-9B79-C8E3867F9050}"/>
    <cellStyle name="40% - Accent3 4 12 3 2 2" xfId="22580" xr:uid="{B4403707-F06D-4BE9-8E9F-AD21BC0E0190}"/>
    <cellStyle name="40% - Accent3 4 12 3 3" xfId="22581" xr:uid="{440CB90F-AE79-4D99-B1F7-8073ACEE2C9A}"/>
    <cellStyle name="40% - Accent3 4 12 4" xfId="22582" xr:uid="{5F13C975-E266-4B92-B2E4-5F6F09FD86BF}"/>
    <cellStyle name="40% - Accent3 4 12 4 2" xfId="22583" xr:uid="{64D3A7B4-C550-48D0-AC32-508929036CD5}"/>
    <cellStyle name="40% - Accent3 4 12 5" xfId="22584" xr:uid="{503D75FC-A029-4127-9C7A-FF60A93C5896}"/>
    <cellStyle name="40% - Accent3 4 13" xfId="22585" xr:uid="{9CC6509B-2AA1-41AC-A8CD-EDDF0371AC1B}"/>
    <cellStyle name="40% - Accent3 4 13 2" xfId="22586" xr:uid="{838E8424-9D6C-46CB-AADD-6815F5509DCA}"/>
    <cellStyle name="40% - Accent3 4 13 2 2" xfId="22587" xr:uid="{BE6A7C75-4261-42E8-99B1-FE7237614F34}"/>
    <cellStyle name="40% - Accent3 4 13 2 2 2" xfId="22588" xr:uid="{C90A1B9E-F461-41B0-94F9-980B6A71CAAD}"/>
    <cellStyle name="40% - Accent3 4 13 2 2 2 2" xfId="22589" xr:uid="{5062B8D9-33A1-46B9-9A8A-274528747384}"/>
    <cellStyle name="40% - Accent3 4 13 2 2 3" xfId="22590" xr:uid="{93602DB5-4EA6-44A6-8CEA-FDC2FC654E68}"/>
    <cellStyle name="40% - Accent3 4 13 2 3" xfId="22591" xr:uid="{17A779B2-E6BE-4E8C-B31D-DE025D0D9C88}"/>
    <cellStyle name="40% - Accent3 4 13 2 3 2" xfId="22592" xr:uid="{CAF9303C-B326-469F-86AA-9596DB920185}"/>
    <cellStyle name="40% - Accent3 4 13 2 4" xfId="22593" xr:uid="{234D25D6-DF4F-4FD8-81CB-354EBEE5CD44}"/>
    <cellStyle name="40% - Accent3 4 13 3" xfId="22594" xr:uid="{BC827F7D-F9B8-42EC-AA56-535B213DC20D}"/>
    <cellStyle name="40% - Accent3 4 13 3 2" xfId="22595" xr:uid="{4DAA1891-F41B-4B19-AD61-BD3F371D634B}"/>
    <cellStyle name="40% - Accent3 4 13 3 2 2" xfId="22596" xr:uid="{08B8D70C-429C-421A-82D5-D5E5438D4D60}"/>
    <cellStyle name="40% - Accent3 4 13 3 3" xfId="22597" xr:uid="{165B479F-ECE5-47C6-AD11-6E3A0BFA0645}"/>
    <cellStyle name="40% - Accent3 4 13 4" xfId="22598" xr:uid="{CE9C1997-3EE3-439D-94B7-16613C5D918F}"/>
    <cellStyle name="40% - Accent3 4 13 4 2" xfId="22599" xr:uid="{7A3AE70D-7DBD-44CB-9F43-989CC1235595}"/>
    <cellStyle name="40% - Accent3 4 13 5" xfId="22600" xr:uid="{B51E50E3-7C3D-4B89-977D-5C6F0F3757C2}"/>
    <cellStyle name="40% - Accent3 4 14" xfId="22601" xr:uid="{95E0367A-3BC6-41CD-BA2F-660C83FAAA5F}"/>
    <cellStyle name="40% - Accent3 4 14 2" xfId="22602" xr:uid="{687ED670-22FE-42D5-BB34-BB170AAB9B12}"/>
    <cellStyle name="40% - Accent3 4 14 2 2" xfId="22603" xr:uid="{CDADAE30-B481-4B50-9CCB-CA1AECA1D052}"/>
    <cellStyle name="40% - Accent3 4 14 2 2 2" xfId="22604" xr:uid="{1BCB0E5A-755C-4753-9457-69D08CD92901}"/>
    <cellStyle name="40% - Accent3 4 14 2 3" xfId="22605" xr:uid="{977A22F0-9D46-4B1F-9C91-9EE0828FC989}"/>
    <cellStyle name="40% - Accent3 4 14 3" xfId="22606" xr:uid="{67371F82-90DE-4D4E-B99A-CCD120000028}"/>
    <cellStyle name="40% - Accent3 4 14 3 2" xfId="22607" xr:uid="{F7624DEA-3D20-4801-8B09-33519AE7B506}"/>
    <cellStyle name="40% - Accent3 4 14 4" xfId="22608" xr:uid="{0DC2B698-0A3C-4512-AA8D-8160680B8195}"/>
    <cellStyle name="40% - Accent3 4 15" xfId="22609" xr:uid="{8969D1DB-2A69-47F1-B2F3-547EB909044E}"/>
    <cellStyle name="40% - Accent3 4 15 2" xfId="22610" xr:uid="{648FF821-8E56-427E-AF32-206804FC40F1}"/>
    <cellStyle name="40% - Accent3 4 15 2 2" xfId="22611" xr:uid="{1858A3DC-65E2-4B18-B7AD-D0C4A46E0619}"/>
    <cellStyle name="40% - Accent3 4 15 3" xfId="22612" xr:uid="{FB27F00F-0174-4C04-B078-568583E640A7}"/>
    <cellStyle name="40% - Accent3 4 16" xfId="22613" xr:uid="{A4487024-D366-4DBA-B14B-921770E5840C}"/>
    <cellStyle name="40% - Accent3 4 16 2" xfId="22614" xr:uid="{1D515961-C3EF-4C25-BEBF-A13BF4B851B8}"/>
    <cellStyle name="40% - Accent3 4 17" xfId="22615" xr:uid="{DF1749BA-38D7-4C54-A25A-EB44AC0093F9}"/>
    <cellStyle name="40% - Accent3 4 17 2" xfId="22616" xr:uid="{2EC91085-F74B-4D7A-985C-53CC84C45676}"/>
    <cellStyle name="40% - Accent3 4 18" xfId="22617" xr:uid="{2A133637-9C12-490F-B53C-3D700F8050D0}"/>
    <cellStyle name="40% - Accent3 4 19" xfId="22618" xr:uid="{55DD7B2A-1D7F-448A-BEA2-D0BF0D38FDF6}"/>
    <cellStyle name="40% - Accent3 4 2" xfId="22619" xr:uid="{4FE5F1CF-EE16-48E1-B961-E7D3B227A1C4}"/>
    <cellStyle name="40% - Accent3 4 2 10" xfId="22620" xr:uid="{18C84499-1DBD-4826-A685-8371ABEE7193}"/>
    <cellStyle name="40% - Accent3 4 2 10 2" xfId="22621" xr:uid="{9E6FC948-CAA4-49D5-8D40-BEF054667F1B}"/>
    <cellStyle name="40% - Accent3 4 2 10 2 2" xfId="22622" xr:uid="{2183E842-41C8-4314-BF41-9CE149410126}"/>
    <cellStyle name="40% - Accent3 4 2 10 2 2 2" xfId="22623" xr:uid="{6CB07BA9-2397-43C1-B7FC-F2951AC965B6}"/>
    <cellStyle name="40% - Accent3 4 2 10 2 2 2 2" xfId="22624" xr:uid="{1D8FA7F5-ABEE-495B-A2E7-CCF1F48B6DAA}"/>
    <cellStyle name="40% - Accent3 4 2 10 2 2 3" xfId="22625" xr:uid="{88D32C57-17D1-4B7D-B91C-DE3A4B5FE9D4}"/>
    <cellStyle name="40% - Accent3 4 2 10 2 3" xfId="22626" xr:uid="{8827C130-24F2-4042-BABE-EBE34306F86E}"/>
    <cellStyle name="40% - Accent3 4 2 10 2 3 2" xfId="22627" xr:uid="{6001523E-4C97-4497-B8BC-AD88BE271507}"/>
    <cellStyle name="40% - Accent3 4 2 10 2 4" xfId="22628" xr:uid="{45D0E9F5-9D2D-4D22-8FFA-24BB42B3307A}"/>
    <cellStyle name="40% - Accent3 4 2 10 3" xfId="22629" xr:uid="{279CA065-E6A0-4376-87A6-297BAA51D2CE}"/>
    <cellStyle name="40% - Accent3 4 2 10 3 2" xfId="22630" xr:uid="{CE09D0F1-61E3-4CB9-AD53-185785335257}"/>
    <cellStyle name="40% - Accent3 4 2 10 3 2 2" xfId="22631" xr:uid="{3E48EDC1-9C2E-4744-A52B-8FDB987D411C}"/>
    <cellStyle name="40% - Accent3 4 2 10 3 3" xfId="22632" xr:uid="{B4021469-9374-49F2-B110-4188B50D2068}"/>
    <cellStyle name="40% - Accent3 4 2 10 4" xfId="22633" xr:uid="{2FFF6690-B929-4EEB-A001-69D37AC179CD}"/>
    <cellStyle name="40% - Accent3 4 2 10 4 2" xfId="22634" xr:uid="{794EE6A1-4D96-4B8A-AE50-F4B0B438FB70}"/>
    <cellStyle name="40% - Accent3 4 2 10 5" xfId="22635" xr:uid="{2169F20B-68A1-4C17-A0F6-934580B25050}"/>
    <cellStyle name="40% - Accent3 4 2 11" xfId="22636" xr:uid="{AEA5CBA1-5557-4AFC-B6CF-FACD5D8DDBDB}"/>
    <cellStyle name="40% - Accent3 4 2 11 2" xfId="22637" xr:uid="{31470724-C00E-48F0-A3C8-F98F445C94C1}"/>
    <cellStyle name="40% - Accent3 4 2 11 2 2" xfId="22638" xr:uid="{1596A921-33A0-43CE-9A35-13D7ED4B827A}"/>
    <cellStyle name="40% - Accent3 4 2 11 2 2 2" xfId="22639" xr:uid="{10ECD24F-87E0-4169-8064-F79806D3B05A}"/>
    <cellStyle name="40% - Accent3 4 2 11 2 2 2 2" xfId="22640" xr:uid="{552EA9A4-CBB5-482F-A22A-E4000C5D4367}"/>
    <cellStyle name="40% - Accent3 4 2 11 2 2 3" xfId="22641" xr:uid="{D7926C00-D8D3-449D-B5C6-599439C3A528}"/>
    <cellStyle name="40% - Accent3 4 2 11 2 3" xfId="22642" xr:uid="{A78F0CC1-BA2C-4448-BA58-B16FC20E96C0}"/>
    <cellStyle name="40% - Accent3 4 2 11 2 3 2" xfId="22643" xr:uid="{453E2E47-8FAB-4380-89E1-B3D3965FBD0E}"/>
    <cellStyle name="40% - Accent3 4 2 11 2 4" xfId="22644" xr:uid="{609BD45F-7FFA-4E9F-9644-783BD135C636}"/>
    <cellStyle name="40% - Accent3 4 2 11 3" xfId="22645" xr:uid="{E24142B8-E948-4D1A-A0A4-566D345C04CE}"/>
    <cellStyle name="40% - Accent3 4 2 11 3 2" xfId="22646" xr:uid="{50EBBBF9-6078-4FFD-BC43-590FB7258B61}"/>
    <cellStyle name="40% - Accent3 4 2 11 3 2 2" xfId="22647" xr:uid="{8A45E89B-BA24-4037-A5F4-36096CC84DF2}"/>
    <cellStyle name="40% - Accent3 4 2 11 3 3" xfId="22648" xr:uid="{3D5BDAF5-DB90-48A7-8B34-002E93590FFB}"/>
    <cellStyle name="40% - Accent3 4 2 11 4" xfId="22649" xr:uid="{68F92D1D-A8F1-4613-ABD2-6EEF83F79522}"/>
    <cellStyle name="40% - Accent3 4 2 11 4 2" xfId="22650" xr:uid="{8E142CD7-C022-4F42-9DCD-5757B518DA28}"/>
    <cellStyle name="40% - Accent3 4 2 11 5" xfId="22651" xr:uid="{D361695E-CFFB-4CC2-A152-37A4B8C03DFF}"/>
    <cellStyle name="40% - Accent3 4 2 12" xfId="22652" xr:uid="{89942848-0A87-433F-AE3E-5FD9A32169F0}"/>
    <cellStyle name="40% - Accent3 4 2 12 2" xfId="22653" xr:uid="{BBF63ACD-66AB-4A1F-8A90-C51E557B870C}"/>
    <cellStyle name="40% - Accent3 4 2 12 2 2" xfId="22654" xr:uid="{EB449547-0FEF-4B94-9BB5-757740B4CF12}"/>
    <cellStyle name="40% - Accent3 4 2 12 2 2 2" xfId="22655" xr:uid="{5CB8BC79-F199-4820-AAB8-396D03915488}"/>
    <cellStyle name="40% - Accent3 4 2 12 2 3" xfId="22656" xr:uid="{045B4081-243B-444C-8440-8CA93443B743}"/>
    <cellStyle name="40% - Accent3 4 2 12 3" xfId="22657" xr:uid="{14606A41-96EF-4F97-A2AB-FC72CE4C3CA7}"/>
    <cellStyle name="40% - Accent3 4 2 12 3 2" xfId="22658" xr:uid="{10C6B8D4-3D72-4B06-B35B-31E088FE218F}"/>
    <cellStyle name="40% - Accent3 4 2 12 4" xfId="22659" xr:uid="{F421D287-9BEE-4743-8092-4CA248B33168}"/>
    <cellStyle name="40% - Accent3 4 2 13" xfId="22660" xr:uid="{37F7E24C-1470-4EEF-8F46-0CAEFDF18BCC}"/>
    <cellStyle name="40% - Accent3 4 2 13 2" xfId="22661" xr:uid="{5F68FAAE-3313-48C8-B24B-37AB74070321}"/>
    <cellStyle name="40% - Accent3 4 2 13 2 2" xfId="22662" xr:uid="{52160C9C-251A-4875-9DBE-637C08B36663}"/>
    <cellStyle name="40% - Accent3 4 2 13 3" xfId="22663" xr:uid="{96ED16F1-4438-4F41-80FB-05E7810DA9C9}"/>
    <cellStyle name="40% - Accent3 4 2 14" xfId="22664" xr:uid="{6552A08C-3AC6-40EE-B944-7214E889FC20}"/>
    <cellStyle name="40% - Accent3 4 2 14 2" xfId="22665" xr:uid="{55194424-37CD-4E57-B413-12340DD94760}"/>
    <cellStyle name="40% - Accent3 4 2 15" xfId="22666" xr:uid="{D3B8D761-A187-4BFE-9D57-ACE4095A0890}"/>
    <cellStyle name="40% - Accent3 4 2 15 2" xfId="22667" xr:uid="{A4419C8F-62DA-4FD3-A257-7938B230EB38}"/>
    <cellStyle name="40% - Accent3 4 2 16" xfId="22668" xr:uid="{53F3DBDB-748B-4A36-A2A8-0DF21FA8CC33}"/>
    <cellStyle name="40% - Accent3 4 2 17" xfId="22669" xr:uid="{F6556327-000B-4C72-9B21-6F83F7F8C8ED}"/>
    <cellStyle name="40% - Accent3 4 2 2" xfId="22670" xr:uid="{3CDF3989-194F-49F1-84A7-E08F4AA949CE}"/>
    <cellStyle name="40% - Accent3 4 2 2 10" xfId="22671" xr:uid="{70F3EE38-F3A9-45FA-A07D-6D514A6A1F09}"/>
    <cellStyle name="40% - Accent3 4 2 2 2" xfId="22672" xr:uid="{1FCD1BBF-4A42-4954-8BC6-E07530742D89}"/>
    <cellStyle name="40% - Accent3 4 2 2 2 2" xfId="22673" xr:uid="{8D5E9093-DDDB-40E5-A995-455A43631FB4}"/>
    <cellStyle name="40% - Accent3 4 2 2 2 2 2" xfId="22674" xr:uid="{F1D562E1-9FCF-439E-A3D4-323D31D84F6A}"/>
    <cellStyle name="40% - Accent3 4 2 2 2 2 2 2" xfId="22675" xr:uid="{203BAD49-5D55-48F2-BB14-DE503F4218B7}"/>
    <cellStyle name="40% - Accent3 4 2 2 2 2 2 2 2" xfId="22676" xr:uid="{26ED7CDE-C9D7-4CEB-B888-3B7CFEE7C0B8}"/>
    <cellStyle name="40% - Accent3 4 2 2 2 2 2 2 2 2" xfId="22677" xr:uid="{1DB42BCA-20ED-4B1D-A1D5-CB7CD47AFF3B}"/>
    <cellStyle name="40% - Accent3 4 2 2 2 2 2 2 3" xfId="22678" xr:uid="{03107280-C712-4B6A-ADD5-F8DEAB078B98}"/>
    <cellStyle name="40% - Accent3 4 2 2 2 2 2 3" xfId="22679" xr:uid="{0B226847-2777-4636-A700-F207CF0775C4}"/>
    <cellStyle name="40% - Accent3 4 2 2 2 2 2 3 2" xfId="22680" xr:uid="{D4745581-C39A-4D21-8412-987C5691B1AB}"/>
    <cellStyle name="40% - Accent3 4 2 2 2 2 2 4" xfId="22681" xr:uid="{7D9C741E-56BA-49FE-B58C-18CC921EA4EB}"/>
    <cellStyle name="40% - Accent3 4 2 2 2 2 2 4 2" xfId="22682" xr:uid="{6AA6AFEF-AE83-46DA-9DBC-78E865051E24}"/>
    <cellStyle name="40% - Accent3 4 2 2 2 2 2 5" xfId="22683" xr:uid="{9DC607E3-A4E7-4230-88A2-0346F612FF57}"/>
    <cellStyle name="40% - Accent3 4 2 2 2 2 2 6" xfId="22684" xr:uid="{CC06649D-4527-497D-B83E-E91AFBE9E2E1}"/>
    <cellStyle name="40% - Accent3 4 2 2 2 2 3" xfId="22685" xr:uid="{4274148E-2DE1-4F97-A04D-D6FDCC265ED3}"/>
    <cellStyle name="40% - Accent3 4 2 2 2 2 3 2" xfId="22686" xr:uid="{8E22302E-D1BE-45D1-A9C7-74A47CBD63DC}"/>
    <cellStyle name="40% - Accent3 4 2 2 2 2 3 2 2" xfId="22687" xr:uid="{B93AB733-B927-49F8-BCC8-15512E00B638}"/>
    <cellStyle name="40% - Accent3 4 2 2 2 2 3 3" xfId="22688" xr:uid="{BF35B6A4-2883-4BF6-B8E5-881EA4EB136D}"/>
    <cellStyle name="40% - Accent3 4 2 2 2 2 4" xfId="22689" xr:uid="{A4DAEDE5-5656-4E3D-BDEC-9BA1B4C9C982}"/>
    <cellStyle name="40% - Accent3 4 2 2 2 2 4 2" xfId="22690" xr:uid="{43709D07-CE7F-41EA-88EE-2F8EF5B2BC94}"/>
    <cellStyle name="40% - Accent3 4 2 2 2 2 5" xfId="22691" xr:uid="{DEC2B5A4-563D-4555-9BAA-F461E9344834}"/>
    <cellStyle name="40% - Accent3 4 2 2 2 2 5 2" xfId="22692" xr:uid="{FBA018D3-89D8-40E6-A4BA-3D4A2F70F7A6}"/>
    <cellStyle name="40% - Accent3 4 2 2 2 2 6" xfId="22693" xr:uid="{690119BF-786B-49D4-BCE0-8046E264E803}"/>
    <cellStyle name="40% - Accent3 4 2 2 2 2 7" xfId="22694" xr:uid="{1A3CB120-920D-419A-920A-9F64468E4EDC}"/>
    <cellStyle name="40% - Accent3 4 2 2 2 3" xfId="22695" xr:uid="{E9B0AA68-CE36-4919-BB9F-85893278CAC6}"/>
    <cellStyle name="40% - Accent3 4 2 2 2 3 2" xfId="22696" xr:uid="{F4026DD0-18D7-43A8-B85A-39B0DFE73479}"/>
    <cellStyle name="40% - Accent3 4 2 2 2 3 2 2" xfId="22697" xr:uid="{9E1B547C-F0DF-4859-BC0C-84FD17CA6AB7}"/>
    <cellStyle name="40% - Accent3 4 2 2 2 3 2 2 2" xfId="22698" xr:uid="{5C46CD52-6D81-4C8F-A6BE-106E9C9099E7}"/>
    <cellStyle name="40% - Accent3 4 2 2 2 3 2 3" xfId="22699" xr:uid="{A9C81812-6288-4DB9-8323-21035043E13A}"/>
    <cellStyle name="40% - Accent3 4 2 2 2 3 3" xfId="22700" xr:uid="{5E08CB0C-D06E-4462-9EDB-32234D64895B}"/>
    <cellStyle name="40% - Accent3 4 2 2 2 3 3 2" xfId="22701" xr:uid="{61710C22-B8C9-43B1-8CD6-994E3A9D3C50}"/>
    <cellStyle name="40% - Accent3 4 2 2 2 3 4" xfId="22702" xr:uid="{BF703ECA-B6FF-4E51-8941-1386109D55CB}"/>
    <cellStyle name="40% - Accent3 4 2 2 2 3 4 2" xfId="22703" xr:uid="{A8715B4A-12DA-4B60-B13B-7906B148BCFD}"/>
    <cellStyle name="40% - Accent3 4 2 2 2 3 5" xfId="22704" xr:uid="{0F1373DD-0A4C-4FA8-BBF0-7754B42F180B}"/>
    <cellStyle name="40% - Accent3 4 2 2 2 3 6" xfId="22705" xr:uid="{4166684A-9183-4FA8-BDEC-B445EB1F226A}"/>
    <cellStyle name="40% - Accent3 4 2 2 2 4" xfId="22706" xr:uid="{0ED74278-A8A9-47D6-B0BC-D972B7EDBDFC}"/>
    <cellStyle name="40% - Accent3 4 2 2 2 4 2" xfId="22707" xr:uid="{AC6EEFB5-6FA8-4E45-8E3F-BED71B144681}"/>
    <cellStyle name="40% - Accent3 4 2 2 2 4 2 2" xfId="22708" xr:uid="{DB9ED3D6-81C6-4A5D-8B97-2F31E1F0C4A0}"/>
    <cellStyle name="40% - Accent3 4 2 2 2 4 3" xfId="22709" xr:uid="{091D238D-034E-4AA0-892B-B52DBDD6CBAF}"/>
    <cellStyle name="40% - Accent3 4 2 2 2 5" xfId="22710" xr:uid="{827C7AA1-1A5E-42A4-B3A6-11596CDE0B2A}"/>
    <cellStyle name="40% - Accent3 4 2 2 2 5 2" xfId="22711" xr:uid="{CCB73FA8-CEAD-4ECB-AAB8-6BC66CE39AB3}"/>
    <cellStyle name="40% - Accent3 4 2 2 2 6" xfId="22712" xr:uid="{B2B012B8-0080-4C30-8296-EE7787A4E6FA}"/>
    <cellStyle name="40% - Accent3 4 2 2 2 6 2" xfId="22713" xr:uid="{42DC293A-7091-4888-AAAB-2A4CE1AD14C0}"/>
    <cellStyle name="40% - Accent3 4 2 2 2 7" xfId="22714" xr:uid="{EA453563-02DF-44AC-8B5B-93E687CE47D3}"/>
    <cellStyle name="40% - Accent3 4 2 2 2 8" xfId="22715" xr:uid="{D9197E6B-6663-424B-BC93-8FD0C53458CC}"/>
    <cellStyle name="40% - Accent3 4 2 2 3" xfId="22716" xr:uid="{2DA43D33-ED53-4572-917D-439CBEAD0C92}"/>
    <cellStyle name="40% - Accent3 4 2 2 3 2" xfId="22717" xr:uid="{47F78871-0C14-4F0A-8D6D-DAF638D1459E}"/>
    <cellStyle name="40% - Accent3 4 2 2 3 2 2" xfId="22718" xr:uid="{D01A41F6-A5E3-4A28-B64D-2EE85EAB4833}"/>
    <cellStyle name="40% - Accent3 4 2 2 3 2 2 2" xfId="22719" xr:uid="{8CDFBFD3-AB4A-45D7-B312-781B08179275}"/>
    <cellStyle name="40% - Accent3 4 2 2 3 2 2 2 2" xfId="22720" xr:uid="{4846020C-8A54-443A-A427-708792EA04C8}"/>
    <cellStyle name="40% - Accent3 4 2 2 3 2 2 3" xfId="22721" xr:uid="{42CB1ABA-97BD-41B9-B660-06B2FB59CB5F}"/>
    <cellStyle name="40% - Accent3 4 2 2 3 2 3" xfId="22722" xr:uid="{10AEE954-842B-486B-8C74-E036F5601BC4}"/>
    <cellStyle name="40% - Accent3 4 2 2 3 2 3 2" xfId="22723" xr:uid="{7119E956-D5A5-45EF-8636-54ABE0C81EF1}"/>
    <cellStyle name="40% - Accent3 4 2 2 3 2 4" xfId="22724" xr:uid="{92D77EAF-4DF3-4423-B853-3E190CAA2338}"/>
    <cellStyle name="40% - Accent3 4 2 2 3 2 4 2" xfId="22725" xr:uid="{93D19276-9A42-49A0-A3A3-AB7F7CD48F95}"/>
    <cellStyle name="40% - Accent3 4 2 2 3 2 5" xfId="22726" xr:uid="{663C90DC-D34D-4C15-A886-81B386FC0C1D}"/>
    <cellStyle name="40% - Accent3 4 2 2 3 2 6" xfId="22727" xr:uid="{6427171F-8734-4AAB-A0D2-52F1A128BE33}"/>
    <cellStyle name="40% - Accent3 4 2 2 3 3" xfId="22728" xr:uid="{16AE67A3-E433-4803-A34C-D58151EDF83A}"/>
    <cellStyle name="40% - Accent3 4 2 2 3 3 2" xfId="22729" xr:uid="{538793B2-1E75-4943-B1DB-D921C2A73B1A}"/>
    <cellStyle name="40% - Accent3 4 2 2 3 3 2 2" xfId="22730" xr:uid="{95C1744F-2F91-4C5D-A8EF-0E7A75D238BC}"/>
    <cellStyle name="40% - Accent3 4 2 2 3 3 3" xfId="22731" xr:uid="{1DA4A270-F81C-4390-9DCE-02BE95091D8D}"/>
    <cellStyle name="40% - Accent3 4 2 2 3 4" xfId="22732" xr:uid="{359CF2B4-9DCA-4EAE-B0FC-3FECFE64BC8A}"/>
    <cellStyle name="40% - Accent3 4 2 2 3 4 2" xfId="22733" xr:uid="{DE128179-B992-4539-96EA-EDE373060384}"/>
    <cellStyle name="40% - Accent3 4 2 2 3 5" xfId="22734" xr:uid="{B77AF65D-88D4-4CD6-B4CB-EC8B1F013F88}"/>
    <cellStyle name="40% - Accent3 4 2 2 3 5 2" xfId="22735" xr:uid="{577E6C40-ED9A-4092-84F7-68CC81FABB37}"/>
    <cellStyle name="40% - Accent3 4 2 2 3 6" xfId="22736" xr:uid="{C97E61E2-DD95-4D36-A53E-F06DAF383544}"/>
    <cellStyle name="40% - Accent3 4 2 2 3 7" xfId="22737" xr:uid="{A78E38A3-E96D-4ED6-BE52-F2D0615BC872}"/>
    <cellStyle name="40% - Accent3 4 2 2 4" xfId="22738" xr:uid="{845A1B02-876B-4BE6-A34B-AC9CE1B7717B}"/>
    <cellStyle name="40% - Accent3 4 2 2 4 2" xfId="22739" xr:uid="{57C5E7EB-C535-457C-B7BE-D5A6E251364A}"/>
    <cellStyle name="40% - Accent3 4 2 2 4 2 2" xfId="22740" xr:uid="{890195FE-A49F-46FC-8046-766C18B1EC14}"/>
    <cellStyle name="40% - Accent3 4 2 2 4 2 2 2" xfId="22741" xr:uid="{F19B38B2-0EDA-420C-8DBA-0454901A8436}"/>
    <cellStyle name="40% - Accent3 4 2 2 4 2 2 2 2" xfId="22742" xr:uid="{8389CEF4-73E8-44AB-820E-A96264CFB18E}"/>
    <cellStyle name="40% - Accent3 4 2 2 4 2 2 3" xfId="22743" xr:uid="{D501E3D7-68EA-45E2-BD1A-D772588321DB}"/>
    <cellStyle name="40% - Accent3 4 2 2 4 2 3" xfId="22744" xr:uid="{F4F8CC54-2902-4892-A5D6-9B3AAB8D1398}"/>
    <cellStyle name="40% - Accent3 4 2 2 4 2 3 2" xfId="22745" xr:uid="{F73EC613-298B-417C-A85A-2C01BCAFA0A6}"/>
    <cellStyle name="40% - Accent3 4 2 2 4 2 4" xfId="22746" xr:uid="{8CA83E2F-3987-47B0-8DE5-0D6BE906E0ED}"/>
    <cellStyle name="40% - Accent3 4 2 2 4 3" xfId="22747" xr:uid="{29FE0435-9FB1-4D68-92E3-2497DE4F8E3B}"/>
    <cellStyle name="40% - Accent3 4 2 2 4 3 2" xfId="22748" xr:uid="{B9890788-623D-4EEA-B025-521E869F43DD}"/>
    <cellStyle name="40% - Accent3 4 2 2 4 3 2 2" xfId="22749" xr:uid="{1EA12293-DA1A-4488-AC36-535210B740A1}"/>
    <cellStyle name="40% - Accent3 4 2 2 4 3 3" xfId="22750" xr:uid="{B531482D-B403-4F35-8A7E-5CC39F489FC4}"/>
    <cellStyle name="40% - Accent3 4 2 2 4 4" xfId="22751" xr:uid="{EFC35992-5BD4-48A6-95E1-8FAB39E07C4A}"/>
    <cellStyle name="40% - Accent3 4 2 2 4 4 2" xfId="22752" xr:uid="{FC7D6F4E-02B0-48D5-BFF3-962C79B90933}"/>
    <cellStyle name="40% - Accent3 4 2 2 4 5" xfId="22753" xr:uid="{F309A18E-4741-4129-B533-814D9823405C}"/>
    <cellStyle name="40% - Accent3 4 2 2 4 5 2" xfId="22754" xr:uid="{237AA2E5-8AFB-47C5-AC53-5FF8E3CCB667}"/>
    <cellStyle name="40% - Accent3 4 2 2 4 6" xfId="22755" xr:uid="{1309689F-3DC6-4131-B084-B1BD520F400B}"/>
    <cellStyle name="40% - Accent3 4 2 2 4 7" xfId="22756" xr:uid="{B38A27EB-795B-4ACB-B951-F3E7F6631D34}"/>
    <cellStyle name="40% - Accent3 4 2 2 5" xfId="22757" xr:uid="{A64DDD33-8710-45D8-A1A3-EA7AF6C4F40D}"/>
    <cellStyle name="40% - Accent3 4 2 2 5 2" xfId="22758" xr:uid="{89BE97F9-AA4F-4588-ABE7-E2016F539385}"/>
    <cellStyle name="40% - Accent3 4 2 2 5 2 2" xfId="22759" xr:uid="{925196A1-C0FA-4B6B-8BD7-902EA7D54D59}"/>
    <cellStyle name="40% - Accent3 4 2 2 5 2 2 2" xfId="22760" xr:uid="{021C44E7-FB19-4279-81D6-E97A5DA0230E}"/>
    <cellStyle name="40% - Accent3 4 2 2 5 2 3" xfId="22761" xr:uid="{CBA0E42B-8DD6-4F2F-BB61-4075DAF07CC8}"/>
    <cellStyle name="40% - Accent3 4 2 2 5 3" xfId="22762" xr:uid="{6D5F74AE-6010-468C-A53C-9B52D51819D2}"/>
    <cellStyle name="40% - Accent3 4 2 2 5 3 2" xfId="22763" xr:uid="{EF39FB40-66B4-4CC2-99DD-35EB2C154A3C}"/>
    <cellStyle name="40% - Accent3 4 2 2 5 4" xfId="22764" xr:uid="{E995B896-1F74-4249-9731-22645B1DF84C}"/>
    <cellStyle name="40% - Accent3 4 2 2 6" xfId="22765" xr:uid="{3890536A-4B62-41FC-BC93-E0C6AEB973DB}"/>
    <cellStyle name="40% - Accent3 4 2 2 6 2" xfId="22766" xr:uid="{E0299C4D-8C1E-4314-B9A7-9D20A41DCDAB}"/>
    <cellStyle name="40% - Accent3 4 2 2 6 2 2" xfId="22767" xr:uid="{F88BB68D-01B0-446D-925A-98DEA38656A4}"/>
    <cellStyle name="40% - Accent3 4 2 2 6 3" xfId="22768" xr:uid="{2796D29C-BE56-4B6F-89A6-537F2EFB0181}"/>
    <cellStyle name="40% - Accent3 4 2 2 7" xfId="22769" xr:uid="{0B862AB2-2D6F-404A-B871-873A581159A6}"/>
    <cellStyle name="40% - Accent3 4 2 2 7 2" xfId="22770" xr:uid="{75FDBE66-F55F-4F9F-A1AA-6E58CF7EC1A5}"/>
    <cellStyle name="40% - Accent3 4 2 2 8" xfId="22771" xr:uid="{63F7295D-85F0-4E86-A9DF-A2B72823674F}"/>
    <cellStyle name="40% - Accent3 4 2 2 8 2" xfId="22772" xr:uid="{A6267DF5-3B11-4916-A1F3-C0C78CD319C9}"/>
    <cellStyle name="40% - Accent3 4 2 2 9" xfId="22773" xr:uid="{929438A5-B140-4566-AF72-AEE5877CF890}"/>
    <cellStyle name="40% - Accent3 4 2 2_Asset Register (new)" xfId="22774" xr:uid="{486244DA-D2C1-4900-82E9-672664048B32}"/>
    <cellStyle name="40% - Accent3 4 2 3" xfId="22775" xr:uid="{53946CB0-5C93-40F2-B977-BED12C73C477}"/>
    <cellStyle name="40% - Accent3 4 2 3 2" xfId="22776" xr:uid="{7A938007-275D-4C84-A1B2-0BBF8008ED0B}"/>
    <cellStyle name="40% - Accent3 4 2 3 2 2" xfId="22777" xr:uid="{33CF1593-0289-4466-A0E0-4BBD8603787C}"/>
    <cellStyle name="40% - Accent3 4 2 3 2 2 2" xfId="22778" xr:uid="{FF82C21F-E5CE-4548-AB14-F339167ADF16}"/>
    <cellStyle name="40% - Accent3 4 2 3 2 2 2 2" xfId="22779" xr:uid="{D9DEBE81-2A6A-4647-B416-2CC9F46C3DD2}"/>
    <cellStyle name="40% - Accent3 4 2 3 2 2 2 2 2" xfId="22780" xr:uid="{A14AB0C8-4041-484C-8CED-9C461BFC5575}"/>
    <cellStyle name="40% - Accent3 4 2 3 2 2 2 3" xfId="22781" xr:uid="{99606F98-7EC5-40E0-8408-DEE1256EB8FA}"/>
    <cellStyle name="40% - Accent3 4 2 3 2 2 3" xfId="22782" xr:uid="{7629A2FD-C2A6-4CAC-84FF-5BD815B38EB2}"/>
    <cellStyle name="40% - Accent3 4 2 3 2 2 3 2" xfId="22783" xr:uid="{82FECBA1-F65B-472A-BC11-25A16D9945CF}"/>
    <cellStyle name="40% - Accent3 4 2 3 2 2 4" xfId="22784" xr:uid="{178C0656-3278-4B0B-9C65-EA374908AF84}"/>
    <cellStyle name="40% - Accent3 4 2 3 2 2 4 2" xfId="22785" xr:uid="{BE31C95A-C299-4F08-96FC-B0F5D2A82D89}"/>
    <cellStyle name="40% - Accent3 4 2 3 2 2 5" xfId="22786" xr:uid="{5DCA3B8E-60A5-4C00-BCD3-ABA40921648D}"/>
    <cellStyle name="40% - Accent3 4 2 3 2 2 6" xfId="22787" xr:uid="{FDF3C0AA-D4E9-4E87-B5EA-BFF49204471B}"/>
    <cellStyle name="40% - Accent3 4 2 3 2 3" xfId="22788" xr:uid="{88441EF1-7FA1-40A5-BC74-C70B3E9572C7}"/>
    <cellStyle name="40% - Accent3 4 2 3 2 3 2" xfId="22789" xr:uid="{D11D2C0E-B2BB-46BC-ACFE-A12B26F47323}"/>
    <cellStyle name="40% - Accent3 4 2 3 2 3 2 2" xfId="22790" xr:uid="{63018BA8-EB07-4D4C-A66D-ECA485562603}"/>
    <cellStyle name="40% - Accent3 4 2 3 2 3 3" xfId="22791" xr:uid="{7EDC80A9-1393-414B-BE9D-E0D95B996C93}"/>
    <cellStyle name="40% - Accent3 4 2 3 2 4" xfId="22792" xr:uid="{359C9695-583E-4B9D-AB9E-4C6BF5BC2AEC}"/>
    <cellStyle name="40% - Accent3 4 2 3 2 4 2" xfId="22793" xr:uid="{EDD35170-FB98-4DDA-B311-C978CFE1764F}"/>
    <cellStyle name="40% - Accent3 4 2 3 2 5" xfId="22794" xr:uid="{8EE472A8-BDB3-4F01-89D6-628C1CC460A9}"/>
    <cellStyle name="40% - Accent3 4 2 3 2 5 2" xfId="22795" xr:uid="{65E35954-A3DF-4B50-A90B-B5F59F5D5FED}"/>
    <cellStyle name="40% - Accent3 4 2 3 2 6" xfId="22796" xr:uid="{DB89FE2D-BCDF-4E97-B9DB-03A2FAEA536D}"/>
    <cellStyle name="40% - Accent3 4 2 3 2 7" xfId="22797" xr:uid="{EB2FE7F9-C576-434C-A51C-316AB50820AC}"/>
    <cellStyle name="40% - Accent3 4 2 3 3" xfId="22798" xr:uid="{301541F4-57AA-4FF3-B5A6-A6250057FCF3}"/>
    <cellStyle name="40% - Accent3 4 2 3 3 2" xfId="22799" xr:uid="{27E8F87B-A754-4CEC-9F20-1B0A596BA2D0}"/>
    <cellStyle name="40% - Accent3 4 2 3 3 2 2" xfId="22800" xr:uid="{268A524E-4ABC-4856-98D1-29FF3DF0ADBA}"/>
    <cellStyle name="40% - Accent3 4 2 3 3 2 2 2" xfId="22801" xr:uid="{97B31A48-557F-497B-886D-C0EDE46AC46D}"/>
    <cellStyle name="40% - Accent3 4 2 3 3 2 3" xfId="22802" xr:uid="{76FABFEE-F7A3-4AA4-A157-202B1E3CD8B9}"/>
    <cellStyle name="40% - Accent3 4 2 3 3 3" xfId="22803" xr:uid="{547B6FAB-BB6F-4213-87D6-47A33AE55B87}"/>
    <cellStyle name="40% - Accent3 4 2 3 3 3 2" xfId="22804" xr:uid="{3CE62383-99CA-407C-8CE1-1C7A3D30EC9D}"/>
    <cellStyle name="40% - Accent3 4 2 3 3 4" xfId="22805" xr:uid="{3EC76FD8-4A70-4ADC-ACBB-C60883F085FE}"/>
    <cellStyle name="40% - Accent3 4 2 3 3 4 2" xfId="22806" xr:uid="{BCB66AD7-E239-4015-A54C-FDEC3D65740C}"/>
    <cellStyle name="40% - Accent3 4 2 3 3 5" xfId="22807" xr:uid="{6C03DA20-6011-4431-BFF2-10AEE075275C}"/>
    <cellStyle name="40% - Accent3 4 2 3 3 6" xfId="22808" xr:uid="{EEE141E5-800D-4764-BEB4-500038993DBF}"/>
    <cellStyle name="40% - Accent3 4 2 3 4" xfId="22809" xr:uid="{D54AA950-2E02-487B-8541-C1AA91F54BF7}"/>
    <cellStyle name="40% - Accent3 4 2 3 4 2" xfId="22810" xr:uid="{4395A872-EF40-43FE-BBA2-686B7090FC03}"/>
    <cellStyle name="40% - Accent3 4 2 3 4 2 2" xfId="22811" xr:uid="{B8E9FDC3-9323-46AF-B4CF-35FB210DF071}"/>
    <cellStyle name="40% - Accent3 4 2 3 4 3" xfId="22812" xr:uid="{4BA96A39-DFE0-470D-A228-76B2A26F553A}"/>
    <cellStyle name="40% - Accent3 4 2 3 5" xfId="22813" xr:uid="{C223C0E1-180C-4C82-91A1-1EE036F44CDD}"/>
    <cellStyle name="40% - Accent3 4 2 3 5 2" xfId="22814" xr:uid="{5AAB5018-0B49-43CC-BB77-377AA3BBCCD4}"/>
    <cellStyle name="40% - Accent3 4 2 3 6" xfId="22815" xr:uid="{4CB604CC-64B2-41A3-97FD-F7CEA7C47155}"/>
    <cellStyle name="40% - Accent3 4 2 3 6 2" xfId="22816" xr:uid="{B66156C6-F248-49C9-B9D9-15A19EFA0F30}"/>
    <cellStyle name="40% - Accent3 4 2 3 7" xfId="22817" xr:uid="{A9BBBC9A-81DE-4C5D-9EE9-A9CC081BB1B0}"/>
    <cellStyle name="40% - Accent3 4 2 3 8" xfId="22818" xr:uid="{B7ABB28E-96DB-4491-BFB6-DDC74B167622}"/>
    <cellStyle name="40% - Accent3 4 2 4" xfId="22819" xr:uid="{B7608EE7-EF9A-46BE-AB09-FC83B4263A10}"/>
    <cellStyle name="40% - Accent3 4 2 4 2" xfId="22820" xr:uid="{86833FF5-E20F-45E0-ACDF-E5B38ECEF412}"/>
    <cellStyle name="40% - Accent3 4 2 4 2 2" xfId="22821" xr:uid="{98D0798D-FC9E-488F-9581-9CF61329EBFE}"/>
    <cellStyle name="40% - Accent3 4 2 4 2 2 2" xfId="22822" xr:uid="{99CC7ECB-4745-448C-B4A2-B0BA0535A68C}"/>
    <cellStyle name="40% - Accent3 4 2 4 2 2 2 2" xfId="22823" xr:uid="{F9DF0E3F-2C97-4FC7-AEFE-C1C562E3AA88}"/>
    <cellStyle name="40% - Accent3 4 2 4 2 2 3" xfId="22824" xr:uid="{231B2451-10D2-4576-A7AF-13061D7DE1F2}"/>
    <cellStyle name="40% - Accent3 4 2 4 2 3" xfId="22825" xr:uid="{55FFF59A-339F-4247-9A8D-F8FD644CCCAC}"/>
    <cellStyle name="40% - Accent3 4 2 4 2 3 2" xfId="22826" xr:uid="{A5AD65AB-EC7A-4515-B30F-5595E6A75134}"/>
    <cellStyle name="40% - Accent3 4 2 4 2 4" xfId="22827" xr:uid="{58066449-8D8B-4676-AE13-3890A1826D02}"/>
    <cellStyle name="40% - Accent3 4 2 4 2 4 2" xfId="22828" xr:uid="{5EB1CDF7-9794-4DD7-9B68-562C04615C1A}"/>
    <cellStyle name="40% - Accent3 4 2 4 2 5" xfId="22829" xr:uid="{DEA76D0F-8A21-4BC9-96CB-4F47B2A7B483}"/>
    <cellStyle name="40% - Accent3 4 2 4 2 6" xfId="22830" xr:uid="{7BC2F946-EE46-47E3-9A56-801E6C8DD33E}"/>
    <cellStyle name="40% - Accent3 4 2 4 3" xfId="22831" xr:uid="{14B290F0-19BF-42EE-8AA5-531FF5FADA21}"/>
    <cellStyle name="40% - Accent3 4 2 4 3 2" xfId="22832" xr:uid="{65C04E83-0DF6-47B7-AFE5-A2EB533CF746}"/>
    <cellStyle name="40% - Accent3 4 2 4 3 2 2" xfId="22833" xr:uid="{46A595E2-AD80-4CBF-A31A-2CA2DB579A16}"/>
    <cellStyle name="40% - Accent3 4 2 4 3 3" xfId="22834" xr:uid="{53E806A4-3E6F-4FAF-B286-8D006F9195EE}"/>
    <cellStyle name="40% - Accent3 4 2 4 4" xfId="22835" xr:uid="{CFF2D22B-9EDD-4403-9F95-A3A668E7A59B}"/>
    <cellStyle name="40% - Accent3 4 2 4 4 2" xfId="22836" xr:uid="{0374FA1E-8D72-4787-8417-98EFB78BCD29}"/>
    <cellStyle name="40% - Accent3 4 2 4 5" xfId="22837" xr:uid="{29F67256-42B4-4859-AF1B-0B1C9F4B756E}"/>
    <cellStyle name="40% - Accent3 4 2 4 5 2" xfId="22838" xr:uid="{891F93EF-C720-4834-A4BF-D150ACDB55DC}"/>
    <cellStyle name="40% - Accent3 4 2 4 6" xfId="22839" xr:uid="{533D7569-7399-4BD9-B574-ABF20265D099}"/>
    <cellStyle name="40% - Accent3 4 2 4 7" xfId="22840" xr:uid="{3E5FFC2F-54AD-4681-8F02-2E910BEB59DD}"/>
    <cellStyle name="40% - Accent3 4 2 5" xfId="22841" xr:uid="{66129C04-8BF2-4CA7-AEED-DA0B7B468908}"/>
    <cellStyle name="40% - Accent3 4 2 5 2" xfId="22842" xr:uid="{CCFDC1CB-F1FF-4E16-ABFD-B7942A674DFF}"/>
    <cellStyle name="40% - Accent3 4 2 5 2 2" xfId="22843" xr:uid="{0E409A87-AFB3-4DA6-9AF4-D8AF25D5B1ED}"/>
    <cellStyle name="40% - Accent3 4 2 5 2 2 2" xfId="22844" xr:uid="{FDB30998-5034-4D10-BFE7-61ED850A3113}"/>
    <cellStyle name="40% - Accent3 4 2 5 2 2 2 2" xfId="22845" xr:uid="{BAC93139-6FD0-4733-8A8F-346C57A70DB0}"/>
    <cellStyle name="40% - Accent3 4 2 5 2 2 3" xfId="22846" xr:uid="{3628B508-5BF7-4118-95BF-7B446A92BAB6}"/>
    <cellStyle name="40% - Accent3 4 2 5 2 3" xfId="22847" xr:uid="{7EF67026-402B-4A76-9157-D8ACA0BAAC20}"/>
    <cellStyle name="40% - Accent3 4 2 5 2 3 2" xfId="22848" xr:uid="{F3DE8637-4DD9-4895-96FF-EC6A405AF374}"/>
    <cellStyle name="40% - Accent3 4 2 5 2 4" xfId="22849" xr:uid="{EFAE8229-C944-4649-9170-3A06B3AB15DE}"/>
    <cellStyle name="40% - Accent3 4 2 5 3" xfId="22850" xr:uid="{12D2FFB8-6F09-4C44-AD34-A7D8511062C9}"/>
    <cellStyle name="40% - Accent3 4 2 5 3 2" xfId="22851" xr:uid="{CB627F17-26E8-433A-948D-F6D81A673E06}"/>
    <cellStyle name="40% - Accent3 4 2 5 3 2 2" xfId="22852" xr:uid="{00B20762-AD49-40F9-9476-C21A7EA37656}"/>
    <cellStyle name="40% - Accent3 4 2 5 3 3" xfId="22853" xr:uid="{1A3130C7-FB55-4514-858A-EB30CD354C30}"/>
    <cellStyle name="40% - Accent3 4 2 5 4" xfId="22854" xr:uid="{09AAD1A8-073F-4034-BB94-C79C515D925C}"/>
    <cellStyle name="40% - Accent3 4 2 5 4 2" xfId="22855" xr:uid="{83252DFF-5846-4911-946F-74A929C9CD1A}"/>
    <cellStyle name="40% - Accent3 4 2 5 5" xfId="22856" xr:uid="{888FDAF6-1CE8-4FD6-AE1B-816B42689F7C}"/>
    <cellStyle name="40% - Accent3 4 2 5 5 2" xfId="22857" xr:uid="{5D287AD6-C842-41B7-BD9F-AFF7DB3FAAD6}"/>
    <cellStyle name="40% - Accent3 4 2 5 6" xfId="22858" xr:uid="{CBE245B0-7B5A-49C5-A914-24690DAE6E91}"/>
    <cellStyle name="40% - Accent3 4 2 5 7" xfId="22859" xr:uid="{30C436FA-2B8F-4902-A3F8-41B8774C5EAC}"/>
    <cellStyle name="40% - Accent3 4 2 6" xfId="22860" xr:uid="{930B4F0F-2DEA-411D-B7A2-81ABD64DBF66}"/>
    <cellStyle name="40% - Accent3 4 2 6 2" xfId="22861" xr:uid="{85927C5E-ACD4-4B86-9EF1-A78CB931BEBB}"/>
    <cellStyle name="40% - Accent3 4 2 6 2 2" xfId="22862" xr:uid="{AED8B1EE-0FAE-4BE3-994F-B283171A85A0}"/>
    <cellStyle name="40% - Accent3 4 2 6 2 2 2" xfId="22863" xr:uid="{79C2F9D0-044D-44E3-B5C1-B99CA9FB7FF2}"/>
    <cellStyle name="40% - Accent3 4 2 6 2 2 2 2" xfId="22864" xr:uid="{6C619BEF-2DAC-4FC8-83EA-3E27B9FCDC78}"/>
    <cellStyle name="40% - Accent3 4 2 6 2 2 3" xfId="22865" xr:uid="{D59C8434-3816-4D90-8930-3644A5FCC56F}"/>
    <cellStyle name="40% - Accent3 4 2 6 2 3" xfId="22866" xr:uid="{6972974F-E028-40E2-A2D0-7AF9ABACB9B1}"/>
    <cellStyle name="40% - Accent3 4 2 6 2 3 2" xfId="22867" xr:uid="{134A1931-0511-4A3B-9AB6-2C574269B865}"/>
    <cellStyle name="40% - Accent3 4 2 6 2 4" xfId="22868" xr:uid="{3580EEF5-FFCA-47B8-88F5-9340021A940F}"/>
    <cellStyle name="40% - Accent3 4 2 6 3" xfId="22869" xr:uid="{743D5C23-34A5-4D4F-A136-6C33D1C6FD9A}"/>
    <cellStyle name="40% - Accent3 4 2 6 3 2" xfId="22870" xr:uid="{032C63E0-A03F-412D-908A-716CC407EB23}"/>
    <cellStyle name="40% - Accent3 4 2 6 3 2 2" xfId="22871" xr:uid="{17C905F2-FA9D-4BE6-AE81-B26BBE9521E4}"/>
    <cellStyle name="40% - Accent3 4 2 6 3 3" xfId="22872" xr:uid="{A40591FD-1063-4224-A646-E47DCD891FF4}"/>
    <cellStyle name="40% - Accent3 4 2 6 4" xfId="22873" xr:uid="{7EA47FBF-CC9D-4FB8-9B54-D0279580BFBD}"/>
    <cellStyle name="40% - Accent3 4 2 6 4 2" xfId="22874" xr:uid="{A3D2EEF8-8918-4676-A71C-10820730A64A}"/>
    <cellStyle name="40% - Accent3 4 2 6 5" xfId="22875" xr:uid="{C045B2EB-7F82-4AF0-882B-CAFDB846C42E}"/>
    <cellStyle name="40% - Accent3 4 2 7" xfId="22876" xr:uid="{670793D0-902E-47CD-8BD4-24C166BF275A}"/>
    <cellStyle name="40% - Accent3 4 2 7 2" xfId="22877" xr:uid="{B55E7EA4-3525-4ED5-AC49-5E68C55EDBBE}"/>
    <cellStyle name="40% - Accent3 4 2 7 2 2" xfId="22878" xr:uid="{1468CE90-C142-49FC-AD94-B1E774D7F0CA}"/>
    <cellStyle name="40% - Accent3 4 2 7 2 2 2" xfId="22879" xr:uid="{F5D9FAB5-A79C-45E1-B88D-C38F2C5D656A}"/>
    <cellStyle name="40% - Accent3 4 2 7 2 2 2 2" xfId="22880" xr:uid="{9708F114-ECAD-4602-8FC9-CDCCD94D823C}"/>
    <cellStyle name="40% - Accent3 4 2 7 2 2 3" xfId="22881" xr:uid="{28343BCE-9881-4F71-ABA7-B6FD1AC3ED3F}"/>
    <cellStyle name="40% - Accent3 4 2 7 2 3" xfId="22882" xr:uid="{67E2A728-CFAB-430C-91D0-9055BFF57C67}"/>
    <cellStyle name="40% - Accent3 4 2 7 2 3 2" xfId="22883" xr:uid="{974C34D9-D44D-49D2-BB41-A258F21D61B7}"/>
    <cellStyle name="40% - Accent3 4 2 7 2 4" xfId="22884" xr:uid="{0AB12CC2-365C-4456-A829-032FCDD9A0EB}"/>
    <cellStyle name="40% - Accent3 4 2 7 3" xfId="22885" xr:uid="{78799C94-59DA-4899-95FD-34A04F8C5194}"/>
    <cellStyle name="40% - Accent3 4 2 7 3 2" xfId="22886" xr:uid="{7617A899-96EB-4D26-9993-C2C02BB4C725}"/>
    <cellStyle name="40% - Accent3 4 2 7 3 2 2" xfId="22887" xr:uid="{DA3A47DB-1090-4181-A746-D1BF73B2519F}"/>
    <cellStyle name="40% - Accent3 4 2 7 3 3" xfId="22888" xr:uid="{9ED759AC-64FA-4856-8293-6E71EBF279AE}"/>
    <cellStyle name="40% - Accent3 4 2 7 4" xfId="22889" xr:uid="{0B8F16C1-ADF1-47DF-8D35-B084723C124A}"/>
    <cellStyle name="40% - Accent3 4 2 7 4 2" xfId="22890" xr:uid="{95860CC7-9E7F-4F06-B1C4-34B604CB8CA4}"/>
    <cellStyle name="40% - Accent3 4 2 7 5" xfId="22891" xr:uid="{459A12DF-DC6D-4BAE-9CB0-5055E99144F0}"/>
    <cellStyle name="40% - Accent3 4 2 8" xfId="22892" xr:uid="{1860F530-4760-45C8-B337-3402B0F4F0D3}"/>
    <cellStyle name="40% - Accent3 4 2 8 2" xfId="22893" xr:uid="{7AAB9B01-4B26-47B7-B27F-06BC91D8CA79}"/>
    <cellStyle name="40% - Accent3 4 2 8 2 2" xfId="22894" xr:uid="{E46A7143-95F8-4458-AAFE-86271E1AB679}"/>
    <cellStyle name="40% - Accent3 4 2 8 2 2 2" xfId="22895" xr:uid="{40D911F6-E5A4-4A49-8169-483BDCE909FC}"/>
    <cellStyle name="40% - Accent3 4 2 8 2 2 2 2" xfId="22896" xr:uid="{EBF21EF4-2F62-43F2-8425-D8196F2D2559}"/>
    <cellStyle name="40% - Accent3 4 2 8 2 2 3" xfId="22897" xr:uid="{6903F70D-E3EF-4A00-92AC-9FF48EF0E8C3}"/>
    <cellStyle name="40% - Accent3 4 2 8 2 3" xfId="22898" xr:uid="{E6DFBF27-575F-4C8C-9EAA-F9ED81D7D1E4}"/>
    <cellStyle name="40% - Accent3 4 2 8 2 3 2" xfId="22899" xr:uid="{6D72201D-3ABE-4C99-8906-A5BDFD9DA80E}"/>
    <cellStyle name="40% - Accent3 4 2 8 2 4" xfId="22900" xr:uid="{7B781F98-C5DC-4399-84ED-F20908A108A2}"/>
    <cellStyle name="40% - Accent3 4 2 8 3" xfId="22901" xr:uid="{0EE8890A-F5B3-4B15-A84E-82DE44E27852}"/>
    <cellStyle name="40% - Accent3 4 2 8 3 2" xfId="22902" xr:uid="{10CACDE4-B0CD-43A8-AF9F-97FF642ACFC5}"/>
    <cellStyle name="40% - Accent3 4 2 8 3 2 2" xfId="22903" xr:uid="{E1F86982-6575-4AA5-91B3-3DF7ECC00E6B}"/>
    <cellStyle name="40% - Accent3 4 2 8 3 3" xfId="22904" xr:uid="{489FC2F8-94FD-48C1-9480-41F3CF82304D}"/>
    <cellStyle name="40% - Accent3 4 2 8 4" xfId="22905" xr:uid="{10569A76-BF3E-45A5-A1D8-3327B8077F1F}"/>
    <cellStyle name="40% - Accent3 4 2 8 4 2" xfId="22906" xr:uid="{19EEF20A-004D-4C44-A231-BDE446A0833D}"/>
    <cellStyle name="40% - Accent3 4 2 8 5" xfId="22907" xr:uid="{715796E8-6C08-47DE-94CD-E0F5B5255728}"/>
    <cellStyle name="40% - Accent3 4 2 9" xfId="22908" xr:uid="{8F3A79EF-AB5F-45E2-81E4-61129F0B87EB}"/>
    <cellStyle name="40% - Accent3 4 2 9 2" xfId="22909" xr:uid="{C09CD549-2541-415A-A98D-916B45CB60F2}"/>
    <cellStyle name="40% - Accent3 4 2 9 2 2" xfId="22910" xr:uid="{BC33A998-CEBC-423F-BBFF-5E3A423C8B25}"/>
    <cellStyle name="40% - Accent3 4 2 9 2 2 2" xfId="22911" xr:uid="{27C35BFC-68CE-4EB8-9A1A-D3F5D527B067}"/>
    <cellStyle name="40% - Accent3 4 2 9 2 2 2 2" xfId="22912" xr:uid="{01AB75C3-8CC6-47D6-8224-D61B3BB5E0F6}"/>
    <cellStyle name="40% - Accent3 4 2 9 2 2 3" xfId="22913" xr:uid="{41FD5C84-87E1-4115-8508-ADC06CFC283F}"/>
    <cellStyle name="40% - Accent3 4 2 9 2 3" xfId="22914" xr:uid="{2AB53E0E-04E9-4D8D-B7AD-15591D8B8B70}"/>
    <cellStyle name="40% - Accent3 4 2 9 2 3 2" xfId="22915" xr:uid="{EF2E8856-12D2-4182-AABB-4B929D7ABA41}"/>
    <cellStyle name="40% - Accent3 4 2 9 2 4" xfId="22916" xr:uid="{A4E10AAD-93BF-4179-9FF3-97E11C209009}"/>
    <cellStyle name="40% - Accent3 4 2 9 3" xfId="22917" xr:uid="{C65FF548-7002-4C51-A007-FADAFA0FF40F}"/>
    <cellStyle name="40% - Accent3 4 2 9 3 2" xfId="22918" xr:uid="{61D2873F-BE45-4236-8D14-23A79E04117D}"/>
    <cellStyle name="40% - Accent3 4 2 9 3 2 2" xfId="22919" xr:uid="{AD67B84A-DA88-477A-AD53-42DC90287496}"/>
    <cellStyle name="40% - Accent3 4 2 9 3 3" xfId="22920" xr:uid="{C16C6307-7802-42C1-BC36-3027581224AE}"/>
    <cellStyle name="40% - Accent3 4 2 9 4" xfId="22921" xr:uid="{71E5FFF4-D018-424E-BA11-4A260BA08E16}"/>
    <cellStyle name="40% - Accent3 4 2 9 4 2" xfId="22922" xr:uid="{684D4C0B-ECCD-4F82-AF41-7693E2377EF1}"/>
    <cellStyle name="40% - Accent3 4 2 9 5" xfId="22923" xr:uid="{E4D49421-6E94-4705-96A6-BF9608027CEA}"/>
    <cellStyle name="40% - Accent3 4 2_Asset Register (new)" xfId="22924" xr:uid="{280DCE28-A49D-4539-9E51-1C26136D346E}"/>
    <cellStyle name="40% - Accent3 4 3" xfId="22925" xr:uid="{E2F721D7-83A6-42EB-A5DA-FCCBA7F9B848}"/>
    <cellStyle name="40% - Accent3 4 3 10" xfId="22926" xr:uid="{BD70C6CA-BD68-4D73-954A-470065C07273}"/>
    <cellStyle name="40% - Accent3 4 3 10 2" xfId="22927" xr:uid="{E53CC8A1-854B-4C3D-A9E4-9534EE59C5CC}"/>
    <cellStyle name="40% - Accent3 4 3 11" xfId="22928" xr:uid="{9B91A043-E87B-437C-B82A-5A01BBF597A8}"/>
    <cellStyle name="40% - Accent3 4 3 11 2" xfId="22929" xr:uid="{A6D234DD-AA2D-40E0-B151-4204A6D5A1FE}"/>
    <cellStyle name="40% - Accent3 4 3 12" xfId="22930" xr:uid="{50859A03-6201-469F-888E-9120F384B14A}"/>
    <cellStyle name="40% - Accent3 4 3 13" xfId="22931" xr:uid="{0A3ABF09-C4A9-4611-BABA-69836667EFFF}"/>
    <cellStyle name="40% - Accent3 4 3 2" xfId="22932" xr:uid="{7641522A-9C39-4A2B-9E2A-C37A872AD75F}"/>
    <cellStyle name="40% - Accent3 4 3 2 2" xfId="22933" xr:uid="{AA4C6256-3A6A-402B-A4ED-F8D34FEE2EE0}"/>
    <cellStyle name="40% - Accent3 4 3 2 2 2" xfId="22934" xr:uid="{D5BA3180-52F5-4B82-857D-F274F07C7E0F}"/>
    <cellStyle name="40% - Accent3 4 3 2 2 2 2" xfId="22935" xr:uid="{CBA6180D-A063-4291-B577-60979E9B215B}"/>
    <cellStyle name="40% - Accent3 4 3 2 2 2 2 2" xfId="22936" xr:uid="{C1F9D60C-FB99-44A8-B045-56D1B564257D}"/>
    <cellStyle name="40% - Accent3 4 3 2 2 2 2 2 2" xfId="22937" xr:uid="{DCB3AF5E-9C47-4ADB-995C-90655CE673D9}"/>
    <cellStyle name="40% - Accent3 4 3 2 2 2 2 3" xfId="22938" xr:uid="{C2282275-C5EA-4F79-824D-337CF3A0E31F}"/>
    <cellStyle name="40% - Accent3 4 3 2 2 2 3" xfId="22939" xr:uid="{43D04C4E-E71E-4AEA-AAF3-6F44341C5671}"/>
    <cellStyle name="40% - Accent3 4 3 2 2 2 3 2" xfId="22940" xr:uid="{39F0B66D-182F-4BA2-B3EC-FAFA8737008D}"/>
    <cellStyle name="40% - Accent3 4 3 2 2 2 4" xfId="22941" xr:uid="{850B402E-4391-476E-A674-0FE704731670}"/>
    <cellStyle name="40% - Accent3 4 3 2 2 2 4 2" xfId="22942" xr:uid="{C02F1ABC-037C-4908-8AD7-60747F63DCD6}"/>
    <cellStyle name="40% - Accent3 4 3 2 2 2 5" xfId="22943" xr:uid="{D86E1A8F-1C53-421B-B6B9-F9B9360935CB}"/>
    <cellStyle name="40% - Accent3 4 3 2 2 2 6" xfId="22944" xr:uid="{86EF0EBA-71EC-435C-B94E-54E8B4392E25}"/>
    <cellStyle name="40% - Accent3 4 3 2 2 3" xfId="22945" xr:uid="{51BF5EC7-FF02-4138-830E-1C1DF105E4F8}"/>
    <cellStyle name="40% - Accent3 4 3 2 2 3 2" xfId="22946" xr:uid="{4544190C-187E-4352-8BBC-E64F1E8A4E87}"/>
    <cellStyle name="40% - Accent3 4 3 2 2 3 2 2" xfId="22947" xr:uid="{92EA2271-CD5D-43EA-91FB-F558F9727803}"/>
    <cellStyle name="40% - Accent3 4 3 2 2 3 3" xfId="22948" xr:uid="{A5A612E2-0403-431E-A87E-DA00D94756A2}"/>
    <cellStyle name="40% - Accent3 4 3 2 2 4" xfId="22949" xr:uid="{71B5088D-4D1A-49AD-9958-258F1E627BBF}"/>
    <cellStyle name="40% - Accent3 4 3 2 2 4 2" xfId="22950" xr:uid="{EF88BCB0-CE67-4737-83CA-188218A05509}"/>
    <cellStyle name="40% - Accent3 4 3 2 2 5" xfId="22951" xr:uid="{8EF7C45D-3E85-4651-A0EB-8B0FC17EA0D3}"/>
    <cellStyle name="40% - Accent3 4 3 2 2 5 2" xfId="22952" xr:uid="{58F66E48-EC28-4190-B508-2350A5C23E0A}"/>
    <cellStyle name="40% - Accent3 4 3 2 2 6" xfId="22953" xr:uid="{3CAAD16D-06B6-467B-B8B3-C82B851176D5}"/>
    <cellStyle name="40% - Accent3 4 3 2 2 7" xfId="22954" xr:uid="{EDD865B6-58C6-4EF7-9F6A-6B1D5996CB86}"/>
    <cellStyle name="40% - Accent3 4 3 2 3" xfId="22955" xr:uid="{6E1C90EE-CE7A-4F46-9A04-585DD79E6E51}"/>
    <cellStyle name="40% - Accent3 4 3 2 3 2" xfId="22956" xr:uid="{62DC4CF5-BFAA-40CF-8EB5-EC27FC58D4F7}"/>
    <cellStyle name="40% - Accent3 4 3 2 3 2 2" xfId="22957" xr:uid="{D4768EF0-C5A0-4015-BB08-E60CB68453EC}"/>
    <cellStyle name="40% - Accent3 4 3 2 3 2 2 2" xfId="22958" xr:uid="{7DF16A51-6EB4-4349-9F47-213D90C430B8}"/>
    <cellStyle name="40% - Accent3 4 3 2 3 2 2 2 2" xfId="22959" xr:uid="{9F498E84-7D31-46F7-92C3-CDED86D2A6A4}"/>
    <cellStyle name="40% - Accent3 4 3 2 3 2 2 3" xfId="22960" xr:uid="{A7D4A993-AD17-4096-80A5-46E8FF89A00A}"/>
    <cellStyle name="40% - Accent3 4 3 2 3 2 3" xfId="22961" xr:uid="{A4D7E450-9D75-4624-B149-12A500D83C52}"/>
    <cellStyle name="40% - Accent3 4 3 2 3 2 3 2" xfId="22962" xr:uid="{8CBEC203-4F6F-4C8F-8770-B2CCA3BE4AF6}"/>
    <cellStyle name="40% - Accent3 4 3 2 3 2 4" xfId="22963" xr:uid="{8CC16E60-1C10-48D6-A72C-CE035A53DC20}"/>
    <cellStyle name="40% - Accent3 4 3 2 3 3" xfId="22964" xr:uid="{A9EF5C59-414F-4B6A-9C76-AC3C1428C996}"/>
    <cellStyle name="40% - Accent3 4 3 2 3 3 2" xfId="22965" xr:uid="{BF0108EF-4BAF-4D08-8C2D-680670556A5D}"/>
    <cellStyle name="40% - Accent3 4 3 2 3 3 2 2" xfId="22966" xr:uid="{787A6DF1-3EA7-4893-867B-FD536285C757}"/>
    <cellStyle name="40% - Accent3 4 3 2 3 3 3" xfId="22967" xr:uid="{B5E001E2-1962-4031-A7F8-7147EA0C5233}"/>
    <cellStyle name="40% - Accent3 4 3 2 3 4" xfId="22968" xr:uid="{B0220002-1203-432C-86F8-ADC67022FC86}"/>
    <cellStyle name="40% - Accent3 4 3 2 3 4 2" xfId="22969" xr:uid="{D604FDA9-5042-4527-AC91-8AE13F6A5600}"/>
    <cellStyle name="40% - Accent3 4 3 2 3 5" xfId="22970" xr:uid="{6A471041-C710-41B7-AC81-1FC149CD184F}"/>
    <cellStyle name="40% - Accent3 4 3 2 3 5 2" xfId="22971" xr:uid="{4A44D1E3-1E88-4138-A476-5A39D561C137}"/>
    <cellStyle name="40% - Accent3 4 3 2 3 6" xfId="22972" xr:uid="{C95D8DEA-B077-4A8D-986A-BCF71D7DAE5D}"/>
    <cellStyle name="40% - Accent3 4 3 2 3 7" xfId="22973" xr:uid="{1DF4790E-2688-4442-831B-07E14730DA74}"/>
    <cellStyle name="40% - Accent3 4 3 2 4" xfId="22974" xr:uid="{E602F596-94E8-423A-8ACA-08F026F2F6D1}"/>
    <cellStyle name="40% - Accent3 4 3 2 4 2" xfId="22975" xr:uid="{23EC7A14-38B7-40B0-AB38-5BF3327AEC00}"/>
    <cellStyle name="40% - Accent3 4 3 2 4 2 2" xfId="22976" xr:uid="{8EDBD90E-A122-4CE1-85F5-F1E9D2BC49FA}"/>
    <cellStyle name="40% - Accent3 4 3 2 4 2 2 2" xfId="22977" xr:uid="{AF24051A-D5E9-410D-A9DB-4AC8A1FD166C}"/>
    <cellStyle name="40% - Accent3 4 3 2 4 2 3" xfId="22978" xr:uid="{62BA9FBA-5157-4947-9CAE-F161A69D2DAC}"/>
    <cellStyle name="40% - Accent3 4 3 2 4 3" xfId="22979" xr:uid="{A0706F7A-2887-4DC2-8EBE-EA2DCD9D8D28}"/>
    <cellStyle name="40% - Accent3 4 3 2 4 3 2" xfId="22980" xr:uid="{08AE99E9-2C2D-4EC8-83C2-AF33E5363610}"/>
    <cellStyle name="40% - Accent3 4 3 2 4 4" xfId="22981" xr:uid="{5B2F454F-C93D-4727-8969-C59AE4E504A5}"/>
    <cellStyle name="40% - Accent3 4 3 2 5" xfId="22982" xr:uid="{654D438A-9A13-45D7-8CA2-1350F663D4C2}"/>
    <cellStyle name="40% - Accent3 4 3 2 5 2" xfId="22983" xr:uid="{5BB3D1BF-9FBB-4150-B0C4-C518FF11B577}"/>
    <cellStyle name="40% - Accent3 4 3 2 5 2 2" xfId="22984" xr:uid="{6F9E8146-26D7-44E1-9E4E-99140C655B50}"/>
    <cellStyle name="40% - Accent3 4 3 2 5 3" xfId="22985" xr:uid="{2F6A403A-DBAA-4E09-8D5C-5461D413F27D}"/>
    <cellStyle name="40% - Accent3 4 3 2 6" xfId="22986" xr:uid="{7F56345E-4596-4310-BF12-7C2411FF8200}"/>
    <cellStyle name="40% - Accent3 4 3 2 6 2" xfId="22987" xr:uid="{9D49B9DC-EB82-4E61-A8CF-F14ECD3B3A70}"/>
    <cellStyle name="40% - Accent3 4 3 2 7" xfId="22988" xr:uid="{9A47FDCC-55ED-4642-80EA-2B1EF8A7D5A8}"/>
    <cellStyle name="40% - Accent3 4 3 2 7 2" xfId="22989" xr:uid="{455A5991-EE77-4408-9E19-2F6505F1E233}"/>
    <cellStyle name="40% - Accent3 4 3 2 8" xfId="22990" xr:uid="{853C081D-2BB2-4FA5-B60F-A6321A9624FE}"/>
    <cellStyle name="40% - Accent3 4 3 2 9" xfId="22991" xr:uid="{1798B5ED-E79A-4688-B3D3-385300A311B9}"/>
    <cellStyle name="40% - Accent3 4 3 3" xfId="22992" xr:uid="{9AA113BA-6254-4B70-AD25-44F904036C39}"/>
    <cellStyle name="40% - Accent3 4 3 3 2" xfId="22993" xr:uid="{DF709548-CB68-46FD-91D1-236918EB1F57}"/>
    <cellStyle name="40% - Accent3 4 3 3 2 2" xfId="22994" xr:uid="{8AFDF22C-E8DC-4B07-943A-AEB1B1FDEB6D}"/>
    <cellStyle name="40% - Accent3 4 3 3 2 2 2" xfId="22995" xr:uid="{2F34D10A-E790-4E24-98F4-D03E9A22DCEE}"/>
    <cellStyle name="40% - Accent3 4 3 3 2 2 2 2" xfId="22996" xr:uid="{3604DC7F-9AE5-4DCE-9873-A2F345AB6D7B}"/>
    <cellStyle name="40% - Accent3 4 3 3 2 2 2 2 2" xfId="22997" xr:uid="{946B7611-5D1A-4A98-BA0B-E2611C683F51}"/>
    <cellStyle name="40% - Accent3 4 3 3 2 2 2 3" xfId="22998" xr:uid="{D050081E-0EA9-4F89-B120-1B22D4BDD88E}"/>
    <cellStyle name="40% - Accent3 4 3 3 2 2 3" xfId="22999" xr:uid="{4D9B3F5A-E19C-41D7-B7FE-34B6AC61370A}"/>
    <cellStyle name="40% - Accent3 4 3 3 2 2 3 2" xfId="23000" xr:uid="{43233CFD-6889-4970-84E4-87D17A20CB9A}"/>
    <cellStyle name="40% - Accent3 4 3 3 2 2 4" xfId="23001" xr:uid="{2FCDB981-E753-46EF-980F-F1E7F40B4435}"/>
    <cellStyle name="40% - Accent3 4 3 3 2 3" xfId="23002" xr:uid="{12752459-ED5B-41E2-9637-B266606DA3DF}"/>
    <cellStyle name="40% - Accent3 4 3 3 2 3 2" xfId="23003" xr:uid="{1B790B9D-12DA-4256-B101-1DF8F02094DB}"/>
    <cellStyle name="40% - Accent3 4 3 3 2 3 2 2" xfId="23004" xr:uid="{2FF1EC5D-B074-439E-8B3D-7F3BA85B86B8}"/>
    <cellStyle name="40% - Accent3 4 3 3 2 3 3" xfId="23005" xr:uid="{BFFE691C-92D8-4BE4-AA05-85A9094FC255}"/>
    <cellStyle name="40% - Accent3 4 3 3 2 4" xfId="23006" xr:uid="{30D4C2EA-67E3-47DB-BD5C-46DD5CC484F6}"/>
    <cellStyle name="40% - Accent3 4 3 3 2 4 2" xfId="23007" xr:uid="{821EC05B-1F96-4BF5-80B8-2C08123CD5A4}"/>
    <cellStyle name="40% - Accent3 4 3 3 2 5" xfId="23008" xr:uid="{BAF27C90-67E7-4954-9E24-957AEC112233}"/>
    <cellStyle name="40% - Accent3 4 3 3 2 5 2" xfId="23009" xr:uid="{00F8F971-EE10-4ED1-90EB-801B3F59143A}"/>
    <cellStyle name="40% - Accent3 4 3 3 2 6" xfId="23010" xr:uid="{EBF663D8-DF0E-447D-A981-5A4DF18E3E72}"/>
    <cellStyle name="40% - Accent3 4 3 3 2 7" xfId="23011" xr:uid="{9B54CE3A-2CD4-4198-8898-65D93E617252}"/>
    <cellStyle name="40% - Accent3 4 3 3 3" xfId="23012" xr:uid="{99CD7059-F5D1-43E2-8133-D9A9811CC201}"/>
    <cellStyle name="40% - Accent3 4 3 3 3 2" xfId="23013" xr:uid="{CF6ECC51-D22B-44AC-BAFB-F7C1834C798B}"/>
    <cellStyle name="40% - Accent3 4 3 3 3 2 2" xfId="23014" xr:uid="{DCB0CC95-A108-4794-A148-9B7C79EDB1A3}"/>
    <cellStyle name="40% - Accent3 4 3 3 3 2 2 2" xfId="23015" xr:uid="{61B6F520-26DB-4319-87CD-8025A1F8C9ED}"/>
    <cellStyle name="40% - Accent3 4 3 3 3 2 2 2 2" xfId="23016" xr:uid="{C29569DC-4D32-49AA-9CE5-FA24611DD871}"/>
    <cellStyle name="40% - Accent3 4 3 3 3 2 2 3" xfId="23017" xr:uid="{BA9D847A-E877-41E7-80E4-325CDC165217}"/>
    <cellStyle name="40% - Accent3 4 3 3 3 2 3" xfId="23018" xr:uid="{FF1D131A-2145-4578-B2CB-9694C9F949DB}"/>
    <cellStyle name="40% - Accent3 4 3 3 3 2 3 2" xfId="23019" xr:uid="{174493CF-5B15-4B31-ADD6-2A05B866D10D}"/>
    <cellStyle name="40% - Accent3 4 3 3 3 2 4" xfId="23020" xr:uid="{63DB7BF7-E2DD-40AC-97F0-83E159EDCD52}"/>
    <cellStyle name="40% - Accent3 4 3 3 3 3" xfId="23021" xr:uid="{24B2A8EC-FBA8-4DF4-B559-68C58C02CBA1}"/>
    <cellStyle name="40% - Accent3 4 3 3 3 3 2" xfId="23022" xr:uid="{45A02DF8-6284-4358-BB14-00064310DF7D}"/>
    <cellStyle name="40% - Accent3 4 3 3 3 3 2 2" xfId="23023" xr:uid="{113D2481-F96D-4468-A000-34AA6EFF4744}"/>
    <cellStyle name="40% - Accent3 4 3 3 3 3 3" xfId="23024" xr:uid="{95514FC3-5B5C-455D-97C9-42D93B29E8B6}"/>
    <cellStyle name="40% - Accent3 4 3 3 3 4" xfId="23025" xr:uid="{8346582A-1A61-4E8C-A13C-213083F268D1}"/>
    <cellStyle name="40% - Accent3 4 3 3 3 4 2" xfId="23026" xr:uid="{4ADBC074-91E1-4DBF-9299-50050FA77667}"/>
    <cellStyle name="40% - Accent3 4 3 3 3 5" xfId="23027" xr:uid="{5CF4DA32-A5AA-4F05-843B-9647FC1A88E3}"/>
    <cellStyle name="40% - Accent3 4 3 3 4" xfId="23028" xr:uid="{84F0B0B9-A8D8-45B1-8A7C-365DB015FFB4}"/>
    <cellStyle name="40% - Accent3 4 3 3 4 2" xfId="23029" xr:uid="{BB5EEFE1-C390-4B98-BFD5-33CE40B2A666}"/>
    <cellStyle name="40% - Accent3 4 3 3 4 2 2" xfId="23030" xr:uid="{1E714913-16C7-4741-8351-31E733D5B24E}"/>
    <cellStyle name="40% - Accent3 4 3 3 4 2 2 2" xfId="23031" xr:uid="{B1520077-C351-4A05-80DE-E0A4C5C87BFF}"/>
    <cellStyle name="40% - Accent3 4 3 3 4 2 3" xfId="23032" xr:uid="{4BEBFFD2-A34F-4A26-9CB8-4E5B45E0C136}"/>
    <cellStyle name="40% - Accent3 4 3 3 4 3" xfId="23033" xr:uid="{D18EA5D5-87B9-44A2-8B8A-C18E802E085E}"/>
    <cellStyle name="40% - Accent3 4 3 3 4 3 2" xfId="23034" xr:uid="{91B5B6C0-E249-48A9-B549-1E466EF5A42F}"/>
    <cellStyle name="40% - Accent3 4 3 3 4 4" xfId="23035" xr:uid="{A0FA3AA2-FFA6-48E1-A76A-D4A45A44DAFD}"/>
    <cellStyle name="40% - Accent3 4 3 3 5" xfId="23036" xr:uid="{9D4E6A7C-AEA1-406A-B65F-A9A323B3EE8C}"/>
    <cellStyle name="40% - Accent3 4 3 3 5 2" xfId="23037" xr:uid="{8D6E6CCA-A149-4544-981E-148A64147199}"/>
    <cellStyle name="40% - Accent3 4 3 3 5 2 2" xfId="23038" xr:uid="{58A9144F-0580-4079-A0D9-1CC886DB304C}"/>
    <cellStyle name="40% - Accent3 4 3 3 5 3" xfId="23039" xr:uid="{C5B09691-A5BA-4808-B94F-AC651C4A49B3}"/>
    <cellStyle name="40% - Accent3 4 3 3 6" xfId="23040" xr:uid="{24EDAF90-B3B3-41D8-B5E2-95F7DBE36373}"/>
    <cellStyle name="40% - Accent3 4 3 3 6 2" xfId="23041" xr:uid="{9EC2B641-0898-4466-8902-09A059F6428A}"/>
    <cellStyle name="40% - Accent3 4 3 3 7" xfId="23042" xr:uid="{AADF33A0-0B4F-4DB4-A7FF-CF1C0A5F487F}"/>
    <cellStyle name="40% - Accent3 4 3 3 7 2" xfId="23043" xr:uid="{D37C7D36-8005-432B-8FC3-C90B60069CF5}"/>
    <cellStyle name="40% - Accent3 4 3 3 8" xfId="23044" xr:uid="{24E9B5AC-828D-4551-803A-6214F5371CF6}"/>
    <cellStyle name="40% - Accent3 4 3 3 9" xfId="23045" xr:uid="{5D555910-A89E-46C1-9FC3-A4E0D9A3AD09}"/>
    <cellStyle name="40% - Accent3 4 3 4" xfId="23046" xr:uid="{3E28E5AE-D245-4242-AE1C-B8458C908BB8}"/>
    <cellStyle name="40% - Accent3 4 3 4 2" xfId="23047" xr:uid="{56E1AA0F-F805-4E27-880D-7224D6138CD0}"/>
    <cellStyle name="40% - Accent3 4 3 4 2 2" xfId="23048" xr:uid="{7EB4F93B-B9C8-4EEA-979F-D5C7DE67D48D}"/>
    <cellStyle name="40% - Accent3 4 3 4 2 2 2" xfId="23049" xr:uid="{1399F517-0406-42A1-9D26-41154ED21146}"/>
    <cellStyle name="40% - Accent3 4 3 4 2 2 2 2" xfId="23050" xr:uid="{72844EAE-246D-4255-A202-354F0508FA7B}"/>
    <cellStyle name="40% - Accent3 4 3 4 2 2 3" xfId="23051" xr:uid="{EFE0C999-356E-4339-BAEA-925B4C0DC40D}"/>
    <cellStyle name="40% - Accent3 4 3 4 2 3" xfId="23052" xr:uid="{8B56F639-DA25-41F8-856B-768C3204C1D8}"/>
    <cellStyle name="40% - Accent3 4 3 4 2 3 2" xfId="23053" xr:uid="{55EC3BBE-9717-42E1-8A2C-AB284FB6DDEA}"/>
    <cellStyle name="40% - Accent3 4 3 4 2 4" xfId="23054" xr:uid="{592C70F8-6141-4AAD-81A8-5136E66CD50A}"/>
    <cellStyle name="40% - Accent3 4 3 4 3" xfId="23055" xr:uid="{70AA92D2-548F-4A93-B61E-57833F0CEE31}"/>
    <cellStyle name="40% - Accent3 4 3 4 3 2" xfId="23056" xr:uid="{7FDCF810-1A76-4685-B0A1-CB7BE6F0C55A}"/>
    <cellStyle name="40% - Accent3 4 3 4 3 2 2" xfId="23057" xr:uid="{0E967621-5580-42F6-813D-99B9E62545F4}"/>
    <cellStyle name="40% - Accent3 4 3 4 3 3" xfId="23058" xr:uid="{3F4A4B75-CC98-4B23-8033-754A0B058A01}"/>
    <cellStyle name="40% - Accent3 4 3 4 4" xfId="23059" xr:uid="{EA6A86A8-535E-404F-96D6-DFF764D2DB3D}"/>
    <cellStyle name="40% - Accent3 4 3 4 4 2" xfId="23060" xr:uid="{63FED1EA-F886-41F8-B046-890457275AF1}"/>
    <cellStyle name="40% - Accent3 4 3 4 5" xfId="23061" xr:uid="{FFC29167-7997-44A2-9B98-8BBFAA052992}"/>
    <cellStyle name="40% - Accent3 4 3 4 5 2" xfId="23062" xr:uid="{AF216BA0-42F3-42E9-A49E-8F8C9A878C7D}"/>
    <cellStyle name="40% - Accent3 4 3 4 6" xfId="23063" xr:uid="{4F19F881-B1E1-4E64-AA27-0C64B5241C92}"/>
    <cellStyle name="40% - Accent3 4 3 4 7" xfId="23064" xr:uid="{EB9D5B33-6CF4-46F2-977C-12A511AEA180}"/>
    <cellStyle name="40% - Accent3 4 3 5" xfId="23065" xr:uid="{E6A263F3-8CB5-4425-B74E-4E70213EDE8F}"/>
    <cellStyle name="40% - Accent3 4 3 5 2" xfId="23066" xr:uid="{5CEE369E-219E-4026-BE6C-1927B3E78606}"/>
    <cellStyle name="40% - Accent3 4 3 5 2 2" xfId="23067" xr:uid="{A81A968B-AB87-48D9-A692-E154ADE42EB8}"/>
    <cellStyle name="40% - Accent3 4 3 5 2 2 2" xfId="23068" xr:uid="{429C4867-FC20-421E-862F-01C1EC561AB3}"/>
    <cellStyle name="40% - Accent3 4 3 5 2 2 2 2" xfId="23069" xr:uid="{9EE9D616-4952-41FF-A777-1DB371F38607}"/>
    <cellStyle name="40% - Accent3 4 3 5 2 2 3" xfId="23070" xr:uid="{13BDFA35-2633-41DA-9BE2-A88500DA2E90}"/>
    <cellStyle name="40% - Accent3 4 3 5 2 3" xfId="23071" xr:uid="{825A738D-D20C-4F69-97D9-B81632EBCDB3}"/>
    <cellStyle name="40% - Accent3 4 3 5 2 3 2" xfId="23072" xr:uid="{5A65276D-7C49-4560-A1B2-B750550927F0}"/>
    <cellStyle name="40% - Accent3 4 3 5 2 4" xfId="23073" xr:uid="{F1617DF2-A46B-4201-8413-927CAC6FDABA}"/>
    <cellStyle name="40% - Accent3 4 3 5 3" xfId="23074" xr:uid="{7C98E865-F559-42ED-9E7F-307BAA806D2A}"/>
    <cellStyle name="40% - Accent3 4 3 5 3 2" xfId="23075" xr:uid="{727F9D01-CA38-468E-AC45-43B54542CDDA}"/>
    <cellStyle name="40% - Accent3 4 3 5 3 2 2" xfId="23076" xr:uid="{147D6C18-4271-4ED9-AD99-3A4857E3D13A}"/>
    <cellStyle name="40% - Accent3 4 3 5 3 3" xfId="23077" xr:uid="{AAF33D35-757B-47EA-9AD4-56F9E9EEC9DE}"/>
    <cellStyle name="40% - Accent3 4 3 5 4" xfId="23078" xr:uid="{1084B4F7-2007-4061-B96C-067092E3E17D}"/>
    <cellStyle name="40% - Accent3 4 3 5 4 2" xfId="23079" xr:uid="{4755AD44-CE12-4AAF-9D65-A706AD28E4F4}"/>
    <cellStyle name="40% - Accent3 4 3 5 5" xfId="23080" xr:uid="{190A5F93-B0BB-4A71-8219-DFF7712FC1CA}"/>
    <cellStyle name="40% - Accent3 4 3 6" xfId="23081" xr:uid="{F2085D04-9C05-4B01-A865-5A4631D6D2D2}"/>
    <cellStyle name="40% - Accent3 4 3 6 2" xfId="23082" xr:uid="{4C566FC9-4602-4D54-AC18-B5CDAEE5E6BE}"/>
    <cellStyle name="40% - Accent3 4 3 6 2 2" xfId="23083" xr:uid="{B8E25851-68E0-4D31-93F3-208E9F49D85F}"/>
    <cellStyle name="40% - Accent3 4 3 6 2 2 2" xfId="23084" xr:uid="{7F179DD4-42D8-41E2-87E1-0FFAC1229598}"/>
    <cellStyle name="40% - Accent3 4 3 6 2 2 2 2" xfId="23085" xr:uid="{F12CD98F-6D72-4B88-A05C-245F29F0912F}"/>
    <cellStyle name="40% - Accent3 4 3 6 2 2 3" xfId="23086" xr:uid="{20E0DA68-5C7F-46B8-9DB8-E14DC09A7350}"/>
    <cellStyle name="40% - Accent3 4 3 6 2 3" xfId="23087" xr:uid="{826BF142-B61A-481D-A4F0-D261AE669528}"/>
    <cellStyle name="40% - Accent3 4 3 6 2 3 2" xfId="23088" xr:uid="{3F194F96-5D7E-4A01-8C98-6A250A330C7B}"/>
    <cellStyle name="40% - Accent3 4 3 6 2 4" xfId="23089" xr:uid="{6ECDBCE1-B245-4417-A487-902FAF4FF47F}"/>
    <cellStyle name="40% - Accent3 4 3 6 3" xfId="23090" xr:uid="{2C9E1C01-2BAF-41EC-B2B3-A76AF0586EFD}"/>
    <cellStyle name="40% - Accent3 4 3 6 3 2" xfId="23091" xr:uid="{ECEC6254-C787-4CA4-A804-2A13977C901C}"/>
    <cellStyle name="40% - Accent3 4 3 6 3 2 2" xfId="23092" xr:uid="{2F6FF93C-57BF-4EFB-8B5C-D7397E3B8C1A}"/>
    <cellStyle name="40% - Accent3 4 3 6 3 3" xfId="23093" xr:uid="{BE80A070-ED47-4869-97C7-6803874845F6}"/>
    <cellStyle name="40% - Accent3 4 3 6 4" xfId="23094" xr:uid="{A704A452-E2FB-40AD-8353-4F5D8E548F16}"/>
    <cellStyle name="40% - Accent3 4 3 6 4 2" xfId="23095" xr:uid="{8EBBA74B-58AA-4A8B-A553-34A316445542}"/>
    <cellStyle name="40% - Accent3 4 3 6 5" xfId="23096" xr:uid="{A652B603-ACB5-40AC-B781-B245314F2BE0}"/>
    <cellStyle name="40% - Accent3 4 3 7" xfId="23097" xr:uid="{AE330DB6-4590-41D9-8A01-A622B0F27157}"/>
    <cellStyle name="40% - Accent3 4 3 7 2" xfId="23098" xr:uid="{1D834DBF-94F9-44BC-9C09-B2E80811DCB7}"/>
    <cellStyle name="40% - Accent3 4 3 7 2 2" xfId="23099" xr:uid="{9EFF36BC-F321-4FB0-8E22-DBC03299D124}"/>
    <cellStyle name="40% - Accent3 4 3 7 2 2 2" xfId="23100" xr:uid="{A35D4F8E-B5D4-4D86-8236-0C1AC088A938}"/>
    <cellStyle name="40% - Accent3 4 3 7 2 2 2 2" xfId="23101" xr:uid="{DE64874F-3E6E-48A0-B5D5-9453985BE1AE}"/>
    <cellStyle name="40% - Accent3 4 3 7 2 2 3" xfId="23102" xr:uid="{8E154379-F7C6-4B52-B0A9-EE78A040E191}"/>
    <cellStyle name="40% - Accent3 4 3 7 2 3" xfId="23103" xr:uid="{C44FAA58-20D6-423A-A2E4-894BA8D07B05}"/>
    <cellStyle name="40% - Accent3 4 3 7 2 3 2" xfId="23104" xr:uid="{7F014E1B-CF44-44B0-ACFD-F4CD5684D3B3}"/>
    <cellStyle name="40% - Accent3 4 3 7 2 4" xfId="23105" xr:uid="{5131B556-EDA8-4A7F-A3F1-AFA679ACE345}"/>
    <cellStyle name="40% - Accent3 4 3 7 3" xfId="23106" xr:uid="{9D60350D-0D56-47DE-9B31-7E59082815D0}"/>
    <cellStyle name="40% - Accent3 4 3 7 3 2" xfId="23107" xr:uid="{BAC8A453-CBAA-4473-A8A0-D16784E67B6C}"/>
    <cellStyle name="40% - Accent3 4 3 7 3 2 2" xfId="23108" xr:uid="{5BA275D9-FAB5-4027-897F-9E298D102CF8}"/>
    <cellStyle name="40% - Accent3 4 3 7 3 3" xfId="23109" xr:uid="{E68DE202-68E1-4C32-B7B1-B7E51AE85F47}"/>
    <cellStyle name="40% - Accent3 4 3 7 4" xfId="23110" xr:uid="{C393D16F-5F9C-4A12-ACB0-F032A28E7C0E}"/>
    <cellStyle name="40% - Accent3 4 3 7 4 2" xfId="23111" xr:uid="{02B18FFB-7A4A-4CA4-AB3E-6CE85EBA9E5D}"/>
    <cellStyle name="40% - Accent3 4 3 7 5" xfId="23112" xr:uid="{85C8868C-BE5E-40FE-8BBF-86FF446DBFE2}"/>
    <cellStyle name="40% - Accent3 4 3 8" xfId="23113" xr:uid="{748287A9-5669-4044-9F46-048D19A4871B}"/>
    <cellStyle name="40% - Accent3 4 3 8 2" xfId="23114" xr:uid="{0B53C467-4C0D-41C3-9212-0C6009540A79}"/>
    <cellStyle name="40% - Accent3 4 3 8 2 2" xfId="23115" xr:uid="{D6CA4099-63C3-495D-915D-5BB901D1CB0A}"/>
    <cellStyle name="40% - Accent3 4 3 8 2 2 2" xfId="23116" xr:uid="{792CF203-B434-4930-A065-09AFD4FB431A}"/>
    <cellStyle name="40% - Accent3 4 3 8 2 3" xfId="23117" xr:uid="{4ADA3960-4381-41AB-8B3C-13FC0438477F}"/>
    <cellStyle name="40% - Accent3 4 3 8 3" xfId="23118" xr:uid="{7469E61F-AA21-4FC6-B850-45B1C00422EA}"/>
    <cellStyle name="40% - Accent3 4 3 8 3 2" xfId="23119" xr:uid="{438C74C0-43BE-4F3F-ADCC-1FBA0A0E0535}"/>
    <cellStyle name="40% - Accent3 4 3 8 4" xfId="23120" xr:uid="{79D2902F-8B54-4EA5-9D8C-5A245DB172FF}"/>
    <cellStyle name="40% - Accent3 4 3 9" xfId="23121" xr:uid="{94F9181F-6F17-4352-8A14-7DF2C8ED8ED2}"/>
    <cellStyle name="40% - Accent3 4 3 9 2" xfId="23122" xr:uid="{7C6E9B0C-6FFC-4B2C-B2A4-B69971D46042}"/>
    <cellStyle name="40% - Accent3 4 3 9 2 2" xfId="23123" xr:uid="{4BBFA366-73E2-4906-B567-EC98D453B06D}"/>
    <cellStyle name="40% - Accent3 4 3 9 3" xfId="23124" xr:uid="{2F9F8913-B299-4F3A-AF17-1C7145C01D14}"/>
    <cellStyle name="40% - Accent3 4 3_Asset Register (new)" xfId="23125" xr:uid="{5C618B45-4C31-4BA6-A648-BF4CFDF91859}"/>
    <cellStyle name="40% - Accent3 4 4" xfId="23126" xr:uid="{2664FA07-ACEB-4994-BD50-C4EB8C83EFFE}"/>
    <cellStyle name="40% - Accent3 4 4 10" xfId="23127" xr:uid="{1090242A-112F-417C-BE56-462119928509}"/>
    <cellStyle name="40% - Accent3 4 4 11" xfId="23128" xr:uid="{B921A8F7-635C-450D-839C-0B47C1793B34}"/>
    <cellStyle name="40% - Accent3 4 4 2" xfId="23129" xr:uid="{589ED779-DBB1-451A-A5D4-20C13E7AAC09}"/>
    <cellStyle name="40% - Accent3 4 4 2 2" xfId="23130" xr:uid="{A5187E60-9AB5-47E6-A653-E36B8955CE8E}"/>
    <cellStyle name="40% - Accent3 4 4 2 2 2" xfId="23131" xr:uid="{7FDC07D2-88E9-48D9-A61B-602E769DF235}"/>
    <cellStyle name="40% - Accent3 4 4 2 2 2 2" xfId="23132" xr:uid="{B5FC4F2F-CA0F-460F-88C0-D14E97F9BC2D}"/>
    <cellStyle name="40% - Accent3 4 4 2 2 2 2 2" xfId="23133" xr:uid="{551DC509-ABA9-45DA-A999-928F02704FEA}"/>
    <cellStyle name="40% - Accent3 4 4 2 2 2 3" xfId="23134" xr:uid="{FC63BB1C-35D0-4FBF-8C17-21970F47AA24}"/>
    <cellStyle name="40% - Accent3 4 4 2 2 3" xfId="23135" xr:uid="{ABE765F6-FE4A-4F33-88C5-BCFD12A713A0}"/>
    <cellStyle name="40% - Accent3 4 4 2 2 3 2" xfId="23136" xr:uid="{42F961DF-35EF-4AF8-A3B5-34279B61F18C}"/>
    <cellStyle name="40% - Accent3 4 4 2 2 4" xfId="23137" xr:uid="{9B138308-BC2B-4654-B1E1-E93A6D050A28}"/>
    <cellStyle name="40% - Accent3 4 4 2 2 4 2" xfId="23138" xr:uid="{DC80416F-7BD2-4995-AF75-27702797069C}"/>
    <cellStyle name="40% - Accent3 4 4 2 2 5" xfId="23139" xr:uid="{836E8CD0-CA09-4E9F-9E55-B6E6A0FC7EB5}"/>
    <cellStyle name="40% - Accent3 4 4 2 2 6" xfId="23140" xr:uid="{3EE2392D-D5D5-4A2E-9A82-FBD34FB6104E}"/>
    <cellStyle name="40% - Accent3 4 4 2 3" xfId="23141" xr:uid="{2842CE06-0B9D-46E7-8808-C607656687E0}"/>
    <cellStyle name="40% - Accent3 4 4 2 3 2" xfId="23142" xr:uid="{71B6508D-23EA-4D02-9530-5ACF4FF8E6DA}"/>
    <cellStyle name="40% - Accent3 4 4 2 3 2 2" xfId="23143" xr:uid="{74CF134A-12D8-4D2C-9816-6D3F43D80BF7}"/>
    <cellStyle name="40% - Accent3 4 4 2 3 3" xfId="23144" xr:uid="{9B4E58E0-A14A-44B8-8AB6-6F111635C7C3}"/>
    <cellStyle name="40% - Accent3 4 4 2 4" xfId="23145" xr:uid="{7975D6EE-F236-41EA-A0FD-4027FB0BEB56}"/>
    <cellStyle name="40% - Accent3 4 4 2 4 2" xfId="23146" xr:uid="{D62DD7D5-38EA-4C09-A40D-1DBCDDB9B797}"/>
    <cellStyle name="40% - Accent3 4 4 2 5" xfId="23147" xr:uid="{C7C3341D-7F49-4ACA-B84B-6075C24650C5}"/>
    <cellStyle name="40% - Accent3 4 4 2 5 2" xfId="23148" xr:uid="{387D0DF3-03EB-4A63-A476-79A52C5C39EF}"/>
    <cellStyle name="40% - Accent3 4 4 2 6" xfId="23149" xr:uid="{D1858D65-A0D8-44BB-A682-65A443DA5C26}"/>
    <cellStyle name="40% - Accent3 4 4 2 7" xfId="23150" xr:uid="{6AE9DC2F-CB22-4661-90C2-B821A41E705F}"/>
    <cellStyle name="40% - Accent3 4 4 3" xfId="23151" xr:uid="{AFD755F4-61F2-4F13-82BC-CEF8FE8BF1EC}"/>
    <cellStyle name="40% - Accent3 4 4 3 2" xfId="23152" xr:uid="{88B3D3FD-3675-462D-90B1-9A79C1D4C6EB}"/>
    <cellStyle name="40% - Accent3 4 4 3 2 2" xfId="23153" xr:uid="{889DD0E0-2041-45D7-95E5-FCEBAF8C2757}"/>
    <cellStyle name="40% - Accent3 4 4 3 2 2 2" xfId="23154" xr:uid="{379943CD-BC9B-4E57-BAB6-FA6B1F6BFA92}"/>
    <cellStyle name="40% - Accent3 4 4 3 2 2 2 2" xfId="23155" xr:uid="{DC9F09EB-DEE4-4F7C-8F1A-19F4714C2D63}"/>
    <cellStyle name="40% - Accent3 4 4 3 2 2 3" xfId="23156" xr:uid="{54995379-A6D2-4314-AE38-44E4A5DD10D2}"/>
    <cellStyle name="40% - Accent3 4 4 3 2 3" xfId="23157" xr:uid="{86D03A75-AAC5-4CA3-BA8B-65A94D64A7BD}"/>
    <cellStyle name="40% - Accent3 4 4 3 2 3 2" xfId="23158" xr:uid="{9B27D8EC-5E7B-4418-B659-F07E1E978351}"/>
    <cellStyle name="40% - Accent3 4 4 3 2 4" xfId="23159" xr:uid="{49C778E2-60DA-4DA4-A9A4-EE88415CF4D8}"/>
    <cellStyle name="40% - Accent3 4 4 3 3" xfId="23160" xr:uid="{E1212FBD-B4F9-4E83-83E8-F487DE75AB10}"/>
    <cellStyle name="40% - Accent3 4 4 3 3 2" xfId="23161" xr:uid="{234BCC4E-F1BF-48E4-B469-9D99917751C0}"/>
    <cellStyle name="40% - Accent3 4 4 3 3 2 2" xfId="23162" xr:uid="{1EB90E10-B0A2-486C-96D6-DEEF1DB3D1FF}"/>
    <cellStyle name="40% - Accent3 4 4 3 3 3" xfId="23163" xr:uid="{AB6D31F0-74D8-48B8-AF2F-DB3DC63F5366}"/>
    <cellStyle name="40% - Accent3 4 4 3 4" xfId="23164" xr:uid="{203DFD89-DC58-4D21-A3C8-17B819097786}"/>
    <cellStyle name="40% - Accent3 4 4 3 4 2" xfId="23165" xr:uid="{48ED54C5-EF45-4426-B843-A0BA4CB43AC1}"/>
    <cellStyle name="40% - Accent3 4 4 3 5" xfId="23166" xr:uid="{25605581-C151-4770-B98F-CD5A827AEBD9}"/>
    <cellStyle name="40% - Accent3 4 4 3 5 2" xfId="23167" xr:uid="{387D3004-4D23-45AA-A65B-10AD3F46E963}"/>
    <cellStyle name="40% - Accent3 4 4 3 6" xfId="23168" xr:uid="{70330A4C-4243-4B26-954E-708ACE8EDC34}"/>
    <cellStyle name="40% - Accent3 4 4 3 7" xfId="23169" xr:uid="{2CD4565D-A982-4037-B9F3-670341B67C59}"/>
    <cellStyle name="40% - Accent3 4 4 4" xfId="23170" xr:uid="{0173A529-71C8-4AA0-809B-982047370C82}"/>
    <cellStyle name="40% - Accent3 4 4 4 2" xfId="23171" xr:uid="{23A30668-9426-45A1-95CA-6BA621062816}"/>
    <cellStyle name="40% - Accent3 4 4 4 2 2" xfId="23172" xr:uid="{622E01B3-8145-4DC3-A735-2722C7D44193}"/>
    <cellStyle name="40% - Accent3 4 4 4 2 2 2" xfId="23173" xr:uid="{4BEA6263-E9DB-45A8-97EA-6FA08189F332}"/>
    <cellStyle name="40% - Accent3 4 4 4 2 2 2 2" xfId="23174" xr:uid="{5B133EEF-9D4C-43DD-9D19-F6715AD8CA81}"/>
    <cellStyle name="40% - Accent3 4 4 4 2 2 3" xfId="23175" xr:uid="{BB3F5781-7E6F-4FF4-8EA1-30F62BB60B5C}"/>
    <cellStyle name="40% - Accent3 4 4 4 2 3" xfId="23176" xr:uid="{A26D6E6E-D997-4A35-90ED-307DACF98009}"/>
    <cellStyle name="40% - Accent3 4 4 4 2 3 2" xfId="23177" xr:uid="{05487C82-310D-4812-B5C9-AE97F93BE2C5}"/>
    <cellStyle name="40% - Accent3 4 4 4 2 4" xfId="23178" xr:uid="{B273520A-15EA-4536-97B1-857D15054459}"/>
    <cellStyle name="40% - Accent3 4 4 4 3" xfId="23179" xr:uid="{B0352423-E827-426A-8DAD-6B64F875CC37}"/>
    <cellStyle name="40% - Accent3 4 4 4 3 2" xfId="23180" xr:uid="{DC82A977-D960-4AF8-85D0-376744AB7E8B}"/>
    <cellStyle name="40% - Accent3 4 4 4 3 2 2" xfId="23181" xr:uid="{8DA360E9-3AFD-4248-A5E4-F19AD8284079}"/>
    <cellStyle name="40% - Accent3 4 4 4 3 3" xfId="23182" xr:uid="{649C37AB-373F-4A5A-94FD-CFC8C6121133}"/>
    <cellStyle name="40% - Accent3 4 4 4 4" xfId="23183" xr:uid="{8556778E-6AAB-4FEB-8A4F-058AE04C857A}"/>
    <cellStyle name="40% - Accent3 4 4 4 4 2" xfId="23184" xr:uid="{14D9E75D-A755-45AD-9377-7298B93FC1E4}"/>
    <cellStyle name="40% - Accent3 4 4 4 5" xfId="23185" xr:uid="{82D1804B-410D-4036-A5D9-7D8E5870F958}"/>
    <cellStyle name="40% - Accent3 4 4 5" xfId="23186" xr:uid="{0A077CD8-FCAB-4CA7-80F2-1C3CADC8EABF}"/>
    <cellStyle name="40% - Accent3 4 4 5 2" xfId="23187" xr:uid="{326E57F2-D172-40F0-94BC-15D2EDFF46F6}"/>
    <cellStyle name="40% - Accent3 4 4 5 2 2" xfId="23188" xr:uid="{3C6BDF0C-9343-4557-8C43-469A149D1A92}"/>
    <cellStyle name="40% - Accent3 4 4 5 2 2 2" xfId="23189" xr:uid="{582FA3B2-5C5B-4850-AED3-556A41D202FF}"/>
    <cellStyle name="40% - Accent3 4 4 5 2 2 2 2" xfId="23190" xr:uid="{15BBC62C-2E4C-47FA-9E5E-358DFB4323F1}"/>
    <cellStyle name="40% - Accent3 4 4 5 2 2 3" xfId="23191" xr:uid="{A054A75E-9DA9-4769-BBD6-F54EF61AA941}"/>
    <cellStyle name="40% - Accent3 4 4 5 2 3" xfId="23192" xr:uid="{3358BEDC-BDF9-4EDC-A8B3-A8F1A35D3C45}"/>
    <cellStyle name="40% - Accent3 4 4 5 2 3 2" xfId="23193" xr:uid="{8A4F00E3-A926-402F-AE1C-1F3CA6552CF3}"/>
    <cellStyle name="40% - Accent3 4 4 5 2 4" xfId="23194" xr:uid="{5635806C-87DD-4CBA-BB92-A8D08604C074}"/>
    <cellStyle name="40% - Accent3 4 4 5 3" xfId="23195" xr:uid="{C8711634-014A-4AF0-BBFB-E76110C996D3}"/>
    <cellStyle name="40% - Accent3 4 4 5 3 2" xfId="23196" xr:uid="{4373AC09-E78B-49AF-816F-D74FDF6E4F3E}"/>
    <cellStyle name="40% - Accent3 4 4 5 3 2 2" xfId="23197" xr:uid="{601C79C9-9F3F-439B-BF85-FBD7345E03E8}"/>
    <cellStyle name="40% - Accent3 4 4 5 3 3" xfId="23198" xr:uid="{89577F65-4541-40D6-B8DF-1FE3B2631ED0}"/>
    <cellStyle name="40% - Accent3 4 4 5 4" xfId="23199" xr:uid="{CC3D7657-CFB0-4924-B933-C366835202DF}"/>
    <cellStyle name="40% - Accent3 4 4 5 4 2" xfId="23200" xr:uid="{EC595233-99C9-4AE1-B810-DDB0F8398779}"/>
    <cellStyle name="40% - Accent3 4 4 5 5" xfId="23201" xr:uid="{9655E948-13CC-4845-B469-6F373A990E1B}"/>
    <cellStyle name="40% - Accent3 4 4 6" xfId="23202" xr:uid="{29F2112D-A0A9-42BC-BAD0-46B19D424018}"/>
    <cellStyle name="40% - Accent3 4 4 6 2" xfId="23203" xr:uid="{9293EF37-7CB0-49A0-8916-A30F4A8EF0A6}"/>
    <cellStyle name="40% - Accent3 4 4 6 2 2" xfId="23204" xr:uid="{AE6C650D-2042-4DFB-8107-1DAAFA9B8D62}"/>
    <cellStyle name="40% - Accent3 4 4 6 2 2 2" xfId="23205" xr:uid="{60BB446D-8695-47D3-BFB7-ACF00FA4B4ED}"/>
    <cellStyle name="40% - Accent3 4 4 6 2 3" xfId="23206" xr:uid="{28B723DF-30D3-4B1B-BB1B-19691EBE8950}"/>
    <cellStyle name="40% - Accent3 4 4 6 3" xfId="23207" xr:uid="{8B5DB35F-47B1-475C-9954-A29D1136FD0B}"/>
    <cellStyle name="40% - Accent3 4 4 6 3 2" xfId="23208" xr:uid="{EEA41E07-450A-4C15-B628-59609C70B542}"/>
    <cellStyle name="40% - Accent3 4 4 6 4" xfId="23209" xr:uid="{6300329F-BE0D-41A9-88D4-91658909ABBE}"/>
    <cellStyle name="40% - Accent3 4 4 7" xfId="23210" xr:uid="{DF1EE82C-72AA-4894-801C-3ECAFD97FD0B}"/>
    <cellStyle name="40% - Accent3 4 4 7 2" xfId="23211" xr:uid="{28B426B5-E37D-4EFC-B719-BAE4781A2E1D}"/>
    <cellStyle name="40% - Accent3 4 4 7 2 2" xfId="23212" xr:uid="{3D041D09-5BFD-497E-95F8-4DD6AD8006A3}"/>
    <cellStyle name="40% - Accent3 4 4 7 3" xfId="23213" xr:uid="{F08A1A27-1F16-470B-B44E-42DA42A6F20C}"/>
    <cellStyle name="40% - Accent3 4 4 8" xfId="23214" xr:uid="{49F780F1-12DB-4D8E-BAFA-FDC864B1F57F}"/>
    <cellStyle name="40% - Accent3 4 4 8 2" xfId="23215" xr:uid="{6DDFCB23-BE35-42E0-BE68-919CFAEA4AA8}"/>
    <cellStyle name="40% - Accent3 4 4 9" xfId="23216" xr:uid="{BAB64E8D-2086-4487-89A7-8BDBDAE6FCE1}"/>
    <cellStyle name="40% - Accent3 4 4 9 2" xfId="23217" xr:uid="{62416A5C-749E-4E60-A073-6AFF8587CE08}"/>
    <cellStyle name="40% - Accent3 4 5" xfId="23218" xr:uid="{A591BEA6-38DA-481E-B169-3D64B33060DA}"/>
    <cellStyle name="40% - Accent3 4 5 2" xfId="23219" xr:uid="{A7F5D8B7-7C71-4AF9-AE7E-F11139A65332}"/>
    <cellStyle name="40% - Accent3 4 5 2 2" xfId="23220" xr:uid="{4A4C1BC8-384F-4DFF-A2F0-D921DCD469B6}"/>
    <cellStyle name="40% - Accent3 4 5 2 2 2" xfId="23221" xr:uid="{0865981B-AC06-4C89-9057-D338ED05CE36}"/>
    <cellStyle name="40% - Accent3 4 5 2 2 2 2" xfId="23222" xr:uid="{44BEBF54-939F-4A9A-A19C-2F6AA447086C}"/>
    <cellStyle name="40% - Accent3 4 5 2 2 2 2 2" xfId="23223" xr:uid="{7C4D9DBA-7EED-4680-8331-12887F26D3F1}"/>
    <cellStyle name="40% - Accent3 4 5 2 2 2 3" xfId="23224" xr:uid="{48A39E55-CE45-46B8-9793-7A26F08A4F7B}"/>
    <cellStyle name="40% - Accent3 4 5 2 2 3" xfId="23225" xr:uid="{3A459F8F-6643-4FDF-A213-E2B3D1B0CD86}"/>
    <cellStyle name="40% - Accent3 4 5 2 2 3 2" xfId="23226" xr:uid="{6F7CB283-131E-4EBA-91B2-4867D1461207}"/>
    <cellStyle name="40% - Accent3 4 5 2 2 4" xfId="23227" xr:uid="{F9BB6E96-82D4-41C5-8F2C-2053E7286242}"/>
    <cellStyle name="40% - Accent3 4 5 2 3" xfId="23228" xr:uid="{3B858870-7E3D-4D1E-ABCB-BFF50DB2A61B}"/>
    <cellStyle name="40% - Accent3 4 5 2 3 2" xfId="23229" xr:uid="{FC41F975-15BD-4959-A27D-6D6D5904AD85}"/>
    <cellStyle name="40% - Accent3 4 5 2 3 2 2" xfId="23230" xr:uid="{84EB4CDB-153A-4667-9A65-C82488E9CF8E}"/>
    <cellStyle name="40% - Accent3 4 5 2 3 3" xfId="23231" xr:uid="{47FE2F4B-D3DD-4B31-B2C0-DA22AD76779B}"/>
    <cellStyle name="40% - Accent3 4 5 2 4" xfId="23232" xr:uid="{A3D7724B-CEBC-4517-8FDB-24DDDCAB4454}"/>
    <cellStyle name="40% - Accent3 4 5 2 4 2" xfId="23233" xr:uid="{67016525-6DF5-4A17-9BF6-D56BC9899CF8}"/>
    <cellStyle name="40% - Accent3 4 5 2 5" xfId="23234" xr:uid="{9E075CE8-1AF1-4EFC-9BC5-6477158EBDC4}"/>
    <cellStyle name="40% - Accent3 4 5 2 5 2" xfId="23235" xr:uid="{F4EF38CF-586F-499C-A4F0-DF48C84318CF}"/>
    <cellStyle name="40% - Accent3 4 5 2 6" xfId="23236" xr:uid="{D166AD88-FCBD-4D1D-96D1-015738E25D96}"/>
    <cellStyle name="40% - Accent3 4 5 2 7" xfId="23237" xr:uid="{09ACA5CB-5F4C-479C-949E-424D4094D4A9}"/>
    <cellStyle name="40% - Accent3 4 5 3" xfId="23238" xr:uid="{6A598250-A0D2-4098-B7B4-DF461F9C15FC}"/>
    <cellStyle name="40% - Accent3 4 5 3 2" xfId="23239" xr:uid="{4B7FDA16-E5E4-4CE8-BF3C-34368A4C430D}"/>
    <cellStyle name="40% - Accent3 4 5 3 2 2" xfId="23240" xr:uid="{63C0A754-DDDA-4E29-AD33-8A85B778C8C9}"/>
    <cellStyle name="40% - Accent3 4 5 3 2 2 2" xfId="23241" xr:uid="{DC483724-C66B-4DC4-8E10-AE4D9133421D}"/>
    <cellStyle name="40% - Accent3 4 5 3 2 2 2 2" xfId="23242" xr:uid="{D235730F-60E6-459E-8DB6-3F02C5F06DA3}"/>
    <cellStyle name="40% - Accent3 4 5 3 2 2 3" xfId="23243" xr:uid="{79965FE2-188E-4ED2-B8DF-DBB80AFB642B}"/>
    <cellStyle name="40% - Accent3 4 5 3 2 3" xfId="23244" xr:uid="{24E76B61-3316-448D-80BD-42406B774D46}"/>
    <cellStyle name="40% - Accent3 4 5 3 2 3 2" xfId="23245" xr:uid="{252C2A54-4EE5-4A74-A98A-CB1A567334CA}"/>
    <cellStyle name="40% - Accent3 4 5 3 2 4" xfId="23246" xr:uid="{6C7278DE-8C28-4D12-88CC-ADA002F5B3D7}"/>
    <cellStyle name="40% - Accent3 4 5 3 3" xfId="23247" xr:uid="{9592977E-427A-4AA0-943B-AB7340A7D2EF}"/>
    <cellStyle name="40% - Accent3 4 5 3 3 2" xfId="23248" xr:uid="{70252986-CD3A-4015-9E25-750E63995613}"/>
    <cellStyle name="40% - Accent3 4 5 3 3 2 2" xfId="23249" xr:uid="{83F35FE7-A1A1-4469-85AE-0F01F3D8A7EE}"/>
    <cellStyle name="40% - Accent3 4 5 3 3 3" xfId="23250" xr:uid="{CEA5F85B-2735-4347-9574-64752A8EB3F0}"/>
    <cellStyle name="40% - Accent3 4 5 3 4" xfId="23251" xr:uid="{C1DFE3E9-F532-438A-85B8-14EC61332158}"/>
    <cellStyle name="40% - Accent3 4 5 3 4 2" xfId="23252" xr:uid="{BDB2C834-BEC9-4EC1-80A6-2ECD890A7156}"/>
    <cellStyle name="40% - Accent3 4 5 3 5" xfId="23253" xr:uid="{5543D486-1135-447F-A68D-9E2E4B9CE5AB}"/>
    <cellStyle name="40% - Accent3 4 5 4" xfId="23254" xr:uid="{728BBB2D-D83C-4E42-A855-AD552EBBD43E}"/>
    <cellStyle name="40% - Accent3 4 5 4 2" xfId="23255" xr:uid="{D6B2197C-2AD3-4A74-BA51-AE4B2D7BC52E}"/>
    <cellStyle name="40% - Accent3 4 5 4 2 2" xfId="23256" xr:uid="{385F5992-F2E9-4B49-B966-D0E20ACC5F40}"/>
    <cellStyle name="40% - Accent3 4 5 4 2 2 2" xfId="23257" xr:uid="{6BF95310-676E-4CFE-9DEA-ECEBB6FB1373}"/>
    <cellStyle name="40% - Accent3 4 5 4 2 3" xfId="23258" xr:uid="{3E5A074B-8763-4202-95E1-994A71C919EF}"/>
    <cellStyle name="40% - Accent3 4 5 4 3" xfId="23259" xr:uid="{169626DB-FA0F-451B-AA5A-400ED7195A54}"/>
    <cellStyle name="40% - Accent3 4 5 4 3 2" xfId="23260" xr:uid="{848108BB-F5B7-45A4-8591-0CD607C76D28}"/>
    <cellStyle name="40% - Accent3 4 5 4 4" xfId="23261" xr:uid="{1331C6AF-FC69-45FF-9639-2FAD8FF46A64}"/>
    <cellStyle name="40% - Accent3 4 5 5" xfId="23262" xr:uid="{C6ABAD58-D245-4637-A4AE-236309474143}"/>
    <cellStyle name="40% - Accent3 4 5 5 2" xfId="23263" xr:uid="{6142C040-592D-47D4-A428-6227B3262F2B}"/>
    <cellStyle name="40% - Accent3 4 5 5 2 2" xfId="23264" xr:uid="{C8A03D53-96A6-4563-B11A-AB9651274FF2}"/>
    <cellStyle name="40% - Accent3 4 5 5 3" xfId="23265" xr:uid="{B2EEE599-5448-4323-8805-25415364668A}"/>
    <cellStyle name="40% - Accent3 4 5 6" xfId="23266" xr:uid="{0296A01B-60EB-4DC0-908C-E25A78BAF75D}"/>
    <cellStyle name="40% - Accent3 4 5 6 2" xfId="23267" xr:uid="{EE5F5EDE-696B-4751-950F-D2CF0DF985B8}"/>
    <cellStyle name="40% - Accent3 4 5 7" xfId="23268" xr:uid="{0A055624-1C2E-4034-B3FC-EE8F4E1EDF46}"/>
    <cellStyle name="40% - Accent3 4 5 7 2" xfId="23269" xr:uid="{4D816D0B-8A54-49EA-A127-F291814F7A3D}"/>
    <cellStyle name="40% - Accent3 4 5 8" xfId="23270" xr:uid="{A288C094-FE17-4980-86E1-490874DB509D}"/>
    <cellStyle name="40% - Accent3 4 5 9" xfId="23271" xr:uid="{CFAD35FC-7EAD-487E-9334-4F8AE4A7FE36}"/>
    <cellStyle name="40% - Accent3 4 6" xfId="23272" xr:uid="{F65D3F1E-B98C-472C-82B7-C9DEBFBDBB4B}"/>
    <cellStyle name="40% - Accent3 4 6 2" xfId="23273" xr:uid="{5240C2C3-A515-4F6B-9443-2E6ECB3F04FE}"/>
    <cellStyle name="40% - Accent3 4 6 2 2" xfId="23274" xr:uid="{C8550B7D-BF63-4E01-9773-72A1870396AB}"/>
    <cellStyle name="40% - Accent3 4 6 2 2 2" xfId="23275" xr:uid="{8483372F-BC13-4CDA-9E1D-BFA783E63FED}"/>
    <cellStyle name="40% - Accent3 4 6 2 2 2 2" xfId="23276" xr:uid="{8A42A14E-4B21-4E4B-82EC-7F4578AEDB11}"/>
    <cellStyle name="40% - Accent3 4 6 2 2 2 2 2" xfId="23277" xr:uid="{01ECF16B-0F9D-445F-B62F-972A03DE340E}"/>
    <cellStyle name="40% - Accent3 4 6 2 2 2 3" xfId="23278" xr:uid="{5BDD6243-D0F7-4D33-B562-C7F348151E33}"/>
    <cellStyle name="40% - Accent3 4 6 2 2 3" xfId="23279" xr:uid="{EE435D47-47F2-4E1D-AD00-5EC314BA26DF}"/>
    <cellStyle name="40% - Accent3 4 6 2 2 3 2" xfId="23280" xr:uid="{942F0F08-D6AE-4C2E-84B0-F37A76819F52}"/>
    <cellStyle name="40% - Accent3 4 6 2 2 4" xfId="23281" xr:uid="{4F2F00C3-3BD8-4091-986A-8B6783BE5D04}"/>
    <cellStyle name="40% - Accent3 4 6 2 3" xfId="23282" xr:uid="{846E5CF5-5646-40E0-9E7F-1880591BCA2A}"/>
    <cellStyle name="40% - Accent3 4 6 2 3 2" xfId="23283" xr:uid="{63D38D41-02B8-480D-A6E2-C7E61EE9A406}"/>
    <cellStyle name="40% - Accent3 4 6 2 3 2 2" xfId="23284" xr:uid="{6E4C7ABE-DD6E-4798-9C6C-F2CD4FDC97B0}"/>
    <cellStyle name="40% - Accent3 4 6 2 3 3" xfId="23285" xr:uid="{A2C231C7-7CB2-4B43-9AD9-B7130F544B73}"/>
    <cellStyle name="40% - Accent3 4 6 2 4" xfId="23286" xr:uid="{42B02BE0-BDBE-4879-A6B0-95FCAF2AC8F3}"/>
    <cellStyle name="40% - Accent3 4 6 2 4 2" xfId="23287" xr:uid="{15E49B4F-D83E-469F-A2C7-6F1B23BFF8D3}"/>
    <cellStyle name="40% - Accent3 4 6 2 5" xfId="23288" xr:uid="{954C47CD-D92A-42EA-BAAE-8DA414AD9802}"/>
    <cellStyle name="40% - Accent3 4 6 3" xfId="23289" xr:uid="{B27377D8-B925-413F-9312-AFCE3C2EF4B8}"/>
    <cellStyle name="40% - Accent3 4 6 3 2" xfId="23290" xr:uid="{6A9B18B7-193C-4B9A-A05A-995CBFE802BB}"/>
    <cellStyle name="40% - Accent3 4 6 3 2 2" xfId="23291" xr:uid="{80D5617F-EC98-4330-9EF1-2160ADC37792}"/>
    <cellStyle name="40% - Accent3 4 6 3 2 2 2" xfId="23292" xr:uid="{2C5D9CBE-5831-4C08-8F3B-ED9E157B10B4}"/>
    <cellStyle name="40% - Accent3 4 6 3 2 3" xfId="23293" xr:uid="{65189683-C133-4833-89CB-25801138BFF4}"/>
    <cellStyle name="40% - Accent3 4 6 3 3" xfId="23294" xr:uid="{AAC73B6C-C03E-4178-8ED4-C38012681165}"/>
    <cellStyle name="40% - Accent3 4 6 3 3 2" xfId="23295" xr:uid="{67044704-E714-42AD-9983-BCE8F8990700}"/>
    <cellStyle name="40% - Accent3 4 6 3 4" xfId="23296" xr:uid="{739CB2B9-A45E-4A64-81B3-71BDA6AF653A}"/>
    <cellStyle name="40% - Accent3 4 6 4" xfId="23297" xr:uid="{B18B71C2-DB7B-437E-98B9-69AE6ACAB20A}"/>
    <cellStyle name="40% - Accent3 4 6 4 2" xfId="23298" xr:uid="{4F55C75D-5996-4483-BEDA-A936A3180431}"/>
    <cellStyle name="40% - Accent3 4 6 4 2 2" xfId="23299" xr:uid="{368313BE-1800-4454-A64F-0506809B3568}"/>
    <cellStyle name="40% - Accent3 4 6 4 3" xfId="23300" xr:uid="{7B78B8DB-34CF-49AA-9097-E3123AFC02FA}"/>
    <cellStyle name="40% - Accent3 4 6 5" xfId="23301" xr:uid="{3BC025B6-30A2-4C59-89BD-2CC25DF6B030}"/>
    <cellStyle name="40% - Accent3 4 6 5 2" xfId="23302" xr:uid="{EB155D6F-6559-47EE-8545-F4263661676F}"/>
    <cellStyle name="40% - Accent3 4 6 6" xfId="23303" xr:uid="{6E21B72E-0711-4BFF-9415-87B3B9FDE592}"/>
    <cellStyle name="40% - Accent3 4 6 6 2" xfId="23304" xr:uid="{71415A4D-E932-4972-ADD8-356C897A5AFE}"/>
    <cellStyle name="40% - Accent3 4 6 7" xfId="23305" xr:uid="{8E165513-2916-4E31-B153-619543F69C80}"/>
    <cellStyle name="40% - Accent3 4 6 8" xfId="23306" xr:uid="{DB9ADD7D-E5F8-4429-85A6-A1D67BCAF9B2}"/>
    <cellStyle name="40% - Accent3 4 7" xfId="23307" xr:uid="{5D310C19-7E0B-41B1-9493-8CF9C5D2BA9F}"/>
    <cellStyle name="40% - Accent3 4 7 2" xfId="23308" xr:uid="{A4F97D78-2A19-4A47-84EF-E1A7F4B1AB72}"/>
    <cellStyle name="40% - Accent3 4 7 2 2" xfId="23309" xr:uid="{ABB99CCA-23D5-41D7-B874-94CD628C2841}"/>
    <cellStyle name="40% - Accent3 4 7 2 2 2" xfId="23310" xr:uid="{B78A907B-A464-4807-AB76-D6D5A3382943}"/>
    <cellStyle name="40% - Accent3 4 7 2 2 2 2" xfId="23311" xr:uid="{2F6316AD-2895-4EE5-9F09-55066A784A1D}"/>
    <cellStyle name="40% - Accent3 4 7 2 2 3" xfId="23312" xr:uid="{522BEAEC-6443-42F7-8DC0-7D4E20FD6B19}"/>
    <cellStyle name="40% - Accent3 4 7 2 3" xfId="23313" xr:uid="{D509AF9E-25C2-4682-AD8D-21CE2D06841E}"/>
    <cellStyle name="40% - Accent3 4 7 2 3 2" xfId="23314" xr:uid="{7750E719-F5F0-451C-AD54-78D0DE2B2AF7}"/>
    <cellStyle name="40% - Accent3 4 7 2 4" xfId="23315" xr:uid="{A14DBF1C-518B-4372-AE5D-FAC973CDB939}"/>
    <cellStyle name="40% - Accent3 4 7 3" xfId="23316" xr:uid="{360F1330-FD89-425A-95E4-B02993CF8B40}"/>
    <cellStyle name="40% - Accent3 4 7 3 2" xfId="23317" xr:uid="{9E3816F9-7D55-4203-8DEB-E53F3648EA49}"/>
    <cellStyle name="40% - Accent3 4 7 3 2 2" xfId="23318" xr:uid="{12FEF92C-61EA-44DB-BFD3-5E2683BB4A42}"/>
    <cellStyle name="40% - Accent3 4 7 3 3" xfId="23319" xr:uid="{A4DCBF5E-490E-4F18-A429-5FE68643433A}"/>
    <cellStyle name="40% - Accent3 4 7 4" xfId="23320" xr:uid="{B5C6E4A9-191B-4A7A-95C1-98994DAC042D}"/>
    <cellStyle name="40% - Accent3 4 7 4 2" xfId="23321" xr:uid="{3AF1372C-9E5A-43AB-B295-7B8F3D2B11AE}"/>
    <cellStyle name="40% - Accent3 4 7 5" xfId="23322" xr:uid="{81ACCE8A-C1A0-4EF0-8F79-4260F7E52F3B}"/>
    <cellStyle name="40% - Accent3 4 8" xfId="23323" xr:uid="{BF4F35D7-313F-4C67-A92B-DDE45876D5AF}"/>
    <cellStyle name="40% - Accent3 4 8 2" xfId="23324" xr:uid="{E4BDDC64-8952-4772-8BF6-6244397FF8F8}"/>
    <cellStyle name="40% - Accent3 4 8 2 2" xfId="23325" xr:uid="{E9ADAF7F-1959-4323-900E-5C5613FA776A}"/>
    <cellStyle name="40% - Accent3 4 8 2 2 2" xfId="23326" xr:uid="{A897AC2F-11E8-4CA3-8797-FE35D32D475A}"/>
    <cellStyle name="40% - Accent3 4 8 2 2 2 2" xfId="23327" xr:uid="{BC5EA5F6-8690-4E92-AF9E-FF87A67F2D36}"/>
    <cellStyle name="40% - Accent3 4 8 2 2 3" xfId="23328" xr:uid="{DE26B29B-309F-4F92-8420-74294B292B0B}"/>
    <cellStyle name="40% - Accent3 4 8 2 3" xfId="23329" xr:uid="{41208109-22D1-44F9-B982-27C839D1BEC2}"/>
    <cellStyle name="40% - Accent3 4 8 2 3 2" xfId="23330" xr:uid="{8BEE74DB-C338-4D52-BA23-788E04EF6395}"/>
    <cellStyle name="40% - Accent3 4 8 2 4" xfId="23331" xr:uid="{BC02A4DD-D1F7-471E-AA4C-93DD18F6C6B4}"/>
    <cellStyle name="40% - Accent3 4 8 3" xfId="23332" xr:uid="{C0C663CC-EC0B-4CAF-9A3D-500194031DAB}"/>
    <cellStyle name="40% - Accent3 4 8 3 2" xfId="23333" xr:uid="{CF487FEC-A4C5-4E54-9846-6D76B245ED4B}"/>
    <cellStyle name="40% - Accent3 4 8 3 2 2" xfId="23334" xr:uid="{B5FEA6FF-C19F-454D-9AAF-76BE06E9BF73}"/>
    <cellStyle name="40% - Accent3 4 8 3 3" xfId="23335" xr:uid="{A507572F-2E7A-44C9-9E46-293247E4994D}"/>
    <cellStyle name="40% - Accent3 4 8 4" xfId="23336" xr:uid="{362C994B-45CF-4F58-9F85-A18EEE2C6A9A}"/>
    <cellStyle name="40% - Accent3 4 8 4 2" xfId="23337" xr:uid="{C9B16D95-4CC7-4531-B01A-8921D475DC17}"/>
    <cellStyle name="40% - Accent3 4 8 5" xfId="23338" xr:uid="{FA45B9A5-197E-4A19-B851-22C0BE37981A}"/>
    <cellStyle name="40% - Accent3 4 9" xfId="23339" xr:uid="{61334DAB-4A7E-4D07-A89F-05BCE4BB0243}"/>
    <cellStyle name="40% - Accent3 4 9 2" xfId="23340" xr:uid="{8B2CFFB7-616A-40CA-ADAC-FDCFC99AB523}"/>
    <cellStyle name="40% - Accent3 4 9 2 2" xfId="23341" xr:uid="{F6637A2E-91D7-49D0-8C90-1A479E8A3EC1}"/>
    <cellStyle name="40% - Accent3 4 9 2 2 2" xfId="23342" xr:uid="{FAAA77CC-73D9-452B-8F3E-6BFE46B4C133}"/>
    <cellStyle name="40% - Accent3 4 9 2 2 2 2" xfId="23343" xr:uid="{EA61BA78-2831-42D4-9FB4-3562E0354BD6}"/>
    <cellStyle name="40% - Accent3 4 9 2 2 3" xfId="23344" xr:uid="{311FD961-0F1D-430D-A891-83C7577F25CD}"/>
    <cellStyle name="40% - Accent3 4 9 2 3" xfId="23345" xr:uid="{30BAFED7-DD80-4140-8198-B7418BC1BCA4}"/>
    <cellStyle name="40% - Accent3 4 9 2 3 2" xfId="23346" xr:uid="{4626CB18-33F7-45D7-9D09-735AF67AF394}"/>
    <cellStyle name="40% - Accent3 4 9 2 4" xfId="23347" xr:uid="{E2DFC1EB-5766-49F5-8050-798EDC848092}"/>
    <cellStyle name="40% - Accent3 4 9 3" xfId="23348" xr:uid="{0CED40D9-FF71-407C-8B0C-A64AD0E3A570}"/>
    <cellStyle name="40% - Accent3 4 9 3 2" xfId="23349" xr:uid="{9DB882C2-E096-424C-8DD4-550C4083F6F1}"/>
    <cellStyle name="40% - Accent3 4 9 3 2 2" xfId="23350" xr:uid="{57C0C03D-3FF0-49A9-B306-06B33DAB462E}"/>
    <cellStyle name="40% - Accent3 4 9 3 3" xfId="23351" xr:uid="{474EF888-6862-4169-85E2-EA951DF093A0}"/>
    <cellStyle name="40% - Accent3 4 9 4" xfId="23352" xr:uid="{364D5D41-B62B-4A54-9918-2E9D7B49C148}"/>
    <cellStyle name="40% - Accent3 4 9 4 2" xfId="23353" xr:uid="{2FAC76D2-CC43-4ABF-9462-59541ECC358F}"/>
    <cellStyle name="40% - Accent3 4 9 5" xfId="23354" xr:uid="{4394515B-BEAD-4079-BA01-1AFABC42A4D6}"/>
    <cellStyle name="40% - Accent3 4_Asset Register (new)" xfId="23355" xr:uid="{7A3EC7E4-A82F-4AE5-AF4A-72DCB3873794}"/>
    <cellStyle name="40% - Accent3 5" xfId="23356" xr:uid="{672ADD92-8DF5-4AA5-9C30-4949C85A8CCD}"/>
    <cellStyle name="40% - Accent3 5 10" xfId="23357" xr:uid="{C99D2A18-2413-43F2-AE46-4066002A8B38}"/>
    <cellStyle name="40% - Accent3 5 10 2" xfId="23358" xr:uid="{83A2455A-D69D-46BA-9E48-17DD5B2CA947}"/>
    <cellStyle name="40% - Accent3 5 11" xfId="23359" xr:uid="{01ACF4E9-4C34-42AF-A070-84877114385D}"/>
    <cellStyle name="40% - Accent3 5 12" xfId="23360" xr:uid="{153F3916-FB72-4A79-901E-24E5BEFCF8CB}"/>
    <cellStyle name="40% - Accent3 5 2" xfId="23361" xr:uid="{56643D3D-49EA-4925-8189-EFD380486EA7}"/>
    <cellStyle name="40% - Accent3 5 2 10" xfId="23362" xr:uid="{EFCB136F-22AF-446C-B668-E55C3580404E}"/>
    <cellStyle name="40% - Accent3 5 2 11" xfId="23363" xr:uid="{5453CB4C-2AA8-4906-A060-6FEA2323BBEA}"/>
    <cellStyle name="40% - Accent3 5 2 2" xfId="23364" xr:uid="{484AAA3E-5936-43FB-95C3-3F5E48A0B22C}"/>
    <cellStyle name="40% - Accent3 5 2 2 2" xfId="23365" xr:uid="{1C7F4A4A-2056-4C89-8781-F171A0094008}"/>
    <cellStyle name="40% - Accent3 5 2 2 2 2" xfId="23366" xr:uid="{4663373B-2B0C-463B-B52E-9DAE0C830536}"/>
    <cellStyle name="40% - Accent3 5 2 2 2 2 2" xfId="23367" xr:uid="{94B12DB6-3583-4E09-BDE5-7B0E66A292C6}"/>
    <cellStyle name="40% - Accent3 5 2 2 2 2 2 2" xfId="23368" xr:uid="{7DD6C258-7E53-480C-A843-B3C765378AEE}"/>
    <cellStyle name="40% - Accent3 5 2 2 2 2 3" xfId="23369" xr:uid="{6ED5C0AD-8AAB-4654-AF5D-DF65F60181F8}"/>
    <cellStyle name="40% - Accent3 5 2 2 2 3" xfId="23370" xr:uid="{E662C837-6F26-46D7-BAFD-1C223F1AF7E4}"/>
    <cellStyle name="40% - Accent3 5 2 2 2 3 2" xfId="23371" xr:uid="{7619CC8E-1AA5-4587-BF1C-7EC2B3511B8A}"/>
    <cellStyle name="40% - Accent3 5 2 2 2 4" xfId="23372" xr:uid="{D1B6F0FD-A733-4447-BCE0-ED07AFD8AEE1}"/>
    <cellStyle name="40% - Accent3 5 2 2 2 5" xfId="23373" xr:uid="{73BE20E5-410E-406A-A012-76062FB26C99}"/>
    <cellStyle name="40% - Accent3 5 2 2 3" xfId="23374" xr:uid="{0F41D6F1-F05E-4319-9158-0232666AC26F}"/>
    <cellStyle name="40% - Accent3 5 2 2 3 2" xfId="23375" xr:uid="{6742DB5E-4136-400D-BDD9-1253A85FCE3B}"/>
    <cellStyle name="40% - Accent3 5 2 2 3 2 2" xfId="23376" xr:uid="{0FD47004-05A7-4A59-8BF4-F578D6E0F21F}"/>
    <cellStyle name="40% - Accent3 5 2 2 3 3" xfId="23377" xr:uid="{BD984C27-534F-4BB7-8B1A-2E9C4AB3299D}"/>
    <cellStyle name="40% - Accent3 5 2 2 4" xfId="23378" xr:uid="{DB884833-30A0-48E5-B248-EF2700A3FFC0}"/>
    <cellStyle name="40% - Accent3 5 2 2 4 2" xfId="23379" xr:uid="{788FF819-06C0-4830-B636-1594C201DF56}"/>
    <cellStyle name="40% - Accent3 5 2 2 5" xfId="23380" xr:uid="{B2F1F090-06CF-41C5-83E0-3897E695C30E}"/>
    <cellStyle name="40% - Accent3 5 2 2 5 2" xfId="23381" xr:uid="{37838A0A-387D-4055-B162-9F18A3AF028B}"/>
    <cellStyle name="40% - Accent3 5 2 2 6" xfId="23382" xr:uid="{B223BF16-7C5D-46D3-85DD-3AF4CC663166}"/>
    <cellStyle name="40% - Accent3 5 2 2 7" xfId="23383" xr:uid="{E4DC6502-EF99-4EF9-A7B1-53A5C2DC4262}"/>
    <cellStyle name="40% - Accent3 5 2 3" xfId="23384" xr:uid="{3204D02F-D5FB-4553-89E6-789904AD1B62}"/>
    <cellStyle name="40% - Accent3 5 2 3 2" xfId="23385" xr:uid="{65971FE8-546B-464A-8C60-E924840AC345}"/>
    <cellStyle name="40% - Accent3 5 2 3 2 2" xfId="23386" xr:uid="{22C8D7A3-C692-4FD5-9926-E4B68F9DE1A1}"/>
    <cellStyle name="40% - Accent3 5 2 3 2 2 2" xfId="23387" xr:uid="{3C5E8A01-2DB7-450B-9313-DF1B89623857}"/>
    <cellStyle name="40% - Accent3 5 2 3 2 2 2 2" xfId="23388" xr:uid="{850AB25E-B4C2-438D-9E84-F81CC83E5DD1}"/>
    <cellStyle name="40% - Accent3 5 2 3 2 2 3" xfId="23389" xr:uid="{54697602-9AFF-4606-9342-E3E36C2A177C}"/>
    <cellStyle name="40% - Accent3 5 2 3 2 3" xfId="23390" xr:uid="{01C345D9-BBF4-4C80-B8C7-9588C80CF4E0}"/>
    <cellStyle name="40% - Accent3 5 2 3 2 3 2" xfId="23391" xr:uid="{7AC1A71E-2EEF-497A-BE71-01E076062008}"/>
    <cellStyle name="40% - Accent3 5 2 3 2 4" xfId="23392" xr:uid="{11B6EC8B-0903-40B8-88DC-CAD71C6E09AF}"/>
    <cellStyle name="40% - Accent3 5 2 3 2 5" xfId="23393" xr:uid="{D1A2CEBA-E9EE-4039-AC0C-9DBCD5F8B329}"/>
    <cellStyle name="40% - Accent3 5 2 3 3" xfId="23394" xr:uid="{3CAE2F26-36F3-4008-8A76-2FD9D5B16C9D}"/>
    <cellStyle name="40% - Accent3 5 2 3 3 2" xfId="23395" xr:uid="{B31D1F37-D01C-48EB-B5F8-55EC3F2BB9E2}"/>
    <cellStyle name="40% - Accent3 5 2 3 3 2 2" xfId="23396" xr:uid="{8DC0281E-FB3C-41E8-B4CA-03162C781552}"/>
    <cellStyle name="40% - Accent3 5 2 3 3 3" xfId="23397" xr:uid="{2F3C921D-9ED4-4D0D-BE1C-418059CAD6B1}"/>
    <cellStyle name="40% - Accent3 5 2 3 4" xfId="23398" xr:uid="{440E0D81-FF79-4171-87DA-05E0979FADF8}"/>
    <cellStyle name="40% - Accent3 5 2 3 4 2" xfId="23399" xr:uid="{D25B13A1-F2C8-4C46-A2F2-8EEB63BA99E7}"/>
    <cellStyle name="40% - Accent3 5 2 3 5" xfId="23400" xr:uid="{6EDE6372-346B-46B1-ABF9-A59993265166}"/>
    <cellStyle name="40% - Accent3 5 2 3 6" xfId="23401" xr:uid="{F3BE7866-407A-45E7-9153-E0D23879E7A9}"/>
    <cellStyle name="40% - Accent3 5 2 4" xfId="23402" xr:uid="{BA73A286-CB47-4082-AD76-E1650A651CA5}"/>
    <cellStyle name="40% - Accent3 5 2 4 2" xfId="23403" xr:uid="{72818D20-76AF-4568-AC20-426498DA9533}"/>
    <cellStyle name="40% - Accent3 5 2 4 2 2" xfId="23404" xr:uid="{B47DA04E-6238-4FFF-B772-AA0EF9D13D84}"/>
    <cellStyle name="40% - Accent3 5 2 4 2 2 2" xfId="23405" xr:uid="{7D97D0FE-A098-4475-8415-5E1E9454A667}"/>
    <cellStyle name="40% - Accent3 5 2 4 2 2 2 2" xfId="23406" xr:uid="{503705FF-78D6-478A-8C61-2F3018E1F0F2}"/>
    <cellStyle name="40% - Accent3 5 2 4 2 2 3" xfId="23407" xr:uid="{D6F64115-190B-4C1F-B01E-2285C497E83A}"/>
    <cellStyle name="40% - Accent3 5 2 4 2 3" xfId="23408" xr:uid="{3E3A98AB-F99E-4DBD-BB78-F6E268387E6E}"/>
    <cellStyle name="40% - Accent3 5 2 4 2 3 2" xfId="23409" xr:uid="{CC0B714F-A6E8-4F75-8303-FEFAB57586A2}"/>
    <cellStyle name="40% - Accent3 5 2 4 2 4" xfId="23410" xr:uid="{1F3A3BBC-D05E-4D95-84A2-131FB572CABE}"/>
    <cellStyle name="40% - Accent3 5 2 4 3" xfId="23411" xr:uid="{B27ADB27-9B64-4AA7-B4D9-59BCA46B747A}"/>
    <cellStyle name="40% - Accent3 5 2 4 3 2" xfId="23412" xr:uid="{C3AA4B8F-20E9-48AE-83EE-9BB4A569D210}"/>
    <cellStyle name="40% - Accent3 5 2 4 3 2 2" xfId="23413" xr:uid="{A1ED6F54-7856-4236-8E67-80EDB12EF886}"/>
    <cellStyle name="40% - Accent3 5 2 4 3 3" xfId="23414" xr:uid="{7A28BB41-AB6A-4704-A8C7-9AC84EDC50A1}"/>
    <cellStyle name="40% - Accent3 5 2 4 4" xfId="23415" xr:uid="{3BB57622-BD0A-4163-89B6-B7A8E907C6D7}"/>
    <cellStyle name="40% - Accent3 5 2 4 4 2" xfId="23416" xr:uid="{EFE592A4-EDD7-4893-BBB1-EA0E5002F3F5}"/>
    <cellStyle name="40% - Accent3 5 2 4 5" xfId="23417" xr:uid="{5FB887DE-20DC-4021-926D-54D1F0760AF7}"/>
    <cellStyle name="40% - Accent3 5 2 4 6" xfId="23418" xr:uid="{DB87B670-427B-45AF-8749-1DDC38166E59}"/>
    <cellStyle name="40% - Accent3 5 2 5" xfId="23419" xr:uid="{BFB34840-8050-4EFE-AE56-C54F5D813538}"/>
    <cellStyle name="40% - Accent3 5 2 5 2" xfId="23420" xr:uid="{BE785D0B-2220-4090-BFAE-868F32321F73}"/>
    <cellStyle name="40% - Accent3 5 2 5 2 2" xfId="23421" xr:uid="{DB102E68-776A-4309-864A-838B97F42FA3}"/>
    <cellStyle name="40% - Accent3 5 2 5 2 2 2" xfId="23422" xr:uid="{12D2F62A-CC87-41F2-93E3-5F19D1BB39C4}"/>
    <cellStyle name="40% - Accent3 5 2 5 2 2 2 2" xfId="23423" xr:uid="{5089641B-C067-4E51-ABC1-918A6DDFB947}"/>
    <cellStyle name="40% - Accent3 5 2 5 2 2 3" xfId="23424" xr:uid="{ADD92F21-C38C-459C-9CE5-12B82DE64D2C}"/>
    <cellStyle name="40% - Accent3 5 2 5 2 3" xfId="23425" xr:uid="{9F6428AF-97DD-41E0-9C0D-0C7BDC69D2A3}"/>
    <cellStyle name="40% - Accent3 5 2 5 2 3 2" xfId="23426" xr:uid="{62E81DB0-BEC4-457C-823B-E3426AF13E21}"/>
    <cellStyle name="40% - Accent3 5 2 5 2 4" xfId="23427" xr:uid="{D26FD21E-70E6-4D17-9E29-910018B3279D}"/>
    <cellStyle name="40% - Accent3 5 2 5 3" xfId="23428" xr:uid="{46083DBE-9D22-4D9A-B424-F79953D72ED0}"/>
    <cellStyle name="40% - Accent3 5 2 5 3 2" xfId="23429" xr:uid="{AC2CD5C4-CEA6-4D00-9A45-C3DCFB860AC5}"/>
    <cellStyle name="40% - Accent3 5 2 5 3 2 2" xfId="23430" xr:uid="{65A884C5-37FF-49BF-B1AE-92C990623694}"/>
    <cellStyle name="40% - Accent3 5 2 5 3 3" xfId="23431" xr:uid="{2215D2CE-2EC5-424D-A7F2-E2D19E321EF2}"/>
    <cellStyle name="40% - Accent3 5 2 5 4" xfId="23432" xr:uid="{A6D151D0-8AFD-45EC-85BA-5C7C6BEA63DA}"/>
    <cellStyle name="40% - Accent3 5 2 5 4 2" xfId="23433" xr:uid="{0EA76FF8-F8C2-4E8D-8FEE-4F33D3863923}"/>
    <cellStyle name="40% - Accent3 5 2 5 5" xfId="23434" xr:uid="{6CD09CB5-4C13-4F1B-AD57-15917ECFF3DE}"/>
    <cellStyle name="40% - Accent3 5 2 6" xfId="23435" xr:uid="{4DD56446-1DAC-4F62-A37A-793BEA209951}"/>
    <cellStyle name="40% - Accent3 5 2 6 2" xfId="23436" xr:uid="{30A7C752-3EA5-40B8-A3A8-A9AA45702679}"/>
    <cellStyle name="40% - Accent3 5 2 6 2 2" xfId="23437" xr:uid="{E17788BB-F7F1-4BDE-B3BF-FB9D65D82391}"/>
    <cellStyle name="40% - Accent3 5 2 6 2 2 2" xfId="23438" xr:uid="{1B1808C8-0BB5-47F8-9FDB-7BB8C09D52D1}"/>
    <cellStyle name="40% - Accent3 5 2 6 2 3" xfId="23439" xr:uid="{59ADC8CB-7541-442D-8E55-3E6491F42CFC}"/>
    <cellStyle name="40% - Accent3 5 2 6 3" xfId="23440" xr:uid="{8216CD9E-E99D-4B9E-B937-76E6A6070D38}"/>
    <cellStyle name="40% - Accent3 5 2 6 3 2" xfId="23441" xr:uid="{DBB90B51-D1F5-4958-9A8A-412D9E2A455C}"/>
    <cellStyle name="40% - Accent3 5 2 6 4" xfId="23442" xr:uid="{C146D71B-D4D4-4307-B127-77D5CAD833DB}"/>
    <cellStyle name="40% - Accent3 5 2 7" xfId="23443" xr:uid="{2BEEAAE0-9FF2-4403-A2FB-8FC35A868D2D}"/>
    <cellStyle name="40% - Accent3 5 2 7 2" xfId="23444" xr:uid="{B4DB76A8-B9B3-4087-B930-652146CF0582}"/>
    <cellStyle name="40% - Accent3 5 2 7 2 2" xfId="23445" xr:uid="{DFEF4CFB-CB79-4EEA-816C-94A632858BB5}"/>
    <cellStyle name="40% - Accent3 5 2 7 3" xfId="23446" xr:uid="{66BF288F-76EA-49D1-9A78-3A93AABCE5B5}"/>
    <cellStyle name="40% - Accent3 5 2 8" xfId="23447" xr:uid="{2C5F20A6-5DE5-4C4E-93E2-1D9AC08D4895}"/>
    <cellStyle name="40% - Accent3 5 2 8 2" xfId="23448" xr:uid="{957442EB-BFE1-4E1B-9DF2-BB7E45D3BCD0}"/>
    <cellStyle name="40% - Accent3 5 2 9" xfId="23449" xr:uid="{70FB2EFB-45F4-464A-8B9E-F3D99879F184}"/>
    <cellStyle name="40% - Accent3 5 2 9 2" xfId="23450" xr:uid="{E98B2B98-706A-444B-806F-68883014D006}"/>
    <cellStyle name="40% - Accent3 5 3" xfId="23451" xr:uid="{0F6C3ED9-2EA8-4407-A1F1-E3546BA985D3}"/>
    <cellStyle name="40% - Accent3 5 3 2" xfId="23452" xr:uid="{806E9378-2D34-4709-AB12-7E730381E99A}"/>
    <cellStyle name="40% - Accent3 5 3 2 2" xfId="23453" xr:uid="{CEB0E1C4-5700-4415-B388-B55932104322}"/>
    <cellStyle name="40% - Accent3 5 3 2 2 2" xfId="23454" xr:uid="{32647DDB-53C3-4146-A57B-4C3F7DDD95A2}"/>
    <cellStyle name="40% - Accent3 5 3 2 2 2 2" xfId="23455" xr:uid="{A36C4113-6F2B-4A83-AE30-6906E36E6355}"/>
    <cellStyle name="40% - Accent3 5 3 2 2 3" xfId="23456" xr:uid="{41086475-F8F2-4D06-9466-54265B1DE35F}"/>
    <cellStyle name="40% - Accent3 5 3 2 3" xfId="23457" xr:uid="{57C72AE1-789E-4C14-90E3-694DD9617552}"/>
    <cellStyle name="40% - Accent3 5 3 2 3 2" xfId="23458" xr:uid="{705FD12A-929D-4DFA-8538-934BBEE00038}"/>
    <cellStyle name="40% - Accent3 5 3 2 4" xfId="23459" xr:uid="{D68B5413-9662-4326-947E-C8FDC95254D8}"/>
    <cellStyle name="40% - Accent3 5 3 2 5" xfId="23460" xr:uid="{2DB14A9E-53CC-475C-BA4A-02AC58B8B126}"/>
    <cellStyle name="40% - Accent3 5 3 3" xfId="23461" xr:uid="{6D3CDDC5-CEF0-4176-9118-36ABCF210EC5}"/>
    <cellStyle name="40% - Accent3 5 3 3 2" xfId="23462" xr:uid="{335A8C83-DD7C-46B4-91C0-9B0028EE0ABE}"/>
    <cellStyle name="40% - Accent3 5 3 3 2 2" xfId="23463" xr:uid="{905FE2EF-C194-4A06-A8A8-881A69F44392}"/>
    <cellStyle name="40% - Accent3 5 3 3 3" xfId="23464" xr:uid="{77787590-50FF-4884-8D83-80DA84A6A737}"/>
    <cellStyle name="40% - Accent3 5 3 4" xfId="23465" xr:uid="{FF4C374F-B84B-48FD-9832-5309B6935E1C}"/>
    <cellStyle name="40% - Accent3 5 3 4 2" xfId="23466" xr:uid="{ECB684BF-52C6-4A7D-9A8C-D2BAFA62BACD}"/>
    <cellStyle name="40% - Accent3 5 3 5" xfId="23467" xr:uid="{12FE8CC8-4DA6-4D71-BADF-C4181C712E7F}"/>
    <cellStyle name="40% - Accent3 5 3 5 2" xfId="23468" xr:uid="{CF0EAA23-BB34-4FC6-938B-E1918C686C76}"/>
    <cellStyle name="40% - Accent3 5 3 6" xfId="23469" xr:uid="{7EDAD0B3-418E-4D81-8012-3E2C19F62997}"/>
    <cellStyle name="40% - Accent3 5 3 7" xfId="23470" xr:uid="{66B458DA-5E14-413E-A1BC-6B7FF139F9EB}"/>
    <cellStyle name="40% - Accent3 5 4" xfId="23471" xr:uid="{FB55A1BC-EBE8-46A0-9E55-3A66C62FCB95}"/>
    <cellStyle name="40% - Accent3 5 4 2" xfId="23472" xr:uid="{2052D54B-7C6D-4DF2-84AD-1FCFC7455B60}"/>
    <cellStyle name="40% - Accent3 5 4 2 2" xfId="23473" xr:uid="{49D83E3E-7FA7-4146-B603-C60B17F4F589}"/>
    <cellStyle name="40% - Accent3 5 4 2 2 2" xfId="23474" xr:uid="{9DF1F751-1FC0-44EB-8F83-40B65D1FB121}"/>
    <cellStyle name="40% - Accent3 5 4 2 2 2 2" xfId="23475" xr:uid="{F41FAA33-720F-4DCB-B290-6431E8DC779B}"/>
    <cellStyle name="40% - Accent3 5 4 2 2 3" xfId="23476" xr:uid="{5E7EABD8-3B19-4A32-B46E-91ABC86599EF}"/>
    <cellStyle name="40% - Accent3 5 4 2 3" xfId="23477" xr:uid="{D8913C3A-296E-4FCC-8524-F74D66665815}"/>
    <cellStyle name="40% - Accent3 5 4 2 3 2" xfId="23478" xr:uid="{509ABFC4-906F-45F7-9D1D-12733681FA3B}"/>
    <cellStyle name="40% - Accent3 5 4 2 4" xfId="23479" xr:uid="{62788BDC-2FF9-4CD7-8160-E500EB71A24A}"/>
    <cellStyle name="40% - Accent3 5 4 2 5" xfId="23480" xr:uid="{B06B5CED-5971-449F-945D-5C69E28D2AD4}"/>
    <cellStyle name="40% - Accent3 5 4 3" xfId="23481" xr:uid="{2D7FF35C-519E-4B82-9D0F-63C5A8365355}"/>
    <cellStyle name="40% - Accent3 5 4 3 2" xfId="23482" xr:uid="{EFCEB082-6154-4B5D-A863-7449F72A3E54}"/>
    <cellStyle name="40% - Accent3 5 4 3 2 2" xfId="23483" xr:uid="{3B6524C0-6670-43FF-8B63-FF66DA10E489}"/>
    <cellStyle name="40% - Accent3 5 4 3 3" xfId="23484" xr:uid="{5F4C4C9B-0A1A-4D77-8763-68B70AD41738}"/>
    <cellStyle name="40% - Accent3 5 4 4" xfId="23485" xr:uid="{170AD33E-478A-47B3-9771-16D2D48043D3}"/>
    <cellStyle name="40% - Accent3 5 4 4 2" xfId="23486" xr:uid="{B0F1D539-51E4-44E6-A77B-AC08CF43F921}"/>
    <cellStyle name="40% - Accent3 5 4 5" xfId="23487" xr:uid="{6820013C-8C01-47D3-A21C-0F0E5A46E4BD}"/>
    <cellStyle name="40% - Accent3 5 4 6" xfId="23488" xr:uid="{53CA2A4E-90FD-410E-9CA4-5D921414BE62}"/>
    <cellStyle name="40% - Accent3 5 5" xfId="23489" xr:uid="{D8ACBC72-F9BC-4075-95DC-FABF92C2A1B0}"/>
    <cellStyle name="40% - Accent3 5 5 2" xfId="23490" xr:uid="{E0EA27B1-1454-45C0-9046-D76BC46ED992}"/>
    <cellStyle name="40% - Accent3 5 5 2 2" xfId="23491" xr:uid="{A2B5E9A6-8773-43BB-A656-3A7A687C3A43}"/>
    <cellStyle name="40% - Accent3 5 5 2 2 2" xfId="23492" xr:uid="{4F64B672-6F19-4D57-B302-C1829E1E7C90}"/>
    <cellStyle name="40% - Accent3 5 5 2 2 2 2" xfId="23493" xr:uid="{10C91650-6C0A-4F41-BBE6-A882C46A0D51}"/>
    <cellStyle name="40% - Accent3 5 5 2 2 3" xfId="23494" xr:uid="{B212EA69-9D0D-47DC-A5A0-B26543E5B417}"/>
    <cellStyle name="40% - Accent3 5 5 2 3" xfId="23495" xr:uid="{690E69AD-540A-4B03-AC26-BD8FAB29937D}"/>
    <cellStyle name="40% - Accent3 5 5 2 3 2" xfId="23496" xr:uid="{6C4FBB34-4436-49DC-87FC-D721ADBE580E}"/>
    <cellStyle name="40% - Accent3 5 5 2 4" xfId="23497" xr:uid="{A3188254-26FC-4099-A058-DC937DC017AB}"/>
    <cellStyle name="40% - Accent3 5 5 3" xfId="23498" xr:uid="{592730DE-BC55-4F03-9BCE-B522EF38CEEC}"/>
    <cellStyle name="40% - Accent3 5 5 3 2" xfId="23499" xr:uid="{667CAA36-A3F8-4A3C-B770-5457FC8F90DD}"/>
    <cellStyle name="40% - Accent3 5 5 3 2 2" xfId="23500" xr:uid="{06CBA89F-9524-4207-BA56-271A8B5D06DC}"/>
    <cellStyle name="40% - Accent3 5 5 3 3" xfId="23501" xr:uid="{B2FEEB24-4BCA-4B49-8811-4AF68786B0C6}"/>
    <cellStyle name="40% - Accent3 5 5 4" xfId="23502" xr:uid="{CED56877-51E8-4384-BA7E-AEE39F02D6C4}"/>
    <cellStyle name="40% - Accent3 5 5 4 2" xfId="23503" xr:uid="{C4D49AA7-6BCD-47DE-B414-E73EE349410C}"/>
    <cellStyle name="40% - Accent3 5 5 5" xfId="23504" xr:uid="{92F8DBC1-687A-42A5-AAA2-01318365D1C9}"/>
    <cellStyle name="40% - Accent3 5 5 6" xfId="23505" xr:uid="{1CD91923-9A12-4C4C-994F-668C0A09EA6B}"/>
    <cellStyle name="40% - Accent3 5 6" xfId="23506" xr:uid="{BB90E5A4-A366-4F31-9245-A6697D6CAC94}"/>
    <cellStyle name="40% - Accent3 5 6 2" xfId="23507" xr:uid="{E2302DA9-2C9D-423F-9944-50D6C57F3BDF}"/>
    <cellStyle name="40% - Accent3 5 6 2 2" xfId="23508" xr:uid="{535E9F3B-C289-401B-BFB3-8AD5D7FA9982}"/>
    <cellStyle name="40% - Accent3 5 6 2 2 2" xfId="23509" xr:uid="{D2D05CF7-8545-46D6-B2BA-A98AFFBCFBD2}"/>
    <cellStyle name="40% - Accent3 5 6 2 2 2 2" xfId="23510" xr:uid="{B3432B34-5C26-44B1-96B1-9AA8C1FC30A2}"/>
    <cellStyle name="40% - Accent3 5 6 2 2 3" xfId="23511" xr:uid="{7BF69202-38DE-4A2D-B80D-0D8D11628E3E}"/>
    <cellStyle name="40% - Accent3 5 6 2 3" xfId="23512" xr:uid="{0D90AE64-A901-4DAF-B99C-15B213CEA258}"/>
    <cellStyle name="40% - Accent3 5 6 2 3 2" xfId="23513" xr:uid="{1B6A29DD-3CD9-43CC-A3D3-90E2F15112E8}"/>
    <cellStyle name="40% - Accent3 5 6 2 4" xfId="23514" xr:uid="{45746881-82E5-4229-AA1F-25585775360D}"/>
    <cellStyle name="40% - Accent3 5 6 3" xfId="23515" xr:uid="{8588F0E0-A430-4509-B67C-E5AFBE3945C7}"/>
    <cellStyle name="40% - Accent3 5 6 3 2" xfId="23516" xr:uid="{98B3A3CA-B501-455E-B37D-672E51E5E487}"/>
    <cellStyle name="40% - Accent3 5 6 3 2 2" xfId="23517" xr:uid="{2AC3E32A-128B-468A-818A-12831B06EA27}"/>
    <cellStyle name="40% - Accent3 5 6 3 3" xfId="23518" xr:uid="{AB2CA052-1277-4ACC-9120-F23BDAB05EFC}"/>
    <cellStyle name="40% - Accent3 5 6 4" xfId="23519" xr:uid="{AB4EA190-D2A8-4943-BCC1-571E5531A9A0}"/>
    <cellStyle name="40% - Accent3 5 6 4 2" xfId="23520" xr:uid="{5F02C8F3-206A-43F3-91D2-59BCA95174C0}"/>
    <cellStyle name="40% - Accent3 5 6 5" xfId="23521" xr:uid="{E80588A9-7D49-424E-8356-65B2ECF00E8C}"/>
    <cellStyle name="40% - Accent3 5 7" xfId="23522" xr:uid="{9C5A3CDC-DAD3-4769-BB6B-50C4D8D0D6E1}"/>
    <cellStyle name="40% - Accent3 5 7 2" xfId="23523" xr:uid="{F4ED306E-5579-4B40-9327-CF0B06148564}"/>
    <cellStyle name="40% - Accent3 5 7 2 2" xfId="23524" xr:uid="{6624B492-C657-4622-A7C1-E0766D569270}"/>
    <cellStyle name="40% - Accent3 5 7 2 2 2" xfId="23525" xr:uid="{CBAA2011-0861-4B61-9C08-A1D0D36568AC}"/>
    <cellStyle name="40% - Accent3 5 7 2 3" xfId="23526" xr:uid="{80CDFB21-6BAE-499B-989C-7F1A5B3BA7B3}"/>
    <cellStyle name="40% - Accent3 5 7 3" xfId="23527" xr:uid="{01A27E50-B1F9-4082-B6EB-111DBE4065AB}"/>
    <cellStyle name="40% - Accent3 5 7 3 2" xfId="23528" xr:uid="{CBA22F3A-AC6D-4887-BFCC-CA531BA7951C}"/>
    <cellStyle name="40% - Accent3 5 7 4" xfId="23529" xr:uid="{2459B7B6-2155-4633-807C-F59CAD0ABFA1}"/>
    <cellStyle name="40% - Accent3 5 8" xfId="23530" xr:uid="{6A874627-23E5-4AB4-9385-7185293DF5C7}"/>
    <cellStyle name="40% - Accent3 5 8 2" xfId="23531" xr:uid="{1D91FAF0-4654-44AE-A3D4-E3AA1C773E3D}"/>
    <cellStyle name="40% - Accent3 5 8 2 2" xfId="23532" xr:uid="{307072CA-0011-4009-8FFF-031758DAF468}"/>
    <cellStyle name="40% - Accent3 5 8 3" xfId="23533" xr:uid="{3D8939F1-8CC0-46DB-8AAC-5B030A592071}"/>
    <cellStyle name="40% - Accent3 5 9" xfId="23534" xr:uid="{598BF0C6-4D8C-4913-968D-CB0C0A913F19}"/>
    <cellStyle name="40% - Accent3 5 9 2" xfId="23535" xr:uid="{4B295B16-8C86-41BA-A630-91D904D6EDD8}"/>
    <cellStyle name="40% - Accent3 6" xfId="23536" xr:uid="{A4DA1941-6E80-49E5-9E50-2AF94CB0E265}"/>
    <cellStyle name="40% - Accent3 6 10" xfId="23537" xr:uid="{565B6C37-EA55-486E-82A2-18043E56F90D}"/>
    <cellStyle name="40% - Accent3 6 10 2" xfId="23538" xr:uid="{F0C5FBA9-4ACD-460B-A9B0-60DB71386850}"/>
    <cellStyle name="40% - Accent3 6 11" xfId="23539" xr:uid="{25CF4A01-1F94-4C23-A21F-1EBE5C2A2C2B}"/>
    <cellStyle name="40% - Accent3 6 12" xfId="23540" xr:uid="{74222B21-DFA0-438C-9BE4-DE92E1BA156E}"/>
    <cellStyle name="40% - Accent3 6 2" xfId="23541" xr:uid="{99C8673F-8528-4928-99B9-D8E4AE769358}"/>
    <cellStyle name="40% - Accent3 6 2 10" xfId="23542" xr:uid="{B0CE8437-2174-4F75-AC86-74207F5A4BDB}"/>
    <cellStyle name="40% - Accent3 6 2 11" xfId="23543" xr:uid="{440069CB-B3C2-4AE6-9A8F-AA7734A56262}"/>
    <cellStyle name="40% - Accent3 6 2 2" xfId="23544" xr:uid="{7A9FB0E7-029A-4D1F-BB0C-9E62915D7701}"/>
    <cellStyle name="40% - Accent3 6 2 2 2" xfId="23545" xr:uid="{41F76FD1-F9D6-4EA5-9380-2CC50FBFDFC1}"/>
    <cellStyle name="40% - Accent3 6 2 2 2 2" xfId="23546" xr:uid="{7DAAE374-4AB8-4F27-9165-2590C78D6ED9}"/>
    <cellStyle name="40% - Accent3 6 2 2 2 2 2" xfId="23547" xr:uid="{8BDFA2E0-4FEB-4EC9-A442-838EB063B81B}"/>
    <cellStyle name="40% - Accent3 6 2 2 2 2 2 2" xfId="23548" xr:uid="{9C98E6A6-1D0B-4AB9-B552-174F8016896D}"/>
    <cellStyle name="40% - Accent3 6 2 2 2 2 3" xfId="23549" xr:uid="{9D976A15-E9DA-4586-922E-E4A8D208347E}"/>
    <cellStyle name="40% - Accent3 6 2 2 2 3" xfId="23550" xr:uid="{796F21A7-2082-4479-AEF6-22EB63960FE8}"/>
    <cellStyle name="40% - Accent3 6 2 2 2 3 2" xfId="23551" xr:uid="{68704EFD-3430-4B20-8581-0B5D11952C97}"/>
    <cellStyle name="40% - Accent3 6 2 2 2 4" xfId="23552" xr:uid="{20C10393-7B5C-4397-A8D6-9531FDF1D5BD}"/>
    <cellStyle name="40% - Accent3 6 2 2 2 5" xfId="23553" xr:uid="{FBA6EBF7-E19F-4111-840D-5DEDBD0C39CB}"/>
    <cellStyle name="40% - Accent3 6 2 2 3" xfId="23554" xr:uid="{ADB3D76A-4F3F-4E72-AABC-D5EC0B8D21C8}"/>
    <cellStyle name="40% - Accent3 6 2 2 3 2" xfId="23555" xr:uid="{75CA7A52-A379-4C8C-9FE9-21BA6594433C}"/>
    <cellStyle name="40% - Accent3 6 2 2 3 2 2" xfId="23556" xr:uid="{5EE4B86D-9A5C-47FB-8A87-81ED104EA01C}"/>
    <cellStyle name="40% - Accent3 6 2 2 3 3" xfId="23557" xr:uid="{93337F33-AA7D-4568-8EBB-D27C424D8636}"/>
    <cellStyle name="40% - Accent3 6 2 2 4" xfId="23558" xr:uid="{3DF4350C-87C5-404A-9857-17C33B62DB51}"/>
    <cellStyle name="40% - Accent3 6 2 2 4 2" xfId="23559" xr:uid="{C0E4206D-DC45-44C3-B1E1-51295430A7E2}"/>
    <cellStyle name="40% - Accent3 6 2 2 5" xfId="23560" xr:uid="{5608DE6F-A87E-4628-854E-2FB50A00E366}"/>
    <cellStyle name="40% - Accent3 6 2 2 6" xfId="23561" xr:uid="{27F52A23-670E-4D9A-A35C-6D9DB498D0EC}"/>
    <cellStyle name="40% - Accent3 6 2 3" xfId="23562" xr:uid="{3DA87B0C-4D45-4981-AA07-7943C33F0A1A}"/>
    <cellStyle name="40% - Accent3 6 2 3 2" xfId="23563" xr:uid="{573B2F2D-D3D2-4AF5-B07F-FF20DCDA1592}"/>
    <cellStyle name="40% - Accent3 6 2 3 2 2" xfId="23564" xr:uid="{3A55CA8A-434A-442B-9EC5-3BFF09A24015}"/>
    <cellStyle name="40% - Accent3 6 2 3 2 2 2" xfId="23565" xr:uid="{4EB40CED-E2F1-422F-B740-93BC7300CF20}"/>
    <cellStyle name="40% - Accent3 6 2 3 2 2 2 2" xfId="23566" xr:uid="{47143A46-54B6-429D-AFC7-13BD3A231FD6}"/>
    <cellStyle name="40% - Accent3 6 2 3 2 2 3" xfId="23567" xr:uid="{64AF1822-1F4D-45B1-B71E-9C7A83927A8F}"/>
    <cellStyle name="40% - Accent3 6 2 3 2 3" xfId="23568" xr:uid="{DD522BF5-FDD9-4D9F-8ABE-B5AB7E331AAE}"/>
    <cellStyle name="40% - Accent3 6 2 3 2 3 2" xfId="23569" xr:uid="{A3D25564-4CE8-4FC7-8C85-9996665A098A}"/>
    <cellStyle name="40% - Accent3 6 2 3 2 4" xfId="23570" xr:uid="{233D7CC7-C616-483A-9184-DABCE4F10A39}"/>
    <cellStyle name="40% - Accent3 6 2 3 2 5" xfId="23571" xr:uid="{545C23B0-ACCF-4AB4-94BC-E5627A2BE14D}"/>
    <cellStyle name="40% - Accent3 6 2 3 3" xfId="23572" xr:uid="{148BAE17-64EB-4204-B300-4696CCD8859F}"/>
    <cellStyle name="40% - Accent3 6 2 3 3 2" xfId="23573" xr:uid="{3F8439B3-6B72-42F5-A0B0-4E961B582EA3}"/>
    <cellStyle name="40% - Accent3 6 2 3 3 2 2" xfId="23574" xr:uid="{290CAEF3-867D-44BA-B149-D0A88D15F98D}"/>
    <cellStyle name="40% - Accent3 6 2 3 3 3" xfId="23575" xr:uid="{51D36EB9-0C56-4CB9-BE05-170A5FCBD7BC}"/>
    <cellStyle name="40% - Accent3 6 2 3 4" xfId="23576" xr:uid="{6CF1CBC3-4F1F-40B7-AD37-1FE3CA135862}"/>
    <cellStyle name="40% - Accent3 6 2 3 4 2" xfId="23577" xr:uid="{A05EEBC8-0470-40BA-A2DE-6C42B9D3F0F7}"/>
    <cellStyle name="40% - Accent3 6 2 3 5" xfId="23578" xr:uid="{0E988794-2341-4792-8C43-E68759A27785}"/>
    <cellStyle name="40% - Accent3 6 2 3 6" xfId="23579" xr:uid="{99B7D6AC-01A3-42B0-A77C-F12E26A44FC1}"/>
    <cellStyle name="40% - Accent3 6 2 4" xfId="23580" xr:uid="{A541FF3B-9AD4-481D-8E71-7976AF805054}"/>
    <cellStyle name="40% - Accent3 6 2 4 2" xfId="23581" xr:uid="{B202E242-AD04-4364-A414-2633440DC9C0}"/>
    <cellStyle name="40% - Accent3 6 2 4 2 2" xfId="23582" xr:uid="{1C74B56D-6C49-461D-9BEF-954B5498174A}"/>
    <cellStyle name="40% - Accent3 6 2 4 2 2 2" xfId="23583" xr:uid="{43BBCB2A-627E-44EB-9478-32F26B0DC635}"/>
    <cellStyle name="40% - Accent3 6 2 4 2 2 2 2" xfId="23584" xr:uid="{5516A241-AEF1-4010-97AE-7D695AACCBA6}"/>
    <cellStyle name="40% - Accent3 6 2 4 2 2 3" xfId="23585" xr:uid="{D45D4E08-8A17-4244-9DB0-C9790917490D}"/>
    <cellStyle name="40% - Accent3 6 2 4 2 3" xfId="23586" xr:uid="{DA8DBA97-3F94-4C08-8801-DAC987EDDC2E}"/>
    <cellStyle name="40% - Accent3 6 2 4 2 3 2" xfId="23587" xr:uid="{F465330B-89A3-461E-A35F-6C6CCA570780}"/>
    <cellStyle name="40% - Accent3 6 2 4 2 4" xfId="23588" xr:uid="{782BCC88-DEE0-45D7-B852-21FEAE6AD895}"/>
    <cellStyle name="40% - Accent3 6 2 4 3" xfId="23589" xr:uid="{44C049D8-FBD7-4D1C-8DC7-F3B0F44CEAEA}"/>
    <cellStyle name="40% - Accent3 6 2 4 3 2" xfId="23590" xr:uid="{F65018F5-C0F8-4AE4-96D4-379EB1F144B2}"/>
    <cellStyle name="40% - Accent3 6 2 4 3 2 2" xfId="23591" xr:uid="{B1E14138-4A37-4916-B88A-70A39C4BE649}"/>
    <cellStyle name="40% - Accent3 6 2 4 3 3" xfId="23592" xr:uid="{29F00869-C23D-492A-933E-7D0FC685ABDF}"/>
    <cellStyle name="40% - Accent3 6 2 4 4" xfId="23593" xr:uid="{5B3AF5F6-EED1-4A1E-9148-9F66F3D0D6A6}"/>
    <cellStyle name="40% - Accent3 6 2 4 4 2" xfId="23594" xr:uid="{CA44A237-423A-4D1F-A93B-ED64C98F9612}"/>
    <cellStyle name="40% - Accent3 6 2 4 5" xfId="23595" xr:uid="{7C552EAB-F197-4189-8148-BC983B59655F}"/>
    <cellStyle name="40% - Accent3 6 2 4 6" xfId="23596" xr:uid="{9661BBA0-E090-481F-9EDC-4BBC628CA8EB}"/>
    <cellStyle name="40% - Accent3 6 2 5" xfId="23597" xr:uid="{42D021B0-9522-45E3-A367-F847AEE0E5B2}"/>
    <cellStyle name="40% - Accent3 6 2 5 2" xfId="23598" xr:uid="{EC63F890-CF70-483E-B643-7F82E5DBF4A6}"/>
    <cellStyle name="40% - Accent3 6 2 5 2 2" xfId="23599" xr:uid="{2E12DA34-C9C7-4285-9D23-C33D49958E0B}"/>
    <cellStyle name="40% - Accent3 6 2 5 2 2 2" xfId="23600" xr:uid="{650A1FC4-1813-469F-8F72-ED0203E6A2DF}"/>
    <cellStyle name="40% - Accent3 6 2 5 2 2 2 2" xfId="23601" xr:uid="{EBF9E597-EEAA-4B91-A3EA-1C864D3B97A5}"/>
    <cellStyle name="40% - Accent3 6 2 5 2 2 3" xfId="23602" xr:uid="{B5B83713-603E-442C-A3AE-06E90D014AF0}"/>
    <cellStyle name="40% - Accent3 6 2 5 2 3" xfId="23603" xr:uid="{34317F9E-6F0E-4D54-9D80-2EBB3EC93B53}"/>
    <cellStyle name="40% - Accent3 6 2 5 2 3 2" xfId="23604" xr:uid="{9328085C-6AC5-46CE-9BD4-5625D932D58B}"/>
    <cellStyle name="40% - Accent3 6 2 5 2 4" xfId="23605" xr:uid="{74D40A90-095D-4BC7-933B-35FBDEBD0E60}"/>
    <cellStyle name="40% - Accent3 6 2 5 3" xfId="23606" xr:uid="{5CB69B3C-2614-42A1-B76C-B162E522620D}"/>
    <cellStyle name="40% - Accent3 6 2 5 3 2" xfId="23607" xr:uid="{C38AEBA1-3C68-4C4A-B763-101529297AD8}"/>
    <cellStyle name="40% - Accent3 6 2 5 3 2 2" xfId="23608" xr:uid="{B2D76379-A0CF-4FE7-98F8-6CE5EE2A778D}"/>
    <cellStyle name="40% - Accent3 6 2 5 3 3" xfId="23609" xr:uid="{72860D6D-723D-4C17-80C5-F54CCD8AC502}"/>
    <cellStyle name="40% - Accent3 6 2 5 4" xfId="23610" xr:uid="{D71C58E2-12F1-4BD7-9EC8-3B1A73719814}"/>
    <cellStyle name="40% - Accent3 6 2 5 4 2" xfId="23611" xr:uid="{FADF8C1B-ADA3-4783-882A-04140D3E70F0}"/>
    <cellStyle name="40% - Accent3 6 2 5 5" xfId="23612" xr:uid="{D96AEE62-AE08-420D-8D39-17DF59176325}"/>
    <cellStyle name="40% - Accent3 6 2 6" xfId="23613" xr:uid="{0732AB51-18F1-44CD-A660-7BA48E1D3416}"/>
    <cellStyle name="40% - Accent3 6 2 6 2" xfId="23614" xr:uid="{11B319EF-D849-4A35-81B2-FDAE42B51418}"/>
    <cellStyle name="40% - Accent3 6 2 6 2 2" xfId="23615" xr:uid="{4538B5DD-89AC-4C5A-A096-4FF875576B48}"/>
    <cellStyle name="40% - Accent3 6 2 6 2 2 2" xfId="23616" xr:uid="{1D8F7692-01C0-4CAB-8C1C-8BD99F683EF5}"/>
    <cellStyle name="40% - Accent3 6 2 6 2 3" xfId="23617" xr:uid="{FE6CA8C2-61B1-4428-AAC5-87423FEE3F1B}"/>
    <cellStyle name="40% - Accent3 6 2 6 3" xfId="23618" xr:uid="{A797CF7A-9B96-40CF-AD61-642EF0E040CA}"/>
    <cellStyle name="40% - Accent3 6 2 6 3 2" xfId="23619" xr:uid="{3A613655-C883-4535-83E5-3F46E6F6BC11}"/>
    <cellStyle name="40% - Accent3 6 2 6 4" xfId="23620" xr:uid="{852819C6-6086-4712-AF2A-2DE162391EF0}"/>
    <cellStyle name="40% - Accent3 6 2 7" xfId="23621" xr:uid="{82950965-ED2C-4205-B440-2ABBCBF1FCB4}"/>
    <cellStyle name="40% - Accent3 6 2 7 2" xfId="23622" xr:uid="{39C5C78D-5B6E-4844-B0F3-05120E30889F}"/>
    <cellStyle name="40% - Accent3 6 2 7 2 2" xfId="23623" xr:uid="{78AFB12C-7F2A-4278-9AFE-6278019AF714}"/>
    <cellStyle name="40% - Accent3 6 2 7 3" xfId="23624" xr:uid="{53C47D15-E921-4A7D-9ABA-866E961F0AA8}"/>
    <cellStyle name="40% - Accent3 6 2 8" xfId="23625" xr:uid="{EB668DE2-F084-4D88-9519-D04868A95F6B}"/>
    <cellStyle name="40% - Accent3 6 2 8 2" xfId="23626" xr:uid="{31D0976D-759B-4E60-B14E-249D1FEA24A8}"/>
    <cellStyle name="40% - Accent3 6 2 9" xfId="23627" xr:uid="{00AFE22A-43E5-4660-A75E-03761D66194A}"/>
    <cellStyle name="40% - Accent3 6 2 9 2" xfId="23628" xr:uid="{796C1992-4162-4577-83D9-F0EBA48891C1}"/>
    <cellStyle name="40% - Accent3 6 3" xfId="23629" xr:uid="{4D857E60-853F-4E93-8593-BEF08A87A26B}"/>
    <cellStyle name="40% - Accent3 6 3 2" xfId="23630" xr:uid="{4B2438F3-91A4-4327-A5E4-8958FDE1C959}"/>
    <cellStyle name="40% - Accent3 6 3 2 2" xfId="23631" xr:uid="{4DC36CB6-F174-4EB3-AA4F-4645CD57F6A8}"/>
    <cellStyle name="40% - Accent3 6 3 2 2 2" xfId="23632" xr:uid="{B712580F-F836-4561-9EF3-4E026415A461}"/>
    <cellStyle name="40% - Accent3 6 3 2 2 2 2" xfId="23633" xr:uid="{4C8226C8-542D-47CC-85DE-7C341C62021C}"/>
    <cellStyle name="40% - Accent3 6 3 2 2 3" xfId="23634" xr:uid="{4C3F34FF-489F-44C1-B181-14FC3B2E331A}"/>
    <cellStyle name="40% - Accent3 6 3 2 3" xfId="23635" xr:uid="{15F5A52E-135C-4242-ACB9-B6EC362BDE66}"/>
    <cellStyle name="40% - Accent3 6 3 2 3 2" xfId="23636" xr:uid="{623AD9E1-5145-42E2-BEEF-41B8B67AD351}"/>
    <cellStyle name="40% - Accent3 6 3 2 4" xfId="23637" xr:uid="{BEC11097-B534-4349-BC90-619A29BBDC14}"/>
    <cellStyle name="40% - Accent3 6 3 2 5" xfId="23638" xr:uid="{A7468321-5D9C-4A15-8EBB-D9D729736175}"/>
    <cellStyle name="40% - Accent3 6 3 3" xfId="23639" xr:uid="{3B281FA2-74E4-4850-A012-6C6BB9464EE4}"/>
    <cellStyle name="40% - Accent3 6 3 3 2" xfId="23640" xr:uid="{30823D6D-407A-4150-A1B5-3C9E6F104D06}"/>
    <cellStyle name="40% - Accent3 6 3 3 2 2" xfId="23641" xr:uid="{A0BD31A7-C394-4672-8F7E-38CA06F67A5B}"/>
    <cellStyle name="40% - Accent3 6 3 3 3" xfId="23642" xr:uid="{D4B1935C-79E6-4BD6-A1F5-8CBBAD4DFE6D}"/>
    <cellStyle name="40% - Accent3 6 3 4" xfId="23643" xr:uid="{723A419D-2DB8-485E-885F-9B83083820C7}"/>
    <cellStyle name="40% - Accent3 6 3 4 2" xfId="23644" xr:uid="{C871164B-C3B6-424E-B114-2C4CF73CBDC2}"/>
    <cellStyle name="40% - Accent3 6 3 5" xfId="23645" xr:uid="{B040D92D-8BB3-4DEC-B687-45742C71EF9D}"/>
    <cellStyle name="40% - Accent3 6 3 6" xfId="23646" xr:uid="{552BE66E-3C43-4D5A-9C08-8F582549EF7E}"/>
    <cellStyle name="40% - Accent3 6 4" xfId="23647" xr:uid="{FB04D3F6-405E-4508-AB56-1505FAD672A8}"/>
    <cellStyle name="40% - Accent3 6 4 2" xfId="23648" xr:uid="{29D32102-85E0-490B-B1C5-F51F7DABA2CC}"/>
    <cellStyle name="40% - Accent3 6 4 2 2" xfId="23649" xr:uid="{0E91FBB9-8A7A-4F72-9A23-B6EA69E9F434}"/>
    <cellStyle name="40% - Accent3 6 4 2 2 2" xfId="23650" xr:uid="{16A19AF5-DFA2-480A-ABB4-25DB80DDBC0B}"/>
    <cellStyle name="40% - Accent3 6 4 2 2 2 2" xfId="23651" xr:uid="{101EDF2E-7BE0-4D3C-992A-0A9EAC63BE07}"/>
    <cellStyle name="40% - Accent3 6 4 2 2 3" xfId="23652" xr:uid="{6954B976-D4B1-4EFE-B28D-BC68C69679B9}"/>
    <cellStyle name="40% - Accent3 6 4 2 3" xfId="23653" xr:uid="{C90189F1-F693-49CF-B491-31EF8BE21E75}"/>
    <cellStyle name="40% - Accent3 6 4 2 3 2" xfId="23654" xr:uid="{0EFB1C02-E161-4B03-B1B0-F64B584CB33E}"/>
    <cellStyle name="40% - Accent3 6 4 2 4" xfId="23655" xr:uid="{E6FCD95F-165A-435E-8184-792C77A95D4A}"/>
    <cellStyle name="40% - Accent3 6 4 2 5" xfId="23656" xr:uid="{FC2AF993-784A-4D4B-92A7-BFDA07B74EA9}"/>
    <cellStyle name="40% - Accent3 6 4 3" xfId="23657" xr:uid="{E84DC8D0-0B5F-4105-A413-C2EC818781E6}"/>
    <cellStyle name="40% - Accent3 6 4 3 2" xfId="23658" xr:uid="{7B881206-9549-4493-8E50-C8A0F3E290BB}"/>
    <cellStyle name="40% - Accent3 6 4 3 2 2" xfId="23659" xr:uid="{085F544E-F8A9-49FD-83FF-872EB1C803DE}"/>
    <cellStyle name="40% - Accent3 6 4 3 3" xfId="23660" xr:uid="{BC0914DD-5198-4206-AF70-D642E887AE9E}"/>
    <cellStyle name="40% - Accent3 6 4 4" xfId="23661" xr:uid="{78C45196-74AF-415B-9CC6-E9EDC857273C}"/>
    <cellStyle name="40% - Accent3 6 4 4 2" xfId="23662" xr:uid="{339678CD-3C9B-4100-9415-BE15F2F05B7D}"/>
    <cellStyle name="40% - Accent3 6 4 5" xfId="23663" xr:uid="{C43B192E-8A01-4069-A3D6-776D5F8BF266}"/>
    <cellStyle name="40% - Accent3 6 4 6" xfId="23664" xr:uid="{2682408A-395A-4A24-ACD6-33D854877232}"/>
    <cellStyle name="40% - Accent3 6 5" xfId="23665" xr:uid="{79D364B3-999F-4A54-990B-29EB9E539710}"/>
    <cellStyle name="40% - Accent3 6 5 2" xfId="23666" xr:uid="{C2242717-4C2F-4C64-8367-D84514E8EEC2}"/>
    <cellStyle name="40% - Accent3 6 5 2 2" xfId="23667" xr:uid="{3FF2A464-8D73-4F70-8848-5E69EF44C1AC}"/>
    <cellStyle name="40% - Accent3 6 5 2 2 2" xfId="23668" xr:uid="{57278DEB-B937-4A1D-92A6-B88C43862347}"/>
    <cellStyle name="40% - Accent3 6 5 2 2 2 2" xfId="23669" xr:uid="{A92CCCBF-9B65-4097-8554-BE7394987185}"/>
    <cellStyle name="40% - Accent3 6 5 2 2 3" xfId="23670" xr:uid="{E25FFAB0-D913-4BDF-82AD-5C32A7837738}"/>
    <cellStyle name="40% - Accent3 6 5 2 3" xfId="23671" xr:uid="{4D48D366-C970-43EC-B8B7-DC15982D5326}"/>
    <cellStyle name="40% - Accent3 6 5 2 3 2" xfId="23672" xr:uid="{81EDFEF0-D742-4425-8019-BF2CC7519DE6}"/>
    <cellStyle name="40% - Accent3 6 5 2 4" xfId="23673" xr:uid="{F67701FB-9ADD-499A-89F1-7EFEACA8B90B}"/>
    <cellStyle name="40% - Accent3 6 5 3" xfId="23674" xr:uid="{7AC00693-82E7-47EE-BAD7-659C684B2B88}"/>
    <cellStyle name="40% - Accent3 6 5 3 2" xfId="23675" xr:uid="{7EBFFAFC-C2C0-49A2-9A1B-84E9A000B44D}"/>
    <cellStyle name="40% - Accent3 6 5 3 2 2" xfId="23676" xr:uid="{88397292-4C2D-42E4-A27A-368BD636F519}"/>
    <cellStyle name="40% - Accent3 6 5 3 3" xfId="23677" xr:uid="{908E14AA-C5BA-487F-98FF-0B1B26280411}"/>
    <cellStyle name="40% - Accent3 6 5 4" xfId="23678" xr:uid="{A16DB5B1-C150-4C80-BAFA-22D5183FF745}"/>
    <cellStyle name="40% - Accent3 6 5 4 2" xfId="23679" xr:uid="{72ACD124-1598-4793-A418-969351B98886}"/>
    <cellStyle name="40% - Accent3 6 5 5" xfId="23680" xr:uid="{94C72F43-B49E-4957-B8B1-C35B2F8C85C2}"/>
    <cellStyle name="40% - Accent3 6 5 6" xfId="23681" xr:uid="{D26C1FF0-7EA5-4BFA-90F7-2E72A8F1C42C}"/>
    <cellStyle name="40% - Accent3 6 6" xfId="23682" xr:uid="{2AAEB829-EE32-4C32-A40B-4D52A0FABB66}"/>
    <cellStyle name="40% - Accent3 6 6 2" xfId="23683" xr:uid="{FD52EBE5-C539-4888-9119-D156A7CDFD0C}"/>
    <cellStyle name="40% - Accent3 6 6 2 2" xfId="23684" xr:uid="{8DA872A7-0BAB-4217-887B-EAC9ACC863E0}"/>
    <cellStyle name="40% - Accent3 6 6 2 2 2" xfId="23685" xr:uid="{C29C2E65-56EB-42EC-AF48-262F37B7EE83}"/>
    <cellStyle name="40% - Accent3 6 6 2 2 2 2" xfId="23686" xr:uid="{39828606-0ADA-48EE-8BEF-95090726B408}"/>
    <cellStyle name="40% - Accent3 6 6 2 2 3" xfId="23687" xr:uid="{64572F00-4B67-4608-A977-B33C016826F2}"/>
    <cellStyle name="40% - Accent3 6 6 2 3" xfId="23688" xr:uid="{1AF14D18-0FB0-4905-B08C-475680AA3E8C}"/>
    <cellStyle name="40% - Accent3 6 6 2 3 2" xfId="23689" xr:uid="{84D6A32E-5ED8-404C-B869-25AD6DB57DA1}"/>
    <cellStyle name="40% - Accent3 6 6 2 4" xfId="23690" xr:uid="{C79143E4-A7FE-4EC4-8B24-E4284D47B4AD}"/>
    <cellStyle name="40% - Accent3 6 6 3" xfId="23691" xr:uid="{74B6E536-660C-4542-9DA1-B85AE406E07F}"/>
    <cellStyle name="40% - Accent3 6 6 3 2" xfId="23692" xr:uid="{FF59928E-C007-4EBE-8E29-E5532B32F160}"/>
    <cellStyle name="40% - Accent3 6 6 3 2 2" xfId="23693" xr:uid="{71D4C784-0E26-4A81-83F4-C1C129B261BA}"/>
    <cellStyle name="40% - Accent3 6 6 3 3" xfId="23694" xr:uid="{9B912AC8-34E1-4B1E-8A67-ED4DD29FF088}"/>
    <cellStyle name="40% - Accent3 6 6 4" xfId="23695" xr:uid="{D7900407-4144-4D9F-AFD2-33B66C76EE99}"/>
    <cellStyle name="40% - Accent3 6 6 4 2" xfId="23696" xr:uid="{D68B7FDD-4AB4-4AFB-B9E5-CEB685C7275A}"/>
    <cellStyle name="40% - Accent3 6 6 5" xfId="23697" xr:uid="{D75A0428-2C1D-4BC5-839F-F456BE269BFA}"/>
    <cellStyle name="40% - Accent3 6 7" xfId="23698" xr:uid="{88051680-7220-4C81-AE8D-568897643FE6}"/>
    <cellStyle name="40% - Accent3 6 7 2" xfId="23699" xr:uid="{12D5C387-1978-4BBD-B86B-909F44DB7C56}"/>
    <cellStyle name="40% - Accent3 6 7 2 2" xfId="23700" xr:uid="{DF7138FD-0EEB-4F68-80D7-0175B889F1F7}"/>
    <cellStyle name="40% - Accent3 6 7 2 2 2" xfId="23701" xr:uid="{A10D5317-B7E8-475B-BEDC-6E8BAE3D7164}"/>
    <cellStyle name="40% - Accent3 6 7 2 3" xfId="23702" xr:uid="{0EB18C32-95B7-4F9D-8BBC-FE0FFFB2306D}"/>
    <cellStyle name="40% - Accent3 6 7 3" xfId="23703" xr:uid="{90F14E3E-92C7-4DBC-96E6-4E2D711D4B84}"/>
    <cellStyle name="40% - Accent3 6 7 3 2" xfId="23704" xr:uid="{EC9918C2-DA7A-426A-B22A-52BD7D8E93C5}"/>
    <cellStyle name="40% - Accent3 6 7 4" xfId="23705" xr:uid="{44C91810-13E3-462F-BFCA-BF8D9B7A080E}"/>
    <cellStyle name="40% - Accent3 6 8" xfId="23706" xr:uid="{5AC2C20F-9941-44EE-8679-9A81E207CCEB}"/>
    <cellStyle name="40% - Accent3 6 8 2" xfId="23707" xr:uid="{6ECBD98D-C80B-4162-8073-924E16F9C8EF}"/>
    <cellStyle name="40% - Accent3 6 8 2 2" xfId="23708" xr:uid="{4BB569A0-7965-41C1-ACE2-3FE8601EE034}"/>
    <cellStyle name="40% - Accent3 6 8 3" xfId="23709" xr:uid="{4BF4E6F0-79E0-4E9D-9917-6D1C668B5F12}"/>
    <cellStyle name="40% - Accent3 6 9" xfId="23710" xr:uid="{C7FA4A1E-A8CB-40BF-89B4-ED4CC10A2DD2}"/>
    <cellStyle name="40% - Accent3 6 9 2" xfId="23711" xr:uid="{99D8F01D-EAA2-4FC9-B1C1-60A388013234}"/>
    <cellStyle name="40% - Accent3 7" xfId="23712" xr:uid="{0EB0C80C-6C3E-4844-A336-6344528ADE7B}"/>
    <cellStyle name="40% - Accent3 7 10" xfId="23713" xr:uid="{4C583599-D71C-404B-8CF0-DF36CDEBD422}"/>
    <cellStyle name="40% - Accent3 7 10 2" xfId="23714" xr:uid="{38A33027-CBC2-41CE-93E1-30E9A8F85CA1}"/>
    <cellStyle name="40% - Accent3 7 11" xfId="23715" xr:uid="{D6C5A372-EE76-40D1-8655-3EFDFA858C94}"/>
    <cellStyle name="40% - Accent3 7 12" xfId="23716" xr:uid="{1FF55EDB-9A74-4769-B474-A62675E91524}"/>
    <cellStyle name="40% - Accent3 7 2" xfId="23717" xr:uid="{7857D045-B658-4D68-BA1B-C3A934D219EB}"/>
    <cellStyle name="40% - Accent3 7 2 10" xfId="23718" xr:uid="{3CF274C2-6EBE-4420-8391-0BC557A511A2}"/>
    <cellStyle name="40% - Accent3 7 2 2" xfId="23719" xr:uid="{87F1F690-2B14-47E8-8FF1-65A98C5194C6}"/>
    <cellStyle name="40% - Accent3 7 2 2 2" xfId="23720" xr:uid="{3408B645-E2ED-4EA2-BADC-4C08C209B5C3}"/>
    <cellStyle name="40% - Accent3 7 2 2 2 2" xfId="23721" xr:uid="{CAA50E23-6BD3-4CAC-8F89-9A17642262F9}"/>
    <cellStyle name="40% - Accent3 7 2 2 2 2 2" xfId="23722" xr:uid="{23404BCC-61F4-49F5-89EC-4A10E551881F}"/>
    <cellStyle name="40% - Accent3 7 2 2 2 2 2 2" xfId="23723" xr:uid="{AB38D551-45C3-4333-9D1F-3C8FB4579B1E}"/>
    <cellStyle name="40% - Accent3 7 2 2 2 2 3" xfId="23724" xr:uid="{75F783A1-B6C6-448C-80C3-58727187C8B4}"/>
    <cellStyle name="40% - Accent3 7 2 2 2 3" xfId="23725" xr:uid="{127AAB10-1253-4F17-98CD-5D72A8B27941}"/>
    <cellStyle name="40% - Accent3 7 2 2 2 3 2" xfId="23726" xr:uid="{799CCDF7-95B2-441F-90AE-0EE5DDDDB749}"/>
    <cellStyle name="40% - Accent3 7 2 2 2 4" xfId="23727" xr:uid="{DE734430-28DA-40B3-A789-15FC1BFC94EE}"/>
    <cellStyle name="40% - Accent3 7 2 2 2 5" xfId="23728" xr:uid="{E3DF89B3-1985-4B59-BA87-8E7DEE2710E3}"/>
    <cellStyle name="40% - Accent3 7 2 2 3" xfId="23729" xr:uid="{DE006C25-7C49-4E7F-8CB2-5AAC4DF08C07}"/>
    <cellStyle name="40% - Accent3 7 2 2 3 2" xfId="23730" xr:uid="{5A429CC2-1F2D-486F-BDF0-8F4D19E29657}"/>
    <cellStyle name="40% - Accent3 7 2 2 3 2 2" xfId="23731" xr:uid="{374E0973-EC0F-477D-998A-E3C907A51D44}"/>
    <cellStyle name="40% - Accent3 7 2 2 3 3" xfId="23732" xr:uid="{B09B14A0-28A9-414A-A7F4-0E23AAA32C87}"/>
    <cellStyle name="40% - Accent3 7 2 2 4" xfId="23733" xr:uid="{FB9A5333-75C9-4B48-B25B-0EA0036073B3}"/>
    <cellStyle name="40% - Accent3 7 2 2 4 2" xfId="23734" xr:uid="{9840824F-0C07-4813-8DB7-01F31855F116}"/>
    <cellStyle name="40% - Accent3 7 2 2 5" xfId="23735" xr:uid="{EA556E20-0AAA-450B-953D-E0D5640D46E1}"/>
    <cellStyle name="40% - Accent3 7 2 2 6" xfId="23736" xr:uid="{6511139B-D83B-4A1E-913D-1B371ABF8350}"/>
    <cellStyle name="40% - Accent3 7 2 3" xfId="23737" xr:uid="{71D80453-7EBC-4956-A91B-658E376F686A}"/>
    <cellStyle name="40% - Accent3 7 2 3 2" xfId="23738" xr:uid="{E94C69F9-4F35-4BEE-8D8D-578253DAD7E3}"/>
    <cellStyle name="40% - Accent3 7 2 3 2 2" xfId="23739" xr:uid="{EBDBCC95-B44D-4C14-BBA8-B6DF4DEC2C30}"/>
    <cellStyle name="40% - Accent3 7 2 3 2 2 2" xfId="23740" xr:uid="{0824B203-0A71-4A9E-9904-C6549A7B1E5B}"/>
    <cellStyle name="40% - Accent3 7 2 3 2 2 2 2" xfId="23741" xr:uid="{676CE83C-BCAE-43BC-A99A-CBFD02373026}"/>
    <cellStyle name="40% - Accent3 7 2 3 2 2 3" xfId="23742" xr:uid="{84DC6E4B-93E0-4607-8546-930D197E0F19}"/>
    <cellStyle name="40% - Accent3 7 2 3 2 3" xfId="23743" xr:uid="{DD7894A2-8B0F-4523-9827-1A229D04D516}"/>
    <cellStyle name="40% - Accent3 7 2 3 2 3 2" xfId="23744" xr:uid="{F3F0919D-5099-46F2-A68A-A8D61A1122D9}"/>
    <cellStyle name="40% - Accent3 7 2 3 2 4" xfId="23745" xr:uid="{4DDB3EAF-92F2-4EEC-A62F-86042FDAB3DB}"/>
    <cellStyle name="40% - Accent3 7 2 3 2 5" xfId="23746" xr:uid="{978A3696-D80D-48EB-B95B-F09FDDEC21CE}"/>
    <cellStyle name="40% - Accent3 7 2 3 3" xfId="23747" xr:uid="{AB91F5B2-54B3-47C9-A94B-471EC85B607E}"/>
    <cellStyle name="40% - Accent3 7 2 3 3 2" xfId="23748" xr:uid="{4D7D2474-A726-4ADE-A096-06CF3694E85D}"/>
    <cellStyle name="40% - Accent3 7 2 3 3 2 2" xfId="23749" xr:uid="{ACD03175-05E7-4B60-8E1A-A6A7B3DCF79C}"/>
    <cellStyle name="40% - Accent3 7 2 3 3 3" xfId="23750" xr:uid="{1A9DC756-B3CC-4F98-AA31-AE7F9A302282}"/>
    <cellStyle name="40% - Accent3 7 2 3 4" xfId="23751" xr:uid="{F847CC9B-5239-4740-A839-8825620AF8D8}"/>
    <cellStyle name="40% - Accent3 7 2 3 4 2" xfId="23752" xr:uid="{5A1CC5D8-1E49-46AF-B853-A3629577E848}"/>
    <cellStyle name="40% - Accent3 7 2 3 5" xfId="23753" xr:uid="{C9238199-37A7-47B9-B32C-211174077914}"/>
    <cellStyle name="40% - Accent3 7 2 3 6" xfId="23754" xr:uid="{9845FEDB-E9A3-48FE-8CB4-64FB2BFCAE90}"/>
    <cellStyle name="40% - Accent3 7 2 4" xfId="23755" xr:uid="{FDAC6734-07E1-4762-8944-C9F0E16271A2}"/>
    <cellStyle name="40% - Accent3 7 2 4 2" xfId="23756" xr:uid="{16AFF3BD-2EB4-497D-85DB-9412CB3F40F1}"/>
    <cellStyle name="40% - Accent3 7 2 4 2 2" xfId="23757" xr:uid="{151339E6-7DF7-4B2A-AEAF-D9AE6273FB48}"/>
    <cellStyle name="40% - Accent3 7 2 4 2 2 2" xfId="23758" xr:uid="{BF21749F-B44B-47F6-94A0-4096CDC76325}"/>
    <cellStyle name="40% - Accent3 7 2 4 2 2 2 2" xfId="23759" xr:uid="{DED5DD34-7131-4679-A758-EBD8E1195EE5}"/>
    <cellStyle name="40% - Accent3 7 2 4 2 2 3" xfId="23760" xr:uid="{3F70AC40-E232-444E-B6A7-06B9D82F8A69}"/>
    <cellStyle name="40% - Accent3 7 2 4 2 3" xfId="23761" xr:uid="{2724AD13-B34A-4D13-9F8A-F6FFA0338943}"/>
    <cellStyle name="40% - Accent3 7 2 4 2 3 2" xfId="23762" xr:uid="{AB242D32-A3E1-49FD-96F7-ABECD90EA7FB}"/>
    <cellStyle name="40% - Accent3 7 2 4 2 4" xfId="23763" xr:uid="{FEC8ACCB-14BF-4383-898E-006DDE051BB2}"/>
    <cellStyle name="40% - Accent3 7 2 4 3" xfId="23764" xr:uid="{84F1D872-D362-43B2-A533-CA4EBDD9BFFA}"/>
    <cellStyle name="40% - Accent3 7 2 4 3 2" xfId="23765" xr:uid="{EF79F44B-14BB-4FB1-8A79-59F87535C8CA}"/>
    <cellStyle name="40% - Accent3 7 2 4 3 2 2" xfId="23766" xr:uid="{18F42520-942A-4C7C-B568-13400E6EC01B}"/>
    <cellStyle name="40% - Accent3 7 2 4 3 3" xfId="23767" xr:uid="{A7D6E88A-5CFC-4959-80EC-3E70FDD38FCB}"/>
    <cellStyle name="40% - Accent3 7 2 4 4" xfId="23768" xr:uid="{F4C06424-5A20-482A-983D-1BC98E5B55C7}"/>
    <cellStyle name="40% - Accent3 7 2 4 4 2" xfId="23769" xr:uid="{FCBDC33C-F2E6-4849-9A79-940E8742763E}"/>
    <cellStyle name="40% - Accent3 7 2 4 5" xfId="23770" xr:uid="{A91A06EF-46DA-4B89-AA97-2E1BF9A0F611}"/>
    <cellStyle name="40% - Accent3 7 2 4 6" xfId="23771" xr:uid="{F604CD38-B741-4DC9-BEDA-B47A319C0953}"/>
    <cellStyle name="40% - Accent3 7 2 5" xfId="23772" xr:uid="{1EFAAFEB-559B-4D92-A78F-9C42F53464EC}"/>
    <cellStyle name="40% - Accent3 7 2 5 2" xfId="23773" xr:uid="{32EBACC5-AD04-4AFD-8E7F-9D2C91950139}"/>
    <cellStyle name="40% - Accent3 7 2 5 2 2" xfId="23774" xr:uid="{ACB73D24-DA4D-4CB9-993A-42258F1D13BF}"/>
    <cellStyle name="40% - Accent3 7 2 5 2 2 2" xfId="23775" xr:uid="{FDE654A0-09C6-4F68-846B-09BF1397B165}"/>
    <cellStyle name="40% - Accent3 7 2 5 2 2 2 2" xfId="23776" xr:uid="{F4B54B8C-5AB1-4CBB-BBF7-AA5561025A97}"/>
    <cellStyle name="40% - Accent3 7 2 5 2 2 3" xfId="23777" xr:uid="{3D47A901-4FAD-4A12-A00A-1368F91BF8F4}"/>
    <cellStyle name="40% - Accent3 7 2 5 2 3" xfId="23778" xr:uid="{251E5BCB-2333-4F46-B1A7-66B8BF499D09}"/>
    <cellStyle name="40% - Accent3 7 2 5 2 3 2" xfId="23779" xr:uid="{F09BDE35-11CF-4E7A-BFC2-700ECF3C4D04}"/>
    <cellStyle name="40% - Accent3 7 2 5 2 4" xfId="23780" xr:uid="{1A308E72-AD49-4646-A896-C6467894AEA6}"/>
    <cellStyle name="40% - Accent3 7 2 5 3" xfId="23781" xr:uid="{1BF74AC5-C5E7-4175-9EB0-CF301EC7F181}"/>
    <cellStyle name="40% - Accent3 7 2 5 3 2" xfId="23782" xr:uid="{CE651E22-34D1-4A37-B861-33EB69BE02A2}"/>
    <cellStyle name="40% - Accent3 7 2 5 3 2 2" xfId="23783" xr:uid="{F91ED6AD-44FB-4018-8063-D49276106DCA}"/>
    <cellStyle name="40% - Accent3 7 2 5 3 3" xfId="23784" xr:uid="{DBD4F72A-4067-487B-90B8-146876C8AC93}"/>
    <cellStyle name="40% - Accent3 7 2 5 4" xfId="23785" xr:uid="{05BA995F-E377-4E0A-BF3B-9FD19D331F3E}"/>
    <cellStyle name="40% - Accent3 7 2 5 4 2" xfId="23786" xr:uid="{BC25B479-F75F-431D-B61D-1188095D61BC}"/>
    <cellStyle name="40% - Accent3 7 2 5 5" xfId="23787" xr:uid="{B29887CF-29CD-4509-8902-766D91D8CEDF}"/>
    <cellStyle name="40% - Accent3 7 2 6" xfId="23788" xr:uid="{2CED6C29-DC89-43D5-BC06-97E4C008CE09}"/>
    <cellStyle name="40% - Accent3 7 2 6 2" xfId="23789" xr:uid="{AC376C90-E451-4D29-AF79-BDCF4763E26A}"/>
    <cellStyle name="40% - Accent3 7 2 6 2 2" xfId="23790" xr:uid="{5BF12BB1-4586-4B07-BF09-C7DA4F9EF473}"/>
    <cellStyle name="40% - Accent3 7 2 6 2 2 2" xfId="23791" xr:uid="{2669E7D7-48C7-4519-AA39-A39ADE2DF3FE}"/>
    <cellStyle name="40% - Accent3 7 2 6 2 3" xfId="23792" xr:uid="{30E5F031-A610-4D2F-9B10-D6DC30402CBC}"/>
    <cellStyle name="40% - Accent3 7 2 6 3" xfId="23793" xr:uid="{E267BB63-8F77-4AA3-BB39-4D6C6B1352D7}"/>
    <cellStyle name="40% - Accent3 7 2 6 3 2" xfId="23794" xr:uid="{6F9B78C8-26A7-4FCE-9E8D-090893B9FED7}"/>
    <cellStyle name="40% - Accent3 7 2 6 4" xfId="23795" xr:uid="{D2EC4C51-FD82-4543-8E68-A8198B27EAAB}"/>
    <cellStyle name="40% - Accent3 7 2 7" xfId="23796" xr:uid="{E80E04B4-9DBA-4CE6-AF67-E08670332C53}"/>
    <cellStyle name="40% - Accent3 7 2 7 2" xfId="23797" xr:uid="{FBD24030-E312-471E-ADED-A75BED2181EB}"/>
    <cellStyle name="40% - Accent3 7 2 7 2 2" xfId="23798" xr:uid="{4DB33A35-554D-459D-8493-3F9622895612}"/>
    <cellStyle name="40% - Accent3 7 2 7 3" xfId="23799" xr:uid="{4F1C2ED7-B1C9-40B6-BAF7-3C273F167AE8}"/>
    <cellStyle name="40% - Accent3 7 2 8" xfId="23800" xr:uid="{EE92E12C-D94A-4AAC-93CD-BA3D4AAB8777}"/>
    <cellStyle name="40% - Accent3 7 2 8 2" xfId="23801" xr:uid="{15008C83-4293-4929-9799-77274D3F8886}"/>
    <cellStyle name="40% - Accent3 7 2 9" xfId="23802" xr:uid="{880805ED-D0D9-4793-BA36-5619C3C9663C}"/>
    <cellStyle name="40% - Accent3 7 3" xfId="23803" xr:uid="{970DC5EF-C835-42A4-A76E-6C64A420003C}"/>
    <cellStyle name="40% - Accent3 7 3 2" xfId="23804" xr:uid="{81396EB3-4CCB-4DB8-8919-923D84E1413A}"/>
    <cellStyle name="40% - Accent3 7 3 2 2" xfId="23805" xr:uid="{B229F952-28FC-4FCE-8614-7B28F4E0AB8D}"/>
    <cellStyle name="40% - Accent3 7 3 2 2 2" xfId="23806" xr:uid="{359BC029-4711-4DAA-9585-CAC0A1899EFC}"/>
    <cellStyle name="40% - Accent3 7 3 2 2 2 2" xfId="23807" xr:uid="{C946ACF5-D317-4650-86F9-0DB67B545312}"/>
    <cellStyle name="40% - Accent3 7 3 2 2 3" xfId="23808" xr:uid="{E90EFEC0-B5EB-4CCD-A531-613689C40E1D}"/>
    <cellStyle name="40% - Accent3 7 3 2 3" xfId="23809" xr:uid="{5C5F6E60-6A2F-4668-AF6F-DC47E35083A8}"/>
    <cellStyle name="40% - Accent3 7 3 2 3 2" xfId="23810" xr:uid="{180A7CDA-5D2F-4880-9487-9A4449B83CE1}"/>
    <cellStyle name="40% - Accent3 7 3 2 4" xfId="23811" xr:uid="{1E0CE30C-DE67-464C-B14D-09204C040F8B}"/>
    <cellStyle name="40% - Accent3 7 3 2 5" xfId="23812" xr:uid="{9068D34A-013F-40E7-9C7E-51D37B8E493F}"/>
    <cellStyle name="40% - Accent3 7 3 3" xfId="23813" xr:uid="{7976444B-3951-41C7-8D45-E205362CF7B3}"/>
    <cellStyle name="40% - Accent3 7 3 3 2" xfId="23814" xr:uid="{26572142-4F86-4414-A709-E9C2ECC20A2D}"/>
    <cellStyle name="40% - Accent3 7 3 3 2 2" xfId="23815" xr:uid="{A97FBC19-1542-43FE-9E76-8BF942453759}"/>
    <cellStyle name="40% - Accent3 7 3 3 3" xfId="23816" xr:uid="{6BC00D59-92A0-4212-A4ED-31386AAF7110}"/>
    <cellStyle name="40% - Accent3 7 3 4" xfId="23817" xr:uid="{59C864D7-CBAE-42A1-9B24-E25138BE8F1F}"/>
    <cellStyle name="40% - Accent3 7 3 4 2" xfId="23818" xr:uid="{ED2BAF9C-535C-4C4D-9A49-F5DDCF4028CD}"/>
    <cellStyle name="40% - Accent3 7 3 5" xfId="23819" xr:uid="{E6F45FC7-2437-4737-A878-6850AA8CDAA0}"/>
    <cellStyle name="40% - Accent3 7 3 6" xfId="23820" xr:uid="{0D5948C2-B5B2-42FF-ACEF-052DB5C1EAA2}"/>
    <cellStyle name="40% - Accent3 7 4" xfId="23821" xr:uid="{04D50BD0-DF1C-45C6-A629-F8ACBD9BB67C}"/>
    <cellStyle name="40% - Accent3 7 4 2" xfId="23822" xr:uid="{5C50E488-3E29-4DDB-86A0-FB1244A38654}"/>
    <cellStyle name="40% - Accent3 7 4 2 2" xfId="23823" xr:uid="{9694BCC7-1755-41EA-993E-FEAECD2B0FE0}"/>
    <cellStyle name="40% - Accent3 7 4 2 2 2" xfId="23824" xr:uid="{4EBA350D-A286-4242-A2B9-90D53D98FCCD}"/>
    <cellStyle name="40% - Accent3 7 4 2 2 2 2" xfId="23825" xr:uid="{41F0B3F0-DA47-47D7-BAFC-83A930FC1BBB}"/>
    <cellStyle name="40% - Accent3 7 4 2 2 3" xfId="23826" xr:uid="{2384250D-4AC1-40E5-8FA2-BCAA41A260B0}"/>
    <cellStyle name="40% - Accent3 7 4 2 3" xfId="23827" xr:uid="{B24AB8B5-34DA-4884-B2AA-990700B86287}"/>
    <cellStyle name="40% - Accent3 7 4 2 3 2" xfId="23828" xr:uid="{1792DAF5-9C6F-488F-A18C-F7AE6D88B650}"/>
    <cellStyle name="40% - Accent3 7 4 2 4" xfId="23829" xr:uid="{732ADACA-2A48-41A4-9AC7-54214DE98B5E}"/>
    <cellStyle name="40% - Accent3 7 4 2 5" xfId="23830" xr:uid="{D34317E3-E1A4-4349-8816-83760864BC15}"/>
    <cellStyle name="40% - Accent3 7 4 3" xfId="23831" xr:uid="{C64318F9-0E1C-4CEF-9E36-D7D23AD80339}"/>
    <cellStyle name="40% - Accent3 7 4 3 2" xfId="23832" xr:uid="{E9CEDEE8-25AA-4E09-8C74-21224E1B8870}"/>
    <cellStyle name="40% - Accent3 7 4 3 2 2" xfId="23833" xr:uid="{71E41F97-2FD4-48B9-8D0E-FE1D7B90A43E}"/>
    <cellStyle name="40% - Accent3 7 4 3 3" xfId="23834" xr:uid="{963AC310-E8E9-49F2-846D-C5DFA22A483A}"/>
    <cellStyle name="40% - Accent3 7 4 4" xfId="23835" xr:uid="{945A92EC-C877-4960-B28B-0C21D55F3475}"/>
    <cellStyle name="40% - Accent3 7 4 4 2" xfId="23836" xr:uid="{D42255E7-1557-40A6-8AA8-8F1DA61DF08E}"/>
    <cellStyle name="40% - Accent3 7 4 5" xfId="23837" xr:uid="{8BD04817-7D37-4FD6-85B0-F7BF3205E2CA}"/>
    <cellStyle name="40% - Accent3 7 4 6" xfId="23838" xr:uid="{F8DC7F98-2BB2-49FF-B6F2-D2D1A1E4061C}"/>
    <cellStyle name="40% - Accent3 7 5" xfId="23839" xr:uid="{6C74BB3A-32F4-40B4-B27F-FF7BDA8D587A}"/>
    <cellStyle name="40% - Accent3 7 5 2" xfId="23840" xr:uid="{54C9DF0B-1C5B-4DE2-8C94-AA3EE68A0E89}"/>
    <cellStyle name="40% - Accent3 7 5 2 2" xfId="23841" xr:uid="{4FD24BBA-C6A4-4296-B39F-D6106870D919}"/>
    <cellStyle name="40% - Accent3 7 5 2 2 2" xfId="23842" xr:uid="{9BEB4180-F484-480E-AC0B-4CC8B7126BBE}"/>
    <cellStyle name="40% - Accent3 7 5 2 2 2 2" xfId="23843" xr:uid="{3769A838-D99C-4D45-81E7-2721229E2669}"/>
    <cellStyle name="40% - Accent3 7 5 2 2 3" xfId="23844" xr:uid="{407A81CB-7EB2-4E50-9417-E30C4704814D}"/>
    <cellStyle name="40% - Accent3 7 5 2 3" xfId="23845" xr:uid="{0C079B19-AD29-438D-995E-541E51CE2FDB}"/>
    <cellStyle name="40% - Accent3 7 5 2 3 2" xfId="23846" xr:uid="{47688EBD-BFED-4A5B-8427-1909501070E5}"/>
    <cellStyle name="40% - Accent3 7 5 2 4" xfId="23847" xr:uid="{12293B36-B6B0-4399-A285-84EB2C16625A}"/>
    <cellStyle name="40% - Accent3 7 5 3" xfId="23848" xr:uid="{63FA6672-90F4-4577-A58A-8EE937C8EB36}"/>
    <cellStyle name="40% - Accent3 7 5 3 2" xfId="23849" xr:uid="{93AE483A-58D3-46D6-A337-75C38E4F7AF9}"/>
    <cellStyle name="40% - Accent3 7 5 3 2 2" xfId="23850" xr:uid="{DFA142B8-720B-4D57-A1CC-E447D81B627E}"/>
    <cellStyle name="40% - Accent3 7 5 3 3" xfId="23851" xr:uid="{7B017778-2822-412D-84E6-A795C93564D7}"/>
    <cellStyle name="40% - Accent3 7 5 4" xfId="23852" xr:uid="{82F75AF9-5DDE-465C-8359-204D3843244E}"/>
    <cellStyle name="40% - Accent3 7 5 4 2" xfId="23853" xr:uid="{0791C202-2AE3-4C6E-A439-44EE08CC0899}"/>
    <cellStyle name="40% - Accent3 7 5 5" xfId="23854" xr:uid="{65FF7B51-D0D1-4D9B-9DDB-2542781C08C9}"/>
    <cellStyle name="40% - Accent3 7 5 6" xfId="23855" xr:uid="{0053DA7B-D543-42D0-AEC0-7AFB6342F76E}"/>
    <cellStyle name="40% - Accent3 7 6" xfId="23856" xr:uid="{CF086309-D02D-4ADA-8BEF-CE428A089F9F}"/>
    <cellStyle name="40% - Accent3 7 6 2" xfId="23857" xr:uid="{13B7F048-D3DC-4BFA-8C17-C06CE0CF6622}"/>
    <cellStyle name="40% - Accent3 7 6 2 2" xfId="23858" xr:uid="{C6A65CE7-39DE-4AFA-9E1E-85567E5D581D}"/>
    <cellStyle name="40% - Accent3 7 6 2 2 2" xfId="23859" xr:uid="{EBA77517-EC72-4AD4-8C36-90FFDF45E302}"/>
    <cellStyle name="40% - Accent3 7 6 2 2 2 2" xfId="23860" xr:uid="{A77129E8-46FE-453A-B089-ADF80330A753}"/>
    <cellStyle name="40% - Accent3 7 6 2 2 3" xfId="23861" xr:uid="{C1851833-D6E5-4A96-A54F-E1451C934A05}"/>
    <cellStyle name="40% - Accent3 7 6 2 3" xfId="23862" xr:uid="{20B0A387-DCD7-4DF3-9562-0A12C01D030C}"/>
    <cellStyle name="40% - Accent3 7 6 2 3 2" xfId="23863" xr:uid="{0F07D9C6-A265-4E78-88F3-9F270C34F118}"/>
    <cellStyle name="40% - Accent3 7 6 2 4" xfId="23864" xr:uid="{A0437068-74E7-4C93-A084-2303F8A3B052}"/>
    <cellStyle name="40% - Accent3 7 6 3" xfId="23865" xr:uid="{E3187487-14A5-4A5E-851F-D98B018FC6D3}"/>
    <cellStyle name="40% - Accent3 7 6 3 2" xfId="23866" xr:uid="{2A9F0F9D-7A4C-4767-A11D-FC23DBA7773E}"/>
    <cellStyle name="40% - Accent3 7 6 3 2 2" xfId="23867" xr:uid="{A596FDCA-D825-4A91-AC96-374B001090A0}"/>
    <cellStyle name="40% - Accent3 7 6 3 3" xfId="23868" xr:uid="{98862A53-7C09-42A1-A8DC-399BD1C1D31A}"/>
    <cellStyle name="40% - Accent3 7 6 4" xfId="23869" xr:uid="{EEB6CF14-1238-48B8-8F75-83FDFA3E7059}"/>
    <cellStyle name="40% - Accent3 7 6 4 2" xfId="23870" xr:uid="{4DD9DB7C-2C78-499F-8691-49A757941C9E}"/>
    <cellStyle name="40% - Accent3 7 6 5" xfId="23871" xr:uid="{429E90DF-4F61-48D7-B9B9-FA88B0F0EA2A}"/>
    <cellStyle name="40% - Accent3 7 7" xfId="23872" xr:uid="{7BEB44A8-5DEF-4CF5-8680-8DCD18E256FD}"/>
    <cellStyle name="40% - Accent3 7 7 2" xfId="23873" xr:uid="{393FFE92-FC5A-4786-B13E-CB610A11B555}"/>
    <cellStyle name="40% - Accent3 7 7 2 2" xfId="23874" xr:uid="{20F4DDFE-0364-4D34-AD40-5CACC9690EEB}"/>
    <cellStyle name="40% - Accent3 7 7 2 2 2" xfId="23875" xr:uid="{9D4AAD39-DD5C-4B27-BC9D-7F75B3F8452A}"/>
    <cellStyle name="40% - Accent3 7 7 2 3" xfId="23876" xr:uid="{3A107CA0-A5C1-4236-A25B-FCBC560106C1}"/>
    <cellStyle name="40% - Accent3 7 7 3" xfId="23877" xr:uid="{E32AE3C5-9FA3-4671-A27A-1DB341BFE1F0}"/>
    <cellStyle name="40% - Accent3 7 7 3 2" xfId="23878" xr:uid="{004736EA-D8A8-4042-BD88-2908AA9229E2}"/>
    <cellStyle name="40% - Accent3 7 7 4" xfId="23879" xr:uid="{44A4A150-1B96-45AC-8921-054209789B67}"/>
    <cellStyle name="40% - Accent3 7 8" xfId="23880" xr:uid="{EE538827-521B-4BF3-9B2E-E331B73AC166}"/>
    <cellStyle name="40% - Accent3 7 8 2" xfId="23881" xr:uid="{0FBE9CBE-1EBF-425F-9704-7D364FFBEECB}"/>
    <cellStyle name="40% - Accent3 7 8 2 2" xfId="23882" xr:uid="{A31EEC90-839A-4709-943D-E5D0F9FE475B}"/>
    <cellStyle name="40% - Accent3 7 8 3" xfId="23883" xr:uid="{2EE403A2-B2B0-47DA-9799-C41FC93B096C}"/>
    <cellStyle name="40% - Accent3 7 9" xfId="23884" xr:uid="{C6FB6E17-0969-4774-9AAF-DAC65AA36191}"/>
    <cellStyle name="40% - Accent3 7 9 2" xfId="23885" xr:uid="{7892C504-FFE0-41C9-95EA-84C11167C9F7}"/>
    <cellStyle name="40% - Accent3 8" xfId="23886" xr:uid="{F718B84F-023E-445B-826D-1392E54644C8}"/>
    <cellStyle name="40% - Accent3 8 10" xfId="23887" xr:uid="{62BC4684-AD55-4A03-BFA0-2FC0BF964BA6}"/>
    <cellStyle name="40% - Accent3 8 11" xfId="23888" xr:uid="{F8D31B0B-1B0B-4BDA-AFD1-9F9FFAB3DAD6}"/>
    <cellStyle name="40% - Accent3 8 2" xfId="23889" xr:uid="{1BD84406-3A20-4FB2-B365-CBDC5EEE65C1}"/>
    <cellStyle name="40% - Accent3 8 2 10" xfId="23890" xr:uid="{4378C1D4-9D56-44E2-834C-5426D347C2AE}"/>
    <cellStyle name="40% - Accent3 8 2 2" xfId="23891" xr:uid="{8921091B-EE5A-4526-9862-89E2683A96C3}"/>
    <cellStyle name="40% - Accent3 8 2 2 2" xfId="23892" xr:uid="{D55AF211-CCC4-4AF8-8C2F-4BB187B2031D}"/>
    <cellStyle name="40% - Accent3 8 2 2 2 2" xfId="23893" xr:uid="{AB5B291A-4F17-4A3F-A560-F44AF5689E27}"/>
    <cellStyle name="40% - Accent3 8 2 2 2 2 2" xfId="23894" xr:uid="{CEE47ECE-8928-45E9-99AA-A88670AF0653}"/>
    <cellStyle name="40% - Accent3 8 2 2 2 2 2 2" xfId="23895" xr:uid="{493B15BF-BF2F-423A-A039-C48DE4975B73}"/>
    <cellStyle name="40% - Accent3 8 2 2 2 2 3" xfId="23896" xr:uid="{E89A7156-AEBB-4EEF-85D1-EB4A65AF05C7}"/>
    <cellStyle name="40% - Accent3 8 2 2 2 3" xfId="23897" xr:uid="{19C308E3-9923-4238-A6F8-270BD689E7ED}"/>
    <cellStyle name="40% - Accent3 8 2 2 2 3 2" xfId="23898" xr:uid="{705ADF59-5DF0-436F-8606-F6AE384111D9}"/>
    <cellStyle name="40% - Accent3 8 2 2 2 4" xfId="23899" xr:uid="{502FA462-994D-410D-B609-182D92A30C59}"/>
    <cellStyle name="40% - Accent3 8 2 2 2 5" xfId="23900" xr:uid="{B7B2EECE-23A9-48CF-99A1-D71EA6C8DD11}"/>
    <cellStyle name="40% - Accent3 8 2 2 3" xfId="23901" xr:uid="{4718CB4D-E7EE-4E4E-A7E0-20C642624997}"/>
    <cellStyle name="40% - Accent3 8 2 2 3 2" xfId="23902" xr:uid="{1D7D4A80-3BAC-465F-AF8B-5512A856995B}"/>
    <cellStyle name="40% - Accent3 8 2 2 3 2 2" xfId="23903" xr:uid="{50D6772D-0F63-4546-9543-BBAF8F383037}"/>
    <cellStyle name="40% - Accent3 8 2 2 3 3" xfId="23904" xr:uid="{42BC7B0C-F747-453B-B5EF-AA09D7F01DB4}"/>
    <cellStyle name="40% - Accent3 8 2 2 4" xfId="23905" xr:uid="{B0E53ADA-6DD4-4F23-A80A-AFC17BC496C4}"/>
    <cellStyle name="40% - Accent3 8 2 2 4 2" xfId="23906" xr:uid="{B8A000D8-0C47-4874-813A-969C7A6064E3}"/>
    <cellStyle name="40% - Accent3 8 2 2 5" xfId="23907" xr:uid="{CCD092EF-90AF-4BB9-8E43-8A4D732F729A}"/>
    <cellStyle name="40% - Accent3 8 2 2 6" xfId="23908" xr:uid="{6980C1C7-F7C9-4BC0-969E-8B3B97B7243C}"/>
    <cellStyle name="40% - Accent3 8 2 3" xfId="23909" xr:uid="{F45FFE85-33DF-47C4-B5BF-8AB772794906}"/>
    <cellStyle name="40% - Accent3 8 2 3 2" xfId="23910" xr:uid="{DF68486B-3DA1-42B1-9C54-52781816E820}"/>
    <cellStyle name="40% - Accent3 8 2 3 2 2" xfId="23911" xr:uid="{D0172865-6530-4ACD-8D8E-9CB7409BEE55}"/>
    <cellStyle name="40% - Accent3 8 2 3 2 2 2" xfId="23912" xr:uid="{EF4B1E2C-B65A-41F5-8843-6FFF9A98C450}"/>
    <cellStyle name="40% - Accent3 8 2 3 2 2 2 2" xfId="23913" xr:uid="{A6AC384C-54F0-485C-8F77-E21810A19ABB}"/>
    <cellStyle name="40% - Accent3 8 2 3 2 2 3" xfId="23914" xr:uid="{B94ACD6C-AF0D-4E9B-A687-DC69B9C1AA72}"/>
    <cellStyle name="40% - Accent3 8 2 3 2 3" xfId="23915" xr:uid="{53E77056-3A66-4A5A-96F6-58E88237B94F}"/>
    <cellStyle name="40% - Accent3 8 2 3 2 3 2" xfId="23916" xr:uid="{15F9ADFA-6CCD-4849-84EC-2CC93B46C65D}"/>
    <cellStyle name="40% - Accent3 8 2 3 2 4" xfId="23917" xr:uid="{3FC664C5-8EF6-440D-B9E7-9B5A800E0F67}"/>
    <cellStyle name="40% - Accent3 8 2 3 2 5" xfId="23918" xr:uid="{BBEE096D-E278-4660-9FA6-006254B70A22}"/>
    <cellStyle name="40% - Accent3 8 2 3 3" xfId="23919" xr:uid="{047130B3-8E1A-4605-8C08-D5B8BDDF9111}"/>
    <cellStyle name="40% - Accent3 8 2 3 3 2" xfId="23920" xr:uid="{5AC9EA49-ADDE-4777-BECA-891DCD8B348D}"/>
    <cellStyle name="40% - Accent3 8 2 3 3 2 2" xfId="23921" xr:uid="{0C5BE32A-1ED9-49DC-A5F1-C89EC047A302}"/>
    <cellStyle name="40% - Accent3 8 2 3 3 3" xfId="23922" xr:uid="{34FD7B63-AB94-4F09-994F-36FF39287CB5}"/>
    <cellStyle name="40% - Accent3 8 2 3 4" xfId="23923" xr:uid="{1A711D30-F682-4B98-9EE8-9413A56BD65C}"/>
    <cellStyle name="40% - Accent3 8 2 3 4 2" xfId="23924" xr:uid="{9B514877-6D17-435B-8D82-530DB87672ED}"/>
    <cellStyle name="40% - Accent3 8 2 3 5" xfId="23925" xr:uid="{DA7A91E9-CB0E-4C51-8C85-9566C9A711AF}"/>
    <cellStyle name="40% - Accent3 8 2 3 6" xfId="23926" xr:uid="{51C4422F-9E4B-4293-B753-3B8359BD96E4}"/>
    <cellStyle name="40% - Accent3 8 2 4" xfId="23927" xr:uid="{8EBAA33F-1580-46AF-95D6-EEC254B80B70}"/>
    <cellStyle name="40% - Accent3 8 2 4 2" xfId="23928" xr:uid="{F576DC73-7009-4509-ACAA-5795F6D02801}"/>
    <cellStyle name="40% - Accent3 8 2 4 2 2" xfId="23929" xr:uid="{65337CFA-EB7D-476C-A99C-15D61A4047C9}"/>
    <cellStyle name="40% - Accent3 8 2 4 2 2 2" xfId="23930" xr:uid="{6A29BB52-7698-490A-8270-388D33254DDC}"/>
    <cellStyle name="40% - Accent3 8 2 4 2 2 2 2" xfId="23931" xr:uid="{2A396D81-97DB-459D-8167-4488246B5995}"/>
    <cellStyle name="40% - Accent3 8 2 4 2 2 3" xfId="23932" xr:uid="{AEFBE11F-D07B-424E-AA29-4E040A698B4D}"/>
    <cellStyle name="40% - Accent3 8 2 4 2 3" xfId="23933" xr:uid="{886281D5-E8F9-4276-A587-20A21976BE82}"/>
    <cellStyle name="40% - Accent3 8 2 4 2 3 2" xfId="23934" xr:uid="{77D3BCA1-B82C-40E6-B74B-D6E1D7803B96}"/>
    <cellStyle name="40% - Accent3 8 2 4 2 4" xfId="23935" xr:uid="{A2CDA2E9-1746-4F48-A08A-6606776A0768}"/>
    <cellStyle name="40% - Accent3 8 2 4 3" xfId="23936" xr:uid="{F6C78691-9315-4A8C-9CA3-BED8360C26A4}"/>
    <cellStyle name="40% - Accent3 8 2 4 3 2" xfId="23937" xr:uid="{E8FFA5AD-04B0-495B-82CB-E18B1A128D0D}"/>
    <cellStyle name="40% - Accent3 8 2 4 3 2 2" xfId="23938" xr:uid="{1B7EAA01-0F93-4777-81A5-C8EF1EFAFF6F}"/>
    <cellStyle name="40% - Accent3 8 2 4 3 3" xfId="23939" xr:uid="{3BCF574D-8735-428D-8CF7-5A70D4754F2F}"/>
    <cellStyle name="40% - Accent3 8 2 4 4" xfId="23940" xr:uid="{D724B438-BD65-4851-93D1-08CB241CF407}"/>
    <cellStyle name="40% - Accent3 8 2 4 4 2" xfId="23941" xr:uid="{9D8E76B9-436E-4F58-8A9F-64184C2971FE}"/>
    <cellStyle name="40% - Accent3 8 2 4 5" xfId="23942" xr:uid="{3D259B1F-C0E4-4755-A0A3-F34511C3A9D4}"/>
    <cellStyle name="40% - Accent3 8 2 4 6" xfId="23943" xr:uid="{DB17E082-0000-4E26-A3DE-32A1E6F0A485}"/>
    <cellStyle name="40% - Accent3 8 2 5" xfId="23944" xr:uid="{85D169D9-22C9-40E5-A6FB-8C2276707C05}"/>
    <cellStyle name="40% - Accent3 8 2 5 2" xfId="23945" xr:uid="{CAD558DD-DD28-403C-B464-A5F6125AD281}"/>
    <cellStyle name="40% - Accent3 8 2 5 2 2" xfId="23946" xr:uid="{DD2291AC-DE64-498E-9708-5EACD31F6A18}"/>
    <cellStyle name="40% - Accent3 8 2 5 2 2 2" xfId="23947" xr:uid="{8CA4D940-2226-43A0-9BEC-E309FFDA18BD}"/>
    <cellStyle name="40% - Accent3 8 2 5 2 2 2 2" xfId="23948" xr:uid="{522B156D-28C6-4BCA-88E0-F8683478466E}"/>
    <cellStyle name="40% - Accent3 8 2 5 2 2 3" xfId="23949" xr:uid="{AF84D83A-4DE5-4DA3-B087-3DD2CEFB6973}"/>
    <cellStyle name="40% - Accent3 8 2 5 2 3" xfId="23950" xr:uid="{46A3EE99-9C19-49A0-BCBA-6A9D56C64AF9}"/>
    <cellStyle name="40% - Accent3 8 2 5 2 3 2" xfId="23951" xr:uid="{EAE14642-EE60-48A4-AA6D-0A16E0187E7F}"/>
    <cellStyle name="40% - Accent3 8 2 5 2 4" xfId="23952" xr:uid="{B6DE78A4-57D3-4F04-9F45-83790D7786B0}"/>
    <cellStyle name="40% - Accent3 8 2 5 3" xfId="23953" xr:uid="{CD3DDBEC-FBFC-41C8-85FF-28B408A059C9}"/>
    <cellStyle name="40% - Accent3 8 2 5 3 2" xfId="23954" xr:uid="{B7F09885-A9E0-4A3C-BBB6-5AC8D82F4449}"/>
    <cellStyle name="40% - Accent3 8 2 5 3 2 2" xfId="23955" xr:uid="{9611C50B-57AB-4834-BC7E-AE264CC35482}"/>
    <cellStyle name="40% - Accent3 8 2 5 3 3" xfId="23956" xr:uid="{6A039B71-898F-4550-B603-BC9AC7BF22F3}"/>
    <cellStyle name="40% - Accent3 8 2 5 4" xfId="23957" xr:uid="{0CD332B1-3649-4FC7-A4AC-A41B5A5E01B6}"/>
    <cellStyle name="40% - Accent3 8 2 5 4 2" xfId="23958" xr:uid="{90312DDC-3894-47D7-97C3-F4A97F440915}"/>
    <cellStyle name="40% - Accent3 8 2 5 5" xfId="23959" xr:uid="{C4A33FA9-8BFA-4E2D-A184-A67BDF8AF5EA}"/>
    <cellStyle name="40% - Accent3 8 2 6" xfId="23960" xr:uid="{5DFDF811-E31D-4579-B803-531E4FAF5483}"/>
    <cellStyle name="40% - Accent3 8 2 6 2" xfId="23961" xr:uid="{F48990D0-5E24-4644-978A-3C68FF0AB4E6}"/>
    <cellStyle name="40% - Accent3 8 2 6 2 2" xfId="23962" xr:uid="{A8271DE6-45E4-439D-BB4E-9959C3480E02}"/>
    <cellStyle name="40% - Accent3 8 2 6 2 2 2" xfId="23963" xr:uid="{AFEAE276-83C5-47B0-8008-DE9661AD0EBA}"/>
    <cellStyle name="40% - Accent3 8 2 6 2 3" xfId="23964" xr:uid="{D2B6FBE5-0C89-42F5-BCF4-66548D924EB8}"/>
    <cellStyle name="40% - Accent3 8 2 6 3" xfId="23965" xr:uid="{6252152A-A4C0-45AB-A9ED-90629E99B996}"/>
    <cellStyle name="40% - Accent3 8 2 6 3 2" xfId="23966" xr:uid="{AFCDA4FB-8A06-42D7-8548-0B611E80BE36}"/>
    <cellStyle name="40% - Accent3 8 2 6 4" xfId="23967" xr:uid="{E4D67A95-7E25-4B7D-A49F-6116C9585DA9}"/>
    <cellStyle name="40% - Accent3 8 2 7" xfId="23968" xr:uid="{F28843EF-271F-4911-B80C-7734E608F88B}"/>
    <cellStyle name="40% - Accent3 8 2 7 2" xfId="23969" xr:uid="{41375CB2-59A0-4460-B39C-D73F80C37843}"/>
    <cellStyle name="40% - Accent3 8 2 7 2 2" xfId="23970" xr:uid="{5EA85E60-C0B0-4F3D-B1F7-1A537E0A20DD}"/>
    <cellStyle name="40% - Accent3 8 2 7 3" xfId="23971" xr:uid="{C0B0EA23-BA93-41E7-A0CE-0FACBBC5F315}"/>
    <cellStyle name="40% - Accent3 8 2 8" xfId="23972" xr:uid="{1FA50E89-24EE-4339-83FA-7F6A9C65D105}"/>
    <cellStyle name="40% - Accent3 8 2 8 2" xfId="23973" xr:uid="{6ED3FD8B-F23C-460C-BAA9-EDD82D6455C5}"/>
    <cellStyle name="40% - Accent3 8 2 9" xfId="23974" xr:uid="{48CC6C28-7341-4E29-8ED7-F3A70A4ADFF0}"/>
    <cellStyle name="40% - Accent3 8 3" xfId="23975" xr:uid="{88054500-DFD1-411E-8FFB-9655BE029F3D}"/>
    <cellStyle name="40% - Accent3 8 3 2" xfId="23976" xr:uid="{8635A0B3-7EF3-41D9-AD67-13E7DFB058AF}"/>
    <cellStyle name="40% - Accent3 8 3 2 2" xfId="23977" xr:uid="{8E8E48AF-0B9B-4E4B-9F48-B3767B505371}"/>
    <cellStyle name="40% - Accent3 8 3 2 2 2" xfId="23978" xr:uid="{E80AAE4D-6B76-46E4-8629-C105DC21734D}"/>
    <cellStyle name="40% - Accent3 8 3 2 2 2 2" xfId="23979" xr:uid="{AB9DC8A5-5A60-4B38-88D8-3DD24EAB8BD1}"/>
    <cellStyle name="40% - Accent3 8 3 2 2 3" xfId="23980" xr:uid="{452F5745-97CB-4249-AF55-E978BF09B0D2}"/>
    <cellStyle name="40% - Accent3 8 3 2 3" xfId="23981" xr:uid="{8A8A3957-8866-405A-A529-68E09A381263}"/>
    <cellStyle name="40% - Accent3 8 3 2 3 2" xfId="23982" xr:uid="{FB568E84-F129-4ABA-B31A-B5EA48CDEFD4}"/>
    <cellStyle name="40% - Accent3 8 3 2 4" xfId="23983" xr:uid="{1A7E9C67-46C2-4B68-AD4F-5550128AD454}"/>
    <cellStyle name="40% - Accent3 8 3 2 5" xfId="23984" xr:uid="{35A69D4D-3623-42BA-A407-A5803C47B3CC}"/>
    <cellStyle name="40% - Accent3 8 3 3" xfId="23985" xr:uid="{A1DCF4B5-E8F3-43D3-B894-8A2A7E6CD32A}"/>
    <cellStyle name="40% - Accent3 8 3 3 2" xfId="23986" xr:uid="{51C7C8A8-A2AC-480C-AADE-318D629F80E6}"/>
    <cellStyle name="40% - Accent3 8 3 3 2 2" xfId="23987" xr:uid="{42C100C6-B98C-43AB-A8AA-5735030E0315}"/>
    <cellStyle name="40% - Accent3 8 3 3 3" xfId="23988" xr:uid="{5DBFFEBA-10F3-4D3C-926D-C3E98032D75F}"/>
    <cellStyle name="40% - Accent3 8 3 4" xfId="23989" xr:uid="{B2E068E8-4BC1-40B2-B718-1C7468B7C154}"/>
    <cellStyle name="40% - Accent3 8 3 4 2" xfId="23990" xr:uid="{C7A091C1-5C30-4034-B626-4DB109EE44B1}"/>
    <cellStyle name="40% - Accent3 8 3 5" xfId="23991" xr:uid="{463C87E9-9D1E-409B-84EC-3CA4F23E4A87}"/>
    <cellStyle name="40% - Accent3 8 3 6" xfId="23992" xr:uid="{FAD99380-B263-4F2F-BE56-56FE8AD60904}"/>
    <cellStyle name="40% - Accent3 8 4" xfId="23993" xr:uid="{356DA0AA-5B9E-4ED6-9258-2282B0AB470C}"/>
    <cellStyle name="40% - Accent3 8 4 2" xfId="23994" xr:uid="{B02A1414-1C0E-46DF-B837-86AF1F1A32CA}"/>
    <cellStyle name="40% - Accent3 8 4 2 2" xfId="23995" xr:uid="{F7DE5E6B-A82B-47C2-AA91-EBC6549F1B3B}"/>
    <cellStyle name="40% - Accent3 8 4 2 2 2" xfId="23996" xr:uid="{157915DC-ED98-409D-827B-26B3CE433988}"/>
    <cellStyle name="40% - Accent3 8 4 2 2 2 2" xfId="23997" xr:uid="{2E6AC1DA-11D9-426B-B83E-31F4DC33D971}"/>
    <cellStyle name="40% - Accent3 8 4 2 2 3" xfId="23998" xr:uid="{4BD8148B-67F3-40C4-9427-2C4E03A4DD2A}"/>
    <cellStyle name="40% - Accent3 8 4 2 3" xfId="23999" xr:uid="{036146C8-9D1F-4685-9B24-BCFCB9650AB4}"/>
    <cellStyle name="40% - Accent3 8 4 2 3 2" xfId="24000" xr:uid="{603C5F14-F45E-476F-BAF4-F4921A6B6CEC}"/>
    <cellStyle name="40% - Accent3 8 4 2 4" xfId="24001" xr:uid="{9CCAC149-37A8-4E40-8627-F5796B024FB8}"/>
    <cellStyle name="40% - Accent3 8 4 2 5" xfId="24002" xr:uid="{771C038D-0E0B-4F07-B39C-5F25B0E8B74D}"/>
    <cellStyle name="40% - Accent3 8 4 3" xfId="24003" xr:uid="{EF859D32-6639-496B-BC30-911E301A7129}"/>
    <cellStyle name="40% - Accent3 8 4 3 2" xfId="24004" xr:uid="{DAECA7F4-A7F4-457F-9922-89B151E5BD5F}"/>
    <cellStyle name="40% - Accent3 8 4 3 2 2" xfId="24005" xr:uid="{B984A777-4154-4CE7-B89F-82703C4E3B58}"/>
    <cellStyle name="40% - Accent3 8 4 3 3" xfId="24006" xr:uid="{38FB4B7E-82DA-4E05-8349-28C711C3E48A}"/>
    <cellStyle name="40% - Accent3 8 4 4" xfId="24007" xr:uid="{6B26515B-5E8C-4EBB-8BC6-544A4EDC0564}"/>
    <cellStyle name="40% - Accent3 8 4 4 2" xfId="24008" xr:uid="{BA15FFC8-D7DB-4B43-A8CC-C22DDA2221CE}"/>
    <cellStyle name="40% - Accent3 8 4 5" xfId="24009" xr:uid="{89B28D7D-53E1-4DD6-93F3-302EB5D6693D}"/>
    <cellStyle name="40% - Accent3 8 4 6" xfId="24010" xr:uid="{CB11D87D-6C4B-4B62-A52A-11475CB89B1A}"/>
    <cellStyle name="40% - Accent3 8 5" xfId="24011" xr:uid="{B0C7A430-6332-4F48-8340-6CD0FD7ED41E}"/>
    <cellStyle name="40% - Accent3 8 5 2" xfId="24012" xr:uid="{ACEBA627-9878-4EFA-AA16-7C5995258456}"/>
    <cellStyle name="40% - Accent3 8 5 2 2" xfId="24013" xr:uid="{A92A4E12-4CCE-445A-A740-D1BB8CB25C98}"/>
    <cellStyle name="40% - Accent3 8 5 2 2 2" xfId="24014" xr:uid="{123EB3EC-EDC7-4171-BBF5-A8EC5F56D497}"/>
    <cellStyle name="40% - Accent3 8 5 2 2 2 2" xfId="24015" xr:uid="{6F31850B-79D1-4CEF-AD7A-D3A5FB78C6EB}"/>
    <cellStyle name="40% - Accent3 8 5 2 2 3" xfId="24016" xr:uid="{3A58C793-BF05-4BCF-8C1F-07411E26266E}"/>
    <cellStyle name="40% - Accent3 8 5 2 3" xfId="24017" xr:uid="{7FA24EC7-BE5E-40E0-9949-03CD54584CA8}"/>
    <cellStyle name="40% - Accent3 8 5 2 3 2" xfId="24018" xr:uid="{78D23922-B24A-40C2-859E-42282CEBA858}"/>
    <cellStyle name="40% - Accent3 8 5 2 4" xfId="24019" xr:uid="{48E458C3-2351-48B7-B97E-5E4DFB066AFA}"/>
    <cellStyle name="40% - Accent3 8 5 3" xfId="24020" xr:uid="{E9B9E700-C2B3-41CE-9E2F-8A30A1D304AA}"/>
    <cellStyle name="40% - Accent3 8 5 3 2" xfId="24021" xr:uid="{5917AD1D-562D-4D6D-BD70-2D00BF8CE5E3}"/>
    <cellStyle name="40% - Accent3 8 5 3 2 2" xfId="24022" xr:uid="{2FB94547-7828-473D-8559-8BA08DC083AF}"/>
    <cellStyle name="40% - Accent3 8 5 3 3" xfId="24023" xr:uid="{A7A9908F-DB95-40A1-B611-ADCAB3314D9C}"/>
    <cellStyle name="40% - Accent3 8 5 4" xfId="24024" xr:uid="{E62A559E-6BC3-4ED8-9684-952D9D0E3BB2}"/>
    <cellStyle name="40% - Accent3 8 5 4 2" xfId="24025" xr:uid="{4FEB35A0-BD37-457A-BB57-DF42C2CEC4DF}"/>
    <cellStyle name="40% - Accent3 8 5 5" xfId="24026" xr:uid="{340182E7-8C95-47DB-A464-C6D3207F6296}"/>
    <cellStyle name="40% - Accent3 8 5 6" xfId="24027" xr:uid="{A22624CA-B0CE-4D4C-BA87-E2DB0102D6C4}"/>
    <cellStyle name="40% - Accent3 8 6" xfId="24028" xr:uid="{9FBA09CE-A73D-4AA3-898E-B608F25981ED}"/>
    <cellStyle name="40% - Accent3 8 6 2" xfId="24029" xr:uid="{9A373B32-8DD4-4ABF-8376-2D01BB75C230}"/>
    <cellStyle name="40% - Accent3 8 6 2 2" xfId="24030" xr:uid="{76C990D7-F471-4251-BDAA-5B5C9A37F67E}"/>
    <cellStyle name="40% - Accent3 8 6 2 2 2" xfId="24031" xr:uid="{0DA9C2F8-CA35-4ABA-BEC1-2FF4F94E437A}"/>
    <cellStyle name="40% - Accent3 8 6 2 2 2 2" xfId="24032" xr:uid="{5765451C-EFA9-4502-AD1B-74015785E01B}"/>
    <cellStyle name="40% - Accent3 8 6 2 2 3" xfId="24033" xr:uid="{1E9E3BB7-F408-4E5B-B6E1-2D9D0D105DE9}"/>
    <cellStyle name="40% - Accent3 8 6 2 3" xfId="24034" xr:uid="{A0C3AEDE-BC07-4D5D-A451-B6FA8BDC7F9E}"/>
    <cellStyle name="40% - Accent3 8 6 2 3 2" xfId="24035" xr:uid="{E0583511-2AFC-4121-AF23-E7AF238F8BFB}"/>
    <cellStyle name="40% - Accent3 8 6 2 4" xfId="24036" xr:uid="{E68B4965-3AE1-4B81-89B8-3A978655E4D8}"/>
    <cellStyle name="40% - Accent3 8 6 3" xfId="24037" xr:uid="{21C676F3-9327-4DBC-98C2-EE54E67769C2}"/>
    <cellStyle name="40% - Accent3 8 6 3 2" xfId="24038" xr:uid="{EA0EA7AB-0E01-46C1-BA64-3BF28655A223}"/>
    <cellStyle name="40% - Accent3 8 6 3 2 2" xfId="24039" xr:uid="{8488DCBF-3A91-4559-99A8-56EAB597E36E}"/>
    <cellStyle name="40% - Accent3 8 6 3 3" xfId="24040" xr:uid="{DB735874-36CB-4769-87B9-EA5E324CD0B7}"/>
    <cellStyle name="40% - Accent3 8 6 4" xfId="24041" xr:uid="{53266D28-C3B7-4856-AA6F-47A16CA4397F}"/>
    <cellStyle name="40% - Accent3 8 6 4 2" xfId="24042" xr:uid="{2AEEC936-EFD3-444C-8A98-D9B8EE722B32}"/>
    <cellStyle name="40% - Accent3 8 6 5" xfId="24043" xr:uid="{165D5950-D5F9-40DD-95A4-298A54CB92C6}"/>
    <cellStyle name="40% - Accent3 8 7" xfId="24044" xr:uid="{60E2597E-E6C5-4549-BE3F-498E143A7484}"/>
    <cellStyle name="40% - Accent3 8 7 2" xfId="24045" xr:uid="{1E39458F-7261-4EA1-8522-E60A9D8E31C8}"/>
    <cellStyle name="40% - Accent3 8 7 2 2" xfId="24046" xr:uid="{59A99802-A53C-4876-A841-3D0D0E40EFFF}"/>
    <cellStyle name="40% - Accent3 8 7 2 2 2" xfId="24047" xr:uid="{169E0410-5723-40FF-943C-7F44B38F411B}"/>
    <cellStyle name="40% - Accent3 8 7 2 3" xfId="24048" xr:uid="{EF0F24D1-8344-496E-9037-3BBFDDD3CB0D}"/>
    <cellStyle name="40% - Accent3 8 7 3" xfId="24049" xr:uid="{99779FDD-E798-4077-A77A-1ABF4707DAC7}"/>
    <cellStyle name="40% - Accent3 8 7 3 2" xfId="24050" xr:uid="{105D200E-442E-4495-9206-3F741131853F}"/>
    <cellStyle name="40% - Accent3 8 7 4" xfId="24051" xr:uid="{48D87BCC-64B7-4FAB-BF5D-52B790CDCE3D}"/>
    <cellStyle name="40% - Accent3 8 8" xfId="24052" xr:uid="{62A58212-F46E-4C60-A44E-6B950E2B51A0}"/>
    <cellStyle name="40% - Accent3 8 8 2" xfId="24053" xr:uid="{720B4724-8C6D-4CAF-A1E8-A725E93DD87E}"/>
    <cellStyle name="40% - Accent3 8 8 2 2" xfId="24054" xr:uid="{B72AB6D7-0122-4A2B-BE2C-AAC84FE11882}"/>
    <cellStyle name="40% - Accent3 8 8 3" xfId="24055" xr:uid="{A8606D6D-BD3D-41B2-B30B-22E255A858C3}"/>
    <cellStyle name="40% - Accent3 8 9" xfId="24056" xr:uid="{1E90024C-6CFA-48F6-B3F4-6F59E7B96D41}"/>
    <cellStyle name="40% - Accent3 8 9 2" xfId="24057" xr:uid="{66E2CB6E-0234-42D2-A0A7-0CFC146A89C5}"/>
    <cellStyle name="40% - Accent3 9" xfId="24058" xr:uid="{985DB94B-0CB4-4DC1-9FD3-ED3ABF1ED98A}"/>
    <cellStyle name="40% - Accent3 9 10" xfId="24059" xr:uid="{15F97008-7664-4F25-80F4-FA378A3F7297}"/>
    <cellStyle name="40% - Accent3 9 2" xfId="24060" xr:uid="{62416319-BE75-4D75-A525-03DD6E6A5954}"/>
    <cellStyle name="40% - Accent3 9 2 2" xfId="24061" xr:uid="{1EE2877D-8F9B-452D-A964-00A7F2EF3C32}"/>
    <cellStyle name="40% - Accent3 9 2 2 2" xfId="24062" xr:uid="{633C6821-18BE-4429-84A6-61CCD4A3BAF8}"/>
    <cellStyle name="40% - Accent3 9 2 2 2 2" xfId="24063" xr:uid="{080EEEDF-824D-414E-A602-9B3D393E11B8}"/>
    <cellStyle name="40% - Accent3 9 2 2 2 2 2" xfId="24064" xr:uid="{F9CCFF29-91DF-462B-83C0-DABE24FDCDD6}"/>
    <cellStyle name="40% - Accent3 9 2 2 2 3" xfId="24065" xr:uid="{D6D10A38-70CA-471A-853E-EB7EAB0B7737}"/>
    <cellStyle name="40% - Accent3 9 2 2 3" xfId="24066" xr:uid="{3D9429D1-57B6-4801-A64D-17480031D4EB}"/>
    <cellStyle name="40% - Accent3 9 2 2 3 2" xfId="24067" xr:uid="{2B94D4E0-2C37-42EA-9EF1-26C412D41A32}"/>
    <cellStyle name="40% - Accent3 9 2 2 4" xfId="24068" xr:uid="{B2F510AF-E923-4B0E-9693-710B4BF0ABB2}"/>
    <cellStyle name="40% - Accent3 9 2 2 5" xfId="24069" xr:uid="{C28B628A-16F6-4AA5-B49B-FD0FE161F9D9}"/>
    <cellStyle name="40% - Accent3 9 2 3" xfId="24070" xr:uid="{2C838425-AD06-4020-B512-056CA2D3FB55}"/>
    <cellStyle name="40% - Accent3 9 2 3 2" xfId="24071" xr:uid="{727351F0-6D3E-471C-9D79-F14535DD8C32}"/>
    <cellStyle name="40% - Accent3 9 2 3 2 2" xfId="24072" xr:uid="{D5E860B2-094C-4312-94AA-53779493903A}"/>
    <cellStyle name="40% - Accent3 9 2 3 3" xfId="24073" xr:uid="{8C23DF12-812A-4E00-AE6D-F16A8FAC7A65}"/>
    <cellStyle name="40% - Accent3 9 2 4" xfId="24074" xr:uid="{2D4B8556-2ABD-4EC7-BCA2-5B2E074E6913}"/>
    <cellStyle name="40% - Accent3 9 2 4 2" xfId="24075" xr:uid="{51F596AD-33C8-4BCD-972D-AA5833792C70}"/>
    <cellStyle name="40% - Accent3 9 2 5" xfId="24076" xr:uid="{8844C196-588D-470D-98B5-BA4881A54FF5}"/>
    <cellStyle name="40% - Accent3 9 2 6" xfId="24077" xr:uid="{F67CB645-C585-477B-A70A-63B491A55A47}"/>
    <cellStyle name="40% - Accent3 9 3" xfId="24078" xr:uid="{8D24AEC0-F3E2-42B9-BE6C-13474D48B04D}"/>
    <cellStyle name="40% - Accent3 9 3 2" xfId="24079" xr:uid="{B3CBAF72-C840-4AB8-9441-248B10CFC4C1}"/>
    <cellStyle name="40% - Accent3 9 3 2 2" xfId="24080" xr:uid="{CB29930D-6CD3-4819-913B-FD94AD516569}"/>
    <cellStyle name="40% - Accent3 9 3 2 2 2" xfId="24081" xr:uid="{1150EC67-434B-40D6-86E6-ED376EAD9D06}"/>
    <cellStyle name="40% - Accent3 9 3 2 2 2 2" xfId="24082" xr:uid="{25778C5A-043A-469B-98C6-9F045C33F6F5}"/>
    <cellStyle name="40% - Accent3 9 3 2 2 3" xfId="24083" xr:uid="{84D4BF90-1247-416E-80A9-FB6CDE1EF6E8}"/>
    <cellStyle name="40% - Accent3 9 3 2 3" xfId="24084" xr:uid="{65DB5A89-2541-425E-83BD-DCA8C904BC27}"/>
    <cellStyle name="40% - Accent3 9 3 2 3 2" xfId="24085" xr:uid="{E0794E80-A958-4444-833D-7D7B5E666E06}"/>
    <cellStyle name="40% - Accent3 9 3 2 4" xfId="24086" xr:uid="{7BC2BD25-2778-4150-A1AF-784C5ABECB52}"/>
    <cellStyle name="40% - Accent3 9 3 2 5" xfId="24087" xr:uid="{85D7CD3B-D289-4C78-9B7C-F995F50D4B24}"/>
    <cellStyle name="40% - Accent3 9 3 3" xfId="24088" xr:uid="{03B48E75-F667-4272-B9F9-71830FB5D679}"/>
    <cellStyle name="40% - Accent3 9 3 3 2" xfId="24089" xr:uid="{E29F5446-817D-4D18-8D15-3D51136B921F}"/>
    <cellStyle name="40% - Accent3 9 3 3 2 2" xfId="24090" xr:uid="{96D340F1-98F3-4569-ABB2-E4A5C1701BFC}"/>
    <cellStyle name="40% - Accent3 9 3 3 3" xfId="24091" xr:uid="{3895C070-278E-41EB-863B-300393AD13A2}"/>
    <cellStyle name="40% - Accent3 9 3 4" xfId="24092" xr:uid="{7522CE93-972E-4613-A57F-291D5A216EEC}"/>
    <cellStyle name="40% - Accent3 9 3 4 2" xfId="24093" xr:uid="{9E975C7D-AECA-4CC4-B564-4F510729AA99}"/>
    <cellStyle name="40% - Accent3 9 3 5" xfId="24094" xr:uid="{33C04189-6BDC-4672-A9F7-90B48E8101A4}"/>
    <cellStyle name="40% - Accent3 9 3 6" xfId="24095" xr:uid="{45889913-D6DD-42B7-AEA8-48F7ADA844BC}"/>
    <cellStyle name="40% - Accent3 9 4" xfId="24096" xr:uid="{4A3E44C8-0CD8-449C-B762-31BA74690E6B}"/>
    <cellStyle name="40% - Accent3 9 4 2" xfId="24097" xr:uid="{B76592A6-E2A2-49F1-9AA3-C0F51C738C59}"/>
    <cellStyle name="40% - Accent3 9 4 2 2" xfId="24098" xr:uid="{2B560D53-C79A-4400-A824-77BCBBF26608}"/>
    <cellStyle name="40% - Accent3 9 4 2 2 2" xfId="24099" xr:uid="{F070664B-49FF-4A6D-9D16-F12C02D1F5A0}"/>
    <cellStyle name="40% - Accent3 9 4 2 2 2 2" xfId="24100" xr:uid="{292F3E7D-5CF6-4F2F-B2E7-83F054212C6B}"/>
    <cellStyle name="40% - Accent3 9 4 2 2 3" xfId="24101" xr:uid="{1921CEAF-75D6-4398-AF06-1FDB02A1BB49}"/>
    <cellStyle name="40% - Accent3 9 4 2 3" xfId="24102" xr:uid="{123EFEE5-6F9A-4260-BCAA-64EDF167E2EB}"/>
    <cellStyle name="40% - Accent3 9 4 2 3 2" xfId="24103" xr:uid="{919BF7C4-175E-4E75-A2A7-A093CB11A3C8}"/>
    <cellStyle name="40% - Accent3 9 4 2 4" xfId="24104" xr:uid="{31865E71-6BEF-47AA-AD76-C472A1CF11A0}"/>
    <cellStyle name="40% - Accent3 9 4 3" xfId="24105" xr:uid="{AB5E36AD-3024-4EED-8D09-93903C84CB8F}"/>
    <cellStyle name="40% - Accent3 9 4 3 2" xfId="24106" xr:uid="{7143661F-F77A-4263-9C42-32A051F339D0}"/>
    <cellStyle name="40% - Accent3 9 4 3 2 2" xfId="24107" xr:uid="{7DC32AC7-E469-4C0F-929F-E3474E653EAD}"/>
    <cellStyle name="40% - Accent3 9 4 3 3" xfId="24108" xr:uid="{4B81B791-026C-4C85-81E1-6843F58A29BA}"/>
    <cellStyle name="40% - Accent3 9 4 4" xfId="24109" xr:uid="{F52505A0-42FA-43DE-9FC5-AE1AFA1CFAF1}"/>
    <cellStyle name="40% - Accent3 9 4 4 2" xfId="24110" xr:uid="{58CD5B80-B5C8-43AD-83C8-CD810F13C428}"/>
    <cellStyle name="40% - Accent3 9 4 5" xfId="24111" xr:uid="{1206134D-32DA-4AC1-BD21-0D918A947E89}"/>
    <cellStyle name="40% - Accent3 9 4 6" xfId="24112" xr:uid="{9AE42D45-F448-4DA5-887B-A0DDA90BF36D}"/>
    <cellStyle name="40% - Accent3 9 5" xfId="24113" xr:uid="{36DA8134-0330-49DC-BC5C-8DC7EE7CA539}"/>
    <cellStyle name="40% - Accent3 9 5 2" xfId="24114" xr:uid="{A627772E-54D8-4413-B131-015AEA7EF417}"/>
    <cellStyle name="40% - Accent3 9 5 2 2" xfId="24115" xr:uid="{0A529E5C-4F2E-4DE4-A86E-E20340087639}"/>
    <cellStyle name="40% - Accent3 9 5 2 2 2" xfId="24116" xr:uid="{2F4887A7-898D-432D-989A-30AF68C60B1E}"/>
    <cellStyle name="40% - Accent3 9 5 2 2 2 2" xfId="24117" xr:uid="{99A30212-68E0-4914-8B8E-83BA9D6E2100}"/>
    <cellStyle name="40% - Accent3 9 5 2 2 3" xfId="24118" xr:uid="{88ACB192-31B2-45EE-BD2C-7EF3966C3B91}"/>
    <cellStyle name="40% - Accent3 9 5 2 3" xfId="24119" xr:uid="{EF6E6DBA-8981-4DDE-B19C-517F8573697C}"/>
    <cellStyle name="40% - Accent3 9 5 2 3 2" xfId="24120" xr:uid="{28C06564-DAD4-4338-A815-52C517336764}"/>
    <cellStyle name="40% - Accent3 9 5 2 4" xfId="24121" xr:uid="{E2CC8351-39AF-40D0-84F9-762B5D5CFE38}"/>
    <cellStyle name="40% - Accent3 9 5 3" xfId="24122" xr:uid="{47A99FE6-D45F-4594-AF80-C8153A18D1C1}"/>
    <cellStyle name="40% - Accent3 9 5 3 2" xfId="24123" xr:uid="{A9610773-8953-4177-9766-9C536DB397A3}"/>
    <cellStyle name="40% - Accent3 9 5 3 2 2" xfId="24124" xr:uid="{655E7810-AF76-444A-B8E5-B2B7C3C9E9AF}"/>
    <cellStyle name="40% - Accent3 9 5 3 3" xfId="24125" xr:uid="{039B4DEF-087D-4B19-B458-536776B320E9}"/>
    <cellStyle name="40% - Accent3 9 5 4" xfId="24126" xr:uid="{E30553A8-DE45-4C89-8E32-299ADC6E2233}"/>
    <cellStyle name="40% - Accent3 9 5 4 2" xfId="24127" xr:uid="{7C19CAC8-78AB-4CE6-8B02-B3CAD9CFB322}"/>
    <cellStyle name="40% - Accent3 9 5 5" xfId="24128" xr:uid="{DD7EC051-094C-4E08-9F48-74ACF69CA3C8}"/>
    <cellStyle name="40% - Accent3 9 6" xfId="24129" xr:uid="{091B02E3-69D1-4A8C-95E0-49F7471CC409}"/>
    <cellStyle name="40% - Accent3 9 6 2" xfId="24130" xr:uid="{3317A306-1B87-4B5A-B492-F2E5CAFA2991}"/>
    <cellStyle name="40% - Accent3 9 6 2 2" xfId="24131" xr:uid="{F06DBE6D-83DB-4204-8421-E6C1DDE154FA}"/>
    <cellStyle name="40% - Accent3 9 6 2 2 2" xfId="24132" xr:uid="{7D6EA5E4-FF33-4F7D-923E-559D4CDD7F98}"/>
    <cellStyle name="40% - Accent3 9 6 2 3" xfId="24133" xr:uid="{CC9F581E-3099-45EE-891F-CD040980C9BB}"/>
    <cellStyle name="40% - Accent3 9 6 3" xfId="24134" xr:uid="{641F98DC-8D45-4A78-A0A2-ACA0E9C24510}"/>
    <cellStyle name="40% - Accent3 9 6 3 2" xfId="24135" xr:uid="{D850EFC5-D565-4622-B570-972F9AC8FEAC}"/>
    <cellStyle name="40% - Accent3 9 6 4" xfId="24136" xr:uid="{F13F5BDB-65D8-41EC-8E08-F3DA71E21D31}"/>
    <cellStyle name="40% - Accent3 9 7" xfId="24137" xr:uid="{45C7F054-6A57-414C-A434-86774E8E8A27}"/>
    <cellStyle name="40% - Accent3 9 7 2" xfId="24138" xr:uid="{0FEFB2E4-2EC6-44FA-9A7A-4A9596B222AB}"/>
    <cellStyle name="40% - Accent3 9 7 2 2" xfId="24139" xr:uid="{41A35E0E-1FD6-4603-B5E3-ECE340CBE952}"/>
    <cellStyle name="40% - Accent3 9 7 3" xfId="24140" xr:uid="{05D5FA5E-8A3C-43EA-B380-9421DFE368BD}"/>
    <cellStyle name="40% - Accent3 9 8" xfId="24141" xr:uid="{C3D9F173-D579-4461-A72F-D19DFDBD31D0}"/>
    <cellStyle name="40% - Accent3 9 8 2" xfId="24142" xr:uid="{B52FF08E-6E1D-4BB7-ACED-83DFE3EEAF01}"/>
    <cellStyle name="40% - Accent3 9 9" xfId="24143" xr:uid="{FE88C997-3760-4459-819D-659C2A2F72A0}"/>
    <cellStyle name="40% - Accent4" xfId="105" builtinId="43" hidden="1"/>
    <cellStyle name="40% - Accent4 10" xfId="24144" xr:uid="{AAA3D108-C4B4-458F-8F48-B357806C4F16}"/>
    <cellStyle name="40% - Accent4 10 2" xfId="24145" xr:uid="{78FFA53B-D3AA-4EA7-987B-5E8BE612A635}"/>
    <cellStyle name="40% - Accent4 11" xfId="24146" xr:uid="{D23A206F-3449-49F1-9DE3-911C26943D37}"/>
    <cellStyle name="40% - Accent4 11 2" xfId="24147" xr:uid="{C00235AE-CDBB-4954-AD45-A9BEA32BA8B3}"/>
    <cellStyle name="40% - Accent4 12" xfId="24148" xr:uid="{5BFDA7C9-04D5-470D-B562-24AF2887E1D3}"/>
    <cellStyle name="40% - Accent4 12 2" xfId="24149" xr:uid="{4BA454B6-6841-4D7C-8111-DB5D68C07A2C}"/>
    <cellStyle name="40% - Accent4 13" xfId="24150" xr:uid="{E7791647-047C-45BD-A404-B2E4F2000E24}"/>
    <cellStyle name="40% - Accent4 2" xfId="24151" xr:uid="{968CB1CD-F4DE-4740-A885-4A9E92E67154}"/>
    <cellStyle name="40% - Accent4 2 10" xfId="24152" xr:uid="{B3233D2D-FAE6-411C-B17D-3AA129F6505D}"/>
    <cellStyle name="40% - Accent4 2 11" xfId="24153" xr:uid="{8A8C3A3F-A7A2-4511-8C51-84CA2F8C9A52}"/>
    <cellStyle name="40% - Accent4 2 11 2" xfId="24154" xr:uid="{8E161B24-AF05-4884-ACEB-C5089A895890}"/>
    <cellStyle name="40% - Accent4 2 11 2 2" xfId="24155" xr:uid="{0554EA3E-00AE-4A8E-8B7B-1181016003AB}"/>
    <cellStyle name="40% - Accent4 2 11 2 2 2" xfId="24156" xr:uid="{21C63DFA-1E63-4453-9FB3-C8CE9C251573}"/>
    <cellStyle name="40% - Accent4 2 11 2 3" xfId="24157" xr:uid="{4A49D89E-A820-486E-AC1C-F5E9F4C4F88F}"/>
    <cellStyle name="40% - Accent4 2 11 3" xfId="24158" xr:uid="{B2C77ABA-0EE6-4A10-BDB8-F60BC8875B9B}"/>
    <cellStyle name="40% - Accent4 2 11 3 2" xfId="24159" xr:uid="{8F24BCBF-F424-4EEC-9F19-E20BF545863B}"/>
    <cellStyle name="40% - Accent4 2 11 4" xfId="24160" xr:uid="{CA9FF930-014C-462D-AFF5-4D7C11C9DAEE}"/>
    <cellStyle name="40% - Accent4 2 12" xfId="24161" xr:uid="{3A60A25C-7F70-40D1-90C9-474ADD0C3E34}"/>
    <cellStyle name="40% - Accent4 2 12 2" xfId="24162" xr:uid="{CA2CD48D-B54A-4831-BED6-1F1475E7BE9C}"/>
    <cellStyle name="40% - Accent4 2 12 2 2" xfId="24163" xr:uid="{2DDE23F4-C7B8-411C-BDA2-357F35AEF829}"/>
    <cellStyle name="40% - Accent4 2 12 3" xfId="24164" xr:uid="{CFE65996-E8F8-4B37-A47A-C82A0E803D05}"/>
    <cellStyle name="40% - Accent4 2 13" xfId="24165" xr:uid="{3B50A694-FE93-4B98-ADDF-359EB4C9E493}"/>
    <cellStyle name="40% - Accent4 2 13 2" xfId="24166" xr:uid="{3A955B53-6189-4A64-A17F-00A2656FC44E}"/>
    <cellStyle name="40% - Accent4 2 14" xfId="24167" xr:uid="{FAD14FD3-BA4C-4D79-A4D9-A72A794B0435}"/>
    <cellStyle name="40% - Accent4 2 2" xfId="24168" xr:uid="{3CC903C2-9540-4431-BA48-67B7C2B943B4}"/>
    <cellStyle name="40% - Accent4 2 2 2" xfId="24169" xr:uid="{91852AB6-0998-481B-B961-085DF763483B}"/>
    <cellStyle name="40% - Accent4 2 2 2 2" xfId="24170" xr:uid="{F34ED984-1CAF-4C1F-8734-FA88CC6EEC72}"/>
    <cellStyle name="40% - Accent4 2 2 2 2 2" xfId="24171" xr:uid="{B963B74A-479D-46D2-BC45-2DEC48AD4A40}"/>
    <cellStyle name="40% - Accent4 2 2 2 2 3" xfId="24172" xr:uid="{664752FF-DA9C-4D6B-A3DA-E4D7FC0ED544}"/>
    <cellStyle name="40% - Accent4 2 2 2 2 3 2" xfId="24173" xr:uid="{5A01F53E-4EE9-47BE-80AB-96E2C27FEE5E}"/>
    <cellStyle name="40% - Accent4 2 2 2 2 3 2 2" xfId="24174" xr:uid="{47341475-5A11-4970-A636-36B0402ED121}"/>
    <cellStyle name="40% - Accent4 2 2 2 2 3 2 2 2" xfId="24175" xr:uid="{E19C95D1-6011-451B-AB99-D3DE45F780ED}"/>
    <cellStyle name="40% - Accent4 2 2 2 2 3 2 3" xfId="24176" xr:uid="{8ADA9025-B3B4-4E73-8056-C04ABF414B40}"/>
    <cellStyle name="40% - Accent4 2 2 2 2 3 3" xfId="24177" xr:uid="{02C8B300-10B3-43B3-9B99-C152FCC536A0}"/>
    <cellStyle name="40% - Accent4 2 2 2 2 3 3 2" xfId="24178" xr:uid="{4694E8CB-FE0C-4C64-93B6-47453BE019E7}"/>
    <cellStyle name="40% - Accent4 2 2 2 2 3 4" xfId="24179" xr:uid="{E9DCEF36-314C-4A3F-BF42-AD6E7ACAA001}"/>
    <cellStyle name="40% - Accent4 2 2 2 2 4" xfId="24180" xr:uid="{48B3C80D-A3BF-403E-A0FE-AE6B55139E56}"/>
    <cellStyle name="40% - Accent4 2 2 2 2 4 2" xfId="24181" xr:uid="{C0F9D396-FE9C-484A-8609-9563E3B40B87}"/>
    <cellStyle name="40% - Accent4 2 2 2 2 4 2 2" xfId="24182" xr:uid="{35AD2672-3CCB-4E4E-BB18-E6ACBD0B45C6}"/>
    <cellStyle name="40% - Accent4 2 2 2 2 4 3" xfId="24183" xr:uid="{C571E568-774E-4685-94C3-C1D9935ECBAA}"/>
    <cellStyle name="40% - Accent4 2 2 2 2 5" xfId="24184" xr:uid="{5219B768-F5CF-46D1-8E26-BFA3F747781D}"/>
    <cellStyle name="40% - Accent4 2 2 2 2 5 2" xfId="24185" xr:uid="{04A6DBFB-A72A-4BD8-84DF-814A94CC5B61}"/>
    <cellStyle name="40% - Accent4 2 2 2 2 6" xfId="24186" xr:uid="{28BD150F-7760-49EB-923E-68DF85F6FF22}"/>
    <cellStyle name="40% - Accent4 2 2 2 3" xfId="24187" xr:uid="{A98A6E72-34C9-4224-A66E-8E637860F89C}"/>
    <cellStyle name="40% - Accent4 2 2 2 3 2" xfId="24188" xr:uid="{E7BEED2F-A293-49F0-95C5-CE9DDC2B76F2}"/>
    <cellStyle name="40% - Accent4 2 2 2 3 2 2" xfId="24189" xr:uid="{9119E5F6-841C-4292-9632-AA92CEF0722B}"/>
    <cellStyle name="40% - Accent4 2 2 2 3 2 2 2" xfId="24190" xr:uid="{5FF793CA-D922-4F65-A2B1-F1AB751CC08B}"/>
    <cellStyle name="40% - Accent4 2 2 2 3 2 2 2 2" xfId="24191" xr:uid="{3A9A4549-D006-4BBD-8C52-72095B0859E9}"/>
    <cellStyle name="40% - Accent4 2 2 2 3 2 2 3" xfId="24192" xr:uid="{98099D8E-3FBD-4130-A899-8E033CE3EC1B}"/>
    <cellStyle name="40% - Accent4 2 2 2 3 2 3" xfId="24193" xr:uid="{F6C80966-D0DD-4FF0-8E82-CEDC41FAE54B}"/>
    <cellStyle name="40% - Accent4 2 2 2 3 2 3 2" xfId="24194" xr:uid="{6D4A2097-7A1A-41D0-B315-545731729303}"/>
    <cellStyle name="40% - Accent4 2 2 2 3 2 4" xfId="24195" xr:uid="{826823A2-8425-4542-AC39-E2C0E3A028C8}"/>
    <cellStyle name="40% - Accent4 2 2 2 3 3" xfId="24196" xr:uid="{03B3AF7E-86C3-4A27-BD2B-3250A6A42BEA}"/>
    <cellStyle name="40% - Accent4 2 2 2 3 3 2" xfId="24197" xr:uid="{9BD59AB4-0BDB-4F80-A722-2A12569D7794}"/>
    <cellStyle name="40% - Accent4 2 2 2 3 3 2 2" xfId="24198" xr:uid="{D552EBA6-CAE8-44BD-919D-625B0271EF36}"/>
    <cellStyle name="40% - Accent4 2 2 2 3 3 3" xfId="24199" xr:uid="{757EDEA6-BF19-44C9-8DB5-F8ABB51153FC}"/>
    <cellStyle name="40% - Accent4 2 2 2 3 4" xfId="24200" xr:uid="{5A39D9E4-0CF2-4EF0-A80F-81F81C46403F}"/>
    <cellStyle name="40% - Accent4 2 2 2 3 4 2" xfId="24201" xr:uid="{B477B733-59B8-4706-A1EF-B0D86810ACBF}"/>
    <cellStyle name="40% - Accent4 2 2 2 3 5" xfId="24202" xr:uid="{2DB4DA70-2062-41E5-8BE9-8A758A503148}"/>
    <cellStyle name="40% - Accent4 2 2 2 4" xfId="24203" xr:uid="{2B2B9D48-E28D-44FB-90AD-4AD643B8B763}"/>
    <cellStyle name="40% - Accent4 2 2 2 4 2" xfId="24204" xr:uid="{14009BA8-D029-4CDE-84F9-C618C1B1FF68}"/>
    <cellStyle name="40% - Accent4 2 2 2 4 2 2" xfId="24205" xr:uid="{A8C626DD-0E27-4ACA-B67D-1EDCD8C4EC63}"/>
    <cellStyle name="40% - Accent4 2 2 2 4 2 2 2" xfId="24206" xr:uid="{5CD32967-3FF8-44BE-9B7D-054671B131B7}"/>
    <cellStyle name="40% - Accent4 2 2 2 4 2 2 2 2" xfId="24207" xr:uid="{C01E9C2B-3687-40DB-A273-FA6704567EE0}"/>
    <cellStyle name="40% - Accent4 2 2 2 4 2 2 3" xfId="24208" xr:uid="{DF49B473-6683-48B1-9C4C-3FB4A28D1EBA}"/>
    <cellStyle name="40% - Accent4 2 2 2 4 2 3" xfId="24209" xr:uid="{9643CEA6-2F5B-43CA-B493-07C8983208EE}"/>
    <cellStyle name="40% - Accent4 2 2 2 4 2 3 2" xfId="24210" xr:uid="{CB810B14-3BA7-49DB-A9FD-8A67BD2AE5DC}"/>
    <cellStyle name="40% - Accent4 2 2 2 4 2 4" xfId="24211" xr:uid="{9411C2EA-FE46-4AC2-9551-9ADFB20FCD19}"/>
    <cellStyle name="40% - Accent4 2 2 2 4 3" xfId="24212" xr:uid="{E2E7F927-42DC-4A71-BA8B-CC8C91617626}"/>
    <cellStyle name="40% - Accent4 2 2 2 4 3 2" xfId="24213" xr:uid="{AB7A9E6F-5599-4484-9ABD-D15D0F447A4F}"/>
    <cellStyle name="40% - Accent4 2 2 2 4 3 2 2" xfId="24214" xr:uid="{3E7FF071-6580-4111-8FFD-B6B7FF74AEF6}"/>
    <cellStyle name="40% - Accent4 2 2 2 4 3 3" xfId="24215" xr:uid="{A12ABF43-BF3C-4FD0-8FC3-AFB1056CAE2D}"/>
    <cellStyle name="40% - Accent4 2 2 2 4 4" xfId="24216" xr:uid="{5B8A36E9-15DF-4B3E-95EA-25B45F33A291}"/>
    <cellStyle name="40% - Accent4 2 2 2 4 4 2" xfId="24217" xr:uid="{5484DFCE-8778-47AA-968A-58E1BCD19133}"/>
    <cellStyle name="40% - Accent4 2 2 2 4 5" xfId="24218" xr:uid="{A527BC8B-1FFB-49E8-8EE6-F5F81D112978}"/>
    <cellStyle name="40% - Accent4 2 2 2_Sheet1" xfId="24219" xr:uid="{6CB5111C-5557-4F55-81C6-EC01FBE7EE29}"/>
    <cellStyle name="40% - Accent4 2 2 3" xfId="24220" xr:uid="{E20E9BF4-4052-43A0-92EE-A1F069DB5177}"/>
    <cellStyle name="40% - Accent4 2 2 3 2" xfId="24221" xr:uid="{4C14890A-8E90-46F7-BB77-D6BEC14B2294}"/>
    <cellStyle name="40% - Accent4 2 2 3 2 2" xfId="24222" xr:uid="{E8B287FB-DAD8-4D2E-BA46-C58DF3689E84}"/>
    <cellStyle name="40% - Accent4 2 2 3 2 2 2" xfId="24223" xr:uid="{26100361-CA1A-45BF-887C-178806BA4BF7}"/>
    <cellStyle name="40% - Accent4 2 2 3 2 2 2 2" xfId="24224" xr:uid="{D0C0D77B-CF44-4CA9-9C26-17864F758AC5}"/>
    <cellStyle name="40% - Accent4 2 2 3 2 2 3" xfId="24225" xr:uid="{3A184962-35AD-49FF-A516-723EA10B0516}"/>
    <cellStyle name="40% - Accent4 2 2 3 2 3" xfId="24226" xr:uid="{A5C4C7E5-BD32-46B1-BA72-35C0796BF538}"/>
    <cellStyle name="40% - Accent4 2 2 3 2 3 2" xfId="24227" xr:uid="{28F02359-EFCE-4BB4-B8BC-436403957242}"/>
    <cellStyle name="40% - Accent4 2 2 3 2 4" xfId="24228" xr:uid="{C3E07AE6-1076-4EF1-A22D-8E9AD3736A14}"/>
    <cellStyle name="40% - Accent4 2 2 3 3" xfId="24229" xr:uid="{3C7AB577-3777-4227-B5FC-A3A543DA19F7}"/>
    <cellStyle name="40% - Accent4 2 2 3 3 2" xfId="24230" xr:uid="{7E950B0E-1D23-44C1-940F-02C58B8634DD}"/>
    <cellStyle name="40% - Accent4 2 2 3 3 2 2" xfId="24231" xr:uid="{2BA56307-007E-46F1-B3F1-3F931FA23879}"/>
    <cellStyle name="40% - Accent4 2 2 3 3 3" xfId="24232" xr:uid="{29D5925E-1C10-4E41-96E9-AF25B5C88E4E}"/>
    <cellStyle name="40% - Accent4 2 2 3 4" xfId="24233" xr:uid="{CCEDD03C-0FE7-45C5-98C3-09D37D3488FE}"/>
    <cellStyle name="40% - Accent4 2 2 3 4 2" xfId="24234" xr:uid="{E345AD84-3ADB-42F9-9F31-71837C26BA93}"/>
    <cellStyle name="40% - Accent4 2 2 3 5" xfId="24235" xr:uid="{2ABDDC16-CAD9-4886-BB24-6ECC23B8F9CF}"/>
    <cellStyle name="40% - Accent4 2 2 4" xfId="24236" xr:uid="{3208123F-601E-4E5C-B7E4-3CBB1F60C426}"/>
    <cellStyle name="40% - Accent4 2 2 4 2" xfId="24237" xr:uid="{EE6FFC57-2520-4A22-8800-B0FD05726711}"/>
    <cellStyle name="40% - Accent4 2 2 4 2 2" xfId="24238" xr:uid="{69210918-20CA-4230-9BC5-14E769FAFD3A}"/>
    <cellStyle name="40% - Accent4 2 2 4 2 2 2" xfId="24239" xr:uid="{37DEEB8E-2215-4191-9CC6-BF2F6814DE00}"/>
    <cellStyle name="40% - Accent4 2 2 4 2 3" xfId="24240" xr:uid="{E4CF43E5-DAD5-44F7-A32E-DCE716615019}"/>
    <cellStyle name="40% - Accent4 2 2 4 3" xfId="24241" xr:uid="{B55F6661-FF37-43BD-8670-91784250076B}"/>
    <cellStyle name="40% - Accent4 2 2 4 3 2" xfId="24242" xr:uid="{E21B7F01-F5B7-4A6B-8E37-7984749F2ABE}"/>
    <cellStyle name="40% - Accent4 2 2 4 4" xfId="24243" xr:uid="{767561E3-DD29-4087-B8CA-5B221E614EAD}"/>
    <cellStyle name="40% - Accent4 2 2 5" xfId="24244" xr:uid="{7A992313-02FF-40C4-8080-B281D144A170}"/>
    <cellStyle name="40% - Accent4 2 2 5 2" xfId="24245" xr:uid="{E927C1AC-4E47-4D9F-95DD-00F90D557080}"/>
    <cellStyle name="40% - Accent4 2 2 5 2 2" xfId="24246" xr:uid="{3CEF7258-3B76-42D3-80E6-3F7DFB43ADB0}"/>
    <cellStyle name="40% - Accent4 2 2 5 3" xfId="24247" xr:uid="{36A58C5D-1CE2-47C5-8198-20DCCA614EA4}"/>
    <cellStyle name="40% - Accent4 2 2 6" xfId="24248" xr:uid="{5262527B-697C-4972-99E0-EA5E413D54BC}"/>
    <cellStyle name="40% - Accent4 2 2 6 2" xfId="24249" xr:uid="{640E71E9-8010-40A5-B955-0DF38C5DCEA5}"/>
    <cellStyle name="40% - Accent4 2 2 7" xfId="24250" xr:uid="{D3D107C2-D97C-429E-BCE8-0D64CC1270A3}"/>
    <cellStyle name="40% - Accent4 2 2_Asset Register (new)" xfId="24251" xr:uid="{983BC7A8-2FD3-4C36-9CB4-807A295E6579}"/>
    <cellStyle name="40% - Accent4 2 3" xfId="24252" xr:uid="{B221BF88-41B7-4142-9282-8DC43AB47CB3}"/>
    <cellStyle name="40% - Accent4 2 3 2" xfId="24253" xr:uid="{F056860E-A3B8-4702-9AC3-FD65DE496F61}"/>
    <cellStyle name="40% - Accent4 2 3 2 2" xfId="24254" xr:uid="{7022CC03-A47B-4EF6-8C6B-9C5F03DDC3BE}"/>
    <cellStyle name="40% - Accent4 2 3 2 2 2" xfId="24255" xr:uid="{1FE39D8F-DB5E-4465-911C-BE2995AD86B8}"/>
    <cellStyle name="40% - Accent4 2 3 2 2 2 2" xfId="24256" xr:uid="{6D0EE7C3-41DB-47FD-B52C-19391930A897}"/>
    <cellStyle name="40% - Accent4 2 3 2 2 3" xfId="24257" xr:uid="{27C004DC-6A7B-4B1C-80B5-B1EC7B3D888C}"/>
    <cellStyle name="40% - Accent4 2 3 2 3" xfId="24258" xr:uid="{3CE71E25-BB03-4709-87AA-40568D49D344}"/>
    <cellStyle name="40% - Accent4 2 3 2 3 2" xfId="24259" xr:uid="{93EFE3F6-C67A-4710-919F-63BB7323A75B}"/>
    <cellStyle name="40% - Accent4 2 3 2 3 2 2" xfId="24260" xr:uid="{530BA67B-D9AC-4451-843D-096824B04E41}"/>
    <cellStyle name="40% - Accent4 2 3 2 3 2 2 2" xfId="24261" xr:uid="{58807F92-C3BB-4FDD-B731-DF1C8DA0661A}"/>
    <cellStyle name="40% - Accent4 2 3 2 3 2 3" xfId="24262" xr:uid="{A37CF521-F593-4568-A770-C2ABFD7D411C}"/>
    <cellStyle name="40% - Accent4 2 3 2 3 3" xfId="24263" xr:uid="{034A5286-813D-4FF4-BF9D-AD0C2ADABCB1}"/>
    <cellStyle name="40% - Accent4 2 3 2 3 3 2" xfId="24264" xr:uid="{6E5B4D72-775A-48B5-BDC1-26DC925AD584}"/>
    <cellStyle name="40% - Accent4 2 3 2 3 4" xfId="24265" xr:uid="{EE000CE5-0963-4A4F-999E-760CF31BED33}"/>
    <cellStyle name="40% - Accent4 2 3 2 4" xfId="24266" xr:uid="{20EF7B52-AFFA-402D-80F7-4A64115BD401}"/>
    <cellStyle name="40% - Accent4 2 3 2 4 2" xfId="24267" xr:uid="{94CEC878-B447-4EC2-A95B-568AF63187C1}"/>
    <cellStyle name="40% - Accent4 2 3 2 4 2 2" xfId="24268" xr:uid="{6395D548-D3ED-48A3-9A42-6EB9C91CBDB3}"/>
    <cellStyle name="40% - Accent4 2 3 2 4 3" xfId="24269" xr:uid="{16A1D494-96EA-4263-B783-9A7582C54F1D}"/>
    <cellStyle name="40% - Accent4 2 3 2 5" xfId="24270" xr:uid="{E5ED126D-A4AE-4D2C-8318-A7F23D45EF45}"/>
    <cellStyle name="40% - Accent4 2 3 2 5 2" xfId="24271" xr:uid="{F1EEE257-8973-4DA3-A343-9C7CCDE16457}"/>
    <cellStyle name="40% - Accent4 2 3 2 6" xfId="24272" xr:uid="{44BE6EE1-73CB-48D7-8238-EC29EC7BE1AC}"/>
    <cellStyle name="40% - Accent4 2 3 2 6 2" xfId="24273" xr:uid="{42457FAF-DCF4-405F-ACE8-FF18DB9EE960}"/>
    <cellStyle name="40% - Accent4 2 3 2 7" xfId="24274" xr:uid="{28381C85-6C16-44CE-94D1-0ECE29F1BFA9}"/>
    <cellStyle name="40% - Accent4 2 3 2 8" xfId="24275" xr:uid="{54476DDE-6699-4857-B66E-184E84F6E9B7}"/>
    <cellStyle name="40% - Accent4 2 3 3" xfId="24276" xr:uid="{8A632CFB-B623-42B2-8735-8D256AC44ACD}"/>
    <cellStyle name="40% - Accent4 2 3 3 2" xfId="24277" xr:uid="{14DC478B-EF08-410B-8B73-8483AA431924}"/>
    <cellStyle name="40% - Accent4 2 3 3 2 2" xfId="24278" xr:uid="{18AAAB5F-5E14-444D-A2DF-E8A1EA985779}"/>
    <cellStyle name="40% - Accent4 2 3 3 2 2 2" xfId="24279" xr:uid="{CC4B6929-E637-489F-B9FD-C954136EF8D0}"/>
    <cellStyle name="40% - Accent4 2 3 3 2 2 2 2" xfId="24280" xr:uid="{87D1D7E7-E6AD-4D78-A08E-1C54DF364224}"/>
    <cellStyle name="40% - Accent4 2 3 3 2 2 3" xfId="24281" xr:uid="{880D091D-A3AC-423C-9543-0D9167E858AC}"/>
    <cellStyle name="40% - Accent4 2 3 3 2 3" xfId="24282" xr:uid="{3B1419E2-9D8A-4B91-8B03-4583CDEFF724}"/>
    <cellStyle name="40% - Accent4 2 3 3 2 3 2" xfId="24283" xr:uid="{E39A1CD0-0F3C-4556-B69B-CFC65A4479E4}"/>
    <cellStyle name="40% - Accent4 2 3 3 2 4" xfId="24284" xr:uid="{13F49200-3595-4225-B8F2-DE3830D511F7}"/>
    <cellStyle name="40% - Accent4 2 3 3 3" xfId="24285" xr:uid="{D1F7B80C-E34E-4170-A30A-6846F97CCD14}"/>
    <cellStyle name="40% - Accent4 2 3 3 3 2" xfId="24286" xr:uid="{6760CC52-180E-4822-89AD-5FE2264F4038}"/>
    <cellStyle name="40% - Accent4 2 3 3 3 2 2" xfId="24287" xr:uid="{62E83B98-5090-4A1B-B4B0-EADB4604156C}"/>
    <cellStyle name="40% - Accent4 2 3 3 3 3" xfId="24288" xr:uid="{16E15385-9B5E-4C0A-A0C7-2FC43CE5456A}"/>
    <cellStyle name="40% - Accent4 2 3 3 4" xfId="24289" xr:uid="{983850B5-9F10-4297-B9F5-8BF3EBFA0047}"/>
    <cellStyle name="40% - Accent4 2 3 3 4 2" xfId="24290" xr:uid="{2A8995BF-06B9-4C6A-BB5F-3B0332A507C7}"/>
    <cellStyle name="40% - Accent4 2 3 3 5" xfId="24291" xr:uid="{8CC3350C-027D-4642-AD5E-F473339C6282}"/>
    <cellStyle name="40% - Accent4 2 3 3 5 2" xfId="24292" xr:uid="{B80DD2BC-0945-4D3B-BD96-EAB998128F60}"/>
    <cellStyle name="40% - Accent4 2 3 3 6" xfId="24293" xr:uid="{CE929B57-832F-4227-9785-8E18A70E14D9}"/>
    <cellStyle name="40% - Accent4 2 3 3 7" xfId="24294" xr:uid="{AB76A4A1-91FB-402C-A8FE-389C3AD8CD7F}"/>
    <cellStyle name="40% - Accent4 2 3 4" xfId="24295" xr:uid="{88E98D5F-43D5-4A6C-A80A-28C562521989}"/>
    <cellStyle name="40% - Accent4 2 3 4 2" xfId="24296" xr:uid="{42A03892-16A3-4D23-9C07-6A69134CB65B}"/>
    <cellStyle name="40% - Accent4 2 3 4 2 2" xfId="24297" xr:uid="{4A6EF0C4-A807-4C69-A497-60A9BD2317BC}"/>
    <cellStyle name="40% - Accent4 2 3 4 2 2 2" xfId="24298" xr:uid="{CE486558-3E25-46FF-9AE1-8BBBFE74F660}"/>
    <cellStyle name="40% - Accent4 2 3 4 2 2 2 2" xfId="24299" xr:uid="{974FA4D7-3D10-4482-9B9B-AA4882465A1D}"/>
    <cellStyle name="40% - Accent4 2 3 4 2 2 3" xfId="24300" xr:uid="{E3DB5799-E331-4D3A-8606-DC2021CB40FF}"/>
    <cellStyle name="40% - Accent4 2 3 4 2 3" xfId="24301" xr:uid="{FD2652A9-A146-43BD-9B02-DBA6613797E9}"/>
    <cellStyle name="40% - Accent4 2 3 4 2 3 2" xfId="24302" xr:uid="{CC111506-4CEB-4CFA-A04B-290929B2201E}"/>
    <cellStyle name="40% - Accent4 2 3 4 2 4" xfId="24303" xr:uid="{DDFD20F6-6D3A-4E24-8200-A43F84B58521}"/>
    <cellStyle name="40% - Accent4 2 3 4 3" xfId="24304" xr:uid="{7C67B070-1B9A-4FDC-A4AA-1880DCAF924B}"/>
    <cellStyle name="40% - Accent4 2 3 4 3 2" xfId="24305" xr:uid="{760A75DF-CC94-43D7-8D8A-B50C503979C8}"/>
    <cellStyle name="40% - Accent4 2 3 4 3 2 2" xfId="24306" xr:uid="{79C4DE16-3ACB-4CA4-A1F9-5EE2B8092754}"/>
    <cellStyle name="40% - Accent4 2 3 4 3 3" xfId="24307" xr:uid="{D4090111-447B-4315-8708-7DCF1C65AB3A}"/>
    <cellStyle name="40% - Accent4 2 3 4 4" xfId="24308" xr:uid="{CE68C9C8-2487-41E4-B3F3-816C117AC557}"/>
    <cellStyle name="40% - Accent4 2 3 4 4 2" xfId="24309" xr:uid="{F1CDCBBE-ED53-416A-BAB3-6F9218342551}"/>
    <cellStyle name="40% - Accent4 2 3 4 5" xfId="24310" xr:uid="{EED586B7-B6B0-4BB2-81F8-8B78D17D4263}"/>
    <cellStyle name="40% - Accent4 2 3 5" xfId="24311" xr:uid="{0EC31BF5-063A-4982-A048-739803FF78AD}"/>
    <cellStyle name="40% - Accent4 2 3 5 2" xfId="24312" xr:uid="{D5EB9C1A-F983-40BA-8DF0-C2FFF52FE361}"/>
    <cellStyle name="40% - Accent4 2 3 6" xfId="24313" xr:uid="{DAB541F6-13A3-4BA3-B1CD-BDA141E5A8A6}"/>
    <cellStyle name="40% - Accent4 2 3_Sheet1" xfId="24314" xr:uid="{A4894938-8984-4D96-8FDF-B033F4B51530}"/>
    <cellStyle name="40% - Accent4 2 4" xfId="24315" xr:uid="{217D5863-CB93-4526-91D4-A9995D77A7F1}"/>
    <cellStyle name="40% - Accent4 2 4 2" xfId="24316" xr:uid="{82A53738-83B4-4636-B2BF-D1C9BFF61145}"/>
    <cellStyle name="40% - Accent4 2 4 2 2" xfId="24317" xr:uid="{343AE9D2-B221-4499-92F7-863546446058}"/>
    <cellStyle name="40% - Accent4 2 4 2 2 2" xfId="24318" xr:uid="{26C94671-B3EC-46A0-957D-66F33726FDB1}"/>
    <cellStyle name="40% - Accent4 2 4 2 2 3" xfId="24319" xr:uid="{F65E130F-C235-4097-B42F-6C3C47392E45}"/>
    <cellStyle name="40% - Accent4 2 4 2 3" xfId="24320" xr:uid="{634883C6-7539-4364-BD5E-4DC90E04D3A6}"/>
    <cellStyle name="40% - Accent4 2 4 2 4" xfId="24321" xr:uid="{6F1873DA-10B0-4168-BA22-965F95968A0B}"/>
    <cellStyle name="40% - Accent4 2 4 3" xfId="24322" xr:uid="{71D12F5F-8C12-4E1B-85E9-72B14D542E60}"/>
    <cellStyle name="40% - Accent4 2 4 3 2" xfId="24323" xr:uid="{40FA19CD-2F96-44EB-9278-1D65BACC6156}"/>
    <cellStyle name="40% - Accent4 2 4 3 3" xfId="24324" xr:uid="{D5281353-1F6A-4AA3-B51A-5384E4AB4365}"/>
    <cellStyle name="40% - Accent4 2 4 4" xfId="24325" xr:uid="{C8A72B75-0B3A-4846-BE60-72586259BE5B}"/>
    <cellStyle name="40% - Accent4 2 4 4 2" xfId="24326" xr:uid="{8D5C8CF4-A666-4EB8-AF37-18306056A22D}"/>
    <cellStyle name="40% - Accent4 2 4 5" xfId="24327" xr:uid="{D42A3D5C-3387-4A0C-A032-308EBD413CF8}"/>
    <cellStyle name="40% - Accent4 2 5" xfId="24328" xr:uid="{209093A8-C13A-41FD-A6AB-E323F7A19C35}"/>
    <cellStyle name="40% - Accent4 2 5 2" xfId="24329" xr:uid="{296D7BB7-B47D-445D-B4DA-B5CF538B91F5}"/>
    <cellStyle name="40% - Accent4 2 6" xfId="24330" xr:uid="{7B0FF85F-D586-4CBF-92A3-EF1C212CBF35}"/>
    <cellStyle name="40% - Accent4 2 7" xfId="24331" xr:uid="{EE96D393-274E-4BB6-BA2F-8B634875D58B}"/>
    <cellStyle name="40% - Accent4 2 8" xfId="24332" xr:uid="{36B06AA7-6F3B-4463-94F4-6389C5DBF2AE}"/>
    <cellStyle name="40% - Accent4 2 9" xfId="24333" xr:uid="{9D600073-A200-4B03-B6AE-13089D6962C3}"/>
    <cellStyle name="40% - Accent4 2 9 2" xfId="24334" xr:uid="{02DC5645-4A17-4943-B83E-066E3079043D}"/>
    <cellStyle name="40% - Accent4 2 9 2 2" xfId="24335" xr:uid="{3C5261ED-5F92-487E-8906-E17E1DF7BCBE}"/>
    <cellStyle name="40% - Accent4 2 9 2 2 2" xfId="24336" xr:uid="{FABD63B3-91C1-4325-AAF4-4E129021145E}"/>
    <cellStyle name="40% - Accent4 2 9 2 2 2 2" xfId="24337" xr:uid="{028FABCE-0E2C-4B04-9DC8-333206C53CF3}"/>
    <cellStyle name="40% - Accent4 2 9 2 2 3" xfId="24338" xr:uid="{7BFF329F-3F7A-4617-BE07-272D324563A9}"/>
    <cellStyle name="40% - Accent4 2 9 2 3" xfId="24339" xr:uid="{FF3E5C14-D431-4FC2-9829-4E8A102F8BC9}"/>
    <cellStyle name="40% - Accent4 2 9 2 3 2" xfId="24340" xr:uid="{2A4A7917-D8BB-4609-9A55-057D0F0EB95A}"/>
    <cellStyle name="40% - Accent4 2 9 2 4" xfId="24341" xr:uid="{A759B6D5-4DBC-46F6-B122-CF7B74F94C17}"/>
    <cellStyle name="40% - Accent4 2 9 3" xfId="24342" xr:uid="{5CD5286B-8FB4-4117-88E7-FDF6E32B83B1}"/>
    <cellStyle name="40% - Accent4 2 9 3 2" xfId="24343" xr:uid="{26259EC9-0091-4CDB-B9A0-6045C1A39BA0}"/>
    <cellStyle name="40% - Accent4 2 9 3 2 2" xfId="24344" xr:uid="{1D67F4FB-0BE8-4800-8EDB-22BFD6C200EA}"/>
    <cellStyle name="40% - Accent4 2 9 3 3" xfId="24345" xr:uid="{EF80BFF7-2077-4050-8326-CCB29EC7D881}"/>
    <cellStyle name="40% - Accent4 2 9 4" xfId="24346" xr:uid="{CE8B2BCA-605D-41AA-99CA-F8324DD52A66}"/>
    <cellStyle name="40% - Accent4 2 9 4 2" xfId="24347" xr:uid="{E0213A54-B85F-4B93-BC8A-A8010F270F28}"/>
    <cellStyle name="40% - Accent4 2 9 5" xfId="24348" xr:uid="{127F6CD5-91C5-481E-8760-7DBF891B303E}"/>
    <cellStyle name="40% - Accent4 2_Asset Register (new)" xfId="24349" xr:uid="{3E0A3142-8E41-46B1-8280-A1E726A3D59A}"/>
    <cellStyle name="40% - Accent4 3" xfId="24350" xr:uid="{B3F52F06-2977-4DEC-A485-0EE4907513F2}"/>
    <cellStyle name="40% - Accent4 3 10" xfId="24351" xr:uid="{5AB279AD-2AC7-45C8-B98A-19086A657F90}"/>
    <cellStyle name="40% - Accent4 3 10 2" xfId="24352" xr:uid="{15C6AD30-5959-47FE-99B7-4367F90B0069}"/>
    <cellStyle name="40% - Accent4 3 10 2 2" xfId="24353" xr:uid="{2680FA88-8BB8-4324-864B-E534D47150D8}"/>
    <cellStyle name="40% - Accent4 3 10 2 2 2" xfId="24354" xr:uid="{B634B447-5EC9-4B1A-8608-6F6A8AB710A5}"/>
    <cellStyle name="40% - Accent4 3 10 2 2 2 2" xfId="24355" xr:uid="{9CE386CF-069E-4A46-B0BB-DBE2E2F5EBD2}"/>
    <cellStyle name="40% - Accent4 3 10 2 2 3" xfId="24356" xr:uid="{B865AD29-356A-4053-A657-F99DE6B67D94}"/>
    <cellStyle name="40% - Accent4 3 10 2 3" xfId="24357" xr:uid="{7B112459-72EA-48F2-9A18-B351FF8A8802}"/>
    <cellStyle name="40% - Accent4 3 10 2 3 2" xfId="24358" xr:uid="{B0918E26-6158-4EAE-9D62-A24F142A0919}"/>
    <cellStyle name="40% - Accent4 3 10 2 4" xfId="24359" xr:uid="{71954393-2964-43B0-B1B4-85152CE9B0EF}"/>
    <cellStyle name="40% - Accent4 3 10 3" xfId="24360" xr:uid="{2156C797-C60A-4E70-AB91-F52D232D4EBC}"/>
    <cellStyle name="40% - Accent4 3 10 3 2" xfId="24361" xr:uid="{41640347-EFC8-4072-A7A3-32D5AE70C5AB}"/>
    <cellStyle name="40% - Accent4 3 10 3 2 2" xfId="24362" xr:uid="{963C3CB5-7BAE-4283-90B4-F41E67BEADE6}"/>
    <cellStyle name="40% - Accent4 3 10 3 3" xfId="24363" xr:uid="{39DA2C5C-DA06-4741-8791-B146B161790A}"/>
    <cellStyle name="40% - Accent4 3 10 4" xfId="24364" xr:uid="{88626B16-667B-4561-BFCF-14D9451700E4}"/>
    <cellStyle name="40% - Accent4 3 10 4 2" xfId="24365" xr:uid="{FCDA342A-C7BA-4C25-9B3B-AB650816C981}"/>
    <cellStyle name="40% - Accent4 3 10 5" xfId="24366" xr:uid="{17096D21-2881-42B6-9BDE-EB57401D14B5}"/>
    <cellStyle name="40% - Accent4 3 11" xfId="24367" xr:uid="{2249FA8D-0B94-40B3-999B-D48286B1D0FE}"/>
    <cellStyle name="40% - Accent4 3 11 2" xfId="24368" xr:uid="{A79722A0-2B9E-4C52-B97D-AAB76BAC2248}"/>
    <cellStyle name="40% - Accent4 3 11 2 2" xfId="24369" xr:uid="{E2CEE552-CCA1-4555-8366-2459AD46D356}"/>
    <cellStyle name="40% - Accent4 3 11 2 2 2" xfId="24370" xr:uid="{C8FD9A21-AF33-4575-B5FE-F9D415FF0BB9}"/>
    <cellStyle name="40% - Accent4 3 11 2 2 2 2" xfId="24371" xr:uid="{9E6A4153-23A9-446A-969B-A62CC1CC65AC}"/>
    <cellStyle name="40% - Accent4 3 11 2 2 3" xfId="24372" xr:uid="{B9C11BF4-A9A5-48DA-B693-BDDD51B08F28}"/>
    <cellStyle name="40% - Accent4 3 11 2 3" xfId="24373" xr:uid="{FEB74ABC-3E3D-4EDD-8A68-A88B29339D74}"/>
    <cellStyle name="40% - Accent4 3 11 2 3 2" xfId="24374" xr:uid="{A4C313E8-940C-446C-A521-65CA3010F784}"/>
    <cellStyle name="40% - Accent4 3 11 2 4" xfId="24375" xr:uid="{A9DD20A3-C493-4B69-A0CB-78156F3F79A8}"/>
    <cellStyle name="40% - Accent4 3 11 3" xfId="24376" xr:uid="{76A03FCD-DA5B-4BC8-845B-4C75109FF88A}"/>
    <cellStyle name="40% - Accent4 3 11 3 2" xfId="24377" xr:uid="{73110F76-345A-4D52-87C6-3D2864579735}"/>
    <cellStyle name="40% - Accent4 3 11 3 2 2" xfId="24378" xr:uid="{86E11CF7-E6DC-4516-9CA2-F34A07B6CC37}"/>
    <cellStyle name="40% - Accent4 3 11 3 3" xfId="24379" xr:uid="{E17C7522-EB71-4672-980E-309492795BE9}"/>
    <cellStyle name="40% - Accent4 3 11 4" xfId="24380" xr:uid="{B5CC20F9-52C7-4B76-9F05-327AF494E025}"/>
    <cellStyle name="40% - Accent4 3 11 4 2" xfId="24381" xr:uid="{74335021-1BF0-4B85-8A43-3DC994683DFB}"/>
    <cellStyle name="40% - Accent4 3 11 5" xfId="24382" xr:uid="{58533517-3938-4A53-A03B-3A52F28F007A}"/>
    <cellStyle name="40% - Accent4 3 12" xfId="24383" xr:uid="{F9DCA27A-166C-447C-A8CF-A4DE2D3FCE52}"/>
    <cellStyle name="40% - Accent4 3 12 2" xfId="24384" xr:uid="{9799053C-345F-4C80-9295-84C0C684BDF9}"/>
    <cellStyle name="40% - Accent4 3 12 2 2" xfId="24385" xr:uid="{32E4E554-3E09-4EE5-AC57-AC56BC34F531}"/>
    <cellStyle name="40% - Accent4 3 12 2 2 2" xfId="24386" xr:uid="{FE7C1F7F-967A-4400-945D-2ACEA244468D}"/>
    <cellStyle name="40% - Accent4 3 12 2 2 2 2" xfId="24387" xr:uid="{45B721B2-2AB7-4F75-B495-6BCD58DD4570}"/>
    <cellStyle name="40% - Accent4 3 12 2 2 3" xfId="24388" xr:uid="{9F50DD65-F78B-475B-BD15-D1BD76EE4B7B}"/>
    <cellStyle name="40% - Accent4 3 12 2 3" xfId="24389" xr:uid="{B1DC7410-BB76-45FF-9139-18FC130A016E}"/>
    <cellStyle name="40% - Accent4 3 12 2 3 2" xfId="24390" xr:uid="{A89A4235-B988-4EBD-AB4C-326A64F92E51}"/>
    <cellStyle name="40% - Accent4 3 12 2 4" xfId="24391" xr:uid="{2649E864-A0D8-41D2-889B-929088363F64}"/>
    <cellStyle name="40% - Accent4 3 12 3" xfId="24392" xr:uid="{8ECA92D2-CD93-4FF2-B2CE-89C1A31F5CAF}"/>
    <cellStyle name="40% - Accent4 3 12 3 2" xfId="24393" xr:uid="{BBB6863C-7D90-4751-AD03-34B54939C2AB}"/>
    <cellStyle name="40% - Accent4 3 12 3 2 2" xfId="24394" xr:uid="{627843FA-6DAC-49AF-B8D2-6C8989AB1113}"/>
    <cellStyle name="40% - Accent4 3 12 3 3" xfId="24395" xr:uid="{CA5DFAFF-BF2B-4700-AF70-DC93862A2FA9}"/>
    <cellStyle name="40% - Accent4 3 12 4" xfId="24396" xr:uid="{D99E5B09-5FBB-468C-BF83-9BA96F13CF16}"/>
    <cellStyle name="40% - Accent4 3 12 4 2" xfId="24397" xr:uid="{9E147364-4BDE-4A6A-9779-DC56C899DD92}"/>
    <cellStyle name="40% - Accent4 3 12 5" xfId="24398" xr:uid="{C52203EA-3672-4F77-A05D-A3AE4553D512}"/>
    <cellStyle name="40% - Accent4 3 13" xfId="24399" xr:uid="{6ACF0A6E-BD8A-4709-9410-93F48AF691BE}"/>
    <cellStyle name="40% - Accent4 3 13 2" xfId="24400" xr:uid="{A1901CD9-51AB-4EA3-B3ED-A90C98FD3758}"/>
    <cellStyle name="40% - Accent4 3 13 2 2" xfId="24401" xr:uid="{AC3D6246-6DD6-4443-8CD0-AF50C0DF8A1A}"/>
    <cellStyle name="40% - Accent4 3 13 2 2 2" xfId="24402" xr:uid="{134EB832-C279-4208-955C-93BF85FA2BA3}"/>
    <cellStyle name="40% - Accent4 3 13 2 2 2 2" xfId="24403" xr:uid="{98887B38-7E6C-4755-BC65-650A0F42E685}"/>
    <cellStyle name="40% - Accent4 3 13 2 2 3" xfId="24404" xr:uid="{866D055C-66C1-471A-ADF1-1FBA3DA73220}"/>
    <cellStyle name="40% - Accent4 3 13 2 3" xfId="24405" xr:uid="{2F7EF491-6DC7-445E-9D7B-ABE060DA6ABF}"/>
    <cellStyle name="40% - Accent4 3 13 2 3 2" xfId="24406" xr:uid="{D1F76DF1-C8A0-4E97-BC61-1CC5009A1F69}"/>
    <cellStyle name="40% - Accent4 3 13 2 4" xfId="24407" xr:uid="{69F1A305-A25D-43C4-97D4-2F2A1A4FDD95}"/>
    <cellStyle name="40% - Accent4 3 13 3" xfId="24408" xr:uid="{7CE3BE30-39C0-4276-9FB7-737823944D5C}"/>
    <cellStyle name="40% - Accent4 3 13 3 2" xfId="24409" xr:uid="{93EEAB6F-849B-4E2A-A8B7-48FF6A42ED93}"/>
    <cellStyle name="40% - Accent4 3 13 3 2 2" xfId="24410" xr:uid="{E9B5A974-44EB-408C-83DD-42C819C7101C}"/>
    <cellStyle name="40% - Accent4 3 13 3 3" xfId="24411" xr:uid="{FAE8B66F-5B91-453F-A255-A92DBD327D4F}"/>
    <cellStyle name="40% - Accent4 3 13 4" xfId="24412" xr:uid="{986B7B1C-580E-4BB0-B31F-74C7722C98F7}"/>
    <cellStyle name="40% - Accent4 3 13 4 2" xfId="24413" xr:uid="{51F0BFA7-94B0-4999-B14E-6D35C8CA200A}"/>
    <cellStyle name="40% - Accent4 3 13 5" xfId="24414" xr:uid="{762D0229-8380-4A42-ABFD-18DF8D08FD6F}"/>
    <cellStyle name="40% - Accent4 3 14" xfId="24415" xr:uid="{67A8FEE0-FCCD-47DF-8CCE-506E7201AA57}"/>
    <cellStyle name="40% - Accent4 3 14 2" xfId="24416" xr:uid="{CBC82E95-4B51-4855-8533-A82CEB174F72}"/>
    <cellStyle name="40% - Accent4 3 14 2 2" xfId="24417" xr:uid="{52F805BD-9C41-4209-BB85-A9EEF9D3074C}"/>
    <cellStyle name="40% - Accent4 3 14 2 2 2" xfId="24418" xr:uid="{D1151FC9-2391-4320-B6F2-16FE7B0C318B}"/>
    <cellStyle name="40% - Accent4 3 14 2 3" xfId="24419" xr:uid="{9BE00C1D-F5C8-4FAC-9C7C-B74905C0B6EF}"/>
    <cellStyle name="40% - Accent4 3 14 3" xfId="24420" xr:uid="{A6BC6B85-9CE3-416C-B711-8A2D05B3984E}"/>
    <cellStyle name="40% - Accent4 3 14 3 2" xfId="24421" xr:uid="{329D9D1A-8C62-4428-BE84-AD8387A43165}"/>
    <cellStyle name="40% - Accent4 3 14 4" xfId="24422" xr:uid="{5B88CDAA-ED75-423C-B0C0-B33B1611CCBE}"/>
    <cellStyle name="40% - Accent4 3 15" xfId="24423" xr:uid="{7832E367-F72E-459F-B162-FBFFD4AF0298}"/>
    <cellStyle name="40% - Accent4 3 15 2" xfId="24424" xr:uid="{3CCC0251-B33C-4E09-A825-4350416895B6}"/>
    <cellStyle name="40% - Accent4 3 15 2 2" xfId="24425" xr:uid="{6519A35C-168C-4998-ACD5-E24FF665E92C}"/>
    <cellStyle name="40% - Accent4 3 15 3" xfId="24426" xr:uid="{F1AD340C-0C1D-4CAB-81CB-99D9A0FC4C3F}"/>
    <cellStyle name="40% - Accent4 3 16" xfId="24427" xr:uid="{E3669607-44DB-4B8C-B63C-0DC28A77E207}"/>
    <cellStyle name="40% - Accent4 3 16 2" xfId="24428" xr:uid="{3E9F6114-ACCE-48FD-B95E-BB5BA7B3DAB8}"/>
    <cellStyle name="40% - Accent4 3 17" xfId="24429" xr:uid="{3A5418E9-51E2-47EE-A2F7-5AE5F5691423}"/>
    <cellStyle name="40% - Accent4 3 17 2" xfId="24430" xr:uid="{B1354C88-4F5D-4271-85DC-C0CB2BFAC741}"/>
    <cellStyle name="40% - Accent4 3 18" xfId="24431" xr:uid="{1E03EB26-F926-4D91-A319-DF10C43C314F}"/>
    <cellStyle name="40% - Accent4 3 19" xfId="24432" xr:uid="{4C30239D-8F20-4E41-8E8A-F1F5303AE244}"/>
    <cellStyle name="40% - Accent4 3 2" xfId="24433" xr:uid="{79153D91-232E-4965-BDB5-4F3C58563C5D}"/>
    <cellStyle name="40% - Accent4 3 2 10" xfId="24434" xr:uid="{B1F236E5-2598-4D67-BD23-837C302750BF}"/>
    <cellStyle name="40% - Accent4 3 2 10 2" xfId="24435" xr:uid="{E5712C90-E997-4C68-BB57-EEC6F3756C31}"/>
    <cellStyle name="40% - Accent4 3 2 10 2 2" xfId="24436" xr:uid="{0B37922E-7364-408F-B5A8-89460C1D0BB6}"/>
    <cellStyle name="40% - Accent4 3 2 10 2 2 2" xfId="24437" xr:uid="{FFB4DC88-12CA-4A26-BBD3-B67A39385E78}"/>
    <cellStyle name="40% - Accent4 3 2 10 2 2 2 2" xfId="24438" xr:uid="{F665834C-B52A-49DA-A2DF-CA448143ADA2}"/>
    <cellStyle name="40% - Accent4 3 2 10 2 2 3" xfId="24439" xr:uid="{AB324BD4-3135-40A6-93B7-2AC9B687B211}"/>
    <cellStyle name="40% - Accent4 3 2 10 2 3" xfId="24440" xr:uid="{F255322B-83AC-4BF5-8496-D7C84AB8F795}"/>
    <cellStyle name="40% - Accent4 3 2 10 2 3 2" xfId="24441" xr:uid="{AA2B1AC8-7EE3-44C9-8038-993C58B4111C}"/>
    <cellStyle name="40% - Accent4 3 2 10 2 4" xfId="24442" xr:uid="{F036D108-0A71-4B64-99D0-C45E9579A283}"/>
    <cellStyle name="40% - Accent4 3 2 10 3" xfId="24443" xr:uid="{9019B098-089F-4D5F-9A78-19F0FD796980}"/>
    <cellStyle name="40% - Accent4 3 2 10 3 2" xfId="24444" xr:uid="{1679586D-FB34-42B9-A0BA-F75C70A2E8BC}"/>
    <cellStyle name="40% - Accent4 3 2 10 3 2 2" xfId="24445" xr:uid="{C7DB5F6A-D5FD-4E90-B5DF-A5336F8E7A80}"/>
    <cellStyle name="40% - Accent4 3 2 10 3 3" xfId="24446" xr:uid="{E869C310-2028-4BD8-9FCA-C2B9DA9E9D09}"/>
    <cellStyle name="40% - Accent4 3 2 10 4" xfId="24447" xr:uid="{836767B1-AACF-462A-A0BA-D013AC025778}"/>
    <cellStyle name="40% - Accent4 3 2 10 4 2" xfId="24448" xr:uid="{6809B26B-BC6A-49BE-98AB-4CD403870662}"/>
    <cellStyle name="40% - Accent4 3 2 10 5" xfId="24449" xr:uid="{50215959-93D3-4AAD-88A1-79B3770A2E70}"/>
    <cellStyle name="40% - Accent4 3 2 11" xfId="24450" xr:uid="{15D94A8F-4CEC-47DD-8710-AF036B17D2ED}"/>
    <cellStyle name="40% - Accent4 3 2 11 2" xfId="24451" xr:uid="{3D8A78E6-3925-4DD6-A95C-8D6FEEC598E3}"/>
    <cellStyle name="40% - Accent4 3 2 11 2 2" xfId="24452" xr:uid="{83CD6E12-BF62-4652-863E-BEBC370DE8CD}"/>
    <cellStyle name="40% - Accent4 3 2 11 2 2 2" xfId="24453" xr:uid="{476212BE-5C6D-474D-BBA0-2E601A081135}"/>
    <cellStyle name="40% - Accent4 3 2 11 2 2 2 2" xfId="24454" xr:uid="{5C1747B6-A5A7-408B-924E-BD867193BBD3}"/>
    <cellStyle name="40% - Accent4 3 2 11 2 2 3" xfId="24455" xr:uid="{28FDD3E6-D00A-4FAB-BBA3-93B4391AC812}"/>
    <cellStyle name="40% - Accent4 3 2 11 2 3" xfId="24456" xr:uid="{2D9DCAE6-CEA5-4F6F-A9FD-E67E832C74EF}"/>
    <cellStyle name="40% - Accent4 3 2 11 2 3 2" xfId="24457" xr:uid="{A523C216-1669-4AC3-BA56-E7513992DE46}"/>
    <cellStyle name="40% - Accent4 3 2 11 2 4" xfId="24458" xr:uid="{0E68489C-D80B-4375-9EBA-EDA02405550E}"/>
    <cellStyle name="40% - Accent4 3 2 11 3" xfId="24459" xr:uid="{849B0648-6A6B-4689-823C-DFC6F14B6ED0}"/>
    <cellStyle name="40% - Accent4 3 2 11 3 2" xfId="24460" xr:uid="{CE424075-25F9-4BE8-957E-E0F9FDE7AE61}"/>
    <cellStyle name="40% - Accent4 3 2 11 3 2 2" xfId="24461" xr:uid="{C057A8C8-6F2F-4BEA-8FEC-7654B2A9A8B7}"/>
    <cellStyle name="40% - Accent4 3 2 11 3 3" xfId="24462" xr:uid="{1B601EBA-D3A3-4F3D-834E-B3B49BCFCAB6}"/>
    <cellStyle name="40% - Accent4 3 2 11 4" xfId="24463" xr:uid="{0D9A8505-070B-4002-85DE-5A3CBC35D8A5}"/>
    <cellStyle name="40% - Accent4 3 2 11 4 2" xfId="24464" xr:uid="{D5FD88D1-4035-4128-A68D-7B7B7CEF0177}"/>
    <cellStyle name="40% - Accent4 3 2 11 5" xfId="24465" xr:uid="{2CE94DEE-B161-4C0D-BEAF-80E73EA6DCF5}"/>
    <cellStyle name="40% - Accent4 3 2 12" xfId="24466" xr:uid="{7E017FC1-6151-46AC-BA68-8915136B54B2}"/>
    <cellStyle name="40% - Accent4 3 2 12 2" xfId="24467" xr:uid="{038DCA77-00F5-4F1D-9ACB-E82EC6E02677}"/>
    <cellStyle name="40% - Accent4 3 2 12 2 2" xfId="24468" xr:uid="{B852B383-18BE-4AB7-B650-041A8844F3C0}"/>
    <cellStyle name="40% - Accent4 3 2 12 2 2 2" xfId="24469" xr:uid="{7FB6F184-2DE9-4A2C-A468-4F12A946A210}"/>
    <cellStyle name="40% - Accent4 3 2 12 2 3" xfId="24470" xr:uid="{0AD69A42-36E5-4238-9261-02723B2B6E8F}"/>
    <cellStyle name="40% - Accent4 3 2 12 3" xfId="24471" xr:uid="{D36E0B38-0A10-4697-85DA-AA97E2086126}"/>
    <cellStyle name="40% - Accent4 3 2 12 3 2" xfId="24472" xr:uid="{B630E9DC-AA58-4DAF-BEA7-6857A76B05BA}"/>
    <cellStyle name="40% - Accent4 3 2 12 4" xfId="24473" xr:uid="{51FF26E1-1484-487B-A2E6-E6872D8456ED}"/>
    <cellStyle name="40% - Accent4 3 2 13" xfId="24474" xr:uid="{192960B5-695B-4282-A915-D91380D525C4}"/>
    <cellStyle name="40% - Accent4 3 2 13 2" xfId="24475" xr:uid="{9598C9B1-393A-4986-BE9F-6DF09BA53809}"/>
    <cellStyle name="40% - Accent4 3 2 13 2 2" xfId="24476" xr:uid="{722BCAD4-BC47-4935-98F4-0670751ED694}"/>
    <cellStyle name="40% - Accent4 3 2 13 3" xfId="24477" xr:uid="{256E0CC0-D112-4FE2-A5E6-0F244E0E8303}"/>
    <cellStyle name="40% - Accent4 3 2 14" xfId="24478" xr:uid="{B1A1E908-D9AB-4E09-B56B-BB7C71261689}"/>
    <cellStyle name="40% - Accent4 3 2 14 2" xfId="24479" xr:uid="{C3754A26-6203-44A4-86EE-62CE542B8951}"/>
    <cellStyle name="40% - Accent4 3 2 15" xfId="24480" xr:uid="{A4386E6D-CEE1-4E6E-8EC3-C9709E4943EF}"/>
    <cellStyle name="40% - Accent4 3 2 15 2" xfId="24481" xr:uid="{95861A96-6985-467E-90F5-9087D830C53E}"/>
    <cellStyle name="40% - Accent4 3 2 16" xfId="24482" xr:uid="{C1DEA634-9CA6-46C8-B9A4-77657740716D}"/>
    <cellStyle name="40% - Accent4 3 2 17" xfId="24483" xr:uid="{029CD48F-EADC-4BC9-B53B-83874C70EF13}"/>
    <cellStyle name="40% - Accent4 3 2 2" xfId="24484" xr:uid="{CAD9942A-FAD9-4ED4-BD49-496E38F33D8C}"/>
    <cellStyle name="40% - Accent4 3 2 2 10" xfId="24485" xr:uid="{59F04F58-7A50-474D-BCC4-2E48DF31B01D}"/>
    <cellStyle name="40% - Accent4 3 2 2 2" xfId="24486" xr:uid="{5C074232-2001-43B9-9401-F0127D1D3DAD}"/>
    <cellStyle name="40% - Accent4 3 2 2 2 2" xfId="24487" xr:uid="{4402D6C1-50C5-47E1-ABFC-8B4AADE16120}"/>
    <cellStyle name="40% - Accent4 3 2 2 2 2 2" xfId="24488" xr:uid="{2029C2E0-05A7-4D44-9010-7011E6CFC28D}"/>
    <cellStyle name="40% - Accent4 3 2 2 2 2 2 2" xfId="24489" xr:uid="{52DFDFD1-3301-4FCC-B638-09A720E34673}"/>
    <cellStyle name="40% - Accent4 3 2 2 2 2 2 2 2" xfId="24490" xr:uid="{ABDEC86E-7A70-42E2-913E-B34BB3B41C65}"/>
    <cellStyle name="40% - Accent4 3 2 2 2 2 2 2 2 2" xfId="24491" xr:uid="{5B82EE45-B539-460D-A57B-67E90F75BA52}"/>
    <cellStyle name="40% - Accent4 3 2 2 2 2 2 2 3" xfId="24492" xr:uid="{B9598977-BDA0-4CDA-8752-227A9E21B671}"/>
    <cellStyle name="40% - Accent4 3 2 2 2 2 2 3" xfId="24493" xr:uid="{82FA1FFD-9E02-43DE-A7A1-2E968B52F962}"/>
    <cellStyle name="40% - Accent4 3 2 2 2 2 2 3 2" xfId="24494" xr:uid="{490C0A9E-3BEA-4807-A044-9C421FD292BB}"/>
    <cellStyle name="40% - Accent4 3 2 2 2 2 2 4" xfId="24495" xr:uid="{70FD0226-1277-455B-B77F-9D6D68233228}"/>
    <cellStyle name="40% - Accent4 3 2 2 2 2 2 4 2" xfId="24496" xr:uid="{CD473E07-F4FD-4DA1-BD0F-0A3E50AD0C48}"/>
    <cellStyle name="40% - Accent4 3 2 2 2 2 2 5" xfId="24497" xr:uid="{AFF765CB-C583-4307-B3DC-EEDF4433CE33}"/>
    <cellStyle name="40% - Accent4 3 2 2 2 2 2 6" xfId="24498" xr:uid="{595DB01D-A9C8-49B2-BC45-924DFF04896A}"/>
    <cellStyle name="40% - Accent4 3 2 2 2 2 3" xfId="24499" xr:uid="{8DE41F13-DE19-40F7-A6FF-A5589EA47E14}"/>
    <cellStyle name="40% - Accent4 3 2 2 2 2 3 2" xfId="24500" xr:uid="{0ECF0FE4-E573-46DB-8CA2-CE92A0860DF2}"/>
    <cellStyle name="40% - Accent4 3 2 2 2 2 3 2 2" xfId="24501" xr:uid="{786EA861-227F-4E91-887B-497B89842985}"/>
    <cellStyle name="40% - Accent4 3 2 2 2 2 3 3" xfId="24502" xr:uid="{D58649C3-8E4E-4D30-ACCE-44779279E28C}"/>
    <cellStyle name="40% - Accent4 3 2 2 2 2 4" xfId="24503" xr:uid="{A6940B07-83E8-4773-B847-4002FAC56CD2}"/>
    <cellStyle name="40% - Accent4 3 2 2 2 2 4 2" xfId="24504" xr:uid="{7790D8C2-96A5-4724-80B2-63E930B9DFD2}"/>
    <cellStyle name="40% - Accent4 3 2 2 2 2 5" xfId="24505" xr:uid="{7C89C1B0-565E-4321-BBA4-E386F601C243}"/>
    <cellStyle name="40% - Accent4 3 2 2 2 2 5 2" xfId="24506" xr:uid="{1640AF99-EE82-4BDB-A531-7ED681586989}"/>
    <cellStyle name="40% - Accent4 3 2 2 2 2 6" xfId="24507" xr:uid="{CC40E12A-DDC0-4A8E-87A7-1C54DC4026F8}"/>
    <cellStyle name="40% - Accent4 3 2 2 2 2 7" xfId="24508" xr:uid="{6B121813-D3A9-419A-ADD4-678EF650E0E0}"/>
    <cellStyle name="40% - Accent4 3 2 2 2 3" xfId="24509" xr:uid="{14657056-1D89-42BF-ABAC-E5A516D865AF}"/>
    <cellStyle name="40% - Accent4 3 2 2 2 3 2" xfId="24510" xr:uid="{4533F022-B226-4AB1-96B3-5B2BDA599012}"/>
    <cellStyle name="40% - Accent4 3 2 2 2 3 2 2" xfId="24511" xr:uid="{33FB8ACA-C37A-4B9C-B56B-AD898446BFE7}"/>
    <cellStyle name="40% - Accent4 3 2 2 2 3 2 2 2" xfId="24512" xr:uid="{6B894D26-685A-477E-9AD4-8B8B5B965A8F}"/>
    <cellStyle name="40% - Accent4 3 2 2 2 3 2 3" xfId="24513" xr:uid="{C86BDEF2-793A-499A-8264-034C9B5B537C}"/>
    <cellStyle name="40% - Accent4 3 2 2 2 3 3" xfId="24514" xr:uid="{E8F79964-8E94-4D68-8745-42BDB328CA03}"/>
    <cellStyle name="40% - Accent4 3 2 2 2 3 3 2" xfId="24515" xr:uid="{51A5C260-BB75-4D06-A8C5-01B646E3415D}"/>
    <cellStyle name="40% - Accent4 3 2 2 2 3 4" xfId="24516" xr:uid="{A92E39ED-3538-4CED-BBAF-FBE807F9137E}"/>
    <cellStyle name="40% - Accent4 3 2 2 2 3 4 2" xfId="24517" xr:uid="{605D8E5B-2A9F-4B2E-AF1D-08F276E25530}"/>
    <cellStyle name="40% - Accent4 3 2 2 2 3 5" xfId="24518" xr:uid="{D18DC990-E8CD-4475-A86C-48608D1CE3BD}"/>
    <cellStyle name="40% - Accent4 3 2 2 2 3 6" xfId="24519" xr:uid="{2AEED02D-1836-44A1-81ED-67CB36DDA656}"/>
    <cellStyle name="40% - Accent4 3 2 2 2 4" xfId="24520" xr:uid="{216B9986-A746-4100-A1BB-FC69CBBBF8A3}"/>
    <cellStyle name="40% - Accent4 3 2 2 2 4 2" xfId="24521" xr:uid="{FBA53544-92CF-4CCC-BDFB-F6637CF104B5}"/>
    <cellStyle name="40% - Accent4 3 2 2 2 4 2 2" xfId="24522" xr:uid="{D7A6ACEF-195D-4432-839E-D95B1C7600AB}"/>
    <cellStyle name="40% - Accent4 3 2 2 2 4 3" xfId="24523" xr:uid="{9397D8A1-20F0-4A28-B739-A793B5ABE084}"/>
    <cellStyle name="40% - Accent4 3 2 2 2 5" xfId="24524" xr:uid="{35A76762-FB36-43B2-AA71-D18A3923113D}"/>
    <cellStyle name="40% - Accent4 3 2 2 2 5 2" xfId="24525" xr:uid="{3FF5A873-FD27-459A-A153-0C6D71600C4D}"/>
    <cellStyle name="40% - Accent4 3 2 2 2 6" xfId="24526" xr:uid="{6C7C6E4F-8619-4C28-A0D0-14B73D9AC89A}"/>
    <cellStyle name="40% - Accent4 3 2 2 2 6 2" xfId="24527" xr:uid="{574F6596-E643-487A-93E0-DF6229D6F5D4}"/>
    <cellStyle name="40% - Accent4 3 2 2 2 7" xfId="24528" xr:uid="{76D210AA-E488-43E5-808D-E0F76D91F8C4}"/>
    <cellStyle name="40% - Accent4 3 2 2 2 8" xfId="24529" xr:uid="{2E2A4BB1-0A2A-4E74-8E14-908A9E97AA65}"/>
    <cellStyle name="40% - Accent4 3 2 2 3" xfId="24530" xr:uid="{A50F3A3F-A784-4691-9222-24E633F5DA3D}"/>
    <cellStyle name="40% - Accent4 3 2 2 3 2" xfId="24531" xr:uid="{9FF1A177-ED35-46C0-9D62-0E55FBB77BE4}"/>
    <cellStyle name="40% - Accent4 3 2 2 3 2 2" xfId="24532" xr:uid="{A70FC614-3B2E-4AEE-A019-47057A243C75}"/>
    <cellStyle name="40% - Accent4 3 2 2 3 2 2 2" xfId="24533" xr:uid="{F96CAB9F-701D-47D3-843A-67D889FB707E}"/>
    <cellStyle name="40% - Accent4 3 2 2 3 2 2 2 2" xfId="24534" xr:uid="{22648D8E-3A5D-4C46-AC0B-844CD76CF705}"/>
    <cellStyle name="40% - Accent4 3 2 2 3 2 2 3" xfId="24535" xr:uid="{6EE8128E-EA00-43B3-B164-2710DA7A2D34}"/>
    <cellStyle name="40% - Accent4 3 2 2 3 2 3" xfId="24536" xr:uid="{FE00206A-DD35-4D49-920A-D032CE906A2E}"/>
    <cellStyle name="40% - Accent4 3 2 2 3 2 3 2" xfId="24537" xr:uid="{C926A31D-2124-492C-9D63-8F814F37D4F4}"/>
    <cellStyle name="40% - Accent4 3 2 2 3 2 4" xfId="24538" xr:uid="{630BA84F-5A2C-43BE-BF89-D20B85F6BBA1}"/>
    <cellStyle name="40% - Accent4 3 2 2 3 2 4 2" xfId="24539" xr:uid="{AB58B99B-B421-483C-BA9C-68C3AB71EFD6}"/>
    <cellStyle name="40% - Accent4 3 2 2 3 2 5" xfId="24540" xr:uid="{A6C73EFB-A111-4B0B-95B4-1C4308E31E38}"/>
    <cellStyle name="40% - Accent4 3 2 2 3 2 6" xfId="24541" xr:uid="{EB127EA4-60DC-42D6-AEF0-B445C7CB4221}"/>
    <cellStyle name="40% - Accent4 3 2 2 3 3" xfId="24542" xr:uid="{FA403687-1436-4E54-A462-C99849BD77D9}"/>
    <cellStyle name="40% - Accent4 3 2 2 3 3 2" xfId="24543" xr:uid="{D8CCCA71-D1A9-4F9E-BF07-77331866A0AD}"/>
    <cellStyle name="40% - Accent4 3 2 2 3 3 2 2" xfId="24544" xr:uid="{2D285D1F-97F7-40F5-B57D-32EC9E529380}"/>
    <cellStyle name="40% - Accent4 3 2 2 3 3 3" xfId="24545" xr:uid="{A09634D5-B101-4151-B571-FF512E0EAE00}"/>
    <cellStyle name="40% - Accent4 3 2 2 3 4" xfId="24546" xr:uid="{2507151F-BCDD-43E0-8190-F3DEA860D2D0}"/>
    <cellStyle name="40% - Accent4 3 2 2 3 4 2" xfId="24547" xr:uid="{B1633BEA-1493-4F24-9328-13D0BA99DC59}"/>
    <cellStyle name="40% - Accent4 3 2 2 3 5" xfId="24548" xr:uid="{AB7AC6E0-7730-48B3-A736-C45FAA73079D}"/>
    <cellStyle name="40% - Accent4 3 2 2 3 5 2" xfId="24549" xr:uid="{14964163-5CF0-44A1-9113-0FFE371B11B9}"/>
    <cellStyle name="40% - Accent4 3 2 2 3 6" xfId="24550" xr:uid="{AF695D82-3EE3-46C9-9A8F-EDB28BA72A16}"/>
    <cellStyle name="40% - Accent4 3 2 2 3 7" xfId="24551" xr:uid="{77DFAEFF-5FFB-4633-A088-85DBEDFE9085}"/>
    <cellStyle name="40% - Accent4 3 2 2 4" xfId="24552" xr:uid="{E69E5251-0DD7-4201-8829-5067F4B62A94}"/>
    <cellStyle name="40% - Accent4 3 2 2 4 2" xfId="24553" xr:uid="{3B479AEF-03AC-4629-BA2E-FC66DEBFDB4E}"/>
    <cellStyle name="40% - Accent4 3 2 2 4 2 2" xfId="24554" xr:uid="{CACB10C1-070C-4D8E-8C29-CBA5DEA5A917}"/>
    <cellStyle name="40% - Accent4 3 2 2 4 2 2 2" xfId="24555" xr:uid="{0F0657F3-0B49-41CE-B6B9-6DA10E01C162}"/>
    <cellStyle name="40% - Accent4 3 2 2 4 2 2 2 2" xfId="24556" xr:uid="{62CA346E-3D20-4FBF-AD85-E7F0A17F09C1}"/>
    <cellStyle name="40% - Accent4 3 2 2 4 2 2 3" xfId="24557" xr:uid="{6EE21C6C-ABAE-41BE-A006-455773C818BC}"/>
    <cellStyle name="40% - Accent4 3 2 2 4 2 3" xfId="24558" xr:uid="{F505F6D3-8622-4AF8-AB69-FB6708190AD4}"/>
    <cellStyle name="40% - Accent4 3 2 2 4 2 3 2" xfId="24559" xr:uid="{7E4A59C7-3179-4440-8A8E-32115B66F032}"/>
    <cellStyle name="40% - Accent4 3 2 2 4 2 4" xfId="24560" xr:uid="{440E5E57-D661-4C47-B3A8-F1EC98EB8367}"/>
    <cellStyle name="40% - Accent4 3 2 2 4 3" xfId="24561" xr:uid="{9EE3D014-D76F-4895-A960-C388497BB878}"/>
    <cellStyle name="40% - Accent4 3 2 2 4 3 2" xfId="24562" xr:uid="{B8CB85E7-FC89-4FE4-8DF1-B7A58F4F069B}"/>
    <cellStyle name="40% - Accent4 3 2 2 4 3 2 2" xfId="24563" xr:uid="{CA72D4AF-D803-4944-84F3-F95583500EE7}"/>
    <cellStyle name="40% - Accent4 3 2 2 4 3 3" xfId="24564" xr:uid="{F7369067-01D8-40CC-983A-5604640D50D6}"/>
    <cellStyle name="40% - Accent4 3 2 2 4 4" xfId="24565" xr:uid="{1D0B4348-C58D-4458-A659-03FFE3DDC28A}"/>
    <cellStyle name="40% - Accent4 3 2 2 4 4 2" xfId="24566" xr:uid="{B4D33A36-9FC3-4127-A8B0-86E2AC30A03E}"/>
    <cellStyle name="40% - Accent4 3 2 2 4 5" xfId="24567" xr:uid="{660C2309-8F23-4649-B9F3-A6583B2F8EE1}"/>
    <cellStyle name="40% - Accent4 3 2 2 4 5 2" xfId="24568" xr:uid="{2159F93D-BF39-455B-9BE8-597E4106149A}"/>
    <cellStyle name="40% - Accent4 3 2 2 4 6" xfId="24569" xr:uid="{423F8CAC-4EAD-4F70-93A2-E54D99C72091}"/>
    <cellStyle name="40% - Accent4 3 2 2 4 7" xfId="24570" xr:uid="{31B88870-6392-4166-916F-EA0A06C62758}"/>
    <cellStyle name="40% - Accent4 3 2 2 5" xfId="24571" xr:uid="{E8502A11-B6DF-4706-8FEF-4853B8C1E958}"/>
    <cellStyle name="40% - Accent4 3 2 2 5 2" xfId="24572" xr:uid="{AD86F167-68EA-41E6-8246-C96074026031}"/>
    <cellStyle name="40% - Accent4 3 2 2 5 2 2" xfId="24573" xr:uid="{B8EEB28C-0E4A-4C44-8CE9-C2CC5C0F9F77}"/>
    <cellStyle name="40% - Accent4 3 2 2 5 2 2 2" xfId="24574" xr:uid="{8BF2AF3A-EE74-4957-8286-E1CFC2D8067A}"/>
    <cellStyle name="40% - Accent4 3 2 2 5 2 3" xfId="24575" xr:uid="{4887FDE6-2FCA-413A-8487-BDC50D6B6357}"/>
    <cellStyle name="40% - Accent4 3 2 2 5 3" xfId="24576" xr:uid="{AF8DD1A1-A09E-4061-9325-CECFFCB86A8A}"/>
    <cellStyle name="40% - Accent4 3 2 2 5 3 2" xfId="24577" xr:uid="{56E415A0-045F-4F4E-9984-A7387F827157}"/>
    <cellStyle name="40% - Accent4 3 2 2 5 4" xfId="24578" xr:uid="{D69852E2-A2E6-4FAE-BE6D-7F802439A4EF}"/>
    <cellStyle name="40% - Accent4 3 2 2 6" xfId="24579" xr:uid="{26AC8AC8-354C-4BA4-84C0-39802ED80F4C}"/>
    <cellStyle name="40% - Accent4 3 2 2 6 2" xfId="24580" xr:uid="{D4B72494-6E09-4961-8A54-8D651EE6F1AE}"/>
    <cellStyle name="40% - Accent4 3 2 2 6 2 2" xfId="24581" xr:uid="{0DB5059C-745D-4B15-BA98-12BB2523D159}"/>
    <cellStyle name="40% - Accent4 3 2 2 6 3" xfId="24582" xr:uid="{04A0A0B6-C9B1-4CCC-9E0F-2916A15AF547}"/>
    <cellStyle name="40% - Accent4 3 2 2 7" xfId="24583" xr:uid="{8A4ADE1C-CE16-4DBA-82AC-0C22F790DD55}"/>
    <cellStyle name="40% - Accent4 3 2 2 7 2" xfId="24584" xr:uid="{DE5B0C3E-9D64-4FE7-9449-4D162E3125AD}"/>
    <cellStyle name="40% - Accent4 3 2 2 8" xfId="24585" xr:uid="{C2AAECDA-A0EC-4BDA-855F-96D746AC625F}"/>
    <cellStyle name="40% - Accent4 3 2 2 8 2" xfId="24586" xr:uid="{5884BB5A-5FC7-4053-A265-91F5FEA8D51C}"/>
    <cellStyle name="40% - Accent4 3 2 2 9" xfId="24587" xr:uid="{DA0DF5F5-F18D-4200-BCBB-5A2F66E2EEE0}"/>
    <cellStyle name="40% - Accent4 3 2 2_Asset Register (new)" xfId="24588" xr:uid="{F0B5A522-D951-4C30-A210-8975A8ED88CE}"/>
    <cellStyle name="40% - Accent4 3 2 3" xfId="24589" xr:uid="{2B5CEA3F-4F54-437C-B0A2-E4C62E6CCD69}"/>
    <cellStyle name="40% - Accent4 3 2 3 2" xfId="24590" xr:uid="{F26D7465-C909-4693-8842-1E82BEC3C6A1}"/>
    <cellStyle name="40% - Accent4 3 2 3 2 2" xfId="24591" xr:uid="{58B3BD03-31D9-46C7-A2B8-7A8AFEE79F65}"/>
    <cellStyle name="40% - Accent4 3 2 3 2 2 2" xfId="24592" xr:uid="{C9F1D188-7F18-40AD-96F3-436808109A94}"/>
    <cellStyle name="40% - Accent4 3 2 3 2 2 2 2" xfId="24593" xr:uid="{6E7F34D3-6B95-4217-B4AE-4FF2E9F07C69}"/>
    <cellStyle name="40% - Accent4 3 2 3 2 2 2 2 2" xfId="24594" xr:uid="{AB7454CF-0D0A-46FA-AD93-342F2D7CE3AE}"/>
    <cellStyle name="40% - Accent4 3 2 3 2 2 2 3" xfId="24595" xr:uid="{7A94A342-28EB-49A2-9F05-CB15BEFCB176}"/>
    <cellStyle name="40% - Accent4 3 2 3 2 2 3" xfId="24596" xr:uid="{D0F625C1-DF63-4E16-AC46-4335CD354012}"/>
    <cellStyle name="40% - Accent4 3 2 3 2 2 3 2" xfId="24597" xr:uid="{C627E2F4-2E74-4A4F-A2CF-81FD66205E38}"/>
    <cellStyle name="40% - Accent4 3 2 3 2 2 4" xfId="24598" xr:uid="{DD969654-4F2D-4B83-9661-3E9B4ABA7361}"/>
    <cellStyle name="40% - Accent4 3 2 3 2 2 4 2" xfId="24599" xr:uid="{D3F617FF-0778-4714-A08C-AF0BFD809225}"/>
    <cellStyle name="40% - Accent4 3 2 3 2 2 5" xfId="24600" xr:uid="{D5B7C104-0422-412F-B9AF-EC9CD41CE079}"/>
    <cellStyle name="40% - Accent4 3 2 3 2 2 6" xfId="24601" xr:uid="{DF950D13-9CC2-4A16-BDE2-80A8E96795B7}"/>
    <cellStyle name="40% - Accent4 3 2 3 2 3" xfId="24602" xr:uid="{00DE0EC7-B31F-44A2-AC6F-C8BA630A20D5}"/>
    <cellStyle name="40% - Accent4 3 2 3 2 3 2" xfId="24603" xr:uid="{B0FDCE83-E87C-4743-8730-4BC710F74175}"/>
    <cellStyle name="40% - Accent4 3 2 3 2 3 2 2" xfId="24604" xr:uid="{BFE7F0C7-D421-4EE6-BB57-88EBD4448A73}"/>
    <cellStyle name="40% - Accent4 3 2 3 2 3 3" xfId="24605" xr:uid="{3DCEB1EC-A56E-4345-B28A-0206686354C3}"/>
    <cellStyle name="40% - Accent4 3 2 3 2 4" xfId="24606" xr:uid="{CD20AE22-6D17-4314-AB90-F37E619E57FD}"/>
    <cellStyle name="40% - Accent4 3 2 3 2 4 2" xfId="24607" xr:uid="{F79601D7-3E3F-4AC2-8405-996494187724}"/>
    <cellStyle name="40% - Accent4 3 2 3 2 5" xfId="24608" xr:uid="{887C2377-6343-4F47-B548-F59B691365B4}"/>
    <cellStyle name="40% - Accent4 3 2 3 2 5 2" xfId="24609" xr:uid="{CECE4BEC-60A8-4AB7-98C2-E138A430CE6E}"/>
    <cellStyle name="40% - Accent4 3 2 3 2 6" xfId="24610" xr:uid="{62EC4F9D-6593-4726-AEA8-3DCEF280BC1B}"/>
    <cellStyle name="40% - Accent4 3 2 3 2 7" xfId="24611" xr:uid="{606FB229-7268-40F2-919E-77B3179CAD73}"/>
    <cellStyle name="40% - Accent4 3 2 3 3" xfId="24612" xr:uid="{28301046-F241-4094-8AFF-557DBBE210F4}"/>
    <cellStyle name="40% - Accent4 3 2 3 3 2" xfId="24613" xr:uid="{B6B2A971-798B-4CE9-8CD1-D73236BD00A3}"/>
    <cellStyle name="40% - Accent4 3 2 3 3 2 2" xfId="24614" xr:uid="{567D14A7-D120-4C1E-BB67-296E8AD07A19}"/>
    <cellStyle name="40% - Accent4 3 2 3 3 2 2 2" xfId="24615" xr:uid="{F54779C6-F44F-418C-BDD1-661A266F74D0}"/>
    <cellStyle name="40% - Accent4 3 2 3 3 2 3" xfId="24616" xr:uid="{BB0C5C46-BA3D-47CF-8E76-789EFBBB1E9F}"/>
    <cellStyle name="40% - Accent4 3 2 3 3 3" xfId="24617" xr:uid="{4C7368B5-1816-44DD-8F5D-F7F47945C1D6}"/>
    <cellStyle name="40% - Accent4 3 2 3 3 3 2" xfId="24618" xr:uid="{DD8A1A1A-1B60-48B6-B491-DC36135F2852}"/>
    <cellStyle name="40% - Accent4 3 2 3 3 4" xfId="24619" xr:uid="{3D913C2F-C68E-4E15-808E-6D7B5B194347}"/>
    <cellStyle name="40% - Accent4 3 2 3 3 4 2" xfId="24620" xr:uid="{643CBA4B-6EC1-430A-962D-24A90CE6DB25}"/>
    <cellStyle name="40% - Accent4 3 2 3 3 5" xfId="24621" xr:uid="{D5B96279-F050-4196-AA4B-8B22F7FB6D31}"/>
    <cellStyle name="40% - Accent4 3 2 3 3 6" xfId="24622" xr:uid="{7C3FAB92-96B7-4F19-8F96-94BC32D86318}"/>
    <cellStyle name="40% - Accent4 3 2 3 4" xfId="24623" xr:uid="{ABB16052-4BB1-442F-B3D8-1E8CA072AE9E}"/>
    <cellStyle name="40% - Accent4 3 2 3 4 2" xfId="24624" xr:uid="{6F19A1A5-39A9-440B-A2ED-DA6AE3BEA981}"/>
    <cellStyle name="40% - Accent4 3 2 3 4 2 2" xfId="24625" xr:uid="{A3E601DE-B4A2-41F2-95C1-330E5451B2DC}"/>
    <cellStyle name="40% - Accent4 3 2 3 4 3" xfId="24626" xr:uid="{A7E0CEC5-5BE8-45A8-956B-F43B52DF4B0B}"/>
    <cellStyle name="40% - Accent4 3 2 3 5" xfId="24627" xr:uid="{344A7F7B-8A64-4572-83C7-991C638DB62E}"/>
    <cellStyle name="40% - Accent4 3 2 3 5 2" xfId="24628" xr:uid="{24AD5106-727B-41FA-A0AC-C545BB3FD82C}"/>
    <cellStyle name="40% - Accent4 3 2 3 6" xfId="24629" xr:uid="{B5FEF51E-34CA-4F2B-81FE-23A6CB11F50C}"/>
    <cellStyle name="40% - Accent4 3 2 3 6 2" xfId="24630" xr:uid="{8EE65527-F50A-444D-8053-BE71C19FF0D7}"/>
    <cellStyle name="40% - Accent4 3 2 3 7" xfId="24631" xr:uid="{02BCDF27-5661-4093-BC6F-8B688C1421B7}"/>
    <cellStyle name="40% - Accent4 3 2 3 8" xfId="24632" xr:uid="{474CB616-F1E8-4163-B321-BB40ED73ADEA}"/>
    <cellStyle name="40% - Accent4 3 2 4" xfId="24633" xr:uid="{E1FC7D32-65C3-4ADF-A829-22C86F922227}"/>
    <cellStyle name="40% - Accent4 3 2 4 2" xfId="24634" xr:uid="{C9D8EBF4-42C0-46F5-A64B-F1ABBF1201A9}"/>
    <cellStyle name="40% - Accent4 3 2 4 2 2" xfId="24635" xr:uid="{74F36260-07B6-4E60-A531-992B942C79A4}"/>
    <cellStyle name="40% - Accent4 3 2 4 2 2 2" xfId="24636" xr:uid="{5569C118-5029-41B1-A48D-E028F81C1481}"/>
    <cellStyle name="40% - Accent4 3 2 4 2 2 2 2" xfId="24637" xr:uid="{0B432732-9071-4B92-BB56-1287F7BD3974}"/>
    <cellStyle name="40% - Accent4 3 2 4 2 2 3" xfId="24638" xr:uid="{3B8C65EB-E13E-4A63-87DA-08D1BA66C281}"/>
    <cellStyle name="40% - Accent4 3 2 4 2 3" xfId="24639" xr:uid="{027CCD77-D511-49A0-9198-6BAC7A0331B3}"/>
    <cellStyle name="40% - Accent4 3 2 4 2 3 2" xfId="24640" xr:uid="{8A5A6B00-66ED-40E0-A676-AE4E3A12AED5}"/>
    <cellStyle name="40% - Accent4 3 2 4 2 4" xfId="24641" xr:uid="{B76D571A-AC9E-4CF5-9EEF-013FED1FA3BE}"/>
    <cellStyle name="40% - Accent4 3 2 4 2 4 2" xfId="24642" xr:uid="{1172E11F-BD89-4E5C-8991-65AD424B096E}"/>
    <cellStyle name="40% - Accent4 3 2 4 2 5" xfId="24643" xr:uid="{7C3F43CA-5ED9-469A-B875-E38E267B9AEB}"/>
    <cellStyle name="40% - Accent4 3 2 4 2 6" xfId="24644" xr:uid="{3F11077E-659A-4E79-869E-D6DA13754855}"/>
    <cellStyle name="40% - Accent4 3 2 4 3" xfId="24645" xr:uid="{D4524885-5115-4679-88A9-5EA6DDC7D611}"/>
    <cellStyle name="40% - Accent4 3 2 4 3 2" xfId="24646" xr:uid="{B98715EF-F776-4742-8754-BC8ADEF34A0A}"/>
    <cellStyle name="40% - Accent4 3 2 4 3 2 2" xfId="24647" xr:uid="{05ACB692-B5F7-44D5-9DD4-B5E3E842BB86}"/>
    <cellStyle name="40% - Accent4 3 2 4 3 3" xfId="24648" xr:uid="{8B953D4A-0F99-44CF-9781-5637A32A0864}"/>
    <cellStyle name="40% - Accent4 3 2 4 4" xfId="24649" xr:uid="{B93724EE-0C7E-4E5C-BECC-B95D49B4616D}"/>
    <cellStyle name="40% - Accent4 3 2 4 4 2" xfId="24650" xr:uid="{DEE4C7B9-5F7B-4361-B5B1-454E1D37999A}"/>
    <cellStyle name="40% - Accent4 3 2 4 5" xfId="24651" xr:uid="{24A00BB0-244C-4613-8822-A0975C9F324B}"/>
    <cellStyle name="40% - Accent4 3 2 4 5 2" xfId="24652" xr:uid="{CD13D968-BF39-4101-9DA1-D3EF8DA8ADC2}"/>
    <cellStyle name="40% - Accent4 3 2 4 6" xfId="24653" xr:uid="{039D0B59-46C3-4227-AE6A-74380B4DF4E0}"/>
    <cellStyle name="40% - Accent4 3 2 4 7" xfId="24654" xr:uid="{89C88F1B-EC0D-4DD5-8AB4-1C5C3AE23E4D}"/>
    <cellStyle name="40% - Accent4 3 2 5" xfId="24655" xr:uid="{F7F34794-7C77-4542-8CE8-5980386FB83A}"/>
    <cellStyle name="40% - Accent4 3 2 5 2" xfId="24656" xr:uid="{43F20DA9-0531-4B3E-9A96-195F1C9F6C04}"/>
    <cellStyle name="40% - Accent4 3 2 5 2 2" xfId="24657" xr:uid="{8A7860C4-219E-4186-A5E2-67F8A0E0BE8A}"/>
    <cellStyle name="40% - Accent4 3 2 5 2 2 2" xfId="24658" xr:uid="{1E0B1272-81BD-4829-A923-26B4200DE7D9}"/>
    <cellStyle name="40% - Accent4 3 2 5 2 2 2 2" xfId="24659" xr:uid="{2C5412DC-6105-4689-8D3A-E6C5BE019CA5}"/>
    <cellStyle name="40% - Accent4 3 2 5 2 2 3" xfId="24660" xr:uid="{4F2BC735-B8FC-4684-B395-3747A0CB59B9}"/>
    <cellStyle name="40% - Accent4 3 2 5 2 3" xfId="24661" xr:uid="{F9DD8F57-7B47-4C58-9DD5-5767272E74EA}"/>
    <cellStyle name="40% - Accent4 3 2 5 2 3 2" xfId="24662" xr:uid="{CF2B53ED-0CC0-4A95-9C3E-BB36A392C681}"/>
    <cellStyle name="40% - Accent4 3 2 5 2 4" xfId="24663" xr:uid="{085E50CE-CA92-4897-AC16-5FF45939F856}"/>
    <cellStyle name="40% - Accent4 3 2 5 3" xfId="24664" xr:uid="{0E6260A7-B7F6-4B54-84ED-4DAD66592A9E}"/>
    <cellStyle name="40% - Accent4 3 2 5 3 2" xfId="24665" xr:uid="{0D78DDFA-A0AA-413F-B0C7-C02870AFAD78}"/>
    <cellStyle name="40% - Accent4 3 2 5 3 2 2" xfId="24666" xr:uid="{E66A69CD-80C1-417F-A171-4C463F6363BA}"/>
    <cellStyle name="40% - Accent4 3 2 5 3 3" xfId="24667" xr:uid="{DEA9468D-1CA1-4171-A88F-5E6F26E744E4}"/>
    <cellStyle name="40% - Accent4 3 2 5 4" xfId="24668" xr:uid="{B1F494FF-A23A-4C2A-93EE-9E372298676D}"/>
    <cellStyle name="40% - Accent4 3 2 5 4 2" xfId="24669" xr:uid="{9577E508-9ED8-4F68-940E-E3EF49365EEF}"/>
    <cellStyle name="40% - Accent4 3 2 5 5" xfId="24670" xr:uid="{3D07019B-D55C-4D73-9F94-FB56D7C74059}"/>
    <cellStyle name="40% - Accent4 3 2 5 5 2" xfId="24671" xr:uid="{F7DCD81A-E6F2-4C0E-ACCB-6953F882F634}"/>
    <cellStyle name="40% - Accent4 3 2 5 6" xfId="24672" xr:uid="{F42BAA59-2C65-4CA0-B164-DE2A0B3873F8}"/>
    <cellStyle name="40% - Accent4 3 2 5 7" xfId="24673" xr:uid="{37D91250-D3EC-48A3-AFFF-CD58A3FBCBAE}"/>
    <cellStyle name="40% - Accent4 3 2 6" xfId="24674" xr:uid="{F529AFEE-E0A5-44DF-955C-3427443AB733}"/>
    <cellStyle name="40% - Accent4 3 2 6 2" xfId="24675" xr:uid="{414E11CB-BFDA-43D3-A02F-E376BC459652}"/>
    <cellStyle name="40% - Accent4 3 2 6 2 2" xfId="24676" xr:uid="{571F659F-2F0C-4C34-B217-999DD4680D4A}"/>
    <cellStyle name="40% - Accent4 3 2 6 2 2 2" xfId="24677" xr:uid="{427F713A-5977-4B3A-A819-BEE4F1C3FEB4}"/>
    <cellStyle name="40% - Accent4 3 2 6 2 2 2 2" xfId="24678" xr:uid="{05D05CD3-BFF9-4C40-AFEE-D0733E178292}"/>
    <cellStyle name="40% - Accent4 3 2 6 2 2 3" xfId="24679" xr:uid="{9EE11289-6E11-4D54-BA0E-EF1B9FFE27A4}"/>
    <cellStyle name="40% - Accent4 3 2 6 2 3" xfId="24680" xr:uid="{083C4381-9C43-4585-8F41-BBA66AC991B5}"/>
    <cellStyle name="40% - Accent4 3 2 6 2 3 2" xfId="24681" xr:uid="{4BD5C3D7-9FC9-4FCF-8DBC-6AA970F9EEBA}"/>
    <cellStyle name="40% - Accent4 3 2 6 2 4" xfId="24682" xr:uid="{8EC0D358-CA6B-474C-846E-0174A71ED668}"/>
    <cellStyle name="40% - Accent4 3 2 6 3" xfId="24683" xr:uid="{A654E894-5694-4B77-A65B-5F56AE376FDA}"/>
    <cellStyle name="40% - Accent4 3 2 6 3 2" xfId="24684" xr:uid="{30075B80-31B4-4C1D-97D8-3C1FB6B22F57}"/>
    <cellStyle name="40% - Accent4 3 2 6 3 2 2" xfId="24685" xr:uid="{C3586953-4A99-4FB9-9B88-A94678182312}"/>
    <cellStyle name="40% - Accent4 3 2 6 3 3" xfId="24686" xr:uid="{C08C5633-8600-4687-9254-E40A7E942422}"/>
    <cellStyle name="40% - Accent4 3 2 6 4" xfId="24687" xr:uid="{7D57151C-C118-4A0C-A941-140768AFF17D}"/>
    <cellStyle name="40% - Accent4 3 2 6 4 2" xfId="24688" xr:uid="{084B2DE7-F5F0-4970-8AFE-BEE298BFD66A}"/>
    <cellStyle name="40% - Accent4 3 2 6 5" xfId="24689" xr:uid="{DE19A662-B16F-4FB5-A7D0-5F0DC68B1D0B}"/>
    <cellStyle name="40% - Accent4 3 2 7" xfId="24690" xr:uid="{9BF14B33-4C94-4100-A14D-5AB9A5132150}"/>
    <cellStyle name="40% - Accent4 3 2 7 2" xfId="24691" xr:uid="{EDE1AA5B-40ED-4ACA-8FAE-84D3E35A550E}"/>
    <cellStyle name="40% - Accent4 3 2 7 2 2" xfId="24692" xr:uid="{3718C599-0653-48E3-9D3E-BB2262A75070}"/>
    <cellStyle name="40% - Accent4 3 2 7 2 2 2" xfId="24693" xr:uid="{619FAFBC-2573-480B-9CAD-5985682832B8}"/>
    <cellStyle name="40% - Accent4 3 2 7 2 2 2 2" xfId="24694" xr:uid="{26DE8390-6C65-4C56-B84E-6B0CE0FBB40A}"/>
    <cellStyle name="40% - Accent4 3 2 7 2 2 3" xfId="24695" xr:uid="{F545B3D2-A181-4F9B-A2E7-E4354516AF1E}"/>
    <cellStyle name="40% - Accent4 3 2 7 2 3" xfId="24696" xr:uid="{5410441F-993D-43BB-8D30-559BD95E1FA5}"/>
    <cellStyle name="40% - Accent4 3 2 7 2 3 2" xfId="24697" xr:uid="{752989C2-2907-489F-84B5-53DCCAC22F5A}"/>
    <cellStyle name="40% - Accent4 3 2 7 2 4" xfId="24698" xr:uid="{E9763BB2-5601-43EF-A5FB-A63CCA96CE3F}"/>
    <cellStyle name="40% - Accent4 3 2 7 3" xfId="24699" xr:uid="{6567645D-DA1D-481D-B989-233AED558BE1}"/>
    <cellStyle name="40% - Accent4 3 2 7 3 2" xfId="24700" xr:uid="{D055FB55-C347-4F2A-81F0-010CBF9B5F44}"/>
    <cellStyle name="40% - Accent4 3 2 7 3 2 2" xfId="24701" xr:uid="{AAFB6E70-6676-463B-8959-1B69788254AB}"/>
    <cellStyle name="40% - Accent4 3 2 7 3 3" xfId="24702" xr:uid="{1CF423F5-9DBA-4583-A538-89F7E5033E35}"/>
    <cellStyle name="40% - Accent4 3 2 7 4" xfId="24703" xr:uid="{279D1844-7F13-408B-9439-6BA51950E3D3}"/>
    <cellStyle name="40% - Accent4 3 2 7 4 2" xfId="24704" xr:uid="{0E82325A-7D84-4574-A9A7-7BDDC167B542}"/>
    <cellStyle name="40% - Accent4 3 2 7 5" xfId="24705" xr:uid="{48B4F762-6868-471B-AD5D-64D0729098C5}"/>
    <cellStyle name="40% - Accent4 3 2 8" xfId="24706" xr:uid="{8F0C6517-6442-43BC-9297-F21BDFEA3F48}"/>
    <cellStyle name="40% - Accent4 3 2 8 2" xfId="24707" xr:uid="{B336F593-9CBB-4CBD-8543-9D2C2E1A355A}"/>
    <cellStyle name="40% - Accent4 3 2 8 2 2" xfId="24708" xr:uid="{B59994FB-6EFE-4AC3-85FE-B0EC05C12C5D}"/>
    <cellStyle name="40% - Accent4 3 2 8 2 2 2" xfId="24709" xr:uid="{36292D18-23DD-43C2-87E1-E9600D7811A5}"/>
    <cellStyle name="40% - Accent4 3 2 8 2 2 2 2" xfId="24710" xr:uid="{529C0A85-6E55-44A6-B642-E647833AE535}"/>
    <cellStyle name="40% - Accent4 3 2 8 2 2 3" xfId="24711" xr:uid="{98512A4C-AA99-4A59-A9A4-66B5F80A91B7}"/>
    <cellStyle name="40% - Accent4 3 2 8 2 3" xfId="24712" xr:uid="{E4817AF2-725B-4BA0-9885-8C5F7806AC96}"/>
    <cellStyle name="40% - Accent4 3 2 8 2 3 2" xfId="24713" xr:uid="{2AA2918A-0497-415B-8DA9-97170E829850}"/>
    <cellStyle name="40% - Accent4 3 2 8 2 4" xfId="24714" xr:uid="{CCA2B9A2-E1D0-480F-BBAB-5872C289B241}"/>
    <cellStyle name="40% - Accent4 3 2 8 3" xfId="24715" xr:uid="{69EADE5D-74C1-4602-AB58-25A5B02F5E65}"/>
    <cellStyle name="40% - Accent4 3 2 8 3 2" xfId="24716" xr:uid="{C970588E-D007-4BB2-8B00-AFB7F5F1B28C}"/>
    <cellStyle name="40% - Accent4 3 2 8 3 2 2" xfId="24717" xr:uid="{AA6D93EA-4476-4BB7-BDE5-4FB625356B98}"/>
    <cellStyle name="40% - Accent4 3 2 8 3 3" xfId="24718" xr:uid="{B1FB224F-F574-4B45-ADEA-75E4FB982C85}"/>
    <cellStyle name="40% - Accent4 3 2 8 4" xfId="24719" xr:uid="{28CB8462-DF4A-4554-9C13-5EB0B6DEF368}"/>
    <cellStyle name="40% - Accent4 3 2 8 4 2" xfId="24720" xr:uid="{2D34F4CD-6FFB-48D9-86AB-63B33E2071A4}"/>
    <cellStyle name="40% - Accent4 3 2 8 5" xfId="24721" xr:uid="{4A0528A1-CF0A-4ABB-9E2A-A0767D7A2C0D}"/>
    <cellStyle name="40% - Accent4 3 2 9" xfId="24722" xr:uid="{682A603E-BB18-4512-8B0D-948DC1FD0946}"/>
    <cellStyle name="40% - Accent4 3 2 9 2" xfId="24723" xr:uid="{8AAE1895-7FDF-4649-8FCA-1AD90C2BB2B2}"/>
    <cellStyle name="40% - Accent4 3 2 9 2 2" xfId="24724" xr:uid="{42BDC129-A945-4089-A712-66A941E93612}"/>
    <cellStyle name="40% - Accent4 3 2 9 2 2 2" xfId="24725" xr:uid="{2CC00581-9217-499C-B0CB-3BB50C3F82C0}"/>
    <cellStyle name="40% - Accent4 3 2 9 2 2 2 2" xfId="24726" xr:uid="{C2DA5451-BB8B-45C1-BBCC-C2C5C54D5928}"/>
    <cellStyle name="40% - Accent4 3 2 9 2 2 3" xfId="24727" xr:uid="{B8D56362-D488-4C79-B2EF-A0E11248EB27}"/>
    <cellStyle name="40% - Accent4 3 2 9 2 3" xfId="24728" xr:uid="{761F4D05-9FBD-40DB-A5AB-3EF7EC2781CE}"/>
    <cellStyle name="40% - Accent4 3 2 9 2 3 2" xfId="24729" xr:uid="{3FC07083-BCE1-437A-B984-88E6F7418676}"/>
    <cellStyle name="40% - Accent4 3 2 9 2 4" xfId="24730" xr:uid="{605BB648-3050-456A-AB10-BCD10DF33B0C}"/>
    <cellStyle name="40% - Accent4 3 2 9 3" xfId="24731" xr:uid="{12D49FBD-516D-4A33-BE44-732D2EF78197}"/>
    <cellStyle name="40% - Accent4 3 2 9 3 2" xfId="24732" xr:uid="{2E3B326B-96AE-4576-BB60-C8259147DE5E}"/>
    <cellStyle name="40% - Accent4 3 2 9 3 2 2" xfId="24733" xr:uid="{A6CB9D07-7F03-4867-95C0-27BCF171049A}"/>
    <cellStyle name="40% - Accent4 3 2 9 3 3" xfId="24734" xr:uid="{1524307D-9CCD-47BD-8EAD-8CEC43DBCCC2}"/>
    <cellStyle name="40% - Accent4 3 2 9 4" xfId="24735" xr:uid="{80420D2D-258D-4A2E-81C7-FB636D8729EA}"/>
    <cellStyle name="40% - Accent4 3 2 9 4 2" xfId="24736" xr:uid="{BF24CB59-35C3-4E12-8EFA-4A6FA3F3DF0F}"/>
    <cellStyle name="40% - Accent4 3 2 9 5" xfId="24737" xr:uid="{4B32305E-13F4-4EFD-A984-1B8D13342916}"/>
    <cellStyle name="40% - Accent4 3 2_Asset Register (new)" xfId="24738" xr:uid="{B4265F02-1408-401D-8E43-C665A9D0AC78}"/>
    <cellStyle name="40% - Accent4 3 3" xfId="24739" xr:uid="{EB3C3BD6-DF4A-42F2-BF19-27A2C2BDE491}"/>
    <cellStyle name="40% - Accent4 3 3 10" xfId="24740" xr:uid="{0C09205C-A34E-4CCF-BCE4-06F9D6425541}"/>
    <cellStyle name="40% - Accent4 3 3 10 2" xfId="24741" xr:uid="{3C37E741-E1B3-446B-8CAF-68722CF93E77}"/>
    <cellStyle name="40% - Accent4 3 3 11" xfId="24742" xr:uid="{F0ED487C-DF0B-4527-B306-DF1FD7CD3AC4}"/>
    <cellStyle name="40% - Accent4 3 3 11 2" xfId="24743" xr:uid="{A0BFB733-ED2D-40A4-84E7-23E86C664F71}"/>
    <cellStyle name="40% - Accent4 3 3 12" xfId="24744" xr:uid="{BA5ED0C3-BCBD-498B-AD94-059E93708016}"/>
    <cellStyle name="40% - Accent4 3 3 13" xfId="24745" xr:uid="{394C7DFB-1E2E-4A3F-BD31-FE6AA7B159CB}"/>
    <cellStyle name="40% - Accent4 3 3 2" xfId="24746" xr:uid="{B910DB7C-E0B8-4CB3-8C1E-BD51AE6C4635}"/>
    <cellStyle name="40% - Accent4 3 3 2 2" xfId="24747" xr:uid="{7126902B-FDC7-43D3-B183-090427EC77C5}"/>
    <cellStyle name="40% - Accent4 3 3 2 2 2" xfId="24748" xr:uid="{AD3115BB-7FDB-46E8-B53B-25733C2B1F3E}"/>
    <cellStyle name="40% - Accent4 3 3 2 2 2 2" xfId="24749" xr:uid="{7F02DB20-BE35-4635-AF34-3845B869BFF4}"/>
    <cellStyle name="40% - Accent4 3 3 2 2 2 2 2" xfId="24750" xr:uid="{2594E151-1904-4A70-9844-25E577738C7F}"/>
    <cellStyle name="40% - Accent4 3 3 2 2 2 2 2 2" xfId="24751" xr:uid="{A65102EB-C2F7-498E-B727-C1A5AEFBD64B}"/>
    <cellStyle name="40% - Accent4 3 3 2 2 2 2 3" xfId="24752" xr:uid="{6272B34A-6E47-421F-BDA0-C65B14B60693}"/>
    <cellStyle name="40% - Accent4 3 3 2 2 2 3" xfId="24753" xr:uid="{CEAB5477-8B8B-48B3-B204-3EEFC1B5E698}"/>
    <cellStyle name="40% - Accent4 3 3 2 2 2 3 2" xfId="24754" xr:uid="{4D622317-6B60-4190-88E9-882B98995A3F}"/>
    <cellStyle name="40% - Accent4 3 3 2 2 2 4" xfId="24755" xr:uid="{C27D226E-B8EE-4563-9105-6C57890903B3}"/>
    <cellStyle name="40% - Accent4 3 3 2 2 2 4 2" xfId="24756" xr:uid="{6E803D8C-29B8-4BE6-8E84-7184E1920D84}"/>
    <cellStyle name="40% - Accent4 3 3 2 2 2 5" xfId="24757" xr:uid="{849B4131-98FE-4C8A-AEAF-4E5699A4CF28}"/>
    <cellStyle name="40% - Accent4 3 3 2 2 2 6" xfId="24758" xr:uid="{648D57C2-619C-4EAF-9B52-33E161BA690D}"/>
    <cellStyle name="40% - Accent4 3 3 2 2 3" xfId="24759" xr:uid="{42585FB0-E1AF-4F99-96DA-C5744B52FBDA}"/>
    <cellStyle name="40% - Accent4 3 3 2 2 3 2" xfId="24760" xr:uid="{BC4CB067-3BEC-4EB9-93CB-D79A96DB2E18}"/>
    <cellStyle name="40% - Accent4 3 3 2 2 3 2 2" xfId="24761" xr:uid="{E2C7EDC4-7D2E-4860-8DC2-06CB895772B7}"/>
    <cellStyle name="40% - Accent4 3 3 2 2 3 3" xfId="24762" xr:uid="{C4B0598F-236F-4AE6-A3FD-BADA09661BD5}"/>
    <cellStyle name="40% - Accent4 3 3 2 2 4" xfId="24763" xr:uid="{A5E38B6F-68E8-46EC-AE6A-C15150BAD8A2}"/>
    <cellStyle name="40% - Accent4 3 3 2 2 4 2" xfId="24764" xr:uid="{309CCBB1-9AEF-493D-AF3E-6D4967167EB7}"/>
    <cellStyle name="40% - Accent4 3 3 2 2 5" xfId="24765" xr:uid="{38250540-1CF4-4A9B-84C2-352BB59B9157}"/>
    <cellStyle name="40% - Accent4 3 3 2 2 5 2" xfId="24766" xr:uid="{BD50B2DD-AD80-4197-8DFC-3FBD752706B7}"/>
    <cellStyle name="40% - Accent4 3 3 2 2 6" xfId="24767" xr:uid="{CB363DC3-C79A-477F-BA87-6157EBADC24F}"/>
    <cellStyle name="40% - Accent4 3 3 2 2 7" xfId="24768" xr:uid="{4ECD9BFE-B34A-4DEA-8A97-72FF40B8A96C}"/>
    <cellStyle name="40% - Accent4 3 3 2 3" xfId="24769" xr:uid="{9A18F70E-0546-47F2-BDDC-E7F29141A5D1}"/>
    <cellStyle name="40% - Accent4 3 3 2 3 2" xfId="24770" xr:uid="{3E7E784C-9B17-4958-9FE9-0B8CAEBD267D}"/>
    <cellStyle name="40% - Accent4 3 3 2 3 2 2" xfId="24771" xr:uid="{38F7CE0E-3582-42C2-8038-96C74F258985}"/>
    <cellStyle name="40% - Accent4 3 3 2 3 2 2 2" xfId="24772" xr:uid="{260DDE28-4818-464B-BE74-82FF8D9D9E3B}"/>
    <cellStyle name="40% - Accent4 3 3 2 3 2 2 2 2" xfId="24773" xr:uid="{84F9AC1E-7A60-4D53-BCA5-AB68F973F285}"/>
    <cellStyle name="40% - Accent4 3 3 2 3 2 2 3" xfId="24774" xr:uid="{3655B69A-0F67-47B0-B537-090F42CC3FEE}"/>
    <cellStyle name="40% - Accent4 3 3 2 3 2 3" xfId="24775" xr:uid="{B05BA333-E4BB-4EF3-AA68-11AAA65373EB}"/>
    <cellStyle name="40% - Accent4 3 3 2 3 2 3 2" xfId="24776" xr:uid="{2E9554D5-B132-4B5E-AE06-216B8BA4C414}"/>
    <cellStyle name="40% - Accent4 3 3 2 3 2 4" xfId="24777" xr:uid="{243FC49C-F88B-4903-93D9-D411529DEA0B}"/>
    <cellStyle name="40% - Accent4 3 3 2 3 3" xfId="24778" xr:uid="{C782C9C1-6DF7-4AD0-A4B2-0DBAAAA78C38}"/>
    <cellStyle name="40% - Accent4 3 3 2 3 3 2" xfId="24779" xr:uid="{BEE0D8EE-EFD5-4E2E-8CAE-2510093B5B24}"/>
    <cellStyle name="40% - Accent4 3 3 2 3 3 2 2" xfId="24780" xr:uid="{BDAC9B80-3FF2-4239-8FDE-D6F1302CF579}"/>
    <cellStyle name="40% - Accent4 3 3 2 3 3 3" xfId="24781" xr:uid="{769415F2-5B52-468E-8613-96D966E1218E}"/>
    <cellStyle name="40% - Accent4 3 3 2 3 4" xfId="24782" xr:uid="{C2E31BC1-74B9-4136-B235-1139B0421233}"/>
    <cellStyle name="40% - Accent4 3 3 2 3 4 2" xfId="24783" xr:uid="{AE0B7D2E-A923-495A-B7CA-8CA809FD25AD}"/>
    <cellStyle name="40% - Accent4 3 3 2 3 5" xfId="24784" xr:uid="{34F39211-DD2E-4A02-A66A-26BB56C67B39}"/>
    <cellStyle name="40% - Accent4 3 3 2 3 5 2" xfId="24785" xr:uid="{53DF55F5-FACD-4420-967A-37722ABC8FC9}"/>
    <cellStyle name="40% - Accent4 3 3 2 3 6" xfId="24786" xr:uid="{D846B4B6-F062-4FCD-9B98-1EDDC5998CC2}"/>
    <cellStyle name="40% - Accent4 3 3 2 3 7" xfId="24787" xr:uid="{6B833194-2A0E-4558-A728-4CF2629CE71A}"/>
    <cellStyle name="40% - Accent4 3 3 2 4" xfId="24788" xr:uid="{526CCFD4-8404-4529-B075-697AFAD49525}"/>
    <cellStyle name="40% - Accent4 3 3 2 4 2" xfId="24789" xr:uid="{D8271B9A-AD43-4B3A-B5EF-380A9CA7ECEF}"/>
    <cellStyle name="40% - Accent4 3 3 2 4 2 2" xfId="24790" xr:uid="{7684A710-0CDF-4E38-AA37-8F0764A90471}"/>
    <cellStyle name="40% - Accent4 3 3 2 4 2 2 2" xfId="24791" xr:uid="{702206B6-1EFD-41C8-A240-841B1098D6FC}"/>
    <cellStyle name="40% - Accent4 3 3 2 4 2 3" xfId="24792" xr:uid="{63BD2757-B88C-4336-82AE-C9049BE8A625}"/>
    <cellStyle name="40% - Accent4 3 3 2 4 3" xfId="24793" xr:uid="{3F2D81E7-7A2A-4E1A-97D1-2BC23BD580D3}"/>
    <cellStyle name="40% - Accent4 3 3 2 4 3 2" xfId="24794" xr:uid="{488EB9C3-E43F-444E-9E32-DBF74F3F8B58}"/>
    <cellStyle name="40% - Accent4 3 3 2 4 4" xfId="24795" xr:uid="{8C2ECB1E-7FBD-4461-865C-8B429313E45F}"/>
    <cellStyle name="40% - Accent4 3 3 2 5" xfId="24796" xr:uid="{6B7DA241-44D3-4E50-9FA4-529FE75D5608}"/>
    <cellStyle name="40% - Accent4 3 3 2 5 2" xfId="24797" xr:uid="{82DF5F0A-C73F-4345-90D4-1EE52B7B8A1A}"/>
    <cellStyle name="40% - Accent4 3 3 2 5 2 2" xfId="24798" xr:uid="{7861A62D-38A1-4FCA-B606-6C3FBFAB981E}"/>
    <cellStyle name="40% - Accent4 3 3 2 5 3" xfId="24799" xr:uid="{D390E25B-6F22-4E26-AAD3-3D6A8C4351DE}"/>
    <cellStyle name="40% - Accent4 3 3 2 6" xfId="24800" xr:uid="{E0E09ABB-B713-4569-9F62-27908B546C09}"/>
    <cellStyle name="40% - Accent4 3 3 2 6 2" xfId="24801" xr:uid="{AACB1951-B013-48C0-9603-199ACD314B78}"/>
    <cellStyle name="40% - Accent4 3 3 2 7" xfId="24802" xr:uid="{91D307F3-60E8-4EE9-A726-04AE1798D041}"/>
    <cellStyle name="40% - Accent4 3 3 2 7 2" xfId="24803" xr:uid="{B15B2A66-0469-4DC0-B5CC-6648DC374B55}"/>
    <cellStyle name="40% - Accent4 3 3 2 8" xfId="24804" xr:uid="{90FA729E-7603-4716-A212-AE13A48D0CAA}"/>
    <cellStyle name="40% - Accent4 3 3 2 9" xfId="24805" xr:uid="{7DF47297-4C99-45D7-B9C9-A04E56D86DBA}"/>
    <cellStyle name="40% - Accent4 3 3 3" xfId="24806" xr:uid="{E8882056-A3D3-421D-903E-043C7B678E04}"/>
    <cellStyle name="40% - Accent4 3 3 3 2" xfId="24807" xr:uid="{9A6FAB3A-1E8D-47F1-80D1-5EAF06ED6B9E}"/>
    <cellStyle name="40% - Accent4 3 3 3 2 2" xfId="24808" xr:uid="{BA3491A5-9EBF-4650-A93A-B9398FC1A21C}"/>
    <cellStyle name="40% - Accent4 3 3 3 2 2 2" xfId="24809" xr:uid="{832A2B4B-67D2-448D-95FC-CA48CDD711B2}"/>
    <cellStyle name="40% - Accent4 3 3 3 2 2 2 2" xfId="24810" xr:uid="{D6833D58-E472-41BB-886C-BDF40B8C4946}"/>
    <cellStyle name="40% - Accent4 3 3 3 2 2 2 2 2" xfId="24811" xr:uid="{76158DC3-F733-42D6-A054-6EBB3707F00B}"/>
    <cellStyle name="40% - Accent4 3 3 3 2 2 2 3" xfId="24812" xr:uid="{912CFA8C-4C0D-45C8-BABA-22CFBB9AD174}"/>
    <cellStyle name="40% - Accent4 3 3 3 2 2 3" xfId="24813" xr:uid="{82A317BF-D922-474A-9AA6-7BEDFFA9F235}"/>
    <cellStyle name="40% - Accent4 3 3 3 2 2 3 2" xfId="24814" xr:uid="{C1469116-2702-4BC7-8F8E-AD10833505AA}"/>
    <cellStyle name="40% - Accent4 3 3 3 2 2 4" xfId="24815" xr:uid="{096DDDD2-115E-40D9-A9BF-F8DF5E0309F9}"/>
    <cellStyle name="40% - Accent4 3 3 3 2 3" xfId="24816" xr:uid="{2680CA43-AE64-41CD-B99E-712FEACFDA83}"/>
    <cellStyle name="40% - Accent4 3 3 3 2 3 2" xfId="24817" xr:uid="{4CECFBD0-0C6B-4DF4-9EFB-FA54570EA79A}"/>
    <cellStyle name="40% - Accent4 3 3 3 2 3 2 2" xfId="24818" xr:uid="{485DC475-114C-4D3A-9A2A-7277435392F8}"/>
    <cellStyle name="40% - Accent4 3 3 3 2 3 3" xfId="24819" xr:uid="{41193176-83A7-499A-A1E3-AFEF8689FBB9}"/>
    <cellStyle name="40% - Accent4 3 3 3 2 4" xfId="24820" xr:uid="{577D274D-92CB-4C54-8F4B-B134226EC155}"/>
    <cellStyle name="40% - Accent4 3 3 3 2 4 2" xfId="24821" xr:uid="{E994571A-E4CD-43A3-AB8B-44CF708658AE}"/>
    <cellStyle name="40% - Accent4 3 3 3 2 5" xfId="24822" xr:uid="{40F85BC3-62AF-495D-AFF3-1730682E81E7}"/>
    <cellStyle name="40% - Accent4 3 3 3 2 5 2" xfId="24823" xr:uid="{CCDCFDAE-4303-419E-8066-82E96649EE03}"/>
    <cellStyle name="40% - Accent4 3 3 3 2 6" xfId="24824" xr:uid="{45F3DE76-8753-4802-9F39-B2AE16980BB9}"/>
    <cellStyle name="40% - Accent4 3 3 3 2 7" xfId="24825" xr:uid="{31169A7B-2A6E-4C3C-BBF9-7B9F4087F48A}"/>
    <cellStyle name="40% - Accent4 3 3 3 3" xfId="24826" xr:uid="{94774031-8B8C-4CDB-9C84-197D929D4BE1}"/>
    <cellStyle name="40% - Accent4 3 3 3 3 2" xfId="24827" xr:uid="{F204ACC1-3935-42C4-9959-137B7334A39B}"/>
    <cellStyle name="40% - Accent4 3 3 3 3 2 2" xfId="24828" xr:uid="{D98184AF-80B2-4E88-A6E0-270ACA33456E}"/>
    <cellStyle name="40% - Accent4 3 3 3 3 2 2 2" xfId="24829" xr:uid="{E1551A1F-D182-48ED-99FD-C2286BBBE35C}"/>
    <cellStyle name="40% - Accent4 3 3 3 3 2 2 2 2" xfId="24830" xr:uid="{801EA616-90C6-4050-BC17-6F13CFA3BB9D}"/>
    <cellStyle name="40% - Accent4 3 3 3 3 2 2 3" xfId="24831" xr:uid="{13C772DD-FDB0-49E2-9A4C-B5AC9ACE97CC}"/>
    <cellStyle name="40% - Accent4 3 3 3 3 2 3" xfId="24832" xr:uid="{12B23040-890D-4A86-BEC8-21C5A4A395F1}"/>
    <cellStyle name="40% - Accent4 3 3 3 3 2 3 2" xfId="24833" xr:uid="{7A540234-A491-49AF-A4D6-0CD330495399}"/>
    <cellStyle name="40% - Accent4 3 3 3 3 2 4" xfId="24834" xr:uid="{B2DD3CEE-5D9C-4810-B03D-06DFEC3F6222}"/>
    <cellStyle name="40% - Accent4 3 3 3 3 3" xfId="24835" xr:uid="{7A461F65-9B46-4EB3-AE60-6F5E92737DCD}"/>
    <cellStyle name="40% - Accent4 3 3 3 3 3 2" xfId="24836" xr:uid="{2FEDD170-F584-40E8-B80C-A4E0A610A93D}"/>
    <cellStyle name="40% - Accent4 3 3 3 3 3 2 2" xfId="24837" xr:uid="{D06F0BDC-C6D9-47AE-BF15-4918DE839DCF}"/>
    <cellStyle name="40% - Accent4 3 3 3 3 3 3" xfId="24838" xr:uid="{469549F4-BD15-43ED-A7AE-B6AEB497EFCF}"/>
    <cellStyle name="40% - Accent4 3 3 3 3 4" xfId="24839" xr:uid="{448A4C35-42E7-4B3F-88DF-840213A2FAFA}"/>
    <cellStyle name="40% - Accent4 3 3 3 3 4 2" xfId="24840" xr:uid="{1DDB56D7-41CB-467F-8390-A8E748702A07}"/>
    <cellStyle name="40% - Accent4 3 3 3 3 5" xfId="24841" xr:uid="{87302DE0-AC27-48EC-8F74-8C8FBD2B3A50}"/>
    <cellStyle name="40% - Accent4 3 3 3 4" xfId="24842" xr:uid="{1D93804D-BAB7-4D8A-B5AF-6021C90B7149}"/>
    <cellStyle name="40% - Accent4 3 3 3 4 2" xfId="24843" xr:uid="{102FC36E-540B-4AB7-A68D-7CE5E71B3C89}"/>
    <cellStyle name="40% - Accent4 3 3 3 4 2 2" xfId="24844" xr:uid="{B88B0493-03BE-43E6-BB22-71D9BED345EA}"/>
    <cellStyle name="40% - Accent4 3 3 3 4 2 2 2" xfId="24845" xr:uid="{EFE88AD4-9BF5-4553-BF97-76006AEAE0C1}"/>
    <cellStyle name="40% - Accent4 3 3 3 4 2 3" xfId="24846" xr:uid="{B013CEBC-E302-4BBE-8A7C-A9EE6AF5EFA3}"/>
    <cellStyle name="40% - Accent4 3 3 3 4 3" xfId="24847" xr:uid="{FA18E0B8-5645-4127-A801-926F2ED02065}"/>
    <cellStyle name="40% - Accent4 3 3 3 4 3 2" xfId="24848" xr:uid="{F330E578-D7FE-473E-9E5C-40F5DF0A0265}"/>
    <cellStyle name="40% - Accent4 3 3 3 4 4" xfId="24849" xr:uid="{4755895A-6683-4BD4-91DE-BF37FA9AC635}"/>
    <cellStyle name="40% - Accent4 3 3 3 5" xfId="24850" xr:uid="{B34580B4-ABCA-4080-87EF-7EB74D8578AC}"/>
    <cellStyle name="40% - Accent4 3 3 3 5 2" xfId="24851" xr:uid="{B3DD7D2D-ACA6-41DF-8863-09AF9E16EBC9}"/>
    <cellStyle name="40% - Accent4 3 3 3 5 2 2" xfId="24852" xr:uid="{442B8262-0111-4B5E-862A-AB20DD994061}"/>
    <cellStyle name="40% - Accent4 3 3 3 5 3" xfId="24853" xr:uid="{6F9283AB-0489-4F77-8EFC-7362B5C92398}"/>
    <cellStyle name="40% - Accent4 3 3 3 6" xfId="24854" xr:uid="{288DC7EE-320E-495F-BBC8-650573AEB86C}"/>
    <cellStyle name="40% - Accent4 3 3 3 6 2" xfId="24855" xr:uid="{D5B5DEC7-070B-4694-8AD1-F565DFDF6E48}"/>
    <cellStyle name="40% - Accent4 3 3 3 7" xfId="24856" xr:uid="{409879F4-8290-481D-A80C-002C74C36BBE}"/>
    <cellStyle name="40% - Accent4 3 3 3 7 2" xfId="24857" xr:uid="{60AAA2CE-0ADD-4D80-985E-CF2BCA878BC1}"/>
    <cellStyle name="40% - Accent4 3 3 3 8" xfId="24858" xr:uid="{8BC2DDF9-5A83-4A17-BE3A-74A7E5A04B7D}"/>
    <cellStyle name="40% - Accent4 3 3 3 9" xfId="24859" xr:uid="{4B9F82B7-F1D3-4E99-B581-F68C2A46017C}"/>
    <cellStyle name="40% - Accent4 3 3 4" xfId="24860" xr:uid="{4C9D3743-C53B-4CA8-96F5-802C97F9756E}"/>
    <cellStyle name="40% - Accent4 3 3 4 2" xfId="24861" xr:uid="{072E8D9A-C733-477B-9255-60F8A781B2E7}"/>
    <cellStyle name="40% - Accent4 3 3 4 2 2" xfId="24862" xr:uid="{773875E2-B98E-4D39-ADD5-A405FC55FBD8}"/>
    <cellStyle name="40% - Accent4 3 3 4 2 2 2" xfId="24863" xr:uid="{6462E6C9-BE69-459B-A553-C8B23C6AC5C4}"/>
    <cellStyle name="40% - Accent4 3 3 4 2 2 2 2" xfId="24864" xr:uid="{581B26E7-6DF7-48CD-BFB6-AB7592E55740}"/>
    <cellStyle name="40% - Accent4 3 3 4 2 2 3" xfId="24865" xr:uid="{B15C24B2-5D5D-4042-9775-F8B24DFD9378}"/>
    <cellStyle name="40% - Accent4 3 3 4 2 3" xfId="24866" xr:uid="{1FFD8862-E2D2-492E-A532-C5FF46AFDC17}"/>
    <cellStyle name="40% - Accent4 3 3 4 2 3 2" xfId="24867" xr:uid="{0F45EF19-AB39-464E-AD8D-5C7DB2370867}"/>
    <cellStyle name="40% - Accent4 3 3 4 2 4" xfId="24868" xr:uid="{1E5E259B-F9FA-4A51-A909-E0D0B19F7ADF}"/>
    <cellStyle name="40% - Accent4 3 3 4 3" xfId="24869" xr:uid="{AA0DF958-0B6F-4122-A840-D464F122B074}"/>
    <cellStyle name="40% - Accent4 3 3 4 3 2" xfId="24870" xr:uid="{A96D99C4-44FC-405D-A0A3-877E409967F0}"/>
    <cellStyle name="40% - Accent4 3 3 4 3 2 2" xfId="24871" xr:uid="{4A5091A5-90B1-4222-A54D-8388272CC623}"/>
    <cellStyle name="40% - Accent4 3 3 4 3 3" xfId="24872" xr:uid="{A4810FCF-FD73-490D-8A55-803D7E688897}"/>
    <cellStyle name="40% - Accent4 3 3 4 4" xfId="24873" xr:uid="{CA510A5B-7C40-460C-B5D3-FB99EC753905}"/>
    <cellStyle name="40% - Accent4 3 3 4 4 2" xfId="24874" xr:uid="{AE0DA8A0-A40B-4E48-9491-F28040845667}"/>
    <cellStyle name="40% - Accent4 3 3 4 5" xfId="24875" xr:uid="{45B03416-B5E9-4A97-B0F7-9B057E90338A}"/>
    <cellStyle name="40% - Accent4 3 3 4 5 2" xfId="24876" xr:uid="{8B92FF83-3D70-4A52-B956-B9D979FC1C45}"/>
    <cellStyle name="40% - Accent4 3 3 4 6" xfId="24877" xr:uid="{2888AB43-B6EB-4957-822E-B23C33688072}"/>
    <cellStyle name="40% - Accent4 3 3 4 7" xfId="24878" xr:uid="{5334C8C7-77B9-43F4-888F-D7F8334AD51C}"/>
    <cellStyle name="40% - Accent4 3 3 5" xfId="24879" xr:uid="{B82DD2C3-40AC-4208-8EAF-B66917D3C9BD}"/>
    <cellStyle name="40% - Accent4 3 3 5 2" xfId="24880" xr:uid="{E31E37F5-92AF-4081-A6A1-9697494B0EE2}"/>
    <cellStyle name="40% - Accent4 3 3 5 2 2" xfId="24881" xr:uid="{B186B0C6-5019-43AE-900D-9334163B8A13}"/>
    <cellStyle name="40% - Accent4 3 3 5 2 2 2" xfId="24882" xr:uid="{A46BA354-2EEC-4400-A94F-1185946ACA34}"/>
    <cellStyle name="40% - Accent4 3 3 5 2 2 2 2" xfId="24883" xr:uid="{27143FE2-230D-4A1A-9817-24239374D3BB}"/>
    <cellStyle name="40% - Accent4 3 3 5 2 2 3" xfId="24884" xr:uid="{EA8A2D6A-99A6-4F6F-BE1B-2FD755E59072}"/>
    <cellStyle name="40% - Accent4 3 3 5 2 3" xfId="24885" xr:uid="{2BDD681A-855F-49B5-A0DA-B55CAFF431F3}"/>
    <cellStyle name="40% - Accent4 3 3 5 2 3 2" xfId="24886" xr:uid="{55C8CADD-494E-4C78-867C-834C5D19509D}"/>
    <cellStyle name="40% - Accent4 3 3 5 2 4" xfId="24887" xr:uid="{0CF7A22D-E300-4E5F-8C06-21559DD1C9EC}"/>
    <cellStyle name="40% - Accent4 3 3 5 3" xfId="24888" xr:uid="{017E98BA-F5CE-4735-AB72-0837320569FD}"/>
    <cellStyle name="40% - Accent4 3 3 5 3 2" xfId="24889" xr:uid="{8FF2DBCB-A391-40A1-B27C-8FA95907715A}"/>
    <cellStyle name="40% - Accent4 3 3 5 3 2 2" xfId="24890" xr:uid="{891C717E-F201-4DEF-B210-658F0816ADE6}"/>
    <cellStyle name="40% - Accent4 3 3 5 3 3" xfId="24891" xr:uid="{4B1875FB-8765-4953-9E40-E2FEA2986BE6}"/>
    <cellStyle name="40% - Accent4 3 3 5 4" xfId="24892" xr:uid="{BC67C85D-AED2-4007-94E0-0668FDB6BDFF}"/>
    <cellStyle name="40% - Accent4 3 3 5 4 2" xfId="24893" xr:uid="{037BE342-1B84-4CE9-92D6-41231993CB05}"/>
    <cellStyle name="40% - Accent4 3 3 5 5" xfId="24894" xr:uid="{F23AE90A-E670-4FB6-9CB9-922171BDFEDC}"/>
    <cellStyle name="40% - Accent4 3 3 6" xfId="24895" xr:uid="{C2366D25-D255-414B-B6A7-1E00206D676C}"/>
    <cellStyle name="40% - Accent4 3 3 6 2" xfId="24896" xr:uid="{08FFAD64-C2EC-49C4-98CE-13B8D981D873}"/>
    <cellStyle name="40% - Accent4 3 3 6 2 2" xfId="24897" xr:uid="{50E8948B-003A-48F6-A6E4-8426A40BF5E5}"/>
    <cellStyle name="40% - Accent4 3 3 6 2 2 2" xfId="24898" xr:uid="{DD48804D-E1A5-4183-9E0A-9C6FCA6C09E2}"/>
    <cellStyle name="40% - Accent4 3 3 6 2 2 2 2" xfId="24899" xr:uid="{A2AAE2C4-84B2-41A2-AB97-EAC167536636}"/>
    <cellStyle name="40% - Accent4 3 3 6 2 2 3" xfId="24900" xr:uid="{F56C134F-94E0-4840-AF27-70B2022AEA68}"/>
    <cellStyle name="40% - Accent4 3 3 6 2 3" xfId="24901" xr:uid="{0C3ECAC3-4CAD-4363-BC02-5B0ED3CE2EFF}"/>
    <cellStyle name="40% - Accent4 3 3 6 2 3 2" xfId="24902" xr:uid="{2746C12E-A4ED-4603-A1F0-170B8FFBDE91}"/>
    <cellStyle name="40% - Accent4 3 3 6 2 4" xfId="24903" xr:uid="{97F70F27-BC68-4A13-8AEB-B98D5ED30EA7}"/>
    <cellStyle name="40% - Accent4 3 3 6 3" xfId="24904" xr:uid="{11122B3D-7120-420C-B72A-5B6F0BE91780}"/>
    <cellStyle name="40% - Accent4 3 3 6 3 2" xfId="24905" xr:uid="{B9A28878-352B-4801-8762-E4D9B259AD8B}"/>
    <cellStyle name="40% - Accent4 3 3 6 3 2 2" xfId="24906" xr:uid="{886C9C07-0A09-4D14-980F-45049DAB4F65}"/>
    <cellStyle name="40% - Accent4 3 3 6 3 3" xfId="24907" xr:uid="{9502D74A-430C-4AAE-A29E-B5A298051C81}"/>
    <cellStyle name="40% - Accent4 3 3 6 4" xfId="24908" xr:uid="{5D7B5D0A-86B9-4707-965A-AC269228386A}"/>
    <cellStyle name="40% - Accent4 3 3 6 4 2" xfId="24909" xr:uid="{131B25E3-AB2B-4594-B8F2-243ACBA32B49}"/>
    <cellStyle name="40% - Accent4 3 3 6 5" xfId="24910" xr:uid="{D242C8FB-DCB4-4A8C-8ACC-A731535503BB}"/>
    <cellStyle name="40% - Accent4 3 3 7" xfId="24911" xr:uid="{1C1BFEC8-4B9D-4F0E-B836-CDD3D61C6949}"/>
    <cellStyle name="40% - Accent4 3 3 7 2" xfId="24912" xr:uid="{7637BEE8-64F0-4605-B7D0-042F89D396BA}"/>
    <cellStyle name="40% - Accent4 3 3 7 2 2" xfId="24913" xr:uid="{BBB81AFF-36D6-4F97-B677-C88A6F3D8A19}"/>
    <cellStyle name="40% - Accent4 3 3 7 2 2 2" xfId="24914" xr:uid="{76F99D70-C8D7-4E54-8166-C9BAB85A91FC}"/>
    <cellStyle name="40% - Accent4 3 3 7 2 2 2 2" xfId="24915" xr:uid="{D3D64659-6F3C-4BD2-872A-12DE06740FCD}"/>
    <cellStyle name="40% - Accent4 3 3 7 2 2 3" xfId="24916" xr:uid="{6FC8F0AC-B484-4B78-B8C2-D3F3ED1F5453}"/>
    <cellStyle name="40% - Accent4 3 3 7 2 3" xfId="24917" xr:uid="{2E6D5C96-499B-4CD7-9B94-E5EBA96980D2}"/>
    <cellStyle name="40% - Accent4 3 3 7 2 3 2" xfId="24918" xr:uid="{491A94ED-9FFD-4445-B617-7EED268D14C4}"/>
    <cellStyle name="40% - Accent4 3 3 7 2 4" xfId="24919" xr:uid="{41813B77-5D0B-46AD-A53D-5D3CC313E938}"/>
    <cellStyle name="40% - Accent4 3 3 7 3" xfId="24920" xr:uid="{C2FBABD1-8A62-460C-BED3-1005CB5E9B0C}"/>
    <cellStyle name="40% - Accent4 3 3 7 3 2" xfId="24921" xr:uid="{55BABD6C-5E22-4311-A6EE-B03CD23947DB}"/>
    <cellStyle name="40% - Accent4 3 3 7 3 2 2" xfId="24922" xr:uid="{C4C37369-BDD1-49F6-B861-F90B03699415}"/>
    <cellStyle name="40% - Accent4 3 3 7 3 3" xfId="24923" xr:uid="{07A0D79D-15F5-4B68-A719-70CFA3B2A0A7}"/>
    <cellStyle name="40% - Accent4 3 3 7 4" xfId="24924" xr:uid="{71AE0275-F44B-4851-9056-64DDCF88329E}"/>
    <cellStyle name="40% - Accent4 3 3 7 4 2" xfId="24925" xr:uid="{64A4BE05-F3C7-463E-8BA9-14080711E0F0}"/>
    <cellStyle name="40% - Accent4 3 3 7 5" xfId="24926" xr:uid="{21F16971-BDA3-4192-AB32-C52FA166E55D}"/>
    <cellStyle name="40% - Accent4 3 3 8" xfId="24927" xr:uid="{C18E5A13-2540-4C0A-A3F7-74B3CF22EDD9}"/>
    <cellStyle name="40% - Accent4 3 3 8 2" xfId="24928" xr:uid="{0BAB15EF-314B-44B5-9E48-64F1245B9D4F}"/>
    <cellStyle name="40% - Accent4 3 3 8 2 2" xfId="24929" xr:uid="{7CE6F074-7759-46DE-8DDA-35383F313F71}"/>
    <cellStyle name="40% - Accent4 3 3 8 2 2 2" xfId="24930" xr:uid="{17EF7357-472E-4A5B-932C-E4C3173A8C9A}"/>
    <cellStyle name="40% - Accent4 3 3 8 2 3" xfId="24931" xr:uid="{8E25B4C6-0A5E-44D7-8F38-4D18F98BACD8}"/>
    <cellStyle name="40% - Accent4 3 3 8 3" xfId="24932" xr:uid="{CA138A9B-2F3D-4CB1-B8E4-14B2BE5DD997}"/>
    <cellStyle name="40% - Accent4 3 3 8 3 2" xfId="24933" xr:uid="{72859FF8-CA83-46D4-BF66-66C15761B9F7}"/>
    <cellStyle name="40% - Accent4 3 3 8 4" xfId="24934" xr:uid="{8457C1E3-D68E-48BF-80FD-BAD8DCCCAA86}"/>
    <cellStyle name="40% - Accent4 3 3 9" xfId="24935" xr:uid="{4261C0EE-A028-42C4-B033-1F73A47DEC27}"/>
    <cellStyle name="40% - Accent4 3 3 9 2" xfId="24936" xr:uid="{7FAE4622-640B-43EB-AB92-AF863BC67716}"/>
    <cellStyle name="40% - Accent4 3 3 9 2 2" xfId="24937" xr:uid="{025C32E3-E0F8-4FEC-A011-7CE2640E1990}"/>
    <cellStyle name="40% - Accent4 3 3 9 3" xfId="24938" xr:uid="{4A3BD63E-D2B8-4855-86BD-ECD1849359D3}"/>
    <cellStyle name="40% - Accent4 3 3_Asset Register (new)" xfId="24939" xr:uid="{D0E66A31-9883-4166-A704-1046A72032FD}"/>
    <cellStyle name="40% - Accent4 3 4" xfId="24940" xr:uid="{57244ACE-6E77-4FA6-84C2-16A6600B2D2F}"/>
    <cellStyle name="40% - Accent4 3 4 10" xfId="24941" xr:uid="{F41B8AFF-2CC1-4A94-B15B-5B0E4C847D60}"/>
    <cellStyle name="40% - Accent4 3 4 11" xfId="24942" xr:uid="{47E8AC7C-2B37-4881-9EC3-657C87A4AF11}"/>
    <cellStyle name="40% - Accent4 3 4 2" xfId="24943" xr:uid="{E2D15590-F686-4C24-A1BF-163CE9D77C5D}"/>
    <cellStyle name="40% - Accent4 3 4 2 2" xfId="24944" xr:uid="{5C6F4340-C085-4024-A6D1-E82F5BFA9E50}"/>
    <cellStyle name="40% - Accent4 3 4 2 2 2" xfId="24945" xr:uid="{0444B42B-282B-4340-B32C-2E9D1F553445}"/>
    <cellStyle name="40% - Accent4 3 4 2 2 2 2" xfId="24946" xr:uid="{37DCE01F-3055-4A2C-A5D7-1DC8DDDCF129}"/>
    <cellStyle name="40% - Accent4 3 4 2 2 2 2 2" xfId="24947" xr:uid="{E6829943-4D50-45B8-8A0E-0E831A2898C5}"/>
    <cellStyle name="40% - Accent4 3 4 2 2 2 3" xfId="24948" xr:uid="{CFB77416-A283-47B2-9A69-D464BF0BB836}"/>
    <cellStyle name="40% - Accent4 3 4 2 2 3" xfId="24949" xr:uid="{A5F72C1C-79B7-4C00-B908-6E24CF7BFDF6}"/>
    <cellStyle name="40% - Accent4 3 4 2 2 3 2" xfId="24950" xr:uid="{6846800C-EDC0-4F4B-9192-3BB94EF27E44}"/>
    <cellStyle name="40% - Accent4 3 4 2 2 4" xfId="24951" xr:uid="{45B31B81-50D6-46B8-8210-0A21B2759FC6}"/>
    <cellStyle name="40% - Accent4 3 4 2 2 4 2" xfId="24952" xr:uid="{D5A943CB-A673-48A6-A7C2-15658D1DA726}"/>
    <cellStyle name="40% - Accent4 3 4 2 2 5" xfId="24953" xr:uid="{7D89B1A6-9C5C-4955-AC5A-979D66DE8C0F}"/>
    <cellStyle name="40% - Accent4 3 4 2 2 6" xfId="24954" xr:uid="{8BC2CEA6-A3C7-4DC7-B552-DC848499FAE6}"/>
    <cellStyle name="40% - Accent4 3 4 2 3" xfId="24955" xr:uid="{1D7E2159-F1BB-4927-9317-CFFAF90BF46B}"/>
    <cellStyle name="40% - Accent4 3 4 2 3 2" xfId="24956" xr:uid="{630E3EF0-9664-4169-B95A-D29C02F8F1C3}"/>
    <cellStyle name="40% - Accent4 3 4 2 3 2 2" xfId="24957" xr:uid="{915A28E8-2898-4A20-9EDE-90A344F44C71}"/>
    <cellStyle name="40% - Accent4 3 4 2 3 3" xfId="24958" xr:uid="{54402F38-7C77-4E00-95D0-0C626171CFA0}"/>
    <cellStyle name="40% - Accent4 3 4 2 4" xfId="24959" xr:uid="{1AB878D4-7191-4941-9B10-B5C4C686B4CD}"/>
    <cellStyle name="40% - Accent4 3 4 2 4 2" xfId="24960" xr:uid="{A4EF549E-0305-4FCC-AD50-3EC89E8189DD}"/>
    <cellStyle name="40% - Accent4 3 4 2 5" xfId="24961" xr:uid="{6BCE1324-D8BE-4B06-AF0E-C75E45B0DA2D}"/>
    <cellStyle name="40% - Accent4 3 4 2 5 2" xfId="24962" xr:uid="{D76B2840-8AF7-4C28-8C06-A4722CF487EC}"/>
    <cellStyle name="40% - Accent4 3 4 2 6" xfId="24963" xr:uid="{BA50894D-D11E-4F2D-AC63-DF19D80AC2C2}"/>
    <cellStyle name="40% - Accent4 3 4 2 7" xfId="24964" xr:uid="{9E4FEAF3-C5C5-4686-B541-0EE2C50203C5}"/>
    <cellStyle name="40% - Accent4 3 4 3" xfId="24965" xr:uid="{06E6D59E-C4A3-410A-9C37-73ED86F08408}"/>
    <cellStyle name="40% - Accent4 3 4 3 2" xfId="24966" xr:uid="{520E4AC3-167A-4D84-9E4B-D37E6F68397F}"/>
    <cellStyle name="40% - Accent4 3 4 3 2 2" xfId="24967" xr:uid="{511AB083-BC91-4F74-A770-588FBA3DA3AB}"/>
    <cellStyle name="40% - Accent4 3 4 3 2 2 2" xfId="24968" xr:uid="{90CD2504-358D-4EA3-807A-9B75EBD74DD8}"/>
    <cellStyle name="40% - Accent4 3 4 3 2 2 2 2" xfId="24969" xr:uid="{2D3C4825-805A-47C6-B958-E3B67236A1B9}"/>
    <cellStyle name="40% - Accent4 3 4 3 2 2 3" xfId="24970" xr:uid="{57BB2292-755D-41DE-854C-B567840C833C}"/>
    <cellStyle name="40% - Accent4 3 4 3 2 3" xfId="24971" xr:uid="{EFCF02C4-9D6D-4344-8CA5-033D0EEE1BF5}"/>
    <cellStyle name="40% - Accent4 3 4 3 2 3 2" xfId="24972" xr:uid="{2F295A96-1B94-42A0-9E55-71B79F8B6B59}"/>
    <cellStyle name="40% - Accent4 3 4 3 2 4" xfId="24973" xr:uid="{81AFAA89-42B1-4219-A338-24AA3C83E627}"/>
    <cellStyle name="40% - Accent4 3 4 3 3" xfId="24974" xr:uid="{9C8B1A81-D4D1-46EF-8102-0A52FF3DA662}"/>
    <cellStyle name="40% - Accent4 3 4 3 3 2" xfId="24975" xr:uid="{E861BD59-CF37-4702-A46D-4733DD1E362C}"/>
    <cellStyle name="40% - Accent4 3 4 3 3 2 2" xfId="24976" xr:uid="{6BF8FEAC-021F-492F-A2C6-21F1DEEE031C}"/>
    <cellStyle name="40% - Accent4 3 4 3 3 3" xfId="24977" xr:uid="{8E5C6AEF-4C5A-4ADB-85C4-C6D2012A1F43}"/>
    <cellStyle name="40% - Accent4 3 4 3 4" xfId="24978" xr:uid="{ECE5F0F5-F451-4DAD-992C-716C62C3B745}"/>
    <cellStyle name="40% - Accent4 3 4 3 4 2" xfId="24979" xr:uid="{A1391F84-34C0-41E6-AB35-C7AF85104A43}"/>
    <cellStyle name="40% - Accent4 3 4 3 5" xfId="24980" xr:uid="{C674E7C0-4207-483A-88BA-0854C4FB6602}"/>
    <cellStyle name="40% - Accent4 3 4 3 5 2" xfId="24981" xr:uid="{31EB2F47-A4EA-4959-98F5-6BF33260C544}"/>
    <cellStyle name="40% - Accent4 3 4 3 6" xfId="24982" xr:uid="{AD10AD66-50FC-4728-802B-E24226CF381A}"/>
    <cellStyle name="40% - Accent4 3 4 3 7" xfId="24983" xr:uid="{73080021-2BAC-4776-8DE8-EC881BA8B77E}"/>
    <cellStyle name="40% - Accent4 3 4 4" xfId="24984" xr:uid="{22DA23BC-695B-4028-8542-3A7B4C0650B2}"/>
    <cellStyle name="40% - Accent4 3 4 4 2" xfId="24985" xr:uid="{8EEAF7C0-389F-4782-A0A7-E04F7CD2DB91}"/>
    <cellStyle name="40% - Accent4 3 4 4 2 2" xfId="24986" xr:uid="{5AE34CED-5870-40D3-B46C-0AB7BA7492D7}"/>
    <cellStyle name="40% - Accent4 3 4 4 2 2 2" xfId="24987" xr:uid="{D6F81C0A-F08D-485A-8AA8-6F65BF432079}"/>
    <cellStyle name="40% - Accent4 3 4 4 2 2 2 2" xfId="24988" xr:uid="{7E3DE7F6-403D-4BE2-B908-A124B082016D}"/>
    <cellStyle name="40% - Accent4 3 4 4 2 2 3" xfId="24989" xr:uid="{CE229F2A-81CC-4ADF-B351-4A2560D375DB}"/>
    <cellStyle name="40% - Accent4 3 4 4 2 3" xfId="24990" xr:uid="{019B30D2-8D20-4E3F-828C-248227647DC7}"/>
    <cellStyle name="40% - Accent4 3 4 4 2 3 2" xfId="24991" xr:uid="{6485544B-0715-46F9-A083-672F6DB9BA46}"/>
    <cellStyle name="40% - Accent4 3 4 4 2 4" xfId="24992" xr:uid="{112CDDE7-B47F-4F1C-9886-C3C99F2287E1}"/>
    <cellStyle name="40% - Accent4 3 4 4 3" xfId="24993" xr:uid="{B8DB28E9-9EA9-4CBB-A4F8-14C6ACEE9602}"/>
    <cellStyle name="40% - Accent4 3 4 4 3 2" xfId="24994" xr:uid="{40E7A191-FCBF-4A2F-AD54-F68D0ED01FA7}"/>
    <cellStyle name="40% - Accent4 3 4 4 3 2 2" xfId="24995" xr:uid="{CCCFE9CA-C8F4-45D7-8C47-1B0243A175C2}"/>
    <cellStyle name="40% - Accent4 3 4 4 3 3" xfId="24996" xr:uid="{B38ED0BF-24F8-40DF-A500-50BCED2256B9}"/>
    <cellStyle name="40% - Accent4 3 4 4 4" xfId="24997" xr:uid="{BAD56B19-C405-49E9-B970-5F6FF9C75F90}"/>
    <cellStyle name="40% - Accent4 3 4 4 4 2" xfId="24998" xr:uid="{5A247004-AACB-4E16-89B7-02E497E519B3}"/>
    <cellStyle name="40% - Accent4 3 4 4 5" xfId="24999" xr:uid="{04086355-9389-4EF8-A5BD-C454A980832F}"/>
    <cellStyle name="40% - Accent4 3 4 5" xfId="25000" xr:uid="{D15C27B1-E218-465D-B6B9-1F6BBA273CE2}"/>
    <cellStyle name="40% - Accent4 3 4 5 2" xfId="25001" xr:uid="{69B82E8C-AC67-42F0-A698-A2069B73DD98}"/>
    <cellStyle name="40% - Accent4 3 4 5 2 2" xfId="25002" xr:uid="{9E911238-92F9-461C-87A2-7604AABC2716}"/>
    <cellStyle name="40% - Accent4 3 4 5 2 2 2" xfId="25003" xr:uid="{25C28ED7-CE80-4337-B665-31C4EE04E0CB}"/>
    <cellStyle name="40% - Accent4 3 4 5 2 2 2 2" xfId="25004" xr:uid="{88DD21E8-F0FE-4457-9AF2-FBC482CD3CA6}"/>
    <cellStyle name="40% - Accent4 3 4 5 2 2 3" xfId="25005" xr:uid="{09D82294-5900-42A8-8CC9-D2E048E971B4}"/>
    <cellStyle name="40% - Accent4 3 4 5 2 3" xfId="25006" xr:uid="{62E8E209-7843-4873-81D6-78C4218FA011}"/>
    <cellStyle name="40% - Accent4 3 4 5 2 3 2" xfId="25007" xr:uid="{58B70159-8877-47FD-98F7-CF5576BCAB94}"/>
    <cellStyle name="40% - Accent4 3 4 5 2 4" xfId="25008" xr:uid="{4811685F-5847-4422-AC63-1C6A608AB1F4}"/>
    <cellStyle name="40% - Accent4 3 4 5 3" xfId="25009" xr:uid="{405C97AB-70B7-48DE-899D-AD04C566D541}"/>
    <cellStyle name="40% - Accent4 3 4 5 3 2" xfId="25010" xr:uid="{E5EA3EA2-6E6C-4F6B-B483-9BD54C6DB3F9}"/>
    <cellStyle name="40% - Accent4 3 4 5 3 2 2" xfId="25011" xr:uid="{BE7206B9-C39C-4B03-AE1D-BFEF6CC5B4B7}"/>
    <cellStyle name="40% - Accent4 3 4 5 3 3" xfId="25012" xr:uid="{E2B4CEE7-BD80-4A13-9886-03BCC26F8275}"/>
    <cellStyle name="40% - Accent4 3 4 5 4" xfId="25013" xr:uid="{1788486E-D794-435C-9851-3874ED3E8CF5}"/>
    <cellStyle name="40% - Accent4 3 4 5 4 2" xfId="25014" xr:uid="{78FD48CF-C7A6-421A-80EC-EF7BFB4FCF0C}"/>
    <cellStyle name="40% - Accent4 3 4 5 5" xfId="25015" xr:uid="{9AF0F165-BC80-4CD5-ABD0-B902E4E954E2}"/>
    <cellStyle name="40% - Accent4 3 4 6" xfId="25016" xr:uid="{14441F43-218A-4246-9F50-3CED2B838247}"/>
    <cellStyle name="40% - Accent4 3 4 6 2" xfId="25017" xr:uid="{5CB4C9EE-2685-44BC-9CF7-ACA3B7727744}"/>
    <cellStyle name="40% - Accent4 3 4 6 2 2" xfId="25018" xr:uid="{34FA45EC-1C65-4A14-99F3-A8426B9598FD}"/>
    <cellStyle name="40% - Accent4 3 4 6 2 2 2" xfId="25019" xr:uid="{99EFC0DB-EB5F-480B-B22B-0089116D11F6}"/>
    <cellStyle name="40% - Accent4 3 4 6 2 3" xfId="25020" xr:uid="{D00EC425-67D5-4358-98DD-8F0B34A5757E}"/>
    <cellStyle name="40% - Accent4 3 4 6 3" xfId="25021" xr:uid="{2E0A31C3-CA44-4248-91CD-3C17FBA344B9}"/>
    <cellStyle name="40% - Accent4 3 4 6 3 2" xfId="25022" xr:uid="{1CFFEEB0-8658-4C9D-94AD-6BD4CADFD8E8}"/>
    <cellStyle name="40% - Accent4 3 4 6 4" xfId="25023" xr:uid="{0B2073E4-83BB-476B-BC31-E85A3B96B8DA}"/>
    <cellStyle name="40% - Accent4 3 4 7" xfId="25024" xr:uid="{C30D4BD7-8DF4-4E18-8A9F-20A0A5075194}"/>
    <cellStyle name="40% - Accent4 3 4 7 2" xfId="25025" xr:uid="{F1A61929-5BCE-4731-BD61-FE920FCCE2E7}"/>
    <cellStyle name="40% - Accent4 3 4 7 2 2" xfId="25026" xr:uid="{9AF54C2E-87D0-4779-A757-E60E061A1E9D}"/>
    <cellStyle name="40% - Accent4 3 4 7 3" xfId="25027" xr:uid="{DE288743-8019-40C6-B9CD-22CEF0569799}"/>
    <cellStyle name="40% - Accent4 3 4 8" xfId="25028" xr:uid="{DE2AB1B1-348A-4752-817C-426ADAA0DD93}"/>
    <cellStyle name="40% - Accent4 3 4 8 2" xfId="25029" xr:uid="{D3499B22-AC74-4360-B4CB-27FB50F2EDAE}"/>
    <cellStyle name="40% - Accent4 3 4 9" xfId="25030" xr:uid="{48FE5BB7-A8FE-4846-86EF-1086AC8BD5AB}"/>
    <cellStyle name="40% - Accent4 3 4 9 2" xfId="25031" xr:uid="{23C8C6C7-FFA7-455A-96CC-723C64ABEF65}"/>
    <cellStyle name="40% - Accent4 3 5" xfId="25032" xr:uid="{4F7A3327-CF9B-4353-80EB-FF0C100FA951}"/>
    <cellStyle name="40% - Accent4 3 5 2" xfId="25033" xr:uid="{CD7805DA-541C-41BC-A40D-9DB4B2C9345E}"/>
    <cellStyle name="40% - Accent4 3 5 2 2" xfId="25034" xr:uid="{4394D059-A673-48FF-A8F1-904E52F0BB6D}"/>
    <cellStyle name="40% - Accent4 3 5 2 2 2" xfId="25035" xr:uid="{98A84070-9373-409D-9B5D-01BD832120B2}"/>
    <cellStyle name="40% - Accent4 3 5 2 2 2 2" xfId="25036" xr:uid="{00245062-0D0A-4D41-9145-FDF58EDE12F6}"/>
    <cellStyle name="40% - Accent4 3 5 2 2 2 2 2" xfId="25037" xr:uid="{E5E7F9ED-4EED-4E63-8960-F4CA893AFFB5}"/>
    <cellStyle name="40% - Accent4 3 5 2 2 2 3" xfId="25038" xr:uid="{E4177343-A5FF-4730-8477-1F1B49D809FE}"/>
    <cellStyle name="40% - Accent4 3 5 2 2 3" xfId="25039" xr:uid="{572C5918-7838-4D71-987F-170DDF434288}"/>
    <cellStyle name="40% - Accent4 3 5 2 2 3 2" xfId="25040" xr:uid="{53FEEBC4-580C-4CD5-B609-598E0AC40873}"/>
    <cellStyle name="40% - Accent4 3 5 2 2 4" xfId="25041" xr:uid="{76B368C6-9BDC-47A6-99B3-159076200130}"/>
    <cellStyle name="40% - Accent4 3 5 2 2 4 2" xfId="25042" xr:uid="{027157FC-245B-4414-BA3B-8A40EBF6396B}"/>
    <cellStyle name="40% - Accent4 3 5 2 2 5" xfId="25043" xr:uid="{E7D35895-94D3-49A1-B8AF-43ECB4D1DD5B}"/>
    <cellStyle name="40% - Accent4 3 5 2 2 6" xfId="25044" xr:uid="{2DDBCC94-C439-4510-9F8C-0DED0A3CA06A}"/>
    <cellStyle name="40% - Accent4 3 5 2 3" xfId="25045" xr:uid="{6FC66471-7CBC-4F87-88A3-29404BC7F8C8}"/>
    <cellStyle name="40% - Accent4 3 5 2 3 2" xfId="25046" xr:uid="{3C8D7FBE-23B4-4BA1-A4D8-32766012358F}"/>
    <cellStyle name="40% - Accent4 3 5 2 3 2 2" xfId="25047" xr:uid="{7EB2058E-ABF0-4CD3-8EDC-4114C1AE3940}"/>
    <cellStyle name="40% - Accent4 3 5 2 3 3" xfId="25048" xr:uid="{3D850A4E-2FFA-4DA2-BE2F-08771648CA44}"/>
    <cellStyle name="40% - Accent4 3 5 2 4" xfId="25049" xr:uid="{41357452-5C0C-4F25-9052-FC24E69CC603}"/>
    <cellStyle name="40% - Accent4 3 5 2 4 2" xfId="25050" xr:uid="{4A8247E1-A57E-46CC-9F43-20A78D0ED16C}"/>
    <cellStyle name="40% - Accent4 3 5 2 5" xfId="25051" xr:uid="{B26BE9AF-3F69-469C-8485-CA837C624974}"/>
    <cellStyle name="40% - Accent4 3 5 2 5 2" xfId="25052" xr:uid="{911D85FF-99F2-4161-9F74-F99817604933}"/>
    <cellStyle name="40% - Accent4 3 5 2 6" xfId="25053" xr:uid="{19C7B3A2-01EE-42E7-985D-FFBF2E1F6C63}"/>
    <cellStyle name="40% - Accent4 3 5 2 7" xfId="25054" xr:uid="{B70681AE-FC2E-472E-8F65-B49D5BDB61F3}"/>
    <cellStyle name="40% - Accent4 3 5 3" xfId="25055" xr:uid="{2849E45C-D6D2-4E65-8E0F-8A12EA17B4AE}"/>
    <cellStyle name="40% - Accent4 3 5 3 2" xfId="25056" xr:uid="{AE255CC5-858A-4063-BF0D-E2E081FD62DD}"/>
    <cellStyle name="40% - Accent4 3 5 3 2 2" xfId="25057" xr:uid="{2FBFCB5C-1493-488C-89B7-37621AD98785}"/>
    <cellStyle name="40% - Accent4 3 5 3 2 2 2" xfId="25058" xr:uid="{60A52AF0-14AD-48C4-9BE3-BA17005ABAA4}"/>
    <cellStyle name="40% - Accent4 3 5 3 2 2 2 2" xfId="25059" xr:uid="{21539CD9-5ED8-447D-83B8-78F1B51AE966}"/>
    <cellStyle name="40% - Accent4 3 5 3 2 2 3" xfId="25060" xr:uid="{D56BEAD6-FF39-4213-996D-79F52994C42A}"/>
    <cellStyle name="40% - Accent4 3 5 3 2 3" xfId="25061" xr:uid="{4A2AB06C-BB26-4044-9C67-2AFC065AC74D}"/>
    <cellStyle name="40% - Accent4 3 5 3 2 3 2" xfId="25062" xr:uid="{CEA5B31D-EA4F-44A5-A619-3A0E6640A76C}"/>
    <cellStyle name="40% - Accent4 3 5 3 2 4" xfId="25063" xr:uid="{46FC79C6-0EDE-405C-8371-EAE38638BD75}"/>
    <cellStyle name="40% - Accent4 3 5 3 3" xfId="25064" xr:uid="{7802DF7A-1352-4224-812B-5615BC3F78A7}"/>
    <cellStyle name="40% - Accent4 3 5 3 3 2" xfId="25065" xr:uid="{369C2675-3C6C-4448-9F06-BF8040CEAD2B}"/>
    <cellStyle name="40% - Accent4 3 5 3 3 2 2" xfId="25066" xr:uid="{3C9689D5-B127-44D9-9BD8-7DD23E8FE959}"/>
    <cellStyle name="40% - Accent4 3 5 3 3 3" xfId="25067" xr:uid="{021FAF97-20E0-4FB7-B20A-34906D9F0595}"/>
    <cellStyle name="40% - Accent4 3 5 3 4" xfId="25068" xr:uid="{34431436-67AF-4610-903A-0FBF38CC2939}"/>
    <cellStyle name="40% - Accent4 3 5 3 4 2" xfId="25069" xr:uid="{A92B7C23-53C6-4635-AD8D-837F770CA79B}"/>
    <cellStyle name="40% - Accent4 3 5 3 5" xfId="25070" xr:uid="{96A34188-8899-40F6-AFCE-A819EAEC2B4E}"/>
    <cellStyle name="40% - Accent4 3 5 3 5 2" xfId="25071" xr:uid="{6A05E217-5E3B-43F9-81B8-FAD1DD249B6D}"/>
    <cellStyle name="40% - Accent4 3 5 3 6" xfId="25072" xr:uid="{A17DB19D-572F-4C76-832D-5E2059CEED34}"/>
    <cellStyle name="40% - Accent4 3 5 3 7" xfId="25073" xr:uid="{5B7CF68D-A761-412A-9EBA-7C55C2CDAEB3}"/>
    <cellStyle name="40% - Accent4 3 5 4" xfId="25074" xr:uid="{B233AE19-5415-4EF2-9BB4-9D7C86010CF2}"/>
    <cellStyle name="40% - Accent4 3 5 4 2" xfId="25075" xr:uid="{AF4D7EFA-5C0B-4CD4-B109-6ACE4926A92E}"/>
    <cellStyle name="40% - Accent4 3 5 4 2 2" xfId="25076" xr:uid="{79091E36-6AAF-4BEA-A849-832016B82F2A}"/>
    <cellStyle name="40% - Accent4 3 5 4 2 2 2" xfId="25077" xr:uid="{0844B6FD-0806-49D7-8E8F-5A1A5FFB8C54}"/>
    <cellStyle name="40% - Accent4 3 5 4 2 3" xfId="25078" xr:uid="{75093F79-A8CE-4D4C-8C57-08419A95F7F0}"/>
    <cellStyle name="40% - Accent4 3 5 4 3" xfId="25079" xr:uid="{B1C01C99-45C6-49B2-AB89-0C789A03D18B}"/>
    <cellStyle name="40% - Accent4 3 5 4 3 2" xfId="25080" xr:uid="{116F5C66-F4A9-4FE8-9C4A-34FB9407F572}"/>
    <cellStyle name="40% - Accent4 3 5 4 4" xfId="25081" xr:uid="{294A77E4-1E2B-4878-9CD4-0C66E01CA51E}"/>
    <cellStyle name="40% - Accent4 3 5 5" xfId="25082" xr:uid="{78D78F1C-3988-44B0-9966-A81490B2C253}"/>
    <cellStyle name="40% - Accent4 3 5 5 2" xfId="25083" xr:uid="{6845A341-32B7-46FF-BB27-73BA8E9B2797}"/>
    <cellStyle name="40% - Accent4 3 5 5 2 2" xfId="25084" xr:uid="{39FD2B44-D898-40EC-8CA8-316AB46AE67A}"/>
    <cellStyle name="40% - Accent4 3 5 5 3" xfId="25085" xr:uid="{45B91BE7-AF10-4E4A-9B93-5DD6C79BAE59}"/>
    <cellStyle name="40% - Accent4 3 5 6" xfId="25086" xr:uid="{0ABDE379-CB8B-4D9F-A33E-64E1B0351CC0}"/>
    <cellStyle name="40% - Accent4 3 5 6 2" xfId="25087" xr:uid="{CBF14195-D2F3-44A4-8431-7771A9054EFC}"/>
    <cellStyle name="40% - Accent4 3 5 7" xfId="25088" xr:uid="{6B85F4FA-EB13-43B3-BDC5-455EBA1DAD49}"/>
    <cellStyle name="40% - Accent4 3 5 7 2" xfId="25089" xr:uid="{D32313C8-021B-4A1E-972A-E36664CD3EA4}"/>
    <cellStyle name="40% - Accent4 3 5 8" xfId="25090" xr:uid="{CA62E8C9-391F-4105-BD56-43F7FDD3E78F}"/>
    <cellStyle name="40% - Accent4 3 5 9" xfId="25091" xr:uid="{1816C650-2C12-4E98-B6D1-709356CF4036}"/>
    <cellStyle name="40% - Accent4 3 6" xfId="25092" xr:uid="{1AB49364-DD90-49A9-8443-A2027ABB086A}"/>
    <cellStyle name="40% - Accent4 3 6 2" xfId="25093" xr:uid="{2A6E1135-714D-4B3E-903D-7B9F0ED249CF}"/>
    <cellStyle name="40% - Accent4 3 6 2 2" xfId="25094" xr:uid="{88105C97-465C-4DE5-9B64-D608699DC1EE}"/>
    <cellStyle name="40% - Accent4 3 6 2 2 2" xfId="25095" xr:uid="{2F89E24B-82F0-4F60-8356-A39AB1AEDE79}"/>
    <cellStyle name="40% - Accent4 3 6 2 2 2 2" xfId="25096" xr:uid="{18083378-75D5-4BEC-8BF4-E2D6F95C97B2}"/>
    <cellStyle name="40% - Accent4 3 6 2 2 2 2 2" xfId="25097" xr:uid="{20EAAEEE-2596-42D6-9546-69AAD0B7D85E}"/>
    <cellStyle name="40% - Accent4 3 6 2 2 2 3" xfId="25098" xr:uid="{235CC916-4A1B-41E4-9A0C-1F7732EA661A}"/>
    <cellStyle name="40% - Accent4 3 6 2 2 3" xfId="25099" xr:uid="{85481C1E-23B8-4193-81FA-7DA89E4417F3}"/>
    <cellStyle name="40% - Accent4 3 6 2 2 3 2" xfId="25100" xr:uid="{A8B49C06-10AB-46C5-B8A7-CFAD453BB649}"/>
    <cellStyle name="40% - Accent4 3 6 2 2 4" xfId="25101" xr:uid="{78807675-4136-40F7-B779-FACD0A37F31D}"/>
    <cellStyle name="40% - Accent4 3 6 2 2 4 2" xfId="25102" xr:uid="{275DF9F6-8504-4F21-A241-88DCD1692190}"/>
    <cellStyle name="40% - Accent4 3 6 2 2 5" xfId="25103" xr:uid="{E9083D95-85A7-4E18-8365-24309B7276EF}"/>
    <cellStyle name="40% - Accent4 3 6 2 2 6" xfId="25104" xr:uid="{9CD7E6A2-835B-4E52-B189-987ECB1C2513}"/>
    <cellStyle name="40% - Accent4 3 6 2 3" xfId="25105" xr:uid="{439A8AA9-FD17-40C1-89AF-BDBE1DBA6385}"/>
    <cellStyle name="40% - Accent4 3 6 2 3 2" xfId="25106" xr:uid="{CBF83C85-4206-45FF-A2C4-29DC210708EE}"/>
    <cellStyle name="40% - Accent4 3 6 2 3 2 2" xfId="25107" xr:uid="{C0006A0E-6E36-40A8-A14B-84309965516A}"/>
    <cellStyle name="40% - Accent4 3 6 2 3 3" xfId="25108" xr:uid="{0FB0B440-84F2-4A8D-8F81-51B9E4311EC3}"/>
    <cellStyle name="40% - Accent4 3 6 2 4" xfId="25109" xr:uid="{0B2A18EF-2B7A-4967-A31E-20C1B21DAAF6}"/>
    <cellStyle name="40% - Accent4 3 6 2 4 2" xfId="25110" xr:uid="{C85E683D-3E20-451A-B2A7-4E353A00EC06}"/>
    <cellStyle name="40% - Accent4 3 6 2 5" xfId="25111" xr:uid="{EE43DD26-3B6E-4F17-BE95-06C5A9D2698B}"/>
    <cellStyle name="40% - Accent4 3 6 2 5 2" xfId="25112" xr:uid="{07BBB0C5-A718-41E8-816C-9B98C8B876C7}"/>
    <cellStyle name="40% - Accent4 3 6 2 6" xfId="25113" xr:uid="{299D5A34-2F1B-444E-81B5-3E951BACCD62}"/>
    <cellStyle name="40% - Accent4 3 6 2 7" xfId="25114" xr:uid="{3AABB3B4-E1A4-449D-8ABF-9179453FCAC6}"/>
    <cellStyle name="40% - Accent4 3 6 3" xfId="25115" xr:uid="{35B4B831-EBDB-40EE-948C-6B299CF7D5FD}"/>
    <cellStyle name="40% - Accent4 3 6 3 2" xfId="25116" xr:uid="{EB9AB433-6B87-4B88-BA7E-72F8D3E2CEFB}"/>
    <cellStyle name="40% - Accent4 3 6 3 2 2" xfId="25117" xr:uid="{89CB488B-F16D-449F-8838-B28E9B6CE248}"/>
    <cellStyle name="40% - Accent4 3 6 3 2 2 2" xfId="25118" xr:uid="{611AE556-8EF8-4123-B8E0-F97013A2CB10}"/>
    <cellStyle name="40% - Accent4 3 6 3 2 3" xfId="25119" xr:uid="{56C7E1AA-BB82-495D-B173-081475FEBADE}"/>
    <cellStyle name="40% - Accent4 3 6 3 3" xfId="25120" xr:uid="{8D524F6A-A350-4896-BB69-CB75B19A7400}"/>
    <cellStyle name="40% - Accent4 3 6 3 3 2" xfId="25121" xr:uid="{1EA6D31B-D8FE-4524-B7B9-2AAE1E5AEF44}"/>
    <cellStyle name="40% - Accent4 3 6 3 4" xfId="25122" xr:uid="{4057D3B4-ACBF-4022-B409-8D65018C94B5}"/>
    <cellStyle name="40% - Accent4 3 6 3 4 2" xfId="25123" xr:uid="{D8FB2137-C107-41DC-A4F3-5627DC94E777}"/>
    <cellStyle name="40% - Accent4 3 6 3 5" xfId="25124" xr:uid="{E0D0DB3F-AB14-48B7-AF5A-E4962511A838}"/>
    <cellStyle name="40% - Accent4 3 6 3 6" xfId="25125" xr:uid="{841399AB-CF3E-4398-BDCA-899968B8A099}"/>
    <cellStyle name="40% - Accent4 3 6 4" xfId="25126" xr:uid="{182EA3EB-9DF3-49EB-9368-F26F09AD197E}"/>
    <cellStyle name="40% - Accent4 3 6 4 2" xfId="25127" xr:uid="{2E2C4BC3-6528-4274-971E-AAF9FA616C0F}"/>
    <cellStyle name="40% - Accent4 3 6 4 2 2" xfId="25128" xr:uid="{F49FADFE-5910-41FC-9A59-A70551EDA721}"/>
    <cellStyle name="40% - Accent4 3 6 4 3" xfId="25129" xr:uid="{46C79235-DDC8-477A-860F-FA8565BC9163}"/>
    <cellStyle name="40% - Accent4 3 6 5" xfId="25130" xr:uid="{B7BD5BF6-6DA2-41E3-9777-2F5505C927DE}"/>
    <cellStyle name="40% - Accent4 3 6 5 2" xfId="25131" xr:uid="{D62C869C-B4A1-4D41-A2E7-52B58DCD936C}"/>
    <cellStyle name="40% - Accent4 3 6 6" xfId="25132" xr:uid="{E1B5BE15-D0BD-4D78-8930-6C7539CC195B}"/>
    <cellStyle name="40% - Accent4 3 6 6 2" xfId="25133" xr:uid="{CB43C74D-7DB9-46F2-BA55-A48DBF6512A0}"/>
    <cellStyle name="40% - Accent4 3 6 7" xfId="25134" xr:uid="{2A08878C-5869-49E7-A133-E8D9DB8C7D2B}"/>
    <cellStyle name="40% - Accent4 3 6 8" xfId="25135" xr:uid="{A142FE69-67D1-40EC-BB15-1A8B2B871BBC}"/>
    <cellStyle name="40% - Accent4 3 7" xfId="25136" xr:uid="{F5475539-686C-4C78-8497-EED2D77F0982}"/>
    <cellStyle name="40% - Accent4 3 7 2" xfId="25137" xr:uid="{E025F06B-8570-44A7-B66D-59C9583C879A}"/>
    <cellStyle name="40% - Accent4 3 7 2 2" xfId="25138" xr:uid="{C6936895-F84B-4A74-AC32-6C298D9686C2}"/>
    <cellStyle name="40% - Accent4 3 7 2 2 2" xfId="25139" xr:uid="{9C991AAF-AF90-4E3D-A343-D91DCB5F55BC}"/>
    <cellStyle name="40% - Accent4 3 7 2 2 2 2" xfId="25140" xr:uid="{0A256469-17B4-430C-B586-CD9D2158482F}"/>
    <cellStyle name="40% - Accent4 3 7 2 2 3" xfId="25141" xr:uid="{B6E3B179-78F2-48A6-BF5E-15F16EE027E8}"/>
    <cellStyle name="40% - Accent4 3 7 2 3" xfId="25142" xr:uid="{D4DA7E61-4823-44A5-85A3-D132985700C9}"/>
    <cellStyle name="40% - Accent4 3 7 2 3 2" xfId="25143" xr:uid="{6B0097F9-90E3-481F-9584-1EB0EE684FDC}"/>
    <cellStyle name="40% - Accent4 3 7 2 4" xfId="25144" xr:uid="{452A1C00-4FAE-4422-A514-EF58F2580175}"/>
    <cellStyle name="40% - Accent4 3 7 2 4 2" xfId="25145" xr:uid="{B08CD958-3980-4DE2-B84D-3637ED710E3B}"/>
    <cellStyle name="40% - Accent4 3 7 2 5" xfId="25146" xr:uid="{446531AF-7C88-4765-9098-CDEB9A8A0FC9}"/>
    <cellStyle name="40% - Accent4 3 7 2 6" xfId="25147" xr:uid="{7AAA8D5F-2379-4255-91A7-2DBC38FBD083}"/>
    <cellStyle name="40% - Accent4 3 7 3" xfId="25148" xr:uid="{D663E47F-6ABA-480F-837C-BA61B1E9C4E2}"/>
    <cellStyle name="40% - Accent4 3 7 3 2" xfId="25149" xr:uid="{6257A856-9014-430E-B421-BBB61F4485F6}"/>
    <cellStyle name="40% - Accent4 3 7 3 2 2" xfId="25150" xr:uid="{5643A683-B287-4605-9E45-7C3272E53CEB}"/>
    <cellStyle name="40% - Accent4 3 7 3 3" xfId="25151" xr:uid="{17EF30F6-2ECE-4319-8408-DE0E18CC2456}"/>
    <cellStyle name="40% - Accent4 3 7 4" xfId="25152" xr:uid="{ABE03A1A-8D26-44BB-8CAA-27DE06AD9DE1}"/>
    <cellStyle name="40% - Accent4 3 7 4 2" xfId="25153" xr:uid="{F1CD2632-A594-4587-93B1-11CB6AB028BC}"/>
    <cellStyle name="40% - Accent4 3 7 5" xfId="25154" xr:uid="{33CE4084-1479-485D-8873-30F1C5178B5A}"/>
    <cellStyle name="40% - Accent4 3 7 5 2" xfId="25155" xr:uid="{F9AD0202-8C2B-42D0-8E3F-229DA41C705F}"/>
    <cellStyle name="40% - Accent4 3 7 6" xfId="25156" xr:uid="{0FC646A8-CCB6-47B3-BD0E-C3C495C21895}"/>
    <cellStyle name="40% - Accent4 3 7 7" xfId="25157" xr:uid="{DBEA40F8-E03E-4A5D-A7E0-FAF0AE0DD81F}"/>
    <cellStyle name="40% - Accent4 3 8" xfId="25158" xr:uid="{F3748BE7-6618-40EF-BAF6-B497DBAC707C}"/>
    <cellStyle name="40% - Accent4 3 8 2" xfId="25159" xr:uid="{C6EA05E9-48D8-499F-876E-F5388E88D358}"/>
    <cellStyle name="40% - Accent4 3 8 2 2" xfId="25160" xr:uid="{F1A214AA-2A3F-4496-82DD-B3193D0C495B}"/>
    <cellStyle name="40% - Accent4 3 8 2 2 2" xfId="25161" xr:uid="{88BFD757-4334-4F09-A881-E2973035E7A9}"/>
    <cellStyle name="40% - Accent4 3 8 2 2 2 2" xfId="25162" xr:uid="{2E56CFE6-64B0-4A12-90E3-A051A496DA96}"/>
    <cellStyle name="40% - Accent4 3 8 2 2 3" xfId="25163" xr:uid="{7260B9D9-0DDF-4EF8-B432-B709E01776E2}"/>
    <cellStyle name="40% - Accent4 3 8 2 3" xfId="25164" xr:uid="{DDC4547C-40CA-4BC8-A59D-7D74B51C2122}"/>
    <cellStyle name="40% - Accent4 3 8 2 3 2" xfId="25165" xr:uid="{3A7B8A4D-FE1F-4EA8-9B19-F711D545E0F0}"/>
    <cellStyle name="40% - Accent4 3 8 2 4" xfId="25166" xr:uid="{5E3F5908-F210-4924-A43A-587651410C66}"/>
    <cellStyle name="40% - Accent4 3 8 3" xfId="25167" xr:uid="{6493E2AC-3092-406F-9D10-F9293FB57D99}"/>
    <cellStyle name="40% - Accent4 3 8 3 2" xfId="25168" xr:uid="{D4D6EC54-1C41-41DA-8F13-02B6BE740C86}"/>
    <cellStyle name="40% - Accent4 3 8 3 2 2" xfId="25169" xr:uid="{2C7EA989-0947-4E90-885F-C3F219199874}"/>
    <cellStyle name="40% - Accent4 3 8 3 3" xfId="25170" xr:uid="{11CD23AF-FBBF-4956-8A7E-2E2614079638}"/>
    <cellStyle name="40% - Accent4 3 8 4" xfId="25171" xr:uid="{2D96134E-D3A1-4438-9D37-D0B937E173C7}"/>
    <cellStyle name="40% - Accent4 3 8 4 2" xfId="25172" xr:uid="{DBA9FC1B-C29A-42EB-AEB7-B882CAC24633}"/>
    <cellStyle name="40% - Accent4 3 8 5" xfId="25173" xr:uid="{C82BE3D8-CE0A-4C5E-A093-7D6C6194B8A4}"/>
    <cellStyle name="40% - Accent4 3 8 5 2" xfId="25174" xr:uid="{969CBFA0-E363-4FC4-9DCB-C1C2F406DF1A}"/>
    <cellStyle name="40% - Accent4 3 8 6" xfId="25175" xr:uid="{37EAE396-52E7-48DD-9306-4192A3F40E22}"/>
    <cellStyle name="40% - Accent4 3 8 7" xfId="25176" xr:uid="{25E1F4E7-6833-4F94-B152-7D84193DED49}"/>
    <cellStyle name="40% - Accent4 3 9" xfId="25177" xr:uid="{B7B48604-078B-43A2-B4DA-E101B4D4410B}"/>
    <cellStyle name="40% - Accent4 3 9 2" xfId="25178" xr:uid="{E256E25D-D8C5-4591-8370-6A774B5A539A}"/>
    <cellStyle name="40% - Accent4 3 9 2 2" xfId="25179" xr:uid="{8DD56C5B-BB93-4F19-B0B2-BF58CB7EA5CD}"/>
    <cellStyle name="40% - Accent4 3 9 2 2 2" xfId="25180" xr:uid="{EAA34BF1-C08E-40A9-9BB7-0019B3D70CD4}"/>
    <cellStyle name="40% - Accent4 3 9 2 2 2 2" xfId="25181" xr:uid="{D98400EF-F7BF-47A6-A768-0DF9489AFE69}"/>
    <cellStyle name="40% - Accent4 3 9 2 2 3" xfId="25182" xr:uid="{B965D486-FE8E-4989-A78F-BD642AD1C52E}"/>
    <cellStyle name="40% - Accent4 3 9 2 3" xfId="25183" xr:uid="{CC648236-2D28-4440-8CDA-EC4497878328}"/>
    <cellStyle name="40% - Accent4 3 9 2 3 2" xfId="25184" xr:uid="{55EF1199-CAC7-4722-8D2B-449EFC7A62FA}"/>
    <cellStyle name="40% - Accent4 3 9 2 4" xfId="25185" xr:uid="{C682687A-615C-410E-A320-7DE88394E0D7}"/>
    <cellStyle name="40% - Accent4 3 9 3" xfId="25186" xr:uid="{C59F2086-F391-464E-89AE-85DEA486117A}"/>
    <cellStyle name="40% - Accent4 3 9 3 2" xfId="25187" xr:uid="{8C75C4BF-2589-4514-B3F9-0172164ABB8F}"/>
    <cellStyle name="40% - Accent4 3 9 3 2 2" xfId="25188" xr:uid="{A9EEAC18-9C7A-4DAB-A4AE-6FD25DECE7A8}"/>
    <cellStyle name="40% - Accent4 3 9 3 3" xfId="25189" xr:uid="{71B39C59-6DF8-433C-91C4-995661F30014}"/>
    <cellStyle name="40% - Accent4 3 9 4" xfId="25190" xr:uid="{07C8B4CD-4FD6-4631-A944-E8F014B23CC3}"/>
    <cellStyle name="40% - Accent4 3 9 4 2" xfId="25191" xr:uid="{EB63B75D-E63E-4970-9285-15AF26358BE0}"/>
    <cellStyle name="40% - Accent4 3 9 5" xfId="25192" xr:uid="{DCEE64C5-437F-4870-ACED-4DA95071E76B}"/>
    <cellStyle name="40% - Accent4 3_Asset Register (new)" xfId="25193" xr:uid="{378F7E4B-DACE-4B58-A723-7C3D3E5E97CD}"/>
    <cellStyle name="40% - Accent4 4" xfId="25194" xr:uid="{FC6FD18A-2224-4862-876D-BD4D1FABEBE5}"/>
    <cellStyle name="40% - Accent4 4 10" xfId="25195" xr:uid="{2C138FFF-50A6-49C8-8981-8D3720F2ECA2}"/>
    <cellStyle name="40% - Accent4 4 10 2" xfId="25196" xr:uid="{19DC8C1C-B081-47CC-A94E-737A0F5E3258}"/>
    <cellStyle name="40% - Accent4 4 10 2 2" xfId="25197" xr:uid="{2457CF8F-A752-4288-AF34-9926585C7F28}"/>
    <cellStyle name="40% - Accent4 4 10 2 2 2" xfId="25198" xr:uid="{19429A06-4F09-4FF8-9D5C-81ABF909D33E}"/>
    <cellStyle name="40% - Accent4 4 10 2 2 2 2" xfId="25199" xr:uid="{74E583DC-AF23-46CE-9641-3C782A162BBB}"/>
    <cellStyle name="40% - Accent4 4 10 2 2 3" xfId="25200" xr:uid="{C1DFB4ED-B038-4749-9CB8-62E94F6A848C}"/>
    <cellStyle name="40% - Accent4 4 10 2 3" xfId="25201" xr:uid="{8B250D3E-6FBC-498D-9E21-7CEDDEF1698C}"/>
    <cellStyle name="40% - Accent4 4 10 2 3 2" xfId="25202" xr:uid="{542B0E33-317B-4E94-8ECD-0900386E1D41}"/>
    <cellStyle name="40% - Accent4 4 10 2 4" xfId="25203" xr:uid="{5068CAF3-8C2F-4646-BEDB-8535AD5F0AD6}"/>
    <cellStyle name="40% - Accent4 4 10 3" xfId="25204" xr:uid="{0B6ABA62-EFB0-4549-B8DF-898803077FC8}"/>
    <cellStyle name="40% - Accent4 4 10 3 2" xfId="25205" xr:uid="{3B90614F-78DB-4483-9813-9184F0F58382}"/>
    <cellStyle name="40% - Accent4 4 10 3 2 2" xfId="25206" xr:uid="{B5187EB7-0202-4BDF-B0E7-5218CA6C3B41}"/>
    <cellStyle name="40% - Accent4 4 10 3 3" xfId="25207" xr:uid="{71AAA19F-B886-4587-BC8B-ED368CD487E2}"/>
    <cellStyle name="40% - Accent4 4 10 4" xfId="25208" xr:uid="{D03F06CE-73B4-4BAB-B863-06552C6A0101}"/>
    <cellStyle name="40% - Accent4 4 10 4 2" xfId="25209" xr:uid="{3695598F-4661-4BAC-91CD-64080F20443D}"/>
    <cellStyle name="40% - Accent4 4 10 5" xfId="25210" xr:uid="{6F6CB8E0-CACD-49D8-84FC-CD786D0A410D}"/>
    <cellStyle name="40% - Accent4 4 11" xfId="25211" xr:uid="{D9D6BC3E-FCE9-45C0-A804-52E39E85DF43}"/>
    <cellStyle name="40% - Accent4 4 11 2" xfId="25212" xr:uid="{68800906-0F89-4235-83AB-57F6E9D8CD9F}"/>
    <cellStyle name="40% - Accent4 4 11 2 2" xfId="25213" xr:uid="{0DAB01D6-E015-410F-A1EB-83EC339930D2}"/>
    <cellStyle name="40% - Accent4 4 11 2 2 2" xfId="25214" xr:uid="{DB89910A-EF48-48B9-9F09-DFD8E485FB37}"/>
    <cellStyle name="40% - Accent4 4 11 2 2 2 2" xfId="25215" xr:uid="{7B9DE5C5-73C6-40A9-8B9B-8AA1CAFA29CF}"/>
    <cellStyle name="40% - Accent4 4 11 2 2 3" xfId="25216" xr:uid="{8A069FAC-6D49-48BC-9AC2-7A85E82E0886}"/>
    <cellStyle name="40% - Accent4 4 11 2 3" xfId="25217" xr:uid="{80B2CAB4-45D3-4AEF-93C9-C2F94E6E277F}"/>
    <cellStyle name="40% - Accent4 4 11 2 3 2" xfId="25218" xr:uid="{E7008925-747D-4F05-9D50-AC07C50C90E6}"/>
    <cellStyle name="40% - Accent4 4 11 2 4" xfId="25219" xr:uid="{FD8AB221-362E-4B6F-B6BF-8298D5577B4E}"/>
    <cellStyle name="40% - Accent4 4 11 3" xfId="25220" xr:uid="{673C71C2-E0C2-44BA-89BB-0F13129D8F90}"/>
    <cellStyle name="40% - Accent4 4 11 3 2" xfId="25221" xr:uid="{42BE9A31-DFFC-4998-9365-0C383ABDD3BE}"/>
    <cellStyle name="40% - Accent4 4 11 3 2 2" xfId="25222" xr:uid="{A61FC68E-934A-4CF2-BF7B-40B9AFEBA68F}"/>
    <cellStyle name="40% - Accent4 4 11 3 3" xfId="25223" xr:uid="{BB847121-BA21-4DBA-BC52-6989EE3A90F7}"/>
    <cellStyle name="40% - Accent4 4 11 4" xfId="25224" xr:uid="{FD8DD63E-988A-4C8F-A2F3-A2935C980C0E}"/>
    <cellStyle name="40% - Accent4 4 11 4 2" xfId="25225" xr:uid="{89217415-C045-4607-8EE4-A148972EB9F6}"/>
    <cellStyle name="40% - Accent4 4 11 5" xfId="25226" xr:uid="{55068D7A-ABB9-47A2-A059-E8987F287F9B}"/>
    <cellStyle name="40% - Accent4 4 12" xfId="25227" xr:uid="{D9BA00DB-5840-4D4E-B2CA-BB00CC3615D6}"/>
    <cellStyle name="40% - Accent4 4 12 2" xfId="25228" xr:uid="{A419A712-1C08-4C90-9354-70CB540BBCCB}"/>
    <cellStyle name="40% - Accent4 4 12 2 2" xfId="25229" xr:uid="{B1CBCEA8-F612-4743-A759-B9191A21188D}"/>
    <cellStyle name="40% - Accent4 4 12 2 2 2" xfId="25230" xr:uid="{25687100-3102-4577-8F9F-CC245F686A39}"/>
    <cellStyle name="40% - Accent4 4 12 2 2 2 2" xfId="25231" xr:uid="{07686A22-3932-4D0D-8D81-7A2149E8DE7C}"/>
    <cellStyle name="40% - Accent4 4 12 2 2 3" xfId="25232" xr:uid="{452423A0-1E6A-48CB-AAB9-AD318C72478A}"/>
    <cellStyle name="40% - Accent4 4 12 2 3" xfId="25233" xr:uid="{36D33E24-EF35-47E8-A2A4-723ACBE59C20}"/>
    <cellStyle name="40% - Accent4 4 12 2 3 2" xfId="25234" xr:uid="{00FE5AF6-6AF4-424D-96A4-CC7D44DA0D7D}"/>
    <cellStyle name="40% - Accent4 4 12 2 4" xfId="25235" xr:uid="{F0B09AAF-B35D-47AA-8C70-1C9AF6E33C5B}"/>
    <cellStyle name="40% - Accent4 4 12 3" xfId="25236" xr:uid="{04643DED-6BAA-40C4-9145-AFF53907FD8A}"/>
    <cellStyle name="40% - Accent4 4 12 3 2" xfId="25237" xr:uid="{8D81740D-E585-4FC9-AF56-3D6E9B0C7A84}"/>
    <cellStyle name="40% - Accent4 4 12 3 2 2" xfId="25238" xr:uid="{696FC5EB-5CCA-4E9F-A086-0C99888D80C3}"/>
    <cellStyle name="40% - Accent4 4 12 3 3" xfId="25239" xr:uid="{9575C155-76BB-49B9-84A2-945CC89DC232}"/>
    <cellStyle name="40% - Accent4 4 12 4" xfId="25240" xr:uid="{254F423A-3BC5-4221-8873-73435E2112EA}"/>
    <cellStyle name="40% - Accent4 4 12 4 2" xfId="25241" xr:uid="{3A4998EE-211D-40AB-B654-8ECDDA8D499B}"/>
    <cellStyle name="40% - Accent4 4 12 5" xfId="25242" xr:uid="{044318D2-B63F-4418-92C9-69A22C54C0AB}"/>
    <cellStyle name="40% - Accent4 4 13" xfId="25243" xr:uid="{42BA11E7-B23B-4360-A8DB-4F0B15D32079}"/>
    <cellStyle name="40% - Accent4 4 13 2" xfId="25244" xr:uid="{9EAB9518-253A-4DE2-9914-2E95CF44F943}"/>
    <cellStyle name="40% - Accent4 4 13 2 2" xfId="25245" xr:uid="{BADD59E7-354B-4203-910C-683596B9608B}"/>
    <cellStyle name="40% - Accent4 4 13 2 2 2" xfId="25246" xr:uid="{493820A8-01CB-4384-838E-AEACFB9DE61E}"/>
    <cellStyle name="40% - Accent4 4 13 2 2 2 2" xfId="25247" xr:uid="{81805CAE-B99F-4FC1-8DE6-AA330C1B3FBE}"/>
    <cellStyle name="40% - Accent4 4 13 2 2 3" xfId="25248" xr:uid="{E2932159-D932-4508-8BFA-4C28E22032ED}"/>
    <cellStyle name="40% - Accent4 4 13 2 3" xfId="25249" xr:uid="{6CC86CFF-08C3-4F1F-9062-D6579050FA31}"/>
    <cellStyle name="40% - Accent4 4 13 2 3 2" xfId="25250" xr:uid="{1D673BDB-4FB3-468B-9955-4BA230E0EAC8}"/>
    <cellStyle name="40% - Accent4 4 13 2 4" xfId="25251" xr:uid="{B93842C0-B8F8-4080-AE41-589985A7CE32}"/>
    <cellStyle name="40% - Accent4 4 13 3" xfId="25252" xr:uid="{5F1D8C07-B087-409C-811E-BBD44F1F41CF}"/>
    <cellStyle name="40% - Accent4 4 13 3 2" xfId="25253" xr:uid="{9070EF59-D5E0-49C9-9E10-2AAE4E8DCBBE}"/>
    <cellStyle name="40% - Accent4 4 13 3 2 2" xfId="25254" xr:uid="{7131510A-0D0A-4362-9611-86D012C50588}"/>
    <cellStyle name="40% - Accent4 4 13 3 3" xfId="25255" xr:uid="{279F88D4-FDE5-497C-96BE-39B9A9EE117F}"/>
    <cellStyle name="40% - Accent4 4 13 4" xfId="25256" xr:uid="{FF6B6A8E-7727-4AD7-B398-379B668CBC87}"/>
    <cellStyle name="40% - Accent4 4 13 4 2" xfId="25257" xr:uid="{7B33754E-6A09-4FA3-8E8B-74523AC58C01}"/>
    <cellStyle name="40% - Accent4 4 13 5" xfId="25258" xr:uid="{9E51557C-A185-4276-AF53-5A943503D987}"/>
    <cellStyle name="40% - Accent4 4 14" xfId="25259" xr:uid="{5C51F6D3-A61D-4F7F-86D0-ED821D802C5A}"/>
    <cellStyle name="40% - Accent4 4 14 2" xfId="25260" xr:uid="{77324A11-3D8E-4F9C-A4D9-9ABBE3CD5CE2}"/>
    <cellStyle name="40% - Accent4 4 14 2 2" xfId="25261" xr:uid="{622BE8B1-D716-4C61-9A7B-B8CB41D90765}"/>
    <cellStyle name="40% - Accent4 4 14 2 2 2" xfId="25262" xr:uid="{9792BAAB-6DEB-4D3F-945F-8364C9081DB5}"/>
    <cellStyle name="40% - Accent4 4 14 2 3" xfId="25263" xr:uid="{7880AA78-B9EC-4D98-8C12-E5DAB799AB19}"/>
    <cellStyle name="40% - Accent4 4 14 3" xfId="25264" xr:uid="{3681922D-29B3-4B1B-9F3D-F4441EF6058F}"/>
    <cellStyle name="40% - Accent4 4 14 3 2" xfId="25265" xr:uid="{73259784-44E8-4F7B-80F2-BC6BDB251FF3}"/>
    <cellStyle name="40% - Accent4 4 14 4" xfId="25266" xr:uid="{BA86BB5B-447F-455E-9D34-3731ECB1399C}"/>
    <cellStyle name="40% - Accent4 4 15" xfId="25267" xr:uid="{A547FBB0-29EA-4BB3-BA6F-C003EC5ADCA0}"/>
    <cellStyle name="40% - Accent4 4 15 2" xfId="25268" xr:uid="{08B1123A-99B7-4B58-91DC-D25FA88EB6E7}"/>
    <cellStyle name="40% - Accent4 4 15 2 2" xfId="25269" xr:uid="{A232B10B-975E-45C0-A496-3519B0DD97DE}"/>
    <cellStyle name="40% - Accent4 4 15 3" xfId="25270" xr:uid="{9DBFE6D5-29C5-4FFC-95AB-F2AC38D7514A}"/>
    <cellStyle name="40% - Accent4 4 16" xfId="25271" xr:uid="{21D02801-BB61-4E69-BF41-D22D933BC480}"/>
    <cellStyle name="40% - Accent4 4 16 2" xfId="25272" xr:uid="{5DA6F938-81C8-4538-BF72-117F8C677024}"/>
    <cellStyle name="40% - Accent4 4 17" xfId="25273" xr:uid="{DD8F7061-7207-4DD7-BEAF-B3F947E310B9}"/>
    <cellStyle name="40% - Accent4 4 17 2" xfId="25274" xr:uid="{351A7F95-93AA-4B30-BEF9-EE1A78632085}"/>
    <cellStyle name="40% - Accent4 4 18" xfId="25275" xr:uid="{41C74740-EFD4-4358-85C1-85AF2B5ED7C5}"/>
    <cellStyle name="40% - Accent4 4 19" xfId="25276" xr:uid="{705AC87A-C20A-43C4-BB6E-B140F499219A}"/>
    <cellStyle name="40% - Accent4 4 2" xfId="25277" xr:uid="{166D44BC-3A09-408C-B53A-1CEB50E5D4A7}"/>
    <cellStyle name="40% - Accent4 4 2 10" xfId="25278" xr:uid="{A980841B-F9EE-469E-9E0F-DFCB81C124CA}"/>
    <cellStyle name="40% - Accent4 4 2 10 2" xfId="25279" xr:uid="{A80D656F-9ED6-4807-AD37-5C6044C846BC}"/>
    <cellStyle name="40% - Accent4 4 2 10 2 2" xfId="25280" xr:uid="{22948583-BFB2-4F72-B296-9682ABD8EAF7}"/>
    <cellStyle name="40% - Accent4 4 2 10 2 2 2" xfId="25281" xr:uid="{F094808B-036E-4B9C-811B-5492E98D76D6}"/>
    <cellStyle name="40% - Accent4 4 2 10 2 2 2 2" xfId="25282" xr:uid="{366035A9-4B6F-406C-A9E1-D2E6129BCC23}"/>
    <cellStyle name="40% - Accent4 4 2 10 2 2 3" xfId="25283" xr:uid="{6560D31F-C5D1-48E3-932B-9B25261BD562}"/>
    <cellStyle name="40% - Accent4 4 2 10 2 3" xfId="25284" xr:uid="{A1939A80-B516-4121-9450-B22B30A46AFF}"/>
    <cellStyle name="40% - Accent4 4 2 10 2 3 2" xfId="25285" xr:uid="{9F397B66-AE46-4D28-AF06-6BF9FBF767CF}"/>
    <cellStyle name="40% - Accent4 4 2 10 2 4" xfId="25286" xr:uid="{FB6F7FA9-024D-4E84-9F9C-24FD4DF4658B}"/>
    <cellStyle name="40% - Accent4 4 2 10 3" xfId="25287" xr:uid="{5009D42C-57FA-437B-8E62-91D38A251BA9}"/>
    <cellStyle name="40% - Accent4 4 2 10 3 2" xfId="25288" xr:uid="{4FD6F68B-1016-4D0B-903A-65DA2F729967}"/>
    <cellStyle name="40% - Accent4 4 2 10 3 2 2" xfId="25289" xr:uid="{3B83D35D-BCD8-4898-AEBB-5592DFA6BD8B}"/>
    <cellStyle name="40% - Accent4 4 2 10 3 3" xfId="25290" xr:uid="{6046C0EA-2DF5-4CBE-9E5D-B21584D32FC7}"/>
    <cellStyle name="40% - Accent4 4 2 10 4" xfId="25291" xr:uid="{939A4275-4932-471D-8CEB-469AE9A62C5B}"/>
    <cellStyle name="40% - Accent4 4 2 10 4 2" xfId="25292" xr:uid="{81BD5701-35D7-4CB0-8BF8-16E85F166FE0}"/>
    <cellStyle name="40% - Accent4 4 2 10 5" xfId="25293" xr:uid="{E8E327DB-0217-43CA-BE52-30CAEBEF7DE0}"/>
    <cellStyle name="40% - Accent4 4 2 11" xfId="25294" xr:uid="{3196CE01-93B6-46D1-BA73-8F8904526F5E}"/>
    <cellStyle name="40% - Accent4 4 2 11 2" xfId="25295" xr:uid="{F93C075F-FC6D-4447-8DDC-53712AAB6606}"/>
    <cellStyle name="40% - Accent4 4 2 11 2 2" xfId="25296" xr:uid="{827C050A-BB40-430E-8E49-660037F4D867}"/>
    <cellStyle name="40% - Accent4 4 2 11 2 2 2" xfId="25297" xr:uid="{D7A26011-779D-4D55-9DE3-F5C9902856EF}"/>
    <cellStyle name="40% - Accent4 4 2 11 2 2 2 2" xfId="25298" xr:uid="{9E4D5AF8-4A2D-4AC7-8868-B7CB829A4C51}"/>
    <cellStyle name="40% - Accent4 4 2 11 2 2 3" xfId="25299" xr:uid="{5F0E0388-61C3-4AA4-A3B6-4D42234C2051}"/>
    <cellStyle name="40% - Accent4 4 2 11 2 3" xfId="25300" xr:uid="{8807F7D8-E44E-4ADE-A6DC-A0EE284F4DFD}"/>
    <cellStyle name="40% - Accent4 4 2 11 2 3 2" xfId="25301" xr:uid="{A5E965BA-3C18-472E-94FE-BFB9302789A4}"/>
    <cellStyle name="40% - Accent4 4 2 11 2 4" xfId="25302" xr:uid="{F26AA182-AC09-4F31-B3C3-3550EBE45930}"/>
    <cellStyle name="40% - Accent4 4 2 11 3" xfId="25303" xr:uid="{1302215C-8A62-4EAD-BCAD-25C33D1E6E9B}"/>
    <cellStyle name="40% - Accent4 4 2 11 3 2" xfId="25304" xr:uid="{CBFEB781-5F01-4768-B067-29EFE50264ED}"/>
    <cellStyle name="40% - Accent4 4 2 11 3 2 2" xfId="25305" xr:uid="{F502C7C5-D6FB-42F8-9B6C-463D4F8C6601}"/>
    <cellStyle name="40% - Accent4 4 2 11 3 3" xfId="25306" xr:uid="{85AF0D03-F9CE-4209-9913-AF0C26884D5A}"/>
    <cellStyle name="40% - Accent4 4 2 11 4" xfId="25307" xr:uid="{9BB6D21E-8193-456C-AFCE-46C68C833ACD}"/>
    <cellStyle name="40% - Accent4 4 2 11 4 2" xfId="25308" xr:uid="{B7AE57F9-7DB4-4E38-AD31-F51D9F131A26}"/>
    <cellStyle name="40% - Accent4 4 2 11 5" xfId="25309" xr:uid="{BCD69F21-02B8-4A8E-BEDA-35B513EB0597}"/>
    <cellStyle name="40% - Accent4 4 2 12" xfId="25310" xr:uid="{A514A221-9975-4432-ADC2-C49FD940508F}"/>
    <cellStyle name="40% - Accent4 4 2 12 2" xfId="25311" xr:uid="{D3AADF50-FFBD-4745-A3A8-1747D6758995}"/>
    <cellStyle name="40% - Accent4 4 2 12 2 2" xfId="25312" xr:uid="{BCB25A87-2165-4C14-9E2E-6E7693F03505}"/>
    <cellStyle name="40% - Accent4 4 2 12 2 2 2" xfId="25313" xr:uid="{F016A39B-F38E-4AFF-91A4-C49960C2FA15}"/>
    <cellStyle name="40% - Accent4 4 2 12 2 3" xfId="25314" xr:uid="{8C366B94-4BA7-4376-BEB8-EC3CF20A4B38}"/>
    <cellStyle name="40% - Accent4 4 2 12 3" xfId="25315" xr:uid="{B839788B-350F-4832-B02A-813ABDE112C0}"/>
    <cellStyle name="40% - Accent4 4 2 12 3 2" xfId="25316" xr:uid="{6E8446AE-F93C-4399-B73A-5BCA80DC6E8D}"/>
    <cellStyle name="40% - Accent4 4 2 12 4" xfId="25317" xr:uid="{9166B1ED-50BB-4224-AB09-5F0C58353B5A}"/>
    <cellStyle name="40% - Accent4 4 2 13" xfId="25318" xr:uid="{681DBC1D-13CA-4517-B996-E9754956A46D}"/>
    <cellStyle name="40% - Accent4 4 2 13 2" xfId="25319" xr:uid="{C927DF8C-04E6-4FBA-B6FF-AB38CFE62B7C}"/>
    <cellStyle name="40% - Accent4 4 2 13 2 2" xfId="25320" xr:uid="{FA3250BF-2665-4546-BBCA-7A81FCADA788}"/>
    <cellStyle name="40% - Accent4 4 2 13 3" xfId="25321" xr:uid="{FAA85EB4-0269-4FC2-A5EB-F4BCDCA8B17B}"/>
    <cellStyle name="40% - Accent4 4 2 14" xfId="25322" xr:uid="{887376BD-21AF-4058-91F8-D7B625B1EF57}"/>
    <cellStyle name="40% - Accent4 4 2 14 2" xfId="25323" xr:uid="{B162314D-61A3-414C-AAFB-FEE12EE0E4FA}"/>
    <cellStyle name="40% - Accent4 4 2 15" xfId="25324" xr:uid="{189BB721-95F9-40F8-9F99-1A7857BC4153}"/>
    <cellStyle name="40% - Accent4 4 2 15 2" xfId="25325" xr:uid="{857A44D1-D077-41C8-B61E-A16060ABDC8B}"/>
    <cellStyle name="40% - Accent4 4 2 16" xfId="25326" xr:uid="{A2E67B31-3AB3-4F1F-91A8-08DA897B7104}"/>
    <cellStyle name="40% - Accent4 4 2 17" xfId="25327" xr:uid="{41CB712C-8F1C-4750-B0F2-60A41DE25FF9}"/>
    <cellStyle name="40% - Accent4 4 2 2" xfId="25328" xr:uid="{EF144B63-CF1B-4A8B-A196-09E821368CB2}"/>
    <cellStyle name="40% - Accent4 4 2 2 10" xfId="25329" xr:uid="{952DBD35-CB5F-4778-9813-840F0324A50D}"/>
    <cellStyle name="40% - Accent4 4 2 2 2" xfId="25330" xr:uid="{119DB4DA-2B2A-47C1-831F-387125C5B6DE}"/>
    <cellStyle name="40% - Accent4 4 2 2 2 2" xfId="25331" xr:uid="{B5CD353E-E84F-4F6D-B684-35835AC4C199}"/>
    <cellStyle name="40% - Accent4 4 2 2 2 2 2" xfId="25332" xr:uid="{6DEA2237-EC8D-4F78-BF75-671C07D88DC5}"/>
    <cellStyle name="40% - Accent4 4 2 2 2 2 2 2" xfId="25333" xr:uid="{A64B75E4-645C-4136-81C2-E11EE68205AF}"/>
    <cellStyle name="40% - Accent4 4 2 2 2 2 2 2 2" xfId="25334" xr:uid="{935DB72E-92E3-4094-A2D9-0A4184BC3E8E}"/>
    <cellStyle name="40% - Accent4 4 2 2 2 2 2 2 2 2" xfId="25335" xr:uid="{AD0CC225-7225-4A02-9F83-C221C0780F39}"/>
    <cellStyle name="40% - Accent4 4 2 2 2 2 2 2 3" xfId="25336" xr:uid="{DCB3C2FF-FD66-4810-B5F5-F237E7ED6855}"/>
    <cellStyle name="40% - Accent4 4 2 2 2 2 2 3" xfId="25337" xr:uid="{DBFDD12E-3685-439C-9F8A-607FD48B9E61}"/>
    <cellStyle name="40% - Accent4 4 2 2 2 2 2 3 2" xfId="25338" xr:uid="{4B3970B9-667B-49F0-9713-477E9F5FAD8F}"/>
    <cellStyle name="40% - Accent4 4 2 2 2 2 2 4" xfId="25339" xr:uid="{46EF0AB1-6EDE-49EC-B32E-FC6E68E26BFA}"/>
    <cellStyle name="40% - Accent4 4 2 2 2 2 2 4 2" xfId="25340" xr:uid="{DFA32740-C885-4FC4-B128-E0D57DDDD52D}"/>
    <cellStyle name="40% - Accent4 4 2 2 2 2 2 5" xfId="25341" xr:uid="{A731EB66-522A-4A9E-A054-5FA7CA9F21DE}"/>
    <cellStyle name="40% - Accent4 4 2 2 2 2 2 6" xfId="25342" xr:uid="{037A7B85-EAFA-4209-8D6B-6739CA91C67A}"/>
    <cellStyle name="40% - Accent4 4 2 2 2 2 3" xfId="25343" xr:uid="{C04F1B2D-B632-4A37-B7C7-5F8C2FB29F4E}"/>
    <cellStyle name="40% - Accent4 4 2 2 2 2 3 2" xfId="25344" xr:uid="{CBD967E4-0503-4FD6-8FBD-3000E7865643}"/>
    <cellStyle name="40% - Accent4 4 2 2 2 2 3 2 2" xfId="25345" xr:uid="{520BA5C5-B24A-4581-AC3E-8F5D86E231B9}"/>
    <cellStyle name="40% - Accent4 4 2 2 2 2 3 3" xfId="25346" xr:uid="{6EF32C3C-31E7-4690-9D48-4F54BF7C429E}"/>
    <cellStyle name="40% - Accent4 4 2 2 2 2 4" xfId="25347" xr:uid="{88F42793-12C9-4F85-B2E7-415734E75085}"/>
    <cellStyle name="40% - Accent4 4 2 2 2 2 4 2" xfId="25348" xr:uid="{24D0534F-4497-4422-BCB6-C3E15EFEEB6A}"/>
    <cellStyle name="40% - Accent4 4 2 2 2 2 5" xfId="25349" xr:uid="{35101984-F14F-4638-BAEB-64FC1C2F65C8}"/>
    <cellStyle name="40% - Accent4 4 2 2 2 2 5 2" xfId="25350" xr:uid="{42AD79B2-303A-4494-B7C4-1A2BF171545A}"/>
    <cellStyle name="40% - Accent4 4 2 2 2 2 6" xfId="25351" xr:uid="{47366B20-E470-4C4B-89CD-B4CD7A50515A}"/>
    <cellStyle name="40% - Accent4 4 2 2 2 2 7" xfId="25352" xr:uid="{B55B5E4A-2067-47C5-B02F-92BFAC2E8B72}"/>
    <cellStyle name="40% - Accent4 4 2 2 2 3" xfId="25353" xr:uid="{8DC3B9F0-D1E5-4754-82D2-7DA31DC86781}"/>
    <cellStyle name="40% - Accent4 4 2 2 2 3 2" xfId="25354" xr:uid="{E76E549E-7B38-479C-8E65-7A8F1C2C6544}"/>
    <cellStyle name="40% - Accent4 4 2 2 2 3 2 2" xfId="25355" xr:uid="{454EE430-5F17-4349-8E8A-A343CFD673B1}"/>
    <cellStyle name="40% - Accent4 4 2 2 2 3 2 2 2" xfId="25356" xr:uid="{FA149C6B-A41A-45C1-BEA8-0905E1E4EAC8}"/>
    <cellStyle name="40% - Accent4 4 2 2 2 3 2 3" xfId="25357" xr:uid="{AA238AA0-02EB-49D2-8673-1157ABCE9F65}"/>
    <cellStyle name="40% - Accent4 4 2 2 2 3 3" xfId="25358" xr:uid="{1CD57910-14CF-47FB-860E-972FCABC329D}"/>
    <cellStyle name="40% - Accent4 4 2 2 2 3 3 2" xfId="25359" xr:uid="{244C5D25-E5C8-497A-929B-8790C27D273D}"/>
    <cellStyle name="40% - Accent4 4 2 2 2 3 4" xfId="25360" xr:uid="{97DCD97F-0480-48A1-8A59-66B801DB5781}"/>
    <cellStyle name="40% - Accent4 4 2 2 2 3 4 2" xfId="25361" xr:uid="{88020148-028D-4199-990E-A4B4395E1369}"/>
    <cellStyle name="40% - Accent4 4 2 2 2 3 5" xfId="25362" xr:uid="{280DAB2A-41B4-4AE8-B4D8-4B65BBD1935D}"/>
    <cellStyle name="40% - Accent4 4 2 2 2 3 6" xfId="25363" xr:uid="{2D6C638A-9E5B-41B5-A6B9-DAC9B7A54CF3}"/>
    <cellStyle name="40% - Accent4 4 2 2 2 4" xfId="25364" xr:uid="{663380B9-8D8C-46ED-8FCD-DB79A629660C}"/>
    <cellStyle name="40% - Accent4 4 2 2 2 4 2" xfId="25365" xr:uid="{B9D5319B-60AF-4D7C-BBA1-1803AA08D0EA}"/>
    <cellStyle name="40% - Accent4 4 2 2 2 4 2 2" xfId="25366" xr:uid="{0421BAAE-9593-49F5-A7D6-5157A22C7537}"/>
    <cellStyle name="40% - Accent4 4 2 2 2 4 3" xfId="25367" xr:uid="{27151192-2F4D-4A5A-9FC1-A8B2AF947B3D}"/>
    <cellStyle name="40% - Accent4 4 2 2 2 5" xfId="25368" xr:uid="{AC5FEE53-3A85-48EE-A9D7-8AB681D4655B}"/>
    <cellStyle name="40% - Accent4 4 2 2 2 5 2" xfId="25369" xr:uid="{E7AD5015-357C-4D90-9CD7-9682C6F37DA3}"/>
    <cellStyle name="40% - Accent4 4 2 2 2 6" xfId="25370" xr:uid="{E0BF4E05-59C5-4884-997D-39C51041C9A8}"/>
    <cellStyle name="40% - Accent4 4 2 2 2 6 2" xfId="25371" xr:uid="{FA415DE4-5B07-4746-9BEA-2CB986C5217A}"/>
    <cellStyle name="40% - Accent4 4 2 2 2 7" xfId="25372" xr:uid="{39111DEA-ACE0-4774-84AD-23FB0F389B4C}"/>
    <cellStyle name="40% - Accent4 4 2 2 2 8" xfId="25373" xr:uid="{913FF987-6A7A-4E11-8C6A-06C417B4D614}"/>
    <cellStyle name="40% - Accent4 4 2 2 3" xfId="25374" xr:uid="{34BEA286-76D6-4F61-876D-39756865BF94}"/>
    <cellStyle name="40% - Accent4 4 2 2 3 2" xfId="25375" xr:uid="{E4BBCE1E-4F29-44CE-BED5-07D3A8485D4B}"/>
    <cellStyle name="40% - Accent4 4 2 2 3 2 2" xfId="25376" xr:uid="{89BD3E08-F9E4-4F80-B308-70F23A581021}"/>
    <cellStyle name="40% - Accent4 4 2 2 3 2 2 2" xfId="25377" xr:uid="{0C62EB60-327B-4557-8218-6A1C12556D6A}"/>
    <cellStyle name="40% - Accent4 4 2 2 3 2 2 2 2" xfId="25378" xr:uid="{C825FDBE-C5EE-4506-AF34-F0641E2B7672}"/>
    <cellStyle name="40% - Accent4 4 2 2 3 2 2 3" xfId="25379" xr:uid="{BCB52542-68B0-4BAB-8F84-7C8B1253EB17}"/>
    <cellStyle name="40% - Accent4 4 2 2 3 2 3" xfId="25380" xr:uid="{77A92048-2805-46FD-B5FA-EF951D0E494E}"/>
    <cellStyle name="40% - Accent4 4 2 2 3 2 3 2" xfId="25381" xr:uid="{1B1C5146-3E6F-4148-A633-0DC3F003F540}"/>
    <cellStyle name="40% - Accent4 4 2 2 3 2 4" xfId="25382" xr:uid="{619BF158-E9E8-4FA4-86BE-CE5A9EA925A6}"/>
    <cellStyle name="40% - Accent4 4 2 2 3 2 4 2" xfId="25383" xr:uid="{9C25BE66-19BC-4F23-8D6A-E5D239596212}"/>
    <cellStyle name="40% - Accent4 4 2 2 3 2 5" xfId="25384" xr:uid="{90DF0957-D4F7-4399-B43C-1223046AFEB4}"/>
    <cellStyle name="40% - Accent4 4 2 2 3 2 6" xfId="25385" xr:uid="{F387147A-AE64-419D-94DA-73DF31D66E44}"/>
    <cellStyle name="40% - Accent4 4 2 2 3 3" xfId="25386" xr:uid="{858609E9-B278-495C-86C0-22D6F7F37146}"/>
    <cellStyle name="40% - Accent4 4 2 2 3 3 2" xfId="25387" xr:uid="{D397EE75-5421-432D-A1BC-39A36A56CF37}"/>
    <cellStyle name="40% - Accent4 4 2 2 3 3 2 2" xfId="25388" xr:uid="{FEEF7C11-22D4-42EA-B1D3-E519181EA9C1}"/>
    <cellStyle name="40% - Accent4 4 2 2 3 3 3" xfId="25389" xr:uid="{5F9EAD36-3667-4B7E-A4A7-41E6BFFC8F06}"/>
    <cellStyle name="40% - Accent4 4 2 2 3 4" xfId="25390" xr:uid="{E5794272-7408-444C-9134-0E0FDBB95008}"/>
    <cellStyle name="40% - Accent4 4 2 2 3 4 2" xfId="25391" xr:uid="{B48C08C7-BAA1-4A50-8DC6-39D66234D3DC}"/>
    <cellStyle name="40% - Accent4 4 2 2 3 5" xfId="25392" xr:uid="{6418EC1C-E5B5-4857-B9B3-52E39A832FC4}"/>
    <cellStyle name="40% - Accent4 4 2 2 3 5 2" xfId="25393" xr:uid="{F020AA0B-D7A6-4D43-87FB-229CC87A63D0}"/>
    <cellStyle name="40% - Accent4 4 2 2 3 6" xfId="25394" xr:uid="{BCA8020C-16F0-4D60-BFCD-5F0C0484CAB8}"/>
    <cellStyle name="40% - Accent4 4 2 2 3 7" xfId="25395" xr:uid="{47147106-AA38-422F-B185-E58B8420D85B}"/>
    <cellStyle name="40% - Accent4 4 2 2 4" xfId="25396" xr:uid="{66072226-41F9-4595-8C30-0ACA09929BC1}"/>
    <cellStyle name="40% - Accent4 4 2 2 4 2" xfId="25397" xr:uid="{4214D39A-B55F-408E-A82A-921594B89DFB}"/>
    <cellStyle name="40% - Accent4 4 2 2 4 2 2" xfId="25398" xr:uid="{A4FB69BE-BEF1-42E0-BDEA-B75E1F5F2B40}"/>
    <cellStyle name="40% - Accent4 4 2 2 4 2 2 2" xfId="25399" xr:uid="{E26369E4-496F-4338-BBD7-290C3E9A91D7}"/>
    <cellStyle name="40% - Accent4 4 2 2 4 2 2 2 2" xfId="25400" xr:uid="{C781BFC1-28A0-4BF6-8836-2CC2E8C029AB}"/>
    <cellStyle name="40% - Accent4 4 2 2 4 2 2 3" xfId="25401" xr:uid="{DA4CF5F3-3168-4F3C-86F1-3552AC9D8E5C}"/>
    <cellStyle name="40% - Accent4 4 2 2 4 2 3" xfId="25402" xr:uid="{475E2B9B-7D3C-4D8C-8F97-327EF59671AE}"/>
    <cellStyle name="40% - Accent4 4 2 2 4 2 3 2" xfId="25403" xr:uid="{21778609-20D6-4E42-B951-FF1F2440E7B9}"/>
    <cellStyle name="40% - Accent4 4 2 2 4 2 4" xfId="25404" xr:uid="{71EA65EE-B4E5-4C1B-B3D1-7023277B7419}"/>
    <cellStyle name="40% - Accent4 4 2 2 4 3" xfId="25405" xr:uid="{11E67057-C853-444D-81F8-81754F43B9F8}"/>
    <cellStyle name="40% - Accent4 4 2 2 4 3 2" xfId="25406" xr:uid="{6A092667-7CE4-4382-A248-1F30011BAA81}"/>
    <cellStyle name="40% - Accent4 4 2 2 4 3 2 2" xfId="25407" xr:uid="{BEFBDB01-0293-4CB6-BA40-CBDA4F8C1CE5}"/>
    <cellStyle name="40% - Accent4 4 2 2 4 3 3" xfId="25408" xr:uid="{A999BDCD-8FBF-4E65-B1FF-5CC0EF64961A}"/>
    <cellStyle name="40% - Accent4 4 2 2 4 4" xfId="25409" xr:uid="{25578045-6680-4660-B0DC-CADA7634697A}"/>
    <cellStyle name="40% - Accent4 4 2 2 4 4 2" xfId="25410" xr:uid="{116CACD3-BF53-4476-87A0-7A3AFA16123C}"/>
    <cellStyle name="40% - Accent4 4 2 2 4 5" xfId="25411" xr:uid="{A5DB05C4-94DB-4018-AC99-04467038837F}"/>
    <cellStyle name="40% - Accent4 4 2 2 4 5 2" xfId="25412" xr:uid="{79BEAE50-86DC-428E-BFE9-81B2BE40CA86}"/>
    <cellStyle name="40% - Accent4 4 2 2 4 6" xfId="25413" xr:uid="{DFED7487-FADB-40DC-9E9F-41D299D3AC72}"/>
    <cellStyle name="40% - Accent4 4 2 2 4 7" xfId="25414" xr:uid="{D50F330E-550B-41DC-B656-9C990E7B9D8E}"/>
    <cellStyle name="40% - Accent4 4 2 2 5" xfId="25415" xr:uid="{9BF87AD5-A04C-4802-B5AF-FAB030723E5E}"/>
    <cellStyle name="40% - Accent4 4 2 2 5 2" xfId="25416" xr:uid="{9C18E6E1-2508-4470-8963-F84BA225C787}"/>
    <cellStyle name="40% - Accent4 4 2 2 5 2 2" xfId="25417" xr:uid="{BFC35B25-2BE5-4D17-84B0-73B8B0709D69}"/>
    <cellStyle name="40% - Accent4 4 2 2 5 2 2 2" xfId="25418" xr:uid="{B8BB051E-69A7-4C45-A157-0987B5BE8457}"/>
    <cellStyle name="40% - Accent4 4 2 2 5 2 3" xfId="25419" xr:uid="{6A3CF875-782C-40F9-9D54-5680DE3EA1DE}"/>
    <cellStyle name="40% - Accent4 4 2 2 5 3" xfId="25420" xr:uid="{18776296-06AD-4B97-A98F-66C596CAAEAB}"/>
    <cellStyle name="40% - Accent4 4 2 2 5 3 2" xfId="25421" xr:uid="{AE964ABE-6071-4338-8BA2-4F6516894F6B}"/>
    <cellStyle name="40% - Accent4 4 2 2 5 4" xfId="25422" xr:uid="{0ED81DFC-4EDF-4760-ACD2-0459BDEB95A6}"/>
    <cellStyle name="40% - Accent4 4 2 2 6" xfId="25423" xr:uid="{A803D2C9-E8FA-4232-B103-ADD5C96531F7}"/>
    <cellStyle name="40% - Accent4 4 2 2 6 2" xfId="25424" xr:uid="{169D0FAC-F3C3-4A76-9E7D-765233319496}"/>
    <cellStyle name="40% - Accent4 4 2 2 6 2 2" xfId="25425" xr:uid="{41DD6E43-0FDB-4B5B-BE18-A09EE031344A}"/>
    <cellStyle name="40% - Accent4 4 2 2 6 3" xfId="25426" xr:uid="{2817A173-74BF-4DF1-A375-CAE56A5DF25F}"/>
    <cellStyle name="40% - Accent4 4 2 2 7" xfId="25427" xr:uid="{0FE189EC-81D5-4207-AA7C-40F42DC6E8B7}"/>
    <cellStyle name="40% - Accent4 4 2 2 7 2" xfId="25428" xr:uid="{682A0AAB-41A9-41BB-8B06-BFAA113DFF52}"/>
    <cellStyle name="40% - Accent4 4 2 2 8" xfId="25429" xr:uid="{E155F258-07ED-4B4F-9435-094F050EB468}"/>
    <cellStyle name="40% - Accent4 4 2 2 8 2" xfId="25430" xr:uid="{FFF50D6E-097E-40B3-B3E7-9231A7A555CF}"/>
    <cellStyle name="40% - Accent4 4 2 2 9" xfId="25431" xr:uid="{7BA78915-2F66-4DB0-AFA8-B025AAC46A43}"/>
    <cellStyle name="40% - Accent4 4 2 2_Asset Register (new)" xfId="25432" xr:uid="{EEC1D667-5CA2-48FA-8418-3334EEFF6D85}"/>
    <cellStyle name="40% - Accent4 4 2 3" xfId="25433" xr:uid="{2804EFD5-5085-4DB5-9936-09266E90B102}"/>
    <cellStyle name="40% - Accent4 4 2 3 2" xfId="25434" xr:uid="{A013BE9F-64D8-4C72-9632-DDDA75C954A3}"/>
    <cellStyle name="40% - Accent4 4 2 3 2 2" xfId="25435" xr:uid="{56427B55-FF68-4CA7-A893-F6AB51AB0A07}"/>
    <cellStyle name="40% - Accent4 4 2 3 2 2 2" xfId="25436" xr:uid="{C3E3EDD6-D95F-43EC-9EE2-3D70F4CF6AD9}"/>
    <cellStyle name="40% - Accent4 4 2 3 2 2 2 2" xfId="25437" xr:uid="{64B30272-832B-449A-A496-383B742E8F0D}"/>
    <cellStyle name="40% - Accent4 4 2 3 2 2 2 2 2" xfId="25438" xr:uid="{D74CA99B-9AD4-4EC8-AF44-2798C9DCBB37}"/>
    <cellStyle name="40% - Accent4 4 2 3 2 2 2 3" xfId="25439" xr:uid="{A55EF75C-3E47-4639-ACD6-E545AB579912}"/>
    <cellStyle name="40% - Accent4 4 2 3 2 2 3" xfId="25440" xr:uid="{E964BE65-5D18-43ED-9A51-D53E81452ED5}"/>
    <cellStyle name="40% - Accent4 4 2 3 2 2 3 2" xfId="25441" xr:uid="{88990682-F205-4E54-B4F3-16229CDE7857}"/>
    <cellStyle name="40% - Accent4 4 2 3 2 2 4" xfId="25442" xr:uid="{8BC0F238-C31B-46DA-B56A-9804C106C7D2}"/>
    <cellStyle name="40% - Accent4 4 2 3 2 2 4 2" xfId="25443" xr:uid="{36D5D93B-D368-4142-B007-56420EA9EFC1}"/>
    <cellStyle name="40% - Accent4 4 2 3 2 2 5" xfId="25444" xr:uid="{3F256200-A53C-4ED9-86FE-9C511E56B89B}"/>
    <cellStyle name="40% - Accent4 4 2 3 2 2 6" xfId="25445" xr:uid="{5E58EE63-F135-4072-A8D6-6EFF63E074D4}"/>
    <cellStyle name="40% - Accent4 4 2 3 2 3" xfId="25446" xr:uid="{29B607D9-8E52-46AF-83BD-4C120A9B3473}"/>
    <cellStyle name="40% - Accent4 4 2 3 2 3 2" xfId="25447" xr:uid="{013AA5DC-1CB2-4160-B31E-E62D9CF38345}"/>
    <cellStyle name="40% - Accent4 4 2 3 2 3 2 2" xfId="25448" xr:uid="{C7F396B8-4CE0-4A50-A3F8-677C17696A4B}"/>
    <cellStyle name="40% - Accent4 4 2 3 2 3 3" xfId="25449" xr:uid="{2E3C517F-C951-4070-B08F-E560B003ADE1}"/>
    <cellStyle name="40% - Accent4 4 2 3 2 4" xfId="25450" xr:uid="{869CE600-5F6B-4912-88FC-122282724C7A}"/>
    <cellStyle name="40% - Accent4 4 2 3 2 4 2" xfId="25451" xr:uid="{8E969769-38D9-4D1E-8E01-AED69AF8CCFE}"/>
    <cellStyle name="40% - Accent4 4 2 3 2 5" xfId="25452" xr:uid="{DBEC3F64-1BE4-41F3-941C-D12E5D09FCCC}"/>
    <cellStyle name="40% - Accent4 4 2 3 2 5 2" xfId="25453" xr:uid="{E2A66D67-790A-416D-857F-50F376622728}"/>
    <cellStyle name="40% - Accent4 4 2 3 2 6" xfId="25454" xr:uid="{0029D4DE-9110-4BE8-8724-4EFA6264E1A5}"/>
    <cellStyle name="40% - Accent4 4 2 3 2 7" xfId="25455" xr:uid="{DCE7226B-572A-4698-B5F8-2998B0B9F0F0}"/>
    <cellStyle name="40% - Accent4 4 2 3 3" xfId="25456" xr:uid="{C82A529F-AE60-4C88-BD90-C3D850FA4158}"/>
    <cellStyle name="40% - Accent4 4 2 3 3 2" xfId="25457" xr:uid="{FC03AC02-CD8E-4F1C-9822-B51B5A8E5DED}"/>
    <cellStyle name="40% - Accent4 4 2 3 3 2 2" xfId="25458" xr:uid="{19DE4010-3DCF-4F0C-9077-AB4B864CC669}"/>
    <cellStyle name="40% - Accent4 4 2 3 3 2 2 2" xfId="25459" xr:uid="{3374BDF3-D501-4732-94EF-B299C2BAD190}"/>
    <cellStyle name="40% - Accent4 4 2 3 3 2 3" xfId="25460" xr:uid="{7979883E-5393-4939-B05B-96B172E0087F}"/>
    <cellStyle name="40% - Accent4 4 2 3 3 3" xfId="25461" xr:uid="{556330C5-E5FE-41FE-8FF8-BCAD086AE142}"/>
    <cellStyle name="40% - Accent4 4 2 3 3 3 2" xfId="25462" xr:uid="{32CA159A-1066-48B5-AC15-4F285430F252}"/>
    <cellStyle name="40% - Accent4 4 2 3 3 4" xfId="25463" xr:uid="{03A36AD6-B7EE-4906-8093-0EA249DC7A90}"/>
    <cellStyle name="40% - Accent4 4 2 3 3 4 2" xfId="25464" xr:uid="{F23E97A9-E921-47BA-9945-F8C5FEC93D58}"/>
    <cellStyle name="40% - Accent4 4 2 3 3 5" xfId="25465" xr:uid="{67EFD898-9D7E-4558-97CA-BE7DE4A8BBF0}"/>
    <cellStyle name="40% - Accent4 4 2 3 3 6" xfId="25466" xr:uid="{A504B370-AFEC-4632-8CCA-C78F14F8E35C}"/>
    <cellStyle name="40% - Accent4 4 2 3 4" xfId="25467" xr:uid="{5BA2C119-113B-4331-A530-AE6B674010B8}"/>
    <cellStyle name="40% - Accent4 4 2 3 4 2" xfId="25468" xr:uid="{CFBD28D4-0BD9-4897-BEE0-C261C41F303D}"/>
    <cellStyle name="40% - Accent4 4 2 3 4 2 2" xfId="25469" xr:uid="{5843E3F0-CC82-4344-B7EB-E3AA86323997}"/>
    <cellStyle name="40% - Accent4 4 2 3 4 3" xfId="25470" xr:uid="{2504526A-12FC-4375-89B2-3EFF4CA89368}"/>
    <cellStyle name="40% - Accent4 4 2 3 5" xfId="25471" xr:uid="{31DE1B22-944B-48DB-961E-F6A7A0702E54}"/>
    <cellStyle name="40% - Accent4 4 2 3 5 2" xfId="25472" xr:uid="{46A76A23-0888-4537-BDB0-105C712AE650}"/>
    <cellStyle name="40% - Accent4 4 2 3 6" xfId="25473" xr:uid="{DFB9C944-D077-49EE-A931-BB1E8CCB1F9B}"/>
    <cellStyle name="40% - Accent4 4 2 3 6 2" xfId="25474" xr:uid="{EFD044B1-935E-46A6-945C-AA3D5A46672B}"/>
    <cellStyle name="40% - Accent4 4 2 3 7" xfId="25475" xr:uid="{3B230A7D-AFC5-4B4B-AAC1-FC4EE888FADA}"/>
    <cellStyle name="40% - Accent4 4 2 3 8" xfId="25476" xr:uid="{156C8FC1-66B9-4DFB-874B-5C21DD67BAB4}"/>
    <cellStyle name="40% - Accent4 4 2 4" xfId="25477" xr:uid="{335F9F9F-77F7-40CA-9262-A3845A32C60C}"/>
    <cellStyle name="40% - Accent4 4 2 4 2" xfId="25478" xr:uid="{259ADD32-5D11-428A-8D09-847BB8CF549F}"/>
    <cellStyle name="40% - Accent4 4 2 4 2 2" xfId="25479" xr:uid="{6C5A1EEA-8339-4CD4-89CF-8DC1317513BE}"/>
    <cellStyle name="40% - Accent4 4 2 4 2 2 2" xfId="25480" xr:uid="{B9D8F74D-ED93-4AEA-9DC1-73FDE543D8A1}"/>
    <cellStyle name="40% - Accent4 4 2 4 2 2 2 2" xfId="25481" xr:uid="{5B65B2B4-7815-435D-97D1-58ABF3012C91}"/>
    <cellStyle name="40% - Accent4 4 2 4 2 2 3" xfId="25482" xr:uid="{37DFFEAE-DD11-414C-A978-BFFC02E66A28}"/>
    <cellStyle name="40% - Accent4 4 2 4 2 3" xfId="25483" xr:uid="{5A16DCC7-1EA3-4DB3-A670-824639F620CA}"/>
    <cellStyle name="40% - Accent4 4 2 4 2 3 2" xfId="25484" xr:uid="{5E5C6B2D-7222-469E-B448-EBFD1EE22211}"/>
    <cellStyle name="40% - Accent4 4 2 4 2 4" xfId="25485" xr:uid="{BB1F0499-E4EB-45D9-BDFF-F1940C0E3BF1}"/>
    <cellStyle name="40% - Accent4 4 2 4 2 4 2" xfId="25486" xr:uid="{DAD67B73-1AF8-4E04-B7BC-7B1C82A2E590}"/>
    <cellStyle name="40% - Accent4 4 2 4 2 5" xfId="25487" xr:uid="{CFA2B7FD-765F-4BFF-8A36-7148BB1290FF}"/>
    <cellStyle name="40% - Accent4 4 2 4 2 6" xfId="25488" xr:uid="{101A5433-33B1-42B2-A265-9615F74C9FD6}"/>
    <cellStyle name="40% - Accent4 4 2 4 3" xfId="25489" xr:uid="{E85739FA-53F1-4285-9091-F1141AA6DF77}"/>
    <cellStyle name="40% - Accent4 4 2 4 3 2" xfId="25490" xr:uid="{F7C7C671-1B01-41B0-ACF5-4DD423D88C28}"/>
    <cellStyle name="40% - Accent4 4 2 4 3 2 2" xfId="25491" xr:uid="{86F25F2E-41A8-475F-9C77-F1BB2473E66A}"/>
    <cellStyle name="40% - Accent4 4 2 4 3 3" xfId="25492" xr:uid="{F6BB325B-B2FB-4AB8-8D47-DDF348AD0202}"/>
    <cellStyle name="40% - Accent4 4 2 4 4" xfId="25493" xr:uid="{949CCD8A-B27D-40F2-A0C8-BD96DE20E20E}"/>
    <cellStyle name="40% - Accent4 4 2 4 4 2" xfId="25494" xr:uid="{8CC218D8-064F-46CF-A4DF-F540216B57ED}"/>
    <cellStyle name="40% - Accent4 4 2 4 5" xfId="25495" xr:uid="{431903D7-4209-48EC-99B7-32A8CDBA4CC6}"/>
    <cellStyle name="40% - Accent4 4 2 4 5 2" xfId="25496" xr:uid="{F8F4EC58-A431-4764-8B6F-6180D4F46F9A}"/>
    <cellStyle name="40% - Accent4 4 2 4 6" xfId="25497" xr:uid="{6FE1C3D8-E996-41B8-A2BA-4C9608DC2342}"/>
    <cellStyle name="40% - Accent4 4 2 4 7" xfId="25498" xr:uid="{D49A4C45-9906-404D-B99C-1DBFD1F71602}"/>
    <cellStyle name="40% - Accent4 4 2 5" xfId="25499" xr:uid="{B4412645-6587-4022-AD73-4DBB8B249499}"/>
    <cellStyle name="40% - Accent4 4 2 5 2" xfId="25500" xr:uid="{46BDF7E8-A919-4D81-A7D3-E392B94C4BA1}"/>
    <cellStyle name="40% - Accent4 4 2 5 2 2" xfId="25501" xr:uid="{8D071C44-0623-4D42-BF8A-D14720CF71F6}"/>
    <cellStyle name="40% - Accent4 4 2 5 2 2 2" xfId="25502" xr:uid="{EABA8372-06BE-4516-A29F-C3DB385CDBF8}"/>
    <cellStyle name="40% - Accent4 4 2 5 2 2 2 2" xfId="25503" xr:uid="{C9D89619-6D72-4A69-BF5F-4DEB12FDD701}"/>
    <cellStyle name="40% - Accent4 4 2 5 2 2 3" xfId="25504" xr:uid="{A28317A3-4131-459F-8ADA-D4F8D6563279}"/>
    <cellStyle name="40% - Accent4 4 2 5 2 3" xfId="25505" xr:uid="{601B25CA-F780-4233-9323-22ED48119148}"/>
    <cellStyle name="40% - Accent4 4 2 5 2 3 2" xfId="25506" xr:uid="{87674E5E-E7B6-4601-96E6-2C28F222752E}"/>
    <cellStyle name="40% - Accent4 4 2 5 2 4" xfId="25507" xr:uid="{41FCA808-A517-4942-908A-BB3CCA4F6019}"/>
    <cellStyle name="40% - Accent4 4 2 5 3" xfId="25508" xr:uid="{09E5D0C1-5ADE-4FA2-A39C-228800B7BEC3}"/>
    <cellStyle name="40% - Accent4 4 2 5 3 2" xfId="25509" xr:uid="{503E5019-4AFF-4208-952B-47BDFDF050AD}"/>
    <cellStyle name="40% - Accent4 4 2 5 3 2 2" xfId="25510" xr:uid="{196A4D4A-7B5D-4301-BF4D-4B5149646B5F}"/>
    <cellStyle name="40% - Accent4 4 2 5 3 3" xfId="25511" xr:uid="{63A91138-CD7E-4108-859A-96274E11E0E0}"/>
    <cellStyle name="40% - Accent4 4 2 5 4" xfId="25512" xr:uid="{47BDC770-C5BC-4639-9D5B-C91688B57A4C}"/>
    <cellStyle name="40% - Accent4 4 2 5 4 2" xfId="25513" xr:uid="{98881C74-3518-4469-9EC1-FC608E406781}"/>
    <cellStyle name="40% - Accent4 4 2 5 5" xfId="25514" xr:uid="{C671EE29-80FE-45FB-84FB-8EA172EF15B2}"/>
    <cellStyle name="40% - Accent4 4 2 5 5 2" xfId="25515" xr:uid="{4D6821C4-26FA-4824-B7C3-E3C58C54DF76}"/>
    <cellStyle name="40% - Accent4 4 2 5 6" xfId="25516" xr:uid="{01A3ED24-3D61-4FF9-A92E-7B8BDB14AAA1}"/>
    <cellStyle name="40% - Accent4 4 2 5 7" xfId="25517" xr:uid="{58D0D277-220D-4356-8FA9-F68BFF460849}"/>
    <cellStyle name="40% - Accent4 4 2 6" xfId="25518" xr:uid="{F6446FB6-0130-4112-9473-FED491C0FC27}"/>
    <cellStyle name="40% - Accent4 4 2 6 2" xfId="25519" xr:uid="{D9A3A3D1-A645-4A9A-91A5-BFEA625A3F9D}"/>
    <cellStyle name="40% - Accent4 4 2 6 2 2" xfId="25520" xr:uid="{5A2BFA73-BFEB-49D9-9D7F-777857D67EBC}"/>
    <cellStyle name="40% - Accent4 4 2 6 2 2 2" xfId="25521" xr:uid="{7BEA4128-2A72-49CA-AEB8-240AFDCADA0F}"/>
    <cellStyle name="40% - Accent4 4 2 6 2 2 2 2" xfId="25522" xr:uid="{CDF5730A-D4F4-4889-90CA-0D95581A423C}"/>
    <cellStyle name="40% - Accent4 4 2 6 2 2 3" xfId="25523" xr:uid="{B1D57205-18BF-462C-A8E5-6050BC3246AA}"/>
    <cellStyle name="40% - Accent4 4 2 6 2 3" xfId="25524" xr:uid="{F48857B0-FF25-4A8A-AAF0-BA1CBDB670E9}"/>
    <cellStyle name="40% - Accent4 4 2 6 2 3 2" xfId="25525" xr:uid="{3209AA67-23FE-49BB-A38D-EC44A0D65EFD}"/>
    <cellStyle name="40% - Accent4 4 2 6 2 4" xfId="25526" xr:uid="{28489047-CADD-4155-B246-ACB1986CC0C9}"/>
    <cellStyle name="40% - Accent4 4 2 6 3" xfId="25527" xr:uid="{37306DDF-9823-46E6-B32D-E2328FE88A30}"/>
    <cellStyle name="40% - Accent4 4 2 6 3 2" xfId="25528" xr:uid="{2B84EA71-D8C7-4E6C-8F72-310878330708}"/>
    <cellStyle name="40% - Accent4 4 2 6 3 2 2" xfId="25529" xr:uid="{EB5BD037-DB2F-4F7B-9B6D-4713408D679F}"/>
    <cellStyle name="40% - Accent4 4 2 6 3 3" xfId="25530" xr:uid="{BD7033FE-6D79-4BD7-8BE9-0A5ADAB9FEAF}"/>
    <cellStyle name="40% - Accent4 4 2 6 4" xfId="25531" xr:uid="{D1FA076C-825A-4F7D-B570-4419E53DB9E5}"/>
    <cellStyle name="40% - Accent4 4 2 6 4 2" xfId="25532" xr:uid="{EFECC858-5B93-43D7-970D-91F6FC2EADDE}"/>
    <cellStyle name="40% - Accent4 4 2 6 5" xfId="25533" xr:uid="{93091F5C-4DB2-4053-8060-42F57E3F4C6F}"/>
    <cellStyle name="40% - Accent4 4 2 7" xfId="25534" xr:uid="{0FC31461-71C7-4036-A764-62EFF673DC78}"/>
    <cellStyle name="40% - Accent4 4 2 7 2" xfId="25535" xr:uid="{A2AF43D5-05CF-43DE-A84B-263177DD4C03}"/>
    <cellStyle name="40% - Accent4 4 2 7 2 2" xfId="25536" xr:uid="{88D2119D-F192-4077-B36D-A94BD95D86AD}"/>
    <cellStyle name="40% - Accent4 4 2 7 2 2 2" xfId="25537" xr:uid="{91F5CC15-239E-4049-9966-52EB374CEAAC}"/>
    <cellStyle name="40% - Accent4 4 2 7 2 2 2 2" xfId="25538" xr:uid="{DB6C4A44-D7CA-4870-88A4-7CA480F6FC7E}"/>
    <cellStyle name="40% - Accent4 4 2 7 2 2 3" xfId="25539" xr:uid="{80B91D46-7BDA-4D7E-857A-C44119BF3A21}"/>
    <cellStyle name="40% - Accent4 4 2 7 2 3" xfId="25540" xr:uid="{74DB4D4D-9919-4EB3-ABC5-1647702CA076}"/>
    <cellStyle name="40% - Accent4 4 2 7 2 3 2" xfId="25541" xr:uid="{72678454-D714-4B49-9103-A39729320721}"/>
    <cellStyle name="40% - Accent4 4 2 7 2 4" xfId="25542" xr:uid="{28A4D25C-BC74-46BF-AC7C-DB6F33CEE4B7}"/>
    <cellStyle name="40% - Accent4 4 2 7 3" xfId="25543" xr:uid="{3E25A1B5-C01C-40AE-8224-1931354BD478}"/>
    <cellStyle name="40% - Accent4 4 2 7 3 2" xfId="25544" xr:uid="{85B36E1E-7914-48A7-873D-0EC91786C228}"/>
    <cellStyle name="40% - Accent4 4 2 7 3 2 2" xfId="25545" xr:uid="{E1E7AA93-111E-4DFC-9746-845E02FC38B9}"/>
    <cellStyle name="40% - Accent4 4 2 7 3 3" xfId="25546" xr:uid="{2179EC7A-484C-49EA-B85A-2E4D9AA75C08}"/>
    <cellStyle name="40% - Accent4 4 2 7 4" xfId="25547" xr:uid="{7D7FA2D7-6F7E-441B-91B1-083C479CEE3F}"/>
    <cellStyle name="40% - Accent4 4 2 7 4 2" xfId="25548" xr:uid="{88D170CE-3C2A-466D-9B80-B509CC80CBA6}"/>
    <cellStyle name="40% - Accent4 4 2 7 5" xfId="25549" xr:uid="{06E79404-412B-494A-AED6-E334DAE280CB}"/>
    <cellStyle name="40% - Accent4 4 2 8" xfId="25550" xr:uid="{B80B308A-604F-40BB-B50B-2E822CCFCBB5}"/>
    <cellStyle name="40% - Accent4 4 2 8 2" xfId="25551" xr:uid="{EAF49D32-B619-44B3-BC09-11CF9A01B5FB}"/>
    <cellStyle name="40% - Accent4 4 2 8 2 2" xfId="25552" xr:uid="{9C525D31-6619-4211-9912-137F950C1217}"/>
    <cellStyle name="40% - Accent4 4 2 8 2 2 2" xfId="25553" xr:uid="{EA8210AA-D448-426A-9F77-48C8D22F1741}"/>
    <cellStyle name="40% - Accent4 4 2 8 2 2 2 2" xfId="25554" xr:uid="{5CC903A5-F81F-4B04-BC02-4F9A5D42B636}"/>
    <cellStyle name="40% - Accent4 4 2 8 2 2 3" xfId="25555" xr:uid="{4A0F6312-A8FD-4E73-AD4C-D6E2086F642D}"/>
    <cellStyle name="40% - Accent4 4 2 8 2 3" xfId="25556" xr:uid="{F044DE2A-788B-4901-9D14-E96599350221}"/>
    <cellStyle name="40% - Accent4 4 2 8 2 3 2" xfId="25557" xr:uid="{06165C59-B706-41EE-B848-1BBF70A96411}"/>
    <cellStyle name="40% - Accent4 4 2 8 2 4" xfId="25558" xr:uid="{E0F09020-241E-4528-AF5B-3DDB5BB3ED84}"/>
    <cellStyle name="40% - Accent4 4 2 8 3" xfId="25559" xr:uid="{20D05146-3F84-432D-A452-E18A516B8ED2}"/>
    <cellStyle name="40% - Accent4 4 2 8 3 2" xfId="25560" xr:uid="{5C081A2F-ABF7-4B5A-B0AA-24CF8A0A95D0}"/>
    <cellStyle name="40% - Accent4 4 2 8 3 2 2" xfId="25561" xr:uid="{0B375AB4-696D-4EE5-9528-4F11037E6BE5}"/>
    <cellStyle name="40% - Accent4 4 2 8 3 3" xfId="25562" xr:uid="{90606E66-B783-482B-A989-3429419E95D0}"/>
    <cellStyle name="40% - Accent4 4 2 8 4" xfId="25563" xr:uid="{AFD49855-6E68-4E9A-B1F1-16EC9E4E78E7}"/>
    <cellStyle name="40% - Accent4 4 2 8 4 2" xfId="25564" xr:uid="{904B6E6E-A34D-4EC5-A7EB-66AF1682D7B3}"/>
    <cellStyle name="40% - Accent4 4 2 8 5" xfId="25565" xr:uid="{746BA05A-E330-4623-B564-865E862F1846}"/>
    <cellStyle name="40% - Accent4 4 2 9" xfId="25566" xr:uid="{F3C9C6AE-FE64-40E7-8E18-44A443F91D15}"/>
    <cellStyle name="40% - Accent4 4 2 9 2" xfId="25567" xr:uid="{D464CA92-DD82-467F-818C-C9B90B0BAD75}"/>
    <cellStyle name="40% - Accent4 4 2 9 2 2" xfId="25568" xr:uid="{544A16F7-A3E6-48D6-BF3B-F9EDECAF5AA5}"/>
    <cellStyle name="40% - Accent4 4 2 9 2 2 2" xfId="25569" xr:uid="{A1F008D6-CC68-437F-8ACD-FCFDFEE83196}"/>
    <cellStyle name="40% - Accent4 4 2 9 2 2 2 2" xfId="25570" xr:uid="{926567A5-5885-4C68-A350-E8026597EFA3}"/>
    <cellStyle name="40% - Accent4 4 2 9 2 2 3" xfId="25571" xr:uid="{10D33810-1504-4ED0-9D84-F7FFB32998A8}"/>
    <cellStyle name="40% - Accent4 4 2 9 2 3" xfId="25572" xr:uid="{DDF9F792-CAC3-4F31-9A6F-E6DF7BB29C2E}"/>
    <cellStyle name="40% - Accent4 4 2 9 2 3 2" xfId="25573" xr:uid="{D323908D-62F2-431C-9DFE-2C322AA4C1B1}"/>
    <cellStyle name="40% - Accent4 4 2 9 2 4" xfId="25574" xr:uid="{42FF4B3D-B0F2-4393-9642-622E8F4320FF}"/>
    <cellStyle name="40% - Accent4 4 2 9 3" xfId="25575" xr:uid="{29DF58AC-7A1B-4539-98F9-B6BED4563D75}"/>
    <cellStyle name="40% - Accent4 4 2 9 3 2" xfId="25576" xr:uid="{41981A58-D301-4724-92DC-D55D8C2CB5F4}"/>
    <cellStyle name="40% - Accent4 4 2 9 3 2 2" xfId="25577" xr:uid="{501CF175-3960-4995-B167-C88CFE5B43EA}"/>
    <cellStyle name="40% - Accent4 4 2 9 3 3" xfId="25578" xr:uid="{A925F4A8-0AEE-4883-AD79-B8896406E12D}"/>
    <cellStyle name="40% - Accent4 4 2 9 4" xfId="25579" xr:uid="{2E564607-1F7D-4C99-8B3B-7B06F6C43D16}"/>
    <cellStyle name="40% - Accent4 4 2 9 4 2" xfId="25580" xr:uid="{8BA9105F-DA79-4688-A6C1-C658AC4BEBCD}"/>
    <cellStyle name="40% - Accent4 4 2 9 5" xfId="25581" xr:uid="{7D99E646-A320-49D6-B7D3-3848AEFF9A3C}"/>
    <cellStyle name="40% - Accent4 4 2_Asset Register (new)" xfId="25582" xr:uid="{868E425A-9E9C-466D-AF82-F11CCC4C68F2}"/>
    <cellStyle name="40% - Accent4 4 3" xfId="25583" xr:uid="{BDC3BF63-186A-4544-95D2-4A977EFA217A}"/>
    <cellStyle name="40% - Accent4 4 3 10" xfId="25584" xr:uid="{0FE8E9A1-AA96-4550-A7F1-DB7C18519273}"/>
    <cellStyle name="40% - Accent4 4 3 10 2" xfId="25585" xr:uid="{21873E44-3880-4F44-B044-0808728AC718}"/>
    <cellStyle name="40% - Accent4 4 3 11" xfId="25586" xr:uid="{97AFBC16-B335-4C9A-BE09-C0F312F2C195}"/>
    <cellStyle name="40% - Accent4 4 3 11 2" xfId="25587" xr:uid="{9C91ED22-AAFB-48D9-B6ED-DE61E84396BF}"/>
    <cellStyle name="40% - Accent4 4 3 12" xfId="25588" xr:uid="{5B3B64D8-F6E7-445D-9C3C-07EFA4049E9C}"/>
    <cellStyle name="40% - Accent4 4 3 13" xfId="25589" xr:uid="{A609E394-E311-4B44-A1E8-7F011E9A744A}"/>
    <cellStyle name="40% - Accent4 4 3 2" xfId="25590" xr:uid="{CA83541F-9E72-4224-8887-6D6D481C627A}"/>
    <cellStyle name="40% - Accent4 4 3 2 2" xfId="25591" xr:uid="{A2BC1E35-20F3-4F37-ACD6-4A417FA85FC5}"/>
    <cellStyle name="40% - Accent4 4 3 2 2 2" xfId="25592" xr:uid="{FB097323-F762-46E1-B36F-103C03CE1EDF}"/>
    <cellStyle name="40% - Accent4 4 3 2 2 2 2" xfId="25593" xr:uid="{095A281F-0383-40C3-933A-D4222ABBD928}"/>
    <cellStyle name="40% - Accent4 4 3 2 2 2 2 2" xfId="25594" xr:uid="{07CD28D2-E90F-4CD8-8EB9-6D56819AA98A}"/>
    <cellStyle name="40% - Accent4 4 3 2 2 2 2 2 2" xfId="25595" xr:uid="{5188F950-6DD9-4CD8-B7C2-12AE2D819F1E}"/>
    <cellStyle name="40% - Accent4 4 3 2 2 2 2 3" xfId="25596" xr:uid="{FA6F52A9-FD74-46AE-B957-461704C59BDE}"/>
    <cellStyle name="40% - Accent4 4 3 2 2 2 3" xfId="25597" xr:uid="{CDBF9E12-633C-47D0-8BE0-1D5E194A3161}"/>
    <cellStyle name="40% - Accent4 4 3 2 2 2 3 2" xfId="25598" xr:uid="{818CC36B-C5C6-4DB9-9DEA-1FD5D48E2996}"/>
    <cellStyle name="40% - Accent4 4 3 2 2 2 4" xfId="25599" xr:uid="{3C9BD11E-D1CC-413E-A368-E4BA061F707A}"/>
    <cellStyle name="40% - Accent4 4 3 2 2 2 4 2" xfId="25600" xr:uid="{77C5F8C7-3E12-4628-8BC0-58FAEEE4A6DC}"/>
    <cellStyle name="40% - Accent4 4 3 2 2 2 5" xfId="25601" xr:uid="{709FE59A-5747-41F5-8578-FB74E2BD9406}"/>
    <cellStyle name="40% - Accent4 4 3 2 2 2 6" xfId="25602" xr:uid="{5749753A-7329-4966-AEF0-1708ED619790}"/>
    <cellStyle name="40% - Accent4 4 3 2 2 3" xfId="25603" xr:uid="{A69DBD70-5A93-4E29-B806-A43FF75D7BE0}"/>
    <cellStyle name="40% - Accent4 4 3 2 2 3 2" xfId="25604" xr:uid="{E206B00B-C948-4AC4-8246-D0931CDB6424}"/>
    <cellStyle name="40% - Accent4 4 3 2 2 3 2 2" xfId="25605" xr:uid="{6E1A0F41-E18D-4F48-A79C-E843CB181330}"/>
    <cellStyle name="40% - Accent4 4 3 2 2 3 3" xfId="25606" xr:uid="{0E8D2F3A-DA33-4F1A-949B-12E76E704DCF}"/>
    <cellStyle name="40% - Accent4 4 3 2 2 4" xfId="25607" xr:uid="{CF0B2D8B-F9DF-4C25-9E75-AB22AA0699D2}"/>
    <cellStyle name="40% - Accent4 4 3 2 2 4 2" xfId="25608" xr:uid="{ECBBA172-2876-4B41-87A2-54F58FD48218}"/>
    <cellStyle name="40% - Accent4 4 3 2 2 5" xfId="25609" xr:uid="{70395468-628D-49F1-AA38-DD2876DE3B0A}"/>
    <cellStyle name="40% - Accent4 4 3 2 2 5 2" xfId="25610" xr:uid="{1010D85D-58D8-4994-8B2D-F3A468050524}"/>
    <cellStyle name="40% - Accent4 4 3 2 2 6" xfId="25611" xr:uid="{B43F6301-502F-4149-9D0E-E3EC56E1FFFD}"/>
    <cellStyle name="40% - Accent4 4 3 2 2 7" xfId="25612" xr:uid="{120497EE-A404-40FF-96A1-EF8ACE93BA6E}"/>
    <cellStyle name="40% - Accent4 4 3 2 3" xfId="25613" xr:uid="{DFED423C-206A-40BD-B4E7-13672AFDC884}"/>
    <cellStyle name="40% - Accent4 4 3 2 3 2" xfId="25614" xr:uid="{18D74280-A779-41E0-8E71-BB96530DE111}"/>
    <cellStyle name="40% - Accent4 4 3 2 3 2 2" xfId="25615" xr:uid="{B81E67DF-642D-40BC-A638-C9A6227D477E}"/>
    <cellStyle name="40% - Accent4 4 3 2 3 2 2 2" xfId="25616" xr:uid="{10997055-AB47-4FCC-BA57-9EC9C18E4EFD}"/>
    <cellStyle name="40% - Accent4 4 3 2 3 2 2 2 2" xfId="25617" xr:uid="{BCCDBE4B-0336-4038-AEEC-028D42516D48}"/>
    <cellStyle name="40% - Accent4 4 3 2 3 2 2 3" xfId="25618" xr:uid="{6136B53F-EF41-482B-AB37-2F34892B42C4}"/>
    <cellStyle name="40% - Accent4 4 3 2 3 2 3" xfId="25619" xr:uid="{192F0D87-0005-47ED-BE72-9920C95F4C3B}"/>
    <cellStyle name="40% - Accent4 4 3 2 3 2 3 2" xfId="25620" xr:uid="{D1B68C22-B164-4B7A-BC53-28C6D0C2A7D8}"/>
    <cellStyle name="40% - Accent4 4 3 2 3 2 4" xfId="25621" xr:uid="{1C1FB74B-87DA-4961-8C82-DE717C348654}"/>
    <cellStyle name="40% - Accent4 4 3 2 3 3" xfId="25622" xr:uid="{916CCA4B-4B9C-4236-B415-C20D646C5AAB}"/>
    <cellStyle name="40% - Accent4 4 3 2 3 3 2" xfId="25623" xr:uid="{DEBFD4EB-1646-48B7-A9E6-02DF4858DBF3}"/>
    <cellStyle name="40% - Accent4 4 3 2 3 3 2 2" xfId="25624" xr:uid="{601E39EC-BF14-42DB-9A7C-2A926C054620}"/>
    <cellStyle name="40% - Accent4 4 3 2 3 3 3" xfId="25625" xr:uid="{5DF17231-C417-44BA-9E86-0F3A9C4FDC81}"/>
    <cellStyle name="40% - Accent4 4 3 2 3 4" xfId="25626" xr:uid="{5AE804B5-A2D9-4463-9DA8-1C0D0D0F5582}"/>
    <cellStyle name="40% - Accent4 4 3 2 3 4 2" xfId="25627" xr:uid="{A41074C7-E94A-45A5-AF07-20DCBA3D2B5D}"/>
    <cellStyle name="40% - Accent4 4 3 2 3 5" xfId="25628" xr:uid="{BE797180-2284-48D0-A48D-C8ECDA93F545}"/>
    <cellStyle name="40% - Accent4 4 3 2 3 5 2" xfId="25629" xr:uid="{BE781D4E-0E99-47D7-BD5E-49C44EED8050}"/>
    <cellStyle name="40% - Accent4 4 3 2 3 6" xfId="25630" xr:uid="{5A0ED56F-0E2C-438F-9900-0CF96F629464}"/>
    <cellStyle name="40% - Accent4 4 3 2 3 7" xfId="25631" xr:uid="{A38533AC-BC85-4B87-81B3-DAF1BC84321F}"/>
    <cellStyle name="40% - Accent4 4 3 2 4" xfId="25632" xr:uid="{41B15C30-A64F-43F0-9720-7978D65C6109}"/>
    <cellStyle name="40% - Accent4 4 3 2 4 2" xfId="25633" xr:uid="{18BC2160-0012-4824-8113-2FB57406E301}"/>
    <cellStyle name="40% - Accent4 4 3 2 4 2 2" xfId="25634" xr:uid="{00C253FE-59CB-480D-BE6B-608661622DD6}"/>
    <cellStyle name="40% - Accent4 4 3 2 4 2 2 2" xfId="25635" xr:uid="{AF9112BC-4F28-44A3-90F2-A8B387DC2A45}"/>
    <cellStyle name="40% - Accent4 4 3 2 4 2 3" xfId="25636" xr:uid="{EB92E807-4056-49DC-BD14-2C30324295A0}"/>
    <cellStyle name="40% - Accent4 4 3 2 4 3" xfId="25637" xr:uid="{CF4C88C9-C5E7-4167-9C50-3EAD1A998E38}"/>
    <cellStyle name="40% - Accent4 4 3 2 4 3 2" xfId="25638" xr:uid="{E24CCE5D-A775-43D2-A45C-B5A23AE5853A}"/>
    <cellStyle name="40% - Accent4 4 3 2 4 4" xfId="25639" xr:uid="{9EE47B17-E887-4B81-A55B-841E93F19540}"/>
    <cellStyle name="40% - Accent4 4 3 2 5" xfId="25640" xr:uid="{A75A938A-D9ED-4095-8DDC-C29CC235C422}"/>
    <cellStyle name="40% - Accent4 4 3 2 5 2" xfId="25641" xr:uid="{15D3D9E3-E968-4492-AA56-A1C1F8188CB8}"/>
    <cellStyle name="40% - Accent4 4 3 2 5 2 2" xfId="25642" xr:uid="{9DF5B773-DD47-4BF6-BB8D-2AC9FA5BB578}"/>
    <cellStyle name="40% - Accent4 4 3 2 5 3" xfId="25643" xr:uid="{AC3F096E-7D70-4EAB-84E1-D1BA37D459FC}"/>
    <cellStyle name="40% - Accent4 4 3 2 6" xfId="25644" xr:uid="{7C08967A-26EE-418C-B110-E40EBD72947A}"/>
    <cellStyle name="40% - Accent4 4 3 2 6 2" xfId="25645" xr:uid="{65115D64-077D-4DC3-9B0B-A67F33D72992}"/>
    <cellStyle name="40% - Accent4 4 3 2 7" xfId="25646" xr:uid="{9397719D-0E2F-4A25-B9E5-86D0348FE94B}"/>
    <cellStyle name="40% - Accent4 4 3 2 7 2" xfId="25647" xr:uid="{BEF8EDC2-09B8-4173-824B-619A0DE23E4E}"/>
    <cellStyle name="40% - Accent4 4 3 2 8" xfId="25648" xr:uid="{F0703F12-3CA2-48F2-9C97-074DE5414300}"/>
    <cellStyle name="40% - Accent4 4 3 2 9" xfId="25649" xr:uid="{4076EF37-9672-44D8-857E-2E2CF44ED19A}"/>
    <cellStyle name="40% - Accent4 4 3 3" xfId="25650" xr:uid="{D19D08D3-B3E3-4711-9508-8540BF391B94}"/>
    <cellStyle name="40% - Accent4 4 3 3 2" xfId="25651" xr:uid="{985F408F-02FA-42DB-9576-2FDC49E9F4E8}"/>
    <cellStyle name="40% - Accent4 4 3 3 2 2" xfId="25652" xr:uid="{8020C3D3-89BC-4947-ACE0-E2A536A3ED47}"/>
    <cellStyle name="40% - Accent4 4 3 3 2 2 2" xfId="25653" xr:uid="{7C7C2C0D-79D7-471A-909C-D316030DFA6C}"/>
    <cellStyle name="40% - Accent4 4 3 3 2 2 2 2" xfId="25654" xr:uid="{BD1F2BE4-C195-4DA5-BDD4-15401E88288D}"/>
    <cellStyle name="40% - Accent4 4 3 3 2 2 2 2 2" xfId="25655" xr:uid="{13477AF3-B45C-42D5-BAC9-4DF5B5428F7D}"/>
    <cellStyle name="40% - Accent4 4 3 3 2 2 2 3" xfId="25656" xr:uid="{69A99CAA-B96A-4E6F-8458-F546CCF896CA}"/>
    <cellStyle name="40% - Accent4 4 3 3 2 2 3" xfId="25657" xr:uid="{A3B48A75-21AA-4BCF-B6DD-76EF61478C4E}"/>
    <cellStyle name="40% - Accent4 4 3 3 2 2 3 2" xfId="25658" xr:uid="{8855677C-9883-4AC9-94AA-5C6ABD640AC5}"/>
    <cellStyle name="40% - Accent4 4 3 3 2 2 4" xfId="25659" xr:uid="{19FF8FE2-3B87-4F5F-9FCC-16F26DC1F960}"/>
    <cellStyle name="40% - Accent4 4 3 3 2 3" xfId="25660" xr:uid="{16772776-BC76-495A-AF87-79B49B4B605F}"/>
    <cellStyle name="40% - Accent4 4 3 3 2 3 2" xfId="25661" xr:uid="{33171367-E797-49F8-BA9F-1CC6ADA1DDE3}"/>
    <cellStyle name="40% - Accent4 4 3 3 2 3 2 2" xfId="25662" xr:uid="{BC44C5DD-BF31-4A3B-A1E9-BE394067FD4A}"/>
    <cellStyle name="40% - Accent4 4 3 3 2 3 3" xfId="25663" xr:uid="{6BF594EF-538F-4CAC-A107-0FFE991C9216}"/>
    <cellStyle name="40% - Accent4 4 3 3 2 4" xfId="25664" xr:uid="{46AD3C40-AF64-49FE-83BA-589755742A9E}"/>
    <cellStyle name="40% - Accent4 4 3 3 2 4 2" xfId="25665" xr:uid="{73BBCEC3-0645-419C-A047-65ECB9383555}"/>
    <cellStyle name="40% - Accent4 4 3 3 2 5" xfId="25666" xr:uid="{2282DC41-C355-4555-8AA7-9802376908D8}"/>
    <cellStyle name="40% - Accent4 4 3 3 2 5 2" xfId="25667" xr:uid="{6B08EAE1-F7FE-470F-AA10-0529352A1A1F}"/>
    <cellStyle name="40% - Accent4 4 3 3 2 6" xfId="25668" xr:uid="{DAE229C3-5084-474B-854F-534331F6DC3B}"/>
    <cellStyle name="40% - Accent4 4 3 3 2 7" xfId="25669" xr:uid="{EE55603F-AD56-4770-82EF-BC42DFDF00FD}"/>
    <cellStyle name="40% - Accent4 4 3 3 3" xfId="25670" xr:uid="{C7DC3E6B-A1FD-404A-800D-2ED10755A8E4}"/>
    <cellStyle name="40% - Accent4 4 3 3 3 2" xfId="25671" xr:uid="{C57D26B8-A2A3-468B-A36D-533368F53D64}"/>
    <cellStyle name="40% - Accent4 4 3 3 3 2 2" xfId="25672" xr:uid="{4E371EEB-EC71-4B26-BB7A-3E2FB9D5B833}"/>
    <cellStyle name="40% - Accent4 4 3 3 3 2 2 2" xfId="25673" xr:uid="{8A88B342-2F6A-4C7B-B19A-02D3890BA6A2}"/>
    <cellStyle name="40% - Accent4 4 3 3 3 2 2 2 2" xfId="25674" xr:uid="{184D9665-F180-408F-89DF-BFFEA4969A48}"/>
    <cellStyle name="40% - Accent4 4 3 3 3 2 2 3" xfId="25675" xr:uid="{77288374-A60F-45EA-B45E-176C1421046B}"/>
    <cellStyle name="40% - Accent4 4 3 3 3 2 3" xfId="25676" xr:uid="{4A436556-7AB2-4CAE-B1EA-3CFFCA228E06}"/>
    <cellStyle name="40% - Accent4 4 3 3 3 2 3 2" xfId="25677" xr:uid="{1BD2C678-4995-47E2-9EBB-5FFD931684A0}"/>
    <cellStyle name="40% - Accent4 4 3 3 3 2 4" xfId="25678" xr:uid="{8D287CE3-780A-4EC2-A156-DD12F4CA7607}"/>
    <cellStyle name="40% - Accent4 4 3 3 3 3" xfId="25679" xr:uid="{E61F2845-206D-4EE6-97D3-DDF7AE2E1B16}"/>
    <cellStyle name="40% - Accent4 4 3 3 3 3 2" xfId="25680" xr:uid="{24B6476A-791A-489F-9FD4-95C6D540AB27}"/>
    <cellStyle name="40% - Accent4 4 3 3 3 3 2 2" xfId="25681" xr:uid="{1DF1A36E-2AD7-4269-85CD-7B6046AF378D}"/>
    <cellStyle name="40% - Accent4 4 3 3 3 3 3" xfId="25682" xr:uid="{1C9ABD18-0D29-4091-9FED-B445EBF297B0}"/>
    <cellStyle name="40% - Accent4 4 3 3 3 4" xfId="25683" xr:uid="{19D7D45D-C337-48DF-845D-19F8597E9E14}"/>
    <cellStyle name="40% - Accent4 4 3 3 3 4 2" xfId="25684" xr:uid="{98BB6DAD-FE21-4FD8-9088-6496952DE930}"/>
    <cellStyle name="40% - Accent4 4 3 3 3 5" xfId="25685" xr:uid="{4DF1EA3A-0081-4E88-A295-0EB671921A88}"/>
    <cellStyle name="40% - Accent4 4 3 3 4" xfId="25686" xr:uid="{43839CA6-57F9-4FA3-97F0-BA3A468B952D}"/>
    <cellStyle name="40% - Accent4 4 3 3 4 2" xfId="25687" xr:uid="{98CC8D3C-6552-4756-9881-DB4A2CF991E8}"/>
    <cellStyle name="40% - Accent4 4 3 3 4 2 2" xfId="25688" xr:uid="{CB7BA377-150E-4BE4-91AC-4A8F198A190A}"/>
    <cellStyle name="40% - Accent4 4 3 3 4 2 2 2" xfId="25689" xr:uid="{F85D9C5B-7A27-4800-9EA5-EB7B1D829F3D}"/>
    <cellStyle name="40% - Accent4 4 3 3 4 2 3" xfId="25690" xr:uid="{492158B4-8093-4A59-9DAC-55007AC66C0A}"/>
    <cellStyle name="40% - Accent4 4 3 3 4 3" xfId="25691" xr:uid="{AF95D1BE-9C8D-41C1-864B-6A3E80DFCF6D}"/>
    <cellStyle name="40% - Accent4 4 3 3 4 3 2" xfId="25692" xr:uid="{8ACD28D9-CF8C-4B4C-B362-2E560FC5C1DE}"/>
    <cellStyle name="40% - Accent4 4 3 3 4 4" xfId="25693" xr:uid="{2A909DEA-B9F1-42EE-9261-8686AF3966E4}"/>
    <cellStyle name="40% - Accent4 4 3 3 5" xfId="25694" xr:uid="{1B46C238-5CD5-40D0-9AB5-4679A9067601}"/>
    <cellStyle name="40% - Accent4 4 3 3 5 2" xfId="25695" xr:uid="{3F709E9A-2B47-4126-9121-73D16126157F}"/>
    <cellStyle name="40% - Accent4 4 3 3 5 2 2" xfId="25696" xr:uid="{B2C6D8E6-1B93-4EFC-83D3-0C413AF856F1}"/>
    <cellStyle name="40% - Accent4 4 3 3 5 3" xfId="25697" xr:uid="{3B5535FF-6532-470C-BFA4-200EAE161CC3}"/>
    <cellStyle name="40% - Accent4 4 3 3 6" xfId="25698" xr:uid="{7543AE3E-FD10-44F4-B1A5-4464EDAC89B8}"/>
    <cellStyle name="40% - Accent4 4 3 3 6 2" xfId="25699" xr:uid="{395E0143-0365-41E5-B550-F070D0BA7955}"/>
    <cellStyle name="40% - Accent4 4 3 3 7" xfId="25700" xr:uid="{816730EB-130D-4E6C-AFD4-66005FB7196B}"/>
    <cellStyle name="40% - Accent4 4 3 3 7 2" xfId="25701" xr:uid="{4B0092D4-1DEA-4215-9C1F-0F8694D069B9}"/>
    <cellStyle name="40% - Accent4 4 3 3 8" xfId="25702" xr:uid="{95CBD473-B2A6-4D4A-8467-E72E4FD72A37}"/>
    <cellStyle name="40% - Accent4 4 3 3 9" xfId="25703" xr:uid="{02C1E378-B0A1-464E-ACE2-A6A81B6886DA}"/>
    <cellStyle name="40% - Accent4 4 3 4" xfId="25704" xr:uid="{868D724C-6720-4A2E-B480-DD6AF97A44AF}"/>
    <cellStyle name="40% - Accent4 4 3 4 2" xfId="25705" xr:uid="{2CA06C30-9AE9-4E38-B5CB-36ACB96329CE}"/>
    <cellStyle name="40% - Accent4 4 3 4 2 2" xfId="25706" xr:uid="{9984206F-809C-412B-93CB-FC68A9BCFE8E}"/>
    <cellStyle name="40% - Accent4 4 3 4 2 2 2" xfId="25707" xr:uid="{75FEED3A-FB41-4313-85CF-C0F34D0E9E43}"/>
    <cellStyle name="40% - Accent4 4 3 4 2 2 2 2" xfId="25708" xr:uid="{DA597038-790B-4BCD-9B0E-F0C2591E2CDB}"/>
    <cellStyle name="40% - Accent4 4 3 4 2 2 3" xfId="25709" xr:uid="{232864B3-5305-4D52-B5D3-9A1503F9F0DC}"/>
    <cellStyle name="40% - Accent4 4 3 4 2 3" xfId="25710" xr:uid="{96AC1BB9-A926-4AEC-9130-488C0903F1F0}"/>
    <cellStyle name="40% - Accent4 4 3 4 2 3 2" xfId="25711" xr:uid="{A52411CB-ADB7-47F3-B8F9-BEB4B4E4179E}"/>
    <cellStyle name="40% - Accent4 4 3 4 2 4" xfId="25712" xr:uid="{90DBA505-74CB-41D1-98FD-292C3B79EB40}"/>
    <cellStyle name="40% - Accent4 4 3 4 3" xfId="25713" xr:uid="{63BCC761-A627-4685-B990-E0DD2A1CD09B}"/>
    <cellStyle name="40% - Accent4 4 3 4 3 2" xfId="25714" xr:uid="{2B980AF1-3239-417E-84D6-FBB29F38181D}"/>
    <cellStyle name="40% - Accent4 4 3 4 3 2 2" xfId="25715" xr:uid="{512320AD-23EE-42BD-A24D-BAE81434A7AB}"/>
    <cellStyle name="40% - Accent4 4 3 4 3 3" xfId="25716" xr:uid="{D501F004-30C6-4D4A-A585-9BC80CCC6428}"/>
    <cellStyle name="40% - Accent4 4 3 4 4" xfId="25717" xr:uid="{6431BEF6-BEA1-4D76-A4CA-3D548F8953BB}"/>
    <cellStyle name="40% - Accent4 4 3 4 4 2" xfId="25718" xr:uid="{D4669931-1439-4D56-A717-9EADF5A1E414}"/>
    <cellStyle name="40% - Accent4 4 3 4 5" xfId="25719" xr:uid="{05088F84-8FD3-41FA-A86A-E51ADAE5D252}"/>
    <cellStyle name="40% - Accent4 4 3 4 5 2" xfId="25720" xr:uid="{28286E92-54D0-4F47-AAF4-61DD24C96B1B}"/>
    <cellStyle name="40% - Accent4 4 3 4 6" xfId="25721" xr:uid="{E54872FB-3C36-447D-A70A-7A1045488233}"/>
    <cellStyle name="40% - Accent4 4 3 4 7" xfId="25722" xr:uid="{5FC21F48-F17D-4754-AE5C-287FF9908584}"/>
    <cellStyle name="40% - Accent4 4 3 5" xfId="25723" xr:uid="{55C63B49-E910-4E8A-BA04-8201223A9AE2}"/>
    <cellStyle name="40% - Accent4 4 3 5 2" xfId="25724" xr:uid="{443ABA5D-58A4-403C-AFDB-5B62C81F8936}"/>
    <cellStyle name="40% - Accent4 4 3 5 2 2" xfId="25725" xr:uid="{85C2EED3-9027-4B25-9720-A67E0EB42190}"/>
    <cellStyle name="40% - Accent4 4 3 5 2 2 2" xfId="25726" xr:uid="{ECD539E6-A603-42F6-A75E-15F1AD3A6D11}"/>
    <cellStyle name="40% - Accent4 4 3 5 2 2 2 2" xfId="25727" xr:uid="{89DFAFBF-FDEF-4D58-A574-1E3D6DBE4E0B}"/>
    <cellStyle name="40% - Accent4 4 3 5 2 2 3" xfId="25728" xr:uid="{0D4CFAE7-C65A-44D8-BEEC-3451AFCDA04A}"/>
    <cellStyle name="40% - Accent4 4 3 5 2 3" xfId="25729" xr:uid="{95381EBE-69A7-4C86-8344-FDE048A19B0E}"/>
    <cellStyle name="40% - Accent4 4 3 5 2 3 2" xfId="25730" xr:uid="{B370F011-33DC-4F9F-9F4A-A5190D7C5732}"/>
    <cellStyle name="40% - Accent4 4 3 5 2 4" xfId="25731" xr:uid="{535B510E-72AF-4353-B539-480F84047D13}"/>
    <cellStyle name="40% - Accent4 4 3 5 3" xfId="25732" xr:uid="{6208A925-2411-45A8-BCE2-2ADC98D50F99}"/>
    <cellStyle name="40% - Accent4 4 3 5 3 2" xfId="25733" xr:uid="{6C7069B5-64F4-4005-AE36-07F0BC3521D0}"/>
    <cellStyle name="40% - Accent4 4 3 5 3 2 2" xfId="25734" xr:uid="{D067F52B-8406-4786-9DC4-E5189CD2C960}"/>
    <cellStyle name="40% - Accent4 4 3 5 3 3" xfId="25735" xr:uid="{748313CD-3190-4511-BC65-A10F2D12BF46}"/>
    <cellStyle name="40% - Accent4 4 3 5 4" xfId="25736" xr:uid="{9FDC1025-0BFC-4EA9-BBBA-84E1BA6D1E0F}"/>
    <cellStyle name="40% - Accent4 4 3 5 4 2" xfId="25737" xr:uid="{46346786-7AEB-45CF-85AB-9EDDBA47FBFD}"/>
    <cellStyle name="40% - Accent4 4 3 5 5" xfId="25738" xr:uid="{EDB0A89B-B878-41D7-AB9E-09A08376C86A}"/>
    <cellStyle name="40% - Accent4 4 3 6" xfId="25739" xr:uid="{165306FC-DE40-48A8-B90F-A055FC7AC8F9}"/>
    <cellStyle name="40% - Accent4 4 3 6 2" xfId="25740" xr:uid="{D08C7503-2C8C-4808-BB82-D53300005D0C}"/>
    <cellStyle name="40% - Accent4 4 3 6 2 2" xfId="25741" xr:uid="{A115673F-E292-47E0-9AD6-4E01E6081374}"/>
    <cellStyle name="40% - Accent4 4 3 6 2 2 2" xfId="25742" xr:uid="{C7CC32D7-ECB8-4244-83FA-9C5451874A70}"/>
    <cellStyle name="40% - Accent4 4 3 6 2 2 2 2" xfId="25743" xr:uid="{975DCD52-9AA8-4DA7-BE17-07159F329EE9}"/>
    <cellStyle name="40% - Accent4 4 3 6 2 2 3" xfId="25744" xr:uid="{BE2F6E33-7620-43DA-A26E-7436C384FDDC}"/>
    <cellStyle name="40% - Accent4 4 3 6 2 3" xfId="25745" xr:uid="{7E18EEA3-FE52-4348-8B71-8E3E338A8100}"/>
    <cellStyle name="40% - Accent4 4 3 6 2 3 2" xfId="25746" xr:uid="{9070A6E5-06C7-4C6D-ABDF-E4F4C6985365}"/>
    <cellStyle name="40% - Accent4 4 3 6 2 4" xfId="25747" xr:uid="{39ED83D1-C37C-4ECD-BAC1-67AC3C3F5172}"/>
    <cellStyle name="40% - Accent4 4 3 6 3" xfId="25748" xr:uid="{39468F10-E410-4D14-B736-E365ED15CBCB}"/>
    <cellStyle name="40% - Accent4 4 3 6 3 2" xfId="25749" xr:uid="{2C597B1D-5B37-442A-B5EB-59BB66203945}"/>
    <cellStyle name="40% - Accent4 4 3 6 3 2 2" xfId="25750" xr:uid="{5949BA06-D1A4-455C-AA70-DEEE8D33B6AA}"/>
    <cellStyle name="40% - Accent4 4 3 6 3 3" xfId="25751" xr:uid="{9F8F89E7-DA4C-464E-B798-D7D714845A4E}"/>
    <cellStyle name="40% - Accent4 4 3 6 4" xfId="25752" xr:uid="{E88E6628-CD98-40E5-87AC-B645AECF0E74}"/>
    <cellStyle name="40% - Accent4 4 3 6 4 2" xfId="25753" xr:uid="{03BED2B6-E1FF-402B-B74E-695319DE3265}"/>
    <cellStyle name="40% - Accent4 4 3 6 5" xfId="25754" xr:uid="{F11415F3-942A-4024-BC8B-FE1B1EE32D49}"/>
    <cellStyle name="40% - Accent4 4 3 7" xfId="25755" xr:uid="{DBA3A815-A59C-4E5B-84FB-7298F5AE1456}"/>
    <cellStyle name="40% - Accent4 4 3 7 2" xfId="25756" xr:uid="{68C72F0C-C479-47DE-95BA-FDBD3AFD88EE}"/>
    <cellStyle name="40% - Accent4 4 3 7 2 2" xfId="25757" xr:uid="{F1A4D120-0A31-453B-9D42-C1D42CC82AB9}"/>
    <cellStyle name="40% - Accent4 4 3 7 2 2 2" xfId="25758" xr:uid="{3F44A896-E52A-4610-B1AA-DB852D78292C}"/>
    <cellStyle name="40% - Accent4 4 3 7 2 2 2 2" xfId="25759" xr:uid="{3979C3DD-59B8-43F7-9FBE-41F456090C92}"/>
    <cellStyle name="40% - Accent4 4 3 7 2 2 3" xfId="25760" xr:uid="{2843DF06-C1A4-4656-8E10-7410B6856930}"/>
    <cellStyle name="40% - Accent4 4 3 7 2 3" xfId="25761" xr:uid="{268C3363-94DF-4303-A1E6-F2554C7F222C}"/>
    <cellStyle name="40% - Accent4 4 3 7 2 3 2" xfId="25762" xr:uid="{8F83EA03-EF2F-4770-8A82-77BCC7A98081}"/>
    <cellStyle name="40% - Accent4 4 3 7 2 4" xfId="25763" xr:uid="{B91848D1-982D-4FCD-BF44-0BCCC1594D4E}"/>
    <cellStyle name="40% - Accent4 4 3 7 3" xfId="25764" xr:uid="{3E55D3B1-81C8-4E66-ACA3-DB52EBA3D19A}"/>
    <cellStyle name="40% - Accent4 4 3 7 3 2" xfId="25765" xr:uid="{FB04FEBE-26C1-4465-A02A-4B620202D383}"/>
    <cellStyle name="40% - Accent4 4 3 7 3 2 2" xfId="25766" xr:uid="{2E566271-5942-4CEA-A078-973B29DC3E25}"/>
    <cellStyle name="40% - Accent4 4 3 7 3 3" xfId="25767" xr:uid="{7A852152-597D-48B0-9B9B-1559CD8AA0B5}"/>
    <cellStyle name="40% - Accent4 4 3 7 4" xfId="25768" xr:uid="{DD6AC631-73AF-4321-9C45-4F1A70C53A6F}"/>
    <cellStyle name="40% - Accent4 4 3 7 4 2" xfId="25769" xr:uid="{B159D2BE-3103-494C-9C68-F717061CAEAB}"/>
    <cellStyle name="40% - Accent4 4 3 7 5" xfId="25770" xr:uid="{599EA7EF-A296-48B4-9B19-C3ACA9726955}"/>
    <cellStyle name="40% - Accent4 4 3 8" xfId="25771" xr:uid="{C713BB6D-38DC-4D7F-A6D2-3491024A616D}"/>
    <cellStyle name="40% - Accent4 4 3 8 2" xfId="25772" xr:uid="{034F8F8D-3CD2-4A64-ACD0-6CD787D57D44}"/>
    <cellStyle name="40% - Accent4 4 3 8 2 2" xfId="25773" xr:uid="{B223919F-8704-4C90-ABCE-49E3307A593C}"/>
    <cellStyle name="40% - Accent4 4 3 8 2 2 2" xfId="25774" xr:uid="{FC9EF685-C041-4B58-9568-A93D392ABDDD}"/>
    <cellStyle name="40% - Accent4 4 3 8 2 3" xfId="25775" xr:uid="{CFBF1D3A-B5EE-458C-9246-D52257900D98}"/>
    <cellStyle name="40% - Accent4 4 3 8 3" xfId="25776" xr:uid="{A08BABBF-67F6-48C8-8D85-C62C4005DF46}"/>
    <cellStyle name="40% - Accent4 4 3 8 3 2" xfId="25777" xr:uid="{C35B4FEA-4E32-46F6-A1B5-FEBEDF7BD535}"/>
    <cellStyle name="40% - Accent4 4 3 8 4" xfId="25778" xr:uid="{55FAEAC8-D72D-41F5-88CB-C995D2D5D526}"/>
    <cellStyle name="40% - Accent4 4 3 9" xfId="25779" xr:uid="{67056F8A-8293-403D-BF5E-D001A50C927E}"/>
    <cellStyle name="40% - Accent4 4 3 9 2" xfId="25780" xr:uid="{2857FF3D-40CC-4B1B-BA78-905114875C27}"/>
    <cellStyle name="40% - Accent4 4 3 9 2 2" xfId="25781" xr:uid="{DDDE45F1-6B41-4AA4-B9C9-A45C18CB5BDD}"/>
    <cellStyle name="40% - Accent4 4 3 9 3" xfId="25782" xr:uid="{ED118C11-B4CD-4C79-9D29-9D84BF166819}"/>
    <cellStyle name="40% - Accent4 4 3_Asset Register (new)" xfId="25783" xr:uid="{0772E889-4451-41DE-A33D-750159EB86D3}"/>
    <cellStyle name="40% - Accent4 4 4" xfId="25784" xr:uid="{B7D5F493-627D-41D1-B2E2-44E4AEFE9490}"/>
    <cellStyle name="40% - Accent4 4 4 10" xfId="25785" xr:uid="{FE8068BB-3CE6-46C2-ACD8-E5587CE369C5}"/>
    <cellStyle name="40% - Accent4 4 4 11" xfId="25786" xr:uid="{76275FBC-EBA5-4584-852B-6ABF85E4A276}"/>
    <cellStyle name="40% - Accent4 4 4 2" xfId="25787" xr:uid="{A5D83AC5-FE4F-4B82-A700-D7F433C83226}"/>
    <cellStyle name="40% - Accent4 4 4 2 2" xfId="25788" xr:uid="{B4C260B4-D1B4-41EA-903E-565DF3F889BA}"/>
    <cellStyle name="40% - Accent4 4 4 2 2 2" xfId="25789" xr:uid="{B487DDAB-0A27-4598-B85A-967D563FBB2F}"/>
    <cellStyle name="40% - Accent4 4 4 2 2 2 2" xfId="25790" xr:uid="{6C5678C5-FB7E-4D1F-A87C-D7BC08274083}"/>
    <cellStyle name="40% - Accent4 4 4 2 2 2 2 2" xfId="25791" xr:uid="{D174B1C7-BACE-48B2-B619-AA9BFF10D9FB}"/>
    <cellStyle name="40% - Accent4 4 4 2 2 2 3" xfId="25792" xr:uid="{E3B5534A-F384-4590-9C44-6ADD11518C32}"/>
    <cellStyle name="40% - Accent4 4 4 2 2 3" xfId="25793" xr:uid="{1B80561E-C043-424E-84A3-131D7F56E435}"/>
    <cellStyle name="40% - Accent4 4 4 2 2 3 2" xfId="25794" xr:uid="{ED5BB884-B79C-49DC-BBA7-EBD31DB0D5F5}"/>
    <cellStyle name="40% - Accent4 4 4 2 2 4" xfId="25795" xr:uid="{7A2BD25C-3B42-4E47-8F92-83FBA5C06DBE}"/>
    <cellStyle name="40% - Accent4 4 4 2 2 4 2" xfId="25796" xr:uid="{ED61392A-90C5-4FEE-8EE8-C9245182FB77}"/>
    <cellStyle name="40% - Accent4 4 4 2 2 5" xfId="25797" xr:uid="{2BE65AD4-51A9-4CF7-A194-85480AA15905}"/>
    <cellStyle name="40% - Accent4 4 4 2 2 6" xfId="25798" xr:uid="{208C822D-0434-42A6-8A6C-F16A355A7C00}"/>
    <cellStyle name="40% - Accent4 4 4 2 3" xfId="25799" xr:uid="{71411E2B-0CAA-4722-AB5F-370FC28D2600}"/>
    <cellStyle name="40% - Accent4 4 4 2 3 2" xfId="25800" xr:uid="{354A76CE-DEFE-4FC8-BD37-F3867B78A25C}"/>
    <cellStyle name="40% - Accent4 4 4 2 3 2 2" xfId="25801" xr:uid="{4D2AC191-1A00-416D-A59F-583A75F5752A}"/>
    <cellStyle name="40% - Accent4 4 4 2 3 3" xfId="25802" xr:uid="{6EB8FF23-F4C8-48DA-88BD-47DBEDA5296F}"/>
    <cellStyle name="40% - Accent4 4 4 2 4" xfId="25803" xr:uid="{96D52515-9752-4119-B1CB-A44D29CA8B7A}"/>
    <cellStyle name="40% - Accent4 4 4 2 4 2" xfId="25804" xr:uid="{88C972F5-9947-4DA7-BBFC-CEA7DFBE7001}"/>
    <cellStyle name="40% - Accent4 4 4 2 5" xfId="25805" xr:uid="{49115BDF-79E2-433D-AE36-75752BFEE9B4}"/>
    <cellStyle name="40% - Accent4 4 4 2 5 2" xfId="25806" xr:uid="{CE6F6E4E-5D94-472B-956E-D9FE75AACBDC}"/>
    <cellStyle name="40% - Accent4 4 4 2 6" xfId="25807" xr:uid="{BD368021-78DA-4A44-AC82-B0607DC5E326}"/>
    <cellStyle name="40% - Accent4 4 4 2 7" xfId="25808" xr:uid="{A2FFBB33-D22A-4170-921E-0CA4178A8B0C}"/>
    <cellStyle name="40% - Accent4 4 4 3" xfId="25809" xr:uid="{2EBDEBB3-31D6-45D0-B413-ED49B220BF83}"/>
    <cellStyle name="40% - Accent4 4 4 3 2" xfId="25810" xr:uid="{227CBCB9-98EC-429C-8E85-1EE818A54F9E}"/>
    <cellStyle name="40% - Accent4 4 4 3 2 2" xfId="25811" xr:uid="{F8965C70-9A53-449A-98DB-764BB5DA0BCC}"/>
    <cellStyle name="40% - Accent4 4 4 3 2 2 2" xfId="25812" xr:uid="{99BD64F8-30F2-4B2C-94AA-79A77DC93B5E}"/>
    <cellStyle name="40% - Accent4 4 4 3 2 2 2 2" xfId="25813" xr:uid="{3D9C584F-62C4-40C6-8EDA-BF66303705E9}"/>
    <cellStyle name="40% - Accent4 4 4 3 2 2 3" xfId="25814" xr:uid="{070438E8-D510-4BB6-9361-96A11A574063}"/>
    <cellStyle name="40% - Accent4 4 4 3 2 3" xfId="25815" xr:uid="{77C22BBB-2A5F-4577-B4AF-7D1A72039656}"/>
    <cellStyle name="40% - Accent4 4 4 3 2 3 2" xfId="25816" xr:uid="{B5ED94CE-C64E-4079-9A4B-2F79669D3E0F}"/>
    <cellStyle name="40% - Accent4 4 4 3 2 4" xfId="25817" xr:uid="{D1102666-F225-46B9-993F-493911B47E75}"/>
    <cellStyle name="40% - Accent4 4 4 3 3" xfId="25818" xr:uid="{21CEC004-EC46-4959-A658-F74E8877A81A}"/>
    <cellStyle name="40% - Accent4 4 4 3 3 2" xfId="25819" xr:uid="{30236191-6500-4710-BDFB-60747F17C5D5}"/>
    <cellStyle name="40% - Accent4 4 4 3 3 2 2" xfId="25820" xr:uid="{9C18DB5E-6048-44D0-8E99-7AAA1741CCE1}"/>
    <cellStyle name="40% - Accent4 4 4 3 3 3" xfId="25821" xr:uid="{07F5450B-8CED-413A-9B35-7E0F7BAD7B41}"/>
    <cellStyle name="40% - Accent4 4 4 3 4" xfId="25822" xr:uid="{D7578922-17B8-4D27-90BB-4CCE984381FA}"/>
    <cellStyle name="40% - Accent4 4 4 3 4 2" xfId="25823" xr:uid="{B795D455-88A7-4ECA-9D89-10D9852308A1}"/>
    <cellStyle name="40% - Accent4 4 4 3 5" xfId="25824" xr:uid="{3510A007-2976-421B-9432-7C31C9E8A154}"/>
    <cellStyle name="40% - Accent4 4 4 3 5 2" xfId="25825" xr:uid="{A07BE09A-7913-4177-8CA4-EA4BB36AEF88}"/>
    <cellStyle name="40% - Accent4 4 4 3 6" xfId="25826" xr:uid="{35C3AC37-BD59-402F-B92B-70CC1E749D04}"/>
    <cellStyle name="40% - Accent4 4 4 3 7" xfId="25827" xr:uid="{849BC6CA-DAA0-46AC-A971-55424F1D338D}"/>
    <cellStyle name="40% - Accent4 4 4 4" xfId="25828" xr:uid="{E6322C32-8DAF-4F2F-8265-714783D243A5}"/>
    <cellStyle name="40% - Accent4 4 4 4 2" xfId="25829" xr:uid="{D17AA90B-629C-4BAD-99ED-355044B12423}"/>
    <cellStyle name="40% - Accent4 4 4 4 2 2" xfId="25830" xr:uid="{C550F288-F55C-48BC-AC0C-F4D49B704DEC}"/>
    <cellStyle name="40% - Accent4 4 4 4 2 2 2" xfId="25831" xr:uid="{3A0B9129-2BA8-40E1-919B-ABAF1F380E3B}"/>
    <cellStyle name="40% - Accent4 4 4 4 2 2 2 2" xfId="25832" xr:uid="{7D8B1124-A78D-4197-823E-10D6DA424FAC}"/>
    <cellStyle name="40% - Accent4 4 4 4 2 2 3" xfId="25833" xr:uid="{21BFA20E-3B00-4D5F-BD4B-43B68005E2EF}"/>
    <cellStyle name="40% - Accent4 4 4 4 2 3" xfId="25834" xr:uid="{00D9B435-B1E1-4D3E-87BC-47FD3F238D46}"/>
    <cellStyle name="40% - Accent4 4 4 4 2 3 2" xfId="25835" xr:uid="{6826D04B-7828-4E2F-9A6B-3E85BD36B1D3}"/>
    <cellStyle name="40% - Accent4 4 4 4 2 4" xfId="25836" xr:uid="{F7C94655-E35E-4512-8278-7530F8D84626}"/>
    <cellStyle name="40% - Accent4 4 4 4 3" xfId="25837" xr:uid="{ED82EB25-126F-4856-9B40-6C9D07A9BF0F}"/>
    <cellStyle name="40% - Accent4 4 4 4 3 2" xfId="25838" xr:uid="{7742019E-A0E2-465E-8EF7-F7D3C20377A6}"/>
    <cellStyle name="40% - Accent4 4 4 4 3 2 2" xfId="25839" xr:uid="{8EDFCE18-06E3-4887-9DBF-F71A2B78E6B9}"/>
    <cellStyle name="40% - Accent4 4 4 4 3 3" xfId="25840" xr:uid="{651FB58F-7FEF-41E2-9D6C-61D761AF36AB}"/>
    <cellStyle name="40% - Accent4 4 4 4 4" xfId="25841" xr:uid="{74A4756E-BBEC-4EE1-89CC-63381051C43F}"/>
    <cellStyle name="40% - Accent4 4 4 4 4 2" xfId="25842" xr:uid="{02652DF5-54BB-4FA2-A231-F49EA3D1598E}"/>
    <cellStyle name="40% - Accent4 4 4 4 5" xfId="25843" xr:uid="{EC0D95FB-B380-417F-901E-030523F85052}"/>
    <cellStyle name="40% - Accent4 4 4 5" xfId="25844" xr:uid="{94CD8D9F-A67B-4269-9B7D-F79C68B44172}"/>
    <cellStyle name="40% - Accent4 4 4 5 2" xfId="25845" xr:uid="{4CA3CC37-CD33-4132-99F2-4AED5CFD5310}"/>
    <cellStyle name="40% - Accent4 4 4 5 2 2" xfId="25846" xr:uid="{CA10A637-6B42-4442-ADC0-2F717299472A}"/>
    <cellStyle name="40% - Accent4 4 4 5 2 2 2" xfId="25847" xr:uid="{BFE6FA27-1A9D-45B6-8BF3-C6B0E74579AF}"/>
    <cellStyle name="40% - Accent4 4 4 5 2 2 2 2" xfId="25848" xr:uid="{F6B64EAA-D964-4C13-A510-B5B51A0A70FA}"/>
    <cellStyle name="40% - Accent4 4 4 5 2 2 3" xfId="25849" xr:uid="{085B7E93-346B-4B4F-82DE-E719F5B7A1B3}"/>
    <cellStyle name="40% - Accent4 4 4 5 2 3" xfId="25850" xr:uid="{3507F27F-4BDB-4CAF-84E9-1501AFC4776D}"/>
    <cellStyle name="40% - Accent4 4 4 5 2 3 2" xfId="25851" xr:uid="{66374717-3A4A-4C37-8551-5CF7262523A4}"/>
    <cellStyle name="40% - Accent4 4 4 5 2 4" xfId="25852" xr:uid="{7A7E2AEA-87F1-4059-8EC5-4FCCB268B23A}"/>
    <cellStyle name="40% - Accent4 4 4 5 3" xfId="25853" xr:uid="{37501256-B931-4A76-A21E-2AB7BA2CAECB}"/>
    <cellStyle name="40% - Accent4 4 4 5 3 2" xfId="25854" xr:uid="{4DB8462F-2B05-4D7A-8682-8D9509CF1335}"/>
    <cellStyle name="40% - Accent4 4 4 5 3 2 2" xfId="25855" xr:uid="{4A2CFCAC-C2B4-4162-804E-AAF63A2C24A8}"/>
    <cellStyle name="40% - Accent4 4 4 5 3 3" xfId="25856" xr:uid="{4AB91B9D-B396-4CC7-B9FF-01D495821924}"/>
    <cellStyle name="40% - Accent4 4 4 5 4" xfId="25857" xr:uid="{D23AD6DF-36C2-47C1-B54B-47038821FF5F}"/>
    <cellStyle name="40% - Accent4 4 4 5 4 2" xfId="25858" xr:uid="{A975AAC3-9E96-4EBA-8875-D56A51274115}"/>
    <cellStyle name="40% - Accent4 4 4 5 5" xfId="25859" xr:uid="{20FAD430-483C-4946-8959-4C7966386EA8}"/>
    <cellStyle name="40% - Accent4 4 4 6" xfId="25860" xr:uid="{078E89F3-5532-4805-9A8B-2294EEB8F40B}"/>
    <cellStyle name="40% - Accent4 4 4 6 2" xfId="25861" xr:uid="{414831F5-2E00-4599-B550-FBF2D468849C}"/>
    <cellStyle name="40% - Accent4 4 4 6 2 2" xfId="25862" xr:uid="{BB097439-7690-49AA-BA9F-CBE3338DBF91}"/>
    <cellStyle name="40% - Accent4 4 4 6 2 2 2" xfId="25863" xr:uid="{52F9A154-C868-4CED-A26C-C4D06F7345AE}"/>
    <cellStyle name="40% - Accent4 4 4 6 2 3" xfId="25864" xr:uid="{D44F19D6-7350-4A0D-AFEB-268C7F490DD9}"/>
    <cellStyle name="40% - Accent4 4 4 6 3" xfId="25865" xr:uid="{2678E34F-0BB9-4182-915A-6F5882E04B77}"/>
    <cellStyle name="40% - Accent4 4 4 6 3 2" xfId="25866" xr:uid="{A41EDD2C-C3B5-48E0-A3F8-52B95224A471}"/>
    <cellStyle name="40% - Accent4 4 4 6 4" xfId="25867" xr:uid="{443A1B61-2956-4DF3-A640-AABC982A0D9C}"/>
    <cellStyle name="40% - Accent4 4 4 7" xfId="25868" xr:uid="{406799F5-F68B-4B44-B679-AE84F41B0DD3}"/>
    <cellStyle name="40% - Accent4 4 4 7 2" xfId="25869" xr:uid="{EED0ECBA-839D-4598-9752-362D5BEAF64E}"/>
    <cellStyle name="40% - Accent4 4 4 7 2 2" xfId="25870" xr:uid="{0B81D61A-256D-4E4F-A15E-9B792F221E37}"/>
    <cellStyle name="40% - Accent4 4 4 7 3" xfId="25871" xr:uid="{8B48E88C-70D6-41ED-8BBF-CD0FA076CA9F}"/>
    <cellStyle name="40% - Accent4 4 4 8" xfId="25872" xr:uid="{2045E76E-EBC1-42E3-8A5C-CF8887C0065E}"/>
    <cellStyle name="40% - Accent4 4 4 8 2" xfId="25873" xr:uid="{01BD500A-5615-4AF5-86DE-329FB77ED2F6}"/>
    <cellStyle name="40% - Accent4 4 4 9" xfId="25874" xr:uid="{29397A97-C522-42E5-A007-99927B4D758B}"/>
    <cellStyle name="40% - Accent4 4 4 9 2" xfId="25875" xr:uid="{363D3796-C4DC-446A-83FF-76336D7F349D}"/>
    <cellStyle name="40% - Accent4 4 5" xfId="25876" xr:uid="{CB60C75D-ED26-4DD4-8760-45AE605435B8}"/>
    <cellStyle name="40% - Accent4 4 5 2" xfId="25877" xr:uid="{DC02BF66-12E7-49E5-820A-0A5626563B9A}"/>
    <cellStyle name="40% - Accent4 4 5 2 2" xfId="25878" xr:uid="{3C304417-9427-4B3C-BF03-D654D3778742}"/>
    <cellStyle name="40% - Accent4 4 5 2 2 2" xfId="25879" xr:uid="{55F067DF-160B-49E3-8038-A72E02B0ECEE}"/>
    <cellStyle name="40% - Accent4 4 5 2 2 2 2" xfId="25880" xr:uid="{F1E658A4-F274-444A-89B2-106BEFD54DEE}"/>
    <cellStyle name="40% - Accent4 4 5 2 2 2 2 2" xfId="25881" xr:uid="{8E676623-4CC9-4012-8992-260259B27380}"/>
    <cellStyle name="40% - Accent4 4 5 2 2 2 3" xfId="25882" xr:uid="{E004520A-89F1-4088-89B6-B0A0FC741755}"/>
    <cellStyle name="40% - Accent4 4 5 2 2 3" xfId="25883" xr:uid="{9CA591B8-AA29-4FCB-9031-C3CE2959242C}"/>
    <cellStyle name="40% - Accent4 4 5 2 2 3 2" xfId="25884" xr:uid="{873014A2-35C0-4350-937B-C645D79252AA}"/>
    <cellStyle name="40% - Accent4 4 5 2 2 4" xfId="25885" xr:uid="{D98A8875-D458-4310-A50C-9ED0B6CB70F7}"/>
    <cellStyle name="40% - Accent4 4 5 2 3" xfId="25886" xr:uid="{BFD1223F-789D-484F-89F4-867ACEBDF108}"/>
    <cellStyle name="40% - Accent4 4 5 2 3 2" xfId="25887" xr:uid="{2FDD48AB-132A-4078-A7AE-3E99DE8DB360}"/>
    <cellStyle name="40% - Accent4 4 5 2 3 2 2" xfId="25888" xr:uid="{F968DFA2-5478-4E3D-9D6E-FBCF5616EC22}"/>
    <cellStyle name="40% - Accent4 4 5 2 3 3" xfId="25889" xr:uid="{149E6582-8386-4538-B74C-7AEE2C3364C3}"/>
    <cellStyle name="40% - Accent4 4 5 2 4" xfId="25890" xr:uid="{B2F03333-D5C4-4BA0-8F05-BCB3878DBCA6}"/>
    <cellStyle name="40% - Accent4 4 5 2 4 2" xfId="25891" xr:uid="{30C71607-36DC-43A5-96BF-82C0FC305248}"/>
    <cellStyle name="40% - Accent4 4 5 2 5" xfId="25892" xr:uid="{28BE80FF-7CA0-4E50-8283-2DB3513D1189}"/>
    <cellStyle name="40% - Accent4 4 5 2 5 2" xfId="25893" xr:uid="{4BBAAF62-3BBA-4F6A-8999-FC022B8E6E4C}"/>
    <cellStyle name="40% - Accent4 4 5 2 6" xfId="25894" xr:uid="{42CE7B52-7181-4469-AD83-8D9A641740AB}"/>
    <cellStyle name="40% - Accent4 4 5 2 7" xfId="25895" xr:uid="{71AB9EAF-D54A-4A81-A2C5-0951C930E3F9}"/>
    <cellStyle name="40% - Accent4 4 5 3" xfId="25896" xr:uid="{D79C7432-6F5E-4E4C-95E4-2CDEF855CDFF}"/>
    <cellStyle name="40% - Accent4 4 5 3 2" xfId="25897" xr:uid="{80EFC075-61DC-475E-9D72-0D960556A660}"/>
    <cellStyle name="40% - Accent4 4 5 3 2 2" xfId="25898" xr:uid="{B47150B7-C985-482E-8661-7D74C33EC201}"/>
    <cellStyle name="40% - Accent4 4 5 3 2 2 2" xfId="25899" xr:uid="{ED2900AC-26E9-41EB-9758-E08076EA23A4}"/>
    <cellStyle name="40% - Accent4 4 5 3 2 2 2 2" xfId="25900" xr:uid="{2A2C057C-4CD1-430B-96B7-A7ED433E74E7}"/>
    <cellStyle name="40% - Accent4 4 5 3 2 2 3" xfId="25901" xr:uid="{8FD08A72-F401-419A-BEEC-6A2680436C39}"/>
    <cellStyle name="40% - Accent4 4 5 3 2 3" xfId="25902" xr:uid="{B4B1B516-33D4-475B-B0F2-D15B61B6981C}"/>
    <cellStyle name="40% - Accent4 4 5 3 2 3 2" xfId="25903" xr:uid="{D39A3583-4576-4A3D-A9ED-931E29577371}"/>
    <cellStyle name="40% - Accent4 4 5 3 2 4" xfId="25904" xr:uid="{8B227471-62FA-435A-8077-8844AB11AD2E}"/>
    <cellStyle name="40% - Accent4 4 5 3 3" xfId="25905" xr:uid="{EBB5D046-A87C-480E-9F44-A5C7F6F8024A}"/>
    <cellStyle name="40% - Accent4 4 5 3 3 2" xfId="25906" xr:uid="{43E12AFF-C910-4042-9059-AE14C90C7BA6}"/>
    <cellStyle name="40% - Accent4 4 5 3 3 2 2" xfId="25907" xr:uid="{9B50773B-C448-4383-9813-215E990DD07E}"/>
    <cellStyle name="40% - Accent4 4 5 3 3 3" xfId="25908" xr:uid="{88692A8D-E96B-4DC7-A2BF-86F02095C146}"/>
    <cellStyle name="40% - Accent4 4 5 3 4" xfId="25909" xr:uid="{C034B46D-A424-4A25-84B2-3DC71AD06E57}"/>
    <cellStyle name="40% - Accent4 4 5 3 4 2" xfId="25910" xr:uid="{9551E214-9368-4C24-AC1F-ED25A6F8B63B}"/>
    <cellStyle name="40% - Accent4 4 5 3 5" xfId="25911" xr:uid="{CD248179-8FE7-49F7-A5DA-C9353146A9DF}"/>
    <cellStyle name="40% - Accent4 4 5 4" xfId="25912" xr:uid="{BA5FDA4A-BF0D-4135-BB9A-1B4BCFB8A25E}"/>
    <cellStyle name="40% - Accent4 4 5 4 2" xfId="25913" xr:uid="{A1619FAB-CA1E-449C-9B31-A53C97F8C4BB}"/>
    <cellStyle name="40% - Accent4 4 5 4 2 2" xfId="25914" xr:uid="{22DE93AC-B215-4F51-92A9-31DE5E76B738}"/>
    <cellStyle name="40% - Accent4 4 5 4 2 2 2" xfId="25915" xr:uid="{8CB00145-DE7E-4912-9C35-BD41032B5F78}"/>
    <cellStyle name="40% - Accent4 4 5 4 2 3" xfId="25916" xr:uid="{78EE077C-2BEB-45C9-A640-C4E581A97366}"/>
    <cellStyle name="40% - Accent4 4 5 4 3" xfId="25917" xr:uid="{5D088308-ACF7-4A85-B4C1-94FC3A5D3A94}"/>
    <cellStyle name="40% - Accent4 4 5 4 3 2" xfId="25918" xr:uid="{03C8F52A-73F9-47A9-8C0B-55D12685BB96}"/>
    <cellStyle name="40% - Accent4 4 5 4 4" xfId="25919" xr:uid="{E224C38E-A8EE-417A-9944-A9A39245F9F3}"/>
    <cellStyle name="40% - Accent4 4 5 5" xfId="25920" xr:uid="{4B56E083-D4AA-4A64-AA1C-2BDD07A79E8B}"/>
    <cellStyle name="40% - Accent4 4 5 5 2" xfId="25921" xr:uid="{FA8F41DD-0ACF-40AF-BDC2-165DCA735C9F}"/>
    <cellStyle name="40% - Accent4 4 5 5 2 2" xfId="25922" xr:uid="{3FBBB97E-9310-4469-B3B0-D48CDEFAB73C}"/>
    <cellStyle name="40% - Accent4 4 5 5 3" xfId="25923" xr:uid="{511EE439-7920-4594-A0C4-A2142EA5D177}"/>
    <cellStyle name="40% - Accent4 4 5 6" xfId="25924" xr:uid="{43CFFE57-AE70-4857-8E14-AE6E9CB36FAD}"/>
    <cellStyle name="40% - Accent4 4 5 6 2" xfId="25925" xr:uid="{90B9C6D0-9198-44C0-8376-952B77739334}"/>
    <cellStyle name="40% - Accent4 4 5 7" xfId="25926" xr:uid="{884E6872-7773-4E28-AA1B-B44A3B32D4CA}"/>
    <cellStyle name="40% - Accent4 4 5 7 2" xfId="25927" xr:uid="{D35D193C-1A4A-45E0-8484-86EA0EF0A957}"/>
    <cellStyle name="40% - Accent4 4 5 8" xfId="25928" xr:uid="{ACADFAFE-3A5F-469F-B464-3E7764879670}"/>
    <cellStyle name="40% - Accent4 4 5 9" xfId="25929" xr:uid="{CADADF82-9693-4C86-96E4-EAFA1EFC0902}"/>
    <cellStyle name="40% - Accent4 4 6" xfId="25930" xr:uid="{A2BC4A0F-A3F5-4BBD-BAAA-8C257FCBC969}"/>
    <cellStyle name="40% - Accent4 4 6 2" xfId="25931" xr:uid="{DFD74646-0CA3-403B-B7A8-6AB25B774781}"/>
    <cellStyle name="40% - Accent4 4 6 2 2" xfId="25932" xr:uid="{25E911E3-25D7-4DBC-AAA9-E98E4E32D8CC}"/>
    <cellStyle name="40% - Accent4 4 6 2 2 2" xfId="25933" xr:uid="{96CB3D29-FF6E-4599-B28D-3D38276A65D8}"/>
    <cellStyle name="40% - Accent4 4 6 2 2 2 2" xfId="25934" xr:uid="{1FB96745-C657-439B-A1D2-F781F5B832C3}"/>
    <cellStyle name="40% - Accent4 4 6 2 2 2 2 2" xfId="25935" xr:uid="{CD87FB1C-03BF-4545-A705-BDE80C94F223}"/>
    <cellStyle name="40% - Accent4 4 6 2 2 2 3" xfId="25936" xr:uid="{8685EF22-E3E5-4769-9CB8-71BF89E07502}"/>
    <cellStyle name="40% - Accent4 4 6 2 2 3" xfId="25937" xr:uid="{84EF459A-CDBC-44F7-94BE-A54B3CBDC772}"/>
    <cellStyle name="40% - Accent4 4 6 2 2 3 2" xfId="25938" xr:uid="{76F6EDCC-B8E7-4E13-9CC9-D3C7355F535B}"/>
    <cellStyle name="40% - Accent4 4 6 2 2 4" xfId="25939" xr:uid="{E10BCC92-C299-4E56-9D66-3C8D025448DB}"/>
    <cellStyle name="40% - Accent4 4 6 2 3" xfId="25940" xr:uid="{07712E67-4317-4176-A09B-D6B7C4D7E29E}"/>
    <cellStyle name="40% - Accent4 4 6 2 3 2" xfId="25941" xr:uid="{26C6677E-7223-44A1-BCC1-D5A1B00024A9}"/>
    <cellStyle name="40% - Accent4 4 6 2 3 2 2" xfId="25942" xr:uid="{500C7EF8-2926-41F2-AF29-3E92A9152DAE}"/>
    <cellStyle name="40% - Accent4 4 6 2 3 3" xfId="25943" xr:uid="{7F4549A6-C534-4BF5-A780-2824E1832672}"/>
    <cellStyle name="40% - Accent4 4 6 2 4" xfId="25944" xr:uid="{7064058E-5716-424B-B6F1-74F3206C19E9}"/>
    <cellStyle name="40% - Accent4 4 6 2 4 2" xfId="25945" xr:uid="{0B9D5DF8-67D8-4AB6-9105-F7D03548D1F7}"/>
    <cellStyle name="40% - Accent4 4 6 2 5" xfId="25946" xr:uid="{CC6F77F9-B1C9-41E6-A3DA-32C3388CAE3E}"/>
    <cellStyle name="40% - Accent4 4 6 3" xfId="25947" xr:uid="{89755363-6523-42B7-8D46-BCBE2656469E}"/>
    <cellStyle name="40% - Accent4 4 6 3 2" xfId="25948" xr:uid="{C1F6D6C7-AD62-49FE-B033-8DEBAAAD48CF}"/>
    <cellStyle name="40% - Accent4 4 6 3 2 2" xfId="25949" xr:uid="{DD662E99-63F5-4E91-B465-47CE96ABD655}"/>
    <cellStyle name="40% - Accent4 4 6 3 2 2 2" xfId="25950" xr:uid="{B5C8CE22-E651-4427-B006-59CDCB5822B6}"/>
    <cellStyle name="40% - Accent4 4 6 3 2 3" xfId="25951" xr:uid="{B65AE40D-2A71-40E6-B500-244009C546FD}"/>
    <cellStyle name="40% - Accent4 4 6 3 3" xfId="25952" xr:uid="{0588F76B-9BC6-4604-B408-A918DDCF94B6}"/>
    <cellStyle name="40% - Accent4 4 6 3 3 2" xfId="25953" xr:uid="{42275922-7387-4592-A208-185B9D39EFF6}"/>
    <cellStyle name="40% - Accent4 4 6 3 4" xfId="25954" xr:uid="{048474B4-5792-47E8-8371-086A5C00A5F9}"/>
    <cellStyle name="40% - Accent4 4 6 4" xfId="25955" xr:uid="{1D62747A-1578-4565-8154-F06F45076BD3}"/>
    <cellStyle name="40% - Accent4 4 6 4 2" xfId="25956" xr:uid="{F0DDB18C-BBD7-412C-91DF-8BD4E2BBEFF0}"/>
    <cellStyle name="40% - Accent4 4 6 4 2 2" xfId="25957" xr:uid="{F12893B3-9E42-4B8F-B596-366D45C74BE6}"/>
    <cellStyle name="40% - Accent4 4 6 4 3" xfId="25958" xr:uid="{2A7A69AD-2023-4DB2-9AFB-9A93D352ACEE}"/>
    <cellStyle name="40% - Accent4 4 6 5" xfId="25959" xr:uid="{77329B2A-9B06-41EC-B38F-4AB36DC0BB42}"/>
    <cellStyle name="40% - Accent4 4 6 5 2" xfId="25960" xr:uid="{0385B9FC-540D-4424-B75A-E32E6050F53D}"/>
    <cellStyle name="40% - Accent4 4 6 6" xfId="25961" xr:uid="{ED8A8232-9D5E-4136-B727-8268961B61D2}"/>
    <cellStyle name="40% - Accent4 4 6 6 2" xfId="25962" xr:uid="{FAFD84DE-4AB5-4106-AB7F-BB23BFF7750E}"/>
    <cellStyle name="40% - Accent4 4 6 7" xfId="25963" xr:uid="{7D96E57A-F23A-48B9-BE21-92AAA75E789D}"/>
    <cellStyle name="40% - Accent4 4 6 8" xfId="25964" xr:uid="{C03E7446-AB74-40F0-A4B8-F512AA347625}"/>
    <cellStyle name="40% - Accent4 4 7" xfId="25965" xr:uid="{F46C837B-8CBC-432B-BD0B-49B10C726506}"/>
    <cellStyle name="40% - Accent4 4 7 2" xfId="25966" xr:uid="{BE748315-31E0-4488-9B13-0A131B434725}"/>
    <cellStyle name="40% - Accent4 4 7 2 2" xfId="25967" xr:uid="{1B2293EE-04BA-437C-BD0C-9DCC5D137795}"/>
    <cellStyle name="40% - Accent4 4 7 2 2 2" xfId="25968" xr:uid="{4A987315-DF2C-4B83-96F3-63BA3420EE0E}"/>
    <cellStyle name="40% - Accent4 4 7 2 2 2 2" xfId="25969" xr:uid="{00266FA4-E786-42A2-AA92-A68D8B6C22BD}"/>
    <cellStyle name="40% - Accent4 4 7 2 2 3" xfId="25970" xr:uid="{8482D33C-B4C8-4850-BC78-7ACB6FF79F2A}"/>
    <cellStyle name="40% - Accent4 4 7 2 3" xfId="25971" xr:uid="{A47AEF88-E35F-49FD-838F-74A230F6591E}"/>
    <cellStyle name="40% - Accent4 4 7 2 3 2" xfId="25972" xr:uid="{5479BB7C-63BF-4207-8B54-0DD4BD36B74A}"/>
    <cellStyle name="40% - Accent4 4 7 2 4" xfId="25973" xr:uid="{C4FD62E8-5928-42D9-80E3-22C93ABEF8B5}"/>
    <cellStyle name="40% - Accent4 4 7 3" xfId="25974" xr:uid="{455F7302-2E3D-4A9B-B36F-9CA1FDB0A722}"/>
    <cellStyle name="40% - Accent4 4 7 3 2" xfId="25975" xr:uid="{D6F7DC27-16EA-40FC-A646-B537C953EE9A}"/>
    <cellStyle name="40% - Accent4 4 7 3 2 2" xfId="25976" xr:uid="{E7BBFE17-7155-4698-AAFA-3394BA78B79D}"/>
    <cellStyle name="40% - Accent4 4 7 3 3" xfId="25977" xr:uid="{DE0E1170-3F7F-43E5-B4EE-D954F04E51A5}"/>
    <cellStyle name="40% - Accent4 4 7 4" xfId="25978" xr:uid="{246C102C-DC72-4938-A0C3-664E845392F0}"/>
    <cellStyle name="40% - Accent4 4 7 4 2" xfId="25979" xr:uid="{A63EFE74-9AAE-4970-80C4-ADD806DB7166}"/>
    <cellStyle name="40% - Accent4 4 7 5" xfId="25980" xr:uid="{91D0FCC3-7114-4C94-AD1F-B7BD151640D4}"/>
    <cellStyle name="40% - Accent4 4 8" xfId="25981" xr:uid="{CAE6D95B-AE60-475E-B5B5-3ABBEAC4FDB0}"/>
    <cellStyle name="40% - Accent4 4 8 2" xfId="25982" xr:uid="{E3871AC8-876B-48CA-A5EC-78C6B2DF957D}"/>
    <cellStyle name="40% - Accent4 4 8 2 2" xfId="25983" xr:uid="{0137923E-B509-4AE8-B2BF-76FFA848FF64}"/>
    <cellStyle name="40% - Accent4 4 8 2 2 2" xfId="25984" xr:uid="{2272820B-B6EF-415B-94B3-B9A6132E828C}"/>
    <cellStyle name="40% - Accent4 4 8 2 2 2 2" xfId="25985" xr:uid="{05249D67-70DA-4530-A44B-0AA67F0E5EF8}"/>
    <cellStyle name="40% - Accent4 4 8 2 2 3" xfId="25986" xr:uid="{50C5A084-254C-4D88-B089-2F13785992A1}"/>
    <cellStyle name="40% - Accent4 4 8 2 3" xfId="25987" xr:uid="{4BB10458-5313-487B-BE0C-76562C5CFCA5}"/>
    <cellStyle name="40% - Accent4 4 8 2 3 2" xfId="25988" xr:uid="{0009F5D4-0F35-4561-B001-0885C3FF3C4B}"/>
    <cellStyle name="40% - Accent4 4 8 2 4" xfId="25989" xr:uid="{74FA31FF-7473-495C-93A7-6829284CF9B7}"/>
    <cellStyle name="40% - Accent4 4 8 3" xfId="25990" xr:uid="{82111364-0BAA-4758-8DA7-424543AE6C0A}"/>
    <cellStyle name="40% - Accent4 4 8 3 2" xfId="25991" xr:uid="{EB6D53F0-1D2F-4CAC-B638-1B251A6DAE06}"/>
    <cellStyle name="40% - Accent4 4 8 3 2 2" xfId="25992" xr:uid="{FACD438D-17B0-42ED-B532-E433C60DF09C}"/>
    <cellStyle name="40% - Accent4 4 8 3 3" xfId="25993" xr:uid="{34B83932-B86D-45AB-94BF-4A33CAA912A6}"/>
    <cellStyle name="40% - Accent4 4 8 4" xfId="25994" xr:uid="{E81058C4-7D38-4172-87BC-D3D1C07BED70}"/>
    <cellStyle name="40% - Accent4 4 8 4 2" xfId="25995" xr:uid="{EFF099B2-D292-4121-B165-3A7D668DE6AF}"/>
    <cellStyle name="40% - Accent4 4 8 5" xfId="25996" xr:uid="{8376ADCA-0CC0-4E94-B115-5ED38BD94725}"/>
    <cellStyle name="40% - Accent4 4 9" xfId="25997" xr:uid="{8BF927CA-5029-46B6-91D3-02D8A0782082}"/>
    <cellStyle name="40% - Accent4 4 9 2" xfId="25998" xr:uid="{63AC1054-6CD6-4C86-ACE7-8AB7D6FA1A79}"/>
    <cellStyle name="40% - Accent4 4 9 2 2" xfId="25999" xr:uid="{2FAF63CD-855C-4109-BA54-EEDDA5368666}"/>
    <cellStyle name="40% - Accent4 4 9 2 2 2" xfId="26000" xr:uid="{51B6C316-5E11-42A2-BC1A-1B60EDC45AF4}"/>
    <cellStyle name="40% - Accent4 4 9 2 2 2 2" xfId="26001" xr:uid="{8C0899BB-AF75-40A2-89E4-3DBA0F4014F0}"/>
    <cellStyle name="40% - Accent4 4 9 2 2 3" xfId="26002" xr:uid="{BA8D266A-0BD7-471E-A7A8-48D9C62E0EFC}"/>
    <cellStyle name="40% - Accent4 4 9 2 3" xfId="26003" xr:uid="{1EFFE857-41D1-46AE-BC06-CC483A450CD4}"/>
    <cellStyle name="40% - Accent4 4 9 2 3 2" xfId="26004" xr:uid="{01761126-778F-4081-876D-85144198C1C8}"/>
    <cellStyle name="40% - Accent4 4 9 2 4" xfId="26005" xr:uid="{960CFA19-0864-4962-AB56-69A3AD46D0A3}"/>
    <cellStyle name="40% - Accent4 4 9 3" xfId="26006" xr:uid="{206DC3B5-C736-4960-907A-2CDE19B1E5AF}"/>
    <cellStyle name="40% - Accent4 4 9 3 2" xfId="26007" xr:uid="{CEE250D3-768B-4558-9A3A-6F25D67E4118}"/>
    <cellStyle name="40% - Accent4 4 9 3 2 2" xfId="26008" xr:uid="{827007B3-E689-45C0-84D0-EEF567A4C589}"/>
    <cellStyle name="40% - Accent4 4 9 3 3" xfId="26009" xr:uid="{71D2A612-699B-4DF7-AE5A-E753E1E0906F}"/>
    <cellStyle name="40% - Accent4 4 9 4" xfId="26010" xr:uid="{BADBAFD2-E465-4F36-97BA-0167F1CDCA84}"/>
    <cellStyle name="40% - Accent4 4 9 4 2" xfId="26011" xr:uid="{6D9FD104-F735-4E32-B4D3-6904C580D796}"/>
    <cellStyle name="40% - Accent4 4 9 5" xfId="26012" xr:uid="{F5168C39-A97F-4242-A2AC-AFBEFFB3A284}"/>
    <cellStyle name="40% - Accent4 4_Asset Register (new)" xfId="26013" xr:uid="{15ABD7CB-1779-4997-B07A-E2576FB8B6B3}"/>
    <cellStyle name="40% - Accent4 5" xfId="26014" xr:uid="{652336A1-7344-4D57-B60A-027EECF0550C}"/>
    <cellStyle name="40% - Accent4 5 10" xfId="26015" xr:uid="{D7ED0E6F-6DCC-457B-B0FA-A7DB9C4C6768}"/>
    <cellStyle name="40% - Accent4 5 10 2" xfId="26016" xr:uid="{E363EFF9-4815-490B-B1D5-68F7FA0A1814}"/>
    <cellStyle name="40% - Accent4 5 11" xfId="26017" xr:uid="{09B5FF1F-F40E-4AA0-8D74-4F862D5678B1}"/>
    <cellStyle name="40% - Accent4 5 12" xfId="26018" xr:uid="{8B70C6EF-12E5-4001-8372-8E36834A5D0F}"/>
    <cellStyle name="40% - Accent4 5 2" xfId="26019" xr:uid="{2462FC87-81D7-4A70-9E3E-AE28DFB15684}"/>
    <cellStyle name="40% - Accent4 5 2 10" xfId="26020" xr:uid="{C41B9349-0250-4A11-A0C3-6B08038DBB92}"/>
    <cellStyle name="40% - Accent4 5 2 11" xfId="26021" xr:uid="{3198B36D-CFE1-4EBB-A70F-B6BB08AA2E2A}"/>
    <cellStyle name="40% - Accent4 5 2 2" xfId="26022" xr:uid="{7B988E60-B51E-4BFC-9BF2-514F9790CC69}"/>
    <cellStyle name="40% - Accent4 5 2 2 2" xfId="26023" xr:uid="{A19B9385-675B-4685-820D-4BB5A664197A}"/>
    <cellStyle name="40% - Accent4 5 2 2 2 2" xfId="26024" xr:uid="{E8D2FFB3-807D-4D25-97CB-8546D26E0C5F}"/>
    <cellStyle name="40% - Accent4 5 2 2 2 2 2" xfId="26025" xr:uid="{9811E818-DCF2-4587-AA67-1C6319FF67E0}"/>
    <cellStyle name="40% - Accent4 5 2 2 2 2 2 2" xfId="26026" xr:uid="{5B38BEF8-1F85-4C73-8CAD-5D3F2EB2E054}"/>
    <cellStyle name="40% - Accent4 5 2 2 2 2 3" xfId="26027" xr:uid="{E4765D2B-39EE-47A4-B8FC-9FF9D2B98D5F}"/>
    <cellStyle name="40% - Accent4 5 2 2 2 3" xfId="26028" xr:uid="{B5F7F663-F551-40BD-9060-B2886ED53D95}"/>
    <cellStyle name="40% - Accent4 5 2 2 2 3 2" xfId="26029" xr:uid="{1ED82CEC-722D-4C73-A533-512E87D735E9}"/>
    <cellStyle name="40% - Accent4 5 2 2 2 4" xfId="26030" xr:uid="{FA540FF4-2679-4C60-A955-842E02462740}"/>
    <cellStyle name="40% - Accent4 5 2 2 2 5" xfId="26031" xr:uid="{18A30F6F-7C40-4F14-89B9-94B3D3D23D4B}"/>
    <cellStyle name="40% - Accent4 5 2 2 3" xfId="26032" xr:uid="{BB21E197-A57E-4724-9C6F-20CCFD6D014E}"/>
    <cellStyle name="40% - Accent4 5 2 2 3 2" xfId="26033" xr:uid="{B28802F7-CE75-4792-9532-DDB2127EB608}"/>
    <cellStyle name="40% - Accent4 5 2 2 3 2 2" xfId="26034" xr:uid="{84F7966E-2885-4DA2-A7F8-F65E0ADF9941}"/>
    <cellStyle name="40% - Accent4 5 2 2 3 3" xfId="26035" xr:uid="{CF0255B6-D9D0-4B25-809B-AD36945468A1}"/>
    <cellStyle name="40% - Accent4 5 2 2 4" xfId="26036" xr:uid="{13DB9D71-9491-4957-A837-DA66B7DAB353}"/>
    <cellStyle name="40% - Accent4 5 2 2 4 2" xfId="26037" xr:uid="{0D5C1D22-CAC5-4875-B064-69999653C9BE}"/>
    <cellStyle name="40% - Accent4 5 2 2 5" xfId="26038" xr:uid="{50AB7DC7-F353-47ED-BCAF-47B585A1D304}"/>
    <cellStyle name="40% - Accent4 5 2 2 5 2" xfId="26039" xr:uid="{00D56C59-CA21-455A-8EB2-4D98375F7C99}"/>
    <cellStyle name="40% - Accent4 5 2 2 6" xfId="26040" xr:uid="{B90F832F-DEF7-4874-A790-485D3B36A2FF}"/>
    <cellStyle name="40% - Accent4 5 2 2 7" xfId="26041" xr:uid="{B54967E2-556F-47EC-9D49-E90FB5727974}"/>
    <cellStyle name="40% - Accent4 5 2 3" xfId="26042" xr:uid="{64F8488B-8F65-4DA9-A5BE-99DB5FBF2FCD}"/>
    <cellStyle name="40% - Accent4 5 2 3 2" xfId="26043" xr:uid="{8D29F78F-7FCB-42CF-9345-53FB5B88E967}"/>
    <cellStyle name="40% - Accent4 5 2 3 2 2" xfId="26044" xr:uid="{02CA1D2B-D7B4-462B-9722-8E0A7FFC3DE3}"/>
    <cellStyle name="40% - Accent4 5 2 3 2 2 2" xfId="26045" xr:uid="{B3F69B78-CCC1-48C0-8564-A233779BA5E8}"/>
    <cellStyle name="40% - Accent4 5 2 3 2 2 2 2" xfId="26046" xr:uid="{E7DF4F6B-E42C-4786-A778-CA3B0A2B0F06}"/>
    <cellStyle name="40% - Accent4 5 2 3 2 2 3" xfId="26047" xr:uid="{2EF8DB05-D1D0-41F7-91A3-56B70536BF84}"/>
    <cellStyle name="40% - Accent4 5 2 3 2 3" xfId="26048" xr:uid="{FA274B93-8998-4269-88B2-302CD181EEF5}"/>
    <cellStyle name="40% - Accent4 5 2 3 2 3 2" xfId="26049" xr:uid="{1B44466D-6B32-4C4A-920E-0C3CA7DAED51}"/>
    <cellStyle name="40% - Accent4 5 2 3 2 4" xfId="26050" xr:uid="{6CF45B32-253D-4449-A153-CAE7054CA5D4}"/>
    <cellStyle name="40% - Accent4 5 2 3 2 5" xfId="26051" xr:uid="{3BAD797F-2A25-44C9-9ED5-9C1C93812B61}"/>
    <cellStyle name="40% - Accent4 5 2 3 3" xfId="26052" xr:uid="{7CCF6ADA-6882-45F0-9ED1-E5654694AAA3}"/>
    <cellStyle name="40% - Accent4 5 2 3 3 2" xfId="26053" xr:uid="{02B28DC9-42E4-4D93-92CF-217D69A0FFA5}"/>
    <cellStyle name="40% - Accent4 5 2 3 3 2 2" xfId="26054" xr:uid="{46DEEB64-4BC4-49D9-B3AC-B5E9B404303C}"/>
    <cellStyle name="40% - Accent4 5 2 3 3 3" xfId="26055" xr:uid="{F39168EB-6424-4D17-A802-EE5008D71562}"/>
    <cellStyle name="40% - Accent4 5 2 3 4" xfId="26056" xr:uid="{F8F738BE-68F5-4D92-90B1-82D9027BC7A8}"/>
    <cellStyle name="40% - Accent4 5 2 3 4 2" xfId="26057" xr:uid="{813A24C1-160F-4011-8F20-D3D599C22165}"/>
    <cellStyle name="40% - Accent4 5 2 3 5" xfId="26058" xr:uid="{C494C0A5-E1B0-4122-929A-3A0711EECB19}"/>
    <cellStyle name="40% - Accent4 5 2 3 6" xfId="26059" xr:uid="{04C251EE-CC44-4750-AF29-60852A65FB2A}"/>
    <cellStyle name="40% - Accent4 5 2 4" xfId="26060" xr:uid="{BD5108F8-04FF-4A65-9DBD-F29032A56CA1}"/>
    <cellStyle name="40% - Accent4 5 2 4 2" xfId="26061" xr:uid="{EB7901BD-AB9E-488E-913A-D212D3CEBBAA}"/>
    <cellStyle name="40% - Accent4 5 2 4 2 2" xfId="26062" xr:uid="{257A868F-1D82-4BD4-8003-E9970536B2E8}"/>
    <cellStyle name="40% - Accent4 5 2 4 2 2 2" xfId="26063" xr:uid="{ACF450B1-F285-4976-A206-0B4DEF759A83}"/>
    <cellStyle name="40% - Accent4 5 2 4 2 2 2 2" xfId="26064" xr:uid="{431288B8-42F7-444A-9C09-7987C2E5EC7E}"/>
    <cellStyle name="40% - Accent4 5 2 4 2 2 3" xfId="26065" xr:uid="{E6ACD821-C9D9-428C-958D-9DE635D21A12}"/>
    <cellStyle name="40% - Accent4 5 2 4 2 3" xfId="26066" xr:uid="{36EC63FA-2302-417E-9F4B-9A8B64C71594}"/>
    <cellStyle name="40% - Accent4 5 2 4 2 3 2" xfId="26067" xr:uid="{91A96CFD-1D69-4B80-9C35-6FC5CD749DB1}"/>
    <cellStyle name="40% - Accent4 5 2 4 2 4" xfId="26068" xr:uid="{A47EFF1E-EDAE-474D-A92F-AA3A49E47970}"/>
    <cellStyle name="40% - Accent4 5 2 4 3" xfId="26069" xr:uid="{C35D744E-9F33-4C49-BBEB-6D618C52874F}"/>
    <cellStyle name="40% - Accent4 5 2 4 3 2" xfId="26070" xr:uid="{08A3C44F-229B-4A38-B81F-192E721D66D8}"/>
    <cellStyle name="40% - Accent4 5 2 4 3 2 2" xfId="26071" xr:uid="{EF12B0F6-71EC-4A63-96BF-FDB73995EAB5}"/>
    <cellStyle name="40% - Accent4 5 2 4 3 3" xfId="26072" xr:uid="{80F94F49-DC16-4BB0-AF04-FF40E5BE0700}"/>
    <cellStyle name="40% - Accent4 5 2 4 4" xfId="26073" xr:uid="{B2EECAE7-42D8-4B5E-BFBA-2FDB8D661784}"/>
    <cellStyle name="40% - Accent4 5 2 4 4 2" xfId="26074" xr:uid="{1F003470-B067-406B-8BC3-110D8D6673E1}"/>
    <cellStyle name="40% - Accent4 5 2 4 5" xfId="26075" xr:uid="{BF660FAF-9381-4A39-951B-0356FF17D85A}"/>
    <cellStyle name="40% - Accent4 5 2 4 6" xfId="26076" xr:uid="{3C3992BA-DE9B-49DD-BA99-E41D067ED82C}"/>
    <cellStyle name="40% - Accent4 5 2 5" xfId="26077" xr:uid="{41B0E571-7616-4712-B764-0F1E4670D0D1}"/>
    <cellStyle name="40% - Accent4 5 2 5 2" xfId="26078" xr:uid="{DACD75AC-7427-47EB-9E93-DCAE1AD9C972}"/>
    <cellStyle name="40% - Accent4 5 2 5 2 2" xfId="26079" xr:uid="{78E26598-83B5-4E50-B2D2-46074AC9E698}"/>
    <cellStyle name="40% - Accent4 5 2 5 2 2 2" xfId="26080" xr:uid="{4CB1F139-7E49-41B8-A936-319C25943577}"/>
    <cellStyle name="40% - Accent4 5 2 5 2 2 2 2" xfId="26081" xr:uid="{DF9B9B70-5BFE-4AED-BD5D-3C0996DAD58E}"/>
    <cellStyle name="40% - Accent4 5 2 5 2 2 3" xfId="26082" xr:uid="{D2C3D1BA-EF87-45F4-8F95-D06BD21A5C01}"/>
    <cellStyle name="40% - Accent4 5 2 5 2 3" xfId="26083" xr:uid="{65626222-0FA6-44EB-AA0B-9F65BEA9E472}"/>
    <cellStyle name="40% - Accent4 5 2 5 2 3 2" xfId="26084" xr:uid="{3A9E4228-4392-437E-B680-00DC54F5B116}"/>
    <cellStyle name="40% - Accent4 5 2 5 2 4" xfId="26085" xr:uid="{0E5E02F4-42E2-4102-B0FB-D028010CD026}"/>
    <cellStyle name="40% - Accent4 5 2 5 3" xfId="26086" xr:uid="{2D9F5089-D13C-4414-8127-6223CCDBFAFE}"/>
    <cellStyle name="40% - Accent4 5 2 5 3 2" xfId="26087" xr:uid="{F42A8B1B-92E0-43D8-9484-C62018BCB3E9}"/>
    <cellStyle name="40% - Accent4 5 2 5 3 2 2" xfId="26088" xr:uid="{6690407F-0F65-42D4-9623-6583F2BDC432}"/>
    <cellStyle name="40% - Accent4 5 2 5 3 3" xfId="26089" xr:uid="{6697D1AA-B329-4087-91D2-7F58D79D97C9}"/>
    <cellStyle name="40% - Accent4 5 2 5 4" xfId="26090" xr:uid="{6BA04514-4BD1-4BEF-BE14-BEB10BA42AEB}"/>
    <cellStyle name="40% - Accent4 5 2 5 4 2" xfId="26091" xr:uid="{353CAC20-F8F4-4852-BDCD-7CE6699CE829}"/>
    <cellStyle name="40% - Accent4 5 2 5 5" xfId="26092" xr:uid="{C8B01C93-CA89-4AC3-9A7E-07E134E37AE8}"/>
    <cellStyle name="40% - Accent4 5 2 6" xfId="26093" xr:uid="{F8AC9725-64DC-4CC2-89BB-96BA26616C54}"/>
    <cellStyle name="40% - Accent4 5 2 6 2" xfId="26094" xr:uid="{B1F6A6CE-BE18-466A-B311-923F443A0746}"/>
    <cellStyle name="40% - Accent4 5 2 6 2 2" xfId="26095" xr:uid="{DFF7635D-CFC6-4EA4-B784-44456C9BC2C3}"/>
    <cellStyle name="40% - Accent4 5 2 6 2 2 2" xfId="26096" xr:uid="{651B3467-7526-499D-8858-1FDAD298D3CC}"/>
    <cellStyle name="40% - Accent4 5 2 6 2 3" xfId="26097" xr:uid="{8121AFE0-D524-419A-A129-02A0729AAC41}"/>
    <cellStyle name="40% - Accent4 5 2 6 3" xfId="26098" xr:uid="{C441940D-51F9-4365-BEAF-8F63BD5EF511}"/>
    <cellStyle name="40% - Accent4 5 2 6 3 2" xfId="26099" xr:uid="{786D531D-0112-4579-8D02-DF31F147B708}"/>
    <cellStyle name="40% - Accent4 5 2 6 4" xfId="26100" xr:uid="{F6CFBB66-2D73-4A9A-B531-03AE258EA5E8}"/>
    <cellStyle name="40% - Accent4 5 2 7" xfId="26101" xr:uid="{F0E5213C-6EB2-4587-96DA-80EF852DE3D8}"/>
    <cellStyle name="40% - Accent4 5 2 7 2" xfId="26102" xr:uid="{4A0F4E91-5FF7-4924-8DF5-5A94628A1C63}"/>
    <cellStyle name="40% - Accent4 5 2 7 2 2" xfId="26103" xr:uid="{C3A43B0C-0FD1-4E63-BF7A-AB285A62535A}"/>
    <cellStyle name="40% - Accent4 5 2 7 3" xfId="26104" xr:uid="{36F0B456-980B-4F8F-8C48-D4EAC5C330A2}"/>
    <cellStyle name="40% - Accent4 5 2 8" xfId="26105" xr:uid="{E8218F97-E4FF-426B-A6BA-2054D940ECDD}"/>
    <cellStyle name="40% - Accent4 5 2 8 2" xfId="26106" xr:uid="{79CBFA88-C895-4E6B-90DC-5CE399F3F428}"/>
    <cellStyle name="40% - Accent4 5 2 9" xfId="26107" xr:uid="{CA052DAB-B05D-46FD-8F49-395359D6E61E}"/>
    <cellStyle name="40% - Accent4 5 2 9 2" xfId="26108" xr:uid="{41B53C50-732D-46B8-96D2-A6DEA07C50CC}"/>
    <cellStyle name="40% - Accent4 5 3" xfId="26109" xr:uid="{EC756909-E11A-4793-918D-4ABF72A28F5F}"/>
    <cellStyle name="40% - Accent4 5 3 2" xfId="26110" xr:uid="{79808195-8B8F-4372-81C7-8CCC7A52BBE3}"/>
    <cellStyle name="40% - Accent4 5 3 2 2" xfId="26111" xr:uid="{D92A6E18-3DC6-4CB4-B3CA-DE0B8657B1AF}"/>
    <cellStyle name="40% - Accent4 5 3 2 2 2" xfId="26112" xr:uid="{EADCED80-050A-4267-86E2-9B2232638866}"/>
    <cellStyle name="40% - Accent4 5 3 2 2 2 2" xfId="26113" xr:uid="{AA27F1C9-0084-4F69-88C8-2B4F57942871}"/>
    <cellStyle name="40% - Accent4 5 3 2 2 3" xfId="26114" xr:uid="{739FD731-F48D-4DAA-87B9-69653036125D}"/>
    <cellStyle name="40% - Accent4 5 3 2 3" xfId="26115" xr:uid="{78EB8F0D-9F5D-4A01-85AA-9BFAFD4C3144}"/>
    <cellStyle name="40% - Accent4 5 3 2 3 2" xfId="26116" xr:uid="{E51E3FDF-9046-4194-B218-9DAD87306EA4}"/>
    <cellStyle name="40% - Accent4 5 3 2 4" xfId="26117" xr:uid="{9BABEEE6-C768-4F82-825F-AF46083EB8DF}"/>
    <cellStyle name="40% - Accent4 5 3 2 5" xfId="26118" xr:uid="{8AF09F60-4918-4481-B3CD-0347C37E8D22}"/>
    <cellStyle name="40% - Accent4 5 3 3" xfId="26119" xr:uid="{668AD3C7-221E-4539-A616-51E0F1035C49}"/>
    <cellStyle name="40% - Accent4 5 3 3 2" xfId="26120" xr:uid="{06E00E4C-0D2D-4499-946A-4C03D4934EDD}"/>
    <cellStyle name="40% - Accent4 5 3 3 2 2" xfId="26121" xr:uid="{F4D30DFD-E72E-44E7-9CB2-BC21CAC41E55}"/>
    <cellStyle name="40% - Accent4 5 3 3 3" xfId="26122" xr:uid="{00CE5F27-8745-45CB-AAAC-60791F93F583}"/>
    <cellStyle name="40% - Accent4 5 3 4" xfId="26123" xr:uid="{61CA1934-52CB-41CF-BE02-FC87E9E837AC}"/>
    <cellStyle name="40% - Accent4 5 3 4 2" xfId="26124" xr:uid="{91C61858-6051-4962-8C75-802CE1996663}"/>
    <cellStyle name="40% - Accent4 5 3 5" xfId="26125" xr:uid="{7B2DEF41-CA58-44B4-81EC-FF18BAD81C09}"/>
    <cellStyle name="40% - Accent4 5 3 5 2" xfId="26126" xr:uid="{EC46FE80-390F-4BEE-82A5-4411341616A9}"/>
    <cellStyle name="40% - Accent4 5 3 6" xfId="26127" xr:uid="{8E490A68-4BB7-4505-A8DE-D012424A719E}"/>
    <cellStyle name="40% - Accent4 5 3 7" xfId="26128" xr:uid="{8F4CF6BD-09A3-47E8-92A0-07E2EC91D9CB}"/>
    <cellStyle name="40% - Accent4 5 4" xfId="26129" xr:uid="{60611178-448D-41CB-BF5C-D699F8B91329}"/>
    <cellStyle name="40% - Accent4 5 4 2" xfId="26130" xr:uid="{BA9376E9-4D3E-4E6D-B89F-0DF483E60912}"/>
    <cellStyle name="40% - Accent4 5 4 2 2" xfId="26131" xr:uid="{95F62B83-05B4-43FB-A8A6-7A304C7FE5A4}"/>
    <cellStyle name="40% - Accent4 5 4 2 2 2" xfId="26132" xr:uid="{FA192A1A-2469-48B5-8E60-CF68E34A8609}"/>
    <cellStyle name="40% - Accent4 5 4 2 2 2 2" xfId="26133" xr:uid="{9F79BA81-DBC8-43DF-BAD3-B5B45510628E}"/>
    <cellStyle name="40% - Accent4 5 4 2 2 3" xfId="26134" xr:uid="{78DBB629-895A-495C-B7DA-1FDF4C1DD14B}"/>
    <cellStyle name="40% - Accent4 5 4 2 3" xfId="26135" xr:uid="{1551DC6E-F181-433B-A5EF-A2B1843F971D}"/>
    <cellStyle name="40% - Accent4 5 4 2 3 2" xfId="26136" xr:uid="{B6800A84-8F0A-4C2C-8255-9DFA79A77B45}"/>
    <cellStyle name="40% - Accent4 5 4 2 4" xfId="26137" xr:uid="{5328CAB8-4EA1-40B1-B0EA-00FE0D54F49A}"/>
    <cellStyle name="40% - Accent4 5 4 2 5" xfId="26138" xr:uid="{6A6FB4CF-708D-4DA9-B115-AD8DD61A318C}"/>
    <cellStyle name="40% - Accent4 5 4 3" xfId="26139" xr:uid="{33427DB9-A625-4733-B69E-82BDDA32E4B9}"/>
    <cellStyle name="40% - Accent4 5 4 3 2" xfId="26140" xr:uid="{E6CA2854-2D25-4282-896F-2B0B0E6B972C}"/>
    <cellStyle name="40% - Accent4 5 4 3 2 2" xfId="26141" xr:uid="{50BD02B8-DF0C-4C68-B8D5-DFE7761D4E27}"/>
    <cellStyle name="40% - Accent4 5 4 3 3" xfId="26142" xr:uid="{EC5808DB-8CE7-42CB-A93B-990E0000D6D5}"/>
    <cellStyle name="40% - Accent4 5 4 4" xfId="26143" xr:uid="{5B947286-31BA-440B-AA34-AFF634746929}"/>
    <cellStyle name="40% - Accent4 5 4 4 2" xfId="26144" xr:uid="{E937F120-98C8-41D7-8168-2694EC4F546C}"/>
    <cellStyle name="40% - Accent4 5 4 5" xfId="26145" xr:uid="{BC611022-3922-4F32-A19C-3CEA9F57B234}"/>
    <cellStyle name="40% - Accent4 5 4 6" xfId="26146" xr:uid="{E90D1BE8-F0C6-4A3B-A227-266F2629F10A}"/>
    <cellStyle name="40% - Accent4 5 5" xfId="26147" xr:uid="{961CA17B-B37B-4728-A71A-673DC0AC42CC}"/>
    <cellStyle name="40% - Accent4 5 5 2" xfId="26148" xr:uid="{499DC222-80C9-498A-9703-1A8AE1FE59F0}"/>
    <cellStyle name="40% - Accent4 5 5 2 2" xfId="26149" xr:uid="{7A8BC92D-D1D8-451E-AE54-9AA757167297}"/>
    <cellStyle name="40% - Accent4 5 5 2 2 2" xfId="26150" xr:uid="{9A916B5C-D7BB-45E4-81FC-9FB8173F691C}"/>
    <cellStyle name="40% - Accent4 5 5 2 2 2 2" xfId="26151" xr:uid="{7573A1DC-BD78-4D9B-AF33-E519C9C18707}"/>
    <cellStyle name="40% - Accent4 5 5 2 2 3" xfId="26152" xr:uid="{16648218-E4DD-4264-A50F-5A4A943936EC}"/>
    <cellStyle name="40% - Accent4 5 5 2 3" xfId="26153" xr:uid="{A300C016-EBD5-435C-9024-969F48B223BE}"/>
    <cellStyle name="40% - Accent4 5 5 2 3 2" xfId="26154" xr:uid="{1CF95298-A55C-486A-BA13-5E520770FBFB}"/>
    <cellStyle name="40% - Accent4 5 5 2 4" xfId="26155" xr:uid="{DFE0F525-F73D-4534-913A-D6085DE828E8}"/>
    <cellStyle name="40% - Accent4 5 5 3" xfId="26156" xr:uid="{09646B94-6397-46D5-97C3-7ED91C5EF9B1}"/>
    <cellStyle name="40% - Accent4 5 5 3 2" xfId="26157" xr:uid="{D1AADF03-4FC3-4DE5-B63B-71A272E20A92}"/>
    <cellStyle name="40% - Accent4 5 5 3 2 2" xfId="26158" xr:uid="{1AE6CA13-AB4C-4C62-9E74-D9F26E11A88A}"/>
    <cellStyle name="40% - Accent4 5 5 3 3" xfId="26159" xr:uid="{495446E1-B8CD-4E58-94F0-404232EDEB2D}"/>
    <cellStyle name="40% - Accent4 5 5 4" xfId="26160" xr:uid="{F8C33CE7-A405-4B5A-B9FA-960E9FCBB0D1}"/>
    <cellStyle name="40% - Accent4 5 5 4 2" xfId="26161" xr:uid="{FFA4B4F1-65E8-4CEB-9428-DFA33232FE4B}"/>
    <cellStyle name="40% - Accent4 5 5 5" xfId="26162" xr:uid="{302A3E54-1549-4F24-8BD5-7F5747D672F0}"/>
    <cellStyle name="40% - Accent4 5 5 6" xfId="26163" xr:uid="{AB8E5D61-1ED7-478C-A13B-0E985C285B30}"/>
    <cellStyle name="40% - Accent4 5 6" xfId="26164" xr:uid="{BFEB4C2B-D1BD-4A6C-B3D9-3700F5322051}"/>
    <cellStyle name="40% - Accent4 5 6 2" xfId="26165" xr:uid="{43F0878A-B5FD-4E7A-8EFE-1E720B2BED35}"/>
    <cellStyle name="40% - Accent4 5 6 2 2" xfId="26166" xr:uid="{E7F2E42F-42DD-42F7-B090-71B5F5E1078B}"/>
    <cellStyle name="40% - Accent4 5 6 2 2 2" xfId="26167" xr:uid="{DC43CF75-D681-49B2-B633-CC7716DA4C5F}"/>
    <cellStyle name="40% - Accent4 5 6 2 2 2 2" xfId="26168" xr:uid="{C1071D57-8473-4A87-86E1-0B0DD8B99147}"/>
    <cellStyle name="40% - Accent4 5 6 2 2 3" xfId="26169" xr:uid="{09EB6B4B-2AF2-4ABD-836D-FE3D22EA40F7}"/>
    <cellStyle name="40% - Accent4 5 6 2 3" xfId="26170" xr:uid="{DD0DA779-E4B6-4C5B-BF23-DEC75F81993B}"/>
    <cellStyle name="40% - Accent4 5 6 2 3 2" xfId="26171" xr:uid="{C9BA8BFE-62C2-4C74-8F6E-82B10F2C19F2}"/>
    <cellStyle name="40% - Accent4 5 6 2 4" xfId="26172" xr:uid="{8FBB2C16-ED11-4E31-BF76-96659E35E298}"/>
    <cellStyle name="40% - Accent4 5 6 3" xfId="26173" xr:uid="{3A19544A-0412-4A26-B951-432F3413E688}"/>
    <cellStyle name="40% - Accent4 5 6 3 2" xfId="26174" xr:uid="{8E1AFECB-91B1-403A-A17F-6229A64E2A12}"/>
    <cellStyle name="40% - Accent4 5 6 3 2 2" xfId="26175" xr:uid="{003FDB26-35AC-4957-9F62-F6AF0B424620}"/>
    <cellStyle name="40% - Accent4 5 6 3 3" xfId="26176" xr:uid="{68036906-1530-4FB2-A86A-061B1C58DF12}"/>
    <cellStyle name="40% - Accent4 5 6 4" xfId="26177" xr:uid="{52B0AAB7-D9EC-4E33-A6C4-AEA25431FA21}"/>
    <cellStyle name="40% - Accent4 5 6 4 2" xfId="26178" xr:uid="{181A43DC-C3DE-46E5-8B64-C3D60DB33401}"/>
    <cellStyle name="40% - Accent4 5 6 5" xfId="26179" xr:uid="{5D3BFB49-176B-49FF-A03D-D404841557B7}"/>
    <cellStyle name="40% - Accent4 5 7" xfId="26180" xr:uid="{8C304124-EB1B-4E79-9F54-2A98471A6753}"/>
    <cellStyle name="40% - Accent4 5 7 2" xfId="26181" xr:uid="{647BEFC0-393A-4F2D-B965-3978FDD536DF}"/>
    <cellStyle name="40% - Accent4 5 7 2 2" xfId="26182" xr:uid="{026F28ED-A5B8-40EE-9CE7-A8CC8FDE1033}"/>
    <cellStyle name="40% - Accent4 5 7 2 2 2" xfId="26183" xr:uid="{B07ECA6D-4210-40F7-A27E-A62DFC6128D5}"/>
    <cellStyle name="40% - Accent4 5 7 2 3" xfId="26184" xr:uid="{17BD705F-CEEA-4907-A3F6-4A4201376F0E}"/>
    <cellStyle name="40% - Accent4 5 7 3" xfId="26185" xr:uid="{F422B9DC-D7E1-44B0-BE4C-4C4B3438534E}"/>
    <cellStyle name="40% - Accent4 5 7 3 2" xfId="26186" xr:uid="{7153C8FD-C550-4EA1-8198-715698A00ADD}"/>
    <cellStyle name="40% - Accent4 5 7 4" xfId="26187" xr:uid="{5C70B6C2-71E4-4DE4-AB15-8C9E86C63E15}"/>
    <cellStyle name="40% - Accent4 5 8" xfId="26188" xr:uid="{BBAFFE23-B3BD-4E42-8605-1C4F51E7B2B2}"/>
    <cellStyle name="40% - Accent4 5 8 2" xfId="26189" xr:uid="{6E5F99DF-CD52-4AEC-A5C0-F618C54148CA}"/>
    <cellStyle name="40% - Accent4 5 8 2 2" xfId="26190" xr:uid="{A6E2FC4A-4781-4EBA-83C5-70AD872F0D78}"/>
    <cellStyle name="40% - Accent4 5 8 3" xfId="26191" xr:uid="{65B2F401-2A3A-480A-8293-CBA38AED9601}"/>
    <cellStyle name="40% - Accent4 5 9" xfId="26192" xr:uid="{03F6C291-E280-49FF-99F5-D6FE884142A4}"/>
    <cellStyle name="40% - Accent4 5 9 2" xfId="26193" xr:uid="{EA340029-C232-4538-985A-6671693FA2D2}"/>
    <cellStyle name="40% - Accent4 6" xfId="26194" xr:uid="{59CEA239-0CC7-4730-959C-55D7E5D467ED}"/>
    <cellStyle name="40% - Accent4 6 10" xfId="26195" xr:uid="{AFD3EEE8-CB7E-4BB5-BA4B-26BFC5109F54}"/>
    <cellStyle name="40% - Accent4 6 10 2" xfId="26196" xr:uid="{1E56853C-5BC9-4AA0-8A2B-5B5DF49F1251}"/>
    <cellStyle name="40% - Accent4 6 11" xfId="26197" xr:uid="{B7BDE5B2-D240-4092-9F01-FC53B84CCE74}"/>
    <cellStyle name="40% - Accent4 6 12" xfId="26198" xr:uid="{AE6D74AD-14F4-4847-BFEA-E517DEC704C0}"/>
    <cellStyle name="40% - Accent4 6 2" xfId="26199" xr:uid="{2D06C4AF-27F2-4D98-8B5D-C96D907D37FA}"/>
    <cellStyle name="40% - Accent4 6 2 10" xfId="26200" xr:uid="{841BB58D-9909-4FA7-934E-6778D4260E20}"/>
    <cellStyle name="40% - Accent4 6 2 11" xfId="26201" xr:uid="{1CF11650-24E9-4809-AEFF-86DDA05C25B7}"/>
    <cellStyle name="40% - Accent4 6 2 2" xfId="26202" xr:uid="{0147B674-887C-4F8B-AEC7-F06EF86907BB}"/>
    <cellStyle name="40% - Accent4 6 2 2 2" xfId="26203" xr:uid="{433CB972-7AD8-48C7-8E9F-B49CCB300B5B}"/>
    <cellStyle name="40% - Accent4 6 2 2 2 2" xfId="26204" xr:uid="{A27F6FF2-BCEA-4921-ADCD-13647FAB795F}"/>
    <cellStyle name="40% - Accent4 6 2 2 2 2 2" xfId="26205" xr:uid="{2818BB25-42E1-43F8-AE7B-D76535FF021B}"/>
    <cellStyle name="40% - Accent4 6 2 2 2 2 2 2" xfId="26206" xr:uid="{8099C9A5-7811-4103-99B8-39B385D14967}"/>
    <cellStyle name="40% - Accent4 6 2 2 2 2 3" xfId="26207" xr:uid="{CE0039D2-AC07-4BDD-8562-00FDE4CEB2F1}"/>
    <cellStyle name="40% - Accent4 6 2 2 2 3" xfId="26208" xr:uid="{096029E1-FD10-4FDC-864E-382C303B15C7}"/>
    <cellStyle name="40% - Accent4 6 2 2 2 3 2" xfId="26209" xr:uid="{B3FB578A-4828-418F-AC74-5BF161E56705}"/>
    <cellStyle name="40% - Accent4 6 2 2 2 4" xfId="26210" xr:uid="{9C66710C-5C1B-4803-BD8D-AE9B891F7766}"/>
    <cellStyle name="40% - Accent4 6 2 2 2 5" xfId="26211" xr:uid="{63E1D845-0E50-44BD-8F26-DAA7F4963B36}"/>
    <cellStyle name="40% - Accent4 6 2 2 3" xfId="26212" xr:uid="{5D69A3AD-06D5-4D50-98E1-B5BDB8650A8B}"/>
    <cellStyle name="40% - Accent4 6 2 2 3 2" xfId="26213" xr:uid="{0E93FF30-4ACE-4BC0-A066-3BC03270DA16}"/>
    <cellStyle name="40% - Accent4 6 2 2 3 2 2" xfId="26214" xr:uid="{F543D63B-9469-4452-A0C4-D1D273CA73ED}"/>
    <cellStyle name="40% - Accent4 6 2 2 3 3" xfId="26215" xr:uid="{57F5814A-5542-4651-B219-FE2F25325FF4}"/>
    <cellStyle name="40% - Accent4 6 2 2 4" xfId="26216" xr:uid="{18B181F9-4C6D-4849-BC75-B0AB2B46B9E6}"/>
    <cellStyle name="40% - Accent4 6 2 2 4 2" xfId="26217" xr:uid="{AC02D096-FAC5-4571-BDF3-7E7D87E22AE3}"/>
    <cellStyle name="40% - Accent4 6 2 2 5" xfId="26218" xr:uid="{EF464713-91A0-4B59-9672-F92FB2FCE3A8}"/>
    <cellStyle name="40% - Accent4 6 2 2 6" xfId="26219" xr:uid="{B14844DA-C8A4-4E37-A1E3-56536143ABDB}"/>
    <cellStyle name="40% - Accent4 6 2 3" xfId="26220" xr:uid="{1C0BF23F-816B-41CA-B9E2-4DC23C7B4335}"/>
    <cellStyle name="40% - Accent4 6 2 3 2" xfId="26221" xr:uid="{8C949834-5008-4C1F-B5DC-7A8CBF58C8E0}"/>
    <cellStyle name="40% - Accent4 6 2 3 2 2" xfId="26222" xr:uid="{D2566938-269E-4BAA-A947-7C9555F4A257}"/>
    <cellStyle name="40% - Accent4 6 2 3 2 2 2" xfId="26223" xr:uid="{C0D06C5C-DDBF-4450-B49D-44DD9FDA4498}"/>
    <cellStyle name="40% - Accent4 6 2 3 2 2 2 2" xfId="26224" xr:uid="{A63CB089-CBB5-4F0D-B353-525AC689A34A}"/>
    <cellStyle name="40% - Accent4 6 2 3 2 2 3" xfId="26225" xr:uid="{4C8635F0-91A0-411A-A2A9-C2AE8E3A358F}"/>
    <cellStyle name="40% - Accent4 6 2 3 2 3" xfId="26226" xr:uid="{0B8E1C88-64AB-439B-A5B5-AFB531B64F7A}"/>
    <cellStyle name="40% - Accent4 6 2 3 2 3 2" xfId="26227" xr:uid="{41512649-86BE-45B3-8AAD-018A1D1C702B}"/>
    <cellStyle name="40% - Accent4 6 2 3 2 4" xfId="26228" xr:uid="{1D4860BA-B5B0-461E-A411-5D1DBA94BDD8}"/>
    <cellStyle name="40% - Accent4 6 2 3 2 5" xfId="26229" xr:uid="{6E02FC48-13CC-4919-B476-8A4A6952DF53}"/>
    <cellStyle name="40% - Accent4 6 2 3 3" xfId="26230" xr:uid="{3324A71C-BB22-41B4-9772-8F90B5296FF0}"/>
    <cellStyle name="40% - Accent4 6 2 3 3 2" xfId="26231" xr:uid="{C2C0D389-9E15-4480-B90F-ADEDA034F914}"/>
    <cellStyle name="40% - Accent4 6 2 3 3 2 2" xfId="26232" xr:uid="{9C798BC4-BEC8-435A-A4CC-42038BEC44BE}"/>
    <cellStyle name="40% - Accent4 6 2 3 3 3" xfId="26233" xr:uid="{52DAD5BF-D5E8-4DAA-8520-9D96E481F2F0}"/>
    <cellStyle name="40% - Accent4 6 2 3 4" xfId="26234" xr:uid="{3675AD1C-8AF9-4DE0-911E-D4D2CCA65F50}"/>
    <cellStyle name="40% - Accent4 6 2 3 4 2" xfId="26235" xr:uid="{FD898080-926D-4FFD-9675-EB3A7A3312F0}"/>
    <cellStyle name="40% - Accent4 6 2 3 5" xfId="26236" xr:uid="{ACFE596D-33BB-4929-B13F-ECC9D93516FD}"/>
    <cellStyle name="40% - Accent4 6 2 3 6" xfId="26237" xr:uid="{48E50B48-26CD-4A70-8293-D58204D1FC36}"/>
    <cellStyle name="40% - Accent4 6 2 4" xfId="26238" xr:uid="{A1C446AE-FDD5-4A40-8CEC-9BE9EE6124E9}"/>
    <cellStyle name="40% - Accent4 6 2 4 2" xfId="26239" xr:uid="{DA5D2C14-AE46-4D94-B0EF-4B3EBEBEDAC0}"/>
    <cellStyle name="40% - Accent4 6 2 4 2 2" xfId="26240" xr:uid="{D0305803-FC6F-4A43-A5D4-8DD7C5A01DBB}"/>
    <cellStyle name="40% - Accent4 6 2 4 2 2 2" xfId="26241" xr:uid="{7412051F-89D2-4188-A6E3-18973B0C80AE}"/>
    <cellStyle name="40% - Accent4 6 2 4 2 2 2 2" xfId="26242" xr:uid="{6B01CAC8-A536-47B3-8CD3-C884EB7412A5}"/>
    <cellStyle name="40% - Accent4 6 2 4 2 2 3" xfId="26243" xr:uid="{8FE149BA-EA89-4C16-B1F5-156B6CEB7765}"/>
    <cellStyle name="40% - Accent4 6 2 4 2 3" xfId="26244" xr:uid="{B54B48BA-BE41-41B7-8452-FA32FADAE6A7}"/>
    <cellStyle name="40% - Accent4 6 2 4 2 3 2" xfId="26245" xr:uid="{25E9408F-E194-4581-AFA3-2B418759FB72}"/>
    <cellStyle name="40% - Accent4 6 2 4 2 4" xfId="26246" xr:uid="{51201B33-8267-48BC-8B19-EF1ABA25AD6D}"/>
    <cellStyle name="40% - Accent4 6 2 4 3" xfId="26247" xr:uid="{8F63BCC4-F073-402B-B07D-3EC728FEE3DE}"/>
    <cellStyle name="40% - Accent4 6 2 4 3 2" xfId="26248" xr:uid="{BA6A0265-ED33-4928-BDF4-4782EF6154A1}"/>
    <cellStyle name="40% - Accent4 6 2 4 3 2 2" xfId="26249" xr:uid="{F678987C-F574-42DD-9EE9-916B4E9CFC12}"/>
    <cellStyle name="40% - Accent4 6 2 4 3 3" xfId="26250" xr:uid="{D425D11C-8EB2-4EAF-98DD-B51F95A9E117}"/>
    <cellStyle name="40% - Accent4 6 2 4 4" xfId="26251" xr:uid="{F0291650-0B22-4207-BC33-C810C353DAE4}"/>
    <cellStyle name="40% - Accent4 6 2 4 4 2" xfId="26252" xr:uid="{001DC9BE-8D77-4311-8DD2-64D20D4CF7AE}"/>
    <cellStyle name="40% - Accent4 6 2 4 5" xfId="26253" xr:uid="{8DFCF04A-E3B3-40DF-9D36-C1280DC63EC7}"/>
    <cellStyle name="40% - Accent4 6 2 4 6" xfId="26254" xr:uid="{CF0CD473-28CC-4152-9C5E-CB1324B460FC}"/>
    <cellStyle name="40% - Accent4 6 2 5" xfId="26255" xr:uid="{1814455B-A85E-41C5-AC4D-0DF568D1D989}"/>
    <cellStyle name="40% - Accent4 6 2 5 2" xfId="26256" xr:uid="{C630E508-8173-49F9-9947-12ADAD4240AB}"/>
    <cellStyle name="40% - Accent4 6 2 5 2 2" xfId="26257" xr:uid="{3BD4DB9F-5918-4D7C-B7FB-EB004FD36606}"/>
    <cellStyle name="40% - Accent4 6 2 5 2 2 2" xfId="26258" xr:uid="{0303A507-F508-4F9A-9C04-EDBEA09189FC}"/>
    <cellStyle name="40% - Accent4 6 2 5 2 2 2 2" xfId="26259" xr:uid="{8659659E-2D4B-4CAB-8A6B-ED7FB6A893E3}"/>
    <cellStyle name="40% - Accent4 6 2 5 2 2 3" xfId="26260" xr:uid="{2EE9993E-3DBF-442B-B051-BE66E61878A6}"/>
    <cellStyle name="40% - Accent4 6 2 5 2 3" xfId="26261" xr:uid="{4ED63AFD-81D6-4C03-874D-FF6D8C22F600}"/>
    <cellStyle name="40% - Accent4 6 2 5 2 3 2" xfId="26262" xr:uid="{17581F0D-A557-4068-A51F-53810A1A49C1}"/>
    <cellStyle name="40% - Accent4 6 2 5 2 4" xfId="26263" xr:uid="{9D67BAE9-8EAC-4CAE-9799-69374E98E73A}"/>
    <cellStyle name="40% - Accent4 6 2 5 3" xfId="26264" xr:uid="{7A409264-6398-4049-B2FD-3B987064F982}"/>
    <cellStyle name="40% - Accent4 6 2 5 3 2" xfId="26265" xr:uid="{CAD13B62-A4F2-4100-B0B8-68201B7B7EDE}"/>
    <cellStyle name="40% - Accent4 6 2 5 3 2 2" xfId="26266" xr:uid="{85D7B8A7-A5BB-4E8D-9750-0D0C5A05D430}"/>
    <cellStyle name="40% - Accent4 6 2 5 3 3" xfId="26267" xr:uid="{C15F4492-321D-4BB4-93AA-80E824866F06}"/>
    <cellStyle name="40% - Accent4 6 2 5 4" xfId="26268" xr:uid="{E9F3BAC1-A3BC-44A5-AAFC-B8FA5A15F6C2}"/>
    <cellStyle name="40% - Accent4 6 2 5 4 2" xfId="26269" xr:uid="{DA6012D7-CDB1-4115-BC28-BC1C6FA9EE35}"/>
    <cellStyle name="40% - Accent4 6 2 5 5" xfId="26270" xr:uid="{124BF7F2-51E0-4884-AFD2-B79E42E70B00}"/>
    <cellStyle name="40% - Accent4 6 2 6" xfId="26271" xr:uid="{4C603410-6A53-434B-8DDB-F551D3E2812B}"/>
    <cellStyle name="40% - Accent4 6 2 6 2" xfId="26272" xr:uid="{D6387585-559D-41A2-8513-F1325DE76A00}"/>
    <cellStyle name="40% - Accent4 6 2 6 2 2" xfId="26273" xr:uid="{5467FA51-8614-4A9D-8105-282D669CE9C7}"/>
    <cellStyle name="40% - Accent4 6 2 6 2 2 2" xfId="26274" xr:uid="{40A11015-EE5E-4B4E-8D4C-D8AE8801B962}"/>
    <cellStyle name="40% - Accent4 6 2 6 2 3" xfId="26275" xr:uid="{E14D5327-52AD-4FED-B3EA-BD7C363807E3}"/>
    <cellStyle name="40% - Accent4 6 2 6 3" xfId="26276" xr:uid="{93A0B21B-95F8-4C22-AA7E-E50E22645624}"/>
    <cellStyle name="40% - Accent4 6 2 6 3 2" xfId="26277" xr:uid="{1546612E-8783-46AD-9EDC-2AEEDD27C288}"/>
    <cellStyle name="40% - Accent4 6 2 6 4" xfId="26278" xr:uid="{E10D0384-B9CE-45C6-B536-F04CEE08D708}"/>
    <cellStyle name="40% - Accent4 6 2 7" xfId="26279" xr:uid="{BC47779A-8435-40D2-9B3E-FD58AA7215C8}"/>
    <cellStyle name="40% - Accent4 6 2 7 2" xfId="26280" xr:uid="{148989B8-E256-4C67-AF6E-1206B411ECC9}"/>
    <cellStyle name="40% - Accent4 6 2 7 2 2" xfId="26281" xr:uid="{529C7C53-217B-4E3A-B35D-A951DCF1D54B}"/>
    <cellStyle name="40% - Accent4 6 2 7 3" xfId="26282" xr:uid="{EDF572F1-2A9D-4843-88AC-A02D2C719E47}"/>
    <cellStyle name="40% - Accent4 6 2 8" xfId="26283" xr:uid="{E91A8B89-C90F-4FF2-835D-5CC4EB81DEB4}"/>
    <cellStyle name="40% - Accent4 6 2 8 2" xfId="26284" xr:uid="{C47A9004-449E-4A9C-A3E6-FB10BF9B0FAE}"/>
    <cellStyle name="40% - Accent4 6 2 9" xfId="26285" xr:uid="{12968944-4D63-4CE5-966A-59C5E500EEDA}"/>
    <cellStyle name="40% - Accent4 6 2 9 2" xfId="26286" xr:uid="{D8A744F1-4D89-4C79-80B3-890A1DA0121F}"/>
    <cellStyle name="40% - Accent4 6 3" xfId="26287" xr:uid="{05B98F74-F36D-41C9-AACF-97E7CE031D9B}"/>
    <cellStyle name="40% - Accent4 6 3 2" xfId="26288" xr:uid="{DB661CF4-3043-4105-BBDE-91F786CF254A}"/>
    <cellStyle name="40% - Accent4 6 3 2 2" xfId="26289" xr:uid="{0D43D931-FE24-4158-AD6E-0CB53CE59D6F}"/>
    <cellStyle name="40% - Accent4 6 3 2 2 2" xfId="26290" xr:uid="{DD351740-6E6D-40C4-BF4D-F1A7144DBE04}"/>
    <cellStyle name="40% - Accent4 6 3 2 2 2 2" xfId="26291" xr:uid="{8096EECE-7E05-4F67-8C56-785612DCCE15}"/>
    <cellStyle name="40% - Accent4 6 3 2 2 3" xfId="26292" xr:uid="{3BB61AD1-9D75-4AEB-BAFC-50896DB45405}"/>
    <cellStyle name="40% - Accent4 6 3 2 3" xfId="26293" xr:uid="{E36A877B-86A9-4B65-98CC-3B104EA131C3}"/>
    <cellStyle name="40% - Accent4 6 3 2 3 2" xfId="26294" xr:uid="{1712A2AE-3EC8-497F-A64A-9002F8854DD9}"/>
    <cellStyle name="40% - Accent4 6 3 2 4" xfId="26295" xr:uid="{4E4DD88C-7C50-44B5-854A-C5601E5CE9E2}"/>
    <cellStyle name="40% - Accent4 6 3 2 5" xfId="26296" xr:uid="{6C4DE9CA-AC70-43E4-A600-758D7B456455}"/>
    <cellStyle name="40% - Accent4 6 3 3" xfId="26297" xr:uid="{A6129931-3D40-4CCB-97EC-DDA9E09778FB}"/>
    <cellStyle name="40% - Accent4 6 3 3 2" xfId="26298" xr:uid="{D56DD872-09D3-4913-BAAD-4D50A63AD556}"/>
    <cellStyle name="40% - Accent4 6 3 3 2 2" xfId="26299" xr:uid="{1FCAFFA2-FD19-4D9C-B6FF-2D002BF0EA43}"/>
    <cellStyle name="40% - Accent4 6 3 3 3" xfId="26300" xr:uid="{6F13637D-3E68-4F0E-970D-3A52585003B2}"/>
    <cellStyle name="40% - Accent4 6 3 4" xfId="26301" xr:uid="{18F24A9A-B274-43D7-BB13-E443FA75E027}"/>
    <cellStyle name="40% - Accent4 6 3 4 2" xfId="26302" xr:uid="{12E970B8-1454-490A-87BA-D4BD3D6D9417}"/>
    <cellStyle name="40% - Accent4 6 3 5" xfId="26303" xr:uid="{A4745E3B-1B44-48C0-8C63-AB78A5BB12E0}"/>
    <cellStyle name="40% - Accent4 6 3 6" xfId="26304" xr:uid="{B530EA82-3AFD-40D2-8B75-52BC93EEE2AA}"/>
    <cellStyle name="40% - Accent4 6 4" xfId="26305" xr:uid="{1E96E676-0C43-416E-9237-421200D3E64B}"/>
    <cellStyle name="40% - Accent4 6 4 2" xfId="26306" xr:uid="{F4C2B459-3935-443B-B04F-EF9EEC6D4F19}"/>
    <cellStyle name="40% - Accent4 6 4 2 2" xfId="26307" xr:uid="{E86F743A-2DC8-4F70-A91E-2427661F12B6}"/>
    <cellStyle name="40% - Accent4 6 4 2 2 2" xfId="26308" xr:uid="{2A207C08-7888-4C5B-82BE-496A6A957538}"/>
    <cellStyle name="40% - Accent4 6 4 2 2 2 2" xfId="26309" xr:uid="{64C3A1CE-94CF-4E9A-8F3A-E11955E2BABF}"/>
    <cellStyle name="40% - Accent4 6 4 2 2 3" xfId="26310" xr:uid="{FAE2EB8B-37A3-4570-9448-00B85B9573E8}"/>
    <cellStyle name="40% - Accent4 6 4 2 3" xfId="26311" xr:uid="{70F9360F-37F8-4799-BB95-374D2C0FEDF7}"/>
    <cellStyle name="40% - Accent4 6 4 2 3 2" xfId="26312" xr:uid="{AE545AA8-606C-4C25-A266-38F2698DAFE7}"/>
    <cellStyle name="40% - Accent4 6 4 2 4" xfId="26313" xr:uid="{7BEA4BFD-A1A9-42FF-B35E-5A95E6DA7D9B}"/>
    <cellStyle name="40% - Accent4 6 4 2 5" xfId="26314" xr:uid="{E5588FE7-E2A6-4B1E-B011-89E9F545C491}"/>
    <cellStyle name="40% - Accent4 6 4 3" xfId="26315" xr:uid="{64080612-68D3-4309-BC4F-172D78ECA3F4}"/>
    <cellStyle name="40% - Accent4 6 4 3 2" xfId="26316" xr:uid="{B70212D5-7FB0-464B-9FFA-2CE8B7B79BC5}"/>
    <cellStyle name="40% - Accent4 6 4 3 2 2" xfId="26317" xr:uid="{875D7F06-C266-40B0-A2DD-9ACB0517FEFA}"/>
    <cellStyle name="40% - Accent4 6 4 3 3" xfId="26318" xr:uid="{DC01B289-E220-4DAF-8DE7-FE481FB3EEE9}"/>
    <cellStyle name="40% - Accent4 6 4 4" xfId="26319" xr:uid="{6F3E4C40-B047-43A9-8D8B-241A6B103B97}"/>
    <cellStyle name="40% - Accent4 6 4 4 2" xfId="26320" xr:uid="{34504685-7DC5-43DA-BF65-84434155C0C7}"/>
    <cellStyle name="40% - Accent4 6 4 5" xfId="26321" xr:uid="{33A66294-6976-4EAD-AE8C-33919565F665}"/>
    <cellStyle name="40% - Accent4 6 4 6" xfId="26322" xr:uid="{93B5DD37-14B0-48B7-B775-45FFB1313FA6}"/>
    <cellStyle name="40% - Accent4 6 5" xfId="26323" xr:uid="{14F23B21-565E-4811-A4B0-0A0C23BEEC12}"/>
    <cellStyle name="40% - Accent4 6 5 2" xfId="26324" xr:uid="{0B890083-98C3-4147-B236-9D87A8BBD241}"/>
    <cellStyle name="40% - Accent4 6 5 2 2" xfId="26325" xr:uid="{3EA05C12-C513-4B8C-8BAC-8536D56A2F06}"/>
    <cellStyle name="40% - Accent4 6 5 2 2 2" xfId="26326" xr:uid="{46A5D6F2-5061-468E-9FF8-72F1CCF4B237}"/>
    <cellStyle name="40% - Accent4 6 5 2 2 2 2" xfId="26327" xr:uid="{EAC978E9-9AAE-45C5-9766-73ADAA81D7E2}"/>
    <cellStyle name="40% - Accent4 6 5 2 2 3" xfId="26328" xr:uid="{A8DE49A8-5D1A-4D90-9CF1-D2211955368E}"/>
    <cellStyle name="40% - Accent4 6 5 2 3" xfId="26329" xr:uid="{53F02F4A-1716-480E-8EB7-2AB5FBC4B1E9}"/>
    <cellStyle name="40% - Accent4 6 5 2 3 2" xfId="26330" xr:uid="{85B98F74-FE1F-4384-85FE-FFB1D81926F4}"/>
    <cellStyle name="40% - Accent4 6 5 2 4" xfId="26331" xr:uid="{ED6B9676-255C-4A5E-A2BD-BD17297E9473}"/>
    <cellStyle name="40% - Accent4 6 5 3" xfId="26332" xr:uid="{E610E91C-2446-422E-AE67-8C133357E434}"/>
    <cellStyle name="40% - Accent4 6 5 3 2" xfId="26333" xr:uid="{27EE906B-6677-4B22-B96D-A818E4BBE6D0}"/>
    <cellStyle name="40% - Accent4 6 5 3 2 2" xfId="26334" xr:uid="{E53E7911-02AD-4DDE-99C4-80A6414ABF59}"/>
    <cellStyle name="40% - Accent4 6 5 3 3" xfId="26335" xr:uid="{6725D99F-A374-4D79-B9A2-A79C26C7A2F0}"/>
    <cellStyle name="40% - Accent4 6 5 4" xfId="26336" xr:uid="{509DB76A-0E2C-41AC-8B2C-58DB562CE462}"/>
    <cellStyle name="40% - Accent4 6 5 4 2" xfId="26337" xr:uid="{76AE748D-D874-47AE-B6D4-4F7478E0B7C7}"/>
    <cellStyle name="40% - Accent4 6 5 5" xfId="26338" xr:uid="{E9F2395D-CB08-48A6-8E06-8F35CA0AA3E7}"/>
    <cellStyle name="40% - Accent4 6 5 6" xfId="26339" xr:uid="{A306985E-BDFE-4ECF-91CF-4A97DC7AB60C}"/>
    <cellStyle name="40% - Accent4 6 6" xfId="26340" xr:uid="{262394D9-016A-4278-A3F1-423E725D81E9}"/>
    <cellStyle name="40% - Accent4 6 6 2" xfId="26341" xr:uid="{02C805F8-E756-4205-A081-B46E8D28A7DE}"/>
    <cellStyle name="40% - Accent4 6 6 2 2" xfId="26342" xr:uid="{7D6DC6AE-AB0E-41C8-A622-2F7E271C33A0}"/>
    <cellStyle name="40% - Accent4 6 6 2 2 2" xfId="26343" xr:uid="{7696AFA9-7145-4A15-9B1E-F4ED455B16B2}"/>
    <cellStyle name="40% - Accent4 6 6 2 2 2 2" xfId="26344" xr:uid="{951E4FF9-231F-4D7F-B7B8-A9FD63B3B3AE}"/>
    <cellStyle name="40% - Accent4 6 6 2 2 3" xfId="26345" xr:uid="{B13D04F3-D905-4457-BF7F-72753B7884C7}"/>
    <cellStyle name="40% - Accent4 6 6 2 3" xfId="26346" xr:uid="{F3995743-2C9E-4184-980D-17B34DAAE283}"/>
    <cellStyle name="40% - Accent4 6 6 2 3 2" xfId="26347" xr:uid="{763348FD-1902-4AB1-A955-A2DE3720041E}"/>
    <cellStyle name="40% - Accent4 6 6 2 4" xfId="26348" xr:uid="{CFB8BFD0-8834-450B-8876-430FA2479DCD}"/>
    <cellStyle name="40% - Accent4 6 6 3" xfId="26349" xr:uid="{1687D826-0DCC-4EB4-A5B4-49C4AD1824A8}"/>
    <cellStyle name="40% - Accent4 6 6 3 2" xfId="26350" xr:uid="{55489CFF-C00C-405B-909B-2260F4CAB14E}"/>
    <cellStyle name="40% - Accent4 6 6 3 2 2" xfId="26351" xr:uid="{DFDA93CC-6900-443D-B0AC-46A1D905F586}"/>
    <cellStyle name="40% - Accent4 6 6 3 3" xfId="26352" xr:uid="{9D1BAD66-2CFB-44C9-864B-0F150B79D751}"/>
    <cellStyle name="40% - Accent4 6 6 4" xfId="26353" xr:uid="{F5CC7C5C-280F-431A-B1C3-E20E0F4763B4}"/>
    <cellStyle name="40% - Accent4 6 6 4 2" xfId="26354" xr:uid="{DA1D02EF-440A-4FE7-9311-28D11B1ABFE3}"/>
    <cellStyle name="40% - Accent4 6 6 5" xfId="26355" xr:uid="{8F593C70-567B-4AAD-A391-2E0960244F1F}"/>
    <cellStyle name="40% - Accent4 6 7" xfId="26356" xr:uid="{FC843D11-5159-452D-AEA3-82B6FEC41CBD}"/>
    <cellStyle name="40% - Accent4 6 7 2" xfId="26357" xr:uid="{C0A0A3A7-D374-45FD-9583-3C6E045A578E}"/>
    <cellStyle name="40% - Accent4 6 7 2 2" xfId="26358" xr:uid="{5951B8A8-DEA8-45FC-B5EF-B64E6E0CDBFB}"/>
    <cellStyle name="40% - Accent4 6 7 2 2 2" xfId="26359" xr:uid="{F9421FC4-CAFD-45FB-B057-47FFC108E2BD}"/>
    <cellStyle name="40% - Accent4 6 7 2 3" xfId="26360" xr:uid="{78002C65-2BD1-4F86-A3CB-C09FAF618E6B}"/>
    <cellStyle name="40% - Accent4 6 7 3" xfId="26361" xr:uid="{0E0605FF-E655-4C6E-817A-E9AEAA185121}"/>
    <cellStyle name="40% - Accent4 6 7 3 2" xfId="26362" xr:uid="{1770A7B6-988B-4641-95BC-FC60D6C1FDCE}"/>
    <cellStyle name="40% - Accent4 6 7 4" xfId="26363" xr:uid="{AD0F377D-6FEB-4292-9471-E168B8B56D0E}"/>
    <cellStyle name="40% - Accent4 6 8" xfId="26364" xr:uid="{F47A558C-710A-40A1-AB74-70D5028ACB3B}"/>
    <cellStyle name="40% - Accent4 6 8 2" xfId="26365" xr:uid="{5CBB665A-2583-46AA-BAF9-7DDBCAE59603}"/>
    <cellStyle name="40% - Accent4 6 8 2 2" xfId="26366" xr:uid="{7C5F69BA-ED98-4825-A593-C004DF43FA2C}"/>
    <cellStyle name="40% - Accent4 6 8 3" xfId="26367" xr:uid="{1D18C8F4-E14E-4664-B8C1-3AF8463816AC}"/>
    <cellStyle name="40% - Accent4 6 9" xfId="26368" xr:uid="{903F4D14-0523-454C-9DB9-D426AB5C2DE4}"/>
    <cellStyle name="40% - Accent4 6 9 2" xfId="26369" xr:uid="{60A49DBA-606A-40D9-A720-67A12276F376}"/>
    <cellStyle name="40% - Accent4 7" xfId="26370" xr:uid="{051AFE32-FB87-4305-A970-B1FC00C9B0EE}"/>
    <cellStyle name="40% - Accent4 7 10" xfId="26371" xr:uid="{AB3AEFFD-294C-446F-88D7-ED4BEEFAECB2}"/>
    <cellStyle name="40% - Accent4 7 10 2" xfId="26372" xr:uid="{1ED00681-FCEB-448E-9896-4395180F3B78}"/>
    <cellStyle name="40% - Accent4 7 11" xfId="26373" xr:uid="{7455CA22-9AEE-46FF-99AF-04B7363D2B4D}"/>
    <cellStyle name="40% - Accent4 7 12" xfId="26374" xr:uid="{6DB697D0-BFF9-4006-9E5E-C07F4623BEF2}"/>
    <cellStyle name="40% - Accent4 7 2" xfId="26375" xr:uid="{0162637C-CEF1-49EF-BEFD-4407DB8592EA}"/>
    <cellStyle name="40% - Accent4 7 2 10" xfId="26376" xr:uid="{844717AB-350C-4B86-807A-A2240E898FC1}"/>
    <cellStyle name="40% - Accent4 7 2 2" xfId="26377" xr:uid="{B7F56345-6428-406D-B602-D9C6566599F9}"/>
    <cellStyle name="40% - Accent4 7 2 2 2" xfId="26378" xr:uid="{7F74D5B7-48AE-46FA-9ADB-E886FC19D3EF}"/>
    <cellStyle name="40% - Accent4 7 2 2 2 2" xfId="26379" xr:uid="{40AB3657-C1BD-4A90-AE19-D5ACAA4A3380}"/>
    <cellStyle name="40% - Accent4 7 2 2 2 2 2" xfId="26380" xr:uid="{86D08BC4-5DE0-460E-80B3-D60CFE5C5002}"/>
    <cellStyle name="40% - Accent4 7 2 2 2 2 2 2" xfId="26381" xr:uid="{13D0F7DE-EE8C-4DBB-9D23-3B511A4EBFB5}"/>
    <cellStyle name="40% - Accent4 7 2 2 2 2 3" xfId="26382" xr:uid="{5BB6AB3F-3392-43FF-8E66-A6797443E613}"/>
    <cellStyle name="40% - Accent4 7 2 2 2 3" xfId="26383" xr:uid="{015E9485-8A59-4CC0-A300-DCD79C9549F6}"/>
    <cellStyle name="40% - Accent4 7 2 2 2 3 2" xfId="26384" xr:uid="{EEDCFF8E-A5E1-4FB6-97A9-408F9E8FD05E}"/>
    <cellStyle name="40% - Accent4 7 2 2 2 4" xfId="26385" xr:uid="{D3190E5B-24F3-432E-973C-7AB963CAE4EF}"/>
    <cellStyle name="40% - Accent4 7 2 2 2 5" xfId="26386" xr:uid="{4D09DF0E-B07C-493A-9883-70D7F6924D7F}"/>
    <cellStyle name="40% - Accent4 7 2 2 3" xfId="26387" xr:uid="{23EB62F3-197D-4398-A970-5DFC31580FFF}"/>
    <cellStyle name="40% - Accent4 7 2 2 3 2" xfId="26388" xr:uid="{7CB56293-B035-463C-88E2-DD12E34E1123}"/>
    <cellStyle name="40% - Accent4 7 2 2 3 2 2" xfId="26389" xr:uid="{34BEABD7-2E14-4C0C-A4E0-EFD7CD3BED0D}"/>
    <cellStyle name="40% - Accent4 7 2 2 3 3" xfId="26390" xr:uid="{906813A5-5BFC-4643-8C16-2043B6656937}"/>
    <cellStyle name="40% - Accent4 7 2 2 4" xfId="26391" xr:uid="{D71F70B2-81BD-490B-9D6C-DA0B7ED98DBE}"/>
    <cellStyle name="40% - Accent4 7 2 2 4 2" xfId="26392" xr:uid="{3C50FCB7-33AD-49F2-9534-383A0EC16034}"/>
    <cellStyle name="40% - Accent4 7 2 2 5" xfId="26393" xr:uid="{15DAACA4-0C46-4A0E-A199-59737C89AD9D}"/>
    <cellStyle name="40% - Accent4 7 2 2 6" xfId="26394" xr:uid="{4BEED9CA-452D-47FA-9964-A86EA1DCF7FF}"/>
    <cellStyle name="40% - Accent4 7 2 3" xfId="26395" xr:uid="{0446C953-48C6-421D-9EFA-EA354DE4E7F3}"/>
    <cellStyle name="40% - Accent4 7 2 3 2" xfId="26396" xr:uid="{C8A491C9-78F4-42BE-B719-ACB1E4B97F96}"/>
    <cellStyle name="40% - Accent4 7 2 3 2 2" xfId="26397" xr:uid="{134B3C6C-7938-43B2-80FE-7B742223D250}"/>
    <cellStyle name="40% - Accent4 7 2 3 2 2 2" xfId="26398" xr:uid="{8A6C1747-3EC9-481F-B3CC-E2E9FDB8BD2A}"/>
    <cellStyle name="40% - Accent4 7 2 3 2 2 2 2" xfId="26399" xr:uid="{0D7E0351-FC13-409F-8FC9-50A514827C90}"/>
    <cellStyle name="40% - Accent4 7 2 3 2 2 3" xfId="26400" xr:uid="{94D37B5C-DCB0-4BD9-9082-DBC43BF9FE91}"/>
    <cellStyle name="40% - Accent4 7 2 3 2 3" xfId="26401" xr:uid="{EF381303-462C-4E8A-8F71-1791AADC0A2A}"/>
    <cellStyle name="40% - Accent4 7 2 3 2 3 2" xfId="26402" xr:uid="{B21EBDF2-C9DA-4D61-9650-7E55C2E6E01B}"/>
    <cellStyle name="40% - Accent4 7 2 3 2 4" xfId="26403" xr:uid="{DD1F1328-D6E0-4315-8B75-A4C3C923D20F}"/>
    <cellStyle name="40% - Accent4 7 2 3 2 5" xfId="26404" xr:uid="{55430969-30CA-4208-8005-6353DFFE4D63}"/>
    <cellStyle name="40% - Accent4 7 2 3 3" xfId="26405" xr:uid="{10ABB076-C91B-413B-BF6D-3AF4FE0C64BC}"/>
    <cellStyle name="40% - Accent4 7 2 3 3 2" xfId="26406" xr:uid="{35FA89CA-94E0-4D05-9AEC-35E8A96E2274}"/>
    <cellStyle name="40% - Accent4 7 2 3 3 2 2" xfId="26407" xr:uid="{EDB8EF69-506F-41E7-A282-923609A171E5}"/>
    <cellStyle name="40% - Accent4 7 2 3 3 3" xfId="26408" xr:uid="{E0166095-211F-45EE-9CDA-6F7D5EBE2D08}"/>
    <cellStyle name="40% - Accent4 7 2 3 4" xfId="26409" xr:uid="{31885BE2-7B5F-4549-8E38-8AE301FA3D2F}"/>
    <cellStyle name="40% - Accent4 7 2 3 4 2" xfId="26410" xr:uid="{40086E02-309F-4351-8AA8-530AEBD01B56}"/>
    <cellStyle name="40% - Accent4 7 2 3 5" xfId="26411" xr:uid="{6456E933-B593-436D-9AC6-D6A4FB69F8DC}"/>
    <cellStyle name="40% - Accent4 7 2 3 6" xfId="26412" xr:uid="{BB870231-4FE1-40F3-8576-1977D96E22D7}"/>
    <cellStyle name="40% - Accent4 7 2 4" xfId="26413" xr:uid="{F591A26A-A2A0-463C-94E9-59986E075796}"/>
    <cellStyle name="40% - Accent4 7 2 4 2" xfId="26414" xr:uid="{0A9B0386-56ED-428C-ADD9-5ED9D205C5F9}"/>
    <cellStyle name="40% - Accent4 7 2 4 2 2" xfId="26415" xr:uid="{E1014BAC-DF5C-4F10-8EB9-68CDB6BED444}"/>
    <cellStyle name="40% - Accent4 7 2 4 2 2 2" xfId="26416" xr:uid="{B0E55FF4-7BD4-4EA8-A8CC-055EB15A8051}"/>
    <cellStyle name="40% - Accent4 7 2 4 2 2 2 2" xfId="26417" xr:uid="{881C6D4E-B71F-4CFD-9564-F8702F4EDC5D}"/>
    <cellStyle name="40% - Accent4 7 2 4 2 2 3" xfId="26418" xr:uid="{08C8D42B-2EF5-4516-A025-F9236251DDF4}"/>
    <cellStyle name="40% - Accent4 7 2 4 2 3" xfId="26419" xr:uid="{FA1F5E64-3F07-4D41-B844-6F12313A5784}"/>
    <cellStyle name="40% - Accent4 7 2 4 2 3 2" xfId="26420" xr:uid="{B261C00E-5871-4BE6-B652-DA51E7AB0626}"/>
    <cellStyle name="40% - Accent4 7 2 4 2 4" xfId="26421" xr:uid="{A715AC22-0B1F-4466-A16C-2CCCB9243392}"/>
    <cellStyle name="40% - Accent4 7 2 4 3" xfId="26422" xr:uid="{F423ABC3-0D31-4A19-9E34-0A73F5F9BC35}"/>
    <cellStyle name="40% - Accent4 7 2 4 3 2" xfId="26423" xr:uid="{9E62913A-2248-4F6A-805D-9023C36932A3}"/>
    <cellStyle name="40% - Accent4 7 2 4 3 2 2" xfId="26424" xr:uid="{505EBBA1-D52A-4B00-8BB8-DA9A7014B2D2}"/>
    <cellStyle name="40% - Accent4 7 2 4 3 3" xfId="26425" xr:uid="{3896811F-7D3F-40E3-B50C-C60CFD042555}"/>
    <cellStyle name="40% - Accent4 7 2 4 4" xfId="26426" xr:uid="{DCD890D4-F942-4D66-8B69-1F0C1C0F4487}"/>
    <cellStyle name="40% - Accent4 7 2 4 4 2" xfId="26427" xr:uid="{6F6E8BE2-165B-437F-88F3-FA486E37F32D}"/>
    <cellStyle name="40% - Accent4 7 2 4 5" xfId="26428" xr:uid="{636871A5-DFC3-458E-B5EF-93C3CECF2393}"/>
    <cellStyle name="40% - Accent4 7 2 4 6" xfId="26429" xr:uid="{05B2DD08-65CF-40A6-B3B5-9ACC653BB0B6}"/>
    <cellStyle name="40% - Accent4 7 2 5" xfId="26430" xr:uid="{96C9F64C-0D6C-451B-8A5A-535A7FAD9546}"/>
    <cellStyle name="40% - Accent4 7 2 5 2" xfId="26431" xr:uid="{69CB5B50-EA7C-4984-8532-E73172A8CE8C}"/>
    <cellStyle name="40% - Accent4 7 2 5 2 2" xfId="26432" xr:uid="{034EA155-4DF9-44F7-9A7B-D2A47AF095DE}"/>
    <cellStyle name="40% - Accent4 7 2 5 2 2 2" xfId="26433" xr:uid="{DFC46592-BA19-4AB3-A53B-7C13C7460F19}"/>
    <cellStyle name="40% - Accent4 7 2 5 2 2 2 2" xfId="26434" xr:uid="{3059DA43-A2EC-41D8-AE19-610E7FF07129}"/>
    <cellStyle name="40% - Accent4 7 2 5 2 2 3" xfId="26435" xr:uid="{28F466E3-9403-4B5B-8D7B-9B47EEDA0BE3}"/>
    <cellStyle name="40% - Accent4 7 2 5 2 3" xfId="26436" xr:uid="{B3F73D55-7281-4E1D-8777-947605ED251C}"/>
    <cellStyle name="40% - Accent4 7 2 5 2 3 2" xfId="26437" xr:uid="{42A67283-E446-4DE0-9101-2C74CC4B0FD1}"/>
    <cellStyle name="40% - Accent4 7 2 5 2 4" xfId="26438" xr:uid="{EF7986E3-F449-4F0D-B44D-9AB29F0841D3}"/>
    <cellStyle name="40% - Accent4 7 2 5 3" xfId="26439" xr:uid="{951CE24F-4CD6-428D-B0EE-927F20A3C1A9}"/>
    <cellStyle name="40% - Accent4 7 2 5 3 2" xfId="26440" xr:uid="{11FD0B92-35D9-4CE6-A94C-83E9BB7995DD}"/>
    <cellStyle name="40% - Accent4 7 2 5 3 2 2" xfId="26441" xr:uid="{9C5222BB-48AD-42B3-A541-8269CF79D721}"/>
    <cellStyle name="40% - Accent4 7 2 5 3 3" xfId="26442" xr:uid="{67DA9724-01E8-4E33-BA01-FFE5E6183A42}"/>
    <cellStyle name="40% - Accent4 7 2 5 4" xfId="26443" xr:uid="{3922ADA7-62EE-4D69-AD38-F81ADB4AE217}"/>
    <cellStyle name="40% - Accent4 7 2 5 4 2" xfId="26444" xr:uid="{03271091-417D-4D07-B2F4-7D45700A7018}"/>
    <cellStyle name="40% - Accent4 7 2 5 5" xfId="26445" xr:uid="{DD0B7213-2146-4FA3-9107-E78306EFD625}"/>
    <cellStyle name="40% - Accent4 7 2 6" xfId="26446" xr:uid="{923D9158-2628-42DE-B2F8-3FB092FECA6F}"/>
    <cellStyle name="40% - Accent4 7 2 6 2" xfId="26447" xr:uid="{14E46C04-3692-4357-9E1F-60ABC47BF3C6}"/>
    <cellStyle name="40% - Accent4 7 2 6 2 2" xfId="26448" xr:uid="{CF555A73-A27B-4E5F-BF83-C4860EC72B5E}"/>
    <cellStyle name="40% - Accent4 7 2 6 2 2 2" xfId="26449" xr:uid="{36E07FE7-1D74-4C56-801B-1C78C56FC094}"/>
    <cellStyle name="40% - Accent4 7 2 6 2 3" xfId="26450" xr:uid="{8FE67968-D7B6-417C-AC04-8DCECD862488}"/>
    <cellStyle name="40% - Accent4 7 2 6 3" xfId="26451" xr:uid="{1864EC50-0354-4877-A37D-F7F161750AF9}"/>
    <cellStyle name="40% - Accent4 7 2 6 3 2" xfId="26452" xr:uid="{82A8C8D6-1BF8-4EA6-B274-61DDFBE4625B}"/>
    <cellStyle name="40% - Accent4 7 2 6 4" xfId="26453" xr:uid="{534D3490-3130-4BC9-B0BD-63B7042E5C69}"/>
    <cellStyle name="40% - Accent4 7 2 7" xfId="26454" xr:uid="{BC8D2023-0538-44B7-AD52-52B8D92A691A}"/>
    <cellStyle name="40% - Accent4 7 2 7 2" xfId="26455" xr:uid="{DB5C9C13-530F-4187-8F20-7F3DC7BE50A4}"/>
    <cellStyle name="40% - Accent4 7 2 7 2 2" xfId="26456" xr:uid="{BC703294-51CA-4B3E-805D-8ADCB3440736}"/>
    <cellStyle name="40% - Accent4 7 2 7 3" xfId="26457" xr:uid="{8C2FD1AE-ED2A-45C3-95B7-BADF1EF0BBEF}"/>
    <cellStyle name="40% - Accent4 7 2 8" xfId="26458" xr:uid="{4E60149D-BF79-45C0-B914-5B17559581D4}"/>
    <cellStyle name="40% - Accent4 7 2 8 2" xfId="26459" xr:uid="{DD4728E1-0F8F-4B4D-8BD4-088F3CAEF41B}"/>
    <cellStyle name="40% - Accent4 7 2 9" xfId="26460" xr:uid="{E862C74E-480E-457B-B1BE-C0C3DF9E79B0}"/>
    <cellStyle name="40% - Accent4 7 3" xfId="26461" xr:uid="{1D67BDB1-C1F9-4D1C-A8B2-6EB17FC1ADBB}"/>
    <cellStyle name="40% - Accent4 7 3 2" xfId="26462" xr:uid="{01033E0A-AB4E-4584-9E31-6C1BA3C00006}"/>
    <cellStyle name="40% - Accent4 7 3 2 2" xfId="26463" xr:uid="{CEE6F1AF-A711-42CA-BB87-D07A9B4E3933}"/>
    <cellStyle name="40% - Accent4 7 3 2 2 2" xfId="26464" xr:uid="{B73E624C-4297-493D-A166-AEEA5DC494BF}"/>
    <cellStyle name="40% - Accent4 7 3 2 2 2 2" xfId="26465" xr:uid="{C28AC56A-05FA-4D85-83D1-F27C8F2F2196}"/>
    <cellStyle name="40% - Accent4 7 3 2 2 3" xfId="26466" xr:uid="{DA8FB64F-8285-4FE9-8A78-8EF9B2CFCBEA}"/>
    <cellStyle name="40% - Accent4 7 3 2 3" xfId="26467" xr:uid="{B27FF8B7-F2B5-4BF7-A159-5B0D4258E052}"/>
    <cellStyle name="40% - Accent4 7 3 2 3 2" xfId="26468" xr:uid="{124EF082-FF7B-4D9F-A95A-78849ABC2E92}"/>
    <cellStyle name="40% - Accent4 7 3 2 4" xfId="26469" xr:uid="{5463FF06-BF62-4EA5-9E36-9EFC0F9A8FBA}"/>
    <cellStyle name="40% - Accent4 7 3 2 5" xfId="26470" xr:uid="{EA50E4BB-E5B4-4FC2-BD73-B0CE2CF9A91A}"/>
    <cellStyle name="40% - Accent4 7 3 3" xfId="26471" xr:uid="{9ACB8F8E-8591-4830-BAAB-64C50B0F69F3}"/>
    <cellStyle name="40% - Accent4 7 3 3 2" xfId="26472" xr:uid="{57A44560-2B76-4EBB-96A8-61056A133CA1}"/>
    <cellStyle name="40% - Accent4 7 3 3 2 2" xfId="26473" xr:uid="{286736E3-8D83-4DE8-93B8-BA09587E6D7B}"/>
    <cellStyle name="40% - Accent4 7 3 3 3" xfId="26474" xr:uid="{0E2D52B5-8BD8-4BD0-945D-502B6E38F4DE}"/>
    <cellStyle name="40% - Accent4 7 3 4" xfId="26475" xr:uid="{F89F7C8F-1409-4ADB-8C8C-E3763A8B6D3C}"/>
    <cellStyle name="40% - Accent4 7 3 4 2" xfId="26476" xr:uid="{9F28FEB1-1EA8-4819-9001-85197898F7C2}"/>
    <cellStyle name="40% - Accent4 7 3 5" xfId="26477" xr:uid="{5FD8055D-7FD3-4BDE-BB89-2026614E5E2D}"/>
    <cellStyle name="40% - Accent4 7 3 6" xfId="26478" xr:uid="{A5C84116-D719-4676-A625-2BA050BF50DB}"/>
    <cellStyle name="40% - Accent4 7 4" xfId="26479" xr:uid="{DC993C48-7BB0-4C8A-96F2-EFFDDB65DE57}"/>
    <cellStyle name="40% - Accent4 7 4 2" xfId="26480" xr:uid="{4D709B08-5FE0-4678-B993-0437B74AB371}"/>
    <cellStyle name="40% - Accent4 7 4 2 2" xfId="26481" xr:uid="{65B4AF5C-C31F-4AF8-B7D4-68C138E6FC73}"/>
    <cellStyle name="40% - Accent4 7 4 2 2 2" xfId="26482" xr:uid="{FA2C1E0F-0D7F-4CC8-8E15-DC2ADE03A9BB}"/>
    <cellStyle name="40% - Accent4 7 4 2 2 2 2" xfId="26483" xr:uid="{3FADE45E-5A91-4466-A297-368CECA72C25}"/>
    <cellStyle name="40% - Accent4 7 4 2 2 3" xfId="26484" xr:uid="{E6668578-2ACF-44DE-B463-9DE850BCC763}"/>
    <cellStyle name="40% - Accent4 7 4 2 3" xfId="26485" xr:uid="{392AAB26-CAE7-46AB-B11B-2BE49EA159B7}"/>
    <cellStyle name="40% - Accent4 7 4 2 3 2" xfId="26486" xr:uid="{B4122A74-06A2-40E8-AE7F-91B1FE17E7E0}"/>
    <cellStyle name="40% - Accent4 7 4 2 4" xfId="26487" xr:uid="{CCFDFCEB-6E06-4F6A-BC2A-455D83C4A236}"/>
    <cellStyle name="40% - Accent4 7 4 2 5" xfId="26488" xr:uid="{754B3E52-44E3-4ECE-A1E9-5E9434875EE1}"/>
    <cellStyle name="40% - Accent4 7 4 3" xfId="26489" xr:uid="{694FEDF7-E2C0-455D-80C8-78A89CC4796D}"/>
    <cellStyle name="40% - Accent4 7 4 3 2" xfId="26490" xr:uid="{2356E7CE-EF60-4C44-8264-BC7DE165623E}"/>
    <cellStyle name="40% - Accent4 7 4 3 2 2" xfId="26491" xr:uid="{236740DC-222E-4A49-A4AD-B5B8F9A52CA1}"/>
    <cellStyle name="40% - Accent4 7 4 3 3" xfId="26492" xr:uid="{ACCE5490-F182-4745-BE2B-F591F60C9357}"/>
    <cellStyle name="40% - Accent4 7 4 4" xfId="26493" xr:uid="{8CEFB0CE-1033-49AB-94E4-D06E1239CB71}"/>
    <cellStyle name="40% - Accent4 7 4 4 2" xfId="26494" xr:uid="{565CD399-193F-456F-92A4-6E0D088794F7}"/>
    <cellStyle name="40% - Accent4 7 4 5" xfId="26495" xr:uid="{FA922CDC-E6A5-4C4B-8DC7-059D002A4C9F}"/>
    <cellStyle name="40% - Accent4 7 4 6" xfId="26496" xr:uid="{A10BD6F8-267F-43A0-AD25-2AFDCBC705EF}"/>
    <cellStyle name="40% - Accent4 7 5" xfId="26497" xr:uid="{07905BDC-C5A3-4B7A-A197-B9809C82A183}"/>
    <cellStyle name="40% - Accent4 7 5 2" xfId="26498" xr:uid="{971D35E3-232F-414E-A819-F889D40F3E8F}"/>
    <cellStyle name="40% - Accent4 7 5 2 2" xfId="26499" xr:uid="{F7070F90-3312-4527-B512-951A1B268610}"/>
    <cellStyle name="40% - Accent4 7 5 2 2 2" xfId="26500" xr:uid="{4728EB15-7F68-446D-ACAF-16A59BB97712}"/>
    <cellStyle name="40% - Accent4 7 5 2 2 2 2" xfId="26501" xr:uid="{8CC929A6-EC36-4723-8DC6-458F695D1D6F}"/>
    <cellStyle name="40% - Accent4 7 5 2 2 3" xfId="26502" xr:uid="{C759D348-A0F7-4B7A-B151-6882F50D9DDF}"/>
    <cellStyle name="40% - Accent4 7 5 2 3" xfId="26503" xr:uid="{653B39A9-C4B6-4514-B868-6DF48BD5D5BB}"/>
    <cellStyle name="40% - Accent4 7 5 2 3 2" xfId="26504" xr:uid="{8C44342D-34D2-40D8-B621-505E10B326BB}"/>
    <cellStyle name="40% - Accent4 7 5 2 4" xfId="26505" xr:uid="{7FAEFC0B-73DA-4B59-AD20-1B18D76FAEA3}"/>
    <cellStyle name="40% - Accent4 7 5 3" xfId="26506" xr:uid="{6D11158F-17B8-4735-B35D-D4A8E78148AC}"/>
    <cellStyle name="40% - Accent4 7 5 3 2" xfId="26507" xr:uid="{86444A0D-D118-4465-B546-9E8985415111}"/>
    <cellStyle name="40% - Accent4 7 5 3 2 2" xfId="26508" xr:uid="{C92AEB4D-2C42-419E-B56E-17853F963D87}"/>
    <cellStyle name="40% - Accent4 7 5 3 3" xfId="26509" xr:uid="{98C4A0F9-F7EF-4F9B-92C5-E81B00BE4172}"/>
    <cellStyle name="40% - Accent4 7 5 4" xfId="26510" xr:uid="{E35DA5D5-26F8-4991-B498-C0B4F79FFF0E}"/>
    <cellStyle name="40% - Accent4 7 5 4 2" xfId="26511" xr:uid="{8BDDDB39-C417-4358-9ADB-F79CDE21AD83}"/>
    <cellStyle name="40% - Accent4 7 5 5" xfId="26512" xr:uid="{A09E2625-9449-468C-914F-3F62E4A66FC4}"/>
    <cellStyle name="40% - Accent4 7 5 6" xfId="26513" xr:uid="{028CAB0E-56F4-4F9F-B495-B80516C6AF35}"/>
    <cellStyle name="40% - Accent4 7 6" xfId="26514" xr:uid="{188CE7B5-9388-48B0-A995-BE3563127CB8}"/>
    <cellStyle name="40% - Accent4 7 6 2" xfId="26515" xr:uid="{2A108CAC-2345-4EB3-8227-08B19030FC4A}"/>
    <cellStyle name="40% - Accent4 7 6 2 2" xfId="26516" xr:uid="{EF00F54A-C00C-4151-8940-E39C70F5CEF0}"/>
    <cellStyle name="40% - Accent4 7 6 2 2 2" xfId="26517" xr:uid="{4643EBC2-97AB-4ECB-93FD-B615DBF4BA8B}"/>
    <cellStyle name="40% - Accent4 7 6 2 2 2 2" xfId="26518" xr:uid="{7C04E530-8343-4C38-BD43-8C28BB42EB36}"/>
    <cellStyle name="40% - Accent4 7 6 2 2 3" xfId="26519" xr:uid="{59D57E83-A776-4230-A3B3-07F19A66E93A}"/>
    <cellStyle name="40% - Accent4 7 6 2 3" xfId="26520" xr:uid="{04B52299-5AF2-4F05-97AD-3D7AF982D835}"/>
    <cellStyle name="40% - Accent4 7 6 2 3 2" xfId="26521" xr:uid="{AD93F58D-EBC5-4271-B866-AA815609F345}"/>
    <cellStyle name="40% - Accent4 7 6 2 4" xfId="26522" xr:uid="{A6725D62-D1E8-4C74-9358-E007B60B0BE6}"/>
    <cellStyle name="40% - Accent4 7 6 3" xfId="26523" xr:uid="{581A56EF-A28D-4F8C-8AF9-ABA9CE5CE52F}"/>
    <cellStyle name="40% - Accent4 7 6 3 2" xfId="26524" xr:uid="{C4FA82A4-240F-4A5A-8F17-8F06FD23D23A}"/>
    <cellStyle name="40% - Accent4 7 6 3 2 2" xfId="26525" xr:uid="{068AA159-D79B-4C6F-A51F-BC99EA485461}"/>
    <cellStyle name="40% - Accent4 7 6 3 3" xfId="26526" xr:uid="{C00595F8-45B5-4102-AA6C-835FEC4391CE}"/>
    <cellStyle name="40% - Accent4 7 6 4" xfId="26527" xr:uid="{DE1E605F-DA85-4611-B9C8-A98A6D730814}"/>
    <cellStyle name="40% - Accent4 7 6 4 2" xfId="26528" xr:uid="{3A7A8B90-D391-46C5-B494-0E8468F48E83}"/>
    <cellStyle name="40% - Accent4 7 6 5" xfId="26529" xr:uid="{7D182A26-7FF3-4D73-A6CD-47AEB58D4D1A}"/>
    <cellStyle name="40% - Accent4 7 7" xfId="26530" xr:uid="{7948C661-7E13-4DFE-BBED-D4CA7E0AF2D6}"/>
    <cellStyle name="40% - Accent4 7 7 2" xfId="26531" xr:uid="{C74C3AB3-A343-4CD7-A40B-598A3BF7F184}"/>
    <cellStyle name="40% - Accent4 7 7 2 2" xfId="26532" xr:uid="{357AA82C-054F-437E-B984-EBFA4242A59B}"/>
    <cellStyle name="40% - Accent4 7 7 2 2 2" xfId="26533" xr:uid="{710A0F2A-583F-4891-AB7D-302CABA66118}"/>
    <cellStyle name="40% - Accent4 7 7 2 3" xfId="26534" xr:uid="{F5FAE004-905B-4415-96D0-5023395E00B2}"/>
    <cellStyle name="40% - Accent4 7 7 3" xfId="26535" xr:uid="{EFF4A69D-2EFE-4677-8C3E-A170EFD8D032}"/>
    <cellStyle name="40% - Accent4 7 7 3 2" xfId="26536" xr:uid="{316AD767-A8F0-45B1-BCB7-A084435C0C3D}"/>
    <cellStyle name="40% - Accent4 7 7 4" xfId="26537" xr:uid="{FDD0533F-C84E-4066-BF75-B0C121A91A18}"/>
    <cellStyle name="40% - Accent4 7 8" xfId="26538" xr:uid="{69A797E2-809C-4EE4-A6E6-3E9794D93588}"/>
    <cellStyle name="40% - Accent4 7 8 2" xfId="26539" xr:uid="{4DD75039-A179-4DE2-9567-17AFFB33CFD2}"/>
    <cellStyle name="40% - Accent4 7 8 2 2" xfId="26540" xr:uid="{E4594C6C-F867-4018-A659-215FE0E0DC83}"/>
    <cellStyle name="40% - Accent4 7 8 3" xfId="26541" xr:uid="{71B94606-4F26-473B-A878-89440DAF32B4}"/>
    <cellStyle name="40% - Accent4 7 9" xfId="26542" xr:uid="{01EEDC2A-2B30-4731-BB02-1987A4FBA7E6}"/>
    <cellStyle name="40% - Accent4 7 9 2" xfId="26543" xr:uid="{F5F888B2-E594-44DE-B147-CEDA11CFCE8B}"/>
    <cellStyle name="40% - Accent4 8" xfId="26544" xr:uid="{9507118A-D6BC-4066-A2FB-96A383001558}"/>
    <cellStyle name="40% - Accent4 8 10" xfId="26545" xr:uid="{C01AEA52-BDEA-45C8-B062-7D9D3262CA0D}"/>
    <cellStyle name="40% - Accent4 8 11" xfId="26546" xr:uid="{D25B76F7-B4DE-4BC3-9186-3FAE059BB64E}"/>
    <cellStyle name="40% - Accent4 8 2" xfId="26547" xr:uid="{6C8C4A9B-48C5-4EE1-90BC-969B89776944}"/>
    <cellStyle name="40% - Accent4 8 2 10" xfId="26548" xr:uid="{46054668-372F-47F5-824A-DC884439DDCF}"/>
    <cellStyle name="40% - Accent4 8 2 2" xfId="26549" xr:uid="{33C7F832-2937-4800-9CE1-DCAE4FB57457}"/>
    <cellStyle name="40% - Accent4 8 2 2 2" xfId="26550" xr:uid="{2A74B793-ADF3-400C-AA5A-696E244C13D1}"/>
    <cellStyle name="40% - Accent4 8 2 2 2 2" xfId="26551" xr:uid="{B97176B4-0DB9-436B-9B69-DCE93206CC1B}"/>
    <cellStyle name="40% - Accent4 8 2 2 2 2 2" xfId="26552" xr:uid="{9CFAD4F7-5C13-47D9-A6B9-3E24E340D428}"/>
    <cellStyle name="40% - Accent4 8 2 2 2 2 2 2" xfId="26553" xr:uid="{D58652CE-DF93-4F56-AE6C-D0EE8615EAA6}"/>
    <cellStyle name="40% - Accent4 8 2 2 2 2 3" xfId="26554" xr:uid="{CBF42A18-5DF4-4FB7-9A33-590081431E17}"/>
    <cellStyle name="40% - Accent4 8 2 2 2 3" xfId="26555" xr:uid="{2B67F5D8-3401-43F3-B313-F79E0C96ABF1}"/>
    <cellStyle name="40% - Accent4 8 2 2 2 3 2" xfId="26556" xr:uid="{84E4DD2A-4B45-4972-B0FA-F013AF1F6911}"/>
    <cellStyle name="40% - Accent4 8 2 2 2 4" xfId="26557" xr:uid="{43B2A156-D2C6-41CF-80E0-A9A4C15D7A71}"/>
    <cellStyle name="40% - Accent4 8 2 2 2 5" xfId="26558" xr:uid="{186E4AAD-3266-4835-9929-06A0610D0E52}"/>
    <cellStyle name="40% - Accent4 8 2 2 3" xfId="26559" xr:uid="{D6785D2D-45E9-4EE9-B443-C87DE894547E}"/>
    <cellStyle name="40% - Accent4 8 2 2 3 2" xfId="26560" xr:uid="{DA6037BC-AEA9-4F2C-A135-F5335545F847}"/>
    <cellStyle name="40% - Accent4 8 2 2 3 2 2" xfId="26561" xr:uid="{377D3F2D-A38B-4552-8A0D-AA2B4DEC5607}"/>
    <cellStyle name="40% - Accent4 8 2 2 3 3" xfId="26562" xr:uid="{5F22B2CB-0535-4C97-B114-A1C56AF7FD00}"/>
    <cellStyle name="40% - Accent4 8 2 2 4" xfId="26563" xr:uid="{8F9B0ACF-9999-401D-88C5-2EBAE069B129}"/>
    <cellStyle name="40% - Accent4 8 2 2 4 2" xfId="26564" xr:uid="{D11760C9-5DE1-4086-8696-85ACD9CC015D}"/>
    <cellStyle name="40% - Accent4 8 2 2 5" xfId="26565" xr:uid="{158403C6-C7E5-4CD1-B9E8-38B847484E9E}"/>
    <cellStyle name="40% - Accent4 8 2 2 6" xfId="26566" xr:uid="{2C0968F9-0221-4AF4-8212-745F40E9C411}"/>
    <cellStyle name="40% - Accent4 8 2 3" xfId="26567" xr:uid="{2777C500-DAD3-4ABE-A952-097CB4EDD709}"/>
    <cellStyle name="40% - Accent4 8 2 3 2" xfId="26568" xr:uid="{5C3AB7ED-E2FD-4FD3-8895-D963A7002497}"/>
    <cellStyle name="40% - Accent4 8 2 3 2 2" xfId="26569" xr:uid="{1E337DD4-DAD0-4E04-88F2-65981449E041}"/>
    <cellStyle name="40% - Accent4 8 2 3 2 2 2" xfId="26570" xr:uid="{56D1D2F7-F19F-4CF9-9FAF-CAB9DF0B0BA5}"/>
    <cellStyle name="40% - Accent4 8 2 3 2 2 2 2" xfId="26571" xr:uid="{39867AED-14BD-456D-9B20-0914B9BD7190}"/>
    <cellStyle name="40% - Accent4 8 2 3 2 2 3" xfId="26572" xr:uid="{329788DC-697A-4D7F-9685-E51215E99312}"/>
    <cellStyle name="40% - Accent4 8 2 3 2 3" xfId="26573" xr:uid="{89C7F178-1C40-4E65-96F2-282AE05483CD}"/>
    <cellStyle name="40% - Accent4 8 2 3 2 3 2" xfId="26574" xr:uid="{63A7DFB8-ADD1-400D-BAAC-3C52EDF3DC87}"/>
    <cellStyle name="40% - Accent4 8 2 3 2 4" xfId="26575" xr:uid="{BFCE8A14-CD9F-410C-BB40-B7F634E6F14A}"/>
    <cellStyle name="40% - Accent4 8 2 3 2 5" xfId="26576" xr:uid="{18BD7F30-E208-4215-970E-694B88E8DE0B}"/>
    <cellStyle name="40% - Accent4 8 2 3 3" xfId="26577" xr:uid="{E8619967-C74E-4B0B-AE58-00F7B6C28747}"/>
    <cellStyle name="40% - Accent4 8 2 3 3 2" xfId="26578" xr:uid="{4886E62B-AB7E-4FBF-B521-62FA7C10D8CB}"/>
    <cellStyle name="40% - Accent4 8 2 3 3 2 2" xfId="26579" xr:uid="{B5711D0C-AFA8-45E8-84A3-04A2CEA862A0}"/>
    <cellStyle name="40% - Accent4 8 2 3 3 3" xfId="26580" xr:uid="{2C366CD2-2EC2-4F54-99A6-B08093EBDEB6}"/>
    <cellStyle name="40% - Accent4 8 2 3 4" xfId="26581" xr:uid="{3CA656B0-1CD1-4F4F-9C2A-194DB47C562E}"/>
    <cellStyle name="40% - Accent4 8 2 3 4 2" xfId="26582" xr:uid="{5910FCBA-9F12-4CEF-9932-F26CDF904A67}"/>
    <cellStyle name="40% - Accent4 8 2 3 5" xfId="26583" xr:uid="{E56D774B-AAC3-4C8C-9F61-898EA962FC76}"/>
    <cellStyle name="40% - Accent4 8 2 3 6" xfId="26584" xr:uid="{7C6B6089-DB92-4CC6-B611-67CBC5BEAC09}"/>
    <cellStyle name="40% - Accent4 8 2 4" xfId="26585" xr:uid="{80CAF2F2-DF8F-4913-81B6-584393893A69}"/>
    <cellStyle name="40% - Accent4 8 2 4 2" xfId="26586" xr:uid="{0C502020-8079-4E96-835A-5DBC7EA4DF71}"/>
    <cellStyle name="40% - Accent4 8 2 4 2 2" xfId="26587" xr:uid="{CAC3AF00-E49D-43E7-BECA-9DE43C6A11A1}"/>
    <cellStyle name="40% - Accent4 8 2 4 2 2 2" xfId="26588" xr:uid="{050B8474-9651-437C-9193-3E479FA16D21}"/>
    <cellStyle name="40% - Accent4 8 2 4 2 2 2 2" xfId="26589" xr:uid="{A027EF04-90E1-40AD-A151-DE75FDD941C9}"/>
    <cellStyle name="40% - Accent4 8 2 4 2 2 3" xfId="26590" xr:uid="{6A4AED28-9EBB-431E-A14C-14B19F6E1AAA}"/>
    <cellStyle name="40% - Accent4 8 2 4 2 3" xfId="26591" xr:uid="{71F0E182-D2CC-4DC9-A81A-0563B9D4231B}"/>
    <cellStyle name="40% - Accent4 8 2 4 2 3 2" xfId="26592" xr:uid="{D1F0032B-2FC5-4459-AD60-A032E5A0B044}"/>
    <cellStyle name="40% - Accent4 8 2 4 2 4" xfId="26593" xr:uid="{F7F7D9B6-43EA-4202-B17B-5F81155A3DC3}"/>
    <cellStyle name="40% - Accent4 8 2 4 3" xfId="26594" xr:uid="{0C98F415-6383-4ACF-968E-A6445A6B3B96}"/>
    <cellStyle name="40% - Accent4 8 2 4 3 2" xfId="26595" xr:uid="{5378A359-3B5A-4A48-9627-B0BCE6D07283}"/>
    <cellStyle name="40% - Accent4 8 2 4 3 2 2" xfId="26596" xr:uid="{274050CD-3F05-43B9-BEB4-EBCB7F44EC4E}"/>
    <cellStyle name="40% - Accent4 8 2 4 3 3" xfId="26597" xr:uid="{52548D2C-8C31-442A-AF4A-9C92EBEFEA13}"/>
    <cellStyle name="40% - Accent4 8 2 4 4" xfId="26598" xr:uid="{933B9DD9-7D57-4740-A7B1-B8E59617800F}"/>
    <cellStyle name="40% - Accent4 8 2 4 4 2" xfId="26599" xr:uid="{9FFC4E1F-0B77-4A1F-9437-EC7A357171F9}"/>
    <cellStyle name="40% - Accent4 8 2 4 5" xfId="26600" xr:uid="{F20068F4-0261-40B9-8DA6-F407C032EE9E}"/>
    <cellStyle name="40% - Accent4 8 2 4 6" xfId="26601" xr:uid="{D86A79CB-B0B8-47F9-8D23-B3361D6F9B18}"/>
    <cellStyle name="40% - Accent4 8 2 5" xfId="26602" xr:uid="{5A62C37D-6DDA-4200-BBF0-2F7A63AAAA2A}"/>
    <cellStyle name="40% - Accent4 8 2 5 2" xfId="26603" xr:uid="{3621368C-EBF0-4D28-B716-4E2C10EFAA32}"/>
    <cellStyle name="40% - Accent4 8 2 5 2 2" xfId="26604" xr:uid="{95D7CA9B-2053-4E5F-9BD6-68F29088B6B6}"/>
    <cellStyle name="40% - Accent4 8 2 5 2 2 2" xfId="26605" xr:uid="{5098255E-B1AB-49B1-8678-F0079BA8B533}"/>
    <cellStyle name="40% - Accent4 8 2 5 2 2 2 2" xfId="26606" xr:uid="{3C1A5DDC-C7E2-4775-9BFE-91D92D4EE3D2}"/>
    <cellStyle name="40% - Accent4 8 2 5 2 2 3" xfId="26607" xr:uid="{6B78CE72-8E09-442B-BCE4-B3365B7C1635}"/>
    <cellStyle name="40% - Accent4 8 2 5 2 3" xfId="26608" xr:uid="{40424C89-9327-4BD0-A7A7-0CCFAB5DB46C}"/>
    <cellStyle name="40% - Accent4 8 2 5 2 3 2" xfId="26609" xr:uid="{2FE9A7DD-3DC0-434E-AAA8-4BC4BDAA5C75}"/>
    <cellStyle name="40% - Accent4 8 2 5 2 4" xfId="26610" xr:uid="{B2E356D2-1D7A-4248-B702-BE0323EBAF79}"/>
    <cellStyle name="40% - Accent4 8 2 5 3" xfId="26611" xr:uid="{19E2792E-EF3B-4974-9069-2EDFBA87FC84}"/>
    <cellStyle name="40% - Accent4 8 2 5 3 2" xfId="26612" xr:uid="{0E6ACC99-8141-4C7F-89DD-9DD4BC467AA2}"/>
    <cellStyle name="40% - Accent4 8 2 5 3 2 2" xfId="26613" xr:uid="{66082E69-545A-411D-AE5F-F331CF03CB19}"/>
    <cellStyle name="40% - Accent4 8 2 5 3 3" xfId="26614" xr:uid="{B739332E-9A6C-43D2-AF1D-513D9F8CBF7C}"/>
    <cellStyle name="40% - Accent4 8 2 5 4" xfId="26615" xr:uid="{EA769460-DD13-491D-A4AC-6CDC3D95BA4F}"/>
    <cellStyle name="40% - Accent4 8 2 5 4 2" xfId="26616" xr:uid="{514D1EE8-26C6-4670-80E1-7F8E66DE76BC}"/>
    <cellStyle name="40% - Accent4 8 2 5 5" xfId="26617" xr:uid="{68554EBB-C552-4557-8752-EA9D8CA9E50F}"/>
    <cellStyle name="40% - Accent4 8 2 6" xfId="26618" xr:uid="{A22E679A-2E7C-44B8-921A-16A5F51ADC56}"/>
    <cellStyle name="40% - Accent4 8 2 6 2" xfId="26619" xr:uid="{5F742859-84BC-4EAD-B0D0-3B025DD42196}"/>
    <cellStyle name="40% - Accent4 8 2 6 2 2" xfId="26620" xr:uid="{383F9428-CD3B-4BCB-972F-0F435E7D0D7B}"/>
    <cellStyle name="40% - Accent4 8 2 6 2 2 2" xfId="26621" xr:uid="{977FFE8C-75CE-46DE-9791-44A6A8B39AEE}"/>
    <cellStyle name="40% - Accent4 8 2 6 2 3" xfId="26622" xr:uid="{E7359410-196E-4842-87E5-ECECCC0E31A0}"/>
    <cellStyle name="40% - Accent4 8 2 6 3" xfId="26623" xr:uid="{BACB4090-6B79-488E-B6EC-48D2CE4B5BDA}"/>
    <cellStyle name="40% - Accent4 8 2 6 3 2" xfId="26624" xr:uid="{3EC7E663-3321-4DE4-8E1A-BD1ED5D9565D}"/>
    <cellStyle name="40% - Accent4 8 2 6 4" xfId="26625" xr:uid="{C45165FB-FF5C-4823-AD93-FA9B10DE2E62}"/>
    <cellStyle name="40% - Accent4 8 2 7" xfId="26626" xr:uid="{55459A67-1565-478C-A67A-61805532E6F1}"/>
    <cellStyle name="40% - Accent4 8 2 7 2" xfId="26627" xr:uid="{AFCA1A36-7288-4652-BA32-B151FBB295A0}"/>
    <cellStyle name="40% - Accent4 8 2 7 2 2" xfId="26628" xr:uid="{D8C42058-4DD1-4C3A-8BF2-77E606564F17}"/>
    <cellStyle name="40% - Accent4 8 2 7 3" xfId="26629" xr:uid="{BFC52670-D4A1-4670-9287-ED8FC7A59C2E}"/>
    <cellStyle name="40% - Accent4 8 2 8" xfId="26630" xr:uid="{51BBE051-0ADD-4B6C-86BB-77217ED7D24A}"/>
    <cellStyle name="40% - Accent4 8 2 8 2" xfId="26631" xr:uid="{856F5BEA-D75F-4D0F-ACAC-59B1AB2B63CC}"/>
    <cellStyle name="40% - Accent4 8 2 9" xfId="26632" xr:uid="{87592491-DF8B-498F-848D-B9173696285C}"/>
    <cellStyle name="40% - Accent4 8 3" xfId="26633" xr:uid="{3AB6E5F5-6B74-4FAE-B604-F2B1462ADFDF}"/>
    <cellStyle name="40% - Accent4 8 3 2" xfId="26634" xr:uid="{B8D4EF80-A29A-4F68-A6A8-7F23E28A3FD3}"/>
    <cellStyle name="40% - Accent4 8 3 2 2" xfId="26635" xr:uid="{67DFDF12-B988-4AE4-9231-86553B7AC1D5}"/>
    <cellStyle name="40% - Accent4 8 3 2 2 2" xfId="26636" xr:uid="{8BDBE233-AE28-4247-BCAF-259F0EEA1380}"/>
    <cellStyle name="40% - Accent4 8 3 2 2 2 2" xfId="26637" xr:uid="{47F38511-3F4A-4406-A06F-C4AD088289C2}"/>
    <cellStyle name="40% - Accent4 8 3 2 2 3" xfId="26638" xr:uid="{B7CEAA9E-2BEA-47BA-8797-409AC88769D4}"/>
    <cellStyle name="40% - Accent4 8 3 2 3" xfId="26639" xr:uid="{C6791478-1D68-494E-A1D4-C75E299B4580}"/>
    <cellStyle name="40% - Accent4 8 3 2 3 2" xfId="26640" xr:uid="{400D524F-E9FF-42B9-A985-B4AADDC67CD7}"/>
    <cellStyle name="40% - Accent4 8 3 2 4" xfId="26641" xr:uid="{3720D45A-6C66-4E2D-9EEC-AAAC1861731A}"/>
    <cellStyle name="40% - Accent4 8 3 2 5" xfId="26642" xr:uid="{20EEC23E-B2AF-48F8-9B75-118516EAE45D}"/>
    <cellStyle name="40% - Accent4 8 3 3" xfId="26643" xr:uid="{8ABC2FB5-887E-4649-B411-3A209C6BD69F}"/>
    <cellStyle name="40% - Accent4 8 3 3 2" xfId="26644" xr:uid="{B45C7FAD-5DA5-40AA-9501-3CE08C949D23}"/>
    <cellStyle name="40% - Accent4 8 3 3 2 2" xfId="26645" xr:uid="{D6970271-6DEF-4CFD-ADBC-AF5FA105F2E1}"/>
    <cellStyle name="40% - Accent4 8 3 3 3" xfId="26646" xr:uid="{5EB858CC-1015-40E0-B045-F37A045C7064}"/>
    <cellStyle name="40% - Accent4 8 3 4" xfId="26647" xr:uid="{7E21E59A-8F4F-4AD6-9EEE-2D4B4A9102FA}"/>
    <cellStyle name="40% - Accent4 8 3 4 2" xfId="26648" xr:uid="{D9100160-E511-4A48-922F-65F31CC8D72C}"/>
    <cellStyle name="40% - Accent4 8 3 5" xfId="26649" xr:uid="{FA508466-131F-40A4-99E3-1DAE70E336CE}"/>
    <cellStyle name="40% - Accent4 8 3 6" xfId="26650" xr:uid="{A6CE7DBF-03FC-4433-BBF4-7D41A3F1E107}"/>
    <cellStyle name="40% - Accent4 8 4" xfId="26651" xr:uid="{A627C788-E3DD-4A1D-9965-3DC9F7F6C52A}"/>
    <cellStyle name="40% - Accent4 8 4 2" xfId="26652" xr:uid="{303CF7D7-2FEB-473A-9834-A59855510FF6}"/>
    <cellStyle name="40% - Accent4 8 4 2 2" xfId="26653" xr:uid="{A03C5A95-CA4F-4A23-A7C5-2119F5182FAC}"/>
    <cellStyle name="40% - Accent4 8 4 2 2 2" xfId="26654" xr:uid="{E85302DF-16D8-4C9A-A14A-1BF5EA3F193A}"/>
    <cellStyle name="40% - Accent4 8 4 2 2 2 2" xfId="26655" xr:uid="{10CEECE7-DCCA-45CC-A085-941BE6182729}"/>
    <cellStyle name="40% - Accent4 8 4 2 2 3" xfId="26656" xr:uid="{6F19C9D8-2306-44A8-8F5F-9BDBE5320E5B}"/>
    <cellStyle name="40% - Accent4 8 4 2 3" xfId="26657" xr:uid="{A7CC49C5-2700-4252-8044-FD8654B8C32F}"/>
    <cellStyle name="40% - Accent4 8 4 2 3 2" xfId="26658" xr:uid="{27604A65-8769-4E81-8D85-D3EDCC1E80CA}"/>
    <cellStyle name="40% - Accent4 8 4 2 4" xfId="26659" xr:uid="{2A6A1C35-A234-4923-8264-4925B754FF90}"/>
    <cellStyle name="40% - Accent4 8 4 2 5" xfId="26660" xr:uid="{3EB68140-6FF9-400E-9E09-41451C66C23F}"/>
    <cellStyle name="40% - Accent4 8 4 3" xfId="26661" xr:uid="{5A1F8D8F-36B2-4103-9169-270AFC547174}"/>
    <cellStyle name="40% - Accent4 8 4 3 2" xfId="26662" xr:uid="{2B89BC5A-3628-46D4-A193-2406F514D8CE}"/>
    <cellStyle name="40% - Accent4 8 4 3 2 2" xfId="26663" xr:uid="{6A4E59CE-C34C-4821-9137-71C34ACDBD0A}"/>
    <cellStyle name="40% - Accent4 8 4 3 3" xfId="26664" xr:uid="{B4D6E77A-800B-49C8-B1D2-E6D6D7842D63}"/>
    <cellStyle name="40% - Accent4 8 4 4" xfId="26665" xr:uid="{8E60274E-ECC7-4D78-8937-CCA339D38DB0}"/>
    <cellStyle name="40% - Accent4 8 4 4 2" xfId="26666" xr:uid="{6FA6AAEB-DAC9-4793-AEF9-586C18B2927B}"/>
    <cellStyle name="40% - Accent4 8 4 5" xfId="26667" xr:uid="{52C63D6B-E4A9-41C4-BF80-C19ECC571880}"/>
    <cellStyle name="40% - Accent4 8 4 6" xfId="26668" xr:uid="{01A57258-719E-4D2E-BCD8-470723E1ABBB}"/>
    <cellStyle name="40% - Accent4 8 5" xfId="26669" xr:uid="{3AC1D21F-9AEF-4F91-89CD-CD661F9879B2}"/>
    <cellStyle name="40% - Accent4 8 5 2" xfId="26670" xr:uid="{107CC59C-6FA5-4FEA-A467-702D8E41AC0A}"/>
    <cellStyle name="40% - Accent4 8 5 2 2" xfId="26671" xr:uid="{15CDF3FA-421A-4666-AF46-3D6B1D7F2E55}"/>
    <cellStyle name="40% - Accent4 8 5 2 2 2" xfId="26672" xr:uid="{7D52F7EE-C739-4E91-BAA1-EAA9ADA7941D}"/>
    <cellStyle name="40% - Accent4 8 5 2 2 2 2" xfId="26673" xr:uid="{1C006323-602A-416A-B9C8-A99F83A6CE8C}"/>
    <cellStyle name="40% - Accent4 8 5 2 2 3" xfId="26674" xr:uid="{5CE619A6-F25C-450A-8919-EBF58385FD7E}"/>
    <cellStyle name="40% - Accent4 8 5 2 3" xfId="26675" xr:uid="{E563C1AF-0C57-4CA6-B2CE-C4811E9AE12B}"/>
    <cellStyle name="40% - Accent4 8 5 2 3 2" xfId="26676" xr:uid="{785B939C-67BC-43C9-BA63-4ABB845ED914}"/>
    <cellStyle name="40% - Accent4 8 5 2 4" xfId="26677" xr:uid="{B8FA9077-67AA-4CBB-ABBE-398163BB629D}"/>
    <cellStyle name="40% - Accent4 8 5 3" xfId="26678" xr:uid="{2ACD9011-1997-47EB-92F0-388B49D2DE7D}"/>
    <cellStyle name="40% - Accent4 8 5 3 2" xfId="26679" xr:uid="{5915426C-0C93-4903-B89F-D21530738638}"/>
    <cellStyle name="40% - Accent4 8 5 3 2 2" xfId="26680" xr:uid="{EC5A845D-0633-4ACD-A3FB-3FAD6D96B88E}"/>
    <cellStyle name="40% - Accent4 8 5 3 3" xfId="26681" xr:uid="{D7E23D84-1D21-4DC1-9597-815B4FA3BAFD}"/>
    <cellStyle name="40% - Accent4 8 5 4" xfId="26682" xr:uid="{0E200D68-662A-42CF-A5A6-660D8F76EC21}"/>
    <cellStyle name="40% - Accent4 8 5 4 2" xfId="26683" xr:uid="{281FDAB3-3D9C-4A45-8632-AE86F3DB2BCC}"/>
    <cellStyle name="40% - Accent4 8 5 5" xfId="26684" xr:uid="{BAF62530-3B7E-4231-A73A-03F8862EEA5C}"/>
    <cellStyle name="40% - Accent4 8 5 6" xfId="26685" xr:uid="{E381FB17-9C1B-46DD-9FEE-D3A03CF81098}"/>
    <cellStyle name="40% - Accent4 8 6" xfId="26686" xr:uid="{51851027-B7A6-4A4C-A3CE-1AC90BBB354D}"/>
    <cellStyle name="40% - Accent4 8 6 2" xfId="26687" xr:uid="{303630EE-9832-4D47-B0C0-8B4A8EC7A303}"/>
    <cellStyle name="40% - Accent4 8 6 2 2" xfId="26688" xr:uid="{2ADD5901-86A1-4A0E-AB8C-7712BF306FD4}"/>
    <cellStyle name="40% - Accent4 8 6 2 2 2" xfId="26689" xr:uid="{5AB53D62-37DC-4B39-80D9-0B4667756257}"/>
    <cellStyle name="40% - Accent4 8 6 2 2 2 2" xfId="26690" xr:uid="{12ABE288-D0D8-4A9D-AA47-D80D93C86468}"/>
    <cellStyle name="40% - Accent4 8 6 2 2 3" xfId="26691" xr:uid="{97335073-AB53-4BB6-B24E-387575BCA281}"/>
    <cellStyle name="40% - Accent4 8 6 2 3" xfId="26692" xr:uid="{7CBAB153-632D-4735-ADF7-29731984A943}"/>
    <cellStyle name="40% - Accent4 8 6 2 3 2" xfId="26693" xr:uid="{721B5102-8B98-4483-8AC4-10E988F497AA}"/>
    <cellStyle name="40% - Accent4 8 6 2 4" xfId="26694" xr:uid="{22C4A117-7FAB-4FE5-AA8E-E04CE821E62D}"/>
    <cellStyle name="40% - Accent4 8 6 3" xfId="26695" xr:uid="{EFA52893-97C1-44CD-9BDE-D8D3387B3104}"/>
    <cellStyle name="40% - Accent4 8 6 3 2" xfId="26696" xr:uid="{1BD6116F-EC69-4D2D-A7F9-198D6E43B96D}"/>
    <cellStyle name="40% - Accent4 8 6 3 2 2" xfId="26697" xr:uid="{220EDA6D-19F3-4534-B61A-B85FCB1C1C8C}"/>
    <cellStyle name="40% - Accent4 8 6 3 3" xfId="26698" xr:uid="{2AEA4CD5-F697-46C0-9841-6E7F78C01E7C}"/>
    <cellStyle name="40% - Accent4 8 6 4" xfId="26699" xr:uid="{FDAFDDC4-02DA-4AB2-9B85-3CA1697899D8}"/>
    <cellStyle name="40% - Accent4 8 6 4 2" xfId="26700" xr:uid="{41EBA6FB-6045-4DD1-A50A-30C2622EDCAF}"/>
    <cellStyle name="40% - Accent4 8 6 5" xfId="26701" xr:uid="{C810D462-1815-4224-8369-3DDCEF9AD176}"/>
    <cellStyle name="40% - Accent4 8 7" xfId="26702" xr:uid="{F03D9065-087A-45C3-A355-70448554AF0D}"/>
    <cellStyle name="40% - Accent4 8 7 2" xfId="26703" xr:uid="{6428E2AE-D04C-4C95-B21E-0CEE52072A9C}"/>
    <cellStyle name="40% - Accent4 8 7 2 2" xfId="26704" xr:uid="{48B8FF22-1B8A-4922-A4FA-D02BC3761C2C}"/>
    <cellStyle name="40% - Accent4 8 7 2 2 2" xfId="26705" xr:uid="{19E1C50E-C7AC-4D7D-8D82-ECC22ACE070D}"/>
    <cellStyle name="40% - Accent4 8 7 2 3" xfId="26706" xr:uid="{53AF2041-9F5F-43B0-8CF7-3C29CC16DD7A}"/>
    <cellStyle name="40% - Accent4 8 7 3" xfId="26707" xr:uid="{875F3B46-C7D7-4A5B-8E2A-AC9035FC6729}"/>
    <cellStyle name="40% - Accent4 8 7 3 2" xfId="26708" xr:uid="{D593F57F-832A-4004-AB4D-CA7DEC6C655E}"/>
    <cellStyle name="40% - Accent4 8 7 4" xfId="26709" xr:uid="{473CE16C-E31D-4F04-84FB-FC015590DE99}"/>
    <cellStyle name="40% - Accent4 8 8" xfId="26710" xr:uid="{04794CBD-B307-417D-A950-760FE44C0D40}"/>
    <cellStyle name="40% - Accent4 8 8 2" xfId="26711" xr:uid="{E0F8333F-235E-43BE-915D-D82B99CCC328}"/>
    <cellStyle name="40% - Accent4 8 8 2 2" xfId="26712" xr:uid="{A4CEC0B8-563A-4EC1-B828-4B2BAAD4C06F}"/>
    <cellStyle name="40% - Accent4 8 8 3" xfId="26713" xr:uid="{28AC4358-0A66-440C-A1BE-67D95A141FA9}"/>
    <cellStyle name="40% - Accent4 8 9" xfId="26714" xr:uid="{E086552D-29A4-451C-950B-035681BF01F1}"/>
    <cellStyle name="40% - Accent4 8 9 2" xfId="26715" xr:uid="{7DDC402F-B687-411B-9830-8608DCF5B1F5}"/>
    <cellStyle name="40% - Accent4 9" xfId="26716" xr:uid="{FC5AC238-0DC7-4A12-A5F0-05CC8AA68D7A}"/>
    <cellStyle name="40% - Accent4 9 10" xfId="26717" xr:uid="{CD9AF45F-A48C-4161-A403-D945655AA450}"/>
    <cellStyle name="40% - Accent4 9 2" xfId="26718" xr:uid="{3465A981-08C7-4457-A56E-1A916F8DD7B7}"/>
    <cellStyle name="40% - Accent4 9 2 2" xfId="26719" xr:uid="{C229E9B2-ECA0-4441-AEB9-74CC0B8D2941}"/>
    <cellStyle name="40% - Accent4 9 2 2 2" xfId="26720" xr:uid="{A835E471-6ECA-49B6-B790-9E1FDC4A18F0}"/>
    <cellStyle name="40% - Accent4 9 2 2 2 2" xfId="26721" xr:uid="{974E457E-0530-4D98-A1FC-03E5D945ACAA}"/>
    <cellStyle name="40% - Accent4 9 2 2 2 2 2" xfId="26722" xr:uid="{DA898DB2-7316-491E-9501-F76403CC6F6D}"/>
    <cellStyle name="40% - Accent4 9 2 2 2 3" xfId="26723" xr:uid="{0AD74A04-919B-4DF1-B092-B6AEB1E8D32C}"/>
    <cellStyle name="40% - Accent4 9 2 2 3" xfId="26724" xr:uid="{30B1ED14-441C-479C-92FF-DDAEC4BCE94B}"/>
    <cellStyle name="40% - Accent4 9 2 2 3 2" xfId="26725" xr:uid="{7078FF43-71F5-46F3-A496-472501E1AFAB}"/>
    <cellStyle name="40% - Accent4 9 2 2 4" xfId="26726" xr:uid="{A9919DCC-E5C6-4ACF-AD75-375350B7B0C6}"/>
    <cellStyle name="40% - Accent4 9 2 2 5" xfId="26727" xr:uid="{B282B216-92EE-4BBE-9675-A2C07C65ACD4}"/>
    <cellStyle name="40% - Accent4 9 2 3" xfId="26728" xr:uid="{E406DE9B-1AA7-4027-BC61-50A7EB23165D}"/>
    <cellStyle name="40% - Accent4 9 2 3 2" xfId="26729" xr:uid="{F2B9644E-0C0D-4717-8C01-0909A8B66BAF}"/>
    <cellStyle name="40% - Accent4 9 2 3 2 2" xfId="26730" xr:uid="{17CA394C-9E94-4FA9-840D-5780332636D7}"/>
    <cellStyle name="40% - Accent4 9 2 3 3" xfId="26731" xr:uid="{094038E1-BAD0-443D-B172-83D167282BF1}"/>
    <cellStyle name="40% - Accent4 9 2 4" xfId="26732" xr:uid="{26F555C8-EBFA-47A5-BD76-0FA1CF617219}"/>
    <cellStyle name="40% - Accent4 9 2 4 2" xfId="26733" xr:uid="{2C5233F8-B1F8-4773-BED5-DFC9BA917199}"/>
    <cellStyle name="40% - Accent4 9 2 5" xfId="26734" xr:uid="{672084D3-AA12-48BB-9E4F-504761E933E6}"/>
    <cellStyle name="40% - Accent4 9 2 6" xfId="26735" xr:uid="{2200524F-5F9B-4E84-823F-5D555790766C}"/>
    <cellStyle name="40% - Accent4 9 3" xfId="26736" xr:uid="{9A1224E3-1460-41B2-AE61-7876C53BDDD8}"/>
    <cellStyle name="40% - Accent4 9 3 2" xfId="26737" xr:uid="{7094A98F-1E21-4B04-B69E-FC0F5397C7D3}"/>
    <cellStyle name="40% - Accent4 9 3 2 2" xfId="26738" xr:uid="{39D17728-D6F1-4614-B783-C0AD4B2179AF}"/>
    <cellStyle name="40% - Accent4 9 3 2 2 2" xfId="26739" xr:uid="{0884830D-770B-4350-84BD-161515206E07}"/>
    <cellStyle name="40% - Accent4 9 3 2 2 2 2" xfId="26740" xr:uid="{01213780-1972-435A-9E8E-F8EF690DF625}"/>
    <cellStyle name="40% - Accent4 9 3 2 2 3" xfId="26741" xr:uid="{C5A22128-2A15-4BA6-88DE-6B8A82EE19B2}"/>
    <cellStyle name="40% - Accent4 9 3 2 3" xfId="26742" xr:uid="{C10B2B54-8394-4BB2-AE43-1C57831D1D8F}"/>
    <cellStyle name="40% - Accent4 9 3 2 3 2" xfId="26743" xr:uid="{8528F0E6-30D0-41B3-A2A6-AB54396E1172}"/>
    <cellStyle name="40% - Accent4 9 3 2 4" xfId="26744" xr:uid="{39EBC616-6598-469E-85C5-722A77646330}"/>
    <cellStyle name="40% - Accent4 9 3 2 5" xfId="26745" xr:uid="{B7CC3195-1C85-4759-B194-51907E988F04}"/>
    <cellStyle name="40% - Accent4 9 3 3" xfId="26746" xr:uid="{0C65BDD0-D4DB-4DBD-B941-F7A062146DA7}"/>
    <cellStyle name="40% - Accent4 9 3 3 2" xfId="26747" xr:uid="{103344A4-B97B-4FCA-BCF0-A2EB487A097E}"/>
    <cellStyle name="40% - Accent4 9 3 3 2 2" xfId="26748" xr:uid="{32D16349-A492-4B6C-8B4A-826FCB0A653B}"/>
    <cellStyle name="40% - Accent4 9 3 3 3" xfId="26749" xr:uid="{87F6470C-1AA9-4C70-9371-12324B2164D1}"/>
    <cellStyle name="40% - Accent4 9 3 4" xfId="26750" xr:uid="{5F04EDD5-4B52-4BB9-B683-03A708B8D589}"/>
    <cellStyle name="40% - Accent4 9 3 4 2" xfId="26751" xr:uid="{ED741327-2555-4654-8EF7-E97F62B636BD}"/>
    <cellStyle name="40% - Accent4 9 3 5" xfId="26752" xr:uid="{2F597BD9-E781-4A78-B156-4C779615664B}"/>
    <cellStyle name="40% - Accent4 9 3 6" xfId="26753" xr:uid="{550CC5FD-9F1A-4FD4-8EB6-FAF85F5EF930}"/>
    <cellStyle name="40% - Accent4 9 4" xfId="26754" xr:uid="{64B8A056-ADA5-447F-B14F-3D5364518C5B}"/>
    <cellStyle name="40% - Accent4 9 4 2" xfId="26755" xr:uid="{AB9BE0FA-884A-48A3-BFE3-154F2A063A28}"/>
    <cellStyle name="40% - Accent4 9 4 2 2" xfId="26756" xr:uid="{60860E26-A27D-49B3-91A7-EE5F81C7634C}"/>
    <cellStyle name="40% - Accent4 9 4 2 2 2" xfId="26757" xr:uid="{B14AE6F3-DAB0-496D-AEB8-32B85382C397}"/>
    <cellStyle name="40% - Accent4 9 4 2 2 2 2" xfId="26758" xr:uid="{6B202549-071A-494B-96B5-09C95F1C7368}"/>
    <cellStyle name="40% - Accent4 9 4 2 2 3" xfId="26759" xr:uid="{4E7BDDFA-59C8-4DE5-BDB1-602E6D29EEBF}"/>
    <cellStyle name="40% - Accent4 9 4 2 3" xfId="26760" xr:uid="{8D54BAD8-018E-4033-BED5-BBD171F1A010}"/>
    <cellStyle name="40% - Accent4 9 4 2 3 2" xfId="26761" xr:uid="{267B3384-136D-41A6-8824-D47D01100915}"/>
    <cellStyle name="40% - Accent4 9 4 2 4" xfId="26762" xr:uid="{0DA55210-B36E-4E06-BA88-40B9CCE8154B}"/>
    <cellStyle name="40% - Accent4 9 4 3" xfId="26763" xr:uid="{7F564AFB-22BC-472F-AFD0-64F5E1C7EA56}"/>
    <cellStyle name="40% - Accent4 9 4 3 2" xfId="26764" xr:uid="{390DCB24-5351-44E2-B95E-E54EDA36EDF6}"/>
    <cellStyle name="40% - Accent4 9 4 3 2 2" xfId="26765" xr:uid="{7C901F6C-8C6E-4BDB-93F5-D9C6A4F0F514}"/>
    <cellStyle name="40% - Accent4 9 4 3 3" xfId="26766" xr:uid="{EA92AAB3-55ED-4F2C-9E9B-468901395F53}"/>
    <cellStyle name="40% - Accent4 9 4 4" xfId="26767" xr:uid="{262610B3-41D2-4486-9788-8222B8AA21EB}"/>
    <cellStyle name="40% - Accent4 9 4 4 2" xfId="26768" xr:uid="{11A69C33-589D-4260-AED8-218E47733D52}"/>
    <cellStyle name="40% - Accent4 9 4 5" xfId="26769" xr:uid="{97E5CBB7-572B-4451-AAD9-5E0929B0B9A0}"/>
    <cellStyle name="40% - Accent4 9 4 6" xfId="26770" xr:uid="{0C6145ED-40CD-4E6F-9762-AB6CF9A4DA2C}"/>
    <cellStyle name="40% - Accent4 9 5" xfId="26771" xr:uid="{D254A951-6883-45B4-926D-BD829C1760A1}"/>
    <cellStyle name="40% - Accent4 9 5 2" xfId="26772" xr:uid="{C2392F88-CC03-4CF0-BA26-EC9CA9B48D82}"/>
    <cellStyle name="40% - Accent4 9 5 2 2" xfId="26773" xr:uid="{D63E4279-8047-49D7-BCD9-F580913B70B4}"/>
    <cellStyle name="40% - Accent4 9 5 2 2 2" xfId="26774" xr:uid="{1A496595-A351-4E9C-9F1C-C98E71387FC9}"/>
    <cellStyle name="40% - Accent4 9 5 2 2 2 2" xfId="26775" xr:uid="{4A150A71-3F69-4A69-8A33-20D572E1E5D8}"/>
    <cellStyle name="40% - Accent4 9 5 2 2 3" xfId="26776" xr:uid="{9934C346-954E-4B9A-9208-A1298CE26D1C}"/>
    <cellStyle name="40% - Accent4 9 5 2 3" xfId="26777" xr:uid="{62CADE7C-CE5E-4FCB-A0D5-2FD62331D1A3}"/>
    <cellStyle name="40% - Accent4 9 5 2 3 2" xfId="26778" xr:uid="{6A87B3CE-656B-4970-916B-2C771C369934}"/>
    <cellStyle name="40% - Accent4 9 5 2 4" xfId="26779" xr:uid="{C2056533-C3A1-400D-95B7-28ED673425A1}"/>
    <cellStyle name="40% - Accent4 9 5 3" xfId="26780" xr:uid="{672008C9-A402-4495-9A36-E86E4B3FC854}"/>
    <cellStyle name="40% - Accent4 9 5 3 2" xfId="26781" xr:uid="{23812B1D-5C4A-4F82-8920-22373ED21AB9}"/>
    <cellStyle name="40% - Accent4 9 5 3 2 2" xfId="26782" xr:uid="{4C4D48F3-139D-48A8-A41F-1B89F0CCCA98}"/>
    <cellStyle name="40% - Accent4 9 5 3 3" xfId="26783" xr:uid="{65D63619-CE70-4D79-865B-296E90B2B90C}"/>
    <cellStyle name="40% - Accent4 9 5 4" xfId="26784" xr:uid="{357EB867-8B46-49F8-8C19-C2A05632515A}"/>
    <cellStyle name="40% - Accent4 9 5 4 2" xfId="26785" xr:uid="{D35FBCF3-665B-4786-961E-E0D023B6E3FB}"/>
    <cellStyle name="40% - Accent4 9 5 5" xfId="26786" xr:uid="{5825979D-310B-4EEE-B767-D88F29909A01}"/>
    <cellStyle name="40% - Accent4 9 6" xfId="26787" xr:uid="{CB7C0F1A-219E-4917-9141-0706E68A2C3C}"/>
    <cellStyle name="40% - Accent4 9 6 2" xfId="26788" xr:uid="{2A319A70-C559-435D-B92D-0988DCB3A18C}"/>
    <cellStyle name="40% - Accent4 9 6 2 2" xfId="26789" xr:uid="{C954048A-037D-4373-A333-71F8176D9694}"/>
    <cellStyle name="40% - Accent4 9 6 2 2 2" xfId="26790" xr:uid="{A5A5720E-9509-4377-BCD0-8F19C7A8135B}"/>
    <cellStyle name="40% - Accent4 9 6 2 3" xfId="26791" xr:uid="{417859A3-1389-49F3-BF1F-FD6D35A49930}"/>
    <cellStyle name="40% - Accent4 9 6 3" xfId="26792" xr:uid="{3FF234C7-1377-4BB4-ADCA-C701A3547218}"/>
    <cellStyle name="40% - Accent4 9 6 3 2" xfId="26793" xr:uid="{083F0382-3BC8-4F67-92A4-5750FF801133}"/>
    <cellStyle name="40% - Accent4 9 6 4" xfId="26794" xr:uid="{57E1261F-2CD4-45EE-8F8F-B0B98BADCDFB}"/>
    <cellStyle name="40% - Accent4 9 7" xfId="26795" xr:uid="{94C76B73-7C08-4DDA-A0FA-74D27674A29A}"/>
    <cellStyle name="40% - Accent4 9 7 2" xfId="26796" xr:uid="{5BA4652F-DD9A-4CA3-AFE7-BE686640E7A4}"/>
    <cellStyle name="40% - Accent4 9 7 2 2" xfId="26797" xr:uid="{D8850E8D-2E0C-436C-B0D1-671BDBE7B108}"/>
    <cellStyle name="40% - Accent4 9 7 3" xfId="26798" xr:uid="{8EFC35DF-10C1-44F8-A757-5F7EC9066F06}"/>
    <cellStyle name="40% - Accent4 9 8" xfId="26799" xr:uid="{EFA52732-9BD5-49FD-8DCF-04BEB6B8FDEA}"/>
    <cellStyle name="40% - Accent4 9 8 2" xfId="26800" xr:uid="{2A5A8D06-BB38-4ED9-A2F0-CD6FAA32E11A}"/>
    <cellStyle name="40% - Accent4 9 9" xfId="26801" xr:uid="{AD01ED11-A054-4C19-B48F-22F632EDB853}"/>
    <cellStyle name="40% - Accent5" xfId="109" builtinId="47" hidden="1"/>
    <cellStyle name="40% - Accent5 10" xfId="26802" xr:uid="{D87B3DAA-0D4C-47B1-B553-89FBAE8E5888}"/>
    <cellStyle name="40% - Accent5 10 2" xfId="26803" xr:uid="{5C2110E8-0D7E-443F-98C0-CB70F569E4AD}"/>
    <cellStyle name="40% - Accent5 11" xfId="26804" xr:uid="{54A208CB-590E-4691-A11E-88DACB490CAF}"/>
    <cellStyle name="40% - Accent5 11 2" xfId="26805" xr:uid="{AA4C308E-5FAA-4E3F-81EA-623D0107CB74}"/>
    <cellStyle name="40% - Accent5 12" xfId="26806" xr:uid="{0E21F227-9E22-48AB-A6F5-7504E5F832A8}"/>
    <cellStyle name="40% - Accent5 12 2" xfId="26807" xr:uid="{FF4316F5-1E5D-4F65-B80D-477D18628C38}"/>
    <cellStyle name="40% - Accent5 13" xfId="26808" xr:uid="{60E785E1-92E0-4401-9D31-493F3F89EF1B}"/>
    <cellStyle name="40% - Accent5 2" xfId="26809" xr:uid="{CC1B39FF-5769-40E6-B0FB-66032B672759}"/>
    <cellStyle name="40% - Accent5 2 10" xfId="26810" xr:uid="{BD4BCF76-755B-4D72-BD70-6AE48A5D968E}"/>
    <cellStyle name="40% - Accent5 2 11" xfId="26811" xr:uid="{7994E6E7-FCB2-422B-B217-EE506AE5FAB3}"/>
    <cellStyle name="40% - Accent5 2 11 2" xfId="26812" xr:uid="{1D52339F-52BC-4999-AD31-2636CC3E11CE}"/>
    <cellStyle name="40% - Accent5 2 11 2 2" xfId="26813" xr:uid="{F0D0F26A-F1C6-4861-892F-B0182EA4462F}"/>
    <cellStyle name="40% - Accent5 2 11 2 2 2" xfId="26814" xr:uid="{54774AF1-EEE5-4A30-9EDE-4B78E0C3E51B}"/>
    <cellStyle name="40% - Accent5 2 11 2 3" xfId="26815" xr:uid="{D089AD2C-2534-4646-A324-C9E8B0AA6936}"/>
    <cellStyle name="40% - Accent5 2 11 3" xfId="26816" xr:uid="{704646D8-8AC8-4DF9-AC53-393F3D4BFE28}"/>
    <cellStyle name="40% - Accent5 2 11 3 2" xfId="26817" xr:uid="{BB9CBBF7-4D7B-4C76-81BD-7FCF52165015}"/>
    <cellStyle name="40% - Accent5 2 11 4" xfId="26818" xr:uid="{4B68F962-2F12-46A6-8F19-2B4702CC659E}"/>
    <cellStyle name="40% - Accent5 2 12" xfId="26819" xr:uid="{E79BF7FA-1BCF-43FE-932E-3355930CD6B1}"/>
    <cellStyle name="40% - Accent5 2 12 2" xfId="26820" xr:uid="{14A14801-21AC-4CA1-9845-417FF43B8EB6}"/>
    <cellStyle name="40% - Accent5 2 12 2 2" xfId="26821" xr:uid="{2EC90F35-CCF8-4BC5-A701-4B6A03516107}"/>
    <cellStyle name="40% - Accent5 2 12 3" xfId="26822" xr:uid="{42775D60-2B24-41FE-A0B0-DBA8B651907F}"/>
    <cellStyle name="40% - Accent5 2 13" xfId="26823" xr:uid="{0695D4A8-6199-4CA9-B15B-6B4A5767019A}"/>
    <cellStyle name="40% - Accent5 2 13 2" xfId="26824" xr:uid="{F1701932-5993-4A09-ACBA-96B705DD2082}"/>
    <cellStyle name="40% - Accent5 2 14" xfId="26825" xr:uid="{A835899B-6DEA-405F-B833-78B4D39A17C5}"/>
    <cellStyle name="40% - Accent5 2 2" xfId="26826" xr:uid="{5DC1DAF4-543E-4D66-897D-815C7AD8132D}"/>
    <cellStyle name="40% - Accent5 2 2 2" xfId="26827" xr:uid="{F6D7DFD9-A8F5-42ED-AB21-838565E37BA1}"/>
    <cellStyle name="40% - Accent5 2 2 2 2" xfId="26828" xr:uid="{A5675758-E72A-415C-B630-1A1F05A235B4}"/>
    <cellStyle name="40% - Accent5 2 2 2 2 2" xfId="26829" xr:uid="{E6FC5B1B-711F-4A72-8D2B-62806353F2A9}"/>
    <cellStyle name="40% - Accent5 2 2 2 2 3" xfId="26830" xr:uid="{68EA02B2-17D5-4592-A84F-7DB8BD60E2BB}"/>
    <cellStyle name="40% - Accent5 2 2 2 2 3 2" xfId="26831" xr:uid="{8F12AE8F-3C14-4476-A958-B1B1918A77EF}"/>
    <cellStyle name="40% - Accent5 2 2 2 2 3 2 2" xfId="26832" xr:uid="{4562D370-6EEE-4CE9-9482-72B35BDE1604}"/>
    <cellStyle name="40% - Accent5 2 2 2 2 3 2 2 2" xfId="26833" xr:uid="{64C2F8C8-B764-4C9D-90F8-A6A3571DD135}"/>
    <cellStyle name="40% - Accent5 2 2 2 2 3 2 3" xfId="26834" xr:uid="{C0032CC7-E66F-43B9-9F1C-C967F61AC6CA}"/>
    <cellStyle name="40% - Accent5 2 2 2 2 3 3" xfId="26835" xr:uid="{D2D9DE95-8599-4A00-B26F-983298009482}"/>
    <cellStyle name="40% - Accent5 2 2 2 2 3 3 2" xfId="26836" xr:uid="{FFA832A0-F42A-4BBF-9AA0-6B54F0CF1044}"/>
    <cellStyle name="40% - Accent5 2 2 2 2 3 4" xfId="26837" xr:uid="{1549B76E-5FB2-48BC-8A7A-740A561CA139}"/>
    <cellStyle name="40% - Accent5 2 2 2 2 4" xfId="26838" xr:uid="{97426BE6-D039-466A-AE6A-EC1F7A28C184}"/>
    <cellStyle name="40% - Accent5 2 2 2 2 4 2" xfId="26839" xr:uid="{B538E415-4E1C-4543-B930-D8041DDE870F}"/>
    <cellStyle name="40% - Accent5 2 2 2 2 4 2 2" xfId="26840" xr:uid="{22F8A51C-CFBA-475B-82F8-5CDF60C349D8}"/>
    <cellStyle name="40% - Accent5 2 2 2 2 4 3" xfId="26841" xr:uid="{37CDEE28-DC04-430D-8272-DCFDDF7A445C}"/>
    <cellStyle name="40% - Accent5 2 2 2 2 5" xfId="26842" xr:uid="{A3EAC3BD-BB5A-4DD2-8830-D47666D8E463}"/>
    <cellStyle name="40% - Accent5 2 2 2 2 5 2" xfId="26843" xr:uid="{59D324B2-C4DD-4B16-9931-61389C35AC91}"/>
    <cellStyle name="40% - Accent5 2 2 2 2 6" xfId="26844" xr:uid="{2A232007-C266-4773-BA68-97D387E42344}"/>
    <cellStyle name="40% - Accent5 2 2 2 3" xfId="26845" xr:uid="{31FF15E6-67E7-408A-AD6B-59D143ADB080}"/>
    <cellStyle name="40% - Accent5 2 2 2 3 2" xfId="26846" xr:uid="{27B68F0B-5D40-44C2-898D-F7337EF9E3E7}"/>
    <cellStyle name="40% - Accent5 2 2 2 3 2 2" xfId="26847" xr:uid="{C229CB02-4182-494A-B31F-8808DE69B5AF}"/>
    <cellStyle name="40% - Accent5 2 2 2 3 2 2 2" xfId="26848" xr:uid="{03CC7FEF-F0EB-44AB-B024-11E13D8EFB72}"/>
    <cellStyle name="40% - Accent5 2 2 2 3 2 2 2 2" xfId="26849" xr:uid="{4851CB0D-A26B-4B52-B230-18981CF9F18A}"/>
    <cellStyle name="40% - Accent5 2 2 2 3 2 2 3" xfId="26850" xr:uid="{1B1218FA-8C45-4AE4-B3E4-2423A5A7BFAB}"/>
    <cellStyle name="40% - Accent5 2 2 2 3 2 3" xfId="26851" xr:uid="{781D1FC2-6FC4-4BB4-86EF-6A60B5142DCD}"/>
    <cellStyle name="40% - Accent5 2 2 2 3 2 3 2" xfId="26852" xr:uid="{3C6D1D34-203F-41CF-ABC5-0AC604364ED9}"/>
    <cellStyle name="40% - Accent5 2 2 2 3 2 4" xfId="26853" xr:uid="{4F7673CB-722F-421D-8543-313B51B3B6C7}"/>
    <cellStyle name="40% - Accent5 2 2 2 3 3" xfId="26854" xr:uid="{0A28E0A8-4375-4805-97A4-5A4FB101EF44}"/>
    <cellStyle name="40% - Accent5 2 2 2 3 3 2" xfId="26855" xr:uid="{245B9DC6-2B8A-49F4-9068-498E2AED9C02}"/>
    <cellStyle name="40% - Accent5 2 2 2 3 3 2 2" xfId="26856" xr:uid="{771FEFFD-8C45-4871-B64A-FB1C64F6E46C}"/>
    <cellStyle name="40% - Accent5 2 2 2 3 3 3" xfId="26857" xr:uid="{55F849EB-E517-4104-BEAB-A71F774BB09B}"/>
    <cellStyle name="40% - Accent5 2 2 2 3 4" xfId="26858" xr:uid="{6329F984-BED3-4085-9083-B23B14FCBE27}"/>
    <cellStyle name="40% - Accent5 2 2 2 3 4 2" xfId="26859" xr:uid="{CB9B8BA9-7A12-4E4F-B2AB-ED67DA02E293}"/>
    <cellStyle name="40% - Accent5 2 2 2 3 5" xfId="26860" xr:uid="{BECAE4F2-0500-45A2-8CEF-451D6AA2558F}"/>
    <cellStyle name="40% - Accent5 2 2 2 4" xfId="26861" xr:uid="{686B120F-CF4A-4298-B121-D711A284D472}"/>
    <cellStyle name="40% - Accent5 2 2 2 4 2" xfId="26862" xr:uid="{812823FF-94C5-48B1-9BA3-01664B452FC2}"/>
    <cellStyle name="40% - Accent5 2 2 2 4 2 2" xfId="26863" xr:uid="{F01226D6-2242-4495-BD17-C6D582054CFF}"/>
    <cellStyle name="40% - Accent5 2 2 2 4 2 2 2" xfId="26864" xr:uid="{1DD18E0A-E06B-42A2-881D-6786A093C00D}"/>
    <cellStyle name="40% - Accent5 2 2 2 4 2 2 2 2" xfId="26865" xr:uid="{97E51A15-B845-4339-9388-51F6EAB4C24F}"/>
    <cellStyle name="40% - Accent5 2 2 2 4 2 2 3" xfId="26866" xr:uid="{22E5A81E-B8D3-4E8F-BEB9-71239471AAD5}"/>
    <cellStyle name="40% - Accent5 2 2 2 4 2 3" xfId="26867" xr:uid="{1AC61727-A738-4CF9-8839-E133434DDE83}"/>
    <cellStyle name="40% - Accent5 2 2 2 4 2 3 2" xfId="26868" xr:uid="{501EC845-CAB0-44CF-B7B3-778AC72C05A8}"/>
    <cellStyle name="40% - Accent5 2 2 2 4 2 4" xfId="26869" xr:uid="{F37F4F48-EB95-41A9-94BD-A9C0085124B3}"/>
    <cellStyle name="40% - Accent5 2 2 2 4 3" xfId="26870" xr:uid="{894DE5C9-2F3C-40E6-8B36-24686DE4C40C}"/>
    <cellStyle name="40% - Accent5 2 2 2 4 3 2" xfId="26871" xr:uid="{1549B8DD-C3F0-4C36-8264-6CADD2909719}"/>
    <cellStyle name="40% - Accent5 2 2 2 4 3 2 2" xfId="26872" xr:uid="{4B2E4245-29A9-4483-9112-6BD4A7A30DFD}"/>
    <cellStyle name="40% - Accent5 2 2 2 4 3 3" xfId="26873" xr:uid="{80074011-E1D7-45F0-B4F2-BE6DCFB6C7C9}"/>
    <cellStyle name="40% - Accent5 2 2 2 4 4" xfId="26874" xr:uid="{D9201E71-4AA1-42F2-9BB4-327BC3CFF3C5}"/>
    <cellStyle name="40% - Accent5 2 2 2 4 4 2" xfId="26875" xr:uid="{897E9233-3DF2-4220-AAD4-76E71ADD1861}"/>
    <cellStyle name="40% - Accent5 2 2 2 4 5" xfId="26876" xr:uid="{54B6400C-F273-4048-B927-8DF70FCFE3D0}"/>
    <cellStyle name="40% - Accent5 2 2 2_Sheet1" xfId="26877" xr:uid="{3B614D9B-ACAE-437F-9C09-F4DE134BD187}"/>
    <cellStyle name="40% - Accent5 2 2 3" xfId="26878" xr:uid="{1AD619C3-27DE-4DEC-996B-1A4B8842FDA6}"/>
    <cellStyle name="40% - Accent5 2 2 3 2" xfId="26879" xr:uid="{EFAC7745-7A3E-4854-B1D0-FC96B1E5DE87}"/>
    <cellStyle name="40% - Accent5 2 2 3 2 2" xfId="26880" xr:uid="{FA97B0CA-B4F1-4562-B026-56D334184567}"/>
    <cellStyle name="40% - Accent5 2 2 3 2 2 2" xfId="26881" xr:uid="{E4463CFA-86F9-45A5-A469-E05CB62F0C26}"/>
    <cellStyle name="40% - Accent5 2 2 3 2 2 2 2" xfId="26882" xr:uid="{0BDA0811-AD52-4AAF-A724-7CCAF0A17376}"/>
    <cellStyle name="40% - Accent5 2 2 3 2 2 3" xfId="26883" xr:uid="{0F46C993-646F-4051-AADB-2F15D5367E20}"/>
    <cellStyle name="40% - Accent5 2 2 3 2 3" xfId="26884" xr:uid="{67B0A6E2-7090-4FE6-B4EF-1D0F13784F46}"/>
    <cellStyle name="40% - Accent5 2 2 3 2 3 2" xfId="26885" xr:uid="{C660266C-870C-40DB-8A1A-99B60521B446}"/>
    <cellStyle name="40% - Accent5 2 2 3 2 4" xfId="26886" xr:uid="{003C28B7-50FA-4224-9965-CEEBFBF7BEAD}"/>
    <cellStyle name="40% - Accent5 2 2 3 3" xfId="26887" xr:uid="{0461A2DC-E06F-4720-B3A3-D0E19BC705F9}"/>
    <cellStyle name="40% - Accent5 2 2 3 3 2" xfId="26888" xr:uid="{08F0D929-440A-46ED-9AF3-B26022E617EB}"/>
    <cellStyle name="40% - Accent5 2 2 3 3 2 2" xfId="26889" xr:uid="{AA25F6AB-595E-4485-9AFB-8DFB26972794}"/>
    <cellStyle name="40% - Accent5 2 2 3 3 3" xfId="26890" xr:uid="{CDAE7BFF-A292-44F8-8D75-30496708BE9B}"/>
    <cellStyle name="40% - Accent5 2 2 3 4" xfId="26891" xr:uid="{F8E89269-9B04-48A6-9FF9-9B1E21FC4614}"/>
    <cellStyle name="40% - Accent5 2 2 3 4 2" xfId="26892" xr:uid="{ABC45F00-E7F3-4988-AEC9-C2DF6BC0A665}"/>
    <cellStyle name="40% - Accent5 2 2 3 5" xfId="26893" xr:uid="{9DE19389-A425-428A-9D7B-72F115C5C1FA}"/>
    <cellStyle name="40% - Accent5 2 2 4" xfId="26894" xr:uid="{E57612F3-0022-474E-BDA6-B16A5D33ABE0}"/>
    <cellStyle name="40% - Accent5 2 2 4 2" xfId="26895" xr:uid="{78C2D960-AAF1-4C13-8823-9AB8BD938796}"/>
    <cellStyle name="40% - Accent5 2 2 4 2 2" xfId="26896" xr:uid="{D92AE225-2D7A-4859-A4FD-F3165CC7A5DC}"/>
    <cellStyle name="40% - Accent5 2 2 4 2 2 2" xfId="26897" xr:uid="{CADBB4CF-031B-4878-8935-FDF7D1C7E455}"/>
    <cellStyle name="40% - Accent5 2 2 4 2 3" xfId="26898" xr:uid="{06F18425-A428-483F-8DAB-31B3608A6346}"/>
    <cellStyle name="40% - Accent5 2 2 4 3" xfId="26899" xr:uid="{956A071D-2DB9-49C4-AE72-E25175F8463F}"/>
    <cellStyle name="40% - Accent5 2 2 4 3 2" xfId="26900" xr:uid="{9FF9EC24-E84E-48BF-BE98-9C2FD2BCF52F}"/>
    <cellStyle name="40% - Accent5 2 2 4 4" xfId="26901" xr:uid="{CB47E60E-9532-43CD-AD94-5555D76D434D}"/>
    <cellStyle name="40% - Accent5 2 2 5" xfId="26902" xr:uid="{B28EC607-0022-42D7-A9B1-B693656FC37C}"/>
    <cellStyle name="40% - Accent5 2 2 5 2" xfId="26903" xr:uid="{E8138141-36E1-4877-B2FA-BD814C22521A}"/>
    <cellStyle name="40% - Accent5 2 2 5 2 2" xfId="26904" xr:uid="{C1E28D81-F9F7-44A1-B06F-E1D1CB9EB4F0}"/>
    <cellStyle name="40% - Accent5 2 2 5 3" xfId="26905" xr:uid="{94074F23-8A94-487A-91BA-27E071EE2ABB}"/>
    <cellStyle name="40% - Accent5 2 2 6" xfId="26906" xr:uid="{B5C64C06-2183-41AD-85A5-C9B413B07A10}"/>
    <cellStyle name="40% - Accent5 2 2 6 2" xfId="26907" xr:uid="{1D1722A3-EC2D-4E17-906A-9A947DB9A09E}"/>
    <cellStyle name="40% - Accent5 2 2 7" xfId="26908" xr:uid="{DA3BA3B0-BDA2-4E44-8E86-405933ACF758}"/>
    <cellStyle name="40% - Accent5 2 2_Asset Register (new)" xfId="26909" xr:uid="{5789D4FA-DC12-4A9B-81E6-DF1AA69476D4}"/>
    <cellStyle name="40% - Accent5 2 3" xfId="26910" xr:uid="{CE85C3DC-51AD-47C3-B04C-F8AACBE1480C}"/>
    <cellStyle name="40% - Accent5 2 3 2" xfId="26911" xr:uid="{DE645661-2A93-4490-96CD-5198FBA61246}"/>
    <cellStyle name="40% - Accent5 2 3 2 2" xfId="26912" xr:uid="{D1EDED42-CE52-4D7C-8D48-E50D25A04525}"/>
    <cellStyle name="40% - Accent5 2 3 2 2 2" xfId="26913" xr:uid="{348510DB-0F3B-4B9B-BB74-EED590EC3EA8}"/>
    <cellStyle name="40% - Accent5 2 3 2 2 2 2" xfId="26914" xr:uid="{970C6E62-AA50-4B19-9D9D-C827B4289FD7}"/>
    <cellStyle name="40% - Accent5 2 3 2 2 3" xfId="26915" xr:uid="{22C40D8A-9D3E-48CA-A06D-942104CDD037}"/>
    <cellStyle name="40% - Accent5 2 3 2 3" xfId="26916" xr:uid="{6335D085-A3B5-4A55-9BBA-C7A156826780}"/>
    <cellStyle name="40% - Accent5 2 3 2 3 2" xfId="26917" xr:uid="{C598AE70-1549-448D-9A14-B507584A0773}"/>
    <cellStyle name="40% - Accent5 2 3 2 3 2 2" xfId="26918" xr:uid="{673CC920-A380-478A-8D0E-56B20B6B8286}"/>
    <cellStyle name="40% - Accent5 2 3 2 3 2 2 2" xfId="26919" xr:uid="{4A4F77E0-588E-47C7-AD38-13199B83638F}"/>
    <cellStyle name="40% - Accent5 2 3 2 3 2 3" xfId="26920" xr:uid="{71F5D036-BA57-4A9F-BF5F-0B1F34C42EFA}"/>
    <cellStyle name="40% - Accent5 2 3 2 3 3" xfId="26921" xr:uid="{DC93205E-CB42-4522-86C0-16CE5D9AB5E5}"/>
    <cellStyle name="40% - Accent5 2 3 2 3 3 2" xfId="26922" xr:uid="{6141FC7D-2F6E-4704-850A-262891AC126F}"/>
    <cellStyle name="40% - Accent5 2 3 2 3 4" xfId="26923" xr:uid="{D4319EA6-9085-46B1-8408-71889FC31140}"/>
    <cellStyle name="40% - Accent5 2 3 2 4" xfId="26924" xr:uid="{DEB233BB-D1D4-46F5-A303-085595402A3B}"/>
    <cellStyle name="40% - Accent5 2 3 2 4 2" xfId="26925" xr:uid="{7E2FFEC3-948D-4AD0-9B0D-72BB503AB646}"/>
    <cellStyle name="40% - Accent5 2 3 2 4 2 2" xfId="26926" xr:uid="{27511147-64E5-4E2A-A79E-A35837B2D35C}"/>
    <cellStyle name="40% - Accent5 2 3 2 4 3" xfId="26927" xr:uid="{E3F0327B-B073-4096-B515-B59ED7B912FD}"/>
    <cellStyle name="40% - Accent5 2 3 2 5" xfId="26928" xr:uid="{8460B385-915F-4E67-9AB2-13E451117246}"/>
    <cellStyle name="40% - Accent5 2 3 2 5 2" xfId="26929" xr:uid="{8F1726C8-E7A6-415A-8B28-9F058B3651C4}"/>
    <cellStyle name="40% - Accent5 2 3 2 6" xfId="26930" xr:uid="{4D9DE10A-D130-4571-92B0-4A0EC7356B03}"/>
    <cellStyle name="40% - Accent5 2 3 2 6 2" xfId="26931" xr:uid="{0F4DAC9C-2FB4-46EB-A6DA-38A32E42926F}"/>
    <cellStyle name="40% - Accent5 2 3 2 7" xfId="26932" xr:uid="{D4252CCB-91A0-4FFC-89F2-D8E38A3E305D}"/>
    <cellStyle name="40% - Accent5 2 3 2 8" xfId="26933" xr:uid="{B352F0B2-67E0-4761-A5A7-50DCD7DD2E8C}"/>
    <cellStyle name="40% - Accent5 2 3 3" xfId="26934" xr:uid="{32E8EFCA-912B-49BC-B6EB-92B1ABD61704}"/>
    <cellStyle name="40% - Accent5 2 3 3 2" xfId="26935" xr:uid="{9C65E32A-9A1A-4BAE-A622-A64BB4DA3D70}"/>
    <cellStyle name="40% - Accent5 2 3 3 2 2" xfId="26936" xr:uid="{6F323979-A787-468A-9A59-8E1ECCA7DED7}"/>
    <cellStyle name="40% - Accent5 2 3 3 2 2 2" xfId="26937" xr:uid="{ED6D5B42-7737-4D11-9728-016ABE08BFCE}"/>
    <cellStyle name="40% - Accent5 2 3 3 2 2 2 2" xfId="26938" xr:uid="{E086C07C-6A85-44AA-9039-6B328321CD81}"/>
    <cellStyle name="40% - Accent5 2 3 3 2 2 3" xfId="26939" xr:uid="{BA0B2B52-0219-4360-84E5-B2926618BFF9}"/>
    <cellStyle name="40% - Accent5 2 3 3 2 3" xfId="26940" xr:uid="{2380531A-8508-4EEA-BDDB-D7B827574908}"/>
    <cellStyle name="40% - Accent5 2 3 3 2 3 2" xfId="26941" xr:uid="{155A3BB9-FB3A-4359-87D6-2270D5473F4B}"/>
    <cellStyle name="40% - Accent5 2 3 3 2 4" xfId="26942" xr:uid="{47E46580-5039-4883-9CA5-3D1B0E753CCC}"/>
    <cellStyle name="40% - Accent5 2 3 3 3" xfId="26943" xr:uid="{D948A658-EB12-48CE-9680-8255BDC8D667}"/>
    <cellStyle name="40% - Accent5 2 3 3 3 2" xfId="26944" xr:uid="{C92EF204-A799-4FA8-B9AE-A4AAB76C5279}"/>
    <cellStyle name="40% - Accent5 2 3 3 3 2 2" xfId="26945" xr:uid="{BA8B5459-AA85-439A-A551-2613492D9C31}"/>
    <cellStyle name="40% - Accent5 2 3 3 3 3" xfId="26946" xr:uid="{787DA697-9A9C-47FE-A1D7-6C5216E6B576}"/>
    <cellStyle name="40% - Accent5 2 3 3 4" xfId="26947" xr:uid="{FD8E3AEC-CC03-475B-A8D6-65F6583F6D66}"/>
    <cellStyle name="40% - Accent5 2 3 3 4 2" xfId="26948" xr:uid="{18DA8714-FEDA-49DF-A37D-070B6413190C}"/>
    <cellStyle name="40% - Accent5 2 3 3 5" xfId="26949" xr:uid="{E152704A-936B-4715-8A96-76449EE1475A}"/>
    <cellStyle name="40% - Accent5 2 3 3 5 2" xfId="26950" xr:uid="{9D66AE6D-1E72-48FF-B25C-08F875504A47}"/>
    <cellStyle name="40% - Accent5 2 3 3 6" xfId="26951" xr:uid="{A3B8DAEF-DEE5-4A4F-B314-3A9B8A186FE8}"/>
    <cellStyle name="40% - Accent5 2 3 3 7" xfId="26952" xr:uid="{0535840B-E465-46B3-B1FD-08951673C53F}"/>
    <cellStyle name="40% - Accent5 2 3 4" xfId="26953" xr:uid="{2EB07A28-0A3F-41DB-8C48-569516B51BFA}"/>
    <cellStyle name="40% - Accent5 2 3 4 2" xfId="26954" xr:uid="{820C6DFB-1E8C-4922-88DF-21B8E04A029C}"/>
    <cellStyle name="40% - Accent5 2 3 4 2 2" xfId="26955" xr:uid="{D725B8E7-FC62-455F-87B2-0B31A934F4CF}"/>
    <cellStyle name="40% - Accent5 2 3 4 2 2 2" xfId="26956" xr:uid="{0CADD4F1-7F09-4107-86C0-6C9570AC6E02}"/>
    <cellStyle name="40% - Accent5 2 3 4 2 2 2 2" xfId="26957" xr:uid="{DAB0F3BB-9463-4B1C-93EC-17725C55CC19}"/>
    <cellStyle name="40% - Accent5 2 3 4 2 2 3" xfId="26958" xr:uid="{10BBEDF3-16FF-4CF0-966E-7D54509253CE}"/>
    <cellStyle name="40% - Accent5 2 3 4 2 3" xfId="26959" xr:uid="{B196F735-0ADC-47A5-B083-2F3B6455E9F6}"/>
    <cellStyle name="40% - Accent5 2 3 4 2 3 2" xfId="26960" xr:uid="{24DE2589-FBA5-4B32-8802-058D31D18181}"/>
    <cellStyle name="40% - Accent5 2 3 4 2 4" xfId="26961" xr:uid="{50D66623-1C6D-42A2-8671-B57B16DD1DB9}"/>
    <cellStyle name="40% - Accent5 2 3 4 3" xfId="26962" xr:uid="{571B420F-9432-4D94-83FE-BBFBB0712AC6}"/>
    <cellStyle name="40% - Accent5 2 3 4 3 2" xfId="26963" xr:uid="{DE843A1D-F0ED-439E-AC3E-B01B917E92FD}"/>
    <cellStyle name="40% - Accent5 2 3 4 3 2 2" xfId="26964" xr:uid="{4B909F68-F72B-409D-987D-D94DA38F3720}"/>
    <cellStyle name="40% - Accent5 2 3 4 3 3" xfId="26965" xr:uid="{A4357A52-927C-47CC-9CFA-A235967A7E81}"/>
    <cellStyle name="40% - Accent5 2 3 4 4" xfId="26966" xr:uid="{99BE70A6-7993-41D2-9808-8AB1724B9899}"/>
    <cellStyle name="40% - Accent5 2 3 4 4 2" xfId="26967" xr:uid="{837DB5CA-E8EC-45F5-9D76-DF4ADE49A77B}"/>
    <cellStyle name="40% - Accent5 2 3 4 5" xfId="26968" xr:uid="{1934BF69-7D02-44ED-9A5F-97C289C02A7E}"/>
    <cellStyle name="40% - Accent5 2 3 5" xfId="26969" xr:uid="{051D386A-E9EF-4037-99DD-72FA0E2851D0}"/>
    <cellStyle name="40% - Accent5 2 3 5 2" xfId="26970" xr:uid="{3B8B9ECE-BEBF-467E-9DC8-A9D960A77F3C}"/>
    <cellStyle name="40% - Accent5 2 3 6" xfId="26971" xr:uid="{56829BAB-CAD4-40CE-BD34-D1831ECDA5F9}"/>
    <cellStyle name="40% - Accent5 2 3_Sheet1" xfId="26972" xr:uid="{446E9F79-CA77-4C31-B0A7-31BE7E68E7FD}"/>
    <cellStyle name="40% - Accent5 2 4" xfId="26973" xr:uid="{A5163721-C17C-474F-B6E1-E450923BD9DC}"/>
    <cellStyle name="40% - Accent5 2 4 2" xfId="26974" xr:uid="{643C724E-C240-4DC7-8182-A2C13818FA39}"/>
    <cellStyle name="40% - Accent5 2 4 2 2" xfId="26975" xr:uid="{7042D6A9-40ED-412F-B43E-023A938F6092}"/>
    <cellStyle name="40% - Accent5 2 4 2 2 2" xfId="26976" xr:uid="{058357E7-AD34-4123-90BC-FCCE7F9BAFD8}"/>
    <cellStyle name="40% - Accent5 2 4 2 2 3" xfId="26977" xr:uid="{3DEC6B68-0DB4-480F-B693-57E3BA55A770}"/>
    <cellStyle name="40% - Accent5 2 4 2 3" xfId="26978" xr:uid="{F982448C-FDF3-487B-ABAC-72A0ADAF6B65}"/>
    <cellStyle name="40% - Accent5 2 4 2 4" xfId="26979" xr:uid="{DC66CB55-6CF6-48F2-A457-7EADA988763B}"/>
    <cellStyle name="40% - Accent5 2 4 3" xfId="26980" xr:uid="{C033EC8F-FD2A-486D-AC20-3D94FDB807C3}"/>
    <cellStyle name="40% - Accent5 2 4 3 2" xfId="26981" xr:uid="{4A9695F9-0EA8-4F99-AB01-041E3992F86C}"/>
    <cellStyle name="40% - Accent5 2 4 3 3" xfId="26982" xr:uid="{53D96498-2243-45BA-B081-BC2E72CE9462}"/>
    <cellStyle name="40% - Accent5 2 4 4" xfId="26983" xr:uid="{AADE5052-2487-437A-9A7F-D8771FF9F1DA}"/>
    <cellStyle name="40% - Accent5 2 4 4 2" xfId="26984" xr:uid="{B28F0F35-C802-4DB1-AC28-AB974009188D}"/>
    <cellStyle name="40% - Accent5 2 4 5" xfId="26985" xr:uid="{C7143F63-1235-4D23-9CAE-67F55E46C1D4}"/>
    <cellStyle name="40% - Accent5 2 5" xfId="26986" xr:uid="{1FF68DAE-577F-4E45-86C6-C05178783D05}"/>
    <cellStyle name="40% - Accent5 2 5 2" xfId="26987" xr:uid="{4A8A9F40-8ABE-4C0E-A823-0300085F24C1}"/>
    <cellStyle name="40% - Accent5 2 6" xfId="26988" xr:uid="{EC7BFF3E-5A3C-4A36-8B36-DD92072B8103}"/>
    <cellStyle name="40% - Accent5 2 7" xfId="26989" xr:uid="{15D2DE41-54E5-4AF7-8224-20BABEFA43C3}"/>
    <cellStyle name="40% - Accent5 2 8" xfId="26990" xr:uid="{DD0B8074-CF28-4E06-ADC1-742A266C1B0E}"/>
    <cellStyle name="40% - Accent5 2 9" xfId="26991" xr:uid="{690727FE-0A8F-4E7E-B9F8-77E1A2FFF82F}"/>
    <cellStyle name="40% - Accent5 2 9 2" xfId="26992" xr:uid="{0750A38E-EAE4-4A2E-9D70-8094F31EC997}"/>
    <cellStyle name="40% - Accent5 2 9 2 2" xfId="26993" xr:uid="{A59588FC-75BD-4B43-8E75-72D4D6FC5CAB}"/>
    <cellStyle name="40% - Accent5 2 9 2 2 2" xfId="26994" xr:uid="{C79A8F38-AE99-4A31-99C1-D8CEACBA47B0}"/>
    <cellStyle name="40% - Accent5 2 9 2 2 2 2" xfId="26995" xr:uid="{6FF580F7-28A5-4B0C-AF08-428280DDA6D7}"/>
    <cellStyle name="40% - Accent5 2 9 2 2 3" xfId="26996" xr:uid="{BFD96082-FEB7-475B-8B58-C5C252D1AE83}"/>
    <cellStyle name="40% - Accent5 2 9 2 3" xfId="26997" xr:uid="{93BE53E3-0334-48A4-8FAD-4363995F1D51}"/>
    <cellStyle name="40% - Accent5 2 9 2 3 2" xfId="26998" xr:uid="{3091C071-3A42-44C2-85A3-65D4608C8B07}"/>
    <cellStyle name="40% - Accent5 2 9 2 4" xfId="26999" xr:uid="{CEA0ECE4-546A-4C75-924C-DA7711CB157C}"/>
    <cellStyle name="40% - Accent5 2 9 3" xfId="27000" xr:uid="{5EBE8E3E-7EEE-4E65-ADA1-E584C57C7237}"/>
    <cellStyle name="40% - Accent5 2 9 3 2" xfId="27001" xr:uid="{C676AAB4-1FC6-47C4-AD24-6612621076E3}"/>
    <cellStyle name="40% - Accent5 2 9 3 2 2" xfId="27002" xr:uid="{B10DB87B-E21F-45D5-9B2E-D165F5206160}"/>
    <cellStyle name="40% - Accent5 2 9 3 3" xfId="27003" xr:uid="{E7714F48-0FED-481B-BB0E-10C44DD9C0EE}"/>
    <cellStyle name="40% - Accent5 2 9 4" xfId="27004" xr:uid="{B2C8192E-8EBC-4225-974A-32CF09133D19}"/>
    <cellStyle name="40% - Accent5 2 9 4 2" xfId="27005" xr:uid="{2DD52FB4-461B-4E96-BBEE-DE2C5AC638F4}"/>
    <cellStyle name="40% - Accent5 2 9 5" xfId="27006" xr:uid="{6AE5FF1A-972C-4565-9A65-E0D30CE006CC}"/>
    <cellStyle name="40% - Accent5 2_Asset Register (new)" xfId="27007" xr:uid="{7C1C0BD0-DE3E-4C32-AE8B-ACFD4080104F}"/>
    <cellStyle name="40% - Accent5 3" xfId="27008" xr:uid="{E51A4C57-2934-40C0-8C01-1FBEF89D6017}"/>
    <cellStyle name="40% - Accent5 3 10" xfId="27009" xr:uid="{8C324D4C-62CD-4798-ACD2-02230CC4DE0D}"/>
    <cellStyle name="40% - Accent5 3 10 2" xfId="27010" xr:uid="{38C047D6-33AF-46F4-A97C-CA1C565A08A6}"/>
    <cellStyle name="40% - Accent5 3 10 2 2" xfId="27011" xr:uid="{6A207768-5E1B-46E1-B392-2D6F46B195AA}"/>
    <cellStyle name="40% - Accent5 3 10 2 2 2" xfId="27012" xr:uid="{1C157AC6-CB3A-4256-9DEF-95545EEEF64E}"/>
    <cellStyle name="40% - Accent5 3 10 2 2 2 2" xfId="27013" xr:uid="{6F545FDF-3115-40B7-A74A-C2BB4C0CD505}"/>
    <cellStyle name="40% - Accent5 3 10 2 2 3" xfId="27014" xr:uid="{BD277909-3B22-45EA-BA8F-2A191A7FCDD2}"/>
    <cellStyle name="40% - Accent5 3 10 2 3" xfId="27015" xr:uid="{40A58939-4988-4B8B-BAE5-411DCE99C3B5}"/>
    <cellStyle name="40% - Accent5 3 10 2 3 2" xfId="27016" xr:uid="{9310F1A5-400E-4784-92C4-E5137ACBDE17}"/>
    <cellStyle name="40% - Accent5 3 10 2 4" xfId="27017" xr:uid="{42BF5FFD-FCB5-4E40-BF38-93947CFF845E}"/>
    <cellStyle name="40% - Accent5 3 10 3" xfId="27018" xr:uid="{8F6F9729-0FC7-44E5-BFE5-547FAC8831E8}"/>
    <cellStyle name="40% - Accent5 3 10 3 2" xfId="27019" xr:uid="{36A50440-EA8C-4854-946E-EB46AC3A11F2}"/>
    <cellStyle name="40% - Accent5 3 10 3 2 2" xfId="27020" xr:uid="{A87E5BF9-0A9F-4DC2-91A1-0A34117C906F}"/>
    <cellStyle name="40% - Accent5 3 10 3 3" xfId="27021" xr:uid="{99282D86-60F4-4488-BDF5-B5CC38FEE536}"/>
    <cellStyle name="40% - Accent5 3 10 4" xfId="27022" xr:uid="{11F8FE10-33F5-4398-9175-36858C240A73}"/>
    <cellStyle name="40% - Accent5 3 10 4 2" xfId="27023" xr:uid="{755A9EC5-F392-4CCE-8EA3-77E90995B00F}"/>
    <cellStyle name="40% - Accent5 3 10 5" xfId="27024" xr:uid="{21223E61-549D-4C78-AE42-1A6DC247DFB9}"/>
    <cellStyle name="40% - Accent5 3 11" xfId="27025" xr:uid="{01B243D2-4585-4A39-A40E-328D0D5CE7AA}"/>
    <cellStyle name="40% - Accent5 3 11 2" xfId="27026" xr:uid="{2449EEB0-4512-449E-B58D-AC8046FF372E}"/>
    <cellStyle name="40% - Accent5 3 11 2 2" xfId="27027" xr:uid="{1019E5EF-C034-40EB-B507-D6375FCEA9E6}"/>
    <cellStyle name="40% - Accent5 3 11 2 2 2" xfId="27028" xr:uid="{4800B5E4-25CE-4360-AF8C-792A815B78EB}"/>
    <cellStyle name="40% - Accent5 3 11 2 2 2 2" xfId="27029" xr:uid="{3A136B8C-182D-458B-B13D-9BA025685417}"/>
    <cellStyle name="40% - Accent5 3 11 2 2 3" xfId="27030" xr:uid="{2D87D0A5-EFD3-4D99-AC33-664E7BC93494}"/>
    <cellStyle name="40% - Accent5 3 11 2 3" xfId="27031" xr:uid="{86B8054E-B065-40B4-B8F6-16A339A40AA1}"/>
    <cellStyle name="40% - Accent5 3 11 2 3 2" xfId="27032" xr:uid="{9D96D773-F6D5-4174-B38F-5FB8707D6C2E}"/>
    <cellStyle name="40% - Accent5 3 11 2 4" xfId="27033" xr:uid="{A44E2C1C-F0CB-46DB-B787-342643C0F24C}"/>
    <cellStyle name="40% - Accent5 3 11 3" xfId="27034" xr:uid="{2591E479-52C7-414C-B399-18D04D4F9D18}"/>
    <cellStyle name="40% - Accent5 3 11 3 2" xfId="27035" xr:uid="{FAFFE080-9273-4EED-80E5-15E15CCD2DC7}"/>
    <cellStyle name="40% - Accent5 3 11 3 2 2" xfId="27036" xr:uid="{E307B833-38DC-45AE-8BCC-49F8BD9C1C3C}"/>
    <cellStyle name="40% - Accent5 3 11 3 3" xfId="27037" xr:uid="{68A8C15A-E60F-4DB4-B37C-02B66F9EEE92}"/>
    <cellStyle name="40% - Accent5 3 11 4" xfId="27038" xr:uid="{A35D83D6-6779-4886-B205-9B4AE780CA49}"/>
    <cellStyle name="40% - Accent5 3 11 4 2" xfId="27039" xr:uid="{887A239F-454E-46DE-8970-3A6F50AD1476}"/>
    <cellStyle name="40% - Accent5 3 11 5" xfId="27040" xr:uid="{2D9F95E1-2E93-4F8C-8F8C-2EDDF3016E79}"/>
    <cellStyle name="40% - Accent5 3 12" xfId="27041" xr:uid="{0FF98405-9C99-4E5A-850D-FE31E2075D4B}"/>
    <cellStyle name="40% - Accent5 3 12 2" xfId="27042" xr:uid="{F9382991-937D-422B-85AD-7C9B58F82DA6}"/>
    <cellStyle name="40% - Accent5 3 12 2 2" xfId="27043" xr:uid="{6366FAC7-5B6D-4F60-9A03-688524F2E1E3}"/>
    <cellStyle name="40% - Accent5 3 12 2 2 2" xfId="27044" xr:uid="{693A22C8-3675-4D23-95E5-3381A1AC6927}"/>
    <cellStyle name="40% - Accent5 3 12 2 2 2 2" xfId="27045" xr:uid="{E105413B-D3C6-47C3-AB5D-3CE701742370}"/>
    <cellStyle name="40% - Accent5 3 12 2 2 3" xfId="27046" xr:uid="{A4664569-EAC0-474E-A39D-63AA1750CD6B}"/>
    <cellStyle name="40% - Accent5 3 12 2 3" xfId="27047" xr:uid="{DA47A28D-03B2-4462-A845-90F39B241EB5}"/>
    <cellStyle name="40% - Accent5 3 12 2 3 2" xfId="27048" xr:uid="{E6B7DE93-3D8F-459D-80A4-670F55E11EB8}"/>
    <cellStyle name="40% - Accent5 3 12 2 4" xfId="27049" xr:uid="{F5912B86-688A-4B91-9602-E526295C3C3E}"/>
    <cellStyle name="40% - Accent5 3 12 3" xfId="27050" xr:uid="{60F154BF-C2CD-4D06-BA8C-0BEF4BF29D88}"/>
    <cellStyle name="40% - Accent5 3 12 3 2" xfId="27051" xr:uid="{20F80470-B44A-4F61-A547-759B070DD405}"/>
    <cellStyle name="40% - Accent5 3 12 3 2 2" xfId="27052" xr:uid="{28479F13-EE5F-4A3D-A3BD-2356A17FDF2F}"/>
    <cellStyle name="40% - Accent5 3 12 3 3" xfId="27053" xr:uid="{9412B3CE-EC37-4513-8796-5FD9D1F116A2}"/>
    <cellStyle name="40% - Accent5 3 12 4" xfId="27054" xr:uid="{78538E57-3CDE-44EC-9DC1-B136DE6664F6}"/>
    <cellStyle name="40% - Accent5 3 12 4 2" xfId="27055" xr:uid="{44FAF184-878E-4EFA-9C0F-39BAC2D3A99B}"/>
    <cellStyle name="40% - Accent5 3 12 5" xfId="27056" xr:uid="{F7030310-C689-4512-AD3E-F6DB5D34FF48}"/>
    <cellStyle name="40% - Accent5 3 13" xfId="27057" xr:uid="{12E125EA-AA85-400D-87A5-890EDEDC8E0C}"/>
    <cellStyle name="40% - Accent5 3 13 2" xfId="27058" xr:uid="{F6609C57-FA3B-4080-A85E-D5CF53F51FDD}"/>
    <cellStyle name="40% - Accent5 3 13 2 2" xfId="27059" xr:uid="{24943E84-FB01-4FB3-8F4B-83B2B6D0B523}"/>
    <cellStyle name="40% - Accent5 3 13 2 2 2" xfId="27060" xr:uid="{A8062CC2-2C68-438C-BB50-B34FCE9B3408}"/>
    <cellStyle name="40% - Accent5 3 13 2 2 2 2" xfId="27061" xr:uid="{2E039F28-E243-4605-A17D-AF45F5DA2629}"/>
    <cellStyle name="40% - Accent5 3 13 2 2 3" xfId="27062" xr:uid="{6F2901DC-AD7F-4EDF-A9EE-2B89C2212EF8}"/>
    <cellStyle name="40% - Accent5 3 13 2 3" xfId="27063" xr:uid="{F5FC8CD6-C816-4F46-A728-B12F0334D7EC}"/>
    <cellStyle name="40% - Accent5 3 13 2 3 2" xfId="27064" xr:uid="{2CF3AF77-C66B-44F2-A8B3-E689700EE4ED}"/>
    <cellStyle name="40% - Accent5 3 13 2 4" xfId="27065" xr:uid="{0E07D799-80DF-45A3-94F2-90B8BD795E74}"/>
    <cellStyle name="40% - Accent5 3 13 3" xfId="27066" xr:uid="{78980D0A-D111-4229-A1CA-9E4E894693DB}"/>
    <cellStyle name="40% - Accent5 3 13 3 2" xfId="27067" xr:uid="{752D713F-61E0-494E-BAF5-62C59AD9DC32}"/>
    <cellStyle name="40% - Accent5 3 13 3 2 2" xfId="27068" xr:uid="{A6BB3635-4C30-4F96-9B8C-9D6454EB669D}"/>
    <cellStyle name="40% - Accent5 3 13 3 3" xfId="27069" xr:uid="{87E50F40-6074-45E2-AFDD-549F9623D486}"/>
    <cellStyle name="40% - Accent5 3 13 4" xfId="27070" xr:uid="{79659EEC-C61C-4306-B8FC-F54D29D45218}"/>
    <cellStyle name="40% - Accent5 3 13 4 2" xfId="27071" xr:uid="{16A7CB05-8940-4CB3-A539-9B213B18147D}"/>
    <cellStyle name="40% - Accent5 3 13 5" xfId="27072" xr:uid="{7660171A-7087-4346-BBC4-BBA05C7A8F12}"/>
    <cellStyle name="40% - Accent5 3 14" xfId="27073" xr:uid="{74FB6F2B-C32B-4857-955A-00ADEE1DB9D9}"/>
    <cellStyle name="40% - Accent5 3 14 2" xfId="27074" xr:uid="{D1464B3B-F44A-47F1-8472-8DC882B8E104}"/>
    <cellStyle name="40% - Accent5 3 14 2 2" xfId="27075" xr:uid="{9726126D-A1D6-46C6-BA03-6CACE563729C}"/>
    <cellStyle name="40% - Accent5 3 14 2 2 2" xfId="27076" xr:uid="{9E8FC9BB-4F47-4F06-94C1-246DFB6AA601}"/>
    <cellStyle name="40% - Accent5 3 14 2 3" xfId="27077" xr:uid="{A08ED352-26F7-4629-9A3D-E2E93BB33CD0}"/>
    <cellStyle name="40% - Accent5 3 14 3" xfId="27078" xr:uid="{24BBFE91-A3B9-4699-85CC-D214D86E920E}"/>
    <cellStyle name="40% - Accent5 3 14 3 2" xfId="27079" xr:uid="{693F6444-0DC6-4FF2-8F90-A8F8B6A6D94C}"/>
    <cellStyle name="40% - Accent5 3 14 4" xfId="27080" xr:uid="{EA63F105-2442-4318-8F31-A373F0CFE6FF}"/>
    <cellStyle name="40% - Accent5 3 15" xfId="27081" xr:uid="{1F3355B6-B9E0-4E1D-BACF-7274FADAEACF}"/>
    <cellStyle name="40% - Accent5 3 15 2" xfId="27082" xr:uid="{92A43885-5D67-473D-AE72-26915556C2EB}"/>
    <cellStyle name="40% - Accent5 3 15 2 2" xfId="27083" xr:uid="{0614ADE9-B832-446C-ACB9-949B677FF6DB}"/>
    <cellStyle name="40% - Accent5 3 15 3" xfId="27084" xr:uid="{939F34EF-0838-44D8-8ABB-EAB74F6CF22D}"/>
    <cellStyle name="40% - Accent5 3 16" xfId="27085" xr:uid="{0C5C585F-333C-4FC9-9BD3-6A27E9329AC7}"/>
    <cellStyle name="40% - Accent5 3 16 2" xfId="27086" xr:uid="{41C88DAB-684E-4997-B5C5-C1762186F62A}"/>
    <cellStyle name="40% - Accent5 3 17" xfId="27087" xr:uid="{7C2B451C-D3B3-4280-AFD7-AD57B7F67285}"/>
    <cellStyle name="40% - Accent5 3 17 2" xfId="27088" xr:uid="{403E698B-BE48-45DD-972E-1A18A4EF0BC1}"/>
    <cellStyle name="40% - Accent5 3 18" xfId="27089" xr:uid="{E7364B3A-4721-4DF5-9480-E483345DB11B}"/>
    <cellStyle name="40% - Accent5 3 19" xfId="27090" xr:uid="{63FC6169-53B8-497F-AAA7-CB04F0FF3094}"/>
    <cellStyle name="40% - Accent5 3 2" xfId="27091" xr:uid="{D4644ED3-D5B7-48C3-9940-8312C18DBDD0}"/>
    <cellStyle name="40% - Accent5 3 2 10" xfId="27092" xr:uid="{4C90A0E7-2248-4D06-90B3-EE61CFD7D03F}"/>
    <cellStyle name="40% - Accent5 3 2 10 2" xfId="27093" xr:uid="{AD0122B1-C239-4B7E-8377-42987D392E53}"/>
    <cellStyle name="40% - Accent5 3 2 10 2 2" xfId="27094" xr:uid="{F9265CDF-C287-4DEE-BA71-9654F8EECE38}"/>
    <cellStyle name="40% - Accent5 3 2 10 2 2 2" xfId="27095" xr:uid="{96EFB317-FC3F-43CB-94B1-EB01ECC32286}"/>
    <cellStyle name="40% - Accent5 3 2 10 2 2 2 2" xfId="27096" xr:uid="{1CD2D9F2-7675-404E-AC88-11AC5114CCE7}"/>
    <cellStyle name="40% - Accent5 3 2 10 2 2 3" xfId="27097" xr:uid="{CA9EB42D-FF8A-42F1-8030-861981E1807E}"/>
    <cellStyle name="40% - Accent5 3 2 10 2 3" xfId="27098" xr:uid="{C3D88342-254F-4BC2-9380-F42348DFF3F1}"/>
    <cellStyle name="40% - Accent5 3 2 10 2 3 2" xfId="27099" xr:uid="{B29D1F46-39CA-4B46-814A-DD4007A395B5}"/>
    <cellStyle name="40% - Accent5 3 2 10 2 4" xfId="27100" xr:uid="{6F137649-2627-4E59-B0F1-54AF4687413D}"/>
    <cellStyle name="40% - Accent5 3 2 10 3" xfId="27101" xr:uid="{9DC8348A-F6CA-4BB5-A6D2-512FAEF1120A}"/>
    <cellStyle name="40% - Accent5 3 2 10 3 2" xfId="27102" xr:uid="{D124CDC6-73A0-4A0C-BF53-9B606EAC72BC}"/>
    <cellStyle name="40% - Accent5 3 2 10 3 2 2" xfId="27103" xr:uid="{51CEBCBF-4E1A-4D39-B4D8-72E5DB424B84}"/>
    <cellStyle name="40% - Accent5 3 2 10 3 3" xfId="27104" xr:uid="{78C6968E-093B-4BD9-85C6-0CA7157180D9}"/>
    <cellStyle name="40% - Accent5 3 2 10 4" xfId="27105" xr:uid="{7120DD63-8F1C-4244-BBEE-CE187EDFF9BF}"/>
    <cellStyle name="40% - Accent5 3 2 10 4 2" xfId="27106" xr:uid="{3F39542F-4CFB-4681-90C2-AD2CFCFCAD9A}"/>
    <cellStyle name="40% - Accent5 3 2 10 5" xfId="27107" xr:uid="{D77B1F0C-C21B-40C3-BD78-91C78AB5C9F2}"/>
    <cellStyle name="40% - Accent5 3 2 11" xfId="27108" xr:uid="{1064AA23-B924-40B0-AFC8-95F8C19BEBCD}"/>
    <cellStyle name="40% - Accent5 3 2 11 2" xfId="27109" xr:uid="{5CA15B5D-931A-476C-AC6E-6C782063CEBD}"/>
    <cellStyle name="40% - Accent5 3 2 11 2 2" xfId="27110" xr:uid="{4CAC4EF7-FE23-47A7-A53E-8144886C2329}"/>
    <cellStyle name="40% - Accent5 3 2 11 2 2 2" xfId="27111" xr:uid="{31E74B5A-DAAC-46B0-BD26-55330D6661F3}"/>
    <cellStyle name="40% - Accent5 3 2 11 2 2 2 2" xfId="27112" xr:uid="{7C295E4A-B334-4499-9717-2F5B8262B384}"/>
    <cellStyle name="40% - Accent5 3 2 11 2 2 3" xfId="27113" xr:uid="{6100759E-0947-434B-A9CF-132BD095EDE2}"/>
    <cellStyle name="40% - Accent5 3 2 11 2 3" xfId="27114" xr:uid="{42D1305C-8874-4150-A4B1-852419051B31}"/>
    <cellStyle name="40% - Accent5 3 2 11 2 3 2" xfId="27115" xr:uid="{64F1092D-1A43-456D-9E6A-A7A77E266AFE}"/>
    <cellStyle name="40% - Accent5 3 2 11 2 4" xfId="27116" xr:uid="{88211164-C1B5-426E-A7FF-54B1DF6FE952}"/>
    <cellStyle name="40% - Accent5 3 2 11 3" xfId="27117" xr:uid="{207E4428-677D-4BD3-9C7A-201D9FB3281C}"/>
    <cellStyle name="40% - Accent5 3 2 11 3 2" xfId="27118" xr:uid="{7347E1E5-0DC2-4210-99EC-7B622A5935EE}"/>
    <cellStyle name="40% - Accent5 3 2 11 3 2 2" xfId="27119" xr:uid="{2C833435-C662-48D7-8E66-9632F65D02B1}"/>
    <cellStyle name="40% - Accent5 3 2 11 3 3" xfId="27120" xr:uid="{52D3BD6E-C6AE-4881-B1A7-8BE1BFCA693E}"/>
    <cellStyle name="40% - Accent5 3 2 11 4" xfId="27121" xr:uid="{6AC9D418-2C1B-4109-9FD8-9E8ADABACA88}"/>
    <cellStyle name="40% - Accent5 3 2 11 4 2" xfId="27122" xr:uid="{C5970EAD-8BA9-494A-8912-1ED4260F88AB}"/>
    <cellStyle name="40% - Accent5 3 2 11 5" xfId="27123" xr:uid="{F7ACC6E8-3ABE-4528-A83E-C41C2DA4C3A0}"/>
    <cellStyle name="40% - Accent5 3 2 12" xfId="27124" xr:uid="{EA3D15AA-2E89-4F7C-ACB9-62B8D12522A5}"/>
    <cellStyle name="40% - Accent5 3 2 12 2" xfId="27125" xr:uid="{D81D250C-B1A3-4098-BEC7-576971375512}"/>
    <cellStyle name="40% - Accent5 3 2 12 2 2" xfId="27126" xr:uid="{7687D6F5-3CD3-4696-B1B6-CBDEBE3347D5}"/>
    <cellStyle name="40% - Accent5 3 2 12 2 2 2" xfId="27127" xr:uid="{CE5EF855-BC2A-49DE-8409-11D395200177}"/>
    <cellStyle name="40% - Accent5 3 2 12 2 3" xfId="27128" xr:uid="{9292BE83-5153-45FE-8E29-BAAD818A180C}"/>
    <cellStyle name="40% - Accent5 3 2 12 3" xfId="27129" xr:uid="{3D5FC8E2-85A2-488B-9565-F421A3BFA878}"/>
    <cellStyle name="40% - Accent5 3 2 12 3 2" xfId="27130" xr:uid="{E404FF5D-87DE-464A-9EC5-BF3DB2227919}"/>
    <cellStyle name="40% - Accent5 3 2 12 4" xfId="27131" xr:uid="{12EEDA77-9426-4ECB-974F-3B904D160B72}"/>
    <cellStyle name="40% - Accent5 3 2 13" xfId="27132" xr:uid="{1D5E2D91-327B-49FC-AB52-D63BFA243C11}"/>
    <cellStyle name="40% - Accent5 3 2 13 2" xfId="27133" xr:uid="{521E8088-435E-472A-9AA4-EC6F409C5D3B}"/>
    <cellStyle name="40% - Accent5 3 2 13 2 2" xfId="27134" xr:uid="{473F1C41-43D7-4B6B-A281-88B080533424}"/>
    <cellStyle name="40% - Accent5 3 2 13 3" xfId="27135" xr:uid="{D0BF6BC6-257F-4906-A01A-28644A733027}"/>
    <cellStyle name="40% - Accent5 3 2 14" xfId="27136" xr:uid="{6DC925F5-1BE5-48EB-AE09-C531587BDC32}"/>
    <cellStyle name="40% - Accent5 3 2 14 2" xfId="27137" xr:uid="{9AF50865-643B-424B-9746-3A52FEC63E04}"/>
    <cellStyle name="40% - Accent5 3 2 15" xfId="27138" xr:uid="{8B033FC8-E25A-494F-B928-264021373DC2}"/>
    <cellStyle name="40% - Accent5 3 2 15 2" xfId="27139" xr:uid="{527EC7FD-42A9-464B-98F9-5A7577504EBA}"/>
    <cellStyle name="40% - Accent5 3 2 16" xfId="27140" xr:uid="{4747E0FE-22E0-47F7-8F35-5CB88E91BE94}"/>
    <cellStyle name="40% - Accent5 3 2 17" xfId="27141" xr:uid="{C92851AF-2A0D-49AF-866B-9C41C086F6C7}"/>
    <cellStyle name="40% - Accent5 3 2 2" xfId="27142" xr:uid="{93C5075A-3985-4404-B0E0-91A13A9B95CD}"/>
    <cellStyle name="40% - Accent5 3 2 2 10" xfId="27143" xr:uid="{75A6D14F-E424-4511-942B-99458EE3CB74}"/>
    <cellStyle name="40% - Accent5 3 2 2 2" xfId="27144" xr:uid="{1CB1280B-1C15-4749-B7B0-DC333107EA96}"/>
    <cellStyle name="40% - Accent5 3 2 2 2 2" xfId="27145" xr:uid="{1B343A51-D6A3-401B-ACE9-9B2DF5D888A7}"/>
    <cellStyle name="40% - Accent5 3 2 2 2 2 2" xfId="27146" xr:uid="{BB92F4CD-9FB4-4DB9-91A3-CEAF5920BD90}"/>
    <cellStyle name="40% - Accent5 3 2 2 2 2 2 2" xfId="27147" xr:uid="{6CDA8697-02CA-474C-9C0E-F7D63AE08B37}"/>
    <cellStyle name="40% - Accent5 3 2 2 2 2 2 2 2" xfId="27148" xr:uid="{7756F78F-FB15-48EF-9C2D-FAC2B5AF0BDF}"/>
    <cellStyle name="40% - Accent5 3 2 2 2 2 2 2 2 2" xfId="27149" xr:uid="{50767920-A5BD-4100-8CF4-898D31BA5FAD}"/>
    <cellStyle name="40% - Accent5 3 2 2 2 2 2 2 3" xfId="27150" xr:uid="{848BF2A4-F26D-4BDF-B205-14F9876C5E64}"/>
    <cellStyle name="40% - Accent5 3 2 2 2 2 2 3" xfId="27151" xr:uid="{2508498F-B670-41EA-8D7F-CC1CEFAA8D97}"/>
    <cellStyle name="40% - Accent5 3 2 2 2 2 2 3 2" xfId="27152" xr:uid="{7DAACA0E-FA9A-4373-A522-5DF7883D77D1}"/>
    <cellStyle name="40% - Accent5 3 2 2 2 2 2 4" xfId="27153" xr:uid="{AB75B982-CC11-4870-9F44-4CB8792D58F4}"/>
    <cellStyle name="40% - Accent5 3 2 2 2 2 2 4 2" xfId="27154" xr:uid="{5EF9E981-694E-468C-BAAB-05D86B4169AB}"/>
    <cellStyle name="40% - Accent5 3 2 2 2 2 2 5" xfId="27155" xr:uid="{AD0ACAD2-099B-4D4A-A115-B38D12A82853}"/>
    <cellStyle name="40% - Accent5 3 2 2 2 2 2 6" xfId="27156" xr:uid="{8DAA7628-09D8-439C-ADD6-C282819212EF}"/>
    <cellStyle name="40% - Accent5 3 2 2 2 2 3" xfId="27157" xr:uid="{81765D5E-B181-4BB4-B3C7-E23EEAB56B33}"/>
    <cellStyle name="40% - Accent5 3 2 2 2 2 3 2" xfId="27158" xr:uid="{EA26874E-B3AC-4B88-A0F9-50E1EC85C3E9}"/>
    <cellStyle name="40% - Accent5 3 2 2 2 2 3 2 2" xfId="27159" xr:uid="{B671BDFF-DC71-4D74-8E79-5CF03FF40BCB}"/>
    <cellStyle name="40% - Accent5 3 2 2 2 2 3 3" xfId="27160" xr:uid="{2F7D0C75-E1A2-46B4-85A7-00B9D558680E}"/>
    <cellStyle name="40% - Accent5 3 2 2 2 2 4" xfId="27161" xr:uid="{A4D3B016-25CA-4427-A9AD-BE77EC80AB99}"/>
    <cellStyle name="40% - Accent5 3 2 2 2 2 4 2" xfId="27162" xr:uid="{C0BD9251-1219-4F44-85EB-D1A55615904D}"/>
    <cellStyle name="40% - Accent5 3 2 2 2 2 5" xfId="27163" xr:uid="{2CC08062-BF09-4165-A786-CDC8DA57BED4}"/>
    <cellStyle name="40% - Accent5 3 2 2 2 2 5 2" xfId="27164" xr:uid="{563A6128-66AB-4D34-B215-B1D45E32DB90}"/>
    <cellStyle name="40% - Accent5 3 2 2 2 2 6" xfId="27165" xr:uid="{A562F1CB-E6CF-406A-94F7-5D76F3E28959}"/>
    <cellStyle name="40% - Accent5 3 2 2 2 2 7" xfId="27166" xr:uid="{2F7D6471-2CCE-4D3B-B9F0-ABBAB4900CD1}"/>
    <cellStyle name="40% - Accent5 3 2 2 2 3" xfId="27167" xr:uid="{BC5CD3DB-9242-40BE-815D-5052527DA577}"/>
    <cellStyle name="40% - Accent5 3 2 2 2 3 2" xfId="27168" xr:uid="{D86F2A58-98A3-4494-9C6A-5EC1E5612FBE}"/>
    <cellStyle name="40% - Accent5 3 2 2 2 3 2 2" xfId="27169" xr:uid="{B57102C0-059C-4D9B-9428-50EBB6BDC232}"/>
    <cellStyle name="40% - Accent5 3 2 2 2 3 2 2 2" xfId="27170" xr:uid="{C42FB371-79D9-4827-BFDB-CAA18E79E866}"/>
    <cellStyle name="40% - Accent5 3 2 2 2 3 2 3" xfId="27171" xr:uid="{81D78A7E-7A85-4CF6-BB57-0C685F914E57}"/>
    <cellStyle name="40% - Accent5 3 2 2 2 3 3" xfId="27172" xr:uid="{0D7C3EA2-2462-41F5-95E6-F1585B9198F8}"/>
    <cellStyle name="40% - Accent5 3 2 2 2 3 3 2" xfId="27173" xr:uid="{C327BD98-99BC-4B64-8C54-F5ECDF56D73F}"/>
    <cellStyle name="40% - Accent5 3 2 2 2 3 4" xfId="27174" xr:uid="{F0E11C89-17C4-4D5C-807C-849612485C74}"/>
    <cellStyle name="40% - Accent5 3 2 2 2 3 4 2" xfId="27175" xr:uid="{8B3B1084-4538-467E-BCBE-7801AD3EF5C8}"/>
    <cellStyle name="40% - Accent5 3 2 2 2 3 5" xfId="27176" xr:uid="{BBFEBED2-7864-48A0-830F-70E267B410E4}"/>
    <cellStyle name="40% - Accent5 3 2 2 2 3 6" xfId="27177" xr:uid="{E7502AD7-5FD8-4549-8A32-11BED7FFF1B4}"/>
    <cellStyle name="40% - Accent5 3 2 2 2 4" xfId="27178" xr:uid="{9D8F34D6-F965-4FA3-B6B7-CDDAD1903C25}"/>
    <cellStyle name="40% - Accent5 3 2 2 2 4 2" xfId="27179" xr:uid="{FB6FCA52-C6CE-4016-B9D3-80E72DAA5256}"/>
    <cellStyle name="40% - Accent5 3 2 2 2 4 2 2" xfId="27180" xr:uid="{6AF20553-B5FE-42E0-BF5A-49237B364F24}"/>
    <cellStyle name="40% - Accent5 3 2 2 2 4 3" xfId="27181" xr:uid="{28120F3B-8476-4224-BD3B-A6FBE78E08FB}"/>
    <cellStyle name="40% - Accent5 3 2 2 2 5" xfId="27182" xr:uid="{B9F30874-5353-4C36-A0EC-38DBAEE5B477}"/>
    <cellStyle name="40% - Accent5 3 2 2 2 5 2" xfId="27183" xr:uid="{9E6BB744-B108-4BD4-9C0F-14B258681942}"/>
    <cellStyle name="40% - Accent5 3 2 2 2 6" xfId="27184" xr:uid="{C3A511AC-A726-4392-8CE8-09290AC6649F}"/>
    <cellStyle name="40% - Accent5 3 2 2 2 6 2" xfId="27185" xr:uid="{A76BA67D-0095-436F-93A2-9C7EABF1C347}"/>
    <cellStyle name="40% - Accent5 3 2 2 2 7" xfId="27186" xr:uid="{C6C27995-F899-48D4-9B41-EEE359513353}"/>
    <cellStyle name="40% - Accent5 3 2 2 2 8" xfId="27187" xr:uid="{26B677AC-5505-4794-AB7F-E64AEADF1285}"/>
    <cellStyle name="40% - Accent5 3 2 2 3" xfId="27188" xr:uid="{F063436F-D95B-4C16-AEDE-DECF96910A0A}"/>
    <cellStyle name="40% - Accent5 3 2 2 3 2" xfId="27189" xr:uid="{4222B4A6-7320-4E35-9E47-03E17F63D913}"/>
    <cellStyle name="40% - Accent5 3 2 2 3 2 2" xfId="27190" xr:uid="{8D901E50-3404-471F-BBDA-21ABC93BC274}"/>
    <cellStyle name="40% - Accent5 3 2 2 3 2 2 2" xfId="27191" xr:uid="{12137921-2807-4FCA-9958-E05B8CAA554A}"/>
    <cellStyle name="40% - Accent5 3 2 2 3 2 2 2 2" xfId="27192" xr:uid="{561806DC-5370-4CB9-8E47-DA469413D0E6}"/>
    <cellStyle name="40% - Accent5 3 2 2 3 2 2 3" xfId="27193" xr:uid="{F9D874B1-F2E5-4C9C-A386-7941C321A350}"/>
    <cellStyle name="40% - Accent5 3 2 2 3 2 3" xfId="27194" xr:uid="{CD0B6002-98CC-44B4-93A1-F7FDCB3D7139}"/>
    <cellStyle name="40% - Accent5 3 2 2 3 2 3 2" xfId="27195" xr:uid="{C0DD9310-74A9-4C6A-B992-C06CBAADCAEE}"/>
    <cellStyle name="40% - Accent5 3 2 2 3 2 4" xfId="27196" xr:uid="{79142C10-B540-4060-85B0-874671611D31}"/>
    <cellStyle name="40% - Accent5 3 2 2 3 2 4 2" xfId="27197" xr:uid="{607C03CA-7F2D-49AE-B8E7-2FED7EE561BA}"/>
    <cellStyle name="40% - Accent5 3 2 2 3 2 5" xfId="27198" xr:uid="{045EDDD0-812E-421A-A167-19320F441853}"/>
    <cellStyle name="40% - Accent5 3 2 2 3 2 6" xfId="27199" xr:uid="{D7A802B4-6E50-475F-9F26-7CAEC15213CE}"/>
    <cellStyle name="40% - Accent5 3 2 2 3 3" xfId="27200" xr:uid="{6CF597A8-D864-4010-B79F-842DF5E31217}"/>
    <cellStyle name="40% - Accent5 3 2 2 3 3 2" xfId="27201" xr:uid="{DE5A8B8F-32F3-4CEB-8A29-648F3BA5FDCC}"/>
    <cellStyle name="40% - Accent5 3 2 2 3 3 2 2" xfId="27202" xr:uid="{F01230C4-1F8A-422C-B7A9-A796E20E2318}"/>
    <cellStyle name="40% - Accent5 3 2 2 3 3 3" xfId="27203" xr:uid="{4CEAB895-6F5C-47BA-9E0B-973AF1805B4B}"/>
    <cellStyle name="40% - Accent5 3 2 2 3 4" xfId="27204" xr:uid="{D8AC121E-08CF-43A9-B491-7B35330EE441}"/>
    <cellStyle name="40% - Accent5 3 2 2 3 4 2" xfId="27205" xr:uid="{CE9266B4-6351-4CA2-8C74-394DFBC4B807}"/>
    <cellStyle name="40% - Accent5 3 2 2 3 5" xfId="27206" xr:uid="{D42F70AD-3827-4585-A71E-6D774E90DF61}"/>
    <cellStyle name="40% - Accent5 3 2 2 3 5 2" xfId="27207" xr:uid="{1DC8D029-B8A6-43A0-A1E0-4F90A78E737D}"/>
    <cellStyle name="40% - Accent5 3 2 2 3 6" xfId="27208" xr:uid="{C937EBAA-A0A5-4E78-A4B8-1334A3484662}"/>
    <cellStyle name="40% - Accent5 3 2 2 3 7" xfId="27209" xr:uid="{FA01FC5E-CC73-4F91-895C-9987AEF1B5C5}"/>
    <cellStyle name="40% - Accent5 3 2 2 4" xfId="27210" xr:uid="{A2CFD056-B2B1-43FD-A660-21CA80744648}"/>
    <cellStyle name="40% - Accent5 3 2 2 4 2" xfId="27211" xr:uid="{C2879B0D-6CB2-463F-A6CA-A4A3B84FB3A3}"/>
    <cellStyle name="40% - Accent5 3 2 2 4 2 2" xfId="27212" xr:uid="{E19C052B-053F-4B31-B4EB-7A6F0AB1C311}"/>
    <cellStyle name="40% - Accent5 3 2 2 4 2 2 2" xfId="27213" xr:uid="{58D44313-2483-434D-9B7D-1CA2B05CE3D1}"/>
    <cellStyle name="40% - Accent5 3 2 2 4 2 2 2 2" xfId="27214" xr:uid="{085BD0D8-B448-4AE5-8A25-EC83CE24EBA2}"/>
    <cellStyle name="40% - Accent5 3 2 2 4 2 2 3" xfId="27215" xr:uid="{8C157B8C-FB0D-46B4-801D-8C0290D0B9BD}"/>
    <cellStyle name="40% - Accent5 3 2 2 4 2 3" xfId="27216" xr:uid="{73891869-EF42-4040-8152-CE974DB73C84}"/>
    <cellStyle name="40% - Accent5 3 2 2 4 2 3 2" xfId="27217" xr:uid="{7CD2159A-8A79-4314-B395-0BE6E091E7FB}"/>
    <cellStyle name="40% - Accent5 3 2 2 4 2 4" xfId="27218" xr:uid="{DFB135C6-D1E5-4099-91BA-43E550A827FA}"/>
    <cellStyle name="40% - Accent5 3 2 2 4 3" xfId="27219" xr:uid="{3C9048A2-E2A8-4FDC-B948-CC4F83950F4E}"/>
    <cellStyle name="40% - Accent5 3 2 2 4 3 2" xfId="27220" xr:uid="{F09F4C2C-9E0D-4AB5-8C0C-A1A7C38CCA7E}"/>
    <cellStyle name="40% - Accent5 3 2 2 4 3 2 2" xfId="27221" xr:uid="{C7F0E6C0-8C9E-4A29-A560-EF93443F5D4A}"/>
    <cellStyle name="40% - Accent5 3 2 2 4 3 3" xfId="27222" xr:uid="{04BB6180-C65E-4E74-8DD3-DDF77A1F3382}"/>
    <cellStyle name="40% - Accent5 3 2 2 4 4" xfId="27223" xr:uid="{D503D96D-BD82-46B5-A23F-B603E0B7F0AA}"/>
    <cellStyle name="40% - Accent5 3 2 2 4 4 2" xfId="27224" xr:uid="{B7CC80B8-9C5D-4AB7-ADF4-6251FE2C7B78}"/>
    <cellStyle name="40% - Accent5 3 2 2 4 5" xfId="27225" xr:uid="{2F2A077E-CD74-4786-A3AC-F55D66FFE9B1}"/>
    <cellStyle name="40% - Accent5 3 2 2 4 5 2" xfId="27226" xr:uid="{B3378D69-D287-4AE7-BD3F-E5F290F91168}"/>
    <cellStyle name="40% - Accent5 3 2 2 4 6" xfId="27227" xr:uid="{FB2BE1DE-8455-4FA5-AC9B-0C87FE236DC8}"/>
    <cellStyle name="40% - Accent5 3 2 2 4 7" xfId="27228" xr:uid="{960B43CD-919D-413E-92BE-050CDAAA1A99}"/>
    <cellStyle name="40% - Accent5 3 2 2 5" xfId="27229" xr:uid="{0CC25323-A6DE-40C0-9F5E-5F0EA8C010EA}"/>
    <cellStyle name="40% - Accent5 3 2 2 5 2" xfId="27230" xr:uid="{7C1A1D2B-081F-418A-8CB1-3E39C5B7DBA8}"/>
    <cellStyle name="40% - Accent5 3 2 2 5 2 2" xfId="27231" xr:uid="{913E13F1-78DF-4AAE-9E85-230B9E2AF395}"/>
    <cellStyle name="40% - Accent5 3 2 2 5 2 2 2" xfId="27232" xr:uid="{82C4F103-370A-44AA-B972-F35B86274533}"/>
    <cellStyle name="40% - Accent5 3 2 2 5 2 3" xfId="27233" xr:uid="{58834E38-903A-4D6D-9013-AA673D59CD63}"/>
    <cellStyle name="40% - Accent5 3 2 2 5 3" xfId="27234" xr:uid="{D8F0BEEF-90D3-4C1B-A59A-6E27E7ABEFCD}"/>
    <cellStyle name="40% - Accent5 3 2 2 5 3 2" xfId="27235" xr:uid="{49A29613-65EB-4F22-8077-7EAD2D23513D}"/>
    <cellStyle name="40% - Accent5 3 2 2 5 4" xfId="27236" xr:uid="{C30D7257-0E9F-4E27-B4C5-E7FD8D50B896}"/>
    <cellStyle name="40% - Accent5 3 2 2 6" xfId="27237" xr:uid="{BE0593B0-4946-422C-A59D-DE0997C34EC7}"/>
    <cellStyle name="40% - Accent5 3 2 2 6 2" xfId="27238" xr:uid="{4D34E2FF-A0E6-433F-9A1C-6FF4EF64BAA7}"/>
    <cellStyle name="40% - Accent5 3 2 2 6 2 2" xfId="27239" xr:uid="{46A65EB2-B591-420E-93A9-2F8813D3DD3A}"/>
    <cellStyle name="40% - Accent5 3 2 2 6 3" xfId="27240" xr:uid="{E5F4BE12-16D2-4A05-8AB1-5CCF1FF0DFB3}"/>
    <cellStyle name="40% - Accent5 3 2 2 7" xfId="27241" xr:uid="{6E134EE0-81B5-4615-BD0C-971F2C0B22B7}"/>
    <cellStyle name="40% - Accent5 3 2 2 7 2" xfId="27242" xr:uid="{8CDC7C88-43C3-41B8-8F7D-EBD583A09FD7}"/>
    <cellStyle name="40% - Accent5 3 2 2 8" xfId="27243" xr:uid="{2335FBC6-B316-4FBB-A7DC-EDA8ACD05EAE}"/>
    <cellStyle name="40% - Accent5 3 2 2 8 2" xfId="27244" xr:uid="{ACEC471B-E211-4D19-B1D1-D0E4F84549AD}"/>
    <cellStyle name="40% - Accent5 3 2 2 9" xfId="27245" xr:uid="{EAD18482-E519-404D-9C45-A444D5CC25EE}"/>
    <cellStyle name="40% - Accent5 3 2 2_Asset Register (new)" xfId="27246" xr:uid="{ED57F1CB-59F1-4548-8B19-ECD4C7CE6873}"/>
    <cellStyle name="40% - Accent5 3 2 3" xfId="27247" xr:uid="{AFB1D600-7449-47CA-98FC-3333D9CA6C7F}"/>
    <cellStyle name="40% - Accent5 3 2 3 2" xfId="27248" xr:uid="{582F74A5-44F1-45DB-B218-FDFE38337168}"/>
    <cellStyle name="40% - Accent5 3 2 3 2 2" xfId="27249" xr:uid="{53AD6FD7-9C8C-41D7-B31C-8BD639BDABAA}"/>
    <cellStyle name="40% - Accent5 3 2 3 2 2 2" xfId="27250" xr:uid="{B3DD9811-B7E8-4BCB-A473-3183A55FF607}"/>
    <cellStyle name="40% - Accent5 3 2 3 2 2 2 2" xfId="27251" xr:uid="{47BFE3D0-786F-42DC-B660-58B2E0455EB9}"/>
    <cellStyle name="40% - Accent5 3 2 3 2 2 2 2 2" xfId="27252" xr:uid="{58EAB585-268F-4344-92E2-3F10DA6C6253}"/>
    <cellStyle name="40% - Accent5 3 2 3 2 2 2 3" xfId="27253" xr:uid="{A71053DA-06AF-4268-808E-516B0138DD0B}"/>
    <cellStyle name="40% - Accent5 3 2 3 2 2 3" xfId="27254" xr:uid="{35A7F1C6-CFCB-4BA2-A031-D0D74BA03F2E}"/>
    <cellStyle name="40% - Accent5 3 2 3 2 2 3 2" xfId="27255" xr:uid="{953545B2-8DC3-4939-A163-A49462E54656}"/>
    <cellStyle name="40% - Accent5 3 2 3 2 2 4" xfId="27256" xr:uid="{0A90633F-E260-4014-926E-DF65A9148059}"/>
    <cellStyle name="40% - Accent5 3 2 3 2 2 4 2" xfId="27257" xr:uid="{8FBAEB56-F60A-4F5F-90D3-1938CD2BC302}"/>
    <cellStyle name="40% - Accent5 3 2 3 2 2 5" xfId="27258" xr:uid="{A682E77F-9114-4F6E-A850-D6B7258D1407}"/>
    <cellStyle name="40% - Accent5 3 2 3 2 2 6" xfId="27259" xr:uid="{E1DBB956-543A-4494-B201-BE35CC522364}"/>
    <cellStyle name="40% - Accent5 3 2 3 2 3" xfId="27260" xr:uid="{78FBB039-994E-4FDC-A17A-DB61B21209FA}"/>
    <cellStyle name="40% - Accent5 3 2 3 2 3 2" xfId="27261" xr:uid="{42F530F1-F3B8-484A-82AE-43A88B3F174E}"/>
    <cellStyle name="40% - Accent5 3 2 3 2 3 2 2" xfId="27262" xr:uid="{82C0EBBE-9DE8-49A0-95D1-EADF415FDD1E}"/>
    <cellStyle name="40% - Accent5 3 2 3 2 3 3" xfId="27263" xr:uid="{DB9FB080-35F2-4E12-80EB-96648C0B4BEA}"/>
    <cellStyle name="40% - Accent5 3 2 3 2 4" xfId="27264" xr:uid="{5FCA1C0F-B8EB-4213-80EF-85C048E49C23}"/>
    <cellStyle name="40% - Accent5 3 2 3 2 4 2" xfId="27265" xr:uid="{66A7DC8C-025C-40A9-B69F-1620E5918E69}"/>
    <cellStyle name="40% - Accent5 3 2 3 2 5" xfId="27266" xr:uid="{D91E7D3B-73F7-4511-8EA9-A0F467E4F38B}"/>
    <cellStyle name="40% - Accent5 3 2 3 2 5 2" xfId="27267" xr:uid="{B8593D36-3ADB-48CE-BFF3-DD0D1711ADE0}"/>
    <cellStyle name="40% - Accent5 3 2 3 2 6" xfId="27268" xr:uid="{8A089AB5-1869-42D6-B4A0-4BD3CC7C0C25}"/>
    <cellStyle name="40% - Accent5 3 2 3 2 7" xfId="27269" xr:uid="{E11F07C1-CC34-4BED-A8B5-11282CBCB42F}"/>
    <cellStyle name="40% - Accent5 3 2 3 3" xfId="27270" xr:uid="{06D34462-7684-42BA-893A-8447909F2400}"/>
    <cellStyle name="40% - Accent5 3 2 3 3 2" xfId="27271" xr:uid="{7B678351-E8C2-4F25-97AB-A2000958C932}"/>
    <cellStyle name="40% - Accent5 3 2 3 3 2 2" xfId="27272" xr:uid="{9261D03A-56CC-4C2C-BD1F-8015EDD08320}"/>
    <cellStyle name="40% - Accent5 3 2 3 3 2 2 2" xfId="27273" xr:uid="{FA390DE9-51FF-4019-8BC4-DA87F4C79698}"/>
    <cellStyle name="40% - Accent5 3 2 3 3 2 3" xfId="27274" xr:uid="{6551FC70-0410-497A-9A08-ACD7C7509C93}"/>
    <cellStyle name="40% - Accent5 3 2 3 3 3" xfId="27275" xr:uid="{79132E20-2271-4CA0-95C8-EAB1AC779EC3}"/>
    <cellStyle name="40% - Accent5 3 2 3 3 3 2" xfId="27276" xr:uid="{C130C1CE-DA39-428B-967E-C6722F72D07E}"/>
    <cellStyle name="40% - Accent5 3 2 3 3 4" xfId="27277" xr:uid="{B9041C79-F2F2-427A-A936-0A150CFE1938}"/>
    <cellStyle name="40% - Accent5 3 2 3 3 4 2" xfId="27278" xr:uid="{0243D5AA-65F9-4B47-87B0-83D25512FDD9}"/>
    <cellStyle name="40% - Accent5 3 2 3 3 5" xfId="27279" xr:uid="{8531B5D1-F58E-4118-9D44-D6462E155D7C}"/>
    <cellStyle name="40% - Accent5 3 2 3 3 6" xfId="27280" xr:uid="{82812BFF-742F-46F5-96AE-3D3E3BC6B1E9}"/>
    <cellStyle name="40% - Accent5 3 2 3 4" xfId="27281" xr:uid="{BC4F0A70-D3FC-4A3A-9570-810756E153E1}"/>
    <cellStyle name="40% - Accent5 3 2 3 4 2" xfId="27282" xr:uid="{831C55BF-6DC9-4047-98ED-A72E56AF2D88}"/>
    <cellStyle name="40% - Accent5 3 2 3 4 2 2" xfId="27283" xr:uid="{E0585930-7F29-4563-A1D2-66BDDEADC284}"/>
    <cellStyle name="40% - Accent5 3 2 3 4 3" xfId="27284" xr:uid="{949978F7-B407-46F1-AE80-2AAED3F31DFF}"/>
    <cellStyle name="40% - Accent5 3 2 3 5" xfId="27285" xr:uid="{D822ACC8-F52C-48ED-B0C8-EF0AF1DE1618}"/>
    <cellStyle name="40% - Accent5 3 2 3 5 2" xfId="27286" xr:uid="{6A2C2506-B98F-4764-A047-9ED8DA4F9664}"/>
    <cellStyle name="40% - Accent5 3 2 3 6" xfId="27287" xr:uid="{B5666357-A507-4AD7-A3F5-6001E4ACEBE9}"/>
    <cellStyle name="40% - Accent5 3 2 3 6 2" xfId="27288" xr:uid="{73D5DFE3-49D7-4919-80AC-B47F571F9375}"/>
    <cellStyle name="40% - Accent5 3 2 3 7" xfId="27289" xr:uid="{E9E89DA8-D02E-4632-92BF-2D76FAA039C3}"/>
    <cellStyle name="40% - Accent5 3 2 3 8" xfId="27290" xr:uid="{D221A201-A7AA-466C-A7D2-2F1C97C57A84}"/>
    <cellStyle name="40% - Accent5 3 2 4" xfId="27291" xr:uid="{39337238-9319-4E81-829D-A2D4389E1432}"/>
    <cellStyle name="40% - Accent5 3 2 4 2" xfId="27292" xr:uid="{D9AAA00F-C063-4650-AD8F-2D8560B8D7CA}"/>
    <cellStyle name="40% - Accent5 3 2 4 2 2" xfId="27293" xr:uid="{B1DFFF93-818E-41F7-93D2-65ABB72E60D1}"/>
    <cellStyle name="40% - Accent5 3 2 4 2 2 2" xfId="27294" xr:uid="{D2C5665C-5366-4964-86DE-9D6F142301D7}"/>
    <cellStyle name="40% - Accent5 3 2 4 2 2 2 2" xfId="27295" xr:uid="{6D2F1612-1520-4167-8CDE-72F0743660C6}"/>
    <cellStyle name="40% - Accent5 3 2 4 2 2 3" xfId="27296" xr:uid="{68904D2C-E019-4FCA-92CA-DBA55E5F9CC1}"/>
    <cellStyle name="40% - Accent5 3 2 4 2 3" xfId="27297" xr:uid="{3B10814F-F5CE-427C-A813-6F157C5DEC90}"/>
    <cellStyle name="40% - Accent5 3 2 4 2 3 2" xfId="27298" xr:uid="{C97990E9-20DD-4B7D-AC0F-9EE68AC4891F}"/>
    <cellStyle name="40% - Accent5 3 2 4 2 4" xfId="27299" xr:uid="{FBBEFB83-5103-4C50-B334-B337B43C5FB4}"/>
    <cellStyle name="40% - Accent5 3 2 4 2 4 2" xfId="27300" xr:uid="{546BA319-2551-47CA-8E88-79F21E3BB34C}"/>
    <cellStyle name="40% - Accent5 3 2 4 2 5" xfId="27301" xr:uid="{33FECE56-7E63-489C-ADB4-A0B3E0E82EE0}"/>
    <cellStyle name="40% - Accent5 3 2 4 2 6" xfId="27302" xr:uid="{705CFBB9-70CD-4E73-BD3D-B8395B98A7BA}"/>
    <cellStyle name="40% - Accent5 3 2 4 3" xfId="27303" xr:uid="{5099B72C-FE2E-46A1-8F8B-25D6826DDA0D}"/>
    <cellStyle name="40% - Accent5 3 2 4 3 2" xfId="27304" xr:uid="{38C4BCFB-61B3-4B84-B927-98388CA06ABD}"/>
    <cellStyle name="40% - Accent5 3 2 4 3 2 2" xfId="27305" xr:uid="{5384A571-1495-479C-BAAA-8D3AF4131639}"/>
    <cellStyle name="40% - Accent5 3 2 4 3 3" xfId="27306" xr:uid="{7378DDB2-A93F-4594-9B60-6A595CE3100B}"/>
    <cellStyle name="40% - Accent5 3 2 4 4" xfId="27307" xr:uid="{17719708-A2E7-4648-8275-594E638A3262}"/>
    <cellStyle name="40% - Accent5 3 2 4 4 2" xfId="27308" xr:uid="{132582DE-55F8-41D5-A9EE-FA2CBB6AB4E6}"/>
    <cellStyle name="40% - Accent5 3 2 4 5" xfId="27309" xr:uid="{417A6FB3-EB18-4F8E-ABDA-8474FA531F82}"/>
    <cellStyle name="40% - Accent5 3 2 4 5 2" xfId="27310" xr:uid="{51E82EC3-F7F8-44E6-A1E5-A788F9839B52}"/>
    <cellStyle name="40% - Accent5 3 2 4 6" xfId="27311" xr:uid="{5B438051-97CC-49D6-BD2D-9E0DD0CA9AF0}"/>
    <cellStyle name="40% - Accent5 3 2 4 7" xfId="27312" xr:uid="{8B0F3FF1-E66E-449B-ACE9-9627BAB221AA}"/>
    <cellStyle name="40% - Accent5 3 2 5" xfId="27313" xr:uid="{6BE55844-2480-4210-83A8-58D0380B477B}"/>
    <cellStyle name="40% - Accent5 3 2 5 2" xfId="27314" xr:uid="{892225F4-46AE-4C68-B909-8E885F077ADB}"/>
    <cellStyle name="40% - Accent5 3 2 5 2 2" xfId="27315" xr:uid="{F8B681BE-93C5-4376-9E50-8514455E18F9}"/>
    <cellStyle name="40% - Accent5 3 2 5 2 2 2" xfId="27316" xr:uid="{64A9BEE3-AAF9-4384-B9E8-BB48C8383B35}"/>
    <cellStyle name="40% - Accent5 3 2 5 2 2 2 2" xfId="27317" xr:uid="{00FF985A-273B-47E2-83EB-5C0D8B0787AE}"/>
    <cellStyle name="40% - Accent5 3 2 5 2 2 3" xfId="27318" xr:uid="{CC31FA06-0CC6-4462-93BF-B536BC879FAB}"/>
    <cellStyle name="40% - Accent5 3 2 5 2 3" xfId="27319" xr:uid="{D3D58AA7-BC6F-4381-A75C-2C2EF1C17575}"/>
    <cellStyle name="40% - Accent5 3 2 5 2 3 2" xfId="27320" xr:uid="{3AE3D43D-58C1-4176-B4F3-CB78CC6798EF}"/>
    <cellStyle name="40% - Accent5 3 2 5 2 4" xfId="27321" xr:uid="{735757B9-5627-486E-B9C2-F487D6DB99C2}"/>
    <cellStyle name="40% - Accent5 3 2 5 3" xfId="27322" xr:uid="{56DAC70B-EB64-457C-B070-0B50553890EF}"/>
    <cellStyle name="40% - Accent5 3 2 5 3 2" xfId="27323" xr:uid="{BD72793A-5CEA-4D3F-9373-7F352656C737}"/>
    <cellStyle name="40% - Accent5 3 2 5 3 2 2" xfId="27324" xr:uid="{9221707C-4ED2-467E-B56A-221F5DAECB6A}"/>
    <cellStyle name="40% - Accent5 3 2 5 3 3" xfId="27325" xr:uid="{9E618DC1-949B-490C-AB23-375DAF610FDC}"/>
    <cellStyle name="40% - Accent5 3 2 5 4" xfId="27326" xr:uid="{46B2B2FF-6811-47BA-8797-71191BE6E2BC}"/>
    <cellStyle name="40% - Accent5 3 2 5 4 2" xfId="27327" xr:uid="{4C082D7E-BFAA-4DBC-821E-71481ED8B8B4}"/>
    <cellStyle name="40% - Accent5 3 2 5 5" xfId="27328" xr:uid="{F7059547-8C95-4B76-8BCF-6158AE2908C2}"/>
    <cellStyle name="40% - Accent5 3 2 5 5 2" xfId="27329" xr:uid="{4A47451D-51E9-42C8-887E-1DD568B254E8}"/>
    <cellStyle name="40% - Accent5 3 2 5 6" xfId="27330" xr:uid="{51B663BC-11B6-470A-BB46-D2418A8A8D46}"/>
    <cellStyle name="40% - Accent5 3 2 5 7" xfId="27331" xr:uid="{F263A923-E89A-4447-B571-3CBE64572CF2}"/>
    <cellStyle name="40% - Accent5 3 2 6" xfId="27332" xr:uid="{62F16A38-539F-42AB-BD80-58D4D191744E}"/>
    <cellStyle name="40% - Accent5 3 2 6 2" xfId="27333" xr:uid="{7820391D-FEA9-4AE0-B17B-E9C7EDD95D9A}"/>
    <cellStyle name="40% - Accent5 3 2 6 2 2" xfId="27334" xr:uid="{C5D28406-98CB-419B-A8D2-73A354849D5C}"/>
    <cellStyle name="40% - Accent5 3 2 6 2 2 2" xfId="27335" xr:uid="{8E632CCA-8EDE-4D9B-A4D4-BEDC9F664435}"/>
    <cellStyle name="40% - Accent5 3 2 6 2 2 2 2" xfId="27336" xr:uid="{0D59356E-1513-46AA-833E-46977A4100E4}"/>
    <cellStyle name="40% - Accent5 3 2 6 2 2 3" xfId="27337" xr:uid="{1C50D0BB-F780-46E5-AEB4-F01175191D62}"/>
    <cellStyle name="40% - Accent5 3 2 6 2 3" xfId="27338" xr:uid="{F6D0B8B9-1624-4616-B88B-7A8576F759BA}"/>
    <cellStyle name="40% - Accent5 3 2 6 2 3 2" xfId="27339" xr:uid="{9CEA5652-A77A-49C9-AB08-4C300DBF70B9}"/>
    <cellStyle name="40% - Accent5 3 2 6 2 4" xfId="27340" xr:uid="{9E5CC9BF-F325-4228-AFA8-2DEC2BE671E3}"/>
    <cellStyle name="40% - Accent5 3 2 6 3" xfId="27341" xr:uid="{8CE1C0F1-5B0C-44FB-B9DA-0E9EBBC2B03B}"/>
    <cellStyle name="40% - Accent5 3 2 6 3 2" xfId="27342" xr:uid="{FE224A5D-D3E3-4D42-A923-FD25FD2A2236}"/>
    <cellStyle name="40% - Accent5 3 2 6 3 2 2" xfId="27343" xr:uid="{556D757C-F660-4EA7-BF79-B5D18377C59E}"/>
    <cellStyle name="40% - Accent5 3 2 6 3 3" xfId="27344" xr:uid="{856D342A-B1AD-4EF6-B5CC-560412BACD58}"/>
    <cellStyle name="40% - Accent5 3 2 6 4" xfId="27345" xr:uid="{61490CAB-CEC0-450E-B514-4EFF1017CD1A}"/>
    <cellStyle name="40% - Accent5 3 2 6 4 2" xfId="27346" xr:uid="{A3B6F4BC-BA1E-468A-8B15-3BB2C1CE0483}"/>
    <cellStyle name="40% - Accent5 3 2 6 5" xfId="27347" xr:uid="{149BB24A-DC6F-4CB4-9E69-4C02636063D3}"/>
    <cellStyle name="40% - Accent5 3 2 7" xfId="27348" xr:uid="{786EC452-6662-4B49-9A90-8C6792E78324}"/>
    <cellStyle name="40% - Accent5 3 2 7 2" xfId="27349" xr:uid="{39A5080E-D387-4D9A-B27B-54B7C641189B}"/>
    <cellStyle name="40% - Accent5 3 2 7 2 2" xfId="27350" xr:uid="{D5DD8D17-D39F-4B9D-A06C-EFD041C09517}"/>
    <cellStyle name="40% - Accent5 3 2 7 2 2 2" xfId="27351" xr:uid="{85E192F9-67F9-4948-8D08-F390E7B0C8A3}"/>
    <cellStyle name="40% - Accent5 3 2 7 2 2 2 2" xfId="27352" xr:uid="{E2314E35-77D1-46E2-A06F-137E8975577D}"/>
    <cellStyle name="40% - Accent5 3 2 7 2 2 3" xfId="27353" xr:uid="{CCDC26EF-3602-4300-891F-E9B8C9CB5653}"/>
    <cellStyle name="40% - Accent5 3 2 7 2 3" xfId="27354" xr:uid="{232A383F-2AFA-4A64-B50B-9FC1A9C602DE}"/>
    <cellStyle name="40% - Accent5 3 2 7 2 3 2" xfId="27355" xr:uid="{5481329D-2B0F-44BF-A498-3BC99C25BE60}"/>
    <cellStyle name="40% - Accent5 3 2 7 2 4" xfId="27356" xr:uid="{2388DA05-7D71-4CAE-B979-129CC1D9ACAB}"/>
    <cellStyle name="40% - Accent5 3 2 7 3" xfId="27357" xr:uid="{E3AC34DC-66DE-4D58-B174-A03F1543EF14}"/>
    <cellStyle name="40% - Accent5 3 2 7 3 2" xfId="27358" xr:uid="{3AB98D66-5D07-4E54-97F4-13DBD2953966}"/>
    <cellStyle name="40% - Accent5 3 2 7 3 2 2" xfId="27359" xr:uid="{5FFF58FD-A69F-4BC3-91F6-7BB21B043854}"/>
    <cellStyle name="40% - Accent5 3 2 7 3 3" xfId="27360" xr:uid="{4666EE68-4CE4-497A-9414-247897442AF2}"/>
    <cellStyle name="40% - Accent5 3 2 7 4" xfId="27361" xr:uid="{CCEE4054-6FAD-4AA2-85B5-2261C63DDE04}"/>
    <cellStyle name="40% - Accent5 3 2 7 4 2" xfId="27362" xr:uid="{1F42ACAE-1C61-45FF-A745-90233C5E9B53}"/>
    <cellStyle name="40% - Accent5 3 2 7 5" xfId="27363" xr:uid="{13D4D2DF-F32F-432B-82BE-60775A6C6D7D}"/>
    <cellStyle name="40% - Accent5 3 2 8" xfId="27364" xr:uid="{179A8FAE-8F45-428D-A78B-D20C4E3877B2}"/>
    <cellStyle name="40% - Accent5 3 2 8 2" xfId="27365" xr:uid="{C1291B04-6011-4915-B0C5-579DFE8EEB3C}"/>
    <cellStyle name="40% - Accent5 3 2 8 2 2" xfId="27366" xr:uid="{86D473B8-523F-4F0C-9629-6C64442327D3}"/>
    <cellStyle name="40% - Accent5 3 2 8 2 2 2" xfId="27367" xr:uid="{93F8BFEB-D6D4-4450-BDA9-A200E3D30076}"/>
    <cellStyle name="40% - Accent5 3 2 8 2 2 2 2" xfId="27368" xr:uid="{80D1D4F0-DF42-428C-9BFE-3FF7D911DA1C}"/>
    <cellStyle name="40% - Accent5 3 2 8 2 2 3" xfId="27369" xr:uid="{B6D8203D-157D-4872-B2FA-01E7503AF8A8}"/>
    <cellStyle name="40% - Accent5 3 2 8 2 3" xfId="27370" xr:uid="{0341E3B4-8A3B-4489-B4BB-FB12A6C9D275}"/>
    <cellStyle name="40% - Accent5 3 2 8 2 3 2" xfId="27371" xr:uid="{E18E1BEE-7AD7-47BA-B793-B883C82B2F25}"/>
    <cellStyle name="40% - Accent5 3 2 8 2 4" xfId="27372" xr:uid="{4F112069-3A86-47DA-A5A6-3611C5716373}"/>
    <cellStyle name="40% - Accent5 3 2 8 3" xfId="27373" xr:uid="{47BDFE27-5CF1-45C3-ADF9-A925BFBF9EDF}"/>
    <cellStyle name="40% - Accent5 3 2 8 3 2" xfId="27374" xr:uid="{E284F127-7749-48CE-897E-F316C12B2B14}"/>
    <cellStyle name="40% - Accent5 3 2 8 3 2 2" xfId="27375" xr:uid="{F00C7992-A6AE-4FA9-BF76-DBFFC9EF24C8}"/>
    <cellStyle name="40% - Accent5 3 2 8 3 3" xfId="27376" xr:uid="{21960536-55CE-47F6-BFBE-5DF3BFFEF9E1}"/>
    <cellStyle name="40% - Accent5 3 2 8 4" xfId="27377" xr:uid="{43E6AD36-68E4-471C-86A8-30B55C0D5727}"/>
    <cellStyle name="40% - Accent5 3 2 8 4 2" xfId="27378" xr:uid="{3706C8C8-CADE-47E3-B3FD-378791B32D02}"/>
    <cellStyle name="40% - Accent5 3 2 8 5" xfId="27379" xr:uid="{105D3366-CB2A-48C5-A00F-49C026F4C223}"/>
    <cellStyle name="40% - Accent5 3 2 9" xfId="27380" xr:uid="{10CDBEF3-BEAB-47EF-9029-9DA57A26D67A}"/>
    <cellStyle name="40% - Accent5 3 2 9 2" xfId="27381" xr:uid="{837E79D1-4572-430C-A500-424272C63853}"/>
    <cellStyle name="40% - Accent5 3 2 9 2 2" xfId="27382" xr:uid="{510320D1-863D-43C6-B386-B959672A30B6}"/>
    <cellStyle name="40% - Accent5 3 2 9 2 2 2" xfId="27383" xr:uid="{2D91EECA-472D-48F4-9936-878C5975A7EC}"/>
    <cellStyle name="40% - Accent5 3 2 9 2 2 2 2" xfId="27384" xr:uid="{07125CA8-A56D-4E76-BEF0-D27899BE5A06}"/>
    <cellStyle name="40% - Accent5 3 2 9 2 2 3" xfId="27385" xr:uid="{3D82F365-4E65-4CF0-88BF-0A50107D1522}"/>
    <cellStyle name="40% - Accent5 3 2 9 2 3" xfId="27386" xr:uid="{F3748D24-D7F6-4963-9DD3-CE2A2C5FD97B}"/>
    <cellStyle name="40% - Accent5 3 2 9 2 3 2" xfId="27387" xr:uid="{5AFE5FB4-D22B-4A4D-A61E-55A25E64E932}"/>
    <cellStyle name="40% - Accent5 3 2 9 2 4" xfId="27388" xr:uid="{FD4AB2A8-F1BB-47D8-AB70-CA2CFD92086F}"/>
    <cellStyle name="40% - Accent5 3 2 9 3" xfId="27389" xr:uid="{02948A3C-901D-42C9-8392-F6A65A3FA346}"/>
    <cellStyle name="40% - Accent5 3 2 9 3 2" xfId="27390" xr:uid="{91E91F77-4797-45AE-93EB-9B414A8B448A}"/>
    <cellStyle name="40% - Accent5 3 2 9 3 2 2" xfId="27391" xr:uid="{FBBBE49F-6145-49F0-A7EF-7F552B4133EE}"/>
    <cellStyle name="40% - Accent5 3 2 9 3 3" xfId="27392" xr:uid="{51462AC8-D00E-4D0D-8EB2-5C7F6BFE97E4}"/>
    <cellStyle name="40% - Accent5 3 2 9 4" xfId="27393" xr:uid="{E88CB40C-6CDB-49D1-B642-AFE5DF13A510}"/>
    <cellStyle name="40% - Accent5 3 2 9 4 2" xfId="27394" xr:uid="{86BBC369-5325-4D8A-B14E-81889EF39079}"/>
    <cellStyle name="40% - Accent5 3 2 9 5" xfId="27395" xr:uid="{458C15B3-03E4-418C-976C-D7995DF6F520}"/>
    <cellStyle name="40% - Accent5 3 2_Asset Register (new)" xfId="27396" xr:uid="{E98F6006-9188-44BE-9621-09E8BFF1932B}"/>
    <cellStyle name="40% - Accent5 3 3" xfId="27397" xr:uid="{448D1526-D81E-4890-9E2A-1FA0F3CFAB88}"/>
    <cellStyle name="40% - Accent5 3 3 10" xfId="27398" xr:uid="{C231986C-0159-41D1-85F3-E58B5B571665}"/>
    <cellStyle name="40% - Accent5 3 3 10 2" xfId="27399" xr:uid="{894F1F3D-7566-43B8-8612-686C00C590E1}"/>
    <cellStyle name="40% - Accent5 3 3 11" xfId="27400" xr:uid="{40C399FC-AA94-4BAE-8AC5-A493E5208958}"/>
    <cellStyle name="40% - Accent5 3 3 11 2" xfId="27401" xr:uid="{EF6A165F-DF53-47A7-8446-320F4AA4086A}"/>
    <cellStyle name="40% - Accent5 3 3 12" xfId="27402" xr:uid="{FBB3A97A-8A44-4A87-81BD-9139A5A24706}"/>
    <cellStyle name="40% - Accent5 3 3 13" xfId="27403" xr:uid="{025A4026-1551-4F9C-AF41-1B1608D3FA73}"/>
    <cellStyle name="40% - Accent5 3 3 2" xfId="27404" xr:uid="{743BB45C-F8B4-4E52-954F-5EAF9E820D27}"/>
    <cellStyle name="40% - Accent5 3 3 2 2" xfId="27405" xr:uid="{65B1C5EB-DBB0-4923-8DE1-B9C91EB47C07}"/>
    <cellStyle name="40% - Accent5 3 3 2 2 2" xfId="27406" xr:uid="{BD68CA0B-F09D-418A-B6EF-A8D299E8523B}"/>
    <cellStyle name="40% - Accent5 3 3 2 2 2 2" xfId="27407" xr:uid="{EE622659-6B13-41B3-8C0C-D4EAB02ACD42}"/>
    <cellStyle name="40% - Accent5 3 3 2 2 2 2 2" xfId="27408" xr:uid="{D390C161-ABCD-4D0A-9091-2C4F350B9AAD}"/>
    <cellStyle name="40% - Accent5 3 3 2 2 2 2 2 2" xfId="27409" xr:uid="{9B7A55B4-3AD2-4613-8BAB-97A8FE51DF59}"/>
    <cellStyle name="40% - Accent5 3 3 2 2 2 2 3" xfId="27410" xr:uid="{28B30E80-258D-4C16-A4E6-D826B867CBC5}"/>
    <cellStyle name="40% - Accent5 3 3 2 2 2 3" xfId="27411" xr:uid="{A76D6066-EE55-4541-ABEA-D8F666981F80}"/>
    <cellStyle name="40% - Accent5 3 3 2 2 2 3 2" xfId="27412" xr:uid="{B92C24A0-2472-4517-99D7-477994EBE15D}"/>
    <cellStyle name="40% - Accent5 3 3 2 2 2 4" xfId="27413" xr:uid="{75DB4163-5BDE-4AED-9E5A-85BC9A7B7107}"/>
    <cellStyle name="40% - Accent5 3 3 2 2 2 4 2" xfId="27414" xr:uid="{7FA556D3-B525-4ED3-A307-FE2E40F02E80}"/>
    <cellStyle name="40% - Accent5 3 3 2 2 2 5" xfId="27415" xr:uid="{7BF60803-6D11-4C4F-A676-DC143F0E8912}"/>
    <cellStyle name="40% - Accent5 3 3 2 2 2 6" xfId="27416" xr:uid="{3D1F7B67-2A69-4A84-8FAB-BC3C11AB32E1}"/>
    <cellStyle name="40% - Accent5 3 3 2 2 3" xfId="27417" xr:uid="{B39B2E1C-EC0F-4AD0-9E0F-B39A40E867AF}"/>
    <cellStyle name="40% - Accent5 3 3 2 2 3 2" xfId="27418" xr:uid="{8BC1B425-D12B-4F9F-84AF-B3325EF25F69}"/>
    <cellStyle name="40% - Accent5 3 3 2 2 3 2 2" xfId="27419" xr:uid="{42B148D7-7096-44E2-B9AE-F9B347864292}"/>
    <cellStyle name="40% - Accent5 3 3 2 2 3 3" xfId="27420" xr:uid="{2A95CF08-8562-48E1-B41B-19D33C1F7439}"/>
    <cellStyle name="40% - Accent5 3 3 2 2 4" xfId="27421" xr:uid="{242B8399-203C-437C-8EAC-4CC7EF78A807}"/>
    <cellStyle name="40% - Accent5 3 3 2 2 4 2" xfId="27422" xr:uid="{15AFBA69-65EB-4418-AB75-0309E88D5D7E}"/>
    <cellStyle name="40% - Accent5 3 3 2 2 5" xfId="27423" xr:uid="{C255D10B-5CD0-41B6-8709-A6DFC5EFDA6F}"/>
    <cellStyle name="40% - Accent5 3 3 2 2 5 2" xfId="27424" xr:uid="{BFBB130A-AA43-417F-9714-FCF5DCF5C68A}"/>
    <cellStyle name="40% - Accent5 3 3 2 2 6" xfId="27425" xr:uid="{0FCFBB8C-40AE-421B-A731-FC78EBFAD7B6}"/>
    <cellStyle name="40% - Accent5 3 3 2 2 7" xfId="27426" xr:uid="{7491FC25-6344-4E87-B3F5-6DE11105F488}"/>
    <cellStyle name="40% - Accent5 3 3 2 3" xfId="27427" xr:uid="{D36B2EB1-C5F4-48E9-B96D-AB110552B82A}"/>
    <cellStyle name="40% - Accent5 3 3 2 3 2" xfId="27428" xr:uid="{7314F6F5-D2DD-4673-BE4F-54A87D9AEE9C}"/>
    <cellStyle name="40% - Accent5 3 3 2 3 2 2" xfId="27429" xr:uid="{0BA49AD4-EA38-4E31-82BB-3CB9A158C7E9}"/>
    <cellStyle name="40% - Accent5 3 3 2 3 2 2 2" xfId="27430" xr:uid="{1E87CA3A-B191-40BC-AE94-64FCD6C3FE4E}"/>
    <cellStyle name="40% - Accent5 3 3 2 3 2 2 2 2" xfId="27431" xr:uid="{A79F4559-AA45-42E9-BA72-8C7E0456C2A5}"/>
    <cellStyle name="40% - Accent5 3 3 2 3 2 2 3" xfId="27432" xr:uid="{15CCE9F5-C75D-4CAB-B993-BB379D504C7A}"/>
    <cellStyle name="40% - Accent5 3 3 2 3 2 3" xfId="27433" xr:uid="{5CA31344-2DFA-4390-912B-9EF4D40BA8D6}"/>
    <cellStyle name="40% - Accent5 3 3 2 3 2 3 2" xfId="27434" xr:uid="{D0175F91-C826-4DE6-87A2-67A07F1F94BE}"/>
    <cellStyle name="40% - Accent5 3 3 2 3 2 4" xfId="27435" xr:uid="{367C92EC-2F39-4460-93FB-63905F18E928}"/>
    <cellStyle name="40% - Accent5 3 3 2 3 3" xfId="27436" xr:uid="{EE97AA65-EC6E-49B9-AEE1-FAD7CF40E23C}"/>
    <cellStyle name="40% - Accent5 3 3 2 3 3 2" xfId="27437" xr:uid="{60C09013-1AEC-459E-9761-3CF214CE441F}"/>
    <cellStyle name="40% - Accent5 3 3 2 3 3 2 2" xfId="27438" xr:uid="{9FC1DCE0-CB51-42DB-A128-6609086CAEAB}"/>
    <cellStyle name="40% - Accent5 3 3 2 3 3 3" xfId="27439" xr:uid="{AD5BCAC2-0FBA-4906-9E78-EE152BEE1016}"/>
    <cellStyle name="40% - Accent5 3 3 2 3 4" xfId="27440" xr:uid="{51D94030-9F9F-4E67-8A5F-5EE3C9FE908C}"/>
    <cellStyle name="40% - Accent5 3 3 2 3 4 2" xfId="27441" xr:uid="{15802AC7-0246-408D-9EA8-54F991694DC0}"/>
    <cellStyle name="40% - Accent5 3 3 2 3 5" xfId="27442" xr:uid="{F6437606-E6A5-497C-A347-9DEBF9404F10}"/>
    <cellStyle name="40% - Accent5 3 3 2 3 5 2" xfId="27443" xr:uid="{9A1ED7B6-C99C-4121-BB9C-5942EC19F101}"/>
    <cellStyle name="40% - Accent5 3 3 2 3 6" xfId="27444" xr:uid="{CC3B9485-849E-4165-9401-0E08AC6FEBFD}"/>
    <cellStyle name="40% - Accent5 3 3 2 3 7" xfId="27445" xr:uid="{B176D79D-1FB0-41FF-AE0A-BD5705A3D2FB}"/>
    <cellStyle name="40% - Accent5 3 3 2 4" xfId="27446" xr:uid="{9DB3B339-6CE1-4DB0-A4F6-4B3ABD4D1DBC}"/>
    <cellStyle name="40% - Accent5 3 3 2 4 2" xfId="27447" xr:uid="{D59875B3-8B3E-4757-B04A-6EFD3841A5B3}"/>
    <cellStyle name="40% - Accent5 3 3 2 4 2 2" xfId="27448" xr:uid="{6FA64BBF-7BBC-475C-BC55-EB1628458FDA}"/>
    <cellStyle name="40% - Accent5 3 3 2 4 2 2 2" xfId="27449" xr:uid="{E8F91A7A-25C2-4D33-9D6A-D5BD57779A53}"/>
    <cellStyle name="40% - Accent5 3 3 2 4 2 3" xfId="27450" xr:uid="{360F1EEB-19C2-47EE-B379-2801BD97EE2C}"/>
    <cellStyle name="40% - Accent5 3 3 2 4 3" xfId="27451" xr:uid="{B6492116-3721-458C-B60C-D6D713D8AF5F}"/>
    <cellStyle name="40% - Accent5 3 3 2 4 3 2" xfId="27452" xr:uid="{F82A74B7-0A4E-4CC3-823D-F9A18E544873}"/>
    <cellStyle name="40% - Accent5 3 3 2 4 4" xfId="27453" xr:uid="{E0738712-A906-4C2A-BDE6-9C280AF2B877}"/>
    <cellStyle name="40% - Accent5 3 3 2 5" xfId="27454" xr:uid="{E1BAED8F-293D-4888-BE45-60D42BE3565D}"/>
    <cellStyle name="40% - Accent5 3 3 2 5 2" xfId="27455" xr:uid="{7FADF5DC-D549-4B03-8DDF-81CC4BB93F66}"/>
    <cellStyle name="40% - Accent5 3 3 2 5 2 2" xfId="27456" xr:uid="{62502F34-34FC-4639-9844-F47FD29674EE}"/>
    <cellStyle name="40% - Accent5 3 3 2 5 3" xfId="27457" xr:uid="{1E44BE1D-88F4-4BD9-A487-73BDA0CDE3C0}"/>
    <cellStyle name="40% - Accent5 3 3 2 6" xfId="27458" xr:uid="{438746CA-F2A0-43B7-BB14-D8A08185D1FF}"/>
    <cellStyle name="40% - Accent5 3 3 2 6 2" xfId="27459" xr:uid="{0620B5A0-E6A3-484D-B5EE-7C11FB586812}"/>
    <cellStyle name="40% - Accent5 3 3 2 7" xfId="27460" xr:uid="{2B1C002A-D737-426B-B65F-EAF14A37A6F0}"/>
    <cellStyle name="40% - Accent5 3 3 2 7 2" xfId="27461" xr:uid="{769CC65B-ED4C-40DD-864E-E2BFD758A28A}"/>
    <cellStyle name="40% - Accent5 3 3 2 8" xfId="27462" xr:uid="{4162D8F0-1337-47E9-A210-23635930DB24}"/>
    <cellStyle name="40% - Accent5 3 3 2 9" xfId="27463" xr:uid="{92F6A3E4-8E5A-49F1-A148-8630F94E1957}"/>
    <cellStyle name="40% - Accent5 3 3 3" xfId="27464" xr:uid="{AEDB7484-A9CB-4489-B6B5-97DD7BEF4CD3}"/>
    <cellStyle name="40% - Accent5 3 3 3 2" xfId="27465" xr:uid="{D1BEE8CC-21E1-4EFE-B32C-EE35D5B40AF1}"/>
    <cellStyle name="40% - Accent5 3 3 3 2 2" xfId="27466" xr:uid="{CA8E39C6-87F0-4094-A891-3E1C44C7D1EC}"/>
    <cellStyle name="40% - Accent5 3 3 3 2 2 2" xfId="27467" xr:uid="{2CA2A0F6-6755-4101-881B-7A468FFE55D5}"/>
    <cellStyle name="40% - Accent5 3 3 3 2 2 2 2" xfId="27468" xr:uid="{373E877D-1490-4030-B041-918774185879}"/>
    <cellStyle name="40% - Accent5 3 3 3 2 2 2 2 2" xfId="27469" xr:uid="{16D6213E-08D3-4E6E-8FC6-F2E4F9E6B496}"/>
    <cellStyle name="40% - Accent5 3 3 3 2 2 2 3" xfId="27470" xr:uid="{F43A7815-AB0E-4C23-9E79-1274A4690169}"/>
    <cellStyle name="40% - Accent5 3 3 3 2 2 3" xfId="27471" xr:uid="{4A53C63E-9769-4EB7-8266-D7DDEA50E94B}"/>
    <cellStyle name="40% - Accent5 3 3 3 2 2 3 2" xfId="27472" xr:uid="{80A8F22F-E878-4757-9E59-0A6A94CADACA}"/>
    <cellStyle name="40% - Accent5 3 3 3 2 2 4" xfId="27473" xr:uid="{4E47FA9E-BB61-48CD-A4A6-7C89DC4BF0C1}"/>
    <cellStyle name="40% - Accent5 3 3 3 2 3" xfId="27474" xr:uid="{256B8DFA-DB97-41C3-B1D2-093C57812B0A}"/>
    <cellStyle name="40% - Accent5 3 3 3 2 3 2" xfId="27475" xr:uid="{528CA5AB-1AE6-4E2B-B803-11D177C027E7}"/>
    <cellStyle name="40% - Accent5 3 3 3 2 3 2 2" xfId="27476" xr:uid="{670C3D19-296C-445B-B458-3978921478B2}"/>
    <cellStyle name="40% - Accent5 3 3 3 2 3 3" xfId="27477" xr:uid="{1BA37C3B-C14A-4890-BA43-8BF07469137C}"/>
    <cellStyle name="40% - Accent5 3 3 3 2 4" xfId="27478" xr:uid="{D5B89EA9-A693-4B2B-B74F-57D0095D77FB}"/>
    <cellStyle name="40% - Accent5 3 3 3 2 4 2" xfId="27479" xr:uid="{E03BC06E-173D-47CA-A702-1A609A3E4F5D}"/>
    <cellStyle name="40% - Accent5 3 3 3 2 5" xfId="27480" xr:uid="{6393A14B-9316-4169-81CC-E9E2DE0618A1}"/>
    <cellStyle name="40% - Accent5 3 3 3 2 5 2" xfId="27481" xr:uid="{F2C7FD24-2AD1-4BD0-98BF-574AEDDC2272}"/>
    <cellStyle name="40% - Accent5 3 3 3 2 6" xfId="27482" xr:uid="{26E3FBCC-FF4B-4AF3-BB37-C8EB09AF6854}"/>
    <cellStyle name="40% - Accent5 3 3 3 2 7" xfId="27483" xr:uid="{B6A41DE3-A77B-4870-878A-6F1DC6AFF311}"/>
    <cellStyle name="40% - Accent5 3 3 3 3" xfId="27484" xr:uid="{36B7DB74-CC24-418A-BE78-82740A710F4E}"/>
    <cellStyle name="40% - Accent5 3 3 3 3 2" xfId="27485" xr:uid="{DEF6A547-2C66-4210-BB7C-899F3DF9EB21}"/>
    <cellStyle name="40% - Accent5 3 3 3 3 2 2" xfId="27486" xr:uid="{D047F7C5-9E4D-4894-BE68-B4924B75BFFC}"/>
    <cellStyle name="40% - Accent5 3 3 3 3 2 2 2" xfId="27487" xr:uid="{CE87DDA0-7CE6-4FAB-BC82-7DF6C17CB56F}"/>
    <cellStyle name="40% - Accent5 3 3 3 3 2 2 2 2" xfId="27488" xr:uid="{EE50D3F8-01AB-49DE-8518-77338782FFA3}"/>
    <cellStyle name="40% - Accent5 3 3 3 3 2 2 3" xfId="27489" xr:uid="{016289A8-3FC7-46FA-9BBD-926C438BA7E3}"/>
    <cellStyle name="40% - Accent5 3 3 3 3 2 3" xfId="27490" xr:uid="{B90287CA-6D7E-4202-9CAB-298F788B7E3A}"/>
    <cellStyle name="40% - Accent5 3 3 3 3 2 3 2" xfId="27491" xr:uid="{E26D4E5C-E447-4B12-9178-CD1CD0A76482}"/>
    <cellStyle name="40% - Accent5 3 3 3 3 2 4" xfId="27492" xr:uid="{D0FF52FA-AC85-4516-86E7-05EDA92C1E4D}"/>
    <cellStyle name="40% - Accent5 3 3 3 3 3" xfId="27493" xr:uid="{C2FD76CC-3355-48EB-9DD5-258D82EFE876}"/>
    <cellStyle name="40% - Accent5 3 3 3 3 3 2" xfId="27494" xr:uid="{0763C703-D798-47C8-B13A-9E78865A8D81}"/>
    <cellStyle name="40% - Accent5 3 3 3 3 3 2 2" xfId="27495" xr:uid="{867B8B16-AE35-449F-94A3-76D6CF40717B}"/>
    <cellStyle name="40% - Accent5 3 3 3 3 3 3" xfId="27496" xr:uid="{D09DBDF3-0FD8-4CE6-AE15-068FA67FFB7A}"/>
    <cellStyle name="40% - Accent5 3 3 3 3 4" xfId="27497" xr:uid="{B27C01AF-4596-4047-9692-03DB6DE7DDD9}"/>
    <cellStyle name="40% - Accent5 3 3 3 3 4 2" xfId="27498" xr:uid="{111BA54E-80E9-4432-B253-EC2B2DEBF3A1}"/>
    <cellStyle name="40% - Accent5 3 3 3 3 5" xfId="27499" xr:uid="{CC247835-0371-4BFF-89C7-72A5251B3670}"/>
    <cellStyle name="40% - Accent5 3 3 3 4" xfId="27500" xr:uid="{5223E5AD-1AEC-401A-AC6B-B680EF3B4C56}"/>
    <cellStyle name="40% - Accent5 3 3 3 4 2" xfId="27501" xr:uid="{8A610C63-5F05-4C6A-A377-38979888B2FD}"/>
    <cellStyle name="40% - Accent5 3 3 3 4 2 2" xfId="27502" xr:uid="{759BE8E0-09A5-4519-9E04-5F767604B0EC}"/>
    <cellStyle name="40% - Accent5 3 3 3 4 2 2 2" xfId="27503" xr:uid="{092A42F1-B22D-4885-A7A7-58E105EA8FB0}"/>
    <cellStyle name="40% - Accent5 3 3 3 4 2 3" xfId="27504" xr:uid="{53E420E2-BDAF-4964-AF6C-B10B7794033A}"/>
    <cellStyle name="40% - Accent5 3 3 3 4 3" xfId="27505" xr:uid="{B7319158-1D20-4A8D-8104-2B18CA592A39}"/>
    <cellStyle name="40% - Accent5 3 3 3 4 3 2" xfId="27506" xr:uid="{22191D39-B0FF-4BBE-9ADA-180F06937311}"/>
    <cellStyle name="40% - Accent5 3 3 3 4 4" xfId="27507" xr:uid="{B2B535A2-E294-4A86-8EBD-DF5A18716B0D}"/>
    <cellStyle name="40% - Accent5 3 3 3 5" xfId="27508" xr:uid="{4E07FF1F-CF46-45A8-88D1-CF0F869D7AAF}"/>
    <cellStyle name="40% - Accent5 3 3 3 5 2" xfId="27509" xr:uid="{6C34223C-21CC-45FC-83E6-591CB1253C1F}"/>
    <cellStyle name="40% - Accent5 3 3 3 5 2 2" xfId="27510" xr:uid="{4C0E02D6-090D-44A0-914E-291F73F8E511}"/>
    <cellStyle name="40% - Accent5 3 3 3 5 3" xfId="27511" xr:uid="{FEE10D6E-4A2A-4D54-AE21-B0C108CAB44D}"/>
    <cellStyle name="40% - Accent5 3 3 3 6" xfId="27512" xr:uid="{5D91F7A5-B9A5-4CE9-9C6F-9FF742CC3CBF}"/>
    <cellStyle name="40% - Accent5 3 3 3 6 2" xfId="27513" xr:uid="{CED218CB-9FA0-4532-9868-CD14FBA46146}"/>
    <cellStyle name="40% - Accent5 3 3 3 7" xfId="27514" xr:uid="{5958ED42-076E-4616-A81E-8FDD4D01133C}"/>
    <cellStyle name="40% - Accent5 3 3 3 7 2" xfId="27515" xr:uid="{F5B86C23-7960-45D7-B58D-21356985E942}"/>
    <cellStyle name="40% - Accent5 3 3 3 8" xfId="27516" xr:uid="{A468323B-AB24-4706-BEFF-89812D51D4D3}"/>
    <cellStyle name="40% - Accent5 3 3 3 9" xfId="27517" xr:uid="{9AECBB4B-F8EB-439F-A704-EE87DA9FA1A8}"/>
    <cellStyle name="40% - Accent5 3 3 4" xfId="27518" xr:uid="{BBB31CA9-05C7-4988-8CAB-361DB7A40B66}"/>
    <cellStyle name="40% - Accent5 3 3 4 2" xfId="27519" xr:uid="{A56B35AB-C3A3-4D02-A72E-549E2DEF7D85}"/>
    <cellStyle name="40% - Accent5 3 3 4 2 2" xfId="27520" xr:uid="{A0D1009A-9985-43E4-83DC-DCE1598F160B}"/>
    <cellStyle name="40% - Accent5 3 3 4 2 2 2" xfId="27521" xr:uid="{0BB93FDF-324D-4D19-B157-A36FD6E86B74}"/>
    <cellStyle name="40% - Accent5 3 3 4 2 2 2 2" xfId="27522" xr:uid="{BAAA4E98-0EC0-4A25-9241-05CDD4201445}"/>
    <cellStyle name="40% - Accent5 3 3 4 2 2 3" xfId="27523" xr:uid="{5E2B7FEF-365D-43EE-AC99-5AB9FBF24038}"/>
    <cellStyle name="40% - Accent5 3 3 4 2 3" xfId="27524" xr:uid="{1DE0C2DA-6C8D-4E13-B458-CD2364454415}"/>
    <cellStyle name="40% - Accent5 3 3 4 2 3 2" xfId="27525" xr:uid="{408D47F8-DB1E-435A-91A8-65AEF1DF89A9}"/>
    <cellStyle name="40% - Accent5 3 3 4 2 4" xfId="27526" xr:uid="{C727501C-0F13-4620-98FC-5481E6A6D428}"/>
    <cellStyle name="40% - Accent5 3 3 4 3" xfId="27527" xr:uid="{95F2E40F-2A98-422C-952E-9CA371A5F66A}"/>
    <cellStyle name="40% - Accent5 3 3 4 3 2" xfId="27528" xr:uid="{4C23E2EF-EF91-4691-966F-95FAA378451D}"/>
    <cellStyle name="40% - Accent5 3 3 4 3 2 2" xfId="27529" xr:uid="{252785FD-F256-4C85-BA11-5CD9F16E9866}"/>
    <cellStyle name="40% - Accent5 3 3 4 3 3" xfId="27530" xr:uid="{8C26403F-BEB6-46D6-9C68-4E5D029D2B2F}"/>
    <cellStyle name="40% - Accent5 3 3 4 4" xfId="27531" xr:uid="{3D5079A5-F36B-450E-9FAE-C76FDFD0A717}"/>
    <cellStyle name="40% - Accent5 3 3 4 4 2" xfId="27532" xr:uid="{30E7D460-E317-4C34-98B0-D85F85A8678A}"/>
    <cellStyle name="40% - Accent5 3 3 4 5" xfId="27533" xr:uid="{921FDF4F-D8F5-4A97-8DC0-C504AE3CAB2B}"/>
    <cellStyle name="40% - Accent5 3 3 4 5 2" xfId="27534" xr:uid="{0AC3E597-1791-413C-8955-554A7EEEC99B}"/>
    <cellStyle name="40% - Accent5 3 3 4 6" xfId="27535" xr:uid="{DD4BEEBA-8E3D-49F9-970E-DB80314A3D5A}"/>
    <cellStyle name="40% - Accent5 3 3 4 7" xfId="27536" xr:uid="{DF35AFE8-5A41-4DB6-949E-B9EDB0049AE2}"/>
    <cellStyle name="40% - Accent5 3 3 5" xfId="27537" xr:uid="{A872C68D-9FE1-4F65-9C6F-E6B7E82BB80F}"/>
    <cellStyle name="40% - Accent5 3 3 5 2" xfId="27538" xr:uid="{E3EC6152-974D-4987-A807-9D02BEBD8E04}"/>
    <cellStyle name="40% - Accent5 3 3 5 2 2" xfId="27539" xr:uid="{5E408C15-9019-4978-BD04-E3E220E833FC}"/>
    <cellStyle name="40% - Accent5 3 3 5 2 2 2" xfId="27540" xr:uid="{4A53F688-3D18-4BCA-BDBE-61EFB56A3B37}"/>
    <cellStyle name="40% - Accent5 3 3 5 2 2 2 2" xfId="27541" xr:uid="{ED0AD481-0173-409F-A622-D7008AE85EF8}"/>
    <cellStyle name="40% - Accent5 3 3 5 2 2 3" xfId="27542" xr:uid="{2BB7F2EE-8E29-4CAD-91AC-B28BA557B17A}"/>
    <cellStyle name="40% - Accent5 3 3 5 2 3" xfId="27543" xr:uid="{9FB4DA32-1F6E-4C25-B6F4-2969387FC0E7}"/>
    <cellStyle name="40% - Accent5 3 3 5 2 3 2" xfId="27544" xr:uid="{90A7A45F-EBB7-4FB6-8B7C-BB34B5F56889}"/>
    <cellStyle name="40% - Accent5 3 3 5 2 4" xfId="27545" xr:uid="{4D53EAED-4405-4634-A740-5AEC606F198B}"/>
    <cellStyle name="40% - Accent5 3 3 5 3" xfId="27546" xr:uid="{89AC094F-A44E-4EC1-B2D0-086DA7D74D47}"/>
    <cellStyle name="40% - Accent5 3 3 5 3 2" xfId="27547" xr:uid="{8CD94FE5-D893-4B29-9D71-2780802F60F6}"/>
    <cellStyle name="40% - Accent5 3 3 5 3 2 2" xfId="27548" xr:uid="{078C9B3E-7564-4D35-A376-897507F0DF50}"/>
    <cellStyle name="40% - Accent5 3 3 5 3 3" xfId="27549" xr:uid="{5972876F-E46E-4C56-AE20-516EB7682295}"/>
    <cellStyle name="40% - Accent5 3 3 5 4" xfId="27550" xr:uid="{C9033FFF-680D-4488-8B4E-3592811FCBFC}"/>
    <cellStyle name="40% - Accent5 3 3 5 4 2" xfId="27551" xr:uid="{9B315E0D-E26B-4D24-BC12-884346968303}"/>
    <cellStyle name="40% - Accent5 3 3 5 5" xfId="27552" xr:uid="{FFDF11BD-429C-45B7-963B-EBA41F11E865}"/>
    <cellStyle name="40% - Accent5 3 3 6" xfId="27553" xr:uid="{1D696E7B-DE95-4597-A43C-D07A3C828478}"/>
    <cellStyle name="40% - Accent5 3 3 6 2" xfId="27554" xr:uid="{26228008-F06D-4408-904D-A591C9E637C1}"/>
    <cellStyle name="40% - Accent5 3 3 6 2 2" xfId="27555" xr:uid="{8BB53DA2-B730-4AC4-B8E2-2740B447D63F}"/>
    <cellStyle name="40% - Accent5 3 3 6 2 2 2" xfId="27556" xr:uid="{B64737B2-F808-4E89-8D65-99EE4CF2F344}"/>
    <cellStyle name="40% - Accent5 3 3 6 2 2 2 2" xfId="27557" xr:uid="{39A0486B-708B-47DA-B574-5726C53133AD}"/>
    <cellStyle name="40% - Accent5 3 3 6 2 2 3" xfId="27558" xr:uid="{607D35F4-50B4-403E-A8C2-B8A45B5BC1C1}"/>
    <cellStyle name="40% - Accent5 3 3 6 2 3" xfId="27559" xr:uid="{5920FEE4-B939-4AE5-A60D-CA9C3520C60D}"/>
    <cellStyle name="40% - Accent5 3 3 6 2 3 2" xfId="27560" xr:uid="{411A7C64-E62E-43D6-B15F-7B09734F60EA}"/>
    <cellStyle name="40% - Accent5 3 3 6 2 4" xfId="27561" xr:uid="{A3E4BBE4-F069-4C98-B4DF-2CCED24945AA}"/>
    <cellStyle name="40% - Accent5 3 3 6 3" xfId="27562" xr:uid="{60E948C8-A92A-44C1-ABB3-91F3D7ACF98D}"/>
    <cellStyle name="40% - Accent5 3 3 6 3 2" xfId="27563" xr:uid="{D16B130D-5B5C-4158-A114-0B358D84A83C}"/>
    <cellStyle name="40% - Accent5 3 3 6 3 2 2" xfId="27564" xr:uid="{A9D7AFE0-1259-496B-B2CB-34306C984900}"/>
    <cellStyle name="40% - Accent5 3 3 6 3 3" xfId="27565" xr:uid="{30583CCE-FC16-4424-BA90-CD2D735BAB8A}"/>
    <cellStyle name="40% - Accent5 3 3 6 4" xfId="27566" xr:uid="{164CC104-DDD3-4F0E-BC1F-E3C59B5DF3D2}"/>
    <cellStyle name="40% - Accent5 3 3 6 4 2" xfId="27567" xr:uid="{6672E119-FD99-4137-8199-5DE98CB3CB67}"/>
    <cellStyle name="40% - Accent5 3 3 6 5" xfId="27568" xr:uid="{2A15A830-BA83-44C6-819C-D1B7C48E4813}"/>
    <cellStyle name="40% - Accent5 3 3 7" xfId="27569" xr:uid="{149B5F76-7907-49E7-AE85-D8C78B57BE28}"/>
    <cellStyle name="40% - Accent5 3 3 7 2" xfId="27570" xr:uid="{07F3526D-457A-47DB-BABA-6A59A317375B}"/>
    <cellStyle name="40% - Accent5 3 3 7 2 2" xfId="27571" xr:uid="{63C402E9-272C-41EC-852B-B87FF255420C}"/>
    <cellStyle name="40% - Accent5 3 3 7 2 2 2" xfId="27572" xr:uid="{F1331664-1930-4721-9DB1-60C71C3E9C2A}"/>
    <cellStyle name="40% - Accent5 3 3 7 2 2 2 2" xfId="27573" xr:uid="{7A617849-3AE0-46D5-9BF4-2765DD7ED3AE}"/>
    <cellStyle name="40% - Accent5 3 3 7 2 2 3" xfId="27574" xr:uid="{4ED519D9-C4EF-43B4-8CF4-941A4F423179}"/>
    <cellStyle name="40% - Accent5 3 3 7 2 3" xfId="27575" xr:uid="{74AABF9A-AAFC-4929-A538-DD0BA2D27E9C}"/>
    <cellStyle name="40% - Accent5 3 3 7 2 3 2" xfId="27576" xr:uid="{509AA92A-41AC-4A76-9BBC-403516F19FD9}"/>
    <cellStyle name="40% - Accent5 3 3 7 2 4" xfId="27577" xr:uid="{EAD5E9C4-E0AC-4AF7-AA65-23D2563A4D86}"/>
    <cellStyle name="40% - Accent5 3 3 7 3" xfId="27578" xr:uid="{473A0ADB-76E8-4501-A1E8-159EEBDB5CAF}"/>
    <cellStyle name="40% - Accent5 3 3 7 3 2" xfId="27579" xr:uid="{023DE853-C008-48CA-AC97-5554F0F61C5E}"/>
    <cellStyle name="40% - Accent5 3 3 7 3 2 2" xfId="27580" xr:uid="{147E99AC-386B-4F16-A76F-0D6C2E8921B8}"/>
    <cellStyle name="40% - Accent5 3 3 7 3 3" xfId="27581" xr:uid="{3D74CB3C-9881-4A23-BA5B-2E3A9083B902}"/>
    <cellStyle name="40% - Accent5 3 3 7 4" xfId="27582" xr:uid="{62AD52D8-19EE-47D6-8636-E703E1F24172}"/>
    <cellStyle name="40% - Accent5 3 3 7 4 2" xfId="27583" xr:uid="{EE21E378-00A0-47B8-BD74-50922C8B1455}"/>
    <cellStyle name="40% - Accent5 3 3 7 5" xfId="27584" xr:uid="{A66B8CBD-46F9-4C62-B45E-FDF82B88A3C0}"/>
    <cellStyle name="40% - Accent5 3 3 8" xfId="27585" xr:uid="{88E2295A-B5D1-42A6-BD9C-9519FD5F3DDF}"/>
    <cellStyle name="40% - Accent5 3 3 8 2" xfId="27586" xr:uid="{990AA576-7935-433A-8F80-0964D52E3F03}"/>
    <cellStyle name="40% - Accent5 3 3 8 2 2" xfId="27587" xr:uid="{379F28D9-09B6-405C-AE16-80FF0373638F}"/>
    <cellStyle name="40% - Accent5 3 3 8 2 2 2" xfId="27588" xr:uid="{0787F830-9B30-4345-8FF6-F3ACC45ABD86}"/>
    <cellStyle name="40% - Accent5 3 3 8 2 3" xfId="27589" xr:uid="{76E0F9B9-6CDC-4B83-9909-040E28229DBE}"/>
    <cellStyle name="40% - Accent5 3 3 8 3" xfId="27590" xr:uid="{58460BCC-23FE-4A83-BAEE-48551BF0D44C}"/>
    <cellStyle name="40% - Accent5 3 3 8 3 2" xfId="27591" xr:uid="{6D70469D-3300-4C80-8AF9-D00E1FC5EAA7}"/>
    <cellStyle name="40% - Accent5 3 3 8 4" xfId="27592" xr:uid="{F7B881E3-FD5D-4C64-804C-0E72D474D255}"/>
    <cellStyle name="40% - Accent5 3 3 9" xfId="27593" xr:uid="{9CDF3446-4765-4802-AF02-9EEEB0D5B820}"/>
    <cellStyle name="40% - Accent5 3 3 9 2" xfId="27594" xr:uid="{AB33DFCD-0D43-435A-A904-5000D94229DD}"/>
    <cellStyle name="40% - Accent5 3 3 9 2 2" xfId="27595" xr:uid="{983BF7B4-712A-4172-933A-3AD8D3693552}"/>
    <cellStyle name="40% - Accent5 3 3 9 3" xfId="27596" xr:uid="{BE2CADB1-B934-4FE0-B773-9626287A9804}"/>
    <cellStyle name="40% - Accent5 3 3_Asset Register (new)" xfId="27597" xr:uid="{792F9FF1-21C7-4552-B730-A3E866B1A837}"/>
    <cellStyle name="40% - Accent5 3 4" xfId="27598" xr:uid="{21C533ED-5ADB-4A52-8406-E1AFAC0A419C}"/>
    <cellStyle name="40% - Accent5 3 4 10" xfId="27599" xr:uid="{FC0147FD-A616-41A7-B2F9-4AFB23804647}"/>
    <cellStyle name="40% - Accent5 3 4 11" xfId="27600" xr:uid="{D92ED80F-F41B-42FB-AD2D-49862306CB59}"/>
    <cellStyle name="40% - Accent5 3 4 2" xfId="27601" xr:uid="{57CF05E2-EC46-4AC2-90AB-4B817F76F5DA}"/>
    <cellStyle name="40% - Accent5 3 4 2 2" xfId="27602" xr:uid="{8465500E-84D2-4813-A179-925DF489102C}"/>
    <cellStyle name="40% - Accent5 3 4 2 2 2" xfId="27603" xr:uid="{6BAD7A47-C41C-4DE7-868E-16FB4707C5BF}"/>
    <cellStyle name="40% - Accent5 3 4 2 2 2 2" xfId="27604" xr:uid="{380ADAD3-C9AF-4C26-A21E-8FB2D1B38E8E}"/>
    <cellStyle name="40% - Accent5 3 4 2 2 2 2 2" xfId="27605" xr:uid="{95BDC76F-763D-4142-AE01-FD4FCFC7BE1C}"/>
    <cellStyle name="40% - Accent5 3 4 2 2 2 3" xfId="27606" xr:uid="{CFAE3F9D-ED2E-4553-AE68-048F5EFE0273}"/>
    <cellStyle name="40% - Accent5 3 4 2 2 3" xfId="27607" xr:uid="{2E252D5C-FAA8-413A-8C73-69A59B5FE158}"/>
    <cellStyle name="40% - Accent5 3 4 2 2 3 2" xfId="27608" xr:uid="{CFDEE9D0-3600-4CF2-9EBE-26D9D3C4F985}"/>
    <cellStyle name="40% - Accent5 3 4 2 2 4" xfId="27609" xr:uid="{A0679D3C-F5B2-4BE1-BCD6-AB0474A2DC41}"/>
    <cellStyle name="40% - Accent5 3 4 2 2 4 2" xfId="27610" xr:uid="{41A010BA-58CD-4DA9-97C3-779294F58E2C}"/>
    <cellStyle name="40% - Accent5 3 4 2 2 5" xfId="27611" xr:uid="{0A14439A-0E6C-436F-A184-10C82700305C}"/>
    <cellStyle name="40% - Accent5 3 4 2 2 6" xfId="27612" xr:uid="{2AB7BB84-8BFE-477B-8B20-41D9C14F6B45}"/>
    <cellStyle name="40% - Accent5 3 4 2 3" xfId="27613" xr:uid="{9BF784CD-CF82-4444-9EEA-DC9D71C09698}"/>
    <cellStyle name="40% - Accent5 3 4 2 3 2" xfId="27614" xr:uid="{3D6BC78D-0C47-48DF-812D-2BB944B7FE65}"/>
    <cellStyle name="40% - Accent5 3 4 2 3 2 2" xfId="27615" xr:uid="{E1B68D59-D143-4CBC-BB1E-81786E0226D0}"/>
    <cellStyle name="40% - Accent5 3 4 2 3 3" xfId="27616" xr:uid="{E61E7F98-9761-43AC-83A9-7DC179D41A0C}"/>
    <cellStyle name="40% - Accent5 3 4 2 4" xfId="27617" xr:uid="{1F551639-8E23-448C-98B9-95DB7057E53C}"/>
    <cellStyle name="40% - Accent5 3 4 2 4 2" xfId="27618" xr:uid="{7B2E8F66-2E68-4E26-965C-012E1C95F246}"/>
    <cellStyle name="40% - Accent5 3 4 2 5" xfId="27619" xr:uid="{B00303E8-9B6C-4D2E-9A82-E258524A5116}"/>
    <cellStyle name="40% - Accent5 3 4 2 5 2" xfId="27620" xr:uid="{12117BED-BE43-454D-84B3-38ABC6ED3A1D}"/>
    <cellStyle name="40% - Accent5 3 4 2 6" xfId="27621" xr:uid="{0A5370FC-6DF3-4B3B-A8A0-1B8EA5C501D1}"/>
    <cellStyle name="40% - Accent5 3 4 2 7" xfId="27622" xr:uid="{D0A4FC0D-E243-4A43-9132-653DA9E7A28B}"/>
    <cellStyle name="40% - Accent5 3 4 3" xfId="27623" xr:uid="{D578A1C6-8E83-4DB7-B067-60DB075CBE01}"/>
    <cellStyle name="40% - Accent5 3 4 3 2" xfId="27624" xr:uid="{FBE96FCE-7F56-40A7-9D24-7C37657B89D3}"/>
    <cellStyle name="40% - Accent5 3 4 3 2 2" xfId="27625" xr:uid="{127B2157-867D-4012-A103-C8FBAD901CC5}"/>
    <cellStyle name="40% - Accent5 3 4 3 2 2 2" xfId="27626" xr:uid="{73C55CCA-5B38-49F9-BC10-53B28C07C8FC}"/>
    <cellStyle name="40% - Accent5 3 4 3 2 2 2 2" xfId="27627" xr:uid="{DC89BAAE-E283-44AB-8BF1-9AF7E5C6F71D}"/>
    <cellStyle name="40% - Accent5 3 4 3 2 2 3" xfId="27628" xr:uid="{4BC2C62D-D2E3-48CC-A1AD-93B8D3DD0E25}"/>
    <cellStyle name="40% - Accent5 3 4 3 2 3" xfId="27629" xr:uid="{0EB0EC01-FF17-407B-BD8C-1D95951F5439}"/>
    <cellStyle name="40% - Accent5 3 4 3 2 3 2" xfId="27630" xr:uid="{5F4300F6-6AF8-4C4D-89B9-04F7BA3C37C5}"/>
    <cellStyle name="40% - Accent5 3 4 3 2 4" xfId="27631" xr:uid="{53EC9D46-183C-4EE6-8ABE-AFEC89084977}"/>
    <cellStyle name="40% - Accent5 3 4 3 3" xfId="27632" xr:uid="{E6474151-5EBD-44F5-B6B3-FF10C3612F17}"/>
    <cellStyle name="40% - Accent5 3 4 3 3 2" xfId="27633" xr:uid="{C05EAE98-92D9-4E4A-96F8-435EF2B668B0}"/>
    <cellStyle name="40% - Accent5 3 4 3 3 2 2" xfId="27634" xr:uid="{8D8D93E6-0721-449D-9BBA-5F430F950848}"/>
    <cellStyle name="40% - Accent5 3 4 3 3 3" xfId="27635" xr:uid="{93C76AD6-BC86-4170-A55E-18F9D616B034}"/>
    <cellStyle name="40% - Accent5 3 4 3 4" xfId="27636" xr:uid="{2AA38099-F79E-483B-8D8A-581DB80F7890}"/>
    <cellStyle name="40% - Accent5 3 4 3 4 2" xfId="27637" xr:uid="{9468CA35-667D-44E1-8C0E-5093AECC6983}"/>
    <cellStyle name="40% - Accent5 3 4 3 5" xfId="27638" xr:uid="{21ADAB45-4A2F-46E4-93D5-545ECC9B83E9}"/>
    <cellStyle name="40% - Accent5 3 4 3 5 2" xfId="27639" xr:uid="{F45FB42E-FF59-4338-BBF7-5AAB2A8FFE1D}"/>
    <cellStyle name="40% - Accent5 3 4 3 6" xfId="27640" xr:uid="{99A91E3D-34BC-4D9F-89F9-310C3F1547C3}"/>
    <cellStyle name="40% - Accent5 3 4 3 7" xfId="27641" xr:uid="{5383E3F5-A06E-42FD-A3A8-841C60092069}"/>
    <cellStyle name="40% - Accent5 3 4 4" xfId="27642" xr:uid="{977E3EB1-6C60-4579-857B-A43FDF527FD3}"/>
    <cellStyle name="40% - Accent5 3 4 4 2" xfId="27643" xr:uid="{C4053D65-B4E3-43D5-ABF3-2830736DF71A}"/>
    <cellStyle name="40% - Accent5 3 4 4 2 2" xfId="27644" xr:uid="{9CB6AB52-E7DD-4878-AA1A-9FF75F66D9E4}"/>
    <cellStyle name="40% - Accent5 3 4 4 2 2 2" xfId="27645" xr:uid="{61A028FA-57CC-41D8-BE64-1EF874B428A2}"/>
    <cellStyle name="40% - Accent5 3 4 4 2 2 2 2" xfId="27646" xr:uid="{EC7080B1-B7FC-416D-AF11-53542863145F}"/>
    <cellStyle name="40% - Accent5 3 4 4 2 2 3" xfId="27647" xr:uid="{AE976752-96E4-43AC-8454-0F3B0327943A}"/>
    <cellStyle name="40% - Accent5 3 4 4 2 3" xfId="27648" xr:uid="{E78340B1-7E96-48B8-BB89-222FBA2FA172}"/>
    <cellStyle name="40% - Accent5 3 4 4 2 3 2" xfId="27649" xr:uid="{5DC26F18-05E3-4EEE-852D-D0E19E73C69B}"/>
    <cellStyle name="40% - Accent5 3 4 4 2 4" xfId="27650" xr:uid="{F5924035-7FD7-4C32-B02A-A99D3182C3F8}"/>
    <cellStyle name="40% - Accent5 3 4 4 3" xfId="27651" xr:uid="{4F7BD85C-9F42-4373-8387-5EFFED423F23}"/>
    <cellStyle name="40% - Accent5 3 4 4 3 2" xfId="27652" xr:uid="{161E7BE8-E1B6-4B67-A112-5696CD8E190C}"/>
    <cellStyle name="40% - Accent5 3 4 4 3 2 2" xfId="27653" xr:uid="{6BF2DD1C-76EC-4897-B6DA-D870E3764749}"/>
    <cellStyle name="40% - Accent5 3 4 4 3 3" xfId="27654" xr:uid="{848427D3-49F7-4315-9796-B0870DB733DB}"/>
    <cellStyle name="40% - Accent5 3 4 4 4" xfId="27655" xr:uid="{146776A8-CC25-4FDF-AE2F-A53353DAF258}"/>
    <cellStyle name="40% - Accent5 3 4 4 4 2" xfId="27656" xr:uid="{D7DE703D-400A-4EE6-9235-B0BBF1B9C2CD}"/>
    <cellStyle name="40% - Accent5 3 4 4 5" xfId="27657" xr:uid="{54C8388D-841A-45B3-8514-D419FD02DA95}"/>
    <cellStyle name="40% - Accent5 3 4 5" xfId="27658" xr:uid="{77C360FB-2534-428D-A86A-8E36BE069D73}"/>
    <cellStyle name="40% - Accent5 3 4 5 2" xfId="27659" xr:uid="{01EAEEA9-450A-484F-B922-C9760D175FC4}"/>
    <cellStyle name="40% - Accent5 3 4 5 2 2" xfId="27660" xr:uid="{F01C2738-AE91-4D28-BB9F-20B614CA282F}"/>
    <cellStyle name="40% - Accent5 3 4 5 2 2 2" xfId="27661" xr:uid="{1A5444C8-F079-4F02-846E-5ED65AEB89CF}"/>
    <cellStyle name="40% - Accent5 3 4 5 2 2 2 2" xfId="27662" xr:uid="{1FDD284F-2BCE-4F2B-81AB-4F9684268288}"/>
    <cellStyle name="40% - Accent5 3 4 5 2 2 3" xfId="27663" xr:uid="{1637024C-6298-4937-853E-4AEED3A25DE4}"/>
    <cellStyle name="40% - Accent5 3 4 5 2 3" xfId="27664" xr:uid="{5478DFDA-6BF5-4110-9763-CB8CA1B37116}"/>
    <cellStyle name="40% - Accent5 3 4 5 2 3 2" xfId="27665" xr:uid="{123CD9AD-782D-4375-ADEB-ADDD777ECF88}"/>
    <cellStyle name="40% - Accent5 3 4 5 2 4" xfId="27666" xr:uid="{B60737FC-D023-4BBF-91F0-5B9BE425E367}"/>
    <cellStyle name="40% - Accent5 3 4 5 3" xfId="27667" xr:uid="{6B1702D9-6097-4568-B055-BE0F3276C9E3}"/>
    <cellStyle name="40% - Accent5 3 4 5 3 2" xfId="27668" xr:uid="{90225A21-ADD7-48CD-95BE-2EF3B33B2AF9}"/>
    <cellStyle name="40% - Accent5 3 4 5 3 2 2" xfId="27669" xr:uid="{052D80C1-2D8F-4EA3-990F-0C758BECAC19}"/>
    <cellStyle name="40% - Accent5 3 4 5 3 3" xfId="27670" xr:uid="{F33B7FBF-6116-4127-9DDD-8159043BB580}"/>
    <cellStyle name="40% - Accent5 3 4 5 4" xfId="27671" xr:uid="{3CC1D649-A289-447F-BA41-2203A43C075E}"/>
    <cellStyle name="40% - Accent5 3 4 5 4 2" xfId="27672" xr:uid="{8A307E83-5612-48AB-8CBD-5BBA90C30516}"/>
    <cellStyle name="40% - Accent5 3 4 5 5" xfId="27673" xr:uid="{1F1C4E68-26D3-4ED5-A166-AC4CB8E2BC70}"/>
    <cellStyle name="40% - Accent5 3 4 6" xfId="27674" xr:uid="{A957B63E-7440-48E4-A209-4EBE4218EF5C}"/>
    <cellStyle name="40% - Accent5 3 4 6 2" xfId="27675" xr:uid="{C02A80A9-345A-49D9-8397-58C8D25B1A45}"/>
    <cellStyle name="40% - Accent5 3 4 6 2 2" xfId="27676" xr:uid="{76C7C182-02E8-454F-984C-2F491CD08DB8}"/>
    <cellStyle name="40% - Accent5 3 4 6 2 2 2" xfId="27677" xr:uid="{F460F748-815B-4D27-B0A2-18FCBB9F33DF}"/>
    <cellStyle name="40% - Accent5 3 4 6 2 3" xfId="27678" xr:uid="{6C81874E-9CF7-471B-A641-4387B3B3195E}"/>
    <cellStyle name="40% - Accent5 3 4 6 3" xfId="27679" xr:uid="{F332047F-AF4F-42AF-8546-B03827E9135E}"/>
    <cellStyle name="40% - Accent5 3 4 6 3 2" xfId="27680" xr:uid="{B4F4EEA1-3C0F-405E-AD90-88455732C994}"/>
    <cellStyle name="40% - Accent5 3 4 6 4" xfId="27681" xr:uid="{3FF11AD5-C160-431A-AEBA-2755CB6E235A}"/>
    <cellStyle name="40% - Accent5 3 4 7" xfId="27682" xr:uid="{2A9E2735-AD2E-4325-B5FE-50BB41625525}"/>
    <cellStyle name="40% - Accent5 3 4 7 2" xfId="27683" xr:uid="{6A3CD955-9F77-462E-B532-1780AB285A56}"/>
    <cellStyle name="40% - Accent5 3 4 7 2 2" xfId="27684" xr:uid="{B4B8F6CE-1734-4642-A774-FF1944E45FD4}"/>
    <cellStyle name="40% - Accent5 3 4 7 3" xfId="27685" xr:uid="{6AF009CB-E250-4233-8E53-F139B0400166}"/>
    <cellStyle name="40% - Accent5 3 4 8" xfId="27686" xr:uid="{8B7DDE93-9FC3-4A4F-B366-FDB2467F82B9}"/>
    <cellStyle name="40% - Accent5 3 4 8 2" xfId="27687" xr:uid="{352F474B-FDF4-438B-9545-5CC54BF807D6}"/>
    <cellStyle name="40% - Accent5 3 4 9" xfId="27688" xr:uid="{8A545BB3-0E66-426E-83B2-AE6D7F9F116A}"/>
    <cellStyle name="40% - Accent5 3 4 9 2" xfId="27689" xr:uid="{F20B3186-A2FF-4E63-8427-44EF7CAA0F6E}"/>
    <cellStyle name="40% - Accent5 3 5" xfId="27690" xr:uid="{F4EF1B32-095D-4672-97B1-B383121F0818}"/>
    <cellStyle name="40% - Accent5 3 5 2" xfId="27691" xr:uid="{758835AD-687D-4744-BBEA-F65553F74D0E}"/>
    <cellStyle name="40% - Accent5 3 5 2 2" xfId="27692" xr:uid="{D103F520-F39D-4324-BE7E-1E69640FFDD4}"/>
    <cellStyle name="40% - Accent5 3 5 2 2 2" xfId="27693" xr:uid="{87D78096-EF2A-4181-91E3-7E97772FCB4D}"/>
    <cellStyle name="40% - Accent5 3 5 2 2 2 2" xfId="27694" xr:uid="{47C7FBFC-4C97-46A7-AE51-20B36A27A15B}"/>
    <cellStyle name="40% - Accent5 3 5 2 2 2 2 2" xfId="27695" xr:uid="{70500FF3-72C0-43F4-AC26-259B0BE5B50A}"/>
    <cellStyle name="40% - Accent5 3 5 2 2 2 3" xfId="27696" xr:uid="{AF3BA42F-46D4-45FC-B2EF-AD59C858D131}"/>
    <cellStyle name="40% - Accent5 3 5 2 2 3" xfId="27697" xr:uid="{DD892BC3-C862-494C-8FD2-86A242CB1F53}"/>
    <cellStyle name="40% - Accent5 3 5 2 2 3 2" xfId="27698" xr:uid="{8CA7A48C-9115-446C-AB7C-FDD99B6E4052}"/>
    <cellStyle name="40% - Accent5 3 5 2 2 4" xfId="27699" xr:uid="{DFCA5DF3-C64C-485D-B44E-5511A9C49226}"/>
    <cellStyle name="40% - Accent5 3 5 2 2 4 2" xfId="27700" xr:uid="{424AE069-DE8E-45D4-90C1-BAAAE1E8EDC6}"/>
    <cellStyle name="40% - Accent5 3 5 2 2 5" xfId="27701" xr:uid="{0DCB7940-2636-46AB-9FBE-DD27028A29C1}"/>
    <cellStyle name="40% - Accent5 3 5 2 2 6" xfId="27702" xr:uid="{60862827-0798-4CB2-8A58-BC6CF351F591}"/>
    <cellStyle name="40% - Accent5 3 5 2 3" xfId="27703" xr:uid="{1F14E0B3-4AA1-4579-8117-BE7D941BD53C}"/>
    <cellStyle name="40% - Accent5 3 5 2 3 2" xfId="27704" xr:uid="{1D1B0782-0537-4046-883F-CC1D10A9AEFB}"/>
    <cellStyle name="40% - Accent5 3 5 2 3 2 2" xfId="27705" xr:uid="{27915AAB-B1D7-4893-B141-F97E18ADECAD}"/>
    <cellStyle name="40% - Accent5 3 5 2 3 3" xfId="27706" xr:uid="{53C7CA00-AA16-4C90-832B-260E860CC98D}"/>
    <cellStyle name="40% - Accent5 3 5 2 4" xfId="27707" xr:uid="{FEE47888-F96E-42A1-8B4B-A5BA411613D9}"/>
    <cellStyle name="40% - Accent5 3 5 2 4 2" xfId="27708" xr:uid="{50AFEB65-7B43-49F9-BD08-4267BCCC99DA}"/>
    <cellStyle name="40% - Accent5 3 5 2 5" xfId="27709" xr:uid="{95BB37F4-4AC5-4CED-BF31-F0152EC8C122}"/>
    <cellStyle name="40% - Accent5 3 5 2 5 2" xfId="27710" xr:uid="{E99509C4-8888-4D96-8C8A-535364E6B1AB}"/>
    <cellStyle name="40% - Accent5 3 5 2 6" xfId="27711" xr:uid="{E9ACE282-BC72-4A95-9688-6A5026B58AA8}"/>
    <cellStyle name="40% - Accent5 3 5 2 7" xfId="27712" xr:uid="{B275B7F5-6DEC-4909-AFB6-D7464FF59D8F}"/>
    <cellStyle name="40% - Accent5 3 5 3" xfId="27713" xr:uid="{94159FA8-BD66-43BA-B379-7873B9DD3E4A}"/>
    <cellStyle name="40% - Accent5 3 5 3 2" xfId="27714" xr:uid="{671CC50D-F56C-4463-9C5D-5D0D73CE1164}"/>
    <cellStyle name="40% - Accent5 3 5 3 2 2" xfId="27715" xr:uid="{9FF29F2F-9E18-4E32-A525-808D248B9B93}"/>
    <cellStyle name="40% - Accent5 3 5 3 2 2 2" xfId="27716" xr:uid="{8A84F59D-235C-4ED1-9FFB-619DF6CF4C60}"/>
    <cellStyle name="40% - Accent5 3 5 3 2 2 2 2" xfId="27717" xr:uid="{11409908-30D9-448C-9AED-CDA232211BF8}"/>
    <cellStyle name="40% - Accent5 3 5 3 2 2 3" xfId="27718" xr:uid="{CECE94DD-8969-4165-B48F-3FDDD0F00EA1}"/>
    <cellStyle name="40% - Accent5 3 5 3 2 3" xfId="27719" xr:uid="{527C65C7-B183-436A-8A19-708AB8648EDD}"/>
    <cellStyle name="40% - Accent5 3 5 3 2 3 2" xfId="27720" xr:uid="{4B351013-A97D-459A-A46F-8808917C3A9F}"/>
    <cellStyle name="40% - Accent5 3 5 3 2 4" xfId="27721" xr:uid="{7431B508-B9CC-435E-875C-A99A062338FB}"/>
    <cellStyle name="40% - Accent5 3 5 3 3" xfId="27722" xr:uid="{0A0D23AA-EE7D-439F-BE1E-CCB17E375234}"/>
    <cellStyle name="40% - Accent5 3 5 3 3 2" xfId="27723" xr:uid="{9C2767B8-5D8B-4E2A-9115-D6635B1D2B4C}"/>
    <cellStyle name="40% - Accent5 3 5 3 3 2 2" xfId="27724" xr:uid="{75FF46CA-A010-4542-88C6-FD740DDBA0C4}"/>
    <cellStyle name="40% - Accent5 3 5 3 3 3" xfId="27725" xr:uid="{8F352542-0A02-4278-9EF7-A2C0C7F45F47}"/>
    <cellStyle name="40% - Accent5 3 5 3 4" xfId="27726" xr:uid="{FF5FBD18-7735-4C65-83C2-16774F225C83}"/>
    <cellStyle name="40% - Accent5 3 5 3 4 2" xfId="27727" xr:uid="{3C8314B8-E3A3-490A-B0A1-DB22FB19EF93}"/>
    <cellStyle name="40% - Accent5 3 5 3 5" xfId="27728" xr:uid="{334C4C99-9602-440A-A8FF-195A241746B0}"/>
    <cellStyle name="40% - Accent5 3 5 3 5 2" xfId="27729" xr:uid="{AD6ECED5-024E-4AB8-9423-931C915E1512}"/>
    <cellStyle name="40% - Accent5 3 5 3 6" xfId="27730" xr:uid="{388F8882-FEB2-4F9A-BB0D-799928E42D30}"/>
    <cellStyle name="40% - Accent5 3 5 3 7" xfId="27731" xr:uid="{36857FE9-F07C-489E-9154-F42B88A04450}"/>
    <cellStyle name="40% - Accent5 3 5 4" xfId="27732" xr:uid="{93C0F65A-10B4-441A-8690-9212BEE7C694}"/>
    <cellStyle name="40% - Accent5 3 5 4 2" xfId="27733" xr:uid="{DC4DD980-6A65-4802-BC87-FFAA0CBC11E8}"/>
    <cellStyle name="40% - Accent5 3 5 4 2 2" xfId="27734" xr:uid="{2C44CACE-C7C3-4CE6-B41F-D33A55CDF4BB}"/>
    <cellStyle name="40% - Accent5 3 5 4 2 2 2" xfId="27735" xr:uid="{E530C536-BF88-462F-AE69-0B02602FF3CE}"/>
    <cellStyle name="40% - Accent5 3 5 4 2 3" xfId="27736" xr:uid="{93E03C9A-92E1-4926-A0B8-1CCCD8C4E7E3}"/>
    <cellStyle name="40% - Accent5 3 5 4 3" xfId="27737" xr:uid="{3E088499-C26F-45F4-A47B-450A6C99DF4F}"/>
    <cellStyle name="40% - Accent5 3 5 4 3 2" xfId="27738" xr:uid="{0B2F5A08-83A9-46B2-B276-D0733F5F84D2}"/>
    <cellStyle name="40% - Accent5 3 5 4 4" xfId="27739" xr:uid="{93E88284-F1A5-4C26-A25C-6D422A155F04}"/>
    <cellStyle name="40% - Accent5 3 5 5" xfId="27740" xr:uid="{AB7EC1A0-D9BF-4898-AA37-4DA76A25BA3C}"/>
    <cellStyle name="40% - Accent5 3 5 5 2" xfId="27741" xr:uid="{84C67CDD-F2C5-4DB3-BAFB-FF1D288731B4}"/>
    <cellStyle name="40% - Accent5 3 5 5 2 2" xfId="27742" xr:uid="{64F549AD-8412-4ED4-AFF8-141470E604BF}"/>
    <cellStyle name="40% - Accent5 3 5 5 3" xfId="27743" xr:uid="{8599EECB-04AE-4547-AB85-49F9B70EFA93}"/>
    <cellStyle name="40% - Accent5 3 5 6" xfId="27744" xr:uid="{F396FEB5-AB3C-41E7-AB58-2B2CC37AF1B3}"/>
    <cellStyle name="40% - Accent5 3 5 6 2" xfId="27745" xr:uid="{B4C5B7D7-8855-4A0C-8167-FDE103C4160C}"/>
    <cellStyle name="40% - Accent5 3 5 7" xfId="27746" xr:uid="{6D22AE03-95B8-435D-8B28-63511975476C}"/>
    <cellStyle name="40% - Accent5 3 5 7 2" xfId="27747" xr:uid="{A2BE00C4-8508-449F-876B-E4B8720F36AC}"/>
    <cellStyle name="40% - Accent5 3 5 8" xfId="27748" xr:uid="{77E37258-9E12-40FE-9D87-2FC3387DD593}"/>
    <cellStyle name="40% - Accent5 3 5 9" xfId="27749" xr:uid="{AD691C89-6177-45E6-A782-D0B5D8180D93}"/>
    <cellStyle name="40% - Accent5 3 6" xfId="27750" xr:uid="{16B2B185-65CA-4DE4-A531-1F90B69D8584}"/>
    <cellStyle name="40% - Accent5 3 6 2" xfId="27751" xr:uid="{BD29644E-CFE1-434E-B4F9-CD17EC184870}"/>
    <cellStyle name="40% - Accent5 3 6 2 2" xfId="27752" xr:uid="{91F1BF11-096E-4D60-94AA-C6EA50C737B9}"/>
    <cellStyle name="40% - Accent5 3 6 2 2 2" xfId="27753" xr:uid="{C9624FB5-8206-467A-8657-4E8646B54E4E}"/>
    <cellStyle name="40% - Accent5 3 6 2 2 2 2" xfId="27754" xr:uid="{41499469-0F82-4865-B321-C26332F50E55}"/>
    <cellStyle name="40% - Accent5 3 6 2 2 2 2 2" xfId="27755" xr:uid="{B90430E0-5D3E-477F-BE77-5442294CEFEF}"/>
    <cellStyle name="40% - Accent5 3 6 2 2 2 3" xfId="27756" xr:uid="{FF830AB2-E1F7-4786-A045-B31D7A6F7ECA}"/>
    <cellStyle name="40% - Accent5 3 6 2 2 3" xfId="27757" xr:uid="{4ADE4CBF-6500-4EE2-9C69-A00AFFD9BC17}"/>
    <cellStyle name="40% - Accent5 3 6 2 2 3 2" xfId="27758" xr:uid="{C2AD3097-2929-4AAF-9C71-8D41C0076425}"/>
    <cellStyle name="40% - Accent5 3 6 2 2 4" xfId="27759" xr:uid="{2EE49E2E-EDDB-4E14-82ED-BDC0D347DA8A}"/>
    <cellStyle name="40% - Accent5 3 6 2 2 4 2" xfId="27760" xr:uid="{C69CBDEA-2DA9-4CB6-A984-F00184BAE4C4}"/>
    <cellStyle name="40% - Accent5 3 6 2 2 5" xfId="27761" xr:uid="{1B83B39C-674A-49E2-8C47-4D74D52FFB3B}"/>
    <cellStyle name="40% - Accent5 3 6 2 2 6" xfId="27762" xr:uid="{0814EEA1-07CD-4E12-8257-28C50581A6B5}"/>
    <cellStyle name="40% - Accent5 3 6 2 3" xfId="27763" xr:uid="{C8EDD5BF-BD6A-4345-A28D-1D87730C09C8}"/>
    <cellStyle name="40% - Accent5 3 6 2 3 2" xfId="27764" xr:uid="{B8BB2763-30A3-474B-A945-B63668910B5E}"/>
    <cellStyle name="40% - Accent5 3 6 2 3 2 2" xfId="27765" xr:uid="{248F9AC0-2970-4E4D-8C41-C3CDF647FF61}"/>
    <cellStyle name="40% - Accent5 3 6 2 3 3" xfId="27766" xr:uid="{F77EEE80-0019-4E04-8FF5-E82C445D8ACA}"/>
    <cellStyle name="40% - Accent5 3 6 2 4" xfId="27767" xr:uid="{5B570A8E-0F49-4294-A404-4ED9A8B9A93E}"/>
    <cellStyle name="40% - Accent5 3 6 2 4 2" xfId="27768" xr:uid="{FD2D1930-5064-4636-8B5A-0A39BC165947}"/>
    <cellStyle name="40% - Accent5 3 6 2 5" xfId="27769" xr:uid="{2D105473-622A-4717-949D-8B7C65E1BF7B}"/>
    <cellStyle name="40% - Accent5 3 6 2 5 2" xfId="27770" xr:uid="{511171CA-1163-49AD-B9C5-3BAA5EC4FED2}"/>
    <cellStyle name="40% - Accent5 3 6 2 6" xfId="27771" xr:uid="{BDDE0B8C-3260-418D-AF1B-15AB2B8BB921}"/>
    <cellStyle name="40% - Accent5 3 6 2 7" xfId="27772" xr:uid="{AE955F0D-75AB-4C1A-93D7-EC75AE0F8A64}"/>
    <cellStyle name="40% - Accent5 3 6 3" xfId="27773" xr:uid="{C8DFE7D9-DBEB-4BDC-8987-62ECA70FC18E}"/>
    <cellStyle name="40% - Accent5 3 6 3 2" xfId="27774" xr:uid="{95CF2C08-4706-4E68-AB54-D90D07483F5E}"/>
    <cellStyle name="40% - Accent5 3 6 3 2 2" xfId="27775" xr:uid="{420A1554-6370-4F2D-A9DF-E71BB4DE1B5E}"/>
    <cellStyle name="40% - Accent5 3 6 3 2 2 2" xfId="27776" xr:uid="{C8386B05-36A9-4C08-B683-69CC7BE8E89E}"/>
    <cellStyle name="40% - Accent5 3 6 3 2 3" xfId="27777" xr:uid="{07B98428-2F69-4115-A2AC-FC943F6E650D}"/>
    <cellStyle name="40% - Accent5 3 6 3 3" xfId="27778" xr:uid="{EB829BF9-2270-4697-89C2-A2902F487DE5}"/>
    <cellStyle name="40% - Accent5 3 6 3 3 2" xfId="27779" xr:uid="{49343BD3-EC00-4367-8371-A10B4B167290}"/>
    <cellStyle name="40% - Accent5 3 6 3 4" xfId="27780" xr:uid="{BE50B256-B9F9-42EE-A099-F86B3192F141}"/>
    <cellStyle name="40% - Accent5 3 6 3 4 2" xfId="27781" xr:uid="{B8CF53FA-BD78-4FCF-B6CB-A108102C6B65}"/>
    <cellStyle name="40% - Accent5 3 6 3 5" xfId="27782" xr:uid="{1E38190C-697A-4578-9F51-C98BE77B4087}"/>
    <cellStyle name="40% - Accent5 3 6 3 6" xfId="27783" xr:uid="{331B41C9-5040-4CD5-A55C-E21817C2B32A}"/>
    <cellStyle name="40% - Accent5 3 6 4" xfId="27784" xr:uid="{FB759B4A-46EB-49FC-8D4A-A8CDDF3965E4}"/>
    <cellStyle name="40% - Accent5 3 6 4 2" xfId="27785" xr:uid="{E2812EB0-2A54-42D2-B799-87EE3D50884F}"/>
    <cellStyle name="40% - Accent5 3 6 4 2 2" xfId="27786" xr:uid="{F4E6988B-2A80-4FC5-931B-FE4818545064}"/>
    <cellStyle name="40% - Accent5 3 6 4 3" xfId="27787" xr:uid="{0FFDB66A-C58C-4A4F-A3C6-2832C515F993}"/>
    <cellStyle name="40% - Accent5 3 6 5" xfId="27788" xr:uid="{9C192190-8A57-4397-AF24-185B1F19E6F5}"/>
    <cellStyle name="40% - Accent5 3 6 5 2" xfId="27789" xr:uid="{B168A1A8-6D14-4C37-A28A-D4BE7CB8AB64}"/>
    <cellStyle name="40% - Accent5 3 6 6" xfId="27790" xr:uid="{AC93A271-6568-4D1F-A115-A475931420B9}"/>
    <cellStyle name="40% - Accent5 3 6 6 2" xfId="27791" xr:uid="{152196B4-4E46-4EAF-9AE5-E10C02B5670C}"/>
    <cellStyle name="40% - Accent5 3 6 7" xfId="27792" xr:uid="{0FFFD94A-8566-4691-B54E-DE12A73970A1}"/>
    <cellStyle name="40% - Accent5 3 6 8" xfId="27793" xr:uid="{830C5142-ECB0-4B34-A332-D85BC59116C4}"/>
    <cellStyle name="40% - Accent5 3 7" xfId="27794" xr:uid="{EE809DFA-4706-4918-B924-59BCD8FBB8DD}"/>
    <cellStyle name="40% - Accent5 3 7 2" xfId="27795" xr:uid="{62AD9CE4-37DA-46BE-96C5-C3B96014DA63}"/>
    <cellStyle name="40% - Accent5 3 7 2 2" xfId="27796" xr:uid="{7650A246-CB46-44F5-B6B0-1AA551C8983A}"/>
    <cellStyle name="40% - Accent5 3 7 2 2 2" xfId="27797" xr:uid="{C88DC1A0-8D7A-41C3-8FFA-157BABC744BA}"/>
    <cellStyle name="40% - Accent5 3 7 2 2 2 2" xfId="27798" xr:uid="{5B2C5D36-1E0C-4779-9C13-F80D09B63174}"/>
    <cellStyle name="40% - Accent5 3 7 2 2 3" xfId="27799" xr:uid="{D5E309A3-3E26-420B-A24F-B71E31EB3947}"/>
    <cellStyle name="40% - Accent5 3 7 2 3" xfId="27800" xr:uid="{6BCB63CD-EDCC-4D74-A91D-552A69789E4D}"/>
    <cellStyle name="40% - Accent5 3 7 2 3 2" xfId="27801" xr:uid="{DE1BEB61-54A6-4CE6-A4DE-E18D3B504ABE}"/>
    <cellStyle name="40% - Accent5 3 7 2 4" xfId="27802" xr:uid="{C7ED8052-D47A-4E53-A0E3-ABB5FDE0122B}"/>
    <cellStyle name="40% - Accent5 3 7 2 4 2" xfId="27803" xr:uid="{F7E8C6D2-CF9B-443F-8C91-6FA96345099C}"/>
    <cellStyle name="40% - Accent5 3 7 2 5" xfId="27804" xr:uid="{55D60D12-927A-491A-88BC-FF6C5C23AA67}"/>
    <cellStyle name="40% - Accent5 3 7 2 6" xfId="27805" xr:uid="{5CD782B9-CA81-46F5-8AF8-0A0945795AFD}"/>
    <cellStyle name="40% - Accent5 3 7 3" xfId="27806" xr:uid="{2F4B9720-0BF7-40AF-A121-05D347C1D198}"/>
    <cellStyle name="40% - Accent5 3 7 3 2" xfId="27807" xr:uid="{07ECCC01-A075-41F5-B63F-B27C815CC842}"/>
    <cellStyle name="40% - Accent5 3 7 3 2 2" xfId="27808" xr:uid="{A7ED39C2-896B-4822-A408-ED3CB5F6DD65}"/>
    <cellStyle name="40% - Accent5 3 7 3 3" xfId="27809" xr:uid="{A78BF652-D8AF-4F3C-A833-8105A3EF198D}"/>
    <cellStyle name="40% - Accent5 3 7 4" xfId="27810" xr:uid="{60B0F70E-8BFE-4D55-BDE5-EAF14762B1B3}"/>
    <cellStyle name="40% - Accent5 3 7 4 2" xfId="27811" xr:uid="{E7D65E6E-DA1B-4D92-82BC-8CF3A3F0E384}"/>
    <cellStyle name="40% - Accent5 3 7 5" xfId="27812" xr:uid="{6FA5555C-011F-4531-8418-B4E14AE52A06}"/>
    <cellStyle name="40% - Accent5 3 7 5 2" xfId="27813" xr:uid="{192EE98C-0A51-4406-AA7B-408C6910A216}"/>
    <cellStyle name="40% - Accent5 3 7 6" xfId="27814" xr:uid="{31B85968-5EC3-472A-A16F-F530A8D71242}"/>
    <cellStyle name="40% - Accent5 3 7 7" xfId="27815" xr:uid="{5EC9490F-67FF-4736-A191-D3AD05C7A655}"/>
    <cellStyle name="40% - Accent5 3 8" xfId="27816" xr:uid="{F5B361CB-31CC-416C-AEBE-05AEEA6BDCC7}"/>
    <cellStyle name="40% - Accent5 3 8 2" xfId="27817" xr:uid="{31653B5C-0F7C-47EE-B10D-440886321A7E}"/>
    <cellStyle name="40% - Accent5 3 8 2 2" xfId="27818" xr:uid="{C7F5F4CE-9151-44BC-B7FD-1EED82A84CE0}"/>
    <cellStyle name="40% - Accent5 3 8 2 2 2" xfId="27819" xr:uid="{7F0E4576-85BF-4A55-BE70-49E99295733D}"/>
    <cellStyle name="40% - Accent5 3 8 2 2 2 2" xfId="27820" xr:uid="{027D79F3-47C0-4550-8B19-2B5D7000F005}"/>
    <cellStyle name="40% - Accent5 3 8 2 2 3" xfId="27821" xr:uid="{2B91B47A-98B4-4C39-B1B8-8CBC8DA5BCB7}"/>
    <cellStyle name="40% - Accent5 3 8 2 3" xfId="27822" xr:uid="{77900E0C-5C43-4059-B7AF-C7EC01FD52FE}"/>
    <cellStyle name="40% - Accent5 3 8 2 3 2" xfId="27823" xr:uid="{3C455F7F-2821-4AD1-9590-1E783C064A34}"/>
    <cellStyle name="40% - Accent5 3 8 2 4" xfId="27824" xr:uid="{FFA92E7A-E29F-499D-8283-B8F051580821}"/>
    <cellStyle name="40% - Accent5 3 8 3" xfId="27825" xr:uid="{E4BF622A-AFF2-4905-ABBF-034E3831C1DF}"/>
    <cellStyle name="40% - Accent5 3 8 3 2" xfId="27826" xr:uid="{3866CD55-4376-4F1F-B40A-1116627D72F6}"/>
    <cellStyle name="40% - Accent5 3 8 3 2 2" xfId="27827" xr:uid="{C357E213-1B53-4EF1-BD1D-F3D3CA4B5A84}"/>
    <cellStyle name="40% - Accent5 3 8 3 3" xfId="27828" xr:uid="{D00CAA51-0FBD-4131-8609-9C2060BF51D1}"/>
    <cellStyle name="40% - Accent5 3 8 4" xfId="27829" xr:uid="{3882B354-7E8B-46EC-9F26-6E4F158352DE}"/>
    <cellStyle name="40% - Accent5 3 8 4 2" xfId="27830" xr:uid="{A427EB48-6982-4943-9F81-021149C53FEB}"/>
    <cellStyle name="40% - Accent5 3 8 5" xfId="27831" xr:uid="{DD023764-7C9A-4058-BD96-9397C718F736}"/>
    <cellStyle name="40% - Accent5 3 8 5 2" xfId="27832" xr:uid="{2387079C-12D6-4950-AA13-6EEBFDCEDEF8}"/>
    <cellStyle name="40% - Accent5 3 8 6" xfId="27833" xr:uid="{DC904FF5-4564-4AFB-A153-5113C3778319}"/>
    <cellStyle name="40% - Accent5 3 8 7" xfId="27834" xr:uid="{6A643BA9-1DEB-47A7-A3A2-1C81793D03C9}"/>
    <cellStyle name="40% - Accent5 3 9" xfId="27835" xr:uid="{8B74E080-367E-40AB-913B-0C5011D97D8F}"/>
    <cellStyle name="40% - Accent5 3 9 2" xfId="27836" xr:uid="{21D49244-C19B-4E2F-8B4C-774A496381D1}"/>
    <cellStyle name="40% - Accent5 3 9 2 2" xfId="27837" xr:uid="{F5458AF3-33F2-4D4F-8AA1-77D500CA3BC7}"/>
    <cellStyle name="40% - Accent5 3 9 2 2 2" xfId="27838" xr:uid="{FB8B8441-23D3-47E6-94CF-1AE34984E99F}"/>
    <cellStyle name="40% - Accent5 3 9 2 2 2 2" xfId="27839" xr:uid="{213D6862-70F5-47AA-B020-A0159ED18494}"/>
    <cellStyle name="40% - Accent5 3 9 2 2 3" xfId="27840" xr:uid="{799ED0CB-AEFF-4F02-B67A-00377599C4FA}"/>
    <cellStyle name="40% - Accent5 3 9 2 3" xfId="27841" xr:uid="{552F299C-119E-417D-A942-A7AC0E0B0341}"/>
    <cellStyle name="40% - Accent5 3 9 2 3 2" xfId="27842" xr:uid="{7B249A38-063E-408F-A68D-D0243A006AF8}"/>
    <cellStyle name="40% - Accent5 3 9 2 4" xfId="27843" xr:uid="{018EE904-BEFC-4080-9005-81E67504EBB1}"/>
    <cellStyle name="40% - Accent5 3 9 3" xfId="27844" xr:uid="{361922CA-D463-44CC-A77A-4E7600923388}"/>
    <cellStyle name="40% - Accent5 3 9 3 2" xfId="27845" xr:uid="{BEE3A343-5F36-417C-AC5D-67646F662956}"/>
    <cellStyle name="40% - Accent5 3 9 3 2 2" xfId="27846" xr:uid="{1812D2FE-A15D-400D-B277-40A4DA2B9111}"/>
    <cellStyle name="40% - Accent5 3 9 3 3" xfId="27847" xr:uid="{2744D520-1A59-4D2C-A2BA-776D802335DF}"/>
    <cellStyle name="40% - Accent5 3 9 4" xfId="27848" xr:uid="{874AE704-38E9-4F6D-90CC-D0747C59A437}"/>
    <cellStyle name="40% - Accent5 3 9 4 2" xfId="27849" xr:uid="{728983C4-2C9B-48B7-96E7-92A397CF8965}"/>
    <cellStyle name="40% - Accent5 3 9 5" xfId="27850" xr:uid="{DDDF1F43-C587-4C61-9A7A-1A6278457C39}"/>
    <cellStyle name="40% - Accent5 3_Asset Register (new)" xfId="27851" xr:uid="{09724D32-29FA-4C13-9A9D-D119624D7336}"/>
    <cellStyle name="40% - Accent5 4" xfId="27852" xr:uid="{EA15435D-E044-45BD-BFA4-29A6B2F1A4C7}"/>
    <cellStyle name="40% - Accent5 4 10" xfId="27853" xr:uid="{382AFEB0-9380-4087-B40D-5F2D9944081D}"/>
    <cellStyle name="40% - Accent5 4 10 2" xfId="27854" xr:uid="{FBE4CE8E-62CD-41DE-8E42-9F43046D7EFB}"/>
    <cellStyle name="40% - Accent5 4 10 2 2" xfId="27855" xr:uid="{5E731518-4298-4D2F-967E-5E031AED660E}"/>
    <cellStyle name="40% - Accent5 4 10 2 2 2" xfId="27856" xr:uid="{62222B10-F2D4-47E8-9E2C-AEC4BE75D073}"/>
    <cellStyle name="40% - Accent5 4 10 2 2 2 2" xfId="27857" xr:uid="{326BD12E-7560-45F8-8A9A-F8335C1BF9DF}"/>
    <cellStyle name="40% - Accent5 4 10 2 2 3" xfId="27858" xr:uid="{68CEE9EA-D4C4-42C0-9B51-A18F56EB59EF}"/>
    <cellStyle name="40% - Accent5 4 10 2 3" xfId="27859" xr:uid="{1D966477-E64B-40AD-91B4-278BF3818333}"/>
    <cellStyle name="40% - Accent5 4 10 2 3 2" xfId="27860" xr:uid="{1819F6CD-2E7C-436C-A480-2C7A06E046A8}"/>
    <cellStyle name="40% - Accent5 4 10 2 4" xfId="27861" xr:uid="{B262BACA-1404-4B1C-B3FA-11400DCD53AC}"/>
    <cellStyle name="40% - Accent5 4 10 3" xfId="27862" xr:uid="{741926EC-0003-466D-85E8-018779ACBDA6}"/>
    <cellStyle name="40% - Accent5 4 10 3 2" xfId="27863" xr:uid="{D3875FB5-AA10-4F4F-937C-27554656C95D}"/>
    <cellStyle name="40% - Accent5 4 10 3 2 2" xfId="27864" xr:uid="{B17646DB-9979-4D7C-8C41-66AC6F3B143D}"/>
    <cellStyle name="40% - Accent5 4 10 3 3" xfId="27865" xr:uid="{40AD2328-EB44-463F-919F-D49411A175CA}"/>
    <cellStyle name="40% - Accent5 4 10 4" xfId="27866" xr:uid="{AA20C40B-5E9C-4BB4-991F-DA8F22CB58F3}"/>
    <cellStyle name="40% - Accent5 4 10 4 2" xfId="27867" xr:uid="{B0C51483-74E2-481E-8164-42F3B6405205}"/>
    <cellStyle name="40% - Accent5 4 10 5" xfId="27868" xr:uid="{594DA401-7A99-4282-9627-866C4C1BDF63}"/>
    <cellStyle name="40% - Accent5 4 11" xfId="27869" xr:uid="{6AEC1EEF-9D73-4131-8720-BFB42E440935}"/>
    <cellStyle name="40% - Accent5 4 11 2" xfId="27870" xr:uid="{19DE7B5B-C962-4405-A51C-ADF2CF8DC91F}"/>
    <cellStyle name="40% - Accent5 4 11 2 2" xfId="27871" xr:uid="{49CD254D-D777-4D72-B32F-891A4E9CFCE5}"/>
    <cellStyle name="40% - Accent5 4 11 2 2 2" xfId="27872" xr:uid="{2AB2CBF6-A7C7-4C28-BC24-AE48C954971F}"/>
    <cellStyle name="40% - Accent5 4 11 2 2 2 2" xfId="27873" xr:uid="{D472C4CE-3E8A-4CA3-86FE-E3F22245E551}"/>
    <cellStyle name="40% - Accent5 4 11 2 2 3" xfId="27874" xr:uid="{69D5D9AB-06BA-4E09-BBC3-252DDB542BEB}"/>
    <cellStyle name="40% - Accent5 4 11 2 3" xfId="27875" xr:uid="{8D83C7AB-34E8-48D5-9963-9916FB2B4863}"/>
    <cellStyle name="40% - Accent5 4 11 2 3 2" xfId="27876" xr:uid="{795AE2BA-E486-4D4C-BA04-76C5A6ECC89D}"/>
    <cellStyle name="40% - Accent5 4 11 2 4" xfId="27877" xr:uid="{420C4C5C-6E82-4979-ACD1-07F36F68A6BB}"/>
    <cellStyle name="40% - Accent5 4 11 3" xfId="27878" xr:uid="{0FB0ACE0-EC62-4142-AB67-EE9D8C36A95F}"/>
    <cellStyle name="40% - Accent5 4 11 3 2" xfId="27879" xr:uid="{79046D94-CBA2-45E0-AAEF-7E000E47D7D6}"/>
    <cellStyle name="40% - Accent5 4 11 3 2 2" xfId="27880" xr:uid="{FCE2E598-0D23-401F-AA34-00E9BCD21B06}"/>
    <cellStyle name="40% - Accent5 4 11 3 3" xfId="27881" xr:uid="{253A32BE-F754-46FB-ADE4-0730EF23FAC3}"/>
    <cellStyle name="40% - Accent5 4 11 4" xfId="27882" xr:uid="{D18AA6A3-B9F1-411F-89CD-1FE9FBE3CD31}"/>
    <cellStyle name="40% - Accent5 4 11 4 2" xfId="27883" xr:uid="{4A6B8CAB-67BF-4B8E-971E-0E639036850A}"/>
    <cellStyle name="40% - Accent5 4 11 5" xfId="27884" xr:uid="{74FA0759-C49E-44F6-8BAB-1D1D8C599B28}"/>
    <cellStyle name="40% - Accent5 4 12" xfId="27885" xr:uid="{10B5F326-978E-4E59-97AB-7B25C6CF5179}"/>
    <cellStyle name="40% - Accent5 4 12 2" xfId="27886" xr:uid="{341D4551-B3B2-41FC-96CB-F2B7EA499333}"/>
    <cellStyle name="40% - Accent5 4 12 2 2" xfId="27887" xr:uid="{1F0725E3-A802-4BFB-AC68-6D28D6590A81}"/>
    <cellStyle name="40% - Accent5 4 12 2 2 2" xfId="27888" xr:uid="{15C3983D-A870-4331-A9E1-359A57D2B052}"/>
    <cellStyle name="40% - Accent5 4 12 2 2 2 2" xfId="27889" xr:uid="{960CF90F-73E2-4E5E-9FE4-42155609EF96}"/>
    <cellStyle name="40% - Accent5 4 12 2 2 3" xfId="27890" xr:uid="{A1AD9390-A98A-46A1-84B6-387835C1B325}"/>
    <cellStyle name="40% - Accent5 4 12 2 3" xfId="27891" xr:uid="{1C16A90D-5CEA-4CFE-87EF-4F8EEAA68689}"/>
    <cellStyle name="40% - Accent5 4 12 2 3 2" xfId="27892" xr:uid="{B01112A8-4F25-4433-8961-C4D3A87BC519}"/>
    <cellStyle name="40% - Accent5 4 12 2 4" xfId="27893" xr:uid="{2B8855E6-FE7B-4CA3-8089-56FD40BB1C08}"/>
    <cellStyle name="40% - Accent5 4 12 3" xfId="27894" xr:uid="{456695AB-0C01-4BD2-A841-2DDCF4D2E647}"/>
    <cellStyle name="40% - Accent5 4 12 3 2" xfId="27895" xr:uid="{BD9FBA40-D1A8-47FC-9EDB-04625182AC6E}"/>
    <cellStyle name="40% - Accent5 4 12 3 2 2" xfId="27896" xr:uid="{100CB911-E3B5-4A86-B34F-7B3E237E8DA2}"/>
    <cellStyle name="40% - Accent5 4 12 3 3" xfId="27897" xr:uid="{FDF2CDD4-316A-4B37-A555-A2B3A044363B}"/>
    <cellStyle name="40% - Accent5 4 12 4" xfId="27898" xr:uid="{9B60B703-80AB-4B65-A56E-122E91AACA1D}"/>
    <cellStyle name="40% - Accent5 4 12 4 2" xfId="27899" xr:uid="{AF9D61BD-867A-4866-A4BC-3E1D949D1324}"/>
    <cellStyle name="40% - Accent5 4 12 5" xfId="27900" xr:uid="{91414942-6012-4A14-B9B7-E625B879A2CD}"/>
    <cellStyle name="40% - Accent5 4 13" xfId="27901" xr:uid="{ECE74949-EEBF-4551-ACAD-A02F07B22BA3}"/>
    <cellStyle name="40% - Accent5 4 13 2" xfId="27902" xr:uid="{4A6E36FB-73C2-4371-988B-AA715678769B}"/>
    <cellStyle name="40% - Accent5 4 13 2 2" xfId="27903" xr:uid="{42ABC353-E0F2-485C-B1CC-EEC092AA53E7}"/>
    <cellStyle name="40% - Accent5 4 13 2 2 2" xfId="27904" xr:uid="{A992ED28-52CB-4801-85A7-FBB71740FCDC}"/>
    <cellStyle name="40% - Accent5 4 13 2 2 2 2" xfId="27905" xr:uid="{9EB9E1A9-6132-46B7-93E7-8B5D65B2B31E}"/>
    <cellStyle name="40% - Accent5 4 13 2 2 3" xfId="27906" xr:uid="{F2718509-417B-443F-B4D1-E18A8BE038EF}"/>
    <cellStyle name="40% - Accent5 4 13 2 3" xfId="27907" xr:uid="{73DFB9FF-B855-40B9-BEC6-ACBD9E50FD6D}"/>
    <cellStyle name="40% - Accent5 4 13 2 3 2" xfId="27908" xr:uid="{187F28EC-41E6-4402-BB11-14464FDB9EBB}"/>
    <cellStyle name="40% - Accent5 4 13 2 4" xfId="27909" xr:uid="{7ECA4AE4-D87B-469D-B04B-F681A64B5E08}"/>
    <cellStyle name="40% - Accent5 4 13 3" xfId="27910" xr:uid="{0EBF1CAB-23B2-4A07-8C03-3C8654CFA4FE}"/>
    <cellStyle name="40% - Accent5 4 13 3 2" xfId="27911" xr:uid="{38A9976F-83EF-4F75-96AF-1E3C9A9B591C}"/>
    <cellStyle name="40% - Accent5 4 13 3 2 2" xfId="27912" xr:uid="{1D0351F7-8870-4E2B-8A7B-C96E6026865C}"/>
    <cellStyle name="40% - Accent5 4 13 3 3" xfId="27913" xr:uid="{1A6A2749-A227-4A92-BD16-10BB6FC6F65A}"/>
    <cellStyle name="40% - Accent5 4 13 4" xfId="27914" xr:uid="{832B5D08-6B90-472A-9A0F-EDED1C6E50F2}"/>
    <cellStyle name="40% - Accent5 4 13 4 2" xfId="27915" xr:uid="{054E88E7-CCB6-406C-AF42-374D2C4A4728}"/>
    <cellStyle name="40% - Accent5 4 13 5" xfId="27916" xr:uid="{D8CCDA77-D35C-44B3-8E8C-517B2D0C2D32}"/>
    <cellStyle name="40% - Accent5 4 14" xfId="27917" xr:uid="{78B58125-0DF2-4AA6-9E4A-4B99A3265F11}"/>
    <cellStyle name="40% - Accent5 4 14 2" xfId="27918" xr:uid="{F2BEE2E3-CE34-44F6-9E1C-D07C1814B012}"/>
    <cellStyle name="40% - Accent5 4 14 2 2" xfId="27919" xr:uid="{EEBAD530-632D-4767-B820-E4A783DF3469}"/>
    <cellStyle name="40% - Accent5 4 14 2 2 2" xfId="27920" xr:uid="{A7CEB64B-B89A-4011-AF67-CDFC2C4E73B7}"/>
    <cellStyle name="40% - Accent5 4 14 2 3" xfId="27921" xr:uid="{FCD64E83-AD1F-428A-B5C6-61D3AE69DBC3}"/>
    <cellStyle name="40% - Accent5 4 14 3" xfId="27922" xr:uid="{5FD1924F-94F5-4424-B38A-FD8B6324FB1A}"/>
    <cellStyle name="40% - Accent5 4 14 3 2" xfId="27923" xr:uid="{254A54A2-563F-482E-A5C5-AB4B124CA231}"/>
    <cellStyle name="40% - Accent5 4 14 4" xfId="27924" xr:uid="{068701F3-2703-4482-8B5C-61DFFA697807}"/>
    <cellStyle name="40% - Accent5 4 15" xfId="27925" xr:uid="{A6A513A1-9E74-44EF-BF21-C468A80BC968}"/>
    <cellStyle name="40% - Accent5 4 15 2" xfId="27926" xr:uid="{DEBE77FF-C3AC-4BB9-B9C1-A39679117492}"/>
    <cellStyle name="40% - Accent5 4 15 2 2" xfId="27927" xr:uid="{D89BEE28-463B-4CEA-975E-0E80493B9C81}"/>
    <cellStyle name="40% - Accent5 4 15 3" xfId="27928" xr:uid="{55154E32-A875-4047-9BE4-4685CF2DBAB8}"/>
    <cellStyle name="40% - Accent5 4 16" xfId="27929" xr:uid="{C1D86B74-9D4C-40C9-BF42-3FDB1BF2DA13}"/>
    <cellStyle name="40% - Accent5 4 16 2" xfId="27930" xr:uid="{BADF3EED-C65B-4101-810F-26E891EB06B8}"/>
    <cellStyle name="40% - Accent5 4 17" xfId="27931" xr:uid="{727173C7-5D0B-426F-83EC-3E45BDFCE2AF}"/>
    <cellStyle name="40% - Accent5 4 17 2" xfId="27932" xr:uid="{A4291F26-D047-45DC-AE8B-946A28892C89}"/>
    <cellStyle name="40% - Accent5 4 18" xfId="27933" xr:uid="{9C51B926-0281-4964-9F2D-79EB03CD41E5}"/>
    <cellStyle name="40% - Accent5 4 19" xfId="27934" xr:uid="{43415359-334D-4B69-8FB7-D0962118DEB6}"/>
    <cellStyle name="40% - Accent5 4 2" xfId="27935" xr:uid="{3576CA42-D674-46C8-A632-A83C19CA0F3D}"/>
    <cellStyle name="40% - Accent5 4 2 10" xfId="27936" xr:uid="{FB936741-A064-4A8A-83A6-56E1B83300C7}"/>
    <cellStyle name="40% - Accent5 4 2 10 2" xfId="27937" xr:uid="{976C06EC-0555-4C74-A41E-05079F3BBFF8}"/>
    <cellStyle name="40% - Accent5 4 2 10 2 2" xfId="27938" xr:uid="{5561031F-5614-46CF-B04F-324A31871D3E}"/>
    <cellStyle name="40% - Accent5 4 2 10 2 2 2" xfId="27939" xr:uid="{DAE14964-5B19-4481-B7E6-FF9C6969C1BC}"/>
    <cellStyle name="40% - Accent5 4 2 10 2 2 2 2" xfId="27940" xr:uid="{B6FD73C4-FBCB-474D-B3FC-E2D8975A707D}"/>
    <cellStyle name="40% - Accent5 4 2 10 2 2 3" xfId="27941" xr:uid="{F71C69E1-AC01-4F26-AC7D-AECD80FB370E}"/>
    <cellStyle name="40% - Accent5 4 2 10 2 3" xfId="27942" xr:uid="{E1395C4F-E58D-425B-9B5D-944741140526}"/>
    <cellStyle name="40% - Accent5 4 2 10 2 3 2" xfId="27943" xr:uid="{E3124D1C-3194-407F-98FB-9B8CEA591240}"/>
    <cellStyle name="40% - Accent5 4 2 10 2 4" xfId="27944" xr:uid="{AA2423B3-C35C-4F15-B329-CCDCC8759C6B}"/>
    <cellStyle name="40% - Accent5 4 2 10 3" xfId="27945" xr:uid="{F2BC255C-7B1D-42B5-81A1-EE3D1FCE3036}"/>
    <cellStyle name="40% - Accent5 4 2 10 3 2" xfId="27946" xr:uid="{08DEA5D8-9DFC-4DA7-B870-63558C6EF4E3}"/>
    <cellStyle name="40% - Accent5 4 2 10 3 2 2" xfId="27947" xr:uid="{535C447E-B929-44C5-905F-2A130B88A1FB}"/>
    <cellStyle name="40% - Accent5 4 2 10 3 3" xfId="27948" xr:uid="{0787DCF0-6930-4361-ACC8-A8E89007E7E6}"/>
    <cellStyle name="40% - Accent5 4 2 10 4" xfId="27949" xr:uid="{2201A579-1ECA-4DC1-A4A8-DE174985271A}"/>
    <cellStyle name="40% - Accent5 4 2 10 4 2" xfId="27950" xr:uid="{ABFF50D0-D20B-4DD8-AE14-FBE4A8C042D0}"/>
    <cellStyle name="40% - Accent5 4 2 10 5" xfId="27951" xr:uid="{ED03749C-B62D-4138-8864-33E0642E68E3}"/>
    <cellStyle name="40% - Accent5 4 2 11" xfId="27952" xr:uid="{F66D887D-912B-48D0-961B-652B8E640030}"/>
    <cellStyle name="40% - Accent5 4 2 11 2" xfId="27953" xr:uid="{9EA509C5-528F-4738-BEE0-775EE91BAA63}"/>
    <cellStyle name="40% - Accent5 4 2 11 2 2" xfId="27954" xr:uid="{161F6675-0FE5-4FC3-BB94-6D0D9E40B68A}"/>
    <cellStyle name="40% - Accent5 4 2 11 2 2 2" xfId="27955" xr:uid="{0A2C50FC-2B75-4F27-A80B-C23AED86075E}"/>
    <cellStyle name="40% - Accent5 4 2 11 2 2 2 2" xfId="27956" xr:uid="{57DEE63C-F6E0-4D87-B20E-F71810E41A93}"/>
    <cellStyle name="40% - Accent5 4 2 11 2 2 3" xfId="27957" xr:uid="{35EDD0D1-7F6C-46E3-AC5E-356051BE4D4F}"/>
    <cellStyle name="40% - Accent5 4 2 11 2 3" xfId="27958" xr:uid="{DC75C9C8-23F7-4BC7-8F5A-2516508657EE}"/>
    <cellStyle name="40% - Accent5 4 2 11 2 3 2" xfId="27959" xr:uid="{46588067-F0D1-46B8-BE47-1746A89C9216}"/>
    <cellStyle name="40% - Accent5 4 2 11 2 4" xfId="27960" xr:uid="{25DF4E92-A331-49FC-B057-A6E01DC1D7ED}"/>
    <cellStyle name="40% - Accent5 4 2 11 3" xfId="27961" xr:uid="{34A43B10-0939-4D70-8D22-1C288A9592F6}"/>
    <cellStyle name="40% - Accent5 4 2 11 3 2" xfId="27962" xr:uid="{23B786DC-D6F1-4E77-B2C2-D50E1430A605}"/>
    <cellStyle name="40% - Accent5 4 2 11 3 2 2" xfId="27963" xr:uid="{17F6B8C7-6B14-4D2B-9026-EFB5B9D3FA2F}"/>
    <cellStyle name="40% - Accent5 4 2 11 3 3" xfId="27964" xr:uid="{9B97AC3A-1187-4BE0-A961-B81578B1F9E7}"/>
    <cellStyle name="40% - Accent5 4 2 11 4" xfId="27965" xr:uid="{793E3D80-D042-44F8-9F84-51EB294A947F}"/>
    <cellStyle name="40% - Accent5 4 2 11 4 2" xfId="27966" xr:uid="{22AFF943-BB51-4594-817A-395F45609682}"/>
    <cellStyle name="40% - Accent5 4 2 11 5" xfId="27967" xr:uid="{DAE89353-44D6-412D-A0BA-F4ACF202BF15}"/>
    <cellStyle name="40% - Accent5 4 2 12" xfId="27968" xr:uid="{5D9959CF-99F4-43A5-8B6A-9E5FDDF31A91}"/>
    <cellStyle name="40% - Accent5 4 2 12 2" xfId="27969" xr:uid="{6E0508AC-40AD-4E24-BA7B-8859660C191C}"/>
    <cellStyle name="40% - Accent5 4 2 12 2 2" xfId="27970" xr:uid="{957358EC-34F0-443B-90D6-0B899E2F9D4B}"/>
    <cellStyle name="40% - Accent5 4 2 12 2 2 2" xfId="27971" xr:uid="{47F36187-9EBD-4F27-87B9-763F5C7FD22F}"/>
    <cellStyle name="40% - Accent5 4 2 12 2 3" xfId="27972" xr:uid="{95EAE09A-F613-4AD1-ADB5-C3862BAC717A}"/>
    <cellStyle name="40% - Accent5 4 2 12 3" xfId="27973" xr:uid="{DA3C3FA0-F4A7-4E0D-A125-9A1CE0CAB53D}"/>
    <cellStyle name="40% - Accent5 4 2 12 3 2" xfId="27974" xr:uid="{2EAA9CE9-F132-4772-9404-B7B2C2B03FEA}"/>
    <cellStyle name="40% - Accent5 4 2 12 4" xfId="27975" xr:uid="{030C6178-ED6B-40CD-B531-A0E9B5BB8BAE}"/>
    <cellStyle name="40% - Accent5 4 2 13" xfId="27976" xr:uid="{78CC43E0-6E4A-4656-8887-4609F717B595}"/>
    <cellStyle name="40% - Accent5 4 2 13 2" xfId="27977" xr:uid="{1B386744-4B0A-4099-B9FA-A518FE41A182}"/>
    <cellStyle name="40% - Accent5 4 2 13 2 2" xfId="27978" xr:uid="{3942FA05-2E71-4841-908D-97E7A8A7D6FC}"/>
    <cellStyle name="40% - Accent5 4 2 13 3" xfId="27979" xr:uid="{E39DD35C-08D2-486C-89C9-4BEB571DE390}"/>
    <cellStyle name="40% - Accent5 4 2 14" xfId="27980" xr:uid="{53D035A8-D31D-47A3-A1DF-8A1DCDFF2847}"/>
    <cellStyle name="40% - Accent5 4 2 14 2" xfId="27981" xr:uid="{CF1E71B4-F226-46D8-984A-9B4F8A665F23}"/>
    <cellStyle name="40% - Accent5 4 2 15" xfId="27982" xr:uid="{EBC12B17-CC84-46FC-B4FF-CBDF499ACC3B}"/>
    <cellStyle name="40% - Accent5 4 2 15 2" xfId="27983" xr:uid="{88C722E5-3BE2-4141-882C-EE86278CFA9A}"/>
    <cellStyle name="40% - Accent5 4 2 16" xfId="27984" xr:uid="{744D78FC-9AB2-4443-AE9F-A600D5386E68}"/>
    <cellStyle name="40% - Accent5 4 2 17" xfId="27985" xr:uid="{5762BB1B-6AD7-430E-B82A-EAD95E048D73}"/>
    <cellStyle name="40% - Accent5 4 2 2" xfId="27986" xr:uid="{EAC7976B-C4A1-4675-B1B5-F6E742BE7488}"/>
    <cellStyle name="40% - Accent5 4 2 2 10" xfId="27987" xr:uid="{07E79A7D-C683-4291-BA13-BF578EEF63EE}"/>
    <cellStyle name="40% - Accent5 4 2 2 2" xfId="27988" xr:uid="{791A5177-76DF-4CF9-88E2-65DA29AF6B74}"/>
    <cellStyle name="40% - Accent5 4 2 2 2 2" xfId="27989" xr:uid="{8E79B5BF-166F-4947-A16B-297C095094EA}"/>
    <cellStyle name="40% - Accent5 4 2 2 2 2 2" xfId="27990" xr:uid="{6904DE4D-D6EC-4410-AEB4-32D5EF189AFF}"/>
    <cellStyle name="40% - Accent5 4 2 2 2 2 2 2" xfId="27991" xr:uid="{60DAAB91-6C23-4361-A058-B62CE9A40398}"/>
    <cellStyle name="40% - Accent5 4 2 2 2 2 2 2 2" xfId="27992" xr:uid="{DAA6F889-7860-4CE4-BA2B-B9288FA9F8D6}"/>
    <cellStyle name="40% - Accent5 4 2 2 2 2 2 2 2 2" xfId="27993" xr:uid="{3AD981FB-A9E6-45C2-B5BD-EB9271D85C2F}"/>
    <cellStyle name="40% - Accent5 4 2 2 2 2 2 2 3" xfId="27994" xr:uid="{694DC175-DF6D-4D4F-AB93-6591CFFA15D4}"/>
    <cellStyle name="40% - Accent5 4 2 2 2 2 2 3" xfId="27995" xr:uid="{7D61D63E-1457-454A-94B1-4025129A81C1}"/>
    <cellStyle name="40% - Accent5 4 2 2 2 2 2 3 2" xfId="27996" xr:uid="{14FC831A-A1F2-4501-94FF-6AE91D822CC0}"/>
    <cellStyle name="40% - Accent5 4 2 2 2 2 2 4" xfId="27997" xr:uid="{4AE2E897-AD43-4CB5-B58C-AE36FCD1E151}"/>
    <cellStyle name="40% - Accent5 4 2 2 2 2 2 4 2" xfId="27998" xr:uid="{AEF8C137-84CC-4DAD-AD8E-5749A8EC594A}"/>
    <cellStyle name="40% - Accent5 4 2 2 2 2 2 5" xfId="27999" xr:uid="{3D07FDB6-4CED-4A45-B0DF-F89891799575}"/>
    <cellStyle name="40% - Accent5 4 2 2 2 2 2 6" xfId="28000" xr:uid="{8E8254BB-1EAE-4C72-9151-85111F40EBB7}"/>
    <cellStyle name="40% - Accent5 4 2 2 2 2 3" xfId="28001" xr:uid="{90BD8CCE-466A-4754-9253-746789C3F37D}"/>
    <cellStyle name="40% - Accent5 4 2 2 2 2 3 2" xfId="28002" xr:uid="{694584F4-4E4A-4B35-93E5-4370C80942CB}"/>
    <cellStyle name="40% - Accent5 4 2 2 2 2 3 2 2" xfId="28003" xr:uid="{EAA02328-EE2A-4844-9DF8-A2785DE89E29}"/>
    <cellStyle name="40% - Accent5 4 2 2 2 2 3 3" xfId="28004" xr:uid="{F6A01F08-4504-4B98-ADD6-EB299A0FCF62}"/>
    <cellStyle name="40% - Accent5 4 2 2 2 2 4" xfId="28005" xr:uid="{F30C3BAF-6566-406D-BF12-C79B28306C55}"/>
    <cellStyle name="40% - Accent5 4 2 2 2 2 4 2" xfId="28006" xr:uid="{DDE021E5-21D0-4B11-AF30-E91684E6A899}"/>
    <cellStyle name="40% - Accent5 4 2 2 2 2 5" xfId="28007" xr:uid="{32393C68-98CF-49C1-BEEA-B154BFF57E9D}"/>
    <cellStyle name="40% - Accent5 4 2 2 2 2 5 2" xfId="28008" xr:uid="{DF896865-341A-4F45-8EB0-A1666FC87DA5}"/>
    <cellStyle name="40% - Accent5 4 2 2 2 2 6" xfId="28009" xr:uid="{7E654B83-56E9-46A5-913D-C406A33F7114}"/>
    <cellStyle name="40% - Accent5 4 2 2 2 2 7" xfId="28010" xr:uid="{DD5C1B17-C712-471E-88E6-150F127D3F88}"/>
    <cellStyle name="40% - Accent5 4 2 2 2 3" xfId="28011" xr:uid="{B6864591-D62C-48D4-A56B-0B2AB0FEFA5D}"/>
    <cellStyle name="40% - Accent5 4 2 2 2 3 2" xfId="28012" xr:uid="{7A67BB42-2DB8-4426-AC40-4DD1A441E59B}"/>
    <cellStyle name="40% - Accent5 4 2 2 2 3 2 2" xfId="28013" xr:uid="{F85B2935-748A-4316-AAF5-4484890E94BA}"/>
    <cellStyle name="40% - Accent5 4 2 2 2 3 2 2 2" xfId="28014" xr:uid="{B2C4894A-02D6-473C-8203-B8C73B31122C}"/>
    <cellStyle name="40% - Accent5 4 2 2 2 3 2 3" xfId="28015" xr:uid="{C32D2D9C-71D9-4167-BD5D-D26E435FDCEA}"/>
    <cellStyle name="40% - Accent5 4 2 2 2 3 3" xfId="28016" xr:uid="{4301E259-CEFB-4B85-92D0-1E2F05C77F87}"/>
    <cellStyle name="40% - Accent5 4 2 2 2 3 3 2" xfId="28017" xr:uid="{794FD97B-9C0F-418C-BA90-704981AB1BDF}"/>
    <cellStyle name="40% - Accent5 4 2 2 2 3 4" xfId="28018" xr:uid="{E9F95515-1202-4C7D-896A-C8454DED98AF}"/>
    <cellStyle name="40% - Accent5 4 2 2 2 3 4 2" xfId="28019" xr:uid="{52E7951F-3BD4-4272-B2A2-FAD4B5010902}"/>
    <cellStyle name="40% - Accent5 4 2 2 2 3 5" xfId="28020" xr:uid="{AE8DFE69-0127-4A8F-B7C3-0E958125524B}"/>
    <cellStyle name="40% - Accent5 4 2 2 2 3 6" xfId="28021" xr:uid="{119388B7-DAF0-435A-A825-D76E76014F52}"/>
    <cellStyle name="40% - Accent5 4 2 2 2 4" xfId="28022" xr:uid="{B36FB718-87B1-4A24-BB43-9A96425BEB7F}"/>
    <cellStyle name="40% - Accent5 4 2 2 2 4 2" xfId="28023" xr:uid="{0B49A125-94EA-4EA0-80DC-ED2930B779AB}"/>
    <cellStyle name="40% - Accent5 4 2 2 2 4 2 2" xfId="28024" xr:uid="{2CC4BE02-FCA3-4C89-8CDA-D367C2BAEB4C}"/>
    <cellStyle name="40% - Accent5 4 2 2 2 4 3" xfId="28025" xr:uid="{432751BA-9A6F-4428-995E-440540E50ADE}"/>
    <cellStyle name="40% - Accent5 4 2 2 2 5" xfId="28026" xr:uid="{384E3C21-E59F-471A-9DD0-1159DA80CB15}"/>
    <cellStyle name="40% - Accent5 4 2 2 2 5 2" xfId="28027" xr:uid="{97742377-070C-45A5-8FA8-2F8B19BEFED2}"/>
    <cellStyle name="40% - Accent5 4 2 2 2 6" xfId="28028" xr:uid="{1F2212D6-E4C2-4BC6-AE50-2F459A0E801D}"/>
    <cellStyle name="40% - Accent5 4 2 2 2 6 2" xfId="28029" xr:uid="{A754A443-68B5-4FE6-A6CB-F24F68CB6AB7}"/>
    <cellStyle name="40% - Accent5 4 2 2 2 7" xfId="28030" xr:uid="{0EAC50DD-EC36-4DCF-A758-1CE867E85ADD}"/>
    <cellStyle name="40% - Accent5 4 2 2 2 8" xfId="28031" xr:uid="{00C717BE-3E1A-4A1B-BB3E-AD33319A5741}"/>
    <cellStyle name="40% - Accent5 4 2 2 3" xfId="28032" xr:uid="{51CC6B4B-A616-4AEA-AA87-240A0A9E2E5E}"/>
    <cellStyle name="40% - Accent5 4 2 2 3 2" xfId="28033" xr:uid="{7D116F0C-70AA-46A1-B5BD-8E9894C50931}"/>
    <cellStyle name="40% - Accent5 4 2 2 3 2 2" xfId="28034" xr:uid="{F69D441C-C6F0-4BBB-BA47-8038DF97A141}"/>
    <cellStyle name="40% - Accent5 4 2 2 3 2 2 2" xfId="28035" xr:uid="{3BDE0921-657D-4294-8C49-C461B9331F8F}"/>
    <cellStyle name="40% - Accent5 4 2 2 3 2 2 2 2" xfId="28036" xr:uid="{C4396D3F-21F5-4F78-8B9C-DC59D9F4F0C8}"/>
    <cellStyle name="40% - Accent5 4 2 2 3 2 2 3" xfId="28037" xr:uid="{0E4ADBF7-1003-4030-AE72-E1F9931354F5}"/>
    <cellStyle name="40% - Accent5 4 2 2 3 2 3" xfId="28038" xr:uid="{0054430B-1CBB-4A85-BC20-B7A0674866F8}"/>
    <cellStyle name="40% - Accent5 4 2 2 3 2 3 2" xfId="28039" xr:uid="{7C18B101-03EE-47C8-9EF5-4BCE4F0364BA}"/>
    <cellStyle name="40% - Accent5 4 2 2 3 2 4" xfId="28040" xr:uid="{6871FF65-9EF8-44CB-AC9D-5BEBD3B49CED}"/>
    <cellStyle name="40% - Accent5 4 2 2 3 2 4 2" xfId="28041" xr:uid="{F86A6EA9-E0BC-4838-B421-FFE3C23647BB}"/>
    <cellStyle name="40% - Accent5 4 2 2 3 2 5" xfId="28042" xr:uid="{FBFA614B-9AEA-4F7B-8E2E-90B2FA57ACB6}"/>
    <cellStyle name="40% - Accent5 4 2 2 3 2 6" xfId="28043" xr:uid="{DC5AB62D-3231-4232-8215-A72337AD0D67}"/>
    <cellStyle name="40% - Accent5 4 2 2 3 3" xfId="28044" xr:uid="{EE64423D-1291-4D46-8A54-6F92C980625A}"/>
    <cellStyle name="40% - Accent5 4 2 2 3 3 2" xfId="28045" xr:uid="{30695B62-443E-4730-A8BB-6F2A71E66D77}"/>
    <cellStyle name="40% - Accent5 4 2 2 3 3 2 2" xfId="28046" xr:uid="{5A76B71D-8509-467F-98E0-C3D4854F9C72}"/>
    <cellStyle name="40% - Accent5 4 2 2 3 3 3" xfId="28047" xr:uid="{4DA294CA-E3ED-42C5-8CD1-68BE37A1B305}"/>
    <cellStyle name="40% - Accent5 4 2 2 3 4" xfId="28048" xr:uid="{00265F40-BB29-4E62-B80B-DB9A5D091F50}"/>
    <cellStyle name="40% - Accent5 4 2 2 3 4 2" xfId="28049" xr:uid="{14953BB7-FA0D-4F93-A00C-AB4B2E181D2B}"/>
    <cellStyle name="40% - Accent5 4 2 2 3 5" xfId="28050" xr:uid="{C6BF0382-D664-49CA-9DFA-AC46EA403108}"/>
    <cellStyle name="40% - Accent5 4 2 2 3 5 2" xfId="28051" xr:uid="{58A62447-4BEA-4FED-80CD-E9034472AC1D}"/>
    <cellStyle name="40% - Accent5 4 2 2 3 6" xfId="28052" xr:uid="{5F3CC366-7A0A-4306-9BA1-E924DCB02C91}"/>
    <cellStyle name="40% - Accent5 4 2 2 3 7" xfId="28053" xr:uid="{3A744411-B5D8-491F-BC88-0FF7E0F8F32F}"/>
    <cellStyle name="40% - Accent5 4 2 2 4" xfId="28054" xr:uid="{FDAD98AC-A0F0-4103-99AB-D29F1D46ECC4}"/>
    <cellStyle name="40% - Accent5 4 2 2 4 2" xfId="28055" xr:uid="{F599CE80-A72E-45E6-AFEC-8997F39B13EB}"/>
    <cellStyle name="40% - Accent5 4 2 2 4 2 2" xfId="28056" xr:uid="{5DA90CB6-9920-4405-B8DF-FE7F9EE51DA1}"/>
    <cellStyle name="40% - Accent5 4 2 2 4 2 2 2" xfId="28057" xr:uid="{CD5C2BAD-9C07-494F-BECD-02D8CF361EBD}"/>
    <cellStyle name="40% - Accent5 4 2 2 4 2 2 2 2" xfId="28058" xr:uid="{94603723-F444-4A1C-8C1A-C06FE0EF7EC0}"/>
    <cellStyle name="40% - Accent5 4 2 2 4 2 2 3" xfId="28059" xr:uid="{8902EA7D-E041-4EEA-B1B3-13D66FC3E36B}"/>
    <cellStyle name="40% - Accent5 4 2 2 4 2 3" xfId="28060" xr:uid="{E73C065E-9AFF-43E9-AA9F-80A4F78661BE}"/>
    <cellStyle name="40% - Accent5 4 2 2 4 2 3 2" xfId="28061" xr:uid="{4391926A-59F3-4FD3-97CE-862EA65289A5}"/>
    <cellStyle name="40% - Accent5 4 2 2 4 2 4" xfId="28062" xr:uid="{6D73E4DD-A08A-406F-89C8-AF63D0EDE303}"/>
    <cellStyle name="40% - Accent5 4 2 2 4 3" xfId="28063" xr:uid="{D3F121DC-EB79-44C5-BDBC-B76882512CB2}"/>
    <cellStyle name="40% - Accent5 4 2 2 4 3 2" xfId="28064" xr:uid="{375B0D53-F20C-4BE4-9830-D8DCD8B5A857}"/>
    <cellStyle name="40% - Accent5 4 2 2 4 3 2 2" xfId="28065" xr:uid="{1350ED6D-AF98-4E34-9440-DC60088A205E}"/>
    <cellStyle name="40% - Accent5 4 2 2 4 3 3" xfId="28066" xr:uid="{8544A155-8CA7-498C-9737-DC7DEC5ABCE7}"/>
    <cellStyle name="40% - Accent5 4 2 2 4 4" xfId="28067" xr:uid="{1B22E19A-15E3-43EB-B7EA-7A16C90E8467}"/>
    <cellStyle name="40% - Accent5 4 2 2 4 4 2" xfId="28068" xr:uid="{4019FBEC-EDC4-406B-BA8C-5EACD828E3AD}"/>
    <cellStyle name="40% - Accent5 4 2 2 4 5" xfId="28069" xr:uid="{D6442D88-4CCC-4E02-BE00-D5A8B9B6D6A7}"/>
    <cellStyle name="40% - Accent5 4 2 2 4 5 2" xfId="28070" xr:uid="{FBF80A65-AC35-44FF-AB47-4EEC1DB4CB1F}"/>
    <cellStyle name="40% - Accent5 4 2 2 4 6" xfId="28071" xr:uid="{A55719F7-5969-4D11-B1B1-C4A125369D88}"/>
    <cellStyle name="40% - Accent5 4 2 2 4 7" xfId="28072" xr:uid="{C1B75F99-6D2C-440A-B1B8-CE19492EC871}"/>
    <cellStyle name="40% - Accent5 4 2 2 5" xfId="28073" xr:uid="{D7D13989-B8CB-4E67-A2CC-64C5A95B52AC}"/>
    <cellStyle name="40% - Accent5 4 2 2 5 2" xfId="28074" xr:uid="{026D319B-B2A2-4722-B78B-3390C7965C91}"/>
    <cellStyle name="40% - Accent5 4 2 2 5 2 2" xfId="28075" xr:uid="{0D5F2AF0-2D93-4BF7-83B1-B6D433735D7F}"/>
    <cellStyle name="40% - Accent5 4 2 2 5 2 2 2" xfId="28076" xr:uid="{5E8DAF5F-A3E3-44BB-AF99-66EC188A41E6}"/>
    <cellStyle name="40% - Accent5 4 2 2 5 2 3" xfId="28077" xr:uid="{144A38CC-B79F-4129-BB86-E37A84C8F09A}"/>
    <cellStyle name="40% - Accent5 4 2 2 5 3" xfId="28078" xr:uid="{14645A23-6634-46E0-8189-C53C284A5ADC}"/>
    <cellStyle name="40% - Accent5 4 2 2 5 3 2" xfId="28079" xr:uid="{675A8D9B-F9F3-400C-9564-8917E196F9A7}"/>
    <cellStyle name="40% - Accent5 4 2 2 5 4" xfId="28080" xr:uid="{2E545F1E-7502-4178-AE74-719D22884526}"/>
    <cellStyle name="40% - Accent5 4 2 2 6" xfId="28081" xr:uid="{3A69DA8D-1110-4864-BFD5-0AE4BE92E3A6}"/>
    <cellStyle name="40% - Accent5 4 2 2 6 2" xfId="28082" xr:uid="{C28CE13F-094A-40CF-91A1-2C22FC794D4B}"/>
    <cellStyle name="40% - Accent5 4 2 2 6 2 2" xfId="28083" xr:uid="{6C18A611-F5F9-4ABF-BE88-724D836FEA7B}"/>
    <cellStyle name="40% - Accent5 4 2 2 6 3" xfId="28084" xr:uid="{BD7579D7-3C96-4932-888C-10DCB06C497E}"/>
    <cellStyle name="40% - Accent5 4 2 2 7" xfId="28085" xr:uid="{77A32117-124A-4BD1-BB34-4A3286638443}"/>
    <cellStyle name="40% - Accent5 4 2 2 7 2" xfId="28086" xr:uid="{283A7466-AECD-46D9-AC14-BA320F85824B}"/>
    <cellStyle name="40% - Accent5 4 2 2 8" xfId="28087" xr:uid="{186FF0A1-500D-4257-8879-4358073F1D39}"/>
    <cellStyle name="40% - Accent5 4 2 2 8 2" xfId="28088" xr:uid="{7972AE29-188A-4768-BA9D-82E1817A0DAC}"/>
    <cellStyle name="40% - Accent5 4 2 2 9" xfId="28089" xr:uid="{08996F83-7C00-41E2-B919-DC88CDC6978B}"/>
    <cellStyle name="40% - Accent5 4 2 2_Asset Register (new)" xfId="28090" xr:uid="{F36FC388-39AA-456C-9B96-E4899EE6DB73}"/>
    <cellStyle name="40% - Accent5 4 2 3" xfId="28091" xr:uid="{C5BD77D5-1D3D-4EEF-9127-C5952558723C}"/>
    <cellStyle name="40% - Accent5 4 2 3 2" xfId="28092" xr:uid="{E8718C13-BD69-4C86-A7A7-7FB04C707C1D}"/>
    <cellStyle name="40% - Accent5 4 2 3 2 2" xfId="28093" xr:uid="{244ECC4A-967B-4C15-8ECC-4AF8A1CBE8F3}"/>
    <cellStyle name="40% - Accent5 4 2 3 2 2 2" xfId="28094" xr:uid="{7D29778E-094D-4EA8-8DC7-84893988407A}"/>
    <cellStyle name="40% - Accent5 4 2 3 2 2 2 2" xfId="28095" xr:uid="{3A68C859-CE7E-4711-818B-E5551845E836}"/>
    <cellStyle name="40% - Accent5 4 2 3 2 2 2 2 2" xfId="28096" xr:uid="{68B32A8B-1431-444F-9229-2681E48756C2}"/>
    <cellStyle name="40% - Accent5 4 2 3 2 2 2 3" xfId="28097" xr:uid="{06D548FD-F73F-48AD-82D5-6B5A22D29177}"/>
    <cellStyle name="40% - Accent5 4 2 3 2 2 3" xfId="28098" xr:uid="{475E63CA-8FC9-4E68-926C-CD7980F8137A}"/>
    <cellStyle name="40% - Accent5 4 2 3 2 2 3 2" xfId="28099" xr:uid="{E0EB5C43-A48E-4240-9A1B-254FA93035B9}"/>
    <cellStyle name="40% - Accent5 4 2 3 2 2 4" xfId="28100" xr:uid="{368AE0FB-0764-4D94-9AC7-46D7AA4C0EEB}"/>
    <cellStyle name="40% - Accent5 4 2 3 2 2 4 2" xfId="28101" xr:uid="{CFF4246E-A224-4DB9-BF4B-F9C9E38CD6B5}"/>
    <cellStyle name="40% - Accent5 4 2 3 2 2 5" xfId="28102" xr:uid="{769C572E-89A1-419B-B9B8-951118A9018D}"/>
    <cellStyle name="40% - Accent5 4 2 3 2 2 6" xfId="28103" xr:uid="{05071D17-3E48-4967-8D9C-0C8110A7174F}"/>
    <cellStyle name="40% - Accent5 4 2 3 2 3" xfId="28104" xr:uid="{A594307F-40E0-454B-8BE9-13383F78B62D}"/>
    <cellStyle name="40% - Accent5 4 2 3 2 3 2" xfId="28105" xr:uid="{B8525BA5-B797-49CA-82C6-EA0CCBEE4792}"/>
    <cellStyle name="40% - Accent5 4 2 3 2 3 2 2" xfId="28106" xr:uid="{28272529-7CA0-499B-AF23-E2F2BC5E023D}"/>
    <cellStyle name="40% - Accent5 4 2 3 2 3 3" xfId="28107" xr:uid="{89055122-26A3-4295-982B-69DD79687686}"/>
    <cellStyle name="40% - Accent5 4 2 3 2 4" xfId="28108" xr:uid="{66C75D69-CF51-41AB-B387-B0345CB58328}"/>
    <cellStyle name="40% - Accent5 4 2 3 2 4 2" xfId="28109" xr:uid="{8610737B-F6C0-436E-B136-A685A72CE0D5}"/>
    <cellStyle name="40% - Accent5 4 2 3 2 5" xfId="28110" xr:uid="{80F11558-A69E-48A4-9EC5-BE965991DC7D}"/>
    <cellStyle name="40% - Accent5 4 2 3 2 5 2" xfId="28111" xr:uid="{660A705F-F52A-481E-877A-52965951E984}"/>
    <cellStyle name="40% - Accent5 4 2 3 2 6" xfId="28112" xr:uid="{37174D43-7653-457A-9D68-CF3973314B3F}"/>
    <cellStyle name="40% - Accent5 4 2 3 2 7" xfId="28113" xr:uid="{30C2F4B3-C1BA-431C-8147-1B6AA37E34C4}"/>
    <cellStyle name="40% - Accent5 4 2 3 3" xfId="28114" xr:uid="{70211263-7BEF-40A8-AEBD-EB9BCA2E14EC}"/>
    <cellStyle name="40% - Accent5 4 2 3 3 2" xfId="28115" xr:uid="{AD5C741C-0B60-4DAF-9712-BAC482B84C72}"/>
    <cellStyle name="40% - Accent5 4 2 3 3 2 2" xfId="28116" xr:uid="{F0B064ED-CF29-48BA-9DC9-82C18CE10FB6}"/>
    <cellStyle name="40% - Accent5 4 2 3 3 2 2 2" xfId="28117" xr:uid="{3A8D09A4-D37D-4372-8738-AFCAB7BCAE57}"/>
    <cellStyle name="40% - Accent5 4 2 3 3 2 3" xfId="28118" xr:uid="{C0C367DC-94AE-4662-B8C5-435D8F5831CD}"/>
    <cellStyle name="40% - Accent5 4 2 3 3 3" xfId="28119" xr:uid="{A6556E34-2AEA-4EDA-A5FF-3D177008006E}"/>
    <cellStyle name="40% - Accent5 4 2 3 3 3 2" xfId="28120" xr:uid="{3CF85EF4-D8AD-4C4C-89F2-CB205CAD16A5}"/>
    <cellStyle name="40% - Accent5 4 2 3 3 4" xfId="28121" xr:uid="{2E1368C6-6A11-44F6-9D17-D08FF18FB9FF}"/>
    <cellStyle name="40% - Accent5 4 2 3 3 4 2" xfId="28122" xr:uid="{741B8A9A-2641-4F52-B41F-268F8C8D4261}"/>
    <cellStyle name="40% - Accent5 4 2 3 3 5" xfId="28123" xr:uid="{85650404-A57C-42FB-8AAA-DCA59DD76283}"/>
    <cellStyle name="40% - Accent5 4 2 3 3 6" xfId="28124" xr:uid="{8D70FED8-D309-45B8-B902-DB596035FD12}"/>
    <cellStyle name="40% - Accent5 4 2 3 4" xfId="28125" xr:uid="{C4C9AC79-CA99-47C4-A258-A0F5223AE5E8}"/>
    <cellStyle name="40% - Accent5 4 2 3 4 2" xfId="28126" xr:uid="{D1FF5A43-7A53-4E7B-A1F1-7F8F73267602}"/>
    <cellStyle name="40% - Accent5 4 2 3 4 2 2" xfId="28127" xr:uid="{047BE7B1-50A8-4B3D-8063-AB3321D54B8A}"/>
    <cellStyle name="40% - Accent5 4 2 3 4 3" xfId="28128" xr:uid="{C793BF5D-DFB7-4981-A0A7-AA19921294E8}"/>
    <cellStyle name="40% - Accent5 4 2 3 5" xfId="28129" xr:uid="{97B13C9C-4523-4574-BE44-913D62A8E325}"/>
    <cellStyle name="40% - Accent5 4 2 3 5 2" xfId="28130" xr:uid="{B1263A6B-D82D-4AC3-B5B2-F0B9C81C7AA7}"/>
    <cellStyle name="40% - Accent5 4 2 3 6" xfId="28131" xr:uid="{8F443AB0-F4CC-45A2-80BC-996DF86FF574}"/>
    <cellStyle name="40% - Accent5 4 2 3 6 2" xfId="28132" xr:uid="{E2FBA986-68C7-462A-ABB9-23BEEEAD9B83}"/>
    <cellStyle name="40% - Accent5 4 2 3 7" xfId="28133" xr:uid="{D8EA35DB-4062-4C03-8190-C8EB10BD97B9}"/>
    <cellStyle name="40% - Accent5 4 2 3 8" xfId="28134" xr:uid="{2D6D7984-DEF3-4C61-A70E-A1DC534480A2}"/>
    <cellStyle name="40% - Accent5 4 2 4" xfId="28135" xr:uid="{6A430293-E99E-40A6-9F75-FCA1A5FC0A1F}"/>
    <cellStyle name="40% - Accent5 4 2 4 2" xfId="28136" xr:uid="{1FF39451-E7AF-4623-8295-26B50AFF02A1}"/>
    <cellStyle name="40% - Accent5 4 2 4 2 2" xfId="28137" xr:uid="{A345CE50-46A0-463E-A358-BD345AE918B8}"/>
    <cellStyle name="40% - Accent5 4 2 4 2 2 2" xfId="28138" xr:uid="{71B54938-E9F8-4FB1-9447-D2044E375323}"/>
    <cellStyle name="40% - Accent5 4 2 4 2 2 2 2" xfId="28139" xr:uid="{A70946DF-8582-44A7-AAAE-A7EF07C54796}"/>
    <cellStyle name="40% - Accent5 4 2 4 2 2 3" xfId="28140" xr:uid="{280B2CDB-F85D-4168-9629-A5ECD1AF1D6F}"/>
    <cellStyle name="40% - Accent5 4 2 4 2 3" xfId="28141" xr:uid="{22A94A30-FDD2-4F07-B277-5B5B007CB7C7}"/>
    <cellStyle name="40% - Accent5 4 2 4 2 3 2" xfId="28142" xr:uid="{C2213976-F6C0-43B7-A992-E023D47468F8}"/>
    <cellStyle name="40% - Accent5 4 2 4 2 4" xfId="28143" xr:uid="{791C2090-4018-459E-9331-258A5639B2B1}"/>
    <cellStyle name="40% - Accent5 4 2 4 2 4 2" xfId="28144" xr:uid="{E28C70E4-34EE-4944-A1AC-175FC7FA84DA}"/>
    <cellStyle name="40% - Accent5 4 2 4 2 5" xfId="28145" xr:uid="{D11ACB68-4F38-432E-A02E-8BB730720779}"/>
    <cellStyle name="40% - Accent5 4 2 4 2 6" xfId="28146" xr:uid="{450BE4BC-8DB3-411C-AC76-4D8E3326E28C}"/>
    <cellStyle name="40% - Accent5 4 2 4 3" xfId="28147" xr:uid="{1BB79C84-567B-4E44-A19F-E363F5DA7BE5}"/>
    <cellStyle name="40% - Accent5 4 2 4 3 2" xfId="28148" xr:uid="{5271E938-938D-4ACB-A922-589D4C36A736}"/>
    <cellStyle name="40% - Accent5 4 2 4 3 2 2" xfId="28149" xr:uid="{9960B289-30F7-4E9B-800F-468962FD0ED1}"/>
    <cellStyle name="40% - Accent5 4 2 4 3 3" xfId="28150" xr:uid="{C61E0411-BA35-4A11-BE43-91CAF51DDE35}"/>
    <cellStyle name="40% - Accent5 4 2 4 4" xfId="28151" xr:uid="{9DEAD882-F0F5-4F8F-8989-1877DF815776}"/>
    <cellStyle name="40% - Accent5 4 2 4 4 2" xfId="28152" xr:uid="{E92DC727-C743-47ED-9887-91430B4315AE}"/>
    <cellStyle name="40% - Accent5 4 2 4 5" xfId="28153" xr:uid="{DAB45834-C87F-43A7-BD50-359E3D4919E6}"/>
    <cellStyle name="40% - Accent5 4 2 4 5 2" xfId="28154" xr:uid="{EF2FB9E0-BA1B-440C-BF03-C40845493B4A}"/>
    <cellStyle name="40% - Accent5 4 2 4 6" xfId="28155" xr:uid="{0A63548B-5B3F-4058-BBA6-4AA486443374}"/>
    <cellStyle name="40% - Accent5 4 2 4 7" xfId="28156" xr:uid="{23A5491B-A29B-4F50-B569-20A1054C27DC}"/>
    <cellStyle name="40% - Accent5 4 2 5" xfId="28157" xr:uid="{BC9A7FD7-092E-46F3-8B8D-DE502E66590A}"/>
    <cellStyle name="40% - Accent5 4 2 5 2" xfId="28158" xr:uid="{A128F982-9D96-48CF-B3E2-26A43ED327EA}"/>
    <cellStyle name="40% - Accent5 4 2 5 2 2" xfId="28159" xr:uid="{A967F19E-5AAE-4E51-9D97-BE26E7537C9F}"/>
    <cellStyle name="40% - Accent5 4 2 5 2 2 2" xfId="28160" xr:uid="{CDD02024-CFCB-42DE-8518-BAE6DFCB6990}"/>
    <cellStyle name="40% - Accent5 4 2 5 2 2 2 2" xfId="28161" xr:uid="{EA9F672D-BD74-4699-9808-16F79E26E503}"/>
    <cellStyle name="40% - Accent5 4 2 5 2 2 3" xfId="28162" xr:uid="{EDCBADA6-A2E3-407B-817E-37A806904200}"/>
    <cellStyle name="40% - Accent5 4 2 5 2 3" xfId="28163" xr:uid="{0F2303DA-D42B-4F34-9906-D44CDC6ACDE5}"/>
    <cellStyle name="40% - Accent5 4 2 5 2 3 2" xfId="28164" xr:uid="{8B7AC860-C4C3-4983-A2C4-68C86E8F225E}"/>
    <cellStyle name="40% - Accent5 4 2 5 2 4" xfId="28165" xr:uid="{95EA99AE-FE4E-4D0E-868B-0B078F4B8D11}"/>
    <cellStyle name="40% - Accent5 4 2 5 3" xfId="28166" xr:uid="{444082D3-4376-4FC1-93DC-9F350FF71070}"/>
    <cellStyle name="40% - Accent5 4 2 5 3 2" xfId="28167" xr:uid="{D0C66D79-A110-4976-AEB5-701F189A71DD}"/>
    <cellStyle name="40% - Accent5 4 2 5 3 2 2" xfId="28168" xr:uid="{779C123A-EB9E-43D2-BF91-58869CBEDCBE}"/>
    <cellStyle name="40% - Accent5 4 2 5 3 3" xfId="28169" xr:uid="{BAFA88A7-FB6B-4A5F-9633-A19BDBE7BFD9}"/>
    <cellStyle name="40% - Accent5 4 2 5 4" xfId="28170" xr:uid="{159B5923-E94E-4091-8EA6-2FEE3DA65F30}"/>
    <cellStyle name="40% - Accent5 4 2 5 4 2" xfId="28171" xr:uid="{AFCA3E33-8D4E-4BDB-B545-9D55D2163736}"/>
    <cellStyle name="40% - Accent5 4 2 5 5" xfId="28172" xr:uid="{28F60316-5D0E-49C7-BA0C-25B4E5CD2BED}"/>
    <cellStyle name="40% - Accent5 4 2 5 5 2" xfId="28173" xr:uid="{038764BB-8E22-48BB-9CED-332C7F37F697}"/>
    <cellStyle name="40% - Accent5 4 2 5 6" xfId="28174" xr:uid="{EA5511E4-B135-4BA0-A240-869EE28A7395}"/>
    <cellStyle name="40% - Accent5 4 2 5 7" xfId="28175" xr:uid="{A7E2CA16-F5E4-4508-9734-C7A55805D580}"/>
    <cellStyle name="40% - Accent5 4 2 6" xfId="28176" xr:uid="{642E2D4E-CBE8-4BA0-94E6-D9A33637492A}"/>
    <cellStyle name="40% - Accent5 4 2 6 2" xfId="28177" xr:uid="{A0FF6826-775D-44FD-A398-769504265615}"/>
    <cellStyle name="40% - Accent5 4 2 6 2 2" xfId="28178" xr:uid="{945759CB-E003-4375-AB80-EC47377FE71C}"/>
    <cellStyle name="40% - Accent5 4 2 6 2 2 2" xfId="28179" xr:uid="{D5126615-8550-4DC3-81CE-AC587491AD97}"/>
    <cellStyle name="40% - Accent5 4 2 6 2 2 2 2" xfId="28180" xr:uid="{F54EE122-80F7-43F4-A99F-33A42A31B322}"/>
    <cellStyle name="40% - Accent5 4 2 6 2 2 3" xfId="28181" xr:uid="{9B580FEA-CEED-4145-A07F-27070BF020E8}"/>
    <cellStyle name="40% - Accent5 4 2 6 2 3" xfId="28182" xr:uid="{A6D466EE-52A7-477C-82AA-EB366476C409}"/>
    <cellStyle name="40% - Accent5 4 2 6 2 3 2" xfId="28183" xr:uid="{2B5661EE-7EDA-4DAE-9E94-100F40D0CA2C}"/>
    <cellStyle name="40% - Accent5 4 2 6 2 4" xfId="28184" xr:uid="{9B089828-4074-43D1-B3B3-9ACC7E3A7830}"/>
    <cellStyle name="40% - Accent5 4 2 6 3" xfId="28185" xr:uid="{7BEC37E2-2EE9-43D9-ABCD-06BFA31216E0}"/>
    <cellStyle name="40% - Accent5 4 2 6 3 2" xfId="28186" xr:uid="{2DA7CC8E-7761-4FA5-B144-16937AAC44AB}"/>
    <cellStyle name="40% - Accent5 4 2 6 3 2 2" xfId="28187" xr:uid="{18F212B4-EE97-421B-9134-00E6D1693EEF}"/>
    <cellStyle name="40% - Accent5 4 2 6 3 3" xfId="28188" xr:uid="{9EC84BF1-5674-4CBF-B49C-518821179BD1}"/>
    <cellStyle name="40% - Accent5 4 2 6 4" xfId="28189" xr:uid="{FD510CAD-D776-4132-847D-F6DD48ADCBCE}"/>
    <cellStyle name="40% - Accent5 4 2 6 4 2" xfId="28190" xr:uid="{849BAD4E-2B76-4308-B495-1FDB84DF0806}"/>
    <cellStyle name="40% - Accent5 4 2 6 5" xfId="28191" xr:uid="{C6A37637-F47E-4DAD-866D-BCECFDBAEF59}"/>
    <cellStyle name="40% - Accent5 4 2 7" xfId="28192" xr:uid="{80FCBFA9-C718-49B4-AE42-4459BF879F21}"/>
    <cellStyle name="40% - Accent5 4 2 7 2" xfId="28193" xr:uid="{77B9322F-75D2-4187-BC47-913827D7459B}"/>
    <cellStyle name="40% - Accent5 4 2 7 2 2" xfId="28194" xr:uid="{6AB6A9A9-19DE-4136-A55C-7F7CA2CFFF6F}"/>
    <cellStyle name="40% - Accent5 4 2 7 2 2 2" xfId="28195" xr:uid="{7038AF91-5DD1-4EE7-9CCA-EB05B99F6658}"/>
    <cellStyle name="40% - Accent5 4 2 7 2 2 2 2" xfId="28196" xr:uid="{54D12022-AB98-4122-9E4C-D227266F180A}"/>
    <cellStyle name="40% - Accent5 4 2 7 2 2 3" xfId="28197" xr:uid="{AC0422C7-C76E-448A-80A4-48B2B7ED5AED}"/>
    <cellStyle name="40% - Accent5 4 2 7 2 3" xfId="28198" xr:uid="{AFA81FC7-1B94-4F25-B547-45204F943FA3}"/>
    <cellStyle name="40% - Accent5 4 2 7 2 3 2" xfId="28199" xr:uid="{AD67B50F-D8E1-434E-8C10-418A78F66383}"/>
    <cellStyle name="40% - Accent5 4 2 7 2 4" xfId="28200" xr:uid="{DFFE2267-A47F-4F55-ADCA-872B3521DE43}"/>
    <cellStyle name="40% - Accent5 4 2 7 3" xfId="28201" xr:uid="{6C50C74D-01F8-41D9-8E1F-B8EEEB418361}"/>
    <cellStyle name="40% - Accent5 4 2 7 3 2" xfId="28202" xr:uid="{BB746BE3-2BC4-4FFA-80F1-6D3825AAF77C}"/>
    <cellStyle name="40% - Accent5 4 2 7 3 2 2" xfId="28203" xr:uid="{DB958DE7-2F6F-4CB8-B0CF-3F716DF55D3C}"/>
    <cellStyle name="40% - Accent5 4 2 7 3 3" xfId="28204" xr:uid="{E2F8879A-ED36-4161-B09D-A2836EBCAF25}"/>
    <cellStyle name="40% - Accent5 4 2 7 4" xfId="28205" xr:uid="{C93EACA8-C3C4-45E3-AA4A-93C03483418F}"/>
    <cellStyle name="40% - Accent5 4 2 7 4 2" xfId="28206" xr:uid="{D3A618F3-33F7-438C-B3F8-3BAFACBAAC7C}"/>
    <cellStyle name="40% - Accent5 4 2 7 5" xfId="28207" xr:uid="{EBB59AA9-4BEC-4EDE-BDEE-8FF1D9416768}"/>
    <cellStyle name="40% - Accent5 4 2 8" xfId="28208" xr:uid="{D10741D6-BC5D-4098-A222-84FC9A065F0D}"/>
    <cellStyle name="40% - Accent5 4 2 8 2" xfId="28209" xr:uid="{840A870E-AA5B-4C0D-B52A-6153106F5EC5}"/>
    <cellStyle name="40% - Accent5 4 2 8 2 2" xfId="28210" xr:uid="{3739992D-0F8F-4AB4-984F-4BAD4F9F9E6E}"/>
    <cellStyle name="40% - Accent5 4 2 8 2 2 2" xfId="28211" xr:uid="{8E349E89-0020-4338-811B-06241C7A8E35}"/>
    <cellStyle name="40% - Accent5 4 2 8 2 2 2 2" xfId="28212" xr:uid="{8753653D-49DC-46E6-B93F-978BAFD5B160}"/>
    <cellStyle name="40% - Accent5 4 2 8 2 2 3" xfId="28213" xr:uid="{7D3424C5-5E32-4CF5-87ED-2857CE6E0F94}"/>
    <cellStyle name="40% - Accent5 4 2 8 2 3" xfId="28214" xr:uid="{919F99B0-88D1-4CB7-8623-06C71901F171}"/>
    <cellStyle name="40% - Accent5 4 2 8 2 3 2" xfId="28215" xr:uid="{39DD10E8-A506-4227-AB03-111CE7A338FB}"/>
    <cellStyle name="40% - Accent5 4 2 8 2 4" xfId="28216" xr:uid="{A860B867-A4E6-49C9-A822-CE34E2239B8B}"/>
    <cellStyle name="40% - Accent5 4 2 8 3" xfId="28217" xr:uid="{19AF1F92-5133-45B6-A22A-E40C8DC5A866}"/>
    <cellStyle name="40% - Accent5 4 2 8 3 2" xfId="28218" xr:uid="{D9D9E705-4C14-4BB8-AA5E-9E56FAF871AC}"/>
    <cellStyle name="40% - Accent5 4 2 8 3 2 2" xfId="28219" xr:uid="{41D69918-A2D7-4E8C-B8ED-43C555D977AE}"/>
    <cellStyle name="40% - Accent5 4 2 8 3 3" xfId="28220" xr:uid="{FC82F8C9-6FD7-4484-BB0F-19049C794FDD}"/>
    <cellStyle name="40% - Accent5 4 2 8 4" xfId="28221" xr:uid="{2246967C-722A-4024-BE4E-BE8549A4CA4A}"/>
    <cellStyle name="40% - Accent5 4 2 8 4 2" xfId="28222" xr:uid="{766BAFB4-3AD9-4183-BC8F-4C76F2FFFF29}"/>
    <cellStyle name="40% - Accent5 4 2 8 5" xfId="28223" xr:uid="{2BE9840D-4C54-499F-9491-3DBFB03B085B}"/>
    <cellStyle name="40% - Accent5 4 2 9" xfId="28224" xr:uid="{9A8CB767-CB59-456B-9EA8-462DD171EF00}"/>
    <cellStyle name="40% - Accent5 4 2 9 2" xfId="28225" xr:uid="{F944A3A9-B332-476F-969C-5307A242BE1A}"/>
    <cellStyle name="40% - Accent5 4 2 9 2 2" xfId="28226" xr:uid="{25DD5E82-293B-449D-8E49-9698966AE33D}"/>
    <cellStyle name="40% - Accent5 4 2 9 2 2 2" xfId="28227" xr:uid="{ACBE90F0-5B3F-47C4-975A-4E821D2C968C}"/>
    <cellStyle name="40% - Accent5 4 2 9 2 2 2 2" xfId="28228" xr:uid="{877FBED5-7BBA-4482-BE91-BCD5D408108F}"/>
    <cellStyle name="40% - Accent5 4 2 9 2 2 3" xfId="28229" xr:uid="{6C48BE78-C038-4CE8-881F-EBA1C04858E1}"/>
    <cellStyle name="40% - Accent5 4 2 9 2 3" xfId="28230" xr:uid="{ACFA0122-F82E-443A-88EF-2D9C4A36F270}"/>
    <cellStyle name="40% - Accent5 4 2 9 2 3 2" xfId="28231" xr:uid="{C384EC42-F133-4934-A497-770CC614B840}"/>
    <cellStyle name="40% - Accent5 4 2 9 2 4" xfId="28232" xr:uid="{92F3F9CD-E848-46CA-883F-B0FDDFFBD7ED}"/>
    <cellStyle name="40% - Accent5 4 2 9 3" xfId="28233" xr:uid="{30E87D25-9882-475E-A0F5-5302E101556F}"/>
    <cellStyle name="40% - Accent5 4 2 9 3 2" xfId="28234" xr:uid="{843159BC-91CD-4D83-9C59-F08DBCDA89D8}"/>
    <cellStyle name="40% - Accent5 4 2 9 3 2 2" xfId="28235" xr:uid="{1742090C-F52B-428F-B3FA-3B56669E26EB}"/>
    <cellStyle name="40% - Accent5 4 2 9 3 3" xfId="28236" xr:uid="{A88E46B0-88E3-4DFB-9836-922D91EBB17C}"/>
    <cellStyle name="40% - Accent5 4 2 9 4" xfId="28237" xr:uid="{ECC7AA26-D774-49DC-A41D-6F1392CDFF48}"/>
    <cellStyle name="40% - Accent5 4 2 9 4 2" xfId="28238" xr:uid="{1DDFF700-2025-4B64-AE24-B25E4BCB3B23}"/>
    <cellStyle name="40% - Accent5 4 2 9 5" xfId="28239" xr:uid="{A02E68E3-8F34-47B4-A848-F9B718B253C6}"/>
    <cellStyle name="40% - Accent5 4 2_Asset Register (new)" xfId="28240" xr:uid="{65410BEB-9D05-43E9-B78F-A11C4D1F598B}"/>
    <cellStyle name="40% - Accent5 4 3" xfId="28241" xr:uid="{2E102479-502E-4CCE-89EC-9004507B6B8B}"/>
    <cellStyle name="40% - Accent5 4 3 10" xfId="28242" xr:uid="{A3104397-6DEA-45FA-B555-C59998617BDD}"/>
    <cellStyle name="40% - Accent5 4 3 10 2" xfId="28243" xr:uid="{8499735D-F9C4-4294-80F7-DABF308FC153}"/>
    <cellStyle name="40% - Accent5 4 3 11" xfId="28244" xr:uid="{8D7AF021-652D-435A-93DC-01DC84B0E07F}"/>
    <cellStyle name="40% - Accent5 4 3 11 2" xfId="28245" xr:uid="{0C68301C-A672-46B0-8DAD-1DF6605548AF}"/>
    <cellStyle name="40% - Accent5 4 3 12" xfId="28246" xr:uid="{CFA27FF8-3D85-4EBD-B317-6A7D1E9FD7C5}"/>
    <cellStyle name="40% - Accent5 4 3 13" xfId="28247" xr:uid="{51820F23-FB21-4663-9764-A0278667744E}"/>
    <cellStyle name="40% - Accent5 4 3 2" xfId="28248" xr:uid="{15B99DEC-3E72-4CD4-BA20-A569C75B0B4E}"/>
    <cellStyle name="40% - Accent5 4 3 2 2" xfId="28249" xr:uid="{22D97BFF-2172-45B6-B46C-B422401ED07C}"/>
    <cellStyle name="40% - Accent5 4 3 2 2 2" xfId="28250" xr:uid="{F55D0BF3-E874-4960-B7C0-CC1009027DFD}"/>
    <cellStyle name="40% - Accent5 4 3 2 2 2 2" xfId="28251" xr:uid="{84C9F620-DE7E-48D0-A6CB-79BD0739CAA7}"/>
    <cellStyle name="40% - Accent5 4 3 2 2 2 2 2" xfId="28252" xr:uid="{B304E3C3-8C63-4329-820B-491BE6883698}"/>
    <cellStyle name="40% - Accent5 4 3 2 2 2 2 2 2" xfId="28253" xr:uid="{2554D21E-8B07-4338-9D13-6852DA0DE368}"/>
    <cellStyle name="40% - Accent5 4 3 2 2 2 2 3" xfId="28254" xr:uid="{9B358473-58EB-4653-8B31-C1DEA9322F09}"/>
    <cellStyle name="40% - Accent5 4 3 2 2 2 3" xfId="28255" xr:uid="{C7456649-D280-41E8-9A94-EA936E10F5AB}"/>
    <cellStyle name="40% - Accent5 4 3 2 2 2 3 2" xfId="28256" xr:uid="{40615761-FBB8-4D86-9D23-5B82673A69E3}"/>
    <cellStyle name="40% - Accent5 4 3 2 2 2 4" xfId="28257" xr:uid="{0627094A-89AD-4BB0-AFD7-00ED620CABFD}"/>
    <cellStyle name="40% - Accent5 4 3 2 2 2 4 2" xfId="28258" xr:uid="{0EDC5468-CE92-4BE9-896D-5C7C77F1CA2A}"/>
    <cellStyle name="40% - Accent5 4 3 2 2 2 5" xfId="28259" xr:uid="{04143F5B-6B5B-4061-AA0D-CADA6F74E7A1}"/>
    <cellStyle name="40% - Accent5 4 3 2 2 2 6" xfId="28260" xr:uid="{A1FD35D0-D226-4534-A16E-7546FDA682FD}"/>
    <cellStyle name="40% - Accent5 4 3 2 2 3" xfId="28261" xr:uid="{59E9E679-0B61-4C8E-88C0-3D0BB9F8E093}"/>
    <cellStyle name="40% - Accent5 4 3 2 2 3 2" xfId="28262" xr:uid="{C2D15A99-811B-4F76-8AD5-C7A6FB829FE9}"/>
    <cellStyle name="40% - Accent5 4 3 2 2 3 2 2" xfId="28263" xr:uid="{0EDCFF7D-9761-4A4B-838B-3F7C078EC127}"/>
    <cellStyle name="40% - Accent5 4 3 2 2 3 3" xfId="28264" xr:uid="{E0716B54-355A-4C4F-BD99-4EC3C50D8438}"/>
    <cellStyle name="40% - Accent5 4 3 2 2 4" xfId="28265" xr:uid="{680A6A6D-2CD5-4B10-AB3B-9CA489BE8EBC}"/>
    <cellStyle name="40% - Accent5 4 3 2 2 4 2" xfId="28266" xr:uid="{29B057E3-7167-4454-AC9B-FD16D9E8088E}"/>
    <cellStyle name="40% - Accent5 4 3 2 2 5" xfId="28267" xr:uid="{B79D0285-723C-454A-BCFA-778EDCA45860}"/>
    <cellStyle name="40% - Accent5 4 3 2 2 5 2" xfId="28268" xr:uid="{332DE266-B04C-45FD-AB08-C8D4CA03012E}"/>
    <cellStyle name="40% - Accent5 4 3 2 2 6" xfId="28269" xr:uid="{065489A4-F46A-47CC-AB28-DB729527187F}"/>
    <cellStyle name="40% - Accent5 4 3 2 2 7" xfId="28270" xr:uid="{5F7EECC5-A5F9-48DE-B33B-AC1154B5AB12}"/>
    <cellStyle name="40% - Accent5 4 3 2 3" xfId="28271" xr:uid="{50587F3B-5F64-4AF4-B58A-DEB0E41012C2}"/>
    <cellStyle name="40% - Accent5 4 3 2 3 2" xfId="28272" xr:uid="{397D1C0F-E8B0-45AF-B3AE-ED9DAC7B7CFE}"/>
    <cellStyle name="40% - Accent5 4 3 2 3 2 2" xfId="28273" xr:uid="{A0CEE13F-1835-4028-857D-78AE8457AD44}"/>
    <cellStyle name="40% - Accent5 4 3 2 3 2 2 2" xfId="28274" xr:uid="{7E866381-B166-4511-B542-DF41611252B4}"/>
    <cellStyle name="40% - Accent5 4 3 2 3 2 2 2 2" xfId="28275" xr:uid="{F5F7ABA2-87C4-4D14-962B-EBE931B82C3B}"/>
    <cellStyle name="40% - Accent5 4 3 2 3 2 2 3" xfId="28276" xr:uid="{18527F74-800E-4405-8A5D-4FC68145AD2E}"/>
    <cellStyle name="40% - Accent5 4 3 2 3 2 3" xfId="28277" xr:uid="{B408E265-8C40-4711-A5DD-BC45BD0DBE01}"/>
    <cellStyle name="40% - Accent5 4 3 2 3 2 3 2" xfId="28278" xr:uid="{901B4F4B-876B-4F3D-AF26-387706A64484}"/>
    <cellStyle name="40% - Accent5 4 3 2 3 2 4" xfId="28279" xr:uid="{78885B43-A735-4AF5-AB9E-054BD2E60126}"/>
    <cellStyle name="40% - Accent5 4 3 2 3 3" xfId="28280" xr:uid="{AB7CE788-A229-4E50-AD54-F5B4FC41E62A}"/>
    <cellStyle name="40% - Accent5 4 3 2 3 3 2" xfId="28281" xr:uid="{6D96D0A1-3ACF-4D24-87A6-E154090BAC0E}"/>
    <cellStyle name="40% - Accent5 4 3 2 3 3 2 2" xfId="28282" xr:uid="{98AD05E7-4581-4D9D-A468-EE2922F4A0C1}"/>
    <cellStyle name="40% - Accent5 4 3 2 3 3 3" xfId="28283" xr:uid="{39445024-4866-4072-A68F-D759EEBE67C7}"/>
    <cellStyle name="40% - Accent5 4 3 2 3 4" xfId="28284" xr:uid="{093E9BE3-4DD5-4BD6-8FE5-6037ABE09F8C}"/>
    <cellStyle name="40% - Accent5 4 3 2 3 4 2" xfId="28285" xr:uid="{9AC6B2BD-9EF0-4745-BB0D-A206DCDEF2D0}"/>
    <cellStyle name="40% - Accent5 4 3 2 3 5" xfId="28286" xr:uid="{531C38B3-47FC-427E-978E-DD9AF69A8311}"/>
    <cellStyle name="40% - Accent5 4 3 2 3 5 2" xfId="28287" xr:uid="{09F80464-51CB-42D0-B2C1-B1AB83ABF867}"/>
    <cellStyle name="40% - Accent5 4 3 2 3 6" xfId="28288" xr:uid="{4554611B-969D-4B4C-BED4-D1EA43C5FE05}"/>
    <cellStyle name="40% - Accent5 4 3 2 3 7" xfId="28289" xr:uid="{960FD669-13FF-4845-8E4D-81741D014F25}"/>
    <cellStyle name="40% - Accent5 4 3 2 4" xfId="28290" xr:uid="{9EFB6ECA-40B9-4D4A-AFFA-DDC5BF5AB1CD}"/>
    <cellStyle name="40% - Accent5 4 3 2 4 2" xfId="28291" xr:uid="{F206DD83-D418-4590-95AB-697219875954}"/>
    <cellStyle name="40% - Accent5 4 3 2 4 2 2" xfId="28292" xr:uid="{9D485C0E-BE50-4F21-9224-BA67B02D3293}"/>
    <cellStyle name="40% - Accent5 4 3 2 4 2 2 2" xfId="28293" xr:uid="{EAB8B1AC-10A6-4F55-A4E3-1DFC366A802A}"/>
    <cellStyle name="40% - Accent5 4 3 2 4 2 3" xfId="28294" xr:uid="{BE82A226-A3AF-4CC4-B442-F44AEFAB214B}"/>
    <cellStyle name="40% - Accent5 4 3 2 4 3" xfId="28295" xr:uid="{E28E4DE3-ECB8-4395-A11D-126460A8BEF9}"/>
    <cellStyle name="40% - Accent5 4 3 2 4 3 2" xfId="28296" xr:uid="{C8F14E68-3858-4585-A937-0B4E2C36F707}"/>
    <cellStyle name="40% - Accent5 4 3 2 4 4" xfId="28297" xr:uid="{BF9E0C7F-C01C-4A80-B91B-3A7AD59F616E}"/>
    <cellStyle name="40% - Accent5 4 3 2 5" xfId="28298" xr:uid="{79F03427-2ECA-4EA4-847D-75658E2B199D}"/>
    <cellStyle name="40% - Accent5 4 3 2 5 2" xfId="28299" xr:uid="{025CA83B-5B86-4BBA-A075-51654A08F92A}"/>
    <cellStyle name="40% - Accent5 4 3 2 5 2 2" xfId="28300" xr:uid="{9D41AE1E-BF79-404F-B37D-2536B85230AF}"/>
    <cellStyle name="40% - Accent5 4 3 2 5 3" xfId="28301" xr:uid="{FA2E0A4F-80D5-4910-AB37-35E7ECDAE3CC}"/>
    <cellStyle name="40% - Accent5 4 3 2 6" xfId="28302" xr:uid="{3C6E6501-56E8-480A-890C-A7E4011B5194}"/>
    <cellStyle name="40% - Accent5 4 3 2 6 2" xfId="28303" xr:uid="{F07F1BB6-E07A-4001-BF5E-692144F06D35}"/>
    <cellStyle name="40% - Accent5 4 3 2 7" xfId="28304" xr:uid="{943073C4-588E-4733-A605-F595B241AD63}"/>
    <cellStyle name="40% - Accent5 4 3 2 7 2" xfId="28305" xr:uid="{8A3757F6-CF76-4FDB-835B-103046BD014C}"/>
    <cellStyle name="40% - Accent5 4 3 2 8" xfId="28306" xr:uid="{5D235408-DFCF-4D13-B08C-8AF68779E0C9}"/>
    <cellStyle name="40% - Accent5 4 3 2 9" xfId="28307" xr:uid="{9D7CE32F-389E-4D86-BC99-257B40226193}"/>
    <cellStyle name="40% - Accent5 4 3 3" xfId="28308" xr:uid="{DE70E93A-E7B2-4E6F-A07B-C6B14CAFFE30}"/>
    <cellStyle name="40% - Accent5 4 3 3 2" xfId="28309" xr:uid="{DFAC2F9A-836C-44C7-A52A-CCCF55F42BCB}"/>
    <cellStyle name="40% - Accent5 4 3 3 2 2" xfId="28310" xr:uid="{CD1423AD-C3EA-4908-A847-684D275DF0D6}"/>
    <cellStyle name="40% - Accent5 4 3 3 2 2 2" xfId="28311" xr:uid="{6934AE9B-6920-4925-ADEF-1D5DEF8D2B41}"/>
    <cellStyle name="40% - Accent5 4 3 3 2 2 2 2" xfId="28312" xr:uid="{121A2FF6-C034-4160-A919-9C1FEEB9EFC6}"/>
    <cellStyle name="40% - Accent5 4 3 3 2 2 2 2 2" xfId="28313" xr:uid="{7FD030FE-9F2E-48C3-BE56-A278AFAA33E5}"/>
    <cellStyle name="40% - Accent5 4 3 3 2 2 2 3" xfId="28314" xr:uid="{0FADD820-995A-4C4B-AF12-89CB2CC2738D}"/>
    <cellStyle name="40% - Accent5 4 3 3 2 2 3" xfId="28315" xr:uid="{B9EE6D55-F1EE-4FB7-BB45-210C1ECF889F}"/>
    <cellStyle name="40% - Accent5 4 3 3 2 2 3 2" xfId="28316" xr:uid="{83DCDBAE-3596-4518-845C-761EF431D72C}"/>
    <cellStyle name="40% - Accent5 4 3 3 2 2 4" xfId="28317" xr:uid="{20738FC4-0844-44FF-A2CC-1F5EB6D00948}"/>
    <cellStyle name="40% - Accent5 4 3 3 2 3" xfId="28318" xr:uid="{8BF3B9C6-4D2F-4588-B793-209DBD2D4058}"/>
    <cellStyle name="40% - Accent5 4 3 3 2 3 2" xfId="28319" xr:uid="{2C02CEA1-EFE5-48A1-9D64-B47626D00160}"/>
    <cellStyle name="40% - Accent5 4 3 3 2 3 2 2" xfId="28320" xr:uid="{3E853F0D-99D9-47FF-A1AD-AC69C34DBF0E}"/>
    <cellStyle name="40% - Accent5 4 3 3 2 3 3" xfId="28321" xr:uid="{13A6B1BD-E26B-4DD0-8657-58CEC92FDE97}"/>
    <cellStyle name="40% - Accent5 4 3 3 2 4" xfId="28322" xr:uid="{9869604F-B3E1-4263-9536-50B26FF25DC6}"/>
    <cellStyle name="40% - Accent5 4 3 3 2 4 2" xfId="28323" xr:uid="{1179D445-2864-47F4-A2D0-D633D6AC4FE0}"/>
    <cellStyle name="40% - Accent5 4 3 3 2 5" xfId="28324" xr:uid="{EC8266A3-94E5-404F-93FF-3E3BEB33EAB5}"/>
    <cellStyle name="40% - Accent5 4 3 3 2 5 2" xfId="28325" xr:uid="{B24D7795-9275-4813-BDE1-C3A2A583B217}"/>
    <cellStyle name="40% - Accent5 4 3 3 2 6" xfId="28326" xr:uid="{B5AF6399-8832-416F-AABA-FB5FB916A3EA}"/>
    <cellStyle name="40% - Accent5 4 3 3 2 7" xfId="28327" xr:uid="{E08985BB-E680-4450-B2A6-B145391088D3}"/>
    <cellStyle name="40% - Accent5 4 3 3 3" xfId="28328" xr:uid="{947CBDE1-7502-4300-A872-3DAB9A515B75}"/>
    <cellStyle name="40% - Accent5 4 3 3 3 2" xfId="28329" xr:uid="{02ADF947-43F7-4C98-8A6E-684840379C8A}"/>
    <cellStyle name="40% - Accent5 4 3 3 3 2 2" xfId="28330" xr:uid="{40C331F1-E2D7-4272-94F3-366379A005F6}"/>
    <cellStyle name="40% - Accent5 4 3 3 3 2 2 2" xfId="28331" xr:uid="{E95B1AEA-EB01-4F8D-AA64-ACC1A6702FA8}"/>
    <cellStyle name="40% - Accent5 4 3 3 3 2 2 2 2" xfId="28332" xr:uid="{A4E8961E-83DB-45F2-9402-47777E2D65BA}"/>
    <cellStyle name="40% - Accent5 4 3 3 3 2 2 3" xfId="28333" xr:uid="{3674D751-9D3F-4490-8993-5AAD34C6F199}"/>
    <cellStyle name="40% - Accent5 4 3 3 3 2 3" xfId="28334" xr:uid="{7D16F16C-575E-469F-AE8F-9852E78E4877}"/>
    <cellStyle name="40% - Accent5 4 3 3 3 2 3 2" xfId="28335" xr:uid="{E271D769-1365-4177-868F-0379612E0099}"/>
    <cellStyle name="40% - Accent5 4 3 3 3 2 4" xfId="28336" xr:uid="{37AB6942-7582-4DCC-B17E-FADEE7DDD6A3}"/>
    <cellStyle name="40% - Accent5 4 3 3 3 3" xfId="28337" xr:uid="{08A60CF4-AD3D-4BFB-ACD5-B1F7CE7027F5}"/>
    <cellStyle name="40% - Accent5 4 3 3 3 3 2" xfId="28338" xr:uid="{563F9DF8-449C-4A4C-A4C2-CB8A18414004}"/>
    <cellStyle name="40% - Accent5 4 3 3 3 3 2 2" xfId="28339" xr:uid="{A9630289-19DF-4E30-B181-1BBD668C17BE}"/>
    <cellStyle name="40% - Accent5 4 3 3 3 3 3" xfId="28340" xr:uid="{8D469584-8652-4266-B246-0E52B6CC7725}"/>
    <cellStyle name="40% - Accent5 4 3 3 3 4" xfId="28341" xr:uid="{0F1033C6-85E4-487A-A07B-54CB3444A548}"/>
    <cellStyle name="40% - Accent5 4 3 3 3 4 2" xfId="28342" xr:uid="{BA7BB96A-3430-4FCD-B68B-FD4DFF9F26AF}"/>
    <cellStyle name="40% - Accent5 4 3 3 3 5" xfId="28343" xr:uid="{5D01B00D-5149-45B6-8346-2D95B57E9289}"/>
    <cellStyle name="40% - Accent5 4 3 3 4" xfId="28344" xr:uid="{440447D4-D29A-4335-8406-577D02334A52}"/>
    <cellStyle name="40% - Accent5 4 3 3 4 2" xfId="28345" xr:uid="{24D6DF92-0D12-417A-BB2C-F032D327DFDC}"/>
    <cellStyle name="40% - Accent5 4 3 3 4 2 2" xfId="28346" xr:uid="{B4CA29E7-3EC6-4486-BC7B-80CECBF0B708}"/>
    <cellStyle name="40% - Accent5 4 3 3 4 2 2 2" xfId="28347" xr:uid="{8FA9267F-D8C2-4ED8-B05D-6FD40A89946F}"/>
    <cellStyle name="40% - Accent5 4 3 3 4 2 3" xfId="28348" xr:uid="{8703B414-0427-4B9B-81D8-60191CA5B44C}"/>
    <cellStyle name="40% - Accent5 4 3 3 4 3" xfId="28349" xr:uid="{24F89952-478B-49F6-B21B-4FEC6CACDE3F}"/>
    <cellStyle name="40% - Accent5 4 3 3 4 3 2" xfId="28350" xr:uid="{628BE6A7-9990-4D00-BA91-D8FC084FF7A9}"/>
    <cellStyle name="40% - Accent5 4 3 3 4 4" xfId="28351" xr:uid="{475F7938-FB0C-47F4-9DC6-92EA466EEB3F}"/>
    <cellStyle name="40% - Accent5 4 3 3 5" xfId="28352" xr:uid="{14100C54-55CD-4F63-BC7A-3FD67A3CAC99}"/>
    <cellStyle name="40% - Accent5 4 3 3 5 2" xfId="28353" xr:uid="{35970E26-299A-4823-A3BE-ED32E1DC4C2A}"/>
    <cellStyle name="40% - Accent5 4 3 3 5 2 2" xfId="28354" xr:uid="{1E19F29B-AFB6-4661-BA23-D9E76C6C1CB6}"/>
    <cellStyle name="40% - Accent5 4 3 3 5 3" xfId="28355" xr:uid="{A121F305-8CB2-4662-8435-7CEF999B32D2}"/>
    <cellStyle name="40% - Accent5 4 3 3 6" xfId="28356" xr:uid="{5281DBF2-559F-4C0C-8D80-E096EAB182D7}"/>
    <cellStyle name="40% - Accent5 4 3 3 6 2" xfId="28357" xr:uid="{6D9DAA16-BF2B-4E30-8FD9-C294A44735AA}"/>
    <cellStyle name="40% - Accent5 4 3 3 7" xfId="28358" xr:uid="{C0AFD373-3A99-4A2B-A40F-A0A3EDB51A67}"/>
    <cellStyle name="40% - Accent5 4 3 3 7 2" xfId="28359" xr:uid="{39AF3644-D96A-452A-A3A5-D6B8E279B7FC}"/>
    <cellStyle name="40% - Accent5 4 3 3 8" xfId="28360" xr:uid="{5B88DC1D-F2F0-47EA-A573-9A1CDD5107BD}"/>
    <cellStyle name="40% - Accent5 4 3 3 9" xfId="28361" xr:uid="{4677AE09-D987-4E0A-9A4F-7D1F765330A7}"/>
    <cellStyle name="40% - Accent5 4 3 4" xfId="28362" xr:uid="{AEF4EF30-D89E-4B0E-8FB3-B60E436D5CB1}"/>
    <cellStyle name="40% - Accent5 4 3 4 2" xfId="28363" xr:uid="{CEB351DA-5340-4308-9D46-5FF624FDE88F}"/>
    <cellStyle name="40% - Accent5 4 3 4 2 2" xfId="28364" xr:uid="{E4778FA3-4472-466F-82D5-8079B820819C}"/>
    <cellStyle name="40% - Accent5 4 3 4 2 2 2" xfId="28365" xr:uid="{F2E35FCA-68B3-47A5-898F-38A37D3F92C9}"/>
    <cellStyle name="40% - Accent5 4 3 4 2 2 2 2" xfId="28366" xr:uid="{56D97BFE-4515-481D-8726-FD0C06B06B2C}"/>
    <cellStyle name="40% - Accent5 4 3 4 2 2 3" xfId="28367" xr:uid="{9FAAAF3C-4EA3-463B-A311-ABE91DF2BFB8}"/>
    <cellStyle name="40% - Accent5 4 3 4 2 3" xfId="28368" xr:uid="{8B775C82-4A30-4F90-9D27-9AC859E0198F}"/>
    <cellStyle name="40% - Accent5 4 3 4 2 3 2" xfId="28369" xr:uid="{D6B53CBF-F61A-4B3F-A7F6-5BDB7D496F9E}"/>
    <cellStyle name="40% - Accent5 4 3 4 2 4" xfId="28370" xr:uid="{051E1E98-9FED-4F5A-9EF6-04E53B7F2406}"/>
    <cellStyle name="40% - Accent5 4 3 4 3" xfId="28371" xr:uid="{9D60AE57-A7AE-41F5-8D94-FB2BC8F30212}"/>
    <cellStyle name="40% - Accent5 4 3 4 3 2" xfId="28372" xr:uid="{CF68F042-DB81-4E9B-ACD6-9D85867C569F}"/>
    <cellStyle name="40% - Accent5 4 3 4 3 2 2" xfId="28373" xr:uid="{07B92D9A-5D49-4B3F-9AF1-0D72043F4FEC}"/>
    <cellStyle name="40% - Accent5 4 3 4 3 3" xfId="28374" xr:uid="{593A08B7-E83E-4106-B3CA-2583EFAA9302}"/>
    <cellStyle name="40% - Accent5 4 3 4 4" xfId="28375" xr:uid="{9C545329-EACD-4DB6-9F04-2F548934D96D}"/>
    <cellStyle name="40% - Accent5 4 3 4 4 2" xfId="28376" xr:uid="{9A5F5107-E921-4620-9366-FC776A226FA6}"/>
    <cellStyle name="40% - Accent5 4 3 4 5" xfId="28377" xr:uid="{F51A7D0D-FDD6-49B7-8F87-046580DDF2EB}"/>
    <cellStyle name="40% - Accent5 4 3 4 5 2" xfId="28378" xr:uid="{B11313DB-4B5F-410A-850D-7FD9B52BAE22}"/>
    <cellStyle name="40% - Accent5 4 3 4 6" xfId="28379" xr:uid="{192F7822-E240-4659-ACAC-3EF0BA8B6571}"/>
    <cellStyle name="40% - Accent5 4 3 4 7" xfId="28380" xr:uid="{10B50BAC-3292-4AD3-B710-A099E4CFE4F8}"/>
    <cellStyle name="40% - Accent5 4 3 5" xfId="28381" xr:uid="{164BA5DF-86BB-40A0-A35C-03C8C46B56D1}"/>
    <cellStyle name="40% - Accent5 4 3 5 2" xfId="28382" xr:uid="{E0CC5A9A-4F7A-4352-9D8A-497446857950}"/>
    <cellStyle name="40% - Accent5 4 3 5 2 2" xfId="28383" xr:uid="{8E1A1FD9-8BBA-4F40-934B-CA1BF3C57694}"/>
    <cellStyle name="40% - Accent5 4 3 5 2 2 2" xfId="28384" xr:uid="{4C08507B-83DC-429C-BAAA-527CAEBC2855}"/>
    <cellStyle name="40% - Accent5 4 3 5 2 2 2 2" xfId="28385" xr:uid="{D81C261B-F313-47D4-AB10-B253345928AA}"/>
    <cellStyle name="40% - Accent5 4 3 5 2 2 3" xfId="28386" xr:uid="{8051866D-A950-46EF-9584-525F0EC8CBED}"/>
    <cellStyle name="40% - Accent5 4 3 5 2 3" xfId="28387" xr:uid="{BE0C054C-1485-42F7-AD2D-44A13B798036}"/>
    <cellStyle name="40% - Accent5 4 3 5 2 3 2" xfId="28388" xr:uid="{1437920F-A16E-4687-BCB3-379E234BC24D}"/>
    <cellStyle name="40% - Accent5 4 3 5 2 4" xfId="28389" xr:uid="{EA9D2A55-1091-483F-9A4F-AEB025D0817C}"/>
    <cellStyle name="40% - Accent5 4 3 5 3" xfId="28390" xr:uid="{02D712D9-9503-4F43-B4AC-D053D5AD8EB4}"/>
    <cellStyle name="40% - Accent5 4 3 5 3 2" xfId="28391" xr:uid="{1A0F4422-5A2B-4559-BE73-0A5D0B2A9D84}"/>
    <cellStyle name="40% - Accent5 4 3 5 3 2 2" xfId="28392" xr:uid="{610F54D3-603A-4CFD-9C5B-D7E552B2FC48}"/>
    <cellStyle name="40% - Accent5 4 3 5 3 3" xfId="28393" xr:uid="{7927EEB1-11B2-417B-A89A-17DEAECCE784}"/>
    <cellStyle name="40% - Accent5 4 3 5 4" xfId="28394" xr:uid="{82745FB9-D464-4A3B-9304-EDD88BBA20A3}"/>
    <cellStyle name="40% - Accent5 4 3 5 4 2" xfId="28395" xr:uid="{A2B3B28E-733B-4EA1-A6A3-1FF7C1C1EBBF}"/>
    <cellStyle name="40% - Accent5 4 3 5 5" xfId="28396" xr:uid="{30133E05-5BCA-40C3-9EDB-5685D79D8F9E}"/>
    <cellStyle name="40% - Accent5 4 3 6" xfId="28397" xr:uid="{B1A57BE7-5C51-4D05-847E-B5805A1D4E30}"/>
    <cellStyle name="40% - Accent5 4 3 6 2" xfId="28398" xr:uid="{9C86591E-925D-415A-AB27-59D584C022B2}"/>
    <cellStyle name="40% - Accent5 4 3 6 2 2" xfId="28399" xr:uid="{47B91091-5914-4A99-9AC1-DFF7DFA66EF5}"/>
    <cellStyle name="40% - Accent5 4 3 6 2 2 2" xfId="28400" xr:uid="{1EDF6D38-BA50-4A4D-AF99-E2DD9E07C753}"/>
    <cellStyle name="40% - Accent5 4 3 6 2 2 2 2" xfId="28401" xr:uid="{8E184109-D0AA-4270-9E27-6282594A5B4C}"/>
    <cellStyle name="40% - Accent5 4 3 6 2 2 3" xfId="28402" xr:uid="{11654653-A144-48F3-BED5-B4F100A389AA}"/>
    <cellStyle name="40% - Accent5 4 3 6 2 3" xfId="28403" xr:uid="{B66C530A-3ABD-4677-8077-3DED0FBC27FE}"/>
    <cellStyle name="40% - Accent5 4 3 6 2 3 2" xfId="28404" xr:uid="{74821918-B2F6-4F01-B2B8-E305DA15588C}"/>
    <cellStyle name="40% - Accent5 4 3 6 2 4" xfId="28405" xr:uid="{49A6D6E2-8479-4EA5-93D5-183EA0D5E9F7}"/>
    <cellStyle name="40% - Accent5 4 3 6 3" xfId="28406" xr:uid="{47952983-E2EF-4C00-9857-04C6661CF2CF}"/>
    <cellStyle name="40% - Accent5 4 3 6 3 2" xfId="28407" xr:uid="{3D7B9906-DFBF-4B13-A3C8-597B6CA98919}"/>
    <cellStyle name="40% - Accent5 4 3 6 3 2 2" xfId="28408" xr:uid="{B2E92F74-95C2-4810-ADA5-A3DDCF6C1A3F}"/>
    <cellStyle name="40% - Accent5 4 3 6 3 3" xfId="28409" xr:uid="{352B5AE3-8A5C-43BA-A353-27CE237DCFCB}"/>
    <cellStyle name="40% - Accent5 4 3 6 4" xfId="28410" xr:uid="{E33C6209-D6CE-40E7-9601-74430418149F}"/>
    <cellStyle name="40% - Accent5 4 3 6 4 2" xfId="28411" xr:uid="{CEAB6AA8-FD44-4E05-AAF7-F629C12B0602}"/>
    <cellStyle name="40% - Accent5 4 3 6 5" xfId="28412" xr:uid="{25DB9DAC-707B-4A72-9902-030AEEA5BF50}"/>
    <cellStyle name="40% - Accent5 4 3 7" xfId="28413" xr:uid="{09D30186-9073-437B-9E0B-A21E7D5C0DA8}"/>
    <cellStyle name="40% - Accent5 4 3 7 2" xfId="28414" xr:uid="{1E3F870F-85DE-4717-AA23-DE7714FA73F1}"/>
    <cellStyle name="40% - Accent5 4 3 7 2 2" xfId="28415" xr:uid="{6D485BB7-D42A-45A7-902A-883881B11827}"/>
    <cellStyle name="40% - Accent5 4 3 7 2 2 2" xfId="28416" xr:uid="{46966203-724E-4AD5-BB18-44FD4D08C8C1}"/>
    <cellStyle name="40% - Accent5 4 3 7 2 2 2 2" xfId="28417" xr:uid="{3EE120E6-A438-4145-8691-5B47ADB62E8C}"/>
    <cellStyle name="40% - Accent5 4 3 7 2 2 3" xfId="28418" xr:uid="{0C03FFC7-C6BF-490C-BF11-CA167EB0EBDE}"/>
    <cellStyle name="40% - Accent5 4 3 7 2 3" xfId="28419" xr:uid="{9B9230C4-5330-4369-A809-38B7D0B66A42}"/>
    <cellStyle name="40% - Accent5 4 3 7 2 3 2" xfId="28420" xr:uid="{5D94597A-3F57-4CF3-BBBE-E18C3C7B0D94}"/>
    <cellStyle name="40% - Accent5 4 3 7 2 4" xfId="28421" xr:uid="{0261D3E4-FCDC-4802-A495-AF51154409E4}"/>
    <cellStyle name="40% - Accent5 4 3 7 3" xfId="28422" xr:uid="{DC531935-325E-46AE-916D-0323987CB60B}"/>
    <cellStyle name="40% - Accent5 4 3 7 3 2" xfId="28423" xr:uid="{E6148F75-CCB2-4E50-A396-958B65E04680}"/>
    <cellStyle name="40% - Accent5 4 3 7 3 2 2" xfId="28424" xr:uid="{609D28AB-42C7-4060-806F-870964598D31}"/>
    <cellStyle name="40% - Accent5 4 3 7 3 3" xfId="28425" xr:uid="{97CB95D6-0970-47CA-B79E-E428EBADE163}"/>
    <cellStyle name="40% - Accent5 4 3 7 4" xfId="28426" xr:uid="{78935632-23F9-45AD-AEE2-E247E4EA4BE3}"/>
    <cellStyle name="40% - Accent5 4 3 7 4 2" xfId="28427" xr:uid="{B6DC82C5-076E-4924-9223-E9713FFA3DE5}"/>
    <cellStyle name="40% - Accent5 4 3 7 5" xfId="28428" xr:uid="{369D1CD2-64E3-4787-891F-44412CB41145}"/>
    <cellStyle name="40% - Accent5 4 3 8" xfId="28429" xr:uid="{CE0B6D00-90E2-47C8-B907-DAA4CA5FD759}"/>
    <cellStyle name="40% - Accent5 4 3 8 2" xfId="28430" xr:uid="{E8C7AD71-CEBF-44D1-96F8-E7EC37EECA15}"/>
    <cellStyle name="40% - Accent5 4 3 8 2 2" xfId="28431" xr:uid="{6AD4B7B5-8C47-4FC3-9A21-F4FDEC5F47A8}"/>
    <cellStyle name="40% - Accent5 4 3 8 2 2 2" xfId="28432" xr:uid="{0EEAF6B3-913C-452C-BE90-7E97ADD94195}"/>
    <cellStyle name="40% - Accent5 4 3 8 2 3" xfId="28433" xr:uid="{DC97CE5A-8B43-41B0-96E3-138FC8E38667}"/>
    <cellStyle name="40% - Accent5 4 3 8 3" xfId="28434" xr:uid="{3E5604DB-3F63-4969-A0EF-216CF4DA63CD}"/>
    <cellStyle name="40% - Accent5 4 3 8 3 2" xfId="28435" xr:uid="{9BE8994D-3CE8-462F-8587-2495B45C006C}"/>
    <cellStyle name="40% - Accent5 4 3 8 4" xfId="28436" xr:uid="{B924DB8C-7998-4861-BD6B-B4019EFA76FA}"/>
    <cellStyle name="40% - Accent5 4 3 9" xfId="28437" xr:uid="{B2371572-A6DF-4976-BEC8-ACB7FD35CA53}"/>
    <cellStyle name="40% - Accent5 4 3 9 2" xfId="28438" xr:uid="{6A58B557-B0B0-4377-BFF0-4885B7C244F5}"/>
    <cellStyle name="40% - Accent5 4 3 9 2 2" xfId="28439" xr:uid="{9C1E9BAB-DB5E-45BE-A30D-05D2D570F70D}"/>
    <cellStyle name="40% - Accent5 4 3 9 3" xfId="28440" xr:uid="{FBA34260-5DEB-4A97-8503-9199134C67A9}"/>
    <cellStyle name="40% - Accent5 4 3_Asset Register (new)" xfId="28441" xr:uid="{2D61C896-5120-42BB-8112-6F66238ECD96}"/>
    <cellStyle name="40% - Accent5 4 4" xfId="28442" xr:uid="{53E9636C-4926-4B00-A3F5-33D7B9F14638}"/>
    <cellStyle name="40% - Accent5 4 4 10" xfId="28443" xr:uid="{A5006004-A09C-4911-9AE1-A5F10523BD59}"/>
    <cellStyle name="40% - Accent5 4 4 11" xfId="28444" xr:uid="{49860397-BC16-4F10-A63D-6BE55931963E}"/>
    <cellStyle name="40% - Accent5 4 4 2" xfId="28445" xr:uid="{B8E23389-835E-4B70-B509-CFBF7C37BF17}"/>
    <cellStyle name="40% - Accent5 4 4 2 2" xfId="28446" xr:uid="{1113037C-5C88-406F-AEFA-3FB492A380A3}"/>
    <cellStyle name="40% - Accent5 4 4 2 2 2" xfId="28447" xr:uid="{BC24F1BF-D3DA-4066-AC66-CA3FD4711EF2}"/>
    <cellStyle name="40% - Accent5 4 4 2 2 2 2" xfId="28448" xr:uid="{6C778115-5626-4C1E-A281-2C3ABD883F2E}"/>
    <cellStyle name="40% - Accent5 4 4 2 2 2 2 2" xfId="28449" xr:uid="{763A9679-4D3C-464D-9284-AD17BAE62B23}"/>
    <cellStyle name="40% - Accent5 4 4 2 2 2 3" xfId="28450" xr:uid="{DCFB8DC9-4959-477C-9B1F-4BF2A9149650}"/>
    <cellStyle name="40% - Accent5 4 4 2 2 3" xfId="28451" xr:uid="{792BECC6-DF75-44EE-8CA8-8C5FC52F254E}"/>
    <cellStyle name="40% - Accent5 4 4 2 2 3 2" xfId="28452" xr:uid="{0022D00D-D5EF-4341-BD4B-003FFCAF6D87}"/>
    <cellStyle name="40% - Accent5 4 4 2 2 4" xfId="28453" xr:uid="{FBB9A005-A7B7-4A36-A04A-37862202083E}"/>
    <cellStyle name="40% - Accent5 4 4 2 2 4 2" xfId="28454" xr:uid="{BB2EE4D1-8C0C-4F1F-AE51-2DB0ABD7CD40}"/>
    <cellStyle name="40% - Accent5 4 4 2 2 5" xfId="28455" xr:uid="{0F7D6EBE-4BEA-4E2E-A5BE-4751FA141F6B}"/>
    <cellStyle name="40% - Accent5 4 4 2 2 6" xfId="28456" xr:uid="{7237AA83-BA16-4DDB-A531-4FCDB3135815}"/>
    <cellStyle name="40% - Accent5 4 4 2 3" xfId="28457" xr:uid="{E3FCEEE9-605B-4F68-B4FF-BE4E29CDDBDB}"/>
    <cellStyle name="40% - Accent5 4 4 2 3 2" xfId="28458" xr:uid="{46E3062F-06AA-47A4-BAED-12D82C553A84}"/>
    <cellStyle name="40% - Accent5 4 4 2 3 2 2" xfId="28459" xr:uid="{243B11A3-42C3-45FD-B03B-8B721482ED30}"/>
    <cellStyle name="40% - Accent5 4 4 2 3 3" xfId="28460" xr:uid="{EDA9DDF4-78DD-477C-9238-386790E4486F}"/>
    <cellStyle name="40% - Accent5 4 4 2 4" xfId="28461" xr:uid="{9532BC91-1AA6-4D8B-9067-5C73B211227C}"/>
    <cellStyle name="40% - Accent5 4 4 2 4 2" xfId="28462" xr:uid="{1E3AD55C-E767-4586-BF42-D4C045E02CB3}"/>
    <cellStyle name="40% - Accent5 4 4 2 5" xfId="28463" xr:uid="{AA6A2C19-1B35-483F-A952-8F95B2855415}"/>
    <cellStyle name="40% - Accent5 4 4 2 5 2" xfId="28464" xr:uid="{B415B249-DDCE-463F-83ED-77F61B57AD83}"/>
    <cellStyle name="40% - Accent5 4 4 2 6" xfId="28465" xr:uid="{5D5A4CFF-2BB8-410A-91A3-434BB91BF08B}"/>
    <cellStyle name="40% - Accent5 4 4 2 7" xfId="28466" xr:uid="{0EB9608A-E022-4589-BE04-61A467754850}"/>
    <cellStyle name="40% - Accent5 4 4 3" xfId="28467" xr:uid="{E438412E-C5CC-4198-88AD-DBAF632FC11D}"/>
    <cellStyle name="40% - Accent5 4 4 3 2" xfId="28468" xr:uid="{6E538C65-70C3-4A9F-B739-8804D390A673}"/>
    <cellStyle name="40% - Accent5 4 4 3 2 2" xfId="28469" xr:uid="{0C5288CE-2591-451A-9C9F-DE0437767EE3}"/>
    <cellStyle name="40% - Accent5 4 4 3 2 2 2" xfId="28470" xr:uid="{A76F72CE-E81F-467B-AC20-A509C0B5438B}"/>
    <cellStyle name="40% - Accent5 4 4 3 2 2 2 2" xfId="28471" xr:uid="{AEB4B318-D26F-4FDB-9B35-0935F446B57D}"/>
    <cellStyle name="40% - Accent5 4 4 3 2 2 3" xfId="28472" xr:uid="{A40E1B2A-24F2-46C0-9EC5-644AEB2932EA}"/>
    <cellStyle name="40% - Accent5 4 4 3 2 3" xfId="28473" xr:uid="{3104D437-D1DB-42FC-9BD8-CA3AEBA81B9A}"/>
    <cellStyle name="40% - Accent5 4 4 3 2 3 2" xfId="28474" xr:uid="{88AC5198-C4C7-485B-B78F-44F4EA8682D0}"/>
    <cellStyle name="40% - Accent5 4 4 3 2 4" xfId="28475" xr:uid="{5E9A8DF0-3224-4E36-8A1F-A315A5738F3D}"/>
    <cellStyle name="40% - Accent5 4 4 3 3" xfId="28476" xr:uid="{847C8B06-5077-452A-9D94-4D642D5BD601}"/>
    <cellStyle name="40% - Accent5 4 4 3 3 2" xfId="28477" xr:uid="{4B345F40-A81B-4EA7-A6CD-34C868EE6E76}"/>
    <cellStyle name="40% - Accent5 4 4 3 3 2 2" xfId="28478" xr:uid="{7DE20C46-7395-4EA8-B0E0-46D7DB3D47F0}"/>
    <cellStyle name="40% - Accent5 4 4 3 3 3" xfId="28479" xr:uid="{659988F9-31CF-4867-B0C9-A03B593A90CC}"/>
    <cellStyle name="40% - Accent5 4 4 3 4" xfId="28480" xr:uid="{678B2692-3178-4068-AD43-C47B14EAE6AD}"/>
    <cellStyle name="40% - Accent5 4 4 3 4 2" xfId="28481" xr:uid="{993A3681-88BD-4BC5-BE1A-F8AFD878AE8B}"/>
    <cellStyle name="40% - Accent5 4 4 3 5" xfId="28482" xr:uid="{E03F5269-EDE4-4628-8F2B-77DA8BB2B18E}"/>
    <cellStyle name="40% - Accent5 4 4 3 5 2" xfId="28483" xr:uid="{8D2488C4-311E-4F7D-A08D-0696D2FA5DB7}"/>
    <cellStyle name="40% - Accent5 4 4 3 6" xfId="28484" xr:uid="{980E7933-27F7-4FE9-A6A7-399B2AD84DC1}"/>
    <cellStyle name="40% - Accent5 4 4 3 7" xfId="28485" xr:uid="{865EC49E-F243-4ADE-860A-569E0DEAD7D3}"/>
    <cellStyle name="40% - Accent5 4 4 4" xfId="28486" xr:uid="{60F82551-031C-407A-A6C3-B551D4B03995}"/>
    <cellStyle name="40% - Accent5 4 4 4 2" xfId="28487" xr:uid="{91267300-72B2-4D5E-BD22-85B4A3831041}"/>
    <cellStyle name="40% - Accent5 4 4 4 2 2" xfId="28488" xr:uid="{5BF7FC2B-DE8C-416C-9FE4-4BF2E14E90AC}"/>
    <cellStyle name="40% - Accent5 4 4 4 2 2 2" xfId="28489" xr:uid="{EA3838A6-7EA5-473E-8A97-3087B0A40B7E}"/>
    <cellStyle name="40% - Accent5 4 4 4 2 2 2 2" xfId="28490" xr:uid="{9E1C590D-061D-44C6-8D03-95E4846F8139}"/>
    <cellStyle name="40% - Accent5 4 4 4 2 2 3" xfId="28491" xr:uid="{FCD2F23A-7870-4419-9F61-7E1AFA1EC31A}"/>
    <cellStyle name="40% - Accent5 4 4 4 2 3" xfId="28492" xr:uid="{1A8D3887-B998-446A-9CD5-F33696A82C77}"/>
    <cellStyle name="40% - Accent5 4 4 4 2 3 2" xfId="28493" xr:uid="{2CFF6A19-2D05-419C-BEB4-69B84894300C}"/>
    <cellStyle name="40% - Accent5 4 4 4 2 4" xfId="28494" xr:uid="{78BD725C-DC23-4A69-B15F-6DD330DE9CF1}"/>
    <cellStyle name="40% - Accent5 4 4 4 3" xfId="28495" xr:uid="{26F71D97-4A69-4BDB-8DE9-9BAAF25CD9A1}"/>
    <cellStyle name="40% - Accent5 4 4 4 3 2" xfId="28496" xr:uid="{3243C431-C27E-44A4-94E1-F3D9A77D905B}"/>
    <cellStyle name="40% - Accent5 4 4 4 3 2 2" xfId="28497" xr:uid="{0F074CD9-DDCE-4622-9FEF-24A2DCB3EE11}"/>
    <cellStyle name="40% - Accent5 4 4 4 3 3" xfId="28498" xr:uid="{0A0DC05E-5F2A-4564-BFAB-DC82A6607F93}"/>
    <cellStyle name="40% - Accent5 4 4 4 4" xfId="28499" xr:uid="{69038024-DC21-43DF-BCEC-6E840550EA52}"/>
    <cellStyle name="40% - Accent5 4 4 4 4 2" xfId="28500" xr:uid="{74914170-1BB4-4078-8F49-E567246B9962}"/>
    <cellStyle name="40% - Accent5 4 4 4 5" xfId="28501" xr:uid="{F0DEB6D9-107B-43D6-A613-3F8F8AF82501}"/>
    <cellStyle name="40% - Accent5 4 4 5" xfId="28502" xr:uid="{4E7AC197-9B96-4C52-8004-0099DEE74CEF}"/>
    <cellStyle name="40% - Accent5 4 4 5 2" xfId="28503" xr:uid="{5E28DF5B-5BB4-4429-BE80-4D37408508B5}"/>
    <cellStyle name="40% - Accent5 4 4 5 2 2" xfId="28504" xr:uid="{EF2C30EC-13C5-4CE7-A5F5-008892650AF2}"/>
    <cellStyle name="40% - Accent5 4 4 5 2 2 2" xfId="28505" xr:uid="{D81DEE5C-73B8-4697-93C0-2E052269258F}"/>
    <cellStyle name="40% - Accent5 4 4 5 2 2 2 2" xfId="28506" xr:uid="{969A558A-1BDC-47F2-84A4-266E8197AE33}"/>
    <cellStyle name="40% - Accent5 4 4 5 2 2 3" xfId="28507" xr:uid="{531A7946-AB7A-4A00-8CFB-72C2E97D0FAB}"/>
    <cellStyle name="40% - Accent5 4 4 5 2 3" xfId="28508" xr:uid="{C3F3A1D7-D4A4-4AB4-92E7-A5E3CB3993A0}"/>
    <cellStyle name="40% - Accent5 4 4 5 2 3 2" xfId="28509" xr:uid="{36E6A2BC-6A4D-4FF2-8A52-F5F8A8B87C17}"/>
    <cellStyle name="40% - Accent5 4 4 5 2 4" xfId="28510" xr:uid="{DFAACDA5-5407-4B80-877A-270156F4F2BC}"/>
    <cellStyle name="40% - Accent5 4 4 5 3" xfId="28511" xr:uid="{1FD88C61-CD6B-4223-A358-4FF080C30789}"/>
    <cellStyle name="40% - Accent5 4 4 5 3 2" xfId="28512" xr:uid="{4908EEA5-A272-421D-999F-FAB20EDB830A}"/>
    <cellStyle name="40% - Accent5 4 4 5 3 2 2" xfId="28513" xr:uid="{24B61227-403F-4FBC-AD8D-9F75815EB024}"/>
    <cellStyle name="40% - Accent5 4 4 5 3 3" xfId="28514" xr:uid="{04E4AA30-75E4-48A9-ABFB-509568BC4F1B}"/>
    <cellStyle name="40% - Accent5 4 4 5 4" xfId="28515" xr:uid="{CEB56CC0-FC96-4E41-B6E1-DF61E08CB376}"/>
    <cellStyle name="40% - Accent5 4 4 5 4 2" xfId="28516" xr:uid="{EFDF01B9-BE36-499A-982D-BB2BA22CF44A}"/>
    <cellStyle name="40% - Accent5 4 4 5 5" xfId="28517" xr:uid="{623B8326-768B-4DF5-AD9B-21EEBF0D4230}"/>
    <cellStyle name="40% - Accent5 4 4 6" xfId="28518" xr:uid="{F43D7F43-5950-41F4-87CB-D427955EB077}"/>
    <cellStyle name="40% - Accent5 4 4 6 2" xfId="28519" xr:uid="{C21AE7E0-8DEF-49CA-B9CE-FEDA0FF4864D}"/>
    <cellStyle name="40% - Accent5 4 4 6 2 2" xfId="28520" xr:uid="{2DFFE751-7CAA-4E75-842F-C0EF14F87A6A}"/>
    <cellStyle name="40% - Accent5 4 4 6 2 2 2" xfId="28521" xr:uid="{5D1955CB-3EFA-4C86-913D-77A6CC29C595}"/>
    <cellStyle name="40% - Accent5 4 4 6 2 3" xfId="28522" xr:uid="{606C12E3-6AC3-4FE3-B5E9-CCE662BF528A}"/>
    <cellStyle name="40% - Accent5 4 4 6 3" xfId="28523" xr:uid="{DC380A38-92B7-445B-B3E1-B8BA7FFA2F35}"/>
    <cellStyle name="40% - Accent5 4 4 6 3 2" xfId="28524" xr:uid="{19E78D6A-4BCE-47AB-A2B9-674625B6D350}"/>
    <cellStyle name="40% - Accent5 4 4 6 4" xfId="28525" xr:uid="{BD3286B5-16B0-4D3A-8AB3-CD99F65CC9AC}"/>
    <cellStyle name="40% - Accent5 4 4 7" xfId="28526" xr:uid="{6424AEA7-1288-4BBA-801A-3CAF95DE4B64}"/>
    <cellStyle name="40% - Accent5 4 4 7 2" xfId="28527" xr:uid="{8F651E68-1E8E-444C-86EB-C88AD11ABCA3}"/>
    <cellStyle name="40% - Accent5 4 4 7 2 2" xfId="28528" xr:uid="{6B8C9D9B-2768-40E5-88AF-15F9002CD1D8}"/>
    <cellStyle name="40% - Accent5 4 4 7 3" xfId="28529" xr:uid="{CE4033ED-B866-4EE2-B785-4956BC6F0D66}"/>
    <cellStyle name="40% - Accent5 4 4 8" xfId="28530" xr:uid="{5A58F8A3-3109-41C3-B3FD-4B6869B959CB}"/>
    <cellStyle name="40% - Accent5 4 4 8 2" xfId="28531" xr:uid="{A3172025-F0BA-4F49-AC71-F0DA89848D91}"/>
    <cellStyle name="40% - Accent5 4 4 9" xfId="28532" xr:uid="{F21890D3-E77C-4824-A9BC-3C1FE829FABA}"/>
    <cellStyle name="40% - Accent5 4 4 9 2" xfId="28533" xr:uid="{10085957-3F8D-46BE-A7BC-BB9B3F0D8AA1}"/>
    <cellStyle name="40% - Accent5 4 5" xfId="28534" xr:uid="{377D0ACC-275A-4ECB-9454-A402BFAF4874}"/>
    <cellStyle name="40% - Accent5 4 5 2" xfId="28535" xr:uid="{565171BA-3DFB-4AE4-8CD6-D76FEDEE682C}"/>
    <cellStyle name="40% - Accent5 4 5 2 2" xfId="28536" xr:uid="{F79A08A6-5CBD-445C-A884-41F216210CBE}"/>
    <cellStyle name="40% - Accent5 4 5 2 2 2" xfId="28537" xr:uid="{B1915C57-6606-445E-82D2-63DD609561EA}"/>
    <cellStyle name="40% - Accent5 4 5 2 2 2 2" xfId="28538" xr:uid="{DEBA6B34-B5F4-499F-9D4F-2ECBB6D7AD35}"/>
    <cellStyle name="40% - Accent5 4 5 2 2 2 2 2" xfId="28539" xr:uid="{80CD5E88-726E-4BD6-B535-27DC0F327956}"/>
    <cellStyle name="40% - Accent5 4 5 2 2 2 3" xfId="28540" xr:uid="{8F17B169-307A-42A3-AB62-C04F3D78FC44}"/>
    <cellStyle name="40% - Accent5 4 5 2 2 3" xfId="28541" xr:uid="{CCEB6D66-FDC5-4510-98F4-9699049DEFF3}"/>
    <cellStyle name="40% - Accent5 4 5 2 2 3 2" xfId="28542" xr:uid="{BEE66243-8B04-404F-8953-C0B267E5F68D}"/>
    <cellStyle name="40% - Accent5 4 5 2 2 4" xfId="28543" xr:uid="{A5FD5275-FF48-4F8E-8F14-CDDE08DD5425}"/>
    <cellStyle name="40% - Accent5 4 5 2 3" xfId="28544" xr:uid="{184C746E-8F21-494E-B324-659FAC60C684}"/>
    <cellStyle name="40% - Accent5 4 5 2 3 2" xfId="28545" xr:uid="{B9CCA252-266B-42BD-A8E4-FE9C2B5D4D73}"/>
    <cellStyle name="40% - Accent5 4 5 2 3 2 2" xfId="28546" xr:uid="{70279E61-96EC-4237-9E25-CACF462A0596}"/>
    <cellStyle name="40% - Accent5 4 5 2 3 3" xfId="28547" xr:uid="{4CB6F928-795E-436B-883A-1F54610A9AEB}"/>
    <cellStyle name="40% - Accent5 4 5 2 4" xfId="28548" xr:uid="{77C42747-D690-48E0-8DC4-921DD466D5CC}"/>
    <cellStyle name="40% - Accent5 4 5 2 4 2" xfId="28549" xr:uid="{F21DEF73-4438-47C8-900B-3B76A968DCCB}"/>
    <cellStyle name="40% - Accent5 4 5 2 5" xfId="28550" xr:uid="{973620FF-04B0-4951-B079-08DF16B6BD0D}"/>
    <cellStyle name="40% - Accent5 4 5 2 5 2" xfId="28551" xr:uid="{3297D043-7990-4815-BB41-0BC2F4965319}"/>
    <cellStyle name="40% - Accent5 4 5 2 6" xfId="28552" xr:uid="{828BBCED-EAFA-4B5A-AD45-08B3A41640E7}"/>
    <cellStyle name="40% - Accent5 4 5 2 7" xfId="28553" xr:uid="{57D60438-4806-4672-847C-B656E460A352}"/>
    <cellStyle name="40% - Accent5 4 5 3" xfId="28554" xr:uid="{CB230AD4-CE81-49E7-BCAE-A374CC2544AC}"/>
    <cellStyle name="40% - Accent5 4 5 3 2" xfId="28555" xr:uid="{7CB97DBA-F715-47C9-ABB7-15C705353F0F}"/>
    <cellStyle name="40% - Accent5 4 5 3 2 2" xfId="28556" xr:uid="{F87E2403-9977-4D35-A938-4FAA74929F63}"/>
    <cellStyle name="40% - Accent5 4 5 3 2 2 2" xfId="28557" xr:uid="{F889F654-FD42-4007-A3DE-77496F3BACBB}"/>
    <cellStyle name="40% - Accent5 4 5 3 2 2 2 2" xfId="28558" xr:uid="{478ED1A2-4C0A-46C1-B026-19411F0D6964}"/>
    <cellStyle name="40% - Accent5 4 5 3 2 2 3" xfId="28559" xr:uid="{C342396E-62B5-4CBE-B2DA-FD3598600604}"/>
    <cellStyle name="40% - Accent5 4 5 3 2 3" xfId="28560" xr:uid="{A2341339-47E6-4B1B-A7FD-837809AF15A1}"/>
    <cellStyle name="40% - Accent5 4 5 3 2 3 2" xfId="28561" xr:uid="{865E0932-5640-4C98-8A25-E81784C5D2ED}"/>
    <cellStyle name="40% - Accent5 4 5 3 2 4" xfId="28562" xr:uid="{30E85A32-51A7-4F02-8CC0-FD611C8AD0DD}"/>
    <cellStyle name="40% - Accent5 4 5 3 3" xfId="28563" xr:uid="{A73B117A-651A-4BC3-8B13-C1AE48FDEFFC}"/>
    <cellStyle name="40% - Accent5 4 5 3 3 2" xfId="28564" xr:uid="{06D051FA-0BA8-434C-A698-4094A571D33D}"/>
    <cellStyle name="40% - Accent5 4 5 3 3 2 2" xfId="28565" xr:uid="{0F17CA64-3D63-46EA-972A-E03B253F7AC1}"/>
    <cellStyle name="40% - Accent5 4 5 3 3 3" xfId="28566" xr:uid="{0EA4D295-DEF7-4C57-A55F-917014CC39C0}"/>
    <cellStyle name="40% - Accent5 4 5 3 4" xfId="28567" xr:uid="{EAD29773-EAF1-425D-A426-F15C8F7ECF56}"/>
    <cellStyle name="40% - Accent5 4 5 3 4 2" xfId="28568" xr:uid="{1578808E-A27E-4D98-9CBC-B3C8727D9883}"/>
    <cellStyle name="40% - Accent5 4 5 3 5" xfId="28569" xr:uid="{E92FCC6E-310D-4852-8BE3-B2C4FD07BAAC}"/>
    <cellStyle name="40% - Accent5 4 5 4" xfId="28570" xr:uid="{4CAB78EA-9D57-4071-824D-1498953C6411}"/>
    <cellStyle name="40% - Accent5 4 5 4 2" xfId="28571" xr:uid="{F4F4AC49-64F3-4709-ABDE-B1A3CD5E7011}"/>
    <cellStyle name="40% - Accent5 4 5 4 2 2" xfId="28572" xr:uid="{18134F9E-F2FE-4423-B1B5-4CBA873FDC2B}"/>
    <cellStyle name="40% - Accent5 4 5 4 2 2 2" xfId="28573" xr:uid="{4E1C75CB-A768-47F0-AB9E-E267654E31C3}"/>
    <cellStyle name="40% - Accent5 4 5 4 2 3" xfId="28574" xr:uid="{03B4A569-186C-4EDC-8119-88A0716148C8}"/>
    <cellStyle name="40% - Accent5 4 5 4 3" xfId="28575" xr:uid="{EDA7B386-4D32-4B5D-80AF-CC06A01FC1D2}"/>
    <cellStyle name="40% - Accent5 4 5 4 3 2" xfId="28576" xr:uid="{AED67430-12E9-4E35-B83D-C1C11D154056}"/>
    <cellStyle name="40% - Accent5 4 5 4 4" xfId="28577" xr:uid="{B0703B6F-5176-4A93-AB9E-03BED53F8313}"/>
    <cellStyle name="40% - Accent5 4 5 5" xfId="28578" xr:uid="{A358A368-3037-47FD-9154-9547B3F22724}"/>
    <cellStyle name="40% - Accent5 4 5 5 2" xfId="28579" xr:uid="{16F703F8-6542-4B17-AE23-0D956EBC2F0C}"/>
    <cellStyle name="40% - Accent5 4 5 5 2 2" xfId="28580" xr:uid="{117C19DC-098D-434C-9C12-DA71E870F4DC}"/>
    <cellStyle name="40% - Accent5 4 5 5 3" xfId="28581" xr:uid="{062162E8-D473-4CBF-8D80-A5E91A25BD07}"/>
    <cellStyle name="40% - Accent5 4 5 6" xfId="28582" xr:uid="{859EDA68-4277-4F8D-8B26-05D877B95260}"/>
    <cellStyle name="40% - Accent5 4 5 6 2" xfId="28583" xr:uid="{9E667005-E3C4-4432-972C-4155C8691DE8}"/>
    <cellStyle name="40% - Accent5 4 5 7" xfId="28584" xr:uid="{61047175-C770-4237-B5AC-B0A8006337BA}"/>
    <cellStyle name="40% - Accent5 4 5 7 2" xfId="28585" xr:uid="{7A24553F-1232-412F-8A7D-3CD8D8E504C2}"/>
    <cellStyle name="40% - Accent5 4 5 8" xfId="28586" xr:uid="{D7B4368E-D408-4E19-BBCE-1C018908393E}"/>
    <cellStyle name="40% - Accent5 4 5 9" xfId="28587" xr:uid="{BE0D15E5-5E1D-4F8B-9990-275FDCC93C55}"/>
    <cellStyle name="40% - Accent5 4 6" xfId="28588" xr:uid="{0140A34F-384E-4518-83BB-95E67FBE67F2}"/>
    <cellStyle name="40% - Accent5 4 6 2" xfId="28589" xr:uid="{D929D63C-5FF4-4643-A9F7-3C8C17E36EDD}"/>
    <cellStyle name="40% - Accent5 4 6 2 2" xfId="28590" xr:uid="{A97A46E0-8DD6-4551-AFE1-1AE951BEA2A9}"/>
    <cellStyle name="40% - Accent5 4 6 2 2 2" xfId="28591" xr:uid="{D3A209C5-DE53-46CE-914D-6EF5B51FFA15}"/>
    <cellStyle name="40% - Accent5 4 6 2 2 2 2" xfId="28592" xr:uid="{29F25EAE-D14D-4FE9-9DE3-E185B9541F1D}"/>
    <cellStyle name="40% - Accent5 4 6 2 2 2 2 2" xfId="28593" xr:uid="{59F976EC-8A61-4600-9C51-CF22B5D16CE7}"/>
    <cellStyle name="40% - Accent5 4 6 2 2 2 3" xfId="28594" xr:uid="{5D3817FB-0BF5-425B-B4D3-6EC638320F15}"/>
    <cellStyle name="40% - Accent5 4 6 2 2 3" xfId="28595" xr:uid="{F7C93EB4-5A18-4CA7-B3F7-14662C9FD6FE}"/>
    <cellStyle name="40% - Accent5 4 6 2 2 3 2" xfId="28596" xr:uid="{7F936E42-2DEB-4F41-9F08-0E97206A944C}"/>
    <cellStyle name="40% - Accent5 4 6 2 2 4" xfId="28597" xr:uid="{0DB09C6A-B2C3-4E2C-89D2-A6EF108D18CC}"/>
    <cellStyle name="40% - Accent5 4 6 2 3" xfId="28598" xr:uid="{489D78EB-1BD9-4534-8E84-7B5DAFCDCDB2}"/>
    <cellStyle name="40% - Accent5 4 6 2 3 2" xfId="28599" xr:uid="{0B39F641-ECC2-42F9-89D1-86FEBFD0CA8E}"/>
    <cellStyle name="40% - Accent5 4 6 2 3 2 2" xfId="28600" xr:uid="{07FB9018-C764-4BDE-90DF-A2F646F8C645}"/>
    <cellStyle name="40% - Accent5 4 6 2 3 3" xfId="28601" xr:uid="{95A6D50B-6371-4DCF-AD1B-A6BC40643E2E}"/>
    <cellStyle name="40% - Accent5 4 6 2 4" xfId="28602" xr:uid="{3036B27B-FDB2-41E7-A330-A96EDE329815}"/>
    <cellStyle name="40% - Accent5 4 6 2 4 2" xfId="28603" xr:uid="{058756EA-E866-4469-9889-4F098262F8E4}"/>
    <cellStyle name="40% - Accent5 4 6 2 5" xfId="28604" xr:uid="{3692F310-5C1F-40D7-BFF2-A8DCC5A487BB}"/>
    <cellStyle name="40% - Accent5 4 6 3" xfId="28605" xr:uid="{1734AF6C-0B6A-4A48-A402-6DB41400CC8F}"/>
    <cellStyle name="40% - Accent5 4 6 3 2" xfId="28606" xr:uid="{7FA71967-DDC2-4BD0-8CEF-A2F9426EA97B}"/>
    <cellStyle name="40% - Accent5 4 6 3 2 2" xfId="28607" xr:uid="{64F95649-32EF-47FB-878A-29BCA6863B12}"/>
    <cellStyle name="40% - Accent5 4 6 3 2 2 2" xfId="28608" xr:uid="{EFA4F582-7039-49F6-8167-1B509F9B9620}"/>
    <cellStyle name="40% - Accent5 4 6 3 2 3" xfId="28609" xr:uid="{AFFDE09D-297E-46EE-AF79-D875362970EB}"/>
    <cellStyle name="40% - Accent5 4 6 3 3" xfId="28610" xr:uid="{1D07A4A3-37EB-422C-9739-2EC744ABAC62}"/>
    <cellStyle name="40% - Accent5 4 6 3 3 2" xfId="28611" xr:uid="{28602786-84A5-4E7C-BE92-71609BF17407}"/>
    <cellStyle name="40% - Accent5 4 6 3 4" xfId="28612" xr:uid="{C6299538-7C36-4CDE-AE3B-F8873CA728A3}"/>
    <cellStyle name="40% - Accent5 4 6 4" xfId="28613" xr:uid="{3374E25F-DB34-4EA4-AFE0-5F139911A4AC}"/>
    <cellStyle name="40% - Accent5 4 6 4 2" xfId="28614" xr:uid="{42DE4180-85BD-4E4F-BA19-8D2459CDB823}"/>
    <cellStyle name="40% - Accent5 4 6 4 2 2" xfId="28615" xr:uid="{B2C67E7D-6316-4A13-B214-0262D3C6AA39}"/>
    <cellStyle name="40% - Accent5 4 6 4 3" xfId="28616" xr:uid="{6C392E54-84DE-4293-A1BC-69C718954060}"/>
    <cellStyle name="40% - Accent5 4 6 5" xfId="28617" xr:uid="{59AA9908-3BCD-45D8-A334-2BEA243F7572}"/>
    <cellStyle name="40% - Accent5 4 6 5 2" xfId="28618" xr:uid="{20C42CB7-902E-464B-AA99-94D77CA88CA0}"/>
    <cellStyle name="40% - Accent5 4 6 6" xfId="28619" xr:uid="{8ACD261E-92B4-4C7F-9537-BE60D195C351}"/>
    <cellStyle name="40% - Accent5 4 6 6 2" xfId="28620" xr:uid="{2ED9FF6E-6BB4-46E8-BDF4-5065274CC1DF}"/>
    <cellStyle name="40% - Accent5 4 6 7" xfId="28621" xr:uid="{0CF9E240-A09F-4578-A1A2-F7F52805A2E8}"/>
    <cellStyle name="40% - Accent5 4 6 8" xfId="28622" xr:uid="{D4766659-6CCF-4B4F-A137-9DF0D9D1AE40}"/>
    <cellStyle name="40% - Accent5 4 7" xfId="28623" xr:uid="{33EDE553-B31B-4A3E-9AEE-7683DB1D64D2}"/>
    <cellStyle name="40% - Accent5 4 7 2" xfId="28624" xr:uid="{DAE77173-C823-4619-A32D-E126EB003DEB}"/>
    <cellStyle name="40% - Accent5 4 7 2 2" xfId="28625" xr:uid="{7036C7E8-102F-4E53-AF66-DFDB491B1254}"/>
    <cellStyle name="40% - Accent5 4 7 2 2 2" xfId="28626" xr:uid="{62290E3F-30A0-4DC4-B9CE-5EF8982AD552}"/>
    <cellStyle name="40% - Accent5 4 7 2 2 2 2" xfId="28627" xr:uid="{18CDB9B5-AECC-43DE-A45F-652C28371201}"/>
    <cellStyle name="40% - Accent5 4 7 2 2 3" xfId="28628" xr:uid="{57C1EC98-43D3-45ED-A662-25C8CB18C0B4}"/>
    <cellStyle name="40% - Accent5 4 7 2 3" xfId="28629" xr:uid="{789744C6-6308-4B39-A352-5CF5AA261E6B}"/>
    <cellStyle name="40% - Accent5 4 7 2 3 2" xfId="28630" xr:uid="{98C8CD94-3865-4AB2-92CC-D24D435B45C4}"/>
    <cellStyle name="40% - Accent5 4 7 2 4" xfId="28631" xr:uid="{1E355C6F-599C-4557-B784-0E8A871C8B76}"/>
    <cellStyle name="40% - Accent5 4 7 3" xfId="28632" xr:uid="{333F970B-6A83-4833-A602-CEF132273A21}"/>
    <cellStyle name="40% - Accent5 4 7 3 2" xfId="28633" xr:uid="{B2993B48-EB9B-42A4-805D-E2B8A34EDF25}"/>
    <cellStyle name="40% - Accent5 4 7 3 2 2" xfId="28634" xr:uid="{C4F3A489-DB38-4F00-B01E-80D0023A3546}"/>
    <cellStyle name="40% - Accent5 4 7 3 3" xfId="28635" xr:uid="{6B47B471-E4DD-431B-9FB6-8BFFF487A8D9}"/>
    <cellStyle name="40% - Accent5 4 7 4" xfId="28636" xr:uid="{0CE9DBEA-73AA-4025-BC52-5518AD056B54}"/>
    <cellStyle name="40% - Accent5 4 7 4 2" xfId="28637" xr:uid="{C4654F63-FC70-4B70-9AFA-488F59B0B3CD}"/>
    <cellStyle name="40% - Accent5 4 7 5" xfId="28638" xr:uid="{13642244-CB09-445D-A4F6-46E177D859CD}"/>
    <cellStyle name="40% - Accent5 4 8" xfId="28639" xr:uid="{0C98B59A-6933-4C83-AE62-042F379FE2A8}"/>
    <cellStyle name="40% - Accent5 4 8 2" xfId="28640" xr:uid="{3563963D-8D83-4C80-A8FA-C7920800ABB1}"/>
    <cellStyle name="40% - Accent5 4 8 2 2" xfId="28641" xr:uid="{34E36F1F-C86D-4E93-A0F7-66BA3DD02C9B}"/>
    <cellStyle name="40% - Accent5 4 8 2 2 2" xfId="28642" xr:uid="{CFDC2B3A-0CAB-48E1-84CF-9C76EA969CAE}"/>
    <cellStyle name="40% - Accent5 4 8 2 2 2 2" xfId="28643" xr:uid="{B5756CEC-519D-4B9B-9665-CA6123AECE01}"/>
    <cellStyle name="40% - Accent5 4 8 2 2 3" xfId="28644" xr:uid="{7FC4F756-1EFD-4B0A-8004-6F15524BE360}"/>
    <cellStyle name="40% - Accent5 4 8 2 3" xfId="28645" xr:uid="{9AC2F537-8FC6-4AF5-94FF-0BB8B3F2D191}"/>
    <cellStyle name="40% - Accent5 4 8 2 3 2" xfId="28646" xr:uid="{166F8585-B07D-4F44-B719-524E5F617BA4}"/>
    <cellStyle name="40% - Accent5 4 8 2 4" xfId="28647" xr:uid="{5F5F25A0-9E38-48AD-B13A-D118FB1C53FA}"/>
    <cellStyle name="40% - Accent5 4 8 3" xfId="28648" xr:uid="{C71A14C0-1826-495D-804C-ED14A92E9032}"/>
    <cellStyle name="40% - Accent5 4 8 3 2" xfId="28649" xr:uid="{530C743F-3B96-4E61-8CBD-C0CBE158E8A2}"/>
    <cellStyle name="40% - Accent5 4 8 3 2 2" xfId="28650" xr:uid="{EF9CCDC5-733E-4679-81E2-E31C244B498B}"/>
    <cellStyle name="40% - Accent5 4 8 3 3" xfId="28651" xr:uid="{BEA37350-D91E-44EB-BA39-DFA1435DFF37}"/>
    <cellStyle name="40% - Accent5 4 8 4" xfId="28652" xr:uid="{718050E5-729F-4D70-A2E3-330254F295E8}"/>
    <cellStyle name="40% - Accent5 4 8 4 2" xfId="28653" xr:uid="{C530B154-0E3D-4971-A6F4-73A9685E7955}"/>
    <cellStyle name="40% - Accent5 4 8 5" xfId="28654" xr:uid="{06E60BED-26C2-44D1-B9A2-EC5DE354CF37}"/>
    <cellStyle name="40% - Accent5 4 9" xfId="28655" xr:uid="{AAEB925B-9BB8-4BCA-806B-0939FBF32C77}"/>
    <cellStyle name="40% - Accent5 4 9 2" xfId="28656" xr:uid="{8D3F51BE-50FF-4CA2-8451-01F05ADEB643}"/>
    <cellStyle name="40% - Accent5 4 9 2 2" xfId="28657" xr:uid="{B738C68A-0D5F-486C-915C-9B0ECE36E1DA}"/>
    <cellStyle name="40% - Accent5 4 9 2 2 2" xfId="28658" xr:uid="{4A0AA208-6F4B-43CF-9715-9E2B0A31BF91}"/>
    <cellStyle name="40% - Accent5 4 9 2 2 2 2" xfId="28659" xr:uid="{07F40F25-67F8-43FD-8316-178BFA108716}"/>
    <cellStyle name="40% - Accent5 4 9 2 2 3" xfId="28660" xr:uid="{AECBA561-8DF9-436B-AD26-D18BEFB1C97F}"/>
    <cellStyle name="40% - Accent5 4 9 2 3" xfId="28661" xr:uid="{8DB6C6C6-66B1-4E5A-A943-DFB8BD725933}"/>
    <cellStyle name="40% - Accent5 4 9 2 3 2" xfId="28662" xr:uid="{A092F775-BAE3-43CF-B8AC-554A0BD673A2}"/>
    <cellStyle name="40% - Accent5 4 9 2 4" xfId="28663" xr:uid="{A083E07A-27BC-4FCB-9DE7-D87D112F72AA}"/>
    <cellStyle name="40% - Accent5 4 9 3" xfId="28664" xr:uid="{F234638C-BCA0-4FBF-B7F8-A3C3A01C8670}"/>
    <cellStyle name="40% - Accent5 4 9 3 2" xfId="28665" xr:uid="{4860A9A7-C9AD-4840-8826-4FD70FBBABC3}"/>
    <cellStyle name="40% - Accent5 4 9 3 2 2" xfId="28666" xr:uid="{B7EA3AF6-8FFE-43F7-A0E4-0DBBB5E79A2B}"/>
    <cellStyle name="40% - Accent5 4 9 3 3" xfId="28667" xr:uid="{7EA1000F-4185-409D-9196-C38B779A5394}"/>
    <cellStyle name="40% - Accent5 4 9 4" xfId="28668" xr:uid="{E1B2FA45-C8B9-470F-A5AE-69D4CE6AFE73}"/>
    <cellStyle name="40% - Accent5 4 9 4 2" xfId="28669" xr:uid="{2AC7E6D7-9044-411D-998C-8A626BF1BA65}"/>
    <cellStyle name="40% - Accent5 4 9 5" xfId="28670" xr:uid="{A2F64C64-093B-4151-8DDF-8A5F1FFA8315}"/>
    <cellStyle name="40% - Accent5 4_Asset Register (new)" xfId="28671" xr:uid="{E678E77E-F14B-4812-9249-6E70D81023BC}"/>
    <cellStyle name="40% - Accent5 5" xfId="28672" xr:uid="{6AB57E92-694D-4263-8917-E71C6595D919}"/>
    <cellStyle name="40% - Accent5 5 10" xfId="28673" xr:uid="{8D122056-D37B-4DE2-93EB-87D4E755D8C6}"/>
    <cellStyle name="40% - Accent5 5 10 2" xfId="28674" xr:uid="{DCFB3795-939E-417A-B7BB-8FB550EBF368}"/>
    <cellStyle name="40% - Accent5 5 11" xfId="28675" xr:uid="{5D8297CE-41E0-4476-A3D3-748F99386AF7}"/>
    <cellStyle name="40% - Accent5 5 12" xfId="28676" xr:uid="{0B00C996-699D-4D03-A18C-4454F409DD9C}"/>
    <cellStyle name="40% - Accent5 5 2" xfId="28677" xr:uid="{16FECF9F-7B90-4CF2-B7FB-A07FF0BBB174}"/>
    <cellStyle name="40% - Accent5 5 2 10" xfId="28678" xr:uid="{49A1EDB6-C8D7-4DE0-8DB8-E40DD0459D57}"/>
    <cellStyle name="40% - Accent5 5 2 11" xfId="28679" xr:uid="{AAFF0ED0-F4B3-4825-B79C-E365C89D3075}"/>
    <cellStyle name="40% - Accent5 5 2 2" xfId="28680" xr:uid="{C0577133-C1C8-4AEB-8D00-97A8E012A237}"/>
    <cellStyle name="40% - Accent5 5 2 2 2" xfId="28681" xr:uid="{3AC5003E-6B7A-41A8-8964-0288670254CD}"/>
    <cellStyle name="40% - Accent5 5 2 2 2 2" xfId="28682" xr:uid="{D0AA9E90-E7FA-4829-86A7-B47ACE3846CE}"/>
    <cellStyle name="40% - Accent5 5 2 2 2 2 2" xfId="28683" xr:uid="{B2B8D896-6001-4D76-A5F2-F885A58CBB50}"/>
    <cellStyle name="40% - Accent5 5 2 2 2 2 2 2" xfId="28684" xr:uid="{4EB30B5A-3256-402F-B883-FE74000E5C96}"/>
    <cellStyle name="40% - Accent5 5 2 2 2 2 3" xfId="28685" xr:uid="{6923C056-0CFA-483E-88C5-3EDD85F722E1}"/>
    <cellStyle name="40% - Accent5 5 2 2 2 3" xfId="28686" xr:uid="{B958D540-45EF-4885-88D1-FBEE3DF3301E}"/>
    <cellStyle name="40% - Accent5 5 2 2 2 3 2" xfId="28687" xr:uid="{C9DE9EE3-491A-40E8-83F9-31C668C28C12}"/>
    <cellStyle name="40% - Accent5 5 2 2 2 4" xfId="28688" xr:uid="{DAF0E722-5589-4604-A0EF-FF910E9BE6EC}"/>
    <cellStyle name="40% - Accent5 5 2 2 2 5" xfId="28689" xr:uid="{CE6DB24D-9925-4812-A9A0-1845BCC99397}"/>
    <cellStyle name="40% - Accent5 5 2 2 3" xfId="28690" xr:uid="{5E568C81-79C7-407F-B614-E9E10CEF29FF}"/>
    <cellStyle name="40% - Accent5 5 2 2 3 2" xfId="28691" xr:uid="{FB810B03-7EB1-4875-A737-AAE042873317}"/>
    <cellStyle name="40% - Accent5 5 2 2 3 2 2" xfId="28692" xr:uid="{B251B83F-9C4C-4832-9678-04856A3D8F55}"/>
    <cellStyle name="40% - Accent5 5 2 2 3 3" xfId="28693" xr:uid="{FD4845E7-2542-45B5-9B96-91D7F9B2ABC4}"/>
    <cellStyle name="40% - Accent5 5 2 2 4" xfId="28694" xr:uid="{A1531A5F-B607-4D39-8C67-4AC8081CE795}"/>
    <cellStyle name="40% - Accent5 5 2 2 4 2" xfId="28695" xr:uid="{ECD8E9B9-79F1-43BC-AC2A-C59AADE02129}"/>
    <cellStyle name="40% - Accent5 5 2 2 5" xfId="28696" xr:uid="{61E69EE7-B634-4145-AE34-9644A2BE032D}"/>
    <cellStyle name="40% - Accent5 5 2 2 5 2" xfId="28697" xr:uid="{6C92FB15-E6C1-41BC-8D87-06EF71AB6DB6}"/>
    <cellStyle name="40% - Accent5 5 2 2 6" xfId="28698" xr:uid="{E38C8FF8-307C-47F1-BF0E-FB159F61FAD5}"/>
    <cellStyle name="40% - Accent5 5 2 2 7" xfId="28699" xr:uid="{7086A168-4C2A-42F7-9E60-C2A9CAB8B337}"/>
    <cellStyle name="40% - Accent5 5 2 3" xfId="28700" xr:uid="{B30851ED-2DFA-4549-87A6-A09E2A638D74}"/>
    <cellStyle name="40% - Accent5 5 2 3 2" xfId="28701" xr:uid="{27FEE18C-DF60-405A-BA8C-1BEC0566D9F8}"/>
    <cellStyle name="40% - Accent5 5 2 3 2 2" xfId="28702" xr:uid="{FA177664-573C-4A64-B289-E7AF3DAE65DA}"/>
    <cellStyle name="40% - Accent5 5 2 3 2 2 2" xfId="28703" xr:uid="{1E64AD36-255A-4D7C-8B65-CA36AB565103}"/>
    <cellStyle name="40% - Accent5 5 2 3 2 2 2 2" xfId="28704" xr:uid="{880D00F4-2EE0-4E28-B87C-C8570A7890A8}"/>
    <cellStyle name="40% - Accent5 5 2 3 2 2 3" xfId="28705" xr:uid="{C0504F5F-429D-4747-B41C-69E09E45F233}"/>
    <cellStyle name="40% - Accent5 5 2 3 2 3" xfId="28706" xr:uid="{819052DF-6F3E-4221-8014-73EC0ECE6342}"/>
    <cellStyle name="40% - Accent5 5 2 3 2 3 2" xfId="28707" xr:uid="{B2525AA5-1E58-449F-BD8B-1FB422F06DDA}"/>
    <cellStyle name="40% - Accent5 5 2 3 2 4" xfId="28708" xr:uid="{4A24A325-8646-403A-BF0E-370C18066048}"/>
    <cellStyle name="40% - Accent5 5 2 3 2 5" xfId="28709" xr:uid="{C67AD18F-4D9F-4DE0-B0E9-7D45FEB3AC74}"/>
    <cellStyle name="40% - Accent5 5 2 3 3" xfId="28710" xr:uid="{42F17855-254B-423D-9CD1-218555E9910A}"/>
    <cellStyle name="40% - Accent5 5 2 3 3 2" xfId="28711" xr:uid="{94DCE61C-5061-45CB-A2EB-2D519335DFEA}"/>
    <cellStyle name="40% - Accent5 5 2 3 3 2 2" xfId="28712" xr:uid="{7068110E-EF58-449D-B012-F44253A1686C}"/>
    <cellStyle name="40% - Accent5 5 2 3 3 3" xfId="28713" xr:uid="{195530EE-A8F9-4117-B089-061E8BBFBB03}"/>
    <cellStyle name="40% - Accent5 5 2 3 4" xfId="28714" xr:uid="{3C46F7AC-C010-433F-B325-CF523D91FE6E}"/>
    <cellStyle name="40% - Accent5 5 2 3 4 2" xfId="28715" xr:uid="{6B35B465-E5D6-40B5-B953-78004422C9E3}"/>
    <cellStyle name="40% - Accent5 5 2 3 5" xfId="28716" xr:uid="{4E4D7E62-333B-4A38-A004-B771B0A627F0}"/>
    <cellStyle name="40% - Accent5 5 2 3 6" xfId="28717" xr:uid="{68120F6D-6CE8-4279-9494-79EC546EFDA1}"/>
    <cellStyle name="40% - Accent5 5 2 4" xfId="28718" xr:uid="{E055FF08-4283-4134-8A58-352608B3FE11}"/>
    <cellStyle name="40% - Accent5 5 2 4 2" xfId="28719" xr:uid="{44408069-944B-4611-BE4A-802ABDF1CCD2}"/>
    <cellStyle name="40% - Accent5 5 2 4 2 2" xfId="28720" xr:uid="{BBAE08A9-978C-4049-87B1-5C82931B556E}"/>
    <cellStyle name="40% - Accent5 5 2 4 2 2 2" xfId="28721" xr:uid="{257B549E-B6DB-4621-99AE-929FDCC6C8F3}"/>
    <cellStyle name="40% - Accent5 5 2 4 2 2 2 2" xfId="28722" xr:uid="{72E5FAF8-61E7-40FD-A8E7-E194C1558D56}"/>
    <cellStyle name="40% - Accent5 5 2 4 2 2 3" xfId="28723" xr:uid="{A2C558A1-E4F4-4527-9679-CD4AA80D1A8B}"/>
    <cellStyle name="40% - Accent5 5 2 4 2 3" xfId="28724" xr:uid="{55242508-E3E2-4035-ABC6-6E26B0AEBCCC}"/>
    <cellStyle name="40% - Accent5 5 2 4 2 3 2" xfId="28725" xr:uid="{C4D76F98-B2CD-493D-AED0-468EE9ED3A3A}"/>
    <cellStyle name="40% - Accent5 5 2 4 2 4" xfId="28726" xr:uid="{DA39DF59-C985-4CA8-9C0E-0DFC1B00E709}"/>
    <cellStyle name="40% - Accent5 5 2 4 3" xfId="28727" xr:uid="{9A78DC26-FD94-40B5-AE90-9413B71ACE0A}"/>
    <cellStyle name="40% - Accent5 5 2 4 3 2" xfId="28728" xr:uid="{A804CDDC-D398-4395-BBD7-80A060A508B4}"/>
    <cellStyle name="40% - Accent5 5 2 4 3 2 2" xfId="28729" xr:uid="{B9236FCB-2236-40BB-B530-EC29BCA288D0}"/>
    <cellStyle name="40% - Accent5 5 2 4 3 3" xfId="28730" xr:uid="{66D92213-D844-4587-93E3-743D24602706}"/>
    <cellStyle name="40% - Accent5 5 2 4 4" xfId="28731" xr:uid="{58AEC16D-192D-4348-823F-6CBD5D5C3283}"/>
    <cellStyle name="40% - Accent5 5 2 4 4 2" xfId="28732" xr:uid="{4D53F9AF-00E2-4383-9F3F-21465029C482}"/>
    <cellStyle name="40% - Accent5 5 2 4 5" xfId="28733" xr:uid="{19222F3D-B0D3-4657-BBA8-74964C9CBA83}"/>
    <cellStyle name="40% - Accent5 5 2 4 6" xfId="28734" xr:uid="{254DBDCB-4336-435F-8337-EE1BDF5AD135}"/>
    <cellStyle name="40% - Accent5 5 2 5" xfId="28735" xr:uid="{41C08ECF-764C-49A9-9AFA-0CBE6D30DB56}"/>
    <cellStyle name="40% - Accent5 5 2 5 2" xfId="28736" xr:uid="{1BBD0C26-ADE5-4D43-9AA2-B2C625296184}"/>
    <cellStyle name="40% - Accent5 5 2 5 2 2" xfId="28737" xr:uid="{7C502742-B892-4AB9-A196-8337EB343A19}"/>
    <cellStyle name="40% - Accent5 5 2 5 2 2 2" xfId="28738" xr:uid="{55730E20-4471-496D-B6CD-4D5C110CE4E9}"/>
    <cellStyle name="40% - Accent5 5 2 5 2 2 2 2" xfId="28739" xr:uid="{0C527EB6-67FF-4957-9CC4-7A0AAFB6AB84}"/>
    <cellStyle name="40% - Accent5 5 2 5 2 2 3" xfId="28740" xr:uid="{6DF996E5-D0C6-4ADA-BC12-8F8FE7B8742F}"/>
    <cellStyle name="40% - Accent5 5 2 5 2 3" xfId="28741" xr:uid="{7A9DBE16-7920-4DB5-A0B0-DBE1A0632776}"/>
    <cellStyle name="40% - Accent5 5 2 5 2 3 2" xfId="28742" xr:uid="{2E4BF328-E5FB-47AF-9F2C-D2A0B24FBA0F}"/>
    <cellStyle name="40% - Accent5 5 2 5 2 4" xfId="28743" xr:uid="{8282D521-DADA-4C53-9AAC-7A8ED960D13B}"/>
    <cellStyle name="40% - Accent5 5 2 5 3" xfId="28744" xr:uid="{A45515E0-C367-4FD6-B7B6-5D6ED8D41952}"/>
    <cellStyle name="40% - Accent5 5 2 5 3 2" xfId="28745" xr:uid="{25E2C325-62E0-4A4E-A383-AA7F439B056D}"/>
    <cellStyle name="40% - Accent5 5 2 5 3 2 2" xfId="28746" xr:uid="{896B09DB-F93C-4B64-9540-956527F5D295}"/>
    <cellStyle name="40% - Accent5 5 2 5 3 3" xfId="28747" xr:uid="{F9FA5BF1-D36D-4024-98B5-9529121ED5AA}"/>
    <cellStyle name="40% - Accent5 5 2 5 4" xfId="28748" xr:uid="{FB8C7CD5-FD47-4298-BBC7-91142F4CB6C1}"/>
    <cellStyle name="40% - Accent5 5 2 5 4 2" xfId="28749" xr:uid="{08105F28-0632-444D-A21D-6CAC551486C7}"/>
    <cellStyle name="40% - Accent5 5 2 5 5" xfId="28750" xr:uid="{FC74EFB7-E9DE-4B90-B3D2-247F64BF5273}"/>
    <cellStyle name="40% - Accent5 5 2 6" xfId="28751" xr:uid="{18BDCDF5-94BB-4C93-9AF1-618D909DBCEC}"/>
    <cellStyle name="40% - Accent5 5 2 6 2" xfId="28752" xr:uid="{9D2531A5-1A34-4632-9A4C-973674FA0143}"/>
    <cellStyle name="40% - Accent5 5 2 6 2 2" xfId="28753" xr:uid="{2DF4A326-C3A3-4918-BC96-8A95CF72EE02}"/>
    <cellStyle name="40% - Accent5 5 2 6 2 2 2" xfId="28754" xr:uid="{A94887D3-0935-4443-B38C-AD9FA2FF1102}"/>
    <cellStyle name="40% - Accent5 5 2 6 2 3" xfId="28755" xr:uid="{440D6AAD-D18D-46BB-94B3-840D8EB00C4A}"/>
    <cellStyle name="40% - Accent5 5 2 6 3" xfId="28756" xr:uid="{1673ED68-B533-41ED-953C-FEB4225AB12C}"/>
    <cellStyle name="40% - Accent5 5 2 6 3 2" xfId="28757" xr:uid="{2E294447-DC97-4459-8BA1-B753B053B75A}"/>
    <cellStyle name="40% - Accent5 5 2 6 4" xfId="28758" xr:uid="{CC6C7BCC-7254-406F-9EB3-4DF86CA23390}"/>
    <cellStyle name="40% - Accent5 5 2 7" xfId="28759" xr:uid="{125687D9-ED89-4F71-838D-C6FF61942233}"/>
    <cellStyle name="40% - Accent5 5 2 7 2" xfId="28760" xr:uid="{C32804BE-68E9-47A4-BE7F-ACEAB48F999E}"/>
    <cellStyle name="40% - Accent5 5 2 7 2 2" xfId="28761" xr:uid="{5DB5D5DC-1BF5-4FB4-9A13-FF721C36F1C5}"/>
    <cellStyle name="40% - Accent5 5 2 7 3" xfId="28762" xr:uid="{FC1E230A-47D3-49E8-8CEA-07B4D9D92339}"/>
    <cellStyle name="40% - Accent5 5 2 8" xfId="28763" xr:uid="{62B40F0E-330C-4C21-BAD9-50CF127CDC5C}"/>
    <cellStyle name="40% - Accent5 5 2 8 2" xfId="28764" xr:uid="{E7152658-5501-4898-A74A-D0C22C76FE37}"/>
    <cellStyle name="40% - Accent5 5 2 9" xfId="28765" xr:uid="{8278F7C9-6F30-4E67-9B15-620B91DB47D0}"/>
    <cellStyle name="40% - Accent5 5 2 9 2" xfId="28766" xr:uid="{849A36E4-4002-422B-A423-9296A0CD4B03}"/>
    <cellStyle name="40% - Accent5 5 3" xfId="28767" xr:uid="{4DD97B0A-030F-4043-8E97-C45C1E586909}"/>
    <cellStyle name="40% - Accent5 5 3 2" xfId="28768" xr:uid="{E8979049-B852-4BC1-8C98-880928AAABB1}"/>
    <cellStyle name="40% - Accent5 5 3 2 2" xfId="28769" xr:uid="{184A7DD7-A58A-449F-BFD0-F54CD124C05A}"/>
    <cellStyle name="40% - Accent5 5 3 2 2 2" xfId="28770" xr:uid="{86E1D4FC-145E-4EA3-8375-2A9D55AB68FD}"/>
    <cellStyle name="40% - Accent5 5 3 2 2 2 2" xfId="28771" xr:uid="{17905BF5-D5D5-4E6E-8166-5B94D9653ECC}"/>
    <cellStyle name="40% - Accent5 5 3 2 2 3" xfId="28772" xr:uid="{9C49FD34-FE82-48D1-BAF8-CE8DBC62C03F}"/>
    <cellStyle name="40% - Accent5 5 3 2 3" xfId="28773" xr:uid="{49E84E38-ECBD-469A-B7FD-32183028E66D}"/>
    <cellStyle name="40% - Accent5 5 3 2 3 2" xfId="28774" xr:uid="{92F35644-04ED-41A6-B183-8548C774D376}"/>
    <cellStyle name="40% - Accent5 5 3 2 4" xfId="28775" xr:uid="{8384D67B-9D1A-4B1D-ACFD-1DA26254C9B8}"/>
    <cellStyle name="40% - Accent5 5 3 2 5" xfId="28776" xr:uid="{FD26165A-12AE-448B-8659-F82C64D73797}"/>
    <cellStyle name="40% - Accent5 5 3 3" xfId="28777" xr:uid="{DF188236-48A6-4895-B78E-77105968AEE7}"/>
    <cellStyle name="40% - Accent5 5 3 3 2" xfId="28778" xr:uid="{13595EA7-3BEC-41A2-BAE8-619FC8692EC3}"/>
    <cellStyle name="40% - Accent5 5 3 3 2 2" xfId="28779" xr:uid="{9A491ADB-3F4E-4598-8441-F8DAE3D15815}"/>
    <cellStyle name="40% - Accent5 5 3 3 3" xfId="28780" xr:uid="{6569758A-C11D-454B-90C6-98A3C82DD3F4}"/>
    <cellStyle name="40% - Accent5 5 3 4" xfId="28781" xr:uid="{C158CB2B-BCA6-40A2-953B-191CB72D6A18}"/>
    <cellStyle name="40% - Accent5 5 3 4 2" xfId="28782" xr:uid="{0CA12C91-8943-4DA6-95EC-B3EA79CC739B}"/>
    <cellStyle name="40% - Accent5 5 3 5" xfId="28783" xr:uid="{209122C3-674C-4A5C-B23E-D4CDACC102FE}"/>
    <cellStyle name="40% - Accent5 5 3 5 2" xfId="28784" xr:uid="{B886B26D-01F0-4836-9763-63D3569B8577}"/>
    <cellStyle name="40% - Accent5 5 3 6" xfId="28785" xr:uid="{9297041D-EF61-4C5A-90F5-F7007E9528C0}"/>
    <cellStyle name="40% - Accent5 5 3 7" xfId="28786" xr:uid="{BEB50CF3-201B-4C3D-8BCB-8D668BC94E5A}"/>
    <cellStyle name="40% - Accent5 5 4" xfId="28787" xr:uid="{AB2C49D5-6F12-43C7-AA64-62E8DBD3B5D4}"/>
    <cellStyle name="40% - Accent5 5 4 2" xfId="28788" xr:uid="{17BD9EB8-9A38-4855-83A7-DC6D29206024}"/>
    <cellStyle name="40% - Accent5 5 4 2 2" xfId="28789" xr:uid="{7EAE1DAD-F485-4391-985C-AC163F9C00CE}"/>
    <cellStyle name="40% - Accent5 5 4 2 2 2" xfId="28790" xr:uid="{2585BE50-8F21-4E92-ACFF-534C7292F322}"/>
    <cellStyle name="40% - Accent5 5 4 2 2 2 2" xfId="28791" xr:uid="{76FEEEFD-7560-44BC-9274-773FCA417787}"/>
    <cellStyle name="40% - Accent5 5 4 2 2 3" xfId="28792" xr:uid="{58F4A025-4112-4936-96D2-FE958E6D0B9C}"/>
    <cellStyle name="40% - Accent5 5 4 2 3" xfId="28793" xr:uid="{BD53C94A-ECE7-4DB9-A7BD-B33FFEA514ED}"/>
    <cellStyle name="40% - Accent5 5 4 2 3 2" xfId="28794" xr:uid="{02AFF89B-411B-421A-8796-2C6A4AE5E0FD}"/>
    <cellStyle name="40% - Accent5 5 4 2 4" xfId="28795" xr:uid="{37D47E06-F54B-4A6F-A8F5-6CB11BBC7D5F}"/>
    <cellStyle name="40% - Accent5 5 4 2 5" xfId="28796" xr:uid="{5431004B-BD96-410F-91D1-D79A133B18DB}"/>
    <cellStyle name="40% - Accent5 5 4 3" xfId="28797" xr:uid="{19E53EA9-FE79-4CA0-A1C5-B6407852D8EF}"/>
    <cellStyle name="40% - Accent5 5 4 3 2" xfId="28798" xr:uid="{50C3126C-14D1-4DE5-A7DA-0F914D69DA4E}"/>
    <cellStyle name="40% - Accent5 5 4 3 2 2" xfId="28799" xr:uid="{185D4C14-1942-491F-BF6E-165BC5E84A14}"/>
    <cellStyle name="40% - Accent5 5 4 3 3" xfId="28800" xr:uid="{8310B5DE-A27F-4B54-AE29-B1D13CDDC780}"/>
    <cellStyle name="40% - Accent5 5 4 4" xfId="28801" xr:uid="{027A5492-C917-4808-A978-E596A8C4D92E}"/>
    <cellStyle name="40% - Accent5 5 4 4 2" xfId="28802" xr:uid="{5B69CCCB-CDEA-4769-BEFF-B5F43DAB8A99}"/>
    <cellStyle name="40% - Accent5 5 4 5" xfId="28803" xr:uid="{E3042957-89D6-4018-9EBE-3CD42A434364}"/>
    <cellStyle name="40% - Accent5 5 4 6" xfId="28804" xr:uid="{8461AD90-B3AD-4BD7-A982-CFE9CF1B6F73}"/>
    <cellStyle name="40% - Accent5 5 5" xfId="28805" xr:uid="{1B03341A-ECED-43D5-AB7D-22702D3E560D}"/>
    <cellStyle name="40% - Accent5 5 5 2" xfId="28806" xr:uid="{7F627ED4-3CF5-4D8A-8D6E-6CA933B25E0C}"/>
    <cellStyle name="40% - Accent5 5 5 2 2" xfId="28807" xr:uid="{A6DBA4AA-6A77-48F9-810D-899A288CEDEE}"/>
    <cellStyle name="40% - Accent5 5 5 2 2 2" xfId="28808" xr:uid="{21A41EC3-A82D-4314-B9A7-81C2E0256759}"/>
    <cellStyle name="40% - Accent5 5 5 2 2 2 2" xfId="28809" xr:uid="{5CB71821-9827-4D2F-A0FF-A51F7B470638}"/>
    <cellStyle name="40% - Accent5 5 5 2 2 3" xfId="28810" xr:uid="{B2D58A35-CDD1-42EE-8E9B-F45417F6EA7E}"/>
    <cellStyle name="40% - Accent5 5 5 2 3" xfId="28811" xr:uid="{ACAD6825-4FF7-444F-BB6C-2BA6661E72C5}"/>
    <cellStyle name="40% - Accent5 5 5 2 3 2" xfId="28812" xr:uid="{0EA3F431-BC77-44D3-A712-858B34B0050D}"/>
    <cellStyle name="40% - Accent5 5 5 2 4" xfId="28813" xr:uid="{DF5B766F-6773-4C52-ADFC-2722EBD6D98B}"/>
    <cellStyle name="40% - Accent5 5 5 3" xfId="28814" xr:uid="{06D0F158-A75E-42EE-975F-276EDE9A90E9}"/>
    <cellStyle name="40% - Accent5 5 5 3 2" xfId="28815" xr:uid="{61C204BC-4025-41AC-BE64-80C5AE59B757}"/>
    <cellStyle name="40% - Accent5 5 5 3 2 2" xfId="28816" xr:uid="{68393513-FD2E-475A-A4D1-A5E8F41160F9}"/>
    <cellStyle name="40% - Accent5 5 5 3 3" xfId="28817" xr:uid="{A7A59F06-0743-4661-9D4B-B38354D969F6}"/>
    <cellStyle name="40% - Accent5 5 5 4" xfId="28818" xr:uid="{9C924468-FD1F-4186-BE55-FCE2A7768542}"/>
    <cellStyle name="40% - Accent5 5 5 4 2" xfId="28819" xr:uid="{92244075-5EBC-4459-B006-09AB4E38A6F3}"/>
    <cellStyle name="40% - Accent5 5 5 5" xfId="28820" xr:uid="{560E6149-32A6-4521-A989-16F85DA9080C}"/>
    <cellStyle name="40% - Accent5 5 5 6" xfId="28821" xr:uid="{59D8EEBA-CC17-4AEF-98D7-1EC921ACF4C8}"/>
    <cellStyle name="40% - Accent5 5 6" xfId="28822" xr:uid="{BC1AE845-D535-4421-A801-ACAC67F490EC}"/>
    <cellStyle name="40% - Accent5 5 6 2" xfId="28823" xr:uid="{BBCB846B-6F20-44D6-A7EF-192BE4B770B7}"/>
    <cellStyle name="40% - Accent5 5 6 2 2" xfId="28824" xr:uid="{B39DA1DF-5FFA-4C58-A0F0-3A994AE09A17}"/>
    <cellStyle name="40% - Accent5 5 6 2 2 2" xfId="28825" xr:uid="{74823822-A19D-454D-95B2-DB2061E6C530}"/>
    <cellStyle name="40% - Accent5 5 6 2 2 2 2" xfId="28826" xr:uid="{93126E84-948B-445F-8F06-E0E8024070CE}"/>
    <cellStyle name="40% - Accent5 5 6 2 2 3" xfId="28827" xr:uid="{CD63D9C3-F70F-4423-8A09-0BEA611C1C3D}"/>
    <cellStyle name="40% - Accent5 5 6 2 3" xfId="28828" xr:uid="{C1FB5E3B-DC77-4187-8F37-8B5010148B52}"/>
    <cellStyle name="40% - Accent5 5 6 2 3 2" xfId="28829" xr:uid="{734B50DF-C31C-467C-B295-35AE96ACDAFA}"/>
    <cellStyle name="40% - Accent5 5 6 2 4" xfId="28830" xr:uid="{E6FA57C9-5C1E-4B42-A3F3-BBA9367B0B93}"/>
    <cellStyle name="40% - Accent5 5 6 3" xfId="28831" xr:uid="{03D47720-303E-4787-A7B3-DA62711B8B31}"/>
    <cellStyle name="40% - Accent5 5 6 3 2" xfId="28832" xr:uid="{03009EED-F775-4889-9374-C89F5F9A1E73}"/>
    <cellStyle name="40% - Accent5 5 6 3 2 2" xfId="28833" xr:uid="{6F41A432-ECED-454A-8198-E7DB437D1DA5}"/>
    <cellStyle name="40% - Accent5 5 6 3 3" xfId="28834" xr:uid="{00EFDFD8-1C12-4635-8823-89C863267E1C}"/>
    <cellStyle name="40% - Accent5 5 6 4" xfId="28835" xr:uid="{3C52BA59-BCCE-4110-80A5-1DE33445B87A}"/>
    <cellStyle name="40% - Accent5 5 6 4 2" xfId="28836" xr:uid="{F28D98E0-608A-4918-B5EC-D3A756FAE777}"/>
    <cellStyle name="40% - Accent5 5 6 5" xfId="28837" xr:uid="{07FA814B-7C57-4CAA-9419-678E708786A6}"/>
    <cellStyle name="40% - Accent5 5 7" xfId="28838" xr:uid="{195D7B9D-9B96-451F-9C2A-52CC646B70FB}"/>
    <cellStyle name="40% - Accent5 5 7 2" xfId="28839" xr:uid="{1E9936B1-3085-4B3D-824C-642F15F30AE4}"/>
    <cellStyle name="40% - Accent5 5 7 2 2" xfId="28840" xr:uid="{C5CAA391-C486-496B-A229-25206C97B5B9}"/>
    <cellStyle name="40% - Accent5 5 7 2 2 2" xfId="28841" xr:uid="{84213ADC-4E3B-46C0-86C1-774BC0113345}"/>
    <cellStyle name="40% - Accent5 5 7 2 3" xfId="28842" xr:uid="{DD12795A-2F04-458C-9CBC-789BCBA8EDA9}"/>
    <cellStyle name="40% - Accent5 5 7 3" xfId="28843" xr:uid="{013C4509-2CE0-44E7-A42F-229E8D03CC4A}"/>
    <cellStyle name="40% - Accent5 5 7 3 2" xfId="28844" xr:uid="{9E26BBCA-3606-477E-B4F2-45939DB86F68}"/>
    <cellStyle name="40% - Accent5 5 7 4" xfId="28845" xr:uid="{CFCEF4D1-5439-4D3C-AF51-8128A5B9EDC6}"/>
    <cellStyle name="40% - Accent5 5 8" xfId="28846" xr:uid="{C91EE203-8E15-4C0E-BA6E-390E71E77B87}"/>
    <cellStyle name="40% - Accent5 5 8 2" xfId="28847" xr:uid="{C1B6E7CB-6D05-48F3-9357-8D23CCC3F8D4}"/>
    <cellStyle name="40% - Accent5 5 8 2 2" xfId="28848" xr:uid="{5C540CBF-1F12-410E-B2BC-77B7FD508FF3}"/>
    <cellStyle name="40% - Accent5 5 8 3" xfId="28849" xr:uid="{ED606C9D-C93C-4629-ADB4-816952E01D3C}"/>
    <cellStyle name="40% - Accent5 5 9" xfId="28850" xr:uid="{E0B3BD9F-8AE3-4CE4-AADE-3A1A348CB3CA}"/>
    <cellStyle name="40% - Accent5 5 9 2" xfId="28851" xr:uid="{8EAB0221-0CFA-4FDD-9984-F9A63020DE66}"/>
    <cellStyle name="40% - Accent5 6" xfId="28852" xr:uid="{2599BD6A-22BC-4899-A26C-002A58438648}"/>
    <cellStyle name="40% - Accent5 6 10" xfId="28853" xr:uid="{4F697498-7E4A-4F3E-BB57-AB979908CC30}"/>
    <cellStyle name="40% - Accent5 6 10 2" xfId="28854" xr:uid="{39EB8334-28DC-48C1-839F-D9B47CEA7AFD}"/>
    <cellStyle name="40% - Accent5 6 11" xfId="28855" xr:uid="{9D72D3D5-38DC-4C1A-B094-CAF599720604}"/>
    <cellStyle name="40% - Accent5 6 12" xfId="28856" xr:uid="{33F4600C-5E28-4290-A1B2-7D6F19CC926D}"/>
    <cellStyle name="40% - Accent5 6 2" xfId="28857" xr:uid="{7F5E99B7-5DDE-4A21-860C-FA7D53203671}"/>
    <cellStyle name="40% - Accent5 6 2 10" xfId="28858" xr:uid="{003FD227-C66E-4184-8B2E-5DD4BA2A5783}"/>
    <cellStyle name="40% - Accent5 6 2 11" xfId="28859" xr:uid="{99BC4693-6A4F-4F6D-B9C3-4E850D253316}"/>
    <cellStyle name="40% - Accent5 6 2 2" xfId="28860" xr:uid="{0A320946-8B47-4AF8-9580-1058824C56C7}"/>
    <cellStyle name="40% - Accent5 6 2 2 2" xfId="28861" xr:uid="{C3F03A58-D9FC-405B-AE9C-C2EAEB9B278F}"/>
    <cellStyle name="40% - Accent5 6 2 2 2 2" xfId="28862" xr:uid="{DA505E2D-4825-487D-8045-E3ABFBFB53D8}"/>
    <cellStyle name="40% - Accent5 6 2 2 2 2 2" xfId="28863" xr:uid="{654C5E13-96F6-4741-9E1B-7F8A67A8CF5C}"/>
    <cellStyle name="40% - Accent5 6 2 2 2 2 2 2" xfId="28864" xr:uid="{5496A1F6-2036-4C01-B68D-94DA0FFDE90A}"/>
    <cellStyle name="40% - Accent5 6 2 2 2 2 3" xfId="28865" xr:uid="{3716D585-B758-4815-BB4D-396005356BE5}"/>
    <cellStyle name="40% - Accent5 6 2 2 2 3" xfId="28866" xr:uid="{6B306CF5-9104-4EB0-A35D-39364AE90CC1}"/>
    <cellStyle name="40% - Accent5 6 2 2 2 3 2" xfId="28867" xr:uid="{E9E342CD-8CBC-4676-81D4-E791FD0B0EDF}"/>
    <cellStyle name="40% - Accent5 6 2 2 2 4" xfId="28868" xr:uid="{7956881C-AAD6-42DB-AF6E-10766E226254}"/>
    <cellStyle name="40% - Accent5 6 2 2 2 5" xfId="28869" xr:uid="{D82F5DD3-094A-4F2A-AE58-CEBB3AB81359}"/>
    <cellStyle name="40% - Accent5 6 2 2 3" xfId="28870" xr:uid="{4C52FB93-754F-4DFF-A7BC-7B26B00F1151}"/>
    <cellStyle name="40% - Accent5 6 2 2 3 2" xfId="28871" xr:uid="{8CECF6D6-21BF-4A22-83B6-D7B460E1AB40}"/>
    <cellStyle name="40% - Accent5 6 2 2 3 2 2" xfId="28872" xr:uid="{FF435F1D-7B11-47BE-8728-AE9C8ABA6ACA}"/>
    <cellStyle name="40% - Accent5 6 2 2 3 3" xfId="28873" xr:uid="{371E8B33-0DC2-4DDA-A5B2-9E448E65090B}"/>
    <cellStyle name="40% - Accent5 6 2 2 4" xfId="28874" xr:uid="{B004A221-7073-45E2-BD5F-45B8D3307EC8}"/>
    <cellStyle name="40% - Accent5 6 2 2 4 2" xfId="28875" xr:uid="{D1B3928C-6D4D-464A-80BD-83638FAF0F63}"/>
    <cellStyle name="40% - Accent5 6 2 2 5" xfId="28876" xr:uid="{BFD8B6C4-AFB8-4E9C-8998-8EBEE69A132B}"/>
    <cellStyle name="40% - Accent5 6 2 2 6" xfId="28877" xr:uid="{61125732-6B0C-4A71-AB3A-09F6571DF92D}"/>
    <cellStyle name="40% - Accent5 6 2 3" xfId="28878" xr:uid="{3812741D-4A1B-4F86-9B31-10B43A8F35B2}"/>
    <cellStyle name="40% - Accent5 6 2 3 2" xfId="28879" xr:uid="{A2727F85-8DDB-463B-A6B0-0937B136796B}"/>
    <cellStyle name="40% - Accent5 6 2 3 2 2" xfId="28880" xr:uid="{CF1F244D-1271-4866-9B39-2D2BD9AD5888}"/>
    <cellStyle name="40% - Accent5 6 2 3 2 2 2" xfId="28881" xr:uid="{9720E9E0-C1BA-4328-97F5-92BB71BF4A55}"/>
    <cellStyle name="40% - Accent5 6 2 3 2 2 2 2" xfId="28882" xr:uid="{87C14AF2-AD6A-473B-88CA-E11EDC14EF65}"/>
    <cellStyle name="40% - Accent5 6 2 3 2 2 3" xfId="28883" xr:uid="{ED917DBA-F6C7-4546-A93E-21E219FB9D3A}"/>
    <cellStyle name="40% - Accent5 6 2 3 2 3" xfId="28884" xr:uid="{BFE2F1DF-A4BD-4854-9D3E-3495F04EE6EA}"/>
    <cellStyle name="40% - Accent5 6 2 3 2 3 2" xfId="28885" xr:uid="{F419334A-FE21-4C92-8C9E-99B343AD0646}"/>
    <cellStyle name="40% - Accent5 6 2 3 2 4" xfId="28886" xr:uid="{7969CAAA-75D7-4CEC-9C0F-E96929E5DCB6}"/>
    <cellStyle name="40% - Accent5 6 2 3 2 5" xfId="28887" xr:uid="{8298405B-2E9A-48A7-B027-0ABB41531208}"/>
    <cellStyle name="40% - Accent5 6 2 3 3" xfId="28888" xr:uid="{B5E5A0BB-A51B-44DF-ABD3-39EB8DD2E35E}"/>
    <cellStyle name="40% - Accent5 6 2 3 3 2" xfId="28889" xr:uid="{B3C5F945-74E9-4B2D-BB6D-24574474DF03}"/>
    <cellStyle name="40% - Accent5 6 2 3 3 2 2" xfId="28890" xr:uid="{2C919C30-805A-49C1-B1F8-920807EED9E6}"/>
    <cellStyle name="40% - Accent5 6 2 3 3 3" xfId="28891" xr:uid="{46C27E7A-91CE-4E2E-841F-0063277E3E2E}"/>
    <cellStyle name="40% - Accent5 6 2 3 4" xfId="28892" xr:uid="{4C019FF8-8C75-446F-9089-25F11E60A59B}"/>
    <cellStyle name="40% - Accent5 6 2 3 4 2" xfId="28893" xr:uid="{4B4575A2-F95D-4EEE-A5CA-611EE3ABF708}"/>
    <cellStyle name="40% - Accent5 6 2 3 5" xfId="28894" xr:uid="{468B96C6-D463-47D4-BF3A-E0F93A984852}"/>
    <cellStyle name="40% - Accent5 6 2 3 6" xfId="28895" xr:uid="{979EF6A2-F7A9-4D84-8BCD-29F413C79EEB}"/>
    <cellStyle name="40% - Accent5 6 2 4" xfId="28896" xr:uid="{C0AE86C5-717D-463C-9E80-B72D991A4901}"/>
    <cellStyle name="40% - Accent5 6 2 4 2" xfId="28897" xr:uid="{15CE1DBB-2B8D-4F53-ABE9-5A9C64805074}"/>
    <cellStyle name="40% - Accent5 6 2 4 2 2" xfId="28898" xr:uid="{6E717593-2A08-423F-8535-098113A6557F}"/>
    <cellStyle name="40% - Accent5 6 2 4 2 2 2" xfId="28899" xr:uid="{259B1EEF-6C70-41B5-878F-7854EB8528DF}"/>
    <cellStyle name="40% - Accent5 6 2 4 2 2 2 2" xfId="28900" xr:uid="{8F268493-A76A-4945-935C-394EA7CD349C}"/>
    <cellStyle name="40% - Accent5 6 2 4 2 2 3" xfId="28901" xr:uid="{C1F2857E-D35F-44BD-9F5A-396063B7C86A}"/>
    <cellStyle name="40% - Accent5 6 2 4 2 3" xfId="28902" xr:uid="{6DBCA166-7F9A-4FCB-964F-67A5E4D04E92}"/>
    <cellStyle name="40% - Accent5 6 2 4 2 3 2" xfId="28903" xr:uid="{CCA9D0CD-CD6D-4E79-B2B8-3DF4D4EE6A21}"/>
    <cellStyle name="40% - Accent5 6 2 4 2 4" xfId="28904" xr:uid="{C97A0052-69B5-44D4-8570-8F356DBD9814}"/>
    <cellStyle name="40% - Accent5 6 2 4 3" xfId="28905" xr:uid="{022A792F-7C81-4FB1-9952-4FB7AF5CF564}"/>
    <cellStyle name="40% - Accent5 6 2 4 3 2" xfId="28906" xr:uid="{AC3BC9B1-5B75-4AF9-B7DF-59AF8C5F3976}"/>
    <cellStyle name="40% - Accent5 6 2 4 3 2 2" xfId="28907" xr:uid="{3498B10F-1C14-43F2-BF48-39F4BBBB3D66}"/>
    <cellStyle name="40% - Accent5 6 2 4 3 3" xfId="28908" xr:uid="{C07A6E83-56E3-4949-88A8-C661B38F3E54}"/>
    <cellStyle name="40% - Accent5 6 2 4 4" xfId="28909" xr:uid="{6878CF2A-E6B8-4E47-837E-CB6B658CC2FD}"/>
    <cellStyle name="40% - Accent5 6 2 4 4 2" xfId="28910" xr:uid="{6A2D5CE1-5E89-438F-945D-452B7842244A}"/>
    <cellStyle name="40% - Accent5 6 2 4 5" xfId="28911" xr:uid="{949473BE-0721-4341-8782-3CE67E0BC151}"/>
    <cellStyle name="40% - Accent5 6 2 4 6" xfId="28912" xr:uid="{60FC884A-1417-4E10-A364-C8CA5D1D7763}"/>
    <cellStyle name="40% - Accent5 6 2 5" xfId="28913" xr:uid="{C5BF8FA1-8242-458D-A284-ED3036D2F5C7}"/>
    <cellStyle name="40% - Accent5 6 2 5 2" xfId="28914" xr:uid="{F3E0C7E0-2C29-48C4-AD4F-BDECE5BED269}"/>
    <cellStyle name="40% - Accent5 6 2 5 2 2" xfId="28915" xr:uid="{E5BDC863-CC65-428C-B993-FCBAF08D60CF}"/>
    <cellStyle name="40% - Accent5 6 2 5 2 2 2" xfId="28916" xr:uid="{EAE546FC-6DDB-4EE0-82FD-F9F4651D03B0}"/>
    <cellStyle name="40% - Accent5 6 2 5 2 2 2 2" xfId="28917" xr:uid="{5C2D935D-3D1B-4938-A912-CEA011BFB9FD}"/>
    <cellStyle name="40% - Accent5 6 2 5 2 2 3" xfId="28918" xr:uid="{60E299D7-1F16-4D68-AF1B-4D5401AF5419}"/>
    <cellStyle name="40% - Accent5 6 2 5 2 3" xfId="28919" xr:uid="{4A72025B-4502-49EC-B6B5-9E69B6D2229B}"/>
    <cellStyle name="40% - Accent5 6 2 5 2 3 2" xfId="28920" xr:uid="{25C3F807-1A38-4287-B926-38AFDE04B119}"/>
    <cellStyle name="40% - Accent5 6 2 5 2 4" xfId="28921" xr:uid="{9E96B552-0618-4BBD-85AB-597FCA98DA0E}"/>
    <cellStyle name="40% - Accent5 6 2 5 3" xfId="28922" xr:uid="{75B1F6A7-CB59-4E18-B0CF-7D01A2C2821F}"/>
    <cellStyle name="40% - Accent5 6 2 5 3 2" xfId="28923" xr:uid="{C3AD3B4E-9F51-40D1-916D-681D1F71D530}"/>
    <cellStyle name="40% - Accent5 6 2 5 3 2 2" xfId="28924" xr:uid="{15A279FB-BE17-4877-9E4C-06A5685515EE}"/>
    <cellStyle name="40% - Accent5 6 2 5 3 3" xfId="28925" xr:uid="{74ABF16C-4D5E-4E07-AE10-7E1460F61BA3}"/>
    <cellStyle name="40% - Accent5 6 2 5 4" xfId="28926" xr:uid="{ECC273DB-2A56-4A35-9FA6-F47E396AAED1}"/>
    <cellStyle name="40% - Accent5 6 2 5 4 2" xfId="28927" xr:uid="{B03D5331-271A-4E45-A333-718665142BB7}"/>
    <cellStyle name="40% - Accent5 6 2 5 5" xfId="28928" xr:uid="{FC478D92-A299-4451-8A8D-26F12B44CC82}"/>
    <cellStyle name="40% - Accent5 6 2 6" xfId="28929" xr:uid="{40E28AD3-2EEA-4F2F-BE3A-C6207FD787AF}"/>
    <cellStyle name="40% - Accent5 6 2 6 2" xfId="28930" xr:uid="{0B6B1583-E880-4596-ABC0-E1726F49DA54}"/>
    <cellStyle name="40% - Accent5 6 2 6 2 2" xfId="28931" xr:uid="{6E938504-D14D-4F31-BE94-6AC33254BB57}"/>
    <cellStyle name="40% - Accent5 6 2 6 2 2 2" xfId="28932" xr:uid="{7568D8D3-4A1F-44F8-A294-BE4217A8AC78}"/>
    <cellStyle name="40% - Accent5 6 2 6 2 3" xfId="28933" xr:uid="{1359BC34-37CC-44A7-8E1E-B1FDA8AB79D8}"/>
    <cellStyle name="40% - Accent5 6 2 6 3" xfId="28934" xr:uid="{EDE0A359-6DC3-4B7C-A050-1FA772124B22}"/>
    <cellStyle name="40% - Accent5 6 2 6 3 2" xfId="28935" xr:uid="{EBF7905F-13F8-47EA-BB79-6E938800CBC8}"/>
    <cellStyle name="40% - Accent5 6 2 6 4" xfId="28936" xr:uid="{94011250-9151-4D13-9B5C-83DD6A87E8C6}"/>
    <cellStyle name="40% - Accent5 6 2 7" xfId="28937" xr:uid="{A026D27D-F999-400D-A356-F0E4F7E48418}"/>
    <cellStyle name="40% - Accent5 6 2 7 2" xfId="28938" xr:uid="{8FCF628F-72DA-48CA-B7DC-161A2A37FDC7}"/>
    <cellStyle name="40% - Accent5 6 2 7 2 2" xfId="28939" xr:uid="{FAB973BB-564A-4F5B-A1F8-33831FF39100}"/>
    <cellStyle name="40% - Accent5 6 2 7 3" xfId="28940" xr:uid="{65090BEA-BE54-49C1-8F9E-F8B29853822B}"/>
    <cellStyle name="40% - Accent5 6 2 8" xfId="28941" xr:uid="{DECE22EB-2735-4BD8-9535-8A702790E959}"/>
    <cellStyle name="40% - Accent5 6 2 8 2" xfId="28942" xr:uid="{C2D4F206-CC60-4816-9DDC-E203FB8875BF}"/>
    <cellStyle name="40% - Accent5 6 2 9" xfId="28943" xr:uid="{F8674503-D9A8-465A-8007-B74848C3C0FF}"/>
    <cellStyle name="40% - Accent5 6 2 9 2" xfId="28944" xr:uid="{57BF70A0-45FB-4CF8-9021-A9BE1989FFAA}"/>
    <cellStyle name="40% - Accent5 6 3" xfId="28945" xr:uid="{689FBDDF-E54E-4A8F-BA7C-23E14F753A1B}"/>
    <cellStyle name="40% - Accent5 6 3 2" xfId="28946" xr:uid="{54FDEF9D-6967-4417-9687-20F014F1AF12}"/>
    <cellStyle name="40% - Accent5 6 3 2 2" xfId="28947" xr:uid="{2DFF6C1C-6A6D-4B42-AE7F-ACDAB3CC79EA}"/>
    <cellStyle name="40% - Accent5 6 3 2 2 2" xfId="28948" xr:uid="{735F7AEC-E4FB-4CA8-8CE7-43C86F94088F}"/>
    <cellStyle name="40% - Accent5 6 3 2 2 2 2" xfId="28949" xr:uid="{7B77D2A9-515F-4629-8208-7EBFA4614A61}"/>
    <cellStyle name="40% - Accent5 6 3 2 2 3" xfId="28950" xr:uid="{1DF1808C-E856-4EF0-B837-6BFFB3C027DC}"/>
    <cellStyle name="40% - Accent5 6 3 2 3" xfId="28951" xr:uid="{AB547F80-2F2A-4FDD-A4C8-9629199A7C1D}"/>
    <cellStyle name="40% - Accent5 6 3 2 3 2" xfId="28952" xr:uid="{4B9C42AC-85EA-4DB9-9CDA-55FE14A98789}"/>
    <cellStyle name="40% - Accent5 6 3 2 4" xfId="28953" xr:uid="{4648B734-2A6B-44E4-95C2-72F994401E98}"/>
    <cellStyle name="40% - Accent5 6 3 2 5" xfId="28954" xr:uid="{72C13ABC-0254-4A70-B27E-BB3E2EFA0BF5}"/>
    <cellStyle name="40% - Accent5 6 3 3" xfId="28955" xr:uid="{CD69D865-51CF-4134-BDCB-5E5FF5B4AB25}"/>
    <cellStyle name="40% - Accent5 6 3 3 2" xfId="28956" xr:uid="{53A630B1-41C6-4881-B9DD-FB476A71A1E0}"/>
    <cellStyle name="40% - Accent5 6 3 3 2 2" xfId="28957" xr:uid="{FDA25204-02F8-464A-9DFE-7F78FFA756DE}"/>
    <cellStyle name="40% - Accent5 6 3 3 3" xfId="28958" xr:uid="{0C212739-B217-48AF-9851-3005BCAF7EB3}"/>
    <cellStyle name="40% - Accent5 6 3 4" xfId="28959" xr:uid="{0FFD0038-DB6C-48DE-935A-2BD88FA6A4A0}"/>
    <cellStyle name="40% - Accent5 6 3 4 2" xfId="28960" xr:uid="{5AE096AF-E17C-421A-B957-21D6DBF9541F}"/>
    <cellStyle name="40% - Accent5 6 3 5" xfId="28961" xr:uid="{D50FDDDF-CB58-4A65-88EF-4BEECD770EDD}"/>
    <cellStyle name="40% - Accent5 6 3 6" xfId="28962" xr:uid="{8FFCC81C-FA08-43E9-8617-EA3E6FD0FB92}"/>
    <cellStyle name="40% - Accent5 6 4" xfId="28963" xr:uid="{79071759-41A9-4625-AFD9-6F2FF007FEAA}"/>
    <cellStyle name="40% - Accent5 6 4 2" xfId="28964" xr:uid="{9475B330-86A4-4E40-8810-BBF5F092A285}"/>
    <cellStyle name="40% - Accent5 6 4 2 2" xfId="28965" xr:uid="{6A839F82-93B4-4398-B1C0-F38038D66B5F}"/>
    <cellStyle name="40% - Accent5 6 4 2 2 2" xfId="28966" xr:uid="{E2D08120-2CD0-4311-9168-ACA00508AD98}"/>
    <cellStyle name="40% - Accent5 6 4 2 2 2 2" xfId="28967" xr:uid="{3B1DB2AA-9751-442F-8F3C-CD1B519A3E8F}"/>
    <cellStyle name="40% - Accent5 6 4 2 2 3" xfId="28968" xr:uid="{CD3199E2-874C-4E87-8D86-6CF0584497F3}"/>
    <cellStyle name="40% - Accent5 6 4 2 3" xfId="28969" xr:uid="{F374A729-8F5E-4A33-9285-01E78ACC7DD6}"/>
    <cellStyle name="40% - Accent5 6 4 2 3 2" xfId="28970" xr:uid="{83B81BA1-F039-4A28-BF93-828D4A92EAEA}"/>
    <cellStyle name="40% - Accent5 6 4 2 4" xfId="28971" xr:uid="{06AC8AD3-1238-4EE4-A81F-340D6B4F0DD8}"/>
    <cellStyle name="40% - Accent5 6 4 2 5" xfId="28972" xr:uid="{270C122C-E338-465D-972E-C375A390E86B}"/>
    <cellStyle name="40% - Accent5 6 4 3" xfId="28973" xr:uid="{CC8EACBF-2BE1-4333-ADE5-B48C2134095F}"/>
    <cellStyle name="40% - Accent5 6 4 3 2" xfId="28974" xr:uid="{7B50E86E-81E5-438C-A479-D504B711F522}"/>
    <cellStyle name="40% - Accent5 6 4 3 2 2" xfId="28975" xr:uid="{84B7CCD1-2D31-4E0B-99D4-3DB043CCD883}"/>
    <cellStyle name="40% - Accent5 6 4 3 3" xfId="28976" xr:uid="{EFA1384E-D0E7-4BF1-9618-75F943CC167E}"/>
    <cellStyle name="40% - Accent5 6 4 4" xfId="28977" xr:uid="{6AE2ABA6-F475-4718-AE4F-428F519969DB}"/>
    <cellStyle name="40% - Accent5 6 4 4 2" xfId="28978" xr:uid="{BC48E8C6-31DB-44C6-9EA7-F4620F18C7E0}"/>
    <cellStyle name="40% - Accent5 6 4 5" xfId="28979" xr:uid="{A2229BCD-E622-45FE-BD2B-70C46BA56388}"/>
    <cellStyle name="40% - Accent5 6 4 6" xfId="28980" xr:uid="{B6A3D84D-7522-438F-A54E-2D827AE2CE51}"/>
    <cellStyle name="40% - Accent5 6 5" xfId="28981" xr:uid="{40BACC6F-FE55-4D64-B459-1A9672507A8F}"/>
    <cellStyle name="40% - Accent5 6 5 2" xfId="28982" xr:uid="{D1C22F03-7441-4FBA-BEC5-07488F88444C}"/>
    <cellStyle name="40% - Accent5 6 5 2 2" xfId="28983" xr:uid="{F1135AEA-2B31-4811-B456-55E779FC84DC}"/>
    <cellStyle name="40% - Accent5 6 5 2 2 2" xfId="28984" xr:uid="{0B0E73E4-BB87-41CF-8BBD-F4827CE98B2B}"/>
    <cellStyle name="40% - Accent5 6 5 2 2 2 2" xfId="28985" xr:uid="{187AB51C-B092-456F-BD81-9707809C4330}"/>
    <cellStyle name="40% - Accent5 6 5 2 2 3" xfId="28986" xr:uid="{63DA0834-29ED-4A7D-8828-DD40E1BDF670}"/>
    <cellStyle name="40% - Accent5 6 5 2 3" xfId="28987" xr:uid="{3C56938E-7B7A-4AA4-9515-AC0CAE7FC0D4}"/>
    <cellStyle name="40% - Accent5 6 5 2 3 2" xfId="28988" xr:uid="{82AE2F86-BE14-48D5-8735-221B0D2F9DB9}"/>
    <cellStyle name="40% - Accent5 6 5 2 4" xfId="28989" xr:uid="{8B5565D2-7E56-4DF0-A4DD-254585197D89}"/>
    <cellStyle name="40% - Accent5 6 5 3" xfId="28990" xr:uid="{8A1384B1-9D83-46C7-83EC-D8365C876BB6}"/>
    <cellStyle name="40% - Accent5 6 5 3 2" xfId="28991" xr:uid="{BBA816CD-6EF5-45F0-9E92-3F854145C6B3}"/>
    <cellStyle name="40% - Accent5 6 5 3 2 2" xfId="28992" xr:uid="{5B439410-37D0-4455-A94C-A88612B34779}"/>
    <cellStyle name="40% - Accent5 6 5 3 3" xfId="28993" xr:uid="{EEF6EB76-09AB-4243-B9D8-1F139FAFCE83}"/>
    <cellStyle name="40% - Accent5 6 5 4" xfId="28994" xr:uid="{08AFB15A-C921-4567-B259-65177A52C23A}"/>
    <cellStyle name="40% - Accent5 6 5 4 2" xfId="28995" xr:uid="{EC2F48D8-BD3C-4363-BD5E-0E4EB331BE38}"/>
    <cellStyle name="40% - Accent5 6 5 5" xfId="28996" xr:uid="{B57B48BF-94D4-4F51-9C93-DE0F83D28FD0}"/>
    <cellStyle name="40% - Accent5 6 5 6" xfId="28997" xr:uid="{972A2ACF-2807-4774-AA07-FF10B4B85EBC}"/>
    <cellStyle name="40% - Accent5 6 6" xfId="28998" xr:uid="{B646A5E9-1149-4D5B-A953-ABE4A220115A}"/>
    <cellStyle name="40% - Accent5 6 6 2" xfId="28999" xr:uid="{6B05F352-A567-4247-974B-A87FB41A5ECA}"/>
    <cellStyle name="40% - Accent5 6 6 2 2" xfId="29000" xr:uid="{F819F752-2FDD-47B9-BF0F-1731E5EBE8E6}"/>
    <cellStyle name="40% - Accent5 6 6 2 2 2" xfId="29001" xr:uid="{7AFFE9D9-F097-40F7-8994-D1F20AB040AF}"/>
    <cellStyle name="40% - Accent5 6 6 2 2 2 2" xfId="29002" xr:uid="{3BAF1A6E-A147-4418-99FB-AC0E9010C600}"/>
    <cellStyle name="40% - Accent5 6 6 2 2 3" xfId="29003" xr:uid="{35E68EDA-F794-4D18-BEED-60118314994B}"/>
    <cellStyle name="40% - Accent5 6 6 2 3" xfId="29004" xr:uid="{EFE9B89F-2929-4105-B2D6-9BBF1A6E217D}"/>
    <cellStyle name="40% - Accent5 6 6 2 3 2" xfId="29005" xr:uid="{1A8FA5BC-AFE6-4CDC-B75C-D830D4993083}"/>
    <cellStyle name="40% - Accent5 6 6 2 4" xfId="29006" xr:uid="{B0B5AB61-80DA-48E2-BF5E-6AFE7F491487}"/>
    <cellStyle name="40% - Accent5 6 6 3" xfId="29007" xr:uid="{B362EBD6-28CA-424D-9F86-762FE3FACA52}"/>
    <cellStyle name="40% - Accent5 6 6 3 2" xfId="29008" xr:uid="{B1C75726-7C79-439D-B890-F63C2CA44008}"/>
    <cellStyle name="40% - Accent5 6 6 3 2 2" xfId="29009" xr:uid="{03907D4D-D020-4832-87AB-CF89B317DCEC}"/>
    <cellStyle name="40% - Accent5 6 6 3 3" xfId="29010" xr:uid="{FC99BD91-FDB9-43E3-A8C4-575DB277F809}"/>
    <cellStyle name="40% - Accent5 6 6 4" xfId="29011" xr:uid="{DE148058-7E3C-46AF-8F4F-FF4EB398B4A7}"/>
    <cellStyle name="40% - Accent5 6 6 4 2" xfId="29012" xr:uid="{4AB343A1-08A3-4A17-AB6E-6A2F287E8E9F}"/>
    <cellStyle name="40% - Accent5 6 6 5" xfId="29013" xr:uid="{B721570E-E9F8-4865-800D-D482108CEC4C}"/>
    <cellStyle name="40% - Accent5 6 7" xfId="29014" xr:uid="{0F01E824-0560-46EC-926E-2FC28D4344C6}"/>
    <cellStyle name="40% - Accent5 6 7 2" xfId="29015" xr:uid="{8B2B75F5-5F58-4BF0-9CEC-F85E27F66A16}"/>
    <cellStyle name="40% - Accent5 6 7 2 2" xfId="29016" xr:uid="{80B0AF35-45D8-457A-A990-F1B653C79A46}"/>
    <cellStyle name="40% - Accent5 6 7 2 2 2" xfId="29017" xr:uid="{070EBDF3-8821-4DCA-B1F2-11706C9BA1E7}"/>
    <cellStyle name="40% - Accent5 6 7 2 3" xfId="29018" xr:uid="{6F2E8639-0D98-407A-ADAA-E9CB049D0C67}"/>
    <cellStyle name="40% - Accent5 6 7 3" xfId="29019" xr:uid="{51E67C1C-6CE7-43D6-BE7A-3C4D07013CB7}"/>
    <cellStyle name="40% - Accent5 6 7 3 2" xfId="29020" xr:uid="{83718744-D545-4604-B5B4-92E4ACEA1FC6}"/>
    <cellStyle name="40% - Accent5 6 7 4" xfId="29021" xr:uid="{328102F2-24BA-4E62-BE66-9914E7D93169}"/>
    <cellStyle name="40% - Accent5 6 8" xfId="29022" xr:uid="{23BCD151-5F40-4198-9BA2-7DE6AAF58133}"/>
    <cellStyle name="40% - Accent5 6 8 2" xfId="29023" xr:uid="{EADD222B-3428-4EEF-84A8-A43EBD03B5DE}"/>
    <cellStyle name="40% - Accent5 6 8 2 2" xfId="29024" xr:uid="{0D9ADCFD-9171-4667-8DE3-0BD7E3C5053A}"/>
    <cellStyle name="40% - Accent5 6 8 3" xfId="29025" xr:uid="{C741D378-B305-4417-9529-6BFC6F0F66EF}"/>
    <cellStyle name="40% - Accent5 6 9" xfId="29026" xr:uid="{56D2D3D1-D6EF-4E45-9031-C1502D983489}"/>
    <cellStyle name="40% - Accent5 6 9 2" xfId="29027" xr:uid="{B908DA9D-0FE2-41E2-AA0B-EBDEB1BCFD4F}"/>
    <cellStyle name="40% - Accent5 7" xfId="29028" xr:uid="{61CFCE5F-B71E-4F16-B4B8-1014F0705E0D}"/>
    <cellStyle name="40% - Accent5 7 10" xfId="29029" xr:uid="{7122F285-66C8-4DF9-9E39-4FC8266E1371}"/>
    <cellStyle name="40% - Accent5 7 10 2" xfId="29030" xr:uid="{18259CEC-C6B7-4405-9168-64B65899F2B8}"/>
    <cellStyle name="40% - Accent5 7 11" xfId="29031" xr:uid="{C9AB698F-16B6-4C0B-BEE5-8BBFAB6C755D}"/>
    <cellStyle name="40% - Accent5 7 12" xfId="29032" xr:uid="{06699D49-8BC0-4A19-9820-6A623C9B2396}"/>
    <cellStyle name="40% - Accent5 7 2" xfId="29033" xr:uid="{BAB08AF5-8FEF-4349-BEBE-9E1DF818E0F9}"/>
    <cellStyle name="40% - Accent5 7 2 10" xfId="29034" xr:uid="{13205E1A-2A01-4E2B-9883-7D9AC9333B6D}"/>
    <cellStyle name="40% - Accent5 7 2 2" xfId="29035" xr:uid="{614BD9AD-27E4-4FCD-814D-2D2ED02AC7B9}"/>
    <cellStyle name="40% - Accent5 7 2 2 2" xfId="29036" xr:uid="{48C85F12-D76D-47B6-88B4-F3EE90FAE7CF}"/>
    <cellStyle name="40% - Accent5 7 2 2 2 2" xfId="29037" xr:uid="{E2A56DE6-F5ED-492B-86EF-350ACF300F3D}"/>
    <cellStyle name="40% - Accent5 7 2 2 2 2 2" xfId="29038" xr:uid="{3638EB57-7FFD-464A-AF04-18A2E798287B}"/>
    <cellStyle name="40% - Accent5 7 2 2 2 2 2 2" xfId="29039" xr:uid="{558E887B-2B5C-400D-9EA4-7A1A5CFD18A2}"/>
    <cellStyle name="40% - Accent5 7 2 2 2 2 3" xfId="29040" xr:uid="{853CEF8B-2F13-48BC-A218-83E3B12AA521}"/>
    <cellStyle name="40% - Accent5 7 2 2 2 3" xfId="29041" xr:uid="{2F35CA05-3065-4A89-A78D-FFE72F713870}"/>
    <cellStyle name="40% - Accent5 7 2 2 2 3 2" xfId="29042" xr:uid="{2C9DAC39-538B-4007-812A-06BFBBD747C3}"/>
    <cellStyle name="40% - Accent5 7 2 2 2 4" xfId="29043" xr:uid="{2D576137-03E9-4AF5-B993-A041D6C00A4B}"/>
    <cellStyle name="40% - Accent5 7 2 2 2 5" xfId="29044" xr:uid="{63E3A564-FC02-4B76-A2ED-F08A6BC2525B}"/>
    <cellStyle name="40% - Accent5 7 2 2 3" xfId="29045" xr:uid="{66477E5E-44FF-4D3A-B06C-799924F24E50}"/>
    <cellStyle name="40% - Accent5 7 2 2 3 2" xfId="29046" xr:uid="{BEC56804-EB2D-441F-A66D-2D351BEF98D6}"/>
    <cellStyle name="40% - Accent5 7 2 2 3 2 2" xfId="29047" xr:uid="{C2E02BFC-DE76-4593-8349-1A99B6B60707}"/>
    <cellStyle name="40% - Accent5 7 2 2 3 3" xfId="29048" xr:uid="{72F14992-C407-46C8-ACC4-C772E36772FA}"/>
    <cellStyle name="40% - Accent5 7 2 2 4" xfId="29049" xr:uid="{D345B5CD-B90C-440D-BF7C-444460098EB3}"/>
    <cellStyle name="40% - Accent5 7 2 2 4 2" xfId="29050" xr:uid="{DD883A6E-C187-406A-AAC5-C936A2F28509}"/>
    <cellStyle name="40% - Accent5 7 2 2 5" xfId="29051" xr:uid="{72BA056A-DAA8-464E-9E4A-3EDFE411CA19}"/>
    <cellStyle name="40% - Accent5 7 2 2 6" xfId="29052" xr:uid="{6FDAC946-73EE-4D53-8CB7-9F74587D39C6}"/>
    <cellStyle name="40% - Accent5 7 2 3" xfId="29053" xr:uid="{119A22C5-B490-487E-97AF-443955073722}"/>
    <cellStyle name="40% - Accent5 7 2 3 2" xfId="29054" xr:uid="{11D2F945-FA8F-45C6-B48F-97BC2075F828}"/>
    <cellStyle name="40% - Accent5 7 2 3 2 2" xfId="29055" xr:uid="{7B325FDE-2E63-47B8-A508-C71834AC73F1}"/>
    <cellStyle name="40% - Accent5 7 2 3 2 2 2" xfId="29056" xr:uid="{7DC1FDB7-AF28-4FAA-B69B-91A2B60532BF}"/>
    <cellStyle name="40% - Accent5 7 2 3 2 2 2 2" xfId="29057" xr:uid="{E5A05A19-C72D-44FA-BD16-74A575CB6010}"/>
    <cellStyle name="40% - Accent5 7 2 3 2 2 3" xfId="29058" xr:uid="{FA490184-3418-4274-8692-69E77674A7AD}"/>
    <cellStyle name="40% - Accent5 7 2 3 2 3" xfId="29059" xr:uid="{B120AC2C-58CC-482B-A5F9-03B1BBAE96B1}"/>
    <cellStyle name="40% - Accent5 7 2 3 2 3 2" xfId="29060" xr:uid="{0E78B417-6F5A-4CF7-8196-BF08CEEE6034}"/>
    <cellStyle name="40% - Accent5 7 2 3 2 4" xfId="29061" xr:uid="{797510C1-A5B7-413A-9EC8-F5385739B800}"/>
    <cellStyle name="40% - Accent5 7 2 3 2 5" xfId="29062" xr:uid="{AD30592A-B795-43BD-A14F-BBB744E99A46}"/>
    <cellStyle name="40% - Accent5 7 2 3 3" xfId="29063" xr:uid="{C7C3AB50-8D48-4DEE-8B7D-57EFEE305615}"/>
    <cellStyle name="40% - Accent5 7 2 3 3 2" xfId="29064" xr:uid="{8CCA015F-6B10-4BD4-B43B-9BF10553EB24}"/>
    <cellStyle name="40% - Accent5 7 2 3 3 2 2" xfId="29065" xr:uid="{3B94EAE2-AAA4-4055-8E79-81095FCE6A72}"/>
    <cellStyle name="40% - Accent5 7 2 3 3 3" xfId="29066" xr:uid="{89C5A56A-DBC7-487C-B89A-3F36D15519B6}"/>
    <cellStyle name="40% - Accent5 7 2 3 4" xfId="29067" xr:uid="{39C9CDFE-74EE-4FC0-BE35-A54D4F879711}"/>
    <cellStyle name="40% - Accent5 7 2 3 4 2" xfId="29068" xr:uid="{825AE8DB-3107-489C-BBD0-96309B115418}"/>
    <cellStyle name="40% - Accent5 7 2 3 5" xfId="29069" xr:uid="{1E5A4A67-C4E5-478C-B949-502463BFBB39}"/>
    <cellStyle name="40% - Accent5 7 2 3 6" xfId="29070" xr:uid="{5DBB964E-E66D-4223-9293-51C20EEECE47}"/>
    <cellStyle name="40% - Accent5 7 2 4" xfId="29071" xr:uid="{4A293187-CFDE-4AC9-9E5F-7A5458B565DC}"/>
    <cellStyle name="40% - Accent5 7 2 4 2" xfId="29072" xr:uid="{6472AAEA-E80F-4D4D-8173-84F3A943C26C}"/>
    <cellStyle name="40% - Accent5 7 2 4 2 2" xfId="29073" xr:uid="{909E9A12-A7C9-457B-BD9B-842761EDAC16}"/>
    <cellStyle name="40% - Accent5 7 2 4 2 2 2" xfId="29074" xr:uid="{1B542D7C-D9CA-4DF3-BC49-FB6B0C4E086E}"/>
    <cellStyle name="40% - Accent5 7 2 4 2 2 2 2" xfId="29075" xr:uid="{F06A4027-024C-4BB4-A5C6-4E14D39B28B6}"/>
    <cellStyle name="40% - Accent5 7 2 4 2 2 3" xfId="29076" xr:uid="{82237FCC-B1D8-42B7-958D-587A7A763D8A}"/>
    <cellStyle name="40% - Accent5 7 2 4 2 3" xfId="29077" xr:uid="{BA38EAAB-43FA-45D1-911C-A7E282E4E86D}"/>
    <cellStyle name="40% - Accent5 7 2 4 2 3 2" xfId="29078" xr:uid="{C69188BD-D0A8-4CD5-950D-BBC0B89CD8A2}"/>
    <cellStyle name="40% - Accent5 7 2 4 2 4" xfId="29079" xr:uid="{C2C15379-4200-4D1F-BA4F-224FB2047DBA}"/>
    <cellStyle name="40% - Accent5 7 2 4 3" xfId="29080" xr:uid="{D7234A98-845F-49A0-87FD-6889F901614C}"/>
    <cellStyle name="40% - Accent5 7 2 4 3 2" xfId="29081" xr:uid="{733A2AF4-27E3-40BB-A6D6-057F970CD552}"/>
    <cellStyle name="40% - Accent5 7 2 4 3 2 2" xfId="29082" xr:uid="{833EB9F8-32AE-4DAE-BB90-69CBE9B282AD}"/>
    <cellStyle name="40% - Accent5 7 2 4 3 3" xfId="29083" xr:uid="{396AFC26-EE87-4FAE-B661-C9AD1D5DE891}"/>
    <cellStyle name="40% - Accent5 7 2 4 4" xfId="29084" xr:uid="{9006DF2E-7256-4E4C-B0AE-EE0114180863}"/>
    <cellStyle name="40% - Accent5 7 2 4 4 2" xfId="29085" xr:uid="{95184B7F-3E65-4A25-AC15-2B26C7956A0F}"/>
    <cellStyle name="40% - Accent5 7 2 4 5" xfId="29086" xr:uid="{EDCA7D8E-CA8F-4E02-83D0-E900B2F9C311}"/>
    <cellStyle name="40% - Accent5 7 2 4 6" xfId="29087" xr:uid="{3385F6BC-E606-48A8-BAEB-164800EFC346}"/>
    <cellStyle name="40% - Accent5 7 2 5" xfId="29088" xr:uid="{63687EF6-E3B4-4D93-AFE6-77DD06660393}"/>
    <cellStyle name="40% - Accent5 7 2 5 2" xfId="29089" xr:uid="{8669B52B-0413-4A48-B98B-EC78B901F511}"/>
    <cellStyle name="40% - Accent5 7 2 5 2 2" xfId="29090" xr:uid="{3BB17A0A-6188-4BAB-AAA0-2D2B2BD58251}"/>
    <cellStyle name="40% - Accent5 7 2 5 2 2 2" xfId="29091" xr:uid="{B577ECE7-22F5-451A-82C7-3D38B3DF65E7}"/>
    <cellStyle name="40% - Accent5 7 2 5 2 2 2 2" xfId="29092" xr:uid="{7FE29821-35A7-4F71-98FC-BF8108C6DF49}"/>
    <cellStyle name="40% - Accent5 7 2 5 2 2 3" xfId="29093" xr:uid="{868514AE-89F6-423D-9D63-499D21CEB230}"/>
    <cellStyle name="40% - Accent5 7 2 5 2 3" xfId="29094" xr:uid="{982551EA-C4A5-4B3B-BF1F-4500E1B3D61E}"/>
    <cellStyle name="40% - Accent5 7 2 5 2 3 2" xfId="29095" xr:uid="{332FDC67-BEC6-4656-A896-81A8595A89D6}"/>
    <cellStyle name="40% - Accent5 7 2 5 2 4" xfId="29096" xr:uid="{B08E1F20-36A4-4EFA-AFA5-BFC4186751EB}"/>
    <cellStyle name="40% - Accent5 7 2 5 3" xfId="29097" xr:uid="{1772333E-43D2-479A-BAA2-A4B49B0B9719}"/>
    <cellStyle name="40% - Accent5 7 2 5 3 2" xfId="29098" xr:uid="{58EE009D-0586-4566-9CB8-F517136BE046}"/>
    <cellStyle name="40% - Accent5 7 2 5 3 2 2" xfId="29099" xr:uid="{7E8E3184-8E02-458F-BB42-EA5B9481EE78}"/>
    <cellStyle name="40% - Accent5 7 2 5 3 3" xfId="29100" xr:uid="{880974AA-8A45-4CF6-9023-ADA0A871A31A}"/>
    <cellStyle name="40% - Accent5 7 2 5 4" xfId="29101" xr:uid="{F5353F9E-0C6D-43A6-A0C4-3AE396CE8F98}"/>
    <cellStyle name="40% - Accent5 7 2 5 4 2" xfId="29102" xr:uid="{FD567032-0E6D-4FED-AE7B-C98A8A91574E}"/>
    <cellStyle name="40% - Accent5 7 2 5 5" xfId="29103" xr:uid="{BB75C839-8D73-4615-9728-1368839C8BA0}"/>
    <cellStyle name="40% - Accent5 7 2 6" xfId="29104" xr:uid="{96FF1104-7100-4C2F-B5DD-FFFAE56EADEA}"/>
    <cellStyle name="40% - Accent5 7 2 6 2" xfId="29105" xr:uid="{3A913871-C9B6-4B00-9595-72FE63AC9696}"/>
    <cellStyle name="40% - Accent5 7 2 6 2 2" xfId="29106" xr:uid="{37FCD4E0-814F-43C5-B89A-82F820AA340E}"/>
    <cellStyle name="40% - Accent5 7 2 6 2 2 2" xfId="29107" xr:uid="{363AAB4E-94B1-42B3-90E8-D5794AA7DAD9}"/>
    <cellStyle name="40% - Accent5 7 2 6 2 3" xfId="29108" xr:uid="{0C1C6DFF-14E2-49FC-BDE9-BCCE9B2A382C}"/>
    <cellStyle name="40% - Accent5 7 2 6 3" xfId="29109" xr:uid="{5A7386D0-2018-4844-95C5-79D9368023C6}"/>
    <cellStyle name="40% - Accent5 7 2 6 3 2" xfId="29110" xr:uid="{A3A53086-E59B-4C3A-A1B4-C9EEE5A656A9}"/>
    <cellStyle name="40% - Accent5 7 2 6 4" xfId="29111" xr:uid="{7B4BD9C6-8B49-4B6C-A026-461A8728E5DE}"/>
    <cellStyle name="40% - Accent5 7 2 7" xfId="29112" xr:uid="{4E6FF61B-A834-44BB-9352-0639A58FB181}"/>
    <cellStyle name="40% - Accent5 7 2 7 2" xfId="29113" xr:uid="{9B8F44BC-8343-47C3-87D9-D35F27E44F8B}"/>
    <cellStyle name="40% - Accent5 7 2 7 2 2" xfId="29114" xr:uid="{3D11BE9B-AFED-4D46-B0FD-098101141F4B}"/>
    <cellStyle name="40% - Accent5 7 2 7 3" xfId="29115" xr:uid="{7FC27145-7F36-4692-8E10-819D46097E46}"/>
    <cellStyle name="40% - Accent5 7 2 8" xfId="29116" xr:uid="{2D1118F7-B187-4652-AB06-D79BAEF22210}"/>
    <cellStyle name="40% - Accent5 7 2 8 2" xfId="29117" xr:uid="{1FA2CDF1-7BAB-405A-A8EA-9D048B58BB8F}"/>
    <cellStyle name="40% - Accent5 7 2 9" xfId="29118" xr:uid="{9B8783D3-EE9C-4781-AE7D-C7677D88478A}"/>
    <cellStyle name="40% - Accent5 7 3" xfId="29119" xr:uid="{D9AC0E5E-3CEB-42DA-A766-64135C636AE8}"/>
    <cellStyle name="40% - Accent5 7 3 2" xfId="29120" xr:uid="{E052CA2B-5FCE-421C-9C5F-B4EA988A0B87}"/>
    <cellStyle name="40% - Accent5 7 3 2 2" xfId="29121" xr:uid="{155DD5D8-3D11-4190-8BA6-D2E49643AF5A}"/>
    <cellStyle name="40% - Accent5 7 3 2 2 2" xfId="29122" xr:uid="{94311F7F-FBEF-4058-84A5-2935362DE208}"/>
    <cellStyle name="40% - Accent5 7 3 2 2 2 2" xfId="29123" xr:uid="{5797FEB0-9EA6-4187-A619-375F99E1A0F5}"/>
    <cellStyle name="40% - Accent5 7 3 2 2 3" xfId="29124" xr:uid="{E1E96D83-3E59-459B-9C54-684059DEF3B1}"/>
    <cellStyle name="40% - Accent5 7 3 2 3" xfId="29125" xr:uid="{B0A301E5-7DFB-482F-B393-DFE85996F610}"/>
    <cellStyle name="40% - Accent5 7 3 2 3 2" xfId="29126" xr:uid="{75131F29-0C0B-4D75-9DD6-E018E98FA920}"/>
    <cellStyle name="40% - Accent5 7 3 2 4" xfId="29127" xr:uid="{C4FC586A-860A-402F-A941-FF62148D4229}"/>
    <cellStyle name="40% - Accent5 7 3 2 5" xfId="29128" xr:uid="{E8159F99-3FD8-47D3-A7B9-3C0D00308B4F}"/>
    <cellStyle name="40% - Accent5 7 3 3" xfId="29129" xr:uid="{F7EE967A-AB53-4522-ABF3-E6186417F4A7}"/>
    <cellStyle name="40% - Accent5 7 3 3 2" xfId="29130" xr:uid="{3564A117-CD20-4CAC-922D-5B626AAF6EF1}"/>
    <cellStyle name="40% - Accent5 7 3 3 2 2" xfId="29131" xr:uid="{2A1B074B-8DD1-43AA-9DB8-35DD95FF0717}"/>
    <cellStyle name="40% - Accent5 7 3 3 3" xfId="29132" xr:uid="{551C27B7-E0C1-4262-BF11-9E49C41A6C26}"/>
    <cellStyle name="40% - Accent5 7 3 4" xfId="29133" xr:uid="{F8301C81-1AA7-48C8-B394-E5421C0C70D6}"/>
    <cellStyle name="40% - Accent5 7 3 4 2" xfId="29134" xr:uid="{6EA315FF-A206-489E-B300-0B78060DF9A6}"/>
    <cellStyle name="40% - Accent5 7 3 5" xfId="29135" xr:uid="{E30328F2-1F4E-4CDA-9104-F6628CBE079B}"/>
    <cellStyle name="40% - Accent5 7 3 6" xfId="29136" xr:uid="{AE2DDD57-FB1F-404D-8547-A7634844A08D}"/>
    <cellStyle name="40% - Accent5 7 4" xfId="29137" xr:uid="{8D3D89A4-99CD-487E-8157-94E1A4DC374E}"/>
    <cellStyle name="40% - Accent5 7 4 2" xfId="29138" xr:uid="{E6D59C82-1FF1-44F0-89EF-E28928EA3FB4}"/>
    <cellStyle name="40% - Accent5 7 4 2 2" xfId="29139" xr:uid="{50581890-6FF2-4231-9F64-2D8AE4750976}"/>
    <cellStyle name="40% - Accent5 7 4 2 2 2" xfId="29140" xr:uid="{4EA037D8-80A9-44E4-A4F2-FCA698DFA60F}"/>
    <cellStyle name="40% - Accent5 7 4 2 2 2 2" xfId="29141" xr:uid="{9B2D4AB1-9272-49A0-86D9-1742A3F59DEB}"/>
    <cellStyle name="40% - Accent5 7 4 2 2 3" xfId="29142" xr:uid="{A36132F0-C81C-4024-8AA8-FF1CD6D80E3D}"/>
    <cellStyle name="40% - Accent5 7 4 2 3" xfId="29143" xr:uid="{0E384BEB-C7CF-4A2D-943E-539E3F243C1D}"/>
    <cellStyle name="40% - Accent5 7 4 2 3 2" xfId="29144" xr:uid="{82CF340D-0099-4520-B501-A1B8A2BE3CB7}"/>
    <cellStyle name="40% - Accent5 7 4 2 4" xfId="29145" xr:uid="{2ABF7C44-5DBE-405B-9EB4-8AB759A6E480}"/>
    <cellStyle name="40% - Accent5 7 4 2 5" xfId="29146" xr:uid="{48B59247-DDDE-4AD7-9B87-7A2EED3677FE}"/>
    <cellStyle name="40% - Accent5 7 4 3" xfId="29147" xr:uid="{79BCBE73-62B1-4902-A328-45534E8161BB}"/>
    <cellStyle name="40% - Accent5 7 4 3 2" xfId="29148" xr:uid="{3EC1C83B-BDD4-4352-8FB2-A5565C7D3590}"/>
    <cellStyle name="40% - Accent5 7 4 3 2 2" xfId="29149" xr:uid="{DC6D62C4-CDD4-4977-AC32-8A5E206579F5}"/>
    <cellStyle name="40% - Accent5 7 4 3 3" xfId="29150" xr:uid="{79FD993C-FF7A-4E71-9FEC-41E3A5C05CDF}"/>
    <cellStyle name="40% - Accent5 7 4 4" xfId="29151" xr:uid="{8676551B-78F8-4B38-8A6D-28FE07904FDB}"/>
    <cellStyle name="40% - Accent5 7 4 4 2" xfId="29152" xr:uid="{6BBED2F4-BD70-4376-AB8A-58DBFA7B445E}"/>
    <cellStyle name="40% - Accent5 7 4 5" xfId="29153" xr:uid="{B7B5ED3A-7A96-4FA5-9E37-CB59C3799200}"/>
    <cellStyle name="40% - Accent5 7 4 6" xfId="29154" xr:uid="{1419EA25-1CB8-4A95-A882-59776A6BB32C}"/>
    <cellStyle name="40% - Accent5 7 5" xfId="29155" xr:uid="{42CB40D9-F7B9-4E83-AE86-D919A960BC1C}"/>
    <cellStyle name="40% - Accent5 7 5 2" xfId="29156" xr:uid="{BFD75A5B-53CC-4A00-8CA4-050DA0F862B0}"/>
    <cellStyle name="40% - Accent5 7 5 2 2" xfId="29157" xr:uid="{7F0A63A2-FE5F-4E7A-A45A-981D86518A51}"/>
    <cellStyle name="40% - Accent5 7 5 2 2 2" xfId="29158" xr:uid="{7B05F3E4-D7B9-4D40-ACF0-6DA6BC8D83CA}"/>
    <cellStyle name="40% - Accent5 7 5 2 2 2 2" xfId="29159" xr:uid="{6201344B-E476-4A1D-A64F-625A688D2EA6}"/>
    <cellStyle name="40% - Accent5 7 5 2 2 3" xfId="29160" xr:uid="{AACA602E-5FD1-445F-85B0-C7D1F24A89E3}"/>
    <cellStyle name="40% - Accent5 7 5 2 3" xfId="29161" xr:uid="{2D29FE6A-718D-4FAD-ABB3-6BA3781F0535}"/>
    <cellStyle name="40% - Accent5 7 5 2 3 2" xfId="29162" xr:uid="{3C775BA6-1240-4B8F-AD27-CADB6BD26919}"/>
    <cellStyle name="40% - Accent5 7 5 2 4" xfId="29163" xr:uid="{953C097A-20D1-47F7-8692-D8808B6B0ADB}"/>
    <cellStyle name="40% - Accent5 7 5 3" xfId="29164" xr:uid="{D3D67D34-CC92-46A2-AFE3-1EAF6C032320}"/>
    <cellStyle name="40% - Accent5 7 5 3 2" xfId="29165" xr:uid="{C169982D-9A0C-4E93-99DA-7A7A7E3FEC32}"/>
    <cellStyle name="40% - Accent5 7 5 3 2 2" xfId="29166" xr:uid="{203BC340-496E-4645-B8C4-E3335E4548F6}"/>
    <cellStyle name="40% - Accent5 7 5 3 3" xfId="29167" xr:uid="{C4DE2959-F5F4-4D46-8FB5-21DA4FC7E5C7}"/>
    <cellStyle name="40% - Accent5 7 5 4" xfId="29168" xr:uid="{AA000601-4DCC-4C60-838F-65109BF8BA88}"/>
    <cellStyle name="40% - Accent5 7 5 4 2" xfId="29169" xr:uid="{82C05961-B696-4FA6-A28A-E7864DE73F66}"/>
    <cellStyle name="40% - Accent5 7 5 5" xfId="29170" xr:uid="{254BE53C-A89A-4CFA-95BC-5BA616633B19}"/>
    <cellStyle name="40% - Accent5 7 5 6" xfId="29171" xr:uid="{7AC21741-3EE8-4009-A1C2-C841E1636170}"/>
    <cellStyle name="40% - Accent5 7 6" xfId="29172" xr:uid="{9B77E017-5AD2-45E1-9BFE-E97F08A438C6}"/>
    <cellStyle name="40% - Accent5 7 6 2" xfId="29173" xr:uid="{F39DAEC2-EC9C-487C-A772-99FD670716A5}"/>
    <cellStyle name="40% - Accent5 7 6 2 2" xfId="29174" xr:uid="{31716080-9E95-4737-B581-7406934BC58F}"/>
    <cellStyle name="40% - Accent5 7 6 2 2 2" xfId="29175" xr:uid="{23C3ECE5-D647-42C1-8C1C-4FA33CEBD779}"/>
    <cellStyle name="40% - Accent5 7 6 2 2 2 2" xfId="29176" xr:uid="{734FD029-D89C-4FF8-8936-EC1F56C1632C}"/>
    <cellStyle name="40% - Accent5 7 6 2 2 3" xfId="29177" xr:uid="{59F3D027-BE00-4C0A-B7B7-F3E698537C6C}"/>
    <cellStyle name="40% - Accent5 7 6 2 3" xfId="29178" xr:uid="{AB4C8AB6-4138-4442-9F9B-CCD492276ABC}"/>
    <cellStyle name="40% - Accent5 7 6 2 3 2" xfId="29179" xr:uid="{9E8BD037-88D0-44CE-A0F3-AEB18ABC4BB2}"/>
    <cellStyle name="40% - Accent5 7 6 2 4" xfId="29180" xr:uid="{716A1CA1-20C8-43C5-8434-DA5D1F281D47}"/>
    <cellStyle name="40% - Accent5 7 6 3" xfId="29181" xr:uid="{94A9E434-7790-4729-A01A-DD0042B392F9}"/>
    <cellStyle name="40% - Accent5 7 6 3 2" xfId="29182" xr:uid="{772B7BF0-08C7-4079-86E1-05C9C440EDE1}"/>
    <cellStyle name="40% - Accent5 7 6 3 2 2" xfId="29183" xr:uid="{A7365041-DCCE-4F38-BA17-61571115356A}"/>
    <cellStyle name="40% - Accent5 7 6 3 3" xfId="29184" xr:uid="{C3F567A4-0777-4193-BA15-622C84011CAB}"/>
    <cellStyle name="40% - Accent5 7 6 4" xfId="29185" xr:uid="{FABF5407-FB3D-4053-B0E6-7210906FF481}"/>
    <cellStyle name="40% - Accent5 7 6 4 2" xfId="29186" xr:uid="{F0095681-A286-4A02-99BB-FAA5A9A669A7}"/>
    <cellStyle name="40% - Accent5 7 6 5" xfId="29187" xr:uid="{D2D5DDFA-BC3C-4E47-A39C-DFC989084C2B}"/>
    <cellStyle name="40% - Accent5 7 7" xfId="29188" xr:uid="{4AA89B09-877A-49CB-A373-A1934AC389A1}"/>
    <cellStyle name="40% - Accent5 7 7 2" xfId="29189" xr:uid="{876C7732-3B6E-42C6-9F5B-1AFB3D6A21F2}"/>
    <cellStyle name="40% - Accent5 7 7 2 2" xfId="29190" xr:uid="{2CFFE801-BE0E-42FC-A0FE-1B0A5ACFCD26}"/>
    <cellStyle name="40% - Accent5 7 7 2 2 2" xfId="29191" xr:uid="{8AFF762F-8E85-4BFD-A0B3-228D3D0F6C6A}"/>
    <cellStyle name="40% - Accent5 7 7 2 3" xfId="29192" xr:uid="{74516245-9999-445E-976F-77477A36EB9A}"/>
    <cellStyle name="40% - Accent5 7 7 3" xfId="29193" xr:uid="{DFF3A346-5028-46CC-AC76-3C337AE5EFCD}"/>
    <cellStyle name="40% - Accent5 7 7 3 2" xfId="29194" xr:uid="{3F660EE0-E94D-476F-93AA-33A9976364C4}"/>
    <cellStyle name="40% - Accent5 7 7 4" xfId="29195" xr:uid="{3C3EEB81-FF66-45D4-82BD-D1D7FA7A6F5B}"/>
    <cellStyle name="40% - Accent5 7 8" xfId="29196" xr:uid="{9C868BF9-139A-4301-A09C-BAF8AEA4DFA1}"/>
    <cellStyle name="40% - Accent5 7 8 2" xfId="29197" xr:uid="{0F42D1F0-D728-4A03-9419-88331AD71629}"/>
    <cellStyle name="40% - Accent5 7 8 2 2" xfId="29198" xr:uid="{9C94EF8C-D5A7-4687-A759-9BEF62417851}"/>
    <cellStyle name="40% - Accent5 7 8 3" xfId="29199" xr:uid="{A8453BB8-E3B6-4B0B-8393-BC10D989DA31}"/>
    <cellStyle name="40% - Accent5 7 9" xfId="29200" xr:uid="{9B8E9E6A-26C6-4F81-B719-EE6E102BEB02}"/>
    <cellStyle name="40% - Accent5 7 9 2" xfId="29201" xr:uid="{E48430D7-CDED-4ACB-9F89-103373E829FF}"/>
    <cellStyle name="40% - Accent5 8" xfId="29202" xr:uid="{7F00DC5F-4B18-434E-B372-EBE4617EB272}"/>
    <cellStyle name="40% - Accent5 8 10" xfId="29203" xr:uid="{B2AB2D55-227D-4286-A285-08B65CAC7336}"/>
    <cellStyle name="40% - Accent5 8 11" xfId="29204" xr:uid="{D1884AE5-0317-4353-BEEA-BC3CF5D185A8}"/>
    <cellStyle name="40% - Accent5 8 2" xfId="29205" xr:uid="{2D30BF0D-4CF6-4094-BCB5-3B5DE259FD03}"/>
    <cellStyle name="40% - Accent5 8 2 10" xfId="29206" xr:uid="{1198CBF7-E254-4856-8882-03ED432EDB77}"/>
    <cellStyle name="40% - Accent5 8 2 2" xfId="29207" xr:uid="{F4EC9E36-C7F0-4190-BD79-A57D69A4240E}"/>
    <cellStyle name="40% - Accent5 8 2 2 2" xfId="29208" xr:uid="{34D1F118-FD81-4C6F-BFCD-43AB5940512E}"/>
    <cellStyle name="40% - Accent5 8 2 2 2 2" xfId="29209" xr:uid="{7C34BE4A-68DE-4B58-9B4B-D015B87BD526}"/>
    <cellStyle name="40% - Accent5 8 2 2 2 2 2" xfId="29210" xr:uid="{BD710B9D-1858-4DE9-87A3-FDBBDE2C997C}"/>
    <cellStyle name="40% - Accent5 8 2 2 2 2 2 2" xfId="29211" xr:uid="{F4482599-80AD-47B1-9EF2-4A66F43643A6}"/>
    <cellStyle name="40% - Accent5 8 2 2 2 2 3" xfId="29212" xr:uid="{2480BEC2-DB15-48EE-A6B8-2D38770E8193}"/>
    <cellStyle name="40% - Accent5 8 2 2 2 3" xfId="29213" xr:uid="{9B05ED2C-E099-4F3E-AB8B-EB9A9FCE96C6}"/>
    <cellStyle name="40% - Accent5 8 2 2 2 3 2" xfId="29214" xr:uid="{CAA364A7-0AC3-49CA-8B8C-B13AE402BBF1}"/>
    <cellStyle name="40% - Accent5 8 2 2 2 4" xfId="29215" xr:uid="{550491CC-5EFE-4990-A48D-25E0753A9C23}"/>
    <cellStyle name="40% - Accent5 8 2 2 2 5" xfId="29216" xr:uid="{0205A1B3-B578-449D-9AEC-A611FBC10CE5}"/>
    <cellStyle name="40% - Accent5 8 2 2 3" xfId="29217" xr:uid="{2604734B-F437-48A6-B860-5546F52A7934}"/>
    <cellStyle name="40% - Accent5 8 2 2 3 2" xfId="29218" xr:uid="{E29EFA4E-3389-49C3-A7F2-F8194E716099}"/>
    <cellStyle name="40% - Accent5 8 2 2 3 2 2" xfId="29219" xr:uid="{106D2095-7237-4F14-8D7F-9F1212F0468E}"/>
    <cellStyle name="40% - Accent5 8 2 2 3 3" xfId="29220" xr:uid="{F750BE8B-BFE1-48CC-8861-FAD6430E104C}"/>
    <cellStyle name="40% - Accent5 8 2 2 4" xfId="29221" xr:uid="{221BBC45-CA27-420A-B366-3678AF1F5383}"/>
    <cellStyle name="40% - Accent5 8 2 2 4 2" xfId="29222" xr:uid="{A5CA71F7-A9D0-4D49-B497-4140CF8ED63C}"/>
    <cellStyle name="40% - Accent5 8 2 2 5" xfId="29223" xr:uid="{21F45D7B-ECBC-45F3-8288-E09FE621003F}"/>
    <cellStyle name="40% - Accent5 8 2 2 6" xfId="29224" xr:uid="{8581E566-4908-4829-9E66-59AD938EB091}"/>
    <cellStyle name="40% - Accent5 8 2 3" xfId="29225" xr:uid="{12EE3845-C4E2-48CB-A8F7-5D842EDBF3F5}"/>
    <cellStyle name="40% - Accent5 8 2 3 2" xfId="29226" xr:uid="{3472B7DA-C92D-4ED3-9D35-70603106ABDF}"/>
    <cellStyle name="40% - Accent5 8 2 3 2 2" xfId="29227" xr:uid="{2714E8D6-B843-44ED-BD99-78399879CE9C}"/>
    <cellStyle name="40% - Accent5 8 2 3 2 2 2" xfId="29228" xr:uid="{B515DF5D-9204-4B8D-A64C-8578DA9B6A14}"/>
    <cellStyle name="40% - Accent5 8 2 3 2 2 2 2" xfId="29229" xr:uid="{D5FC5ACD-B81D-4156-BE7C-2D5CBB2FD13F}"/>
    <cellStyle name="40% - Accent5 8 2 3 2 2 3" xfId="29230" xr:uid="{77110B3C-D31B-46B4-82E2-7B24C05DCEC6}"/>
    <cellStyle name="40% - Accent5 8 2 3 2 3" xfId="29231" xr:uid="{A8684448-5A27-439E-A4B2-A97A1C04FB31}"/>
    <cellStyle name="40% - Accent5 8 2 3 2 3 2" xfId="29232" xr:uid="{CCC2757D-2C52-4063-B9D4-0D606B211BF1}"/>
    <cellStyle name="40% - Accent5 8 2 3 2 4" xfId="29233" xr:uid="{10C6392B-72FA-435F-B464-88361A4ACB9C}"/>
    <cellStyle name="40% - Accent5 8 2 3 2 5" xfId="29234" xr:uid="{8948F4E9-16CF-4FA3-BAF4-773B0155DDD5}"/>
    <cellStyle name="40% - Accent5 8 2 3 3" xfId="29235" xr:uid="{EFD48EE6-446F-408A-A68B-E052C7C6ED4F}"/>
    <cellStyle name="40% - Accent5 8 2 3 3 2" xfId="29236" xr:uid="{C6F757BF-2CB0-4009-AE92-4F02C83CDB8C}"/>
    <cellStyle name="40% - Accent5 8 2 3 3 2 2" xfId="29237" xr:uid="{8D7FA801-8904-4A19-B87B-09211C242CEE}"/>
    <cellStyle name="40% - Accent5 8 2 3 3 3" xfId="29238" xr:uid="{B10E52FF-D5E5-4F71-90CA-50A6023AE69C}"/>
    <cellStyle name="40% - Accent5 8 2 3 4" xfId="29239" xr:uid="{FA807409-26C3-4A0F-A1D6-D9C69FAF52D5}"/>
    <cellStyle name="40% - Accent5 8 2 3 4 2" xfId="29240" xr:uid="{BAEB35F6-10D6-403C-AD56-019866DADA19}"/>
    <cellStyle name="40% - Accent5 8 2 3 5" xfId="29241" xr:uid="{6DBD15C8-A2C6-4A71-92A7-CE768DB532A6}"/>
    <cellStyle name="40% - Accent5 8 2 3 6" xfId="29242" xr:uid="{E4BC2148-1AD8-45DD-8D6F-EFB372ABE638}"/>
    <cellStyle name="40% - Accent5 8 2 4" xfId="29243" xr:uid="{E59A6EAF-6141-4578-85FF-78E5F918A9C5}"/>
    <cellStyle name="40% - Accent5 8 2 4 2" xfId="29244" xr:uid="{A5606206-D203-4FE6-B392-FD307CA4B12C}"/>
    <cellStyle name="40% - Accent5 8 2 4 2 2" xfId="29245" xr:uid="{5CAE25E8-4B4D-4890-AB83-ABDBD7F045BB}"/>
    <cellStyle name="40% - Accent5 8 2 4 2 2 2" xfId="29246" xr:uid="{F83886C3-919F-423C-89EA-82E7ACC52E94}"/>
    <cellStyle name="40% - Accent5 8 2 4 2 2 2 2" xfId="29247" xr:uid="{24D5A4BE-6BEB-42A5-8CA0-D80B71DADDD7}"/>
    <cellStyle name="40% - Accent5 8 2 4 2 2 3" xfId="29248" xr:uid="{9B0952E2-717F-4261-96E3-03AB87CB18EC}"/>
    <cellStyle name="40% - Accent5 8 2 4 2 3" xfId="29249" xr:uid="{0D55628C-1CDB-4DB7-BE1A-F0CAA25B3C58}"/>
    <cellStyle name="40% - Accent5 8 2 4 2 3 2" xfId="29250" xr:uid="{7893A091-07A7-4437-96A9-9CB8CD8DAD4D}"/>
    <cellStyle name="40% - Accent5 8 2 4 2 4" xfId="29251" xr:uid="{4EF55223-1F14-40BA-B162-04BF4CC87DFE}"/>
    <cellStyle name="40% - Accent5 8 2 4 3" xfId="29252" xr:uid="{D1CA7812-D3C2-4F26-98B0-4BFC6D3E7543}"/>
    <cellStyle name="40% - Accent5 8 2 4 3 2" xfId="29253" xr:uid="{8033B822-CD01-48EC-B283-8E352470EE9B}"/>
    <cellStyle name="40% - Accent5 8 2 4 3 2 2" xfId="29254" xr:uid="{2AA1192C-080D-4122-876C-415257392F37}"/>
    <cellStyle name="40% - Accent5 8 2 4 3 3" xfId="29255" xr:uid="{AD940970-AF09-4E13-9990-BA78ADE47BB0}"/>
    <cellStyle name="40% - Accent5 8 2 4 4" xfId="29256" xr:uid="{BB3EC721-0A37-4970-9381-92F2E3F626FF}"/>
    <cellStyle name="40% - Accent5 8 2 4 4 2" xfId="29257" xr:uid="{DFCEA381-93B5-48CE-A627-F0E8DF5FF4EB}"/>
    <cellStyle name="40% - Accent5 8 2 4 5" xfId="29258" xr:uid="{2C4576D7-143A-48D9-A78A-4D390D1AD208}"/>
    <cellStyle name="40% - Accent5 8 2 4 6" xfId="29259" xr:uid="{6978A488-6C4A-4FE2-8A2D-1608A0CEB93C}"/>
    <cellStyle name="40% - Accent5 8 2 5" xfId="29260" xr:uid="{AD0CE20A-A09A-4D38-A3D9-22F656DE014A}"/>
    <cellStyle name="40% - Accent5 8 2 5 2" xfId="29261" xr:uid="{4690F881-438A-4529-9404-BB3FB69C8CCC}"/>
    <cellStyle name="40% - Accent5 8 2 5 2 2" xfId="29262" xr:uid="{A676BE84-3791-4D47-98AE-68C5A942693C}"/>
    <cellStyle name="40% - Accent5 8 2 5 2 2 2" xfId="29263" xr:uid="{37B715E0-57C5-47C9-8DC5-DF9D1C8189EE}"/>
    <cellStyle name="40% - Accent5 8 2 5 2 2 2 2" xfId="29264" xr:uid="{F3110B35-7E68-4B68-8305-9AEBA3C5E26D}"/>
    <cellStyle name="40% - Accent5 8 2 5 2 2 3" xfId="29265" xr:uid="{970A6686-A40C-4546-9E4D-E388FB2080B9}"/>
    <cellStyle name="40% - Accent5 8 2 5 2 3" xfId="29266" xr:uid="{216C1210-171A-4910-84BE-B761B8E83FDE}"/>
    <cellStyle name="40% - Accent5 8 2 5 2 3 2" xfId="29267" xr:uid="{F39EDD62-8913-4449-940E-93A00A32591F}"/>
    <cellStyle name="40% - Accent5 8 2 5 2 4" xfId="29268" xr:uid="{6B4E5F61-1B05-43C1-8783-CC38D76AB6FE}"/>
    <cellStyle name="40% - Accent5 8 2 5 3" xfId="29269" xr:uid="{8DA4A952-7D84-4B27-BAA4-5F329F36152B}"/>
    <cellStyle name="40% - Accent5 8 2 5 3 2" xfId="29270" xr:uid="{B18F3C3F-91DB-41D1-9BC7-556F1CE82616}"/>
    <cellStyle name="40% - Accent5 8 2 5 3 2 2" xfId="29271" xr:uid="{A4215D04-DDB1-468C-B377-056FEDDCE43A}"/>
    <cellStyle name="40% - Accent5 8 2 5 3 3" xfId="29272" xr:uid="{75580951-EFE1-4779-B7C9-BCCAA2F7FD19}"/>
    <cellStyle name="40% - Accent5 8 2 5 4" xfId="29273" xr:uid="{C8B3AB93-D5ED-4E23-A5A7-1A2F9A9123BD}"/>
    <cellStyle name="40% - Accent5 8 2 5 4 2" xfId="29274" xr:uid="{56FA8BE5-46FE-4937-A75B-1A82E9E3DE8F}"/>
    <cellStyle name="40% - Accent5 8 2 5 5" xfId="29275" xr:uid="{2BB07A16-1E4C-4AF3-8B25-6B7AE2BA6D50}"/>
    <cellStyle name="40% - Accent5 8 2 6" xfId="29276" xr:uid="{41473A00-375C-4E0E-9BE1-C93EBD47F7D7}"/>
    <cellStyle name="40% - Accent5 8 2 6 2" xfId="29277" xr:uid="{73BD9AB2-5D17-47ED-9308-5FE068111D6C}"/>
    <cellStyle name="40% - Accent5 8 2 6 2 2" xfId="29278" xr:uid="{FE125444-F917-4963-8AC2-F88E1E9F0BBD}"/>
    <cellStyle name="40% - Accent5 8 2 6 2 2 2" xfId="29279" xr:uid="{CEE1E39D-9C66-4871-A4F2-75C06A5DF309}"/>
    <cellStyle name="40% - Accent5 8 2 6 2 3" xfId="29280" xr:uid="{910E50B0-3EC8-4284-A208-0FE89A1AC8C4}"/>
    <cellStyle name="40% - Accent5 8 2 6 3" xfId="29281" xr:uid="{0D5BF5AA-9D0E-4106-8DA7-125598B1825E}"/>
    <cellStyle name="40% - Accent5 8 2 6 3 2" xfId="29282" xr:uid="{D8035639-2AAA-4D02-A91E-A0D6DE553824}"/>
    <cellStyle name="40% - Accent5 8 2 6 4" xfId="29283" xr:uid="{F451B21F-538E-45E2-BA61-E9232485B93B}"/>
    <cellStyle name="40% - Accent5 8 2 7" xfId="29284" xr:uid="{8FCB151A-BE33-46D7-9F42-06AF48AE63D1}"/>
    <cellStyle name="40% - Accent5 8 2 7 2" xfId="29285" xr:uid="{98730D52-58AC-4D0E-9C29-B755FABA6AA1}"/>
    <cellStyle name="40% - Accent5 8 2 7 2 2" xfId="29286" xr:uid="{3219C24F-FF68-4BF3-BC2E-15009FA584DE}"/>
    <cellStyle name="40% - Accent5 8 2 7 3" xfId="29287" xr:uid="{2491C04A-739D-4D68-B0A1-E764FF462E4E}"/>
    <cellStyle name="40% - Accent5 8 2 8" xfId="29288" xr:uid="{4EAE232C-D172-41EC-972B-B98BC57B43DC}"/>
    <cellStyle name="40% - Accent5 8 2 8 2" xfId="29289" xr:uid="{E8C86BAD-0F93-4639-9114-60029405FF93}"/>
    <cellStyle name="40% - Accent5 8 2 9" xfId="29290" xr:uid="{FE4F1F8A-7AB0-4154-B1C3-322304F4ACEA}"/>
    <cellStyle name="40% - Accent5 8 3" xfId="29291" xr:uid="{BFD99BC4-8FAA-45A7-BAA8-F54323524D2B}"/>
    <cellStyle name="40% - Accent5 8 3 2" xfId="29292" xr:uid="{EC9BFB24-66B0-4B09-B504-CB9C34CAEAF3}"/>
    <cellStyle name="40% - Accent5 8 3 2 2" xfId="29293" xr:uid="{BDB93B32-6CD1-47FA-931F-0D669BB0977F}"/>
    <cellStyle name="40% - Accent5 8 3 2 2 2" xfId="29294" xr:uid="{2ED99AF1-D77D-4AA5-9C34-646B23B66D02}"/>
    <cellStyle name="40% - Accent5 8 3 2 2 2 2" xfId="29295" xr:uid="{51FED678-5692-4A7B-9AB0-7FE879CE1973}"/>
    <cellStyle name="40% - Accent5 8 3 2 2 3" xfId="29296" xr:uid="{87F42C04-C238-4885-9D95-B3FAE9289808}"/>
    <cellStyle name="40% - Accent5 8 3 2 3" xfId="29297" xr:uid="{FA2EE397-F687-43A1-A946-9E2BCFD8AD14}"/>
    <cellStyle name="40% - Accent5 8 3 2 3 2" xfId="29298" xr:uid="{00AE0447-1B0A-4CD1-BF01-9F9076442229}"/>
    <cellStyle name="40% - Accent5 8 3 2 4" xfId="29299" xr:uid="{4CC7A0B8-0CCC-4493-A956-F08B939B6580}"/>
    <cellStyle name="40% - Accent5 8 3 2 5" xfId="29300" xr:uid="{C97E247D-1CA9-4070-A0FD-CFA6867DA91D}"/>
    <cellStyle name="40% - Accent5 8 3 3" xfId="29301" xr:uid="{35A144DC-9B85-4337-8551-6344C4B8B5E9}"/>
    <cellStyle name="40% - Accent5 8 3 3 2" xfId="29302" xr:uid="{35FE6D14-7F89-463A-81FF-069251E1ED15}"/>
    <cellStyle name="40% - Accent5 8 3 3 2 2" xfId="29303" xr:uid="{1C5AA823-364A-4A2B-8A15-0034E5E0138C}"/>
    <cellStyle name="40% - Accent5 8 3 3 3" xfId="29304" xr:uid="{0E16F9E2-5007-47BF-A2B8-513181EF9F20}"/>
    <cellStyle name="40% - Accent5 8 3 4" xfId="29305" xr:uid="{D6131F18-A1CC-47FC-9375-CA39A16AD0D2}"/>
    <cellStyle name="40% - Accent5 8 3 4 2" xfId="29306" xr:uid="{6E774D9E-1E3C-4860-99BC-DC1F17203725}"/>
    <cellStyle name="40% - Accent5 8 3 5" xfId="29307" xr:uid="{DC3826D4-AD51-47DE-A997-32049E44AC70}"/>
    <cellStyle name="40% - Accent5 8 3 6" xfId="29308" xr:uid="{DA820920-E84B-4DDA-842E-45412BF411FB}"/>
    <cellStyle name="40% - Accent5 8 4" xfId="29309" xr:uid="{7CB34607-F5AA-4657-AB58-6C0E8E485BA0}"/>
    <cellStyle name="40% - Accent5 8 4 2" xfId="29310" xr:uid="{60B59363-4B1C-4ECF-8653-873C35FFFE7B}"/>
    <cellStyle name="40% - Accent5 8 4 2 2" xfId="29311" xr:uid="{0E8ADB64-4B4F-4FA6-BD85-0B5E3B741CE0}"/>
    <cellStyle name="40% - Accent5 8 4 2 2 2" xfId="29312" xr:uid="{57AE14FC-B41E-42FE-B9AD-7218698DA2D0}"/>
    <cellStyle name="40% - Accent5 8 4 2 2 2 2" xfId="29313" xr:uid="{641E7196-B095-46FC-B9F0-58297CFB7565}"/>
    <cellStyle name="40% - Accent5 8 4 2 2 3" xfId="29314" xr:uid="{633B36BA-D6B4-4736-86EA-E36E631B5066}"/>
    <cellStyle name="40% - Accent5 8 4 2 3" xfId="29315" xr:uid="{0CB04B97-6F44-407C-A6B3-FC1FCF747422}"/>
    <cellStyle name="40% - Accent5 8 4 2 3 2" xfId="29316" xr:uid="{C639F5EE-51BC-4EE2-99C1-D5AAE4628084}"/>
    <cellStyle name="40% - Accent5 8 4 2 4" xfId="29317" xr:uid="{ADD2772A-2576-43C9-85A6-4673753D6194}"/>
    <cellStyle name="40% - Accent5 8 4 2 5" xfId="29318" xr:uid="{A85E2BBB-CF3D-4634-BA5D-68D514AA2015}"/>
    <cellStyle name="40% - Accent5 8 4 3" xfId="29319" xr:uid="{A90D859B-4F48-474E-BACA-65F9E3EC789A}"/>
    <cellStyle name="40% - Accent5 8 4 3 2" xfId="29320" xr:uid="{D16FC08C-3B73-408D-868B-C8389EFF1005}"/>
    <cellStyle name="40% - Accent5 8 4 3 2 2" xfId="29321" xr:uid="{ACA086CD-61E1-4B2E-872E-D1DD35F249DE}"/>
    <cellStyle name="40% - Accent5 8 4 3 3" xfId="29322" xr:uid="{F644D5F0-B021-437C-B849-F7DF18B023AD}"/>
    <cellStyle name="40% - Accent5 8 4 4" xfId="29323" xr:uid="{DC75726C-189D-4F70-A575-AC752058340F}"/>
    <cellStyle name="40% - Accent5 8 4 4 2" xfId="29324" xr:uid="{91633D88-0C89-4E5F-A1D8-A9AD2C59FA40}"/>
    <cellStyle name="40% - Accent5 8 4 5" xfId="29325" xr:uid="{00579921-6B5E-486E-9878-787EC4EB86B7}"/>
    <cellStyle name="40% - Accent5 8 4 6" xfId="29326" xr:uid="{3AFA949E-BB9F-4148-8277-004D1230CE40}"/>
    <cellStyle name="40% - Accent5 8 5" xfId="29327" xr:uid="{480DDBF4-6D5E-4CBD-A8F1-7EC100FF466D}"/>
    <cellStyle name="40% - Accent5 8 5 2" xfId="29328" xr:uid="{E0C898F7-2F13-495F-B3AE-010CB4E5106D}"/>
    <cellStyle name="40% - Accent5 8 5 2 2" xfId="29329" xr:uid="{00A4A06A-318E-4B35-9D48-2914EAEC93B7}"/>
    <cellStyle name="40% - Accent5 8 5 2 2 2" xfId="29330" xr:uid="{D787C5B8-5041-4AD8-AC1E-A8FDFF101D0D}"/>
    <cellStyle name="40% - Accent5 8 5 2 2 2 2" xfId="29331" xr:uid="{4602909E-5B19-432C-BCC1-29E0EF3C979D}"/>
    <cellStyle name="40% - Accent5 8 5 2 2 3" xfId="29332" xr:uid="{A6C636E0-8C55-4EEB-84A0-8C467112071D}"/>
    <cellStyle name="40% - Accent5 8 5 2 3" xfId="29333" xr:uid="{DE248AE7-C9F2-4159-B315-B0DD30092F6C}"/>
    <cellStyle name="40% - Accent5 8 5 2 3 2" xfId="29334" xr:uid="{C823354D-A165-485C-B767-24E31664E77D}"/>
    <cellStyle name="40% - Accent5 8 5 2 4" xfId="29335" xr:uid="{5F4546EB-2A7B-49A2-9217-DB303ED941F7}"/>
    <cellStyle name="40% - Accent5 8 5 3" xfId="29336" xr:uid="{714ECFCF-EAB8-43E7-A1A9-3B953B1F1B27}"/>
    <cellStyle name="40% - Accent5 8 5 3 2" xfId="29337" xr:uid="{E9E96AB2-19B6-4551-819A-98B131D93A65}"/>
    <cellStyle name="40% - Accent5 8 5 3 2 2" xfId="29338" xr:uid="{43AE431A-7E6A-4D2D-AE8C-5547704D3B0A}"/>
    <cellStyle name="40% - Accent5 8 5 3 3" xfId="29339" xr:uid="{81EC2492-C482-4768-82E8-DF59D730DEF7}"/>
    <cellStyle name="40% - Accent5 8 5 4" xfId="29340" xr:uid="{998EA25F-B317-4F88-B80E-FCB48DCCF4F3}"/>
    <cellStyle name="40% - Accent5 8 5 4 2" xfId="29341" xr:uid="{5D2D0A26-72AF-463F-A3AE-5E96D3417A4F}"/>
    <cellStyle name="40% - Accent5 8 5 5" xfId="29342" xr:uid="{B1626E16-0437-44C0-B623-E1918AB4BB60}"/>
    <cellStyle name="40% - Accent5 8 5 6" xfId="29343" xr:uid="{E6223E24-0ADE-46B9-825A-331491247F0C}"/>
    <cellStyle name="40% - Accent5 8 6" xfId="29344" xr:uid="{9AEF4420-9AEF-4589-B6EE-6B962726FCBC}"/>
    <cellStyle name="40% - Accent5 8 6 2" xfId="29345" xr:uid="{0A6E0417-FE3E-4141-8F7E-63591187DD2F}"/>
    <cellStyle name="40% - Accent5 8 6 2 2" xfId="29346" xr:uid="{7EFB0D6F-5AC0-43D7-BC81-DB6F1B30F160}"/>
    <cellStyle name="40% - Accent5 8 6 2 2 2" xfId="29347" xr:uid="{257D525E-F1EC-43FA-B532-98E1CCD54A73}"/>
    <cellStyle name="40% - Accent5 8 6 2 2 2 2" xfId="29348" xr:uid="{06E53E46-DC62-47BB-993F-5917C6CEF6E8}"/>
    <cellStyle name="40% - Accent5 8 6 2 2 3" xfId="29349" xr:uid="{3EA20A16-4CDE-4C00-96A1-87B47BBAABA4}"/>
    <cellStyle name="40% - Accent5 8 6 2 3" xfId="29350" xr:uid="{78F7606B-E11F-43D5-B9D4-52DC47AAC68C}"/>
    <cellStyle name="40% - Accent5 8 6 2 3 2" xfId="29351" xr:uid="{447830D4-088A-4DA8-BEDA-43403CE909DA}"/>
    <cellStyle name="40% - Accent5 8 6 2 4" xfId="29352" xr:uid="{7E3C9195-E7AD-4F7A-846E-8A2687ACD2CD}"/>
    <cellStyle name="40% - Accent5 8 6 3" xfId="29353" xr:uid="{C658E2E1-3B2E-4A20-96B3-EE10956C80FC}"/>
    <cellStyle name="40% - Accent5 8 6 3 2" xfId="29354" xr:uid="{D2001785-C205-4C96-93EB-4AA7EBDBC419}"/>
    <cellStyle name="40% - Accent5 8 6 3 2 2" xfId="29355" xr:uid="{AEE360AB-7B4A-4F49-814C-516412BC4A68}"/>
    <cellStyle name="40% - Accent5 8 6 3 3" xfId="29356" xr:uid="{35D2DEC4-3F51-4200-8968-393515E30F1C}"/>
    <cellStyle name="40% - Accent5 8 6 4" xfId="29357" xr:uid="{9C1208DE-5FF5-4CF2-AABD-95790F173B89}"/>
    <cellStyle name="40% - Accent5 8 6 4 2" xfId="29358" xr:uid="{21777F97-6DB1-4FBD-803A-3EC642E6FA19}"/>
    <cellStyle name="40% - Accent5 8 6 5" xfId="29359" xr:uid="{E360213B-0049-4061-9D7F-1669AA94969B}"/>
    <cellStyle name="40% - Accent5 8 7" xfId="29360" xr:uid="{07C5307E-7E3A-4884-9DAB-F294AA28406D}"/>
    <cellStyle name="40% - Accent5 8 7 2" xfId="29361" xr:uid="{75D6800E-F59D-4F81-A674-579FCBC7B298}"/>
    <cellStyle name="40% - Accent5 8 7 2 2" xfId="29362" xr:uid="{6EC0CD6C-1CE2-4043-B79C-A301C7BB69DE}"/>
    <cellStyle name="40% - Accent5 8 7 2 2 2" xfId="29363" xr:uid="{FA78CBDC-289E-4445-BF43-89DF560AC956}"/>
    <cellStyle name="40% - Accent5 8 7 2 3" xfId="29364" xr:uid="{C1A647D4-4EBA-4943-AC39-0EE35866AEA2}"/>
    <cellStyle name="40% - Accent5 8 7 3" xfId="29365" xr:uid="{08475DCD-22E2-4D96-AFE3-4CA846313DF0}"/>
    <cellStyle name="40% - Accent5 8 7 3 2" xfId="29366" xr:uid="{85ACB1DA-7DEC-4608-AC95-3046327AC22F}"/>
    <cellStyle name="40% - Accent5 8 7 4" xfId="29367" xr:uid="{F560A610-6000-4E6F-BDD1-12CC0C536F5B}"/>
    <cellStyle name="40% - Accent5 8 8" xfId="29368" xr:uid="{87F453B9-CCE7-4490-A0BC-6312B3B0F5DC}"/>
    <cellStyle name="40% - Accent5 8 8 2" xfId="29369" xr:uid="{D2F2AD1E-576F-455A-BA24-66D9EA64F0C1}"/>
    <cellStyle name="40% - Accent5 8 8 2 2" xfId="29370" xr:uid="{5DB61437-ED3F-4C20-B21F-840985BB868F}"/>
    <cellStyle name="40% - Accent5 8 8 3" xfId="29371" xr:uid="{7872412A-DE66-455B-9507-07E9FAFD3771}"/>
    <cellStyle name="40% - Accent5 8 9" xfId="29372" xr:uid="{0A16E7B6-FA09-4FFF-9C90-763310DC6A9E}"/>
    <cellStyle name="40% - Accent5 8 9 2" xfId="29373" xr:uid="{CF49F70A-57FA-45B5-BDDD-98811564C428}"/>
    <cellStyle name="40% - Accent5 9" xfId="29374" xr:uid="{EFACF6A4-3662-4069-941D-B053027FB0C6}"/>
    <cellStyle name="40% - Accent5 9 10" xfId="29375" xr:uid="{C4F098A7-D913-49CA-B023-7AB9308587BF}"/>
    <cellStyle name="40% - Accent5 9 2" xfId="29376" xr:uid="{FF085B74-ECF5-4211-BBC3-C8C718142E0E}"/>
    <cellStyle name="40% - Accent5 9 2 2" xfId="29377" xr:uid="{168ECD60-128C-4F03-A284-56B8E2940F90}"/>
    <cellStyle name="40% - Accent5 9 2 2 2" xfId="29378" xr:uid="{2DB00ED0-E9D0-483F-B951-4BA3FA22587B}"/>
    <cellStyle name="40% - Accent5 9 2 2 2 2" xfId="29379" xr:uid="{A8A17E10-9EB3-4E77-9C6B-E4DA00B1FDCD}"/>
    <cellStyle name="40% - Accent5 9 2 2 2 2 2" xfId="29380" xr:uid="{736759D1-CB56-4062-BBFA-A3B2222099CA}"/>
    <cellStyle name="40% - Accent5 9 2 2 2 3" xfId="29381" xr:uid="{EC13AFF0-B23E-4681-B985-E8F19366C1E8}"/>
    <cellStyle name="40% - Accent5 9 2 2 3" xfId="29382" xr:uid="{4C0B556D-C921-42EE-A906-147ECCBA7592}"/>
    <cellStyle name="40% - Accent5 9 2 2 3 2" xfId="29383" xr:uid="{8F5FF2C7-AD61-42C6-9D7B-47C65C9CF4A7}"/>
    <cellStyle name="40% - Accent5 9 2 2 4" xfId="29384" xr:uid="{7E455802-2319-4285-98DA-8CE9CFF65B47}"/>
    <cellStyle name="40% - Accent5 9 2 2 5" xfId="29385" xr:uid="{5874967F-9731-4519-95DD-E910BBD07145}"/>
    <cellStyle name="40% - Accent5 9 2 3" xfId="29386" xr:uid="{9D110DEE-6644-455C-871E-01AA43FDBC21}"/>
    <cellStyle name="40% - Accent5 9 2 3 2" xfId="29387" xr:uid="{EE60869C-10B8-4C47-BA01-94F04B4E069D}"/>
    <cellStyle name="40% - Accent5 9 2 3 2 2" xfId="29388" xr:uid="{F90138D4-46EE-43A0-9BAF-1F9EDE9C9069}"/>
    <cellStyle name="40% - Accent5 9 2 3 3" xfId="29389" xr:uid="{35D701BD-1693-4B11-98C4-3400EA6BB243}"/>
    <cellStyle name="40% - Accent5 9 2 4" xfId="29390" xr:uid="{0C05130E-B452-4EAB-AC96-962DD3E39239}"/>
    <cellStyle name="40% - Accent5 9 2 4 2" xfId="29391" xr:uid="{7CCDC0CC-2D50-4F85-AC83-2C2C328CAF04}"/>
    <cellStyle name="40% - Accent5 9 2 5" xfId="29392" xr:uid="{23A90341-0B3D-4B70-925A-AE57F6D7CF0C}"/>
    <cellStyle name="40% - Accent5 9 2 6" xfId="29393" xr:uid="{B3B8DF4E-6F74-42BF-AF56-AC2B977D1A7C}"/>
    <cellStyle name="40% - Accent5 9 3" xfId="29394" xr:uid="{09E7323B-8247-4DEC-BF11-870AA7D140A4}"/>
    <cellStyle name="40% - Accent5 9 3 2" xfId="29395" xr:uid="{EA6464C3-0AF5-4331-8B32-3052FAA0441E}"/>
    <cellStyle name="40% - Accent5 9 3 2 2" xfId="29396" xr:uid="{13790106-D102-476A-9941-B0167B8267C2}"/>
    <cellStyle name="40% - Accent5 9 3 2 2 2" xfId="29397" xr:uid="{F64EAEC8-F31C-4E29-B765-BC6122CA5C9E}"/>
    <cellStyle name="40% - Accent5 9 3 2 2 2 2" xfId="29398" xr:uid="{03768716-6389-4764-9AB6-49BED1CE986D}"/>
    <cellStyle name="40% - Accent5 9 3 2 2 3" xfId="29399" xr:uid="{905DFB34-EF64-4B96-9ECA-321E2D32EDC9}"/>
    <cellStyle name="40% - Accent5 9 3 2 3" xfId="29400" xr:uid="{5D5EBA67-AD28-4F57-AF9D-5E271C7E2AA6}"/>
    <cellStyle name="40% - Accent5 9 3 2 3 2" xfId="29401" xr:uid="{47D57F4D-7FF8-4AAF-A0ED-97618179C429}"/>
    <cellStyle name="40% - Accent5 9 3 2 4" xfId="29402" xr:uid="{3A49C107-1625-4FCA-A3D1-440238F7277F}"/>
    <cellStyle name="40% - Accent5 9 3 2 5" xfId="29403" xr:uid="{28DAA4D0-7358-4D63-B440-B88C22CED691}"/>
    <cellStyle name="40% - Accent5 9 3 3" xfId="29404" xr:uid="{10FCBF94-37CE-49D5-B353-0E05DCBD4E45}"/>
    <cellStyle name="40% - Accent5 9 3 3 2" xfId="29405" xr:uid="{3C51FB99-40C6-451E-B8A3-F8BBA3F332AC}"/>
    <cellStyle name="40% - Accent5 9 3 3 2 2" xfId="29406" xr:uid="{F51AB712-CBE6-45AE-9FE1-BA798234709D}"/>
    <cellStyle name="40% - Accent5 9 3 3 3" xfId="29407" xr:uid="{B6867576-998C-4D2D-8A54-12C3E157B228}"/>
    <cellStyle name="40% - Accent5 9 3 4" xfId="29408" xr:uid="{BEB112F9-D545-4DC9-8B8C-14121065DA90}"/>
    <cellStyle name="40% - Accent5 9 3 4 2" xfId="29409" xr:uid="{0D2E49B6-63E1-4BDA-8B04-C6AF56690509}"/>
    <cellStyle name="40% - Accent5 9 3 5" xfId="29410" xr:uid="{8FEB360C-DD87-4D2B-BCE3-0BF85452A351}"/>
    <cellStyle name="40% - Accent5 9 3 6" xfId="29411" xr:uid="{DF70E8F9-FF1E-4F35-AD77-5AD88BB504F9}"/>
    <cellStyle name="40% - Accent5 9 4" xfId="29412" xr:uid="{E82F2A27-7321-4B6F-AA02-C08B3616DC94}"/>
    <cellStyle name="40% - Accent5 9 4 2" xfId="29413" xr:uid="{27FCFABC-60E4-4FAC-8136-EDB752117B2C}"/>
    <cellStyle name="40% - Accent5 9 4 2 2" xfId="29414" xr:uid="{20066104-2044-4AF5-A6A7-7B884C34CF20}"/>
    <cellStyle name="40% - Accent5 9 4 2 2 2" xfId="29415" xr:uid="{7A24D69B-A7A4-4A70-85E1-94BD79306D3D}"/>
    <cellStyle name="40% - Accent5 9 4 2 2 2 2" xfId="29416" xr:uid="{AEEFF436-2E93-4BD4-BE18-EE35035FDB71}"/>
    <cellStyle name="40% - Accent5 9 4 2 2 3" xfId="29417" xr:uid="{156ABFBE-DF36-4610-B390-CE1F5DB3961B}"/>
    <cellStyle name="40% - Accent5 9 4 2 3" xfId="29418" xr:uid="{B78AC854-49F4-4CB5-9344-7717C7614C7F}"/>
    <cellStyle name="40% - Accent5 9 4 2 3 2" xfId="29419" xr:uid="{64092541-A4D4-41CA-88C0-CBBCE8C1BA0D}"/>
    <cellStyle name="40% - Accent5 9 4 2 4" xfId="29420" xr:uid="{FF9F6740-6ED9-4055-98E4-BE74CEB4815E}"/>
    <cellStyle name="40% - Accent5 9 4 3" xfId="29421" xr:uid="{BDC9FA4A-E151-4A0F-884D-E7DA73BC832E}"/>
    <cellStyle name="40% - Accent5 9 4 3 2" xfId="29422" xr:uid="{0FC4134C-3349-46A5-9201-BB6044D08A4F}"/>
    <cellStyle name="40% - Accent5 9 4 3 2 2" xfId="29423" xr:uid="{9092FC0A-95BD-4D04-9168-7DE46A96E477}"/>
    <cellStyle name="40% - Accent5 9 4 3 3" xfId="29424" xr:uid="{E1889985-4AD8-4350-B6D3-A36388D2939D}"/>
    <cellStyle name="40% - Accent5 9 4 4" xfId="29425" xr:uid="{FACE7C68-E014-4C71-A972-11ACA4986B5C}"/>
    <cellStyle name="40% - Accent5 9 4 4 2" xfId="29426" xr:uid="{C754937C-F5C8-4855-8A99-44E71377CC2D}"/>
    <cellStyle name="40% - Accent5 9 4 5" xfId="29427" xr:uid="{CABBCBA9-3E4E-47B8-AFC1-E9039A555811}"/>
    <cellStyle name="40% - Accent5 9 4 6" xfId="29428" xr:uid="{0EF68AA2-1506-44ED-B5D3-80F487F3883F}"/>
    <cellStyle name="40% - Accent5 9 5" xfId="29429" xr:uid="{23B15A1F-7E12-4014-9867-1D4AB24BCC7A}"/>
    <cellStyle name="40% - Accent5 9 5 2" xfId="29430" xr:uid="{12CA160D-4AFF-483D-A93C-5DC611692547}"/>
    <cellStyle name="40% - Accent5 9 5 2 2" xfId="29431" xr:uid="{884CC240-6DBC-4954-A4E9-2C0FD78540D2}"/>
    <cellStyle name="40% - Accent5 9 5 2 2 2" xfId="29432" xr:uid="{9DFBC622-BDB0-457C-91D8-547205E2BB49}"/>
    <cellStyle name="40% - Accent5 9 5 2 2 2 2" xfId="29433" xr:uid="{5D641D80-71D9-421B-9672-1F0981865B92}"/>
    <cellStyle name="40% - Accent5 9 5 2 2 3" xfId="29434" xr:uid="{6D890889-FC7B-48D1-B735-E5C0E2EAFB43}"/>
    <cellStyle name="40% - Accent5 9 5 2 3" xfId="29435" xr:uid="{88D766AE-8995-40CE-BB8A-A69DFEC4B0FC}"/>
    <cellStyle name="40% - Accent5 9 5 2 3 2" xfId="29436" xr:uid="{C7654B41-9DF2-4ABE-BA00-87F18F466246}"/>
    <cellStyle name="40% - Accent5 9 5 2 4" xfId="29437" xr:uid="{706469A7-2678-4544-958A-4F63C92EFAFF}"/>
    <cellStyle name="40% - Accent5 9 5 3" xfId="29438" xr:uid="{A9A79471-11FD-4641-BE89-7366D0041F2A}"/>
    <cellStyle name="40% - Accent5 9 5 3 2" xfId="29439" xr:uid="{764F9806-7DFD-4790-86A2-F7CA30A770B0}"/>
    <cellStyle name="40% - Accent5 9 5 3 2 2" xfId="29440" xr:uid="{6DDBB952-A44C-4F8D-A6CC-D41E08E0C3E1}"/>
    <cellStyle name="40% - Accent5 9 5 3 3" xfId="29441" xr:uid="{81C7C9B2-5435-4AFB-87D3-9A2DA180310E}"/>
    <cellStyle name="40% - Accent5 9 5 4" xfId="29442" xr:uid="{85BEACE3-BE71-4120-8492-CF8921F890D4}"/>
    <cellStyle name="40% - Accent5 9 5 4 2" xfId="29443" xr:uid="{09D14FE9-693A-4173-BE49-A8EB5B06165E}"/>
    <cellStyle name="40% - Accent5 9 5 5" xfId="29444" xr:uid="{DB50A8F9-3195-4901-AB3F-A5B834419101}"/>
    <cellStyle name="40% - Accent5 9 6" xfId="29445" xr:uid="{7558B191-4529-4300-A882-0A82B987F52D}"/>
    <cellStyle name="40% - Accent5 9 6 2" xfId="29446" xr:uid="{A3B76E03-F0F0-4BC7-B50C-20D110464ED2}"/>
    <cellStyle name="40% - Accent5 9 6 2 2" xfId="29447" xr:uid="{0FE64D9B-8933-49DE-8509-A195C714596C}"/>
    <cellStyle name="40% - Accent5 9 6 2 2 2" xfId="29448" xr:uid="{B55BA264-6747-4CF6-8A58-35B45095C1BF}"/>
    <cellStyle name="40% - Accent5 9 6 2 3" xfId="29449" xr:uid="{3DA16234-D5A3-46C8-86EF-DE30BEB7B845}"/>
    <cellStyle name="40% - Accent5 9 6 3" xfId="29450" xr:uid="{B465EC81-7730-457A-A32F-F0BC7E2DCAFF}"/>
    <cellStyle name="40% - Accent5 9 6 3 2" xfId="29451" xr:uid="{85E6B09D-2629-4EFA-93C1-6CA08F04F55A}"/>
    <cellStyle name="40% - Accent5 9 6 4" xfId="29452" xr:uid="{63BD2096-02BC-4279-851F-41A608BE76FE}"/>
    <cellStyle name="40% - Accent5 9 7" xfId="29453" xr:uid="{044CA490-ED5F-41AA-BC12-ED400CEC16D4}"/>
    <cellStyle name="40% - Accent5 9 7 2" xfId="29454" xr:uid="{15558B19-6D3C-4403-9C29-4ED17514F3B9}"/>
    <cellStyle name="40% - Accent5 9 7 2 2" xfId="29455" xr:uid="{B2944F32-F03C-414E-A5B7-53C5C956205F}"/>
    <cellStyle name="40% - Accent5 9 7 3" xfId="29456" xr:uid="{FA28CD5D-5049-42B9-B57E-C7736CBB9E36}"/>
    <cellStyle name="40% - Accent5 9 8" xfId="29457" xr:uid="{E295441F-BA63-4FC8-80D1-2796F5971C79}"/>
    <cellStyle name="40% - Accent5 9 8 2" xfId="29458" xr:uid="{7C8B13E9-9E50-48C4-B7D4-D0F1721A572D}"/>
    <cellStyle name="40% - Accent5 9 9" xfId="29459" xr:uid="{1981E272-1BE8-4411-989A-595EA454D916}"/>
    <cellStyle name="40% - Accent6" xfId="113" builtinId="51" hidden="1"/>
    <cellStyle name="40% - Accent6 10" xfId="29460" xr:uid="{EEF9A02C-8B50-4F13-AEA3-8235794E9744}"/>
    <cellStyle name="40% - Accent6 10 2" xfId="29461" xr:uid="{0E782382-2BE7-495C-B9EC-D959D552E272}"/>
    <cellStyle name="40% - Accent6 11" xfId="29462" xr:uid="{DD1E3B64-B60A-4921-BE25-CC510D93568F}"/>
    <cellStyle name="40% - Accent6 11 2" xfId="29463" xr:uid="{B05DCDD0-776A-4D95-8C6A-718D59AB06FB}"/>
    <cellStyle name="40% - Accent6 12" xfId="29464" xr:uid="{036F1013-09C2-4652-A616-E2E85F491756}"/>
    <cellStyle name="40% - Accent6 12 2" xfId="29465" xr:uid="{50850C11-9F07-4D74-969C-FEA28C978FC7}"/>
    <cellStyle name="40% - Accent6 13" xfId="29466" xr:uid="{09F99730-F043-41E2-92F4-A96A946DCEF9}"/>
    <cellStyle name="40% - Accent6 2" xfId="29467" xr:uid="{6196AFC0-64A4-482E-AC9A-003DE542FC6B}"/>
    <cellStyle name="40% - Accent6 2 10" xfId="29468" xr:uid="{134CEBA2-332B-4A3D-9189-85C5DC331DE7}"/>
    <cellStyle name="40% - Accent6 2 11" xfId="29469" xr:uid="{BC7002EA-73A1-4206-96B7-6FD1D674A0D4}"/>
    <cellStyle name="40% - Accent6 2 11 2" xfId="29470" xr:uid="{99B7FD1B-F406-4711-9831-85EED3A67D5B}"/>
    <cellStyle name="40% - Accent6 2 11 2 2" xfId="29471" xr:uid="{9C088934-DC1E-4FDE-A208-C836FC39BF54}"/>
    <cellStyle name="40% - Accent6 2 11 2 2 2" xfId="29472" xr:uid="{B45908D6-EC82-457A-9818-D0BE4391C12F}"/>
    <cellStyle name="40% - Accent6 2 11 2 3" xfId="29473" xr:uid="{70B68A82-7539-439E-A896-DCB5DA382BF6}"/>
    <cellStyle name="40% - Accent6 2 11 3" xfId="29474" xr:uid="{6D52B6B1-0849-48B4-AA82-38F8FE0EA459}"/>
    <cellStyle name="40% - Accent6 2 11 3 2" xfId="29475" xr:uid="{18C94E26-1B1A-41B5-A325-00A79C6EF17A}"/>
    <cellStyle name="40% - Accent6 2 11 4" xfId="29476" xr:uid="{73C48387-27C5-490A-A8E4-1BD420EB7C76}"/>
    <cellStyle name="40% - Accent6 2 12" xfId="29477" xr:uid="{0C1D9608-0195-4A8A-8923-16513AF8A14F}"/>
    <cellStyle name="40% - Accent6 2 12 2" xfId="29478" xr:uid="{1F067A88-0FCD-4B9A-8FE3-4B41C364BF7C}"/>
    <cellStyle name="40% - Accent6 2 12 2 2" xfId="29479" xr:uid="{527E1D68-8D5C-418F-B34E-5C0FEBC6A8C3}"/>
    <cellStyle name="40% - Accent6 2 12 3" xfId="29480" xr:uid="{454BE057-C945-43BD-ACCA-B04905025D5D}"/>
    <cellStyle name="40% - Accent6 2 13" xfId="29481" xr:uid="{D833D7AD-C20E-42D2-A6F5-B46211E9B2C6}"/>
    <cellStyle name="40% - Accent6 2 13 2" xfId="29482" xr:uid="{7DD2EA3D-BDC6-47E3-A4A9-B256157A294B}"/>
    <cellStyle name="40% - Accent6 2 14" xfId="29483" xr:uid="{6B745AE6-9D1B-4FB0-A8BE-DBBBAF581846}"/>
    <cellStyle name="40% - Accent6 2 2" xfId="29484" xr:uid="{38B13857-2A40-4C97-A7AB-7909E276D5A3}"/>
    <cellStyle name="40% - Accent6 2 2 2" xfId="29485" xr:uid="{D08C8F5B-1D08-4A31-9798-A64A75066661}"/>
    <cellStyle name="40% - Accent6 2 2 2 2" xfId="29486" xr:uid="{DF401D3D-1412-4D3A-B870-1CA61778FFBC}"/>
    <cellStyle name="40% - Accent6 2 2 2 2 2" xfId="29487" xr:uid="{90786A16-D205-4264-A2D1-9ACCEA90F0C3}"/>
    <cellStyle name="40% - Accent6 2 2 2 2 3" xfId="29488" xr:uid="{E66FD7DB-8831-41AD-A86A-88BA3E807685}"/>
    <cellStyle name="40% - Accent6 2 2 2 2 3 2" xfId="29489" xr:uid="{8FDB3B41-0F2B-47AD-9CB8-ABDDDFCFFCD9}"/>
    <cellStyle name="40% - Accent6 2 2 2 2 3 2 2" xfId="29490" xr:uid="{34B89D58-5FA4-4A07-AC11-C47862061005}"/>
    <cellStyle name="40% - Accent6 2 2 2 2 3 2 2 2" xfId="29491" xr:uid="{C27A6EA6-8EF1-4793-BA2E-EF9E72AE5B5B}"/>
    <cellStyle name="40% - Accent6 2 2 2 2 3 2 3" xfId="29492" xr:uid="{05AF42D2-E8C7-4F9C-A007-ABA200D41BED}"/>
    <cellStyle name="40% - Accent6 2 2 2 2 3 3" xfId="29493" xr:uid="{31FD46F6-09D7-471E-BD7F-AA7C6EF9D984}"/>
    <cellStyle name="40% - Accent6 2 2 2 2 3 3 2" xfId="29494" xr:uid="{80A2BE4E-29FA-4CEA-A601-DC8E3BA58BE8}"/>
    <cellStyle name="40% - Accent6 2 2 2 2 3 4" xfId="29495" xr:uid="{35F7E786-1000-4B12-8819-ECBF99E724FA}"/>
    <cellStyle name="40% - Accent6 2 2 2 2 4" xfId="29496" xr:uid="{E20F041A-D0E3-45D2-96AF-99D710AE9553}"/>
    <cellStyle name="40% - Accent6 2 2 2 2 4 2" xfId="29497" xr:uid="{D3D344E3-0F39-4C93-9717-6E3901B89EE4}"/>
    <cellStyle name="40% - Accent6 2 2 2 2 4 2 2" xfId="29498" xr:uid="{C6C22866-5EB3-4688-B2F9-0C640E616EFE}"/>
    <cellStyle name="40% - Accent6 2 2 2 2 4 3" xfId="29499" xr:uid="{ECBB46B5-A83B-41DB-BF97-DDA2DC8569C7}"/>
    <cellStyle name="40% - Accent6 2 2 2 2 5" xfId="29500" xr:uid="{48D28B9A-EAB3-4A63-98B0-2D8D2119ABB8}"/>
    <cellStyle name="40% - Accent6 2 2 2 2 5 2" xfId="29501" xr:uid="{30576FC2-A8C3-43D4-8B62-7159F1D4EF96}"/>
    <cellStyle name="40% - Accent6 2 2 2 2 6" xfId="29502" xr:uid="{586BD7C9-2872-4048-AEE1-F478BE677EF0}"/>
    <cellStyle name="40% - Accent6 2 2 2 3" xfId="29503" xr:uid="{397A7B2B-3E65-480E-8314-317A77EE6DD0}"/>
    <cellStyle name="40% - Accent6 2 2 2 3 2" xfId="29504" xr:uid="{08086E18-61FE-42B2-91D9-2D35E3F5F683}"/>
    <cellStyle name="40% - Accent6 2 2 2 3 2 2" xfId="29505" xr:uid="{0FA82A41-5409-4EF9-B4E6-E08342E1D073}"/>
    <cellStyle name="40% - Accent6 2 2 2 3 2 2 2" xfId="29506" xr:uid="{937304DC-877C-4FB4-B520-DEF80BEE7D54}"/>
    <cellStyle name="40% - Accent6 2 2 2 3 2 2 2 2" xfId="29507" xr:uid="{FD1F72BF-C33B-4193-AC70-371BBA3AD146}"/>
    <cellStyle name="40% - Accent6 2 2 2 3 2 2 3" xfId="29508" xr:uid="{E16DDF75-6EDE-4B2A-A179-90C0CC83170C}"/>
    <cellStyle name="40% - Accent6 2 2 2 3 2 3" xfId="29509" xr:uid="{4210EF8D-B080-4081-946E-3EDA9546414C}"/>
    <cellStyle name="40% - Accent6 2 2 2 3 2 3 2" xfId="29510" xr:uid="{0AADD8AB-DC61-41BF-A8A9-F4092FE39782}"/>
    <cellStyle name="40% - Accent6 2 2 2 3 2 4" xfId="29511" xr:uid="{43A834A9-6910-4689-B575-A9F06D5D0F9F}"/>
    <cellStyle name="40% - Accent6 2 2 2 3 3" xfId="29512" xr:uid="{44975176-2D6C-463A-854E-5F9F967D7DDC}"/>
    <cellStyle name="40% - Accent6 2 2 2 3 3 2" xfId="29513" xr:uid="{6EF6F9EF-A087-4EFC-9745-9D28BF9026C1}"/>
    <cellStyle name="40% - Accent6 2 2 2 3 3 2 2" xfId="29514" xr:uid="{CA784FB2-4424-48CF-9430-3A02A4C11049}"/>
    <cellStyle name="40% - Accent6 2 2 2 3 3 3" xfId="29515" xr:uid="{17A49D62-7FA2-4542-AC61-FEC9E182ADCC}"/>
    <cellStyle name="40% - Accent6 2 2 2 3 4" xfId="29516" xr:uid="{84D25D65-80F9-4AD7-ACC7-C9ED3FAA8834}"/>
    <cellStyle name="40% - Accent6 2 2 2 3 4 2" xfId="29517" xr:uid="{7AC70611-D0F5-4A2E-91F0-BA59AD97FD4E}"/>
    <cellStyle name="40% - Accent6 2 2 2 3 5" xfId="29518" xr:uid="{094044DC-6CA9-47C6-8CF0-D01C2D6CC52C}"/>
    <cellStyle name="40% - Accent6 2 2 2 4" xfId="29519" xr:uid="{30DA8EA9-53BE-4973-82F2-A46BF6F8A695}"/>
    <cellStyle name="40% - Accent6 2 2 2 4 2" xfId="29520" xr:uid="{9799F7E5-C074-4AF4-A765-EB0F4DC4C805}"/>
    <cellStyle name="40% - Accent6 2 2 2 4 2 2" xfId="29521" xr:uid="{BD3B5C83-07BA-4ABE-8FD2-F8BBB57431E0}"/>
    <cellStyle name="40% - Accent6 2 2 2 4 2 2 2" xfId="29522" xr:uid="{9B8793D7-CBE0-4B57-AE00-8102ADACA725}"/>
    <cellStyle name="40% - Accent6 2 2 2 4 2 2 2 2" xfId="29523" xr:uid="{9ED6BB97-56A3-4CD8-8B75-1404B439BB5B}"/>
    <cellStyle name="40% - Accent6 2 2 2 4 2 2 3" xfId="29524" xr:uid="{5D193E9A-7CE4-4C65-9E89-9D73EFDE7297}"/>
    <cellStyle name="40% - Accent6 2 2 2 4 2 3" xfId="29525" xr:uid="{9F86003D-0EAC-46CF-A203-8D8FC9DE44C1}"/>
    <cellStyle name="40% - Accent6 2 2 2 4 2 3 2" xfId="29526" xr:uid="{BBA3CD85-6F85-47E9-A142-7E6C7B0B8BAC}"/>
    <cellStyle name="40% - Accent6 2 2 2 4 2 4" xfId="29527" xr:uid="{67510A24-1B65-4166-A5E5-0433B7283C4B}"/>
    <cellStyle name="40% - Accent6 2 2 2 4 3" xfId="29528" xr:uid="{6C69A4A8-12FA-4764-B73D-FFB8509E43C9}"/>
    <cellStyle name="40% - Accent6 2 2 2 4 3 2" xfId="29529" xr:uid="{EAD3FE37-FD92-486B-9AA6-E7865708630F}"/>
    <cellStyle name="40% - Accent6 2 2 2 4 3 2 2" xfId="29530" xr:uid="{025BE0B4-1384-475D-A041-553AA155B917}"/>
    <cellStyle name="40% - Accent6 2 2 2 4 3 3" xfId="29531" xr:uid="{FB517B00-7065-467A-B7F6-873E1CC91AD2}"/>
    <cellStyle name="40% - Accent6 2 2 2 4 4" xfId="29532" xr:uid="{50F8BAEE-4A60-421B-B0A5-F2B781CD0D37}"/>
    <cellStyle name="40% - Accent6 2 2 2 4 4 2" xfId="29533" xr:uid="{251F6B0C-A391-4BAC-BCA0-E7B7B132FFD4}"/>
    <cellStyle name="40% - Accent6 2 2 2 4 5" xfId="29534" xr:uid="{339A3BCC-DD7A-4A98-B4CC-A893E8CADAC6}"/>
    <cellStyle name="40% - Accent6 2 2 2_Sheet1" xfId="29535" xr:uid="{5173228E-53BD-4895-8F7E-C855CAB369A5}"/>
    <cellStyle name="40% - Accent6 2 2 3" xfId="29536" xr:uid="{C9E9FB5B-09C6-4D08-A915-2883008C02A1}"/>
    <cellStyle name="40% - Accent6 2 2 3 2" xfId="29537" xr:uid="{806F0DE7-4A15-4A55-B29E-71B183B33822}"/>
    <cellStyle name="40% - Accent6 2 2 3 2 2" xfId="29538" xr:uid="{20E789D5-DFB9-4B85-AAAF-E1B83CE258B3}"/>
    <cellStyle name="40% - Accent6 2 2 3 2 2 2" xfId="29539" xr:uid="{D56E6513-4173-4FCD-A84C-04125F5803F8}"/>
    <cellStyle name="40% - Accent6 2 2 3 2 2 2 2" xfId="29540" xr:uid="{7585398C-83FC-4B41-9B16-05C2996A62A7}"/>
    <cellStyle name="40% - Accent6 2 2 3 2 2 3" xfId="29541" xr:uid="{1F8793A3-C07D-43EE-94B5-85ED6440C73A}"/>
    <cellStyle name="40% - Accent6 2 2 3 2 3" xfId="29542" xr:uid="{FB46911C-44CD-4F82-9F96-02CF6D880A23}"/>
    <cellStyle name="40% - Accent6 2 2 3 2 3 2" xfId="29543" xr:uid="{8AA925BC-D4D6-4632-B439-46C0C38194AA}"/>
    <cellStyle name="40% - Accent6 2 2 3 2 4" xfId="29544" xr:uid="{833C8C8F-C262-4D86-8797-2389346CBF3B}"/>
    <cellStyle name="40% - Accent6 2 2 3 3" xfId="29545" xr:uid="{4B28F5CB-09A5-4CE1-BD30-7447A0049008}"/>
    <cellStyle name="40% - Accent6 2 2 3 3 2" xfId="29546" xr:uid="{6BEBC8D0-7E17-4AB9-8F63-256FF1ABB819}"/>
    <cellStyle name="40% - Accent6 2 2 3 3 2 2" xfId="29547" xr:uid="{56165E38-54C3-4A2C-90BE-031850E7640E}"/>
    <cellStyle name="40% - Accent6 2 2 3 3 3" xfId="29548" xr:uid="{12C08C56-A843-4164-92D9-08A4D42C37CB}"/>
    <cellStyle name="40% - Accent6 2 2 3 4" xfId="29549" xr:uid="{4FF6B2C9-4873-4697-8BC1-456EA30A4CBE}"/>
    <cellStyle name="40% - Accent6 2 2 3 4 2" xfId="29550" xr:uid="{643FD8D4-8AD2-47AC-A044-0FDEF0818929}"/>
    <cellStyle name="40% - Accent6 2 2 3 5" xfId="29551" xr:uid="{76CAF513-DC30-42E4-B991-59E20114EA3B}"/>
    <cellStyle name="40% - Accent6 2 2 4" xfId="29552" xr:uid="{B805BA9F-BA0A-465E-87DA-04FE299C83AF}"/>
    <cellStyle name="40% - Accent6 2 2 4 2" xfId="29553" xr:uid="{4EF6E8D6-6A30-47E9-A6BB-21906D294F4E}"/>
    <cellStyle name="40% - Accent6 2 2 4 2 2" xfId="29554" xr:uid="{F0F14079-8348-4364-9962-B45891150569}"/>
    <cellStyle name="40% - Accent6 2 2 4 2 2 2" xfId="29555" xr:uid="{1DE151F1-8DE5-4199-A6F1-5A7D3D88CE40}"/>
    <cellStyle name="40% - Accent6 2 2 4 2 3" xfId="29556" xr:uid="{B3FBDAD6-1659-486E-A855-8D8A47A1FC53}"/>
    <cellStyle name="40% - Accent6 2 2 4 3" xfId="29557" xr:uid="{31F5DA86-86EF-4521-84FF-29126F067F07}"/>
    <cellStyle name="40% - Accent6 2 2 4 3 2" xfId="29558" xr:uid="{F793C1CE-0782-4054-8AEE-EED22D8C12A9}"/>
    <cellStyle name="40% - Accent6 2 2 4 4" xfId="29559" xr:uid="{24EC9ACD-4BD5-4C0E-8CDD-A0503883145D}"/>
    <cellStyle name="40% - Accent6 2 2 5" xfId="29560" xr:uid="{1AEA02E4-3212-4395-9447-C4F520280EE5}"/>
    <cellStyle name="40% - Accent6 2 2 5 2" xfId="29561" xr:uid="{68DC2FEF-7E5A-4EEF-B978-227EF710268E}"/>
    <cellStyle name="40% - Accent6 2 2 5 2 2" xfId="29562" xr:uid="{5A1DC4E9-3FAE-4B0D-9B78-08EA361BD1BE}"/>
    <cellStyle name="40% - Accent6 2 2 5 3" xfId="29563" xr:uid="{8EC098F2-9DA0-4907-BF44-F6D22807BC68}"/>
    <cellStyle name="40% - Accent6 2 2 6" xfId="29564" xr:uid="{37FBB3AB-A4E8-4767-8FB8-E48C38F7AFFF}"/>
    <cellStyle name="40% - Accent6 2 2 6 2" xfId="29565" xr:uid="{22A3B22C-8095-45CF-AD51-06846D45ACE1}"/>
    <cellStyle name="40% - Accent6 2 2 7" xfId="29566" xr:uid="{E247FB1C-D865-4C0B-959C-CB8D8A107758}"/>
    <cellStyle name="40% - Accent6 2 2_Asset Register (new)" xfId="29567" xr:uid="{176A6D54-9082-4290-9C72-9AF40442B626}"/>
    <cellStyle name="40% - Accent6 2 3" xfId="29568" xr:uid="{8BD1E425-9AFF-4849-8EEF-40CE48ED3AE7}"/>
    <cellStyle name="40% - Accent6 2 3 2" xfId="29569" xr:uid="{F1C366F6-4526-4778-B789-02AFB39CB03D}"/>
    <cellStyle name="40% - Accent6 2 3 2 2" xfId="29570" xr:uid="{E73EFCE3-383E-4865-AD33-858B7421750E}"/>
    <cellStyle name="40% - Accent6 2 3 2 2 2" xfId="29571" xr:uid="{362B28E7-3E30-4A6F-B659-30BDA6ADAE83}"/>
    <cellStyle name="40% - Accent6 2 3 2 2 2 2" xfId="29572" xr:uid="{BB27F919-5ABC-4617-9B38-A77D45274D88}"/>
    <cellStyle name="40% - Accent6 2 3 2 2 3" xfId="29573" xr:uid="{C781A663-4126-4070-8CE5-6588FC4B7958}"/>
    <cellStyle name="40% - Accent6 2 3 2 3" xfId="29574" xr:uid="{2E081EED-73AB-48FE-8C94-DD1C189AC1BA}"/>
    <cellStyle name="40% - Accent6 2 3 2 3 2" xfId="29575" xr:uid="{4D8D9A42-2710-493F-A1D8-36312A83583F}"/>
    <cellStyle name="40% - Accent6 2 3 2 3 2 2" xfId="29576" xr:uid="{327B746C-F6E3-4B53-80B1-B0B9767D2D39}"/>
    <cellStyle name="40% - Accent6 2 3 2 3 2 2 2" xfId="29577" xr:uid="{DF175000-F966-493C-82F3-56342F7834BD}"/>
    <cellStyle name="40% - Accent6 2 3 2 3 2 3" xfId="29578" xr:uid="{B4D410A7-02C4-4EDF-B72C-3D418AA8C94F}"/>
    <cellStyle name="40% - Accent6 2 3 2 3 3" xfId="29579" xr:uid="{7A549D1E-00FB-46A2-898C-106DA8B4ADDA}"/>
    <cellStyle name="40% - Accent6 2 3 2 3 3 2" xfId="29580" xr:uid="{199C7F58-3DC4-4421-816F-2B23B5C31881}"/>
    <cellStyle name="40% - Accent6 2 3 2 3 4" xfId="29581" xr:uid="{66952EB2-94E1-4691-A411-4D13B1239444}"/>
    <cellStyle name="40% - Accent6 2 3 2 4" xfId="29582" xr:uid="{6746E9FD-C938-47F3-9750-8946F2C4B6F8}"/>
    <cellStyle name="40% - Accent6 2 3 2 4 2" xfId="29583" xr:uid="{38C31812-FFC0-4FC7-8306-C38D6D59DEB6}"/>
    <cellStyle name="40% - Accent6 2 3 2 4 2 2" xfId="29584" xr:uid="{1E604443-309A-49E5-A472-8A902FCF6516}"/>
    <cellStyle name="40% - Accent6 2 3 2 4 3" xfId="29585" xr:uid="{D0C0B434-27EE-4136-B3FD-D232581F8918}"/>
    <cellStyle name="40% - Accent6 2 3 2 5" xfId="29586" xr:uid="{5A8268D0-783C-4E89-BAFC-CD79B5526562}"/>
    <cellStyle name="40% - Accent6 2 3 2 5 2" xfId="29587" xr:uid="{D2CB8FC8-F2EF-4FF6-A70A-05F3CDD5B1FC}"/>
    <cellStyle name="40% - Accent6 2 3 2 6" xfId="29588" xr:uid="{59998F7A-4A56-4B76-B632-CE1C5EDB881F}"/>
    <cellStyle name="40% - Accent6 2 3 2 6 2" xfId="29589" xr:uid="{EC80D5B4-0AAA-4772-B77E-C7E049088816}"/>
    <cellStyle name="40% - Accent6 2 3 2 7" xfId="29590" xr:uid="{D4B98C36-7BD3-458D-B9E5-D697494AE2E1}"/>
    <cellStyle name="40% - Accent6 2 3 2 8" xfId="29591" xr:uid="{1E3DB08A-FF0E-40F8-ADAB-D897EF7F0CF0}"/>
    <cellStyle name="40% - Accent6 2 3 3" xfId="29592" xr:uid="{0084B84D-D2A4-418F-BD5F-410593099617}"/>
    <cellStyle name="40% - Accent6 2 3 3 2" xfId="29593" xr:uid="{437AF9AD-889D-43A9-A45E-5396DF4D0F74}"/>
    <cellStyle name="40% - Accent6 2 3 3 2 2" xfId="29594" xr:uid="{8F75F195-67B6-460E-9752-902A302C5915}"/>
    <cellStyle name="40% - Accent6 2 3 3 2 2 2" xfId="29595" xr:uid="{61CFA8D7-4D13-485C-A5CA-3A679192A3A2}"/>
    <cellStyle name="40% - Accent6 2 3 3 2 2 2 2" xfId="29596" xr:uid="{CD96B2A9-A053-42D9-8ED8-67A0521DB0A4}"/>
    <cellStyle name="40% - Accent6 2 3 3 2 2 3" xfId="29597" xr:uid="{5F098D02-7B84-49D6-8E34-61E42E9E644F}"/>
    <cellStyle name="40% - Accent6 2 3 3 2 3" xfId="29598" xr:uid="{96110383-8603-4856-AFD7-68EDCAB841D9}"/>
    <cellStyle name="40% - Accent6 2 3 3 2 3 2" xfId="29599" xr:uid="{B9359965-2375-4351-A26D-59014B2811A2}"/>
    <cellStyle name="40% - Accent6 2 3 3 2 4" xfId="29600" xr:uid="{6264B72F-FD6B-45FC-85A7-983E75FDF9EA}"/>
    <cellStyle name="40% - Accent6 2 3 3 3" xfId="29601" xr:uid="{335FDB7D-D02F-4B52-A08D-9F2452DBAF1F}"/>
    <cellStyle name="40% - Accent6 2 3 3 3 2" xfId="29602" xr:uid="{ED062105-D179-495B-9509-431A6F343672}"/>
    <cellStyle name="40% - Accent6 2 3 3 3 2 2" xfId="29603" xr:uid="{10342510-77FA-4ED5-B6E5-D64F0C9EF6DF}"/>
    <cellStyle name="40% - Accent6 2 3 3 3 3" xfId="29604" xr:uid="{BED84894-0D29-4880-9378-DFEC1AFF1E91}"/>
    <cellStyle name="40% - Accent6 2 3 3 4" xfId="29605" xr:uid="{921E9347-94DF-47C1-A6EA-9D92B72455D0}"/>
    <cellStyle name="40% - Accent6 2 3 3 4 2" xfId="29606" xr:uid="{AE218904-B109-44EB-80A8-BE8BFAFDECAC}"/>
    <cellStyle name="40% - Accent6 2 3 3 5" xfId="29607" xr:uid="{B681905D-1BC5-4014-A70A-AF7F46B2700D}"/>
    <cellStyle name="40% - Accent6 2 3 3 5 2" xfId="29608" xr:uid="{AA22D138-B939-46E8-BE71-9320AA953D12}"/>
    <cellStyle name="40% - Accent6 2 3 3 6" xfId="29609" xr:uid="{46D9B999-34B4-4C52-AE45-85083506F61D}"/>
    <cellStyle name="40% - Accent6 2 3 3 7" xfId="29610" xr:uid="{E0396214-EECA-42EB-85A6-F3E291FCE05B}"/>
    <cellStyle name="40% - Accent6 2 3 4" xfId="29611" xr:uid="{7930D67E-F31C-447B-89BB-1D62AE262490}"/>
    <cellStyle name="40% - Accent6 2 3 4 2" xfId="29612" xr:uid="{7B215E07-153D-417C-AA91-7ABB495E1E71}"/>
    <cellStyle name="40% - Accent6 2 3 4 2 2" xfId="29613" xr:uid="{89738606-EA67-4B3D-A854-FE1CED4946DA}"/>
    <cellStyle name="40% - Accent6 2 3 4 2 2 2" xfId="29614" xr:uid="{735E4D25-F9FC-4F6C-9C50-701752B4A9F4}"/>
    <cellStyle name="40% - Accent6 2 3 4 2 2 2 2" xfId="29615" xr:uid="{006E274B-F9DA-4900-81C0-2875BABDE8FA}"/>
    <cellStyle name="40% - Accent6 2 3 4 2 2 3" xfId="29616" xr:uid="{1251BE42-D252-4A9A-A7A5-330CBEFEA5E2}"/>
    <cellStyle name="40% - Accent6 2 3 4 2 3" xfId="29617" xr:uid="{04040E63-F5B9-440D-A56F-ABBACFC1816C}"/>
    <cellStyle name="40% - Accent6 2 3 4 2 3 2" xfId="29618" xr:uid="{B313E475-28D7-4F3C-8668-2079E228FF51}"/>
    <cellStyle name="40% - Accent6 2 3 4 2 4" xfId="29619" xr:uid="{9AA8DC51-0482-483C-AFC3-C1BBB4DF8BDE}"/>
    <cellStyle name="40% - Accent6 2 3 4 3" xfId="29620" xr:uid="{72EC9161-3943-48F3-A85B-DA87EC475696}"/>
    <cellStyle name="40% - Accent6 2 3 4 3 2" xfId="29621" xr:uid="{6915D9C0-8DE2-4B3A-A8E6-5673799FA7BF}"/>
    <cellStyle name="40% - Accent6 2 3 4 3 2 2" xfId="29622" xr:uid="{7509E7E5-D7D8-4E47-867A-8BA55307F92A}"/>
    <cellStyle name="40% - Accent6 2 3 4 3 3" xfId="29623" xr:uid="{9E3BD202-1C1E-4D7D-913C-C3C9A305A014}"/>
    <cellStyle name="40% - Accent6 2 3 4 4" xfId="29624" xr:uid="{14DCA8C2-E32A-4968-B467-97D45483B6DF}"/>
    <cellStyle name="40% - Accent6 2 3 4 4 2" xfId="29625" xr:uid="{E1C44B25-0104-4502-A661-3C0BB1074777}"/>
    <cellStyle name="40% - Accent6 2 3 4 5" xfId="29626" xr:uid="{8EF3ED9F-F3B1-4EF0-A8A0-843194B06741}"/>
    <cellStyle name="40% - Accent6 2 3 5" xfId="29627" xr:uid="{04D6B4BC-1E7C-4245-9323-F4354F2CC371}"/>
    <cellStyle name="40% - Accent6 2 3 5 2" xfId="29628" xr:uid="{900EC827-0687-4763-B1D2-8454AA180CA1}"/>
    <cellStyle name="40% - Accent6 2 3 6" xfId="29629" xr:uid="{8BF63FFD-CDBD-4658-BC91-7661F81473EE}"/>
    <cellStyle name="40% - Accent6 2 3_Sheet1" xfId="29630" xr:uid="{C20BE53F-0FBD-4A7D-8DB1-B76918052B1B}"/>
    <cellStyle name="40% - Accent6 2 4" xfId="29631" xr:uid="{DD8AB6EE-D40A-4337-9858-FD57A92C51F6}"/>
    <cellStyle name="40% - Accent6 2 4 2" xfId="29632" xr:uid="{B294A7F6-F92A-4072-8621-1DB2D6FD957B}"/>
    <cellStyle name="40% - Accent6 2 4 2 2" xfId="29633" xr:uid="{2DA28F43-01CF-4F5D-9FD7-2A03DB116ECB}"/>
    <cellStyle name="40% - Accent6 2 4 2 2 2" xfId="29634" xr:uid="{BD9BF2C1-238D-4B3B-B90C-01F05F42A9C3}"/>
    <cellStyle name="40% - Accent6 2 4 2 2 3" xfId="29635" xr:uid="{1F625E9C-5B15-43C8-A9CF-29A2E53617D6}"/>
    <cellStyle name="40% - Accent6 2 4 2 3" xfId="29636" xr:uid="{5338AC1C-AB93-4430-9606-A66574ED7B19}"/>
    <cellStyle name="40% - Accent6 2 4 2 4" xfId="29637" xr:uid="{6EE82166-CDAC-44D0-9764-A641D0578A7E}"/>
    <cellStyle name="40% - Accent6 2 4 3" xfId="29638" xr:uid="{09BA2B8F-34B0-4155-8A58-2F919CF42936}"/>
    <cellStyle name="40% - Accent6 2 4 3 2" xfId="29639" xr:uid="{E5938FF7-BC46-4CC0-BFBC-4A3ABA3D7040}"/>
    <cellStyle name="40% - Accent6 2 4 3 3" xfId="29640" xr:uid="{036CBD8A-10C7-424F-A116-B60EC0D07E8C}"/>
    <cellStyle name="40% - Accent6 2 4 4" xfId="29641" xr:uid="{F80A33D3-DF1F-4245-8FD9-D02B12874153}"/>
    <cellStyle name="40% - Accent6 2 4 4 2" xfId="29642" xr:uid="{ED5FE4CD-50C9-468A-B4F6-0FC1CDABA9AD}"/>
    <cellStyle name="40% - Accent6 2 4 5" xfId="29643" xr:uid="{D80910EE-C987-4098-B85D-B03534713FAF}"/>
    <cellStyle name="40% - Accent6 2 5" xfId="29644" xr:uid="{64682BD8-3F42-4517-AB9F-483B66B03040}"/>
    <cellStyle name="40% - Accent6 2 5 2" xfId="29645" xr:uid="{5ED986D5-32EF-44C8-8CCC-7FFE94B317D5}"/>
    <cellStyle name="40% - Accent6 2 6" xfId="29646" xr:uid="{4DB637DB-7D33-4B6F-AEF6-51CC2B11CF8C}"/>
    <cellStyle name="40% - Accent6 2 7" xfId="29647" xr:uid="{235A689B-3092-4775-81FF-4DDD3F6A5E9A}"/>
    <cellStyle name="40% - Accent6 2 8" xfId="29648" xr:uid="{F7FB6798-84D9-48F3-B3C5-573CC1A17AFB}"/>
    <cellStyle name="40% - Accent6 2 9" xfId="29649" xr:uid="{7F098EA8-EE6A-463C-BDC7-2C6F9DEB29DC}"/>
    <cellStyle name="40% - Accent6 2 9 2" xfId="29650" xr:uid="{1B1CDE2B-28C1-4ED3-A453-4D02FDDBA359}"/>
    <cellStyle name="40% - Accent6 2 9 2 2" xfId="29651" xr:uid="{F50CF3EA-3247-4D3C-8F0C-741AC1CA3A4B}"/>
    <cellStyle name="40% - Accent6 2 9 2 2 2" xfId="29652" xr:uid="{DBCECDF8-1321-41F2-BA11-13C81BA67954}"/>
    <cellStyle name="40% - Accent6 2 9 2 2 2 2" xfId="29653" xr:uid="{27D8ED6C-41F6-4A76-BDA4-CE5EF81D0736}"/>
    <cellStyle name="40% - Accent6 2 9 2 2 3" xfId="29654" xr:uid="{C0B579BD-4232-43A8-9B55-73CD8555A260}"/>
    <cellStyle name="40% - Accent6 2 9 2 3" xfId="29655" xr:uid="{AFC2A25D-80EB-44AA-9AED-861BA25E2ABF}"/>
    <cellStyle name="40% - Accent6 2 9 2 3 2" xfId="29656" xr:uid="{3BF0500C-C4BF-4009-BE18-43D480D25375}"/>
    <cellStyle name="40% - Accent6 2 9 2 4" xfId="29657" xr:uid="{857CA0A0-BAD6-4BD9-880F-6E800AD3EB3A}"/>
    <cellStyle name="40% - Accent6 2 9 3" xfId="29658" xr:uid="{E470B708-D18A-4470-AE3B-16407C23BB14}"/>
    <cellStyle name="40% - Accent6 2 9 3 2" xfId="29659" xr:uid="{99DBD476-BD8C-4102-B20D-ED271E7A5C4E}"/>
    <cellStyle name="40% - Accent6 2 9 3 2 2" xfId="29660" xr:uid="{61B46614-2306-4111-978A-E76337E35956}"/>
    <cellStyle name="40% - Accent6 2 9 3 3" xfId="29661" xr:uid="{23BA8B06-B80B-4FA1-9644-F671D5191DFE}"/>
    <cellStyle name="40% - Accent6 2 9 4" xfId="29662" xr:uid="{06089D34-4069-426B-8B6C-145538ADDF43}"/>
    <cellStyle name="40% - Accent6 2 9 4 2" xfId="29663" xr:uid="{59A1071F-1067-4623-9A44-F98F8748FB07}"/>
    <cellStyle name="40% - Accent6 2 9 5" xfId="29664" xr:uid="{49BF2076-1B04-4B8C-A8DD-E3BDE70CD80C}"/>
    <cellStyle name="40% - Accent6 2_Asset Register (new)" xfId="29665" xr:uid="{2B0258EC-EC78-4258-8A7F-A6983E1E0DF9}"/>
    <cellStyle name="40% - Accent6 3" xfId="29666" xr:uid="{6C036DAB-2BC8-45EB-9037-DF6FCA8978D7}"/>
    <cellStyle name="40% - Accent6 3 10" xfId="29667" xr:uid="{74B320B8-ABA2-4804-B3C1-DBD8648903A2}"/>
    <cellStyle name="40% - Accent6 3 10 2" xfId="29668" xr:uid="{83ADDF1D-43B6-4F05-AB76-9908A0093430}"/>
    <cellStyle name="40% - Accent6 3 10 2 2" xfId="29669" xr:uid="{8EB142F0-301B-457E-BAC1-E4ABA8A62AEB}"/>
    <cellStyle name="40% - Accent6 3 10 2 2 2" xfId="29670" xr:uid="{067E11E4-B7B1-4435-91B4-50DE2A58F802}"/>
    <cellStyle name="40% - Accent6 3 10 2 2 2 2" xfId="29671" xr:uid="{F832A1CE-C89A-44CF-844F-87D61D00A546}"/>
    <cellStyle name="40% - Accent6 3 10 2 2 3" xfId="29672" xr:uid="{3A742BD4-959B-4F52-921B-51CC1C4BFF58}"/>
    <cellStyle name="40% - Accent6 3 10 2 3" xfId="29673" xr:uid="{4BFE979C-E46E-4701-B5A4-A5851020DF21}"/>
    <cellStyle name="40% - Accent6 3 10 2 3 2" xfId="29674" xr:uid="{A5E94AB4-C4A8-47E3-B965-741F37B08CBF}"/>
    <cellStyle name="40% - Accent6 3 10 2 4" xfId="29675" xr:uid="{0FE2CF4C-C3EB-424A-891B-B9CA85A02DC8}"/>
    <cellStyle name="40% - Accent6 3 10 3" xfId="29676" xr:uid="{555EAD3B-D361-4939-926C-CC7E5E52D888}"/>
    <cellStyle name="40% - Accent6 3 10 3 2" xfId="29677" xr:uid="{27D6413F-6FD2-4D32-9815-33389ECC2D85}"/>
    <cellStyle name="40% - Accent6 3 10 3 2 2" xfId="29678" xr:uid="{D29468FE-1F5A-439E-A704-4859DA718E8C}"/>
    <cellStyle name="40% - Accent6 3 10 3 3" xfId="29679" xr:uid="{682E630B-6B62-4009-BBED-139711A35C07}"/>
    <cellStyle name="40% - Accent6 3 10 4" xfId="29680" xr:uid="{A04C4469-963F-41CC-9570-0E957D1ADDBB}"/>
    <cellStyle name="40% - Accent6 3 10 4 2" xfId="29681" xr:uid="{C3CB7355-EED4-4CBA-BC66-C0A6548CF7CC}"/>
    <cellStyle name="40% - Accent6 3 10 5" xfId="29682" xr:uid="{1B344EC0-5EEA-47D0-B267-8406A66717F8}"/>
    <cellStyle name="40% - Accent6 3 11" xfId="29683" xr:uid="{C4DE8DE3-DAEB-474A-88EF-9AFC045F820F}"/>
    <cellStyle name="40% - Accent6 3 11 2" xfId="29684" xr:uid="{D2FE5EED-68F0-4487-A418-D2BA2E0C49E2}"/>
    <cellStyle name="40% - Accent6 3 11 2 2" xfId="29685" xr:uid="{59983466-B747-4EA9-AEE5-E5660E436DBE}"/>
    <cellStyle name="40% - Accent6 3 11 2 2 2" xfId="29686" xr:uid="{1DFE0FC6-38E7-427E-ADDC-E484502AA818}"/>
    <cellStyle name="40% - Accent6 3 11 2 2 2 2" xfId="29687" xr:uid="{EC5D5611-0CAA-43BC-AB68-16A4E60D2149}"/>
    <cellStyle name="40% - Accent6 3 11 2 2 3" xfId="29688" xr:uid="{ECF69415-F52C-429C-BBD0-674D5877D26C}"/>
    <cellStyle name="40% - Accent6 3 11 2 3" xfId="29689" xr:uid="{2875B392-2D37-4093-84DC-3193CF03A2ED}"/>
    <cellStyle name="40% - Accent6 3 11 2 3 2" xfId="29690" xr:uid="{2F14F5FC-2F7C-4789-857D-D7D6282BDE21}"/>
    <cellStyle name="40% - Accent6 3 11 2 4" xfId="29691" xr:uid="{BE5CB8EF-D824-41A8-8B8D-F8B965158A66}"/>
    <cellStyle name="40% - Accent6 3 11 3" xfId="29692" xr:uid="{5AA245EF-0CB5-426E-BCF4-6CE294DAECCF}"/>
    <cellStyle name="40% - Accent6 3 11 3 2" xfId="29693" xr:uid="{EAB70B3A-127B-4509-836A-95997F0DFED3}"/>
    <cellStyle name="40% - Accent6 3 11 3 2 2" xfId="29694" xr:uid="{280DF0A4-C84D-48E8-894A-543111D68436}"/>
    <cellStyle name="40% - Accent6 3 11 3 3" xfId="29695" xr:uid="{87D44D58-1133-42FE-BDE7-FFB745293F9E}"/>
    <cellStyle name="40% - Accent6 3 11 4" xfId="29696" xr:uid="{F26FBF8B-560D-4295-9025-A317574A5BFF}"/>
    <cellStyle name="40% - Accent6 3 11 4 2" xfId="29697" xr:uid="{ACAE12A7-94DB-4D51-8D4D-6635263BB06B}"/>
    <cellStyle name="40% - Accent6 3 11 5" xfId="29698" xr:uid="{D6EC869B-79C1-48B3-9420-AE3FF3B36C3F}"/>
    <cellStyle name="40% - Accent6 3 12" xfId="29699" xr:uid="{32F21BB5-F276-4A80-835C-43F7950A7A72}"/>
    <cellStyle name="40% - Accent6 3 12 2" xfId="29700" xr:uid="{45A0CFEF-EB52-4BC0-A70D-2C93CB2FC48F}"/>
    <cellStyle name="40% - Accent6 3 12 2 2" xfId="29701" xr:uid="{80669710-41E6-45ED-8065-FCBAC0150910}"/>
    <cellStyle name="40% - Accent6 3 12 2 2 2" xfId="29702" xr:uid="{3B8B9A18-92BE-41F8-B21E-9E30B9EADEC9}"/>
    <cellStyle name="40% - Accent6 3 12 2 2 2 2" xfId="29703" xr:uid="{EBEA4350-8A12-4855-8DD4-67F5ADE5D0B4}"/>
    <cellStyle name="40% - Accent6 3 12 2 2 3" xfId="29704" xr:uid="{15E31C18-6F90-4F70-BA28-C6B166398EFA}"/>
    <cellStyle name="40% - Accent6 3 12 2 3" xfId="29705" xr:uid="{E6841588-4375-42F6-B76F-77C7E5BBE270}"/>
    <cellStyle name="40% - Accent6 3 12 2 3 2" xfId="29706" xr:uid="{7F1CA3AD-D7AA-48F3-AF50-B1349096387B}"/>
    <cellStyle name="40% - Accent6 3 12 2 4" xfId="29707" xr:uid="{23CBDA1F-67F5-4BC5-8E15-1D681BF51BEE}"/>
    <cellStyle name="40% - Accent6 3 12 3" xfId="29708" xr:uid="{2A8B1AB5-03C4-42EC-A367-4D30E3665C07}"/>
    <cellStyle name="40% - Accent6 3 12 3 2" xfId="29709" xr:uid="{25048C93-D0A4-4FA1-94FB-3A576E99AE24}"/>
    <cellStyle name="40% - Accent6 3 12 3 2 2" xfId="29710" xr:uid="{127D82E1-6574-459D-9FAB-786703B45F26}"/>
    <cellStyle name="40% - Accent6 3 12 3 3" xfId="29711" xr:uid="{6E98E31B-334D-4D99-8ADB-8CD71E8F1F90}"/>
    <cellStyle name="40% - Accent6 3 12 4" xfId="29712" xr:uid="{B431F1F8-6CEB-4133-87CD-9BD25FBE383D}"/>
    <cellStyle name="40% - Accent6 3 12 4 2" xfId="29713" xr:uid="{8A41409D-6D7E-45CC-920E-50677AD22BA2}"/>
    <cellStyle name="40% - Accent6 3 12 5" xfId="29714" xr:uid="{A650FC6D-5F9C-4C2A-ADAE-1CDA22E92101}"/>
    <cellStyle name="40% - Accent6 3 13" xfId="29715" xr:uid="{BA67D295-BFE9-4A09-B05B-48517964A717}"/>
    <cellStyle name="40% - Accent6 3 13 2" xfId="29716" xr:uid="{28474AC1-9C1D-4D6F-A242-3EFE5AA97727}"/>
    <cellStyle name="40% - Accent6 3 13 2 2" xfId="29717" xr:uid="{44B353EB-4FC8-423D-88EA-3439FF6093DD}"/>
    <cellStyle name="40% - Accent6 3 13 2 2 2" xfId="29718" xr:uid="{3EF002D6-6502-4AFD-941C-DE96E2354436}"/>
    <cellStyle name="40% - Accent6 3 13 2 2 2 2" xfId="29719" xr:uid="{94200A86-C8B8-465E-BD82-B19A52BAD93F}"/>
    <cellStyle name="40% - Accent6 3 13 2 2 3" xfId="29720" xr:uid="{795FC4C6-414B-4FFF-87A6-743A8656A030}"/>
    <cellStyle name="40% - Accent6 3 13 2 3" xfId="29721" xr:uid="{B700DB1B-508F-4D6D-87D5-870EF317C231}"/>
    <cellStyle name="40% - Accent6 3 13 2 3 2" xfId="29722" xr:uid="{34495323-AC5A-4828-8CFE-AB98F306519D}"/>
    <cellStyle name="40% - Accent6 3 13 2 4" xfId="29723" xr:uid="{E757076E-7165-4CFD-9C36-AD5E5802FA80}"/>
    <cellStyle name="40% - Accent6 3 13 3" xfId="29724" xr:uid="{7F288926-F2A3-4A41-8217-AFD894987D08}"/>
    <cellStyle name="40% - Accent6 3 13 3 2" xfId="29725" xr:uid="{2168D09C-0F4E-4570-9F83-CCA2E2186DAF}"/>
    <cellStyle name="40% - Accent6 3 13 3 2 2" xfId="29726" xr:uid="{6D2C9F6B-BCCD-463A-A9D5-3E9651716D8A}"/>
    <cellStyle name="40% - Accent6 3 13 3 3" xfId="29727" xr:uid="{8E1AF9D5-1F88-47CA-A578-1A8F02EFAED2}"/>
    <cellStyle name="40% - Accent6 3 13 4" xfId="29728" xr:uid="{0E09E169-6EAA-4A00-9B73-5185E9715B2F}"/>
    <cellStyle name="40% - Accent6 3 13 4 2" xfId="29729" xr:uid="{D678F87D-D1A4-4362-A64A-0EEDBFB670A2}"/>
    <cellStyle name="40% - Accent6 3 13 5" xfId="29730" xr:uid="{910D981F-D524-485D-9C52-0AFF877C4E24}"/>
    <cellStyle name="40% - Accent6 3 14" xfId="29731" xr:uid="{BE89EE75-25B8-451A-88C9-DBF33C4B1EFC}"/>
    <cellStyle name="40% - Accent6 3 14 2" xfId="29732" xr:uid="{2BB2B570-3AC4-405B-AF00-7039819180A5}"/>
    <cellStyle name="40% - Accent6 3 14 2 2" xfId="29733" xr:uid="{1E1F8F4F-FA60-443E-8004-99B41FD0BB97}"/>
    <cellStyle name="40% - Accent6 3 14 2 2 2" xfId="29734" xr:uid="{08B0DCD8-D659-43F3-85CA-3176AA5AB187}"/>
    <cellStyle name="40% - Accent6 3 14 2 3" xfId="29735" xr:uid="{EEA845B4-A027-41CB-9301-0D99E4BE7030}"/>
    <cellStyle name="40% - Accent6 3 14 3" xfId="29736" xr:uid="{41E140E2-EF06-4928-8575-61D7BAED336A}"/>
    <cellStyle name="40% - Accent6 3 14 3 2" xfId="29737" xr:uid="{E0384319-68F6-43C0-B4A6-E67EBD953579}"/>
    <cellStyle name="40% - Accent6 3 14 4" xfId="29738" xr:uid="{317F9EFF-C2BA-4B79-8310-5776744F0B3C}"/>
    <cellStyle name="40% - Accent6 3 15" xfId="29739" xr:uid="{5D2F71A6-A70A-4119-934D-F25CBB14F428}"/>
    <cellStyle name="40% - Accent6 3 15 2" xfId="29740" xr:uid="{318A9E5E-6B29-40BA-92A4-CF4C4185B17F}"/>
    <cellStyle name="40% - Accent6 3 15 2 2" xfId="29741" xr:uid="{4B33BE93-2517-4FA7-AE86-4ECE8DD6DC86}"/>
    <cellStyle name="40% - Accent6 3 15 3" xfId="29742" xr:uid="{39DEE133-1212-4121-BC18-8BDAE531242F}"/>
    <cellStyle name="40% - Accent6 3 16" xfId="29743" xr:uid="{72A5DBC8-32E7-4294-A584-C761D6EC1285}"/>
    <cellStyle name="40% - Accent6 3 16 2" xfId="29744" xr:uid="{06940462-6C8B-499F-9B03-6A2C10D22FA6}"/>
    <cellStyle name="40% - Accent6 3 17" xfId="29745" xr:uid="{E7AF4F13-3F20-4720-9345-4FB751B7027D}"/>
    <cellStyle name="40% - Accent6 3 17 2" xfId="29746" xr:uid="{326F3E3D-A629-455C-A85F-54B460E25704}"/>
    <cellStyle name="40% - Accent6 3 18" xfId="29747" xr:uid="{DD7BD31A-0C3D-4AC1-8F3F-7B719600C9F6}"/>
    <cellStyle name="40% - Accent6 3 19" xfId="29748" xr:uid="{ABB704B5-2313-44C6-B784-4EE9FBE7A773}"/>
    <cellStyle name="40% - Accent6 3 2" xfId="29749" xr:uid="{60CE90D0-5DCF-4570-A5F8-FA56D1B54D54}"/>
    <cellStyle name="40% - Accent6 3 2 10" xfId="29750" xr:uid="{E29E85E6-9EFA-4963-B44B-AF35C2E9FD8E}"/>
    <cellStyle name="40% - Accent6 3 2 10 2" xfId="29751" xr:uid="{22A4EB25-68DA-49A2-A0D1-0EB2823AF3B4}"/>
    <cellStyle name="40% - Accent6 3 2 10 2 2" xfId="29752" xr:uid="{35357292-5583-4806-AE6E-B15EC9B5B98B}"/>
    <cellStyle name="40% - Accent6 3 2 10 2 2 2" xfId="29753" xr:uid="{B986E20E-8480-4CC6-8D3C-13200274F019}"/>
    <cellStyle name="40% - Accent6 3 2 10 2 2 2 2" xfId="29754" xr:uid="{D36C7D72-F8FF-419D-9ADA-5A08424CE3E2}"/>
    <cellStyle name="40% - Accent6 3 2 10 2 2 3" xfId="29755" xr:uid="{A1F69F9B-DF30-4634-BCAC-5203FBB9F34C}"/>
    <cellStyle name="40% - Accent6 3 2 10 2 3" xfId="29756" xr:uid="{05294024-6386-4E3A-A42C-30F1EBFA60EF}"/>
    <cellStyle name="40% - Accent6 3 2 10 2 3 2" xfId="29757" xr:uid="{85AF4CC8-6B02-469A-8A30-D195D78D12EB}"/>
    <cellStyle name="40% - Accent6 3 2 10 2 4" xfId="29758" xr:uid="{1BAD1D90-A973-4081-9E36-133C0307AD0B}"/>
    <cellStyle name="40% - Accent6 3 2 10 3" xfId="29759" xr:uid="{661ABEB9-EA65-4684-A5B2-78EBCAEAEE17}"/>
    <cellStyle name="40% - Accent6 3 2 10 3 2" xfId="29760" xr:uid="{B11A215F-08D1-47B2-914C-EABED6942832}"/>
    <cellStyle name="40% - Accent6 3 2 10 3 2 2" xfId="29761" xr:uid="{7B93599D-C07E-481F-8BC0-3864B67819B3}"/>
    <cellStyle name="40% - Accent6 3 2 10 3 3" xfId="29762" xr:uid="{63F1D161-6067-47DF-AAB1-4CC7C8B608A6}"/>
    <cellStyle name="40% - Accent6 3 2 10 4" xfId="29763" xr:uid="{60D164B0-FF4F-44C3-8D9C-A2D21E1CED1F}"/>
    <cellStyle name="40% - Accent6 3 2 10 4 2" xfId="29764" xr:uid="{ABD8886E-8E63-4602-823F-67A3F19696D8}"/>
    <cellStyle name="40% - Accent6 3 2 10 5" xfId="29765" xr:uid="{30CF63D4-18B8-4B31-8AA1-CE80F9EBCEA2}"/>
    <cellStyle name="40% - Accent6 3 2 11" xfId="29766" xr:uid="{DD2B16F3-30C8-498E-9B82-D71DAEF4A78D}"/>
    <cellStyle name="40% - Accent6 3 2 11 2" xfId="29767" xr:uid="{7E9C3D19-4506-409B-8321-6A1337451CB6}"/>
    <cellStyle name="40% - Accent6 3 2 11 2 2" xfId="29768" xr:uid="{318C8E9A-D12C-4B73-9C54-FF9214AD775C}"/>
    <cellStyle name="40% - Accent6 3 2 11 2 2 2" xfId="29769" xr:uid="{91B57EF0-2967-47A7-8EB4-94B092C694A7}"/>
    <cellStyle name="40% - Accent6 3 2 11 2 2 2 2" xfId="29770" xr:uid="{6EF540B1-FDFF-40CC-9D2E-173BC3B1C504}"/>
    <cellStyle name="40% - Accent6 3 2 11 2 2 3" xfId="29771" xr:uid="{D343BF50-9067-4274-90DF-DCBDD1B8C651}"/>
    <cellStyle name="40% - Accent6 3 2 11 2 3" xfId="29772" xr:uid="{6C94AF8C-EA63-41CA-8051-16D9161397DE}"/>
    <cellStyle name="40% - Accent6 3 2 11 2 3 2" xfId="29773" xr:uid="{556FED1C-89A5-47C5-AD9A-220D19B80E5E}"/>
    <cellStyle name="40% - Accent6 3 2 11 2 4" xfId="29774" xr:uid="{7DCD747B-6495-4890-A027-0F594AE77CED}"/>
    <cellStyle name="40% - Accent6 3 2 11 3" xfId="29775" xr:uid="{4C40BDDF-3503-4F71-8050-ED2ACDB1E3CF}"/>
    <cellStyle name="40% - Accent6 3 2 11 3 2" xfId="29776" xr:uid="{09AC02C5-4287-441F-97FC-F6A956FD60DB}"/>
    <cellStyle name="40% - Accent6 3 2 11 3 2 2" xfId="29777" xr:uid="{95912876-5BA3-41A8-9C70-2EB4200D7516}"/>
    <cellStyle name="40% - Accent6 3 2 11 3 3" xfId="29778" xr:uid="{64DA8237-1FF7-451B-B227-8F3BDC3CA528}"/>
    <cellStyle name="40% - Accent6 3 2 11 4" xfId="29779" xr:uid="{ECAA26D3-90DE-412E-8764-85E70D8385FE}"/>
    <cellStyle name="40% - Accent6 3 2 11 4 2" xfId="29780" xr:uid="{B36427BE-4361-4BA3-9B1B-78C7A5C7FC12}"/>
    <cellStyle name="40% - Accent6 3 2 11 5" xfId="29781" xr:uid="{3720D606-049F-4F58-8D0A-D2EEDB71913D}"/>
    <cellStyle name="40% - Accent6 3 2 12" xfId="29782" xr:uid="{7E0063AA-0101-4DFE-9BC7-1CA73C245F8B}"/>
    <cellStyle name="40% - Accent6 3 2 12 2" xfId="29783" xr:uid="{A9300076-5928-4E7B-A28B-0863805C86ED}"/>
    <cellStyle name="40% - Accent6 3 2 12 2 2" xfId="29784" xr:uid="{40B46BB6-3088-4EFD-A28E-303CC8F4203E}"/>
    <cellStyle name="40% - Accent6 3 2 12 2 2 2" xfId="29785" xr:uid="{19718449-2A0A-4A36-B3D4-CCA709924D1D}"/>
    <cellStyle name="40% - Accent6 3 2 12 2 3" xfId="29786" xr:uid="{5225F64A-4D28-4710-9216-4C6797F97B0F}"/>
    <cellStyle name="40% - Accent6 3 2 12 3" xfId="29787" xr:uid="{B01488BA-BDFD-442E-BE2F-040D843F3BAC}"/>
    <cellStyle name="40% - Accent6 3 2 12 3 2" xfId="29788" xr:uid="{0A59B1FF-5354-475D-9B56-18948CBAAD70}"/>
    <cellStyle name="40% - Accent6 3 2 12 4" xfId="29789" xr:uid="{C261FA40-97F6-45B0-BA42-45CC79479754}"/>
    <cellStyle name="40% - Accent6 3 2 13" xfId="29790" xr:uid="{785AEC48-CC65-4FC3-ADD5-6359D3E62CB3}"/>
    <cellStyle name="40% - Accent6 3 2 13 2" xfId="29791" xr:uid="{69BDF695-E382-42D1-84E5-56649DB40B58}"/>
    <cellStyle name="40% - Accent6 3 2 13 2 2" xfId="29792" xr:uid="{7B532D1C-28D8-4022-A206-6F1E9A9AAA67}"/>
    <cellStyle name="40% - Accent6 3 2 13 3" xfId="29793" xr:uid="{E0C8AD35-0374-4083-B026-5C1A89ED7823}"/>
    <cellStyle name="40% - Accent6 3 2 14" xfId="29794" xr:uid="{163F7579-9CFC-45C6-86C2-970898CAAB8D}"/>
    <cellStyle name="40% - Accent6 3 2 14 2" xfId="29795" xr:uid="{16F34AF5-2929-47E5-8032-753A2D89429B}"/>
    <cellStyle name="40% - Accent6 3 2 15" xfId="29796" xr:uid="{FAA8533F-2475-4447-8C60-C4BE2F22EC56}"/>
    <cellStyle name="40% - Accent6 3 2 15 2" xfId="29797" xr:uid="{8A1B96A3-1831-4C21-8EB7-5C35804BA6A0}"/>
    <cellStyle name="40% - Accent6 3 2 16" xfId="29798" xr:uid="{A634C366-70CD-437B-A4B4-790F32FBDD62}"/>
    <cellStyle name="40% - Accent6 3 2 17" xfId="29799" xr:uid="{2ACFD2F9-A8DD-4BA0-AA5E-FE7C15CBD3DB}"/>
    <cellStyle name="40% - Accent6 3 2 2" xfId="29800" xr:uid="{9A478EE5-F50B-493F-AA9F-EAED43C948D5}"/>
    <cellStyle name="40% - Accent6 3 2 2 10" xfId="29801" xr:uid="{3ABC9C7C-DB57-43A9-B0AA-A9AF12497077}"/>
    <cellStyle name="40% - Accent6 3 2 2 2" xfId="29802" xr:uid="{F8DD3CDF-D004-4FC9-996B-AE7E20A30966}"/>
    <cellStyle name="40% - Accent6 3 2 2 2 2" xfId="29803" xr:uid="{DFD52638-6DAE-404D-8860-8664894DB071}"/>
    <cellStyle name="40% - Accent6 3 2 2 2 2 2" xfId="29804" xr:uid="{1D2FCF60-2C4E-437A-A560-F3E0C54231B6}"/>
    <cellStyle name="40% - Accent6 3 2 2 2 2 2 2" xfId="29805" xr:uid="{F270727F-6893-44A2-BD44-ADE25B3608E8}"/>
    <cellStyle name="40% - Accent6 3 2 2 2 2 2 2 2" xfId="29806" xr:uid="{39A641EB-123B-4C2B-85C3-6C015E89016C}"/>
    <cellStyle name="40% - Accent6 3 2 2 2 2 2 2 2 2" xfId="29807" xr:uid="{FEE9A4B4-BD39-4376-A69A-5F5C47BD8CBC}"/>
    <cellStyle name="40% - Accent6 3 2 2 2 2 2 2 3" xfId="29808" xr:uid="{409B71C9-6687-4DAE-8D13-A80C6857346A}"/>
    <cellStyle name="40% - Accent6 3 2 2 2 2 2 3" xfId="29809" xr:uid="{77FBA462-CEE0-4689-9052-75B439FC2648}"/>
    <cellStyle name="40% - Accent6 3 2 2 2 2 2 3 2" xfId="29810" xr:uid="{B2EF6482-4633-415E-B47C-EE8C6D7DDF3B}"/>
    <cellStyle name="40% - Accent6 3 2 2 2 2 2 4" xfId="29811" xr:uid="{2D177ECA-5ED8-43C4-8709-492E76C457B7}"/>
    <cellStyle name="40% - Accent6 3 2 2 2 2 2 4 2" xfId="29812" xr:uid="{214C7F4A-D3E6-4376-B803-9163303FAEDD}"/>
    <cellStyle name="40% - Accent6 3 2 2 2 2 2 5" xfId="29813" xr:uid="{B35CD124-104D-4099-B7E9-4F337A3DE963}"/>
    <cellStyle name="40% - Accent6 3 2 2 2 2 2 6" xfId="29814" xr:uid="{54109DAC-CEDC-4066-ADF3-15565997E154}"/>
    <cellStyle name="40% - Accent6 3 2 2 2 2 3" xfId="29815" xr:uid="{0EABC13A-038C-4E56-978F-009300A61138}"/>
    <cellStyle name="40% - Accent6 3 2 2 2 2 3 2" xfId="29816" xr:uid="{2F454281-531F-4F27-8078-ADD9AB47DCA6}"/>
    <cellStyle name="40% - Accent6 3 2 2 2 2 3 2 2" xfId="29817" xr:uid="{F165B821-D45B-4A53-8AA8-8A4FCFF1525D}"/>
    <cellStyle name="40% - Accent6 3 2 2 2 2 3 3" xfId="29818" xr:uid="{A4506599-FF2B-4041-8A16-90493A393EC9}"/>
    <cellStyle name="40% - Accent6 3 2 2 2 2 4" xfId="29819" xr:uid="{5C96252E-99A7-4734-9865-CDFCC2CDB956}"/>
    <cellStyle name="40% - Accent6 3 2 2 2 2 4 2" xfId="29820" xr:uid="{4408E347-F2BD-4F18-B66B-2E489FB718B4}"/>
    <cellStyle name="40% - Accent6 3 2 2 2 2 5" xfId="29821" xr:uid="{9CD04904-1F27-4A30-8A58-30BF0F357293}"/>
    <cellStyle name="40% - Accent6 3 2 2 2 2 5 2" xfId="29822" xr:uid="{6260CCF4-19E5-4800-9FAF-02199B574BE9}"/>
    <cellStyle name="40% - Accent6 3 2 2 2 2 6" xfId="29823" xr:uid="{92950165-C6C7-4730-AEA9-DDEDFCD0D6E0}"/>
    <cellStyle name="40% - Accent6 3 2 2 2 2 7" xfId="29824" xr:uid="{6BEE33EA-DC47-4D61-9516-CDACA4939053}"/>
    <cellStyle name="40% - Accent6 3 2 2 2 3" xfId="29825" xr:uid="{BED1A653-DA8D-434B-A6A9-305C13BB47C0}"/>
    <cellStyle name="40% - Accent6 3 2 2 2 3 2" xfId="29826" xr:uid="{624C215C-2645-404A-BDB4-84898BD96C78}"/>
    <cellStyle name="40% - Accent6 3 2 2 2 3 2 2" xfId="29827" xr:uid="{9B7A7F0E-7B67-485C-A1C6-103E92997E22}"/>
    <cellStyle name="40% - Accent6 3 2 2 2 3 2 2 2" xfId="29828" xr:uid="{F0FCF45A-DB6B-4EC7-A1D5-7D59F8FC5000}"/>
    <cellStyle name="40% - Accent6 3 2 2 2 3 2 3" xfId="29829" xr:uid="{4A9D5FD8-717B-4161-8125-4B77D27E0351}"/>
    <cellStyle name="40% - Accent6 3 2 2 2 3 3" xfId="29830" xr:uid="{4C50B13F-ACA7-4D53-ACE6-D67CD1366D3B}"/>
    <cellStyle name="40% - Accent6 3 2 2 2 3 3 2" xfId="29831" xr:uid="{EADA67A8-32E9-4732-B76D-352CFAAE5DAC}"/>
    <cellStyle name="40% - Accent6 3 2 2 2 3 4" xfId="29832" xr:uid="{152CB6BD-BA7F-4BCC-B671-E32860A21E5B}"/>
    <cellStyle name="40% - Accent6 3 2 2 2 3 4 2" xfId="29833" xr:uid="{17DDB9C5-3AF0-47C8-80E7-1EE51492E7E9}"/>
    <cellStyle name="40% - Accent6 3 2 2 2 3 5" xfId="29834" xr:uid="{FD1F2C4D-3EC5-492D-869E-E0698E3F7629}"/>
    <cellStyle name="40% - Accent6 3 2 2 2 3 6" xfId="29835" xr:uid="{1B36A04B-812F-4EA8-B82F-1C6C4C2E8667}"/>
    <cellStyle name="40% - Accent6 3 2 2 2 4" xfId="29836" xr:uid="{3A6B41B6-B626-4039-B611-50EB6447D864}"/>
    <cellStyle name="40% - Accent6 3 2 2 2 4 2" xfId="29837" xr:uid="{67F89C33-D12E-40EF-8831-F44DA7B5C644}"/>
    <cellStyle name="40% - Accent6 3 2 2 2 4 2 2" xfId="29838" xr:uid="{112D36E8-423F-4D11-9161-24DF7DE5540C}"/>
    <cellStyle name="40% - Accent6 3 2 2 2 4 3" xfId="29839" xr:uid="{65C374B5-6594-4931-B0F2-976B0304D7A1}"/>
    <cellStyle name="40% - Accent6 3 2 2 2 5" xfId="29840" xr:uid="{B0F9B9D2-80CA-4CA6-BADC-DFBCD055F0E3}"/>
    <cellStyle name="40% - Accent6 3 2 2 2 5 2" xfId="29841" xr:uid="{87EDF2B0-F4ED-4D28-8A17-222ADFC1682B}"/>
    <cellStyle name="40% - Accent6 3 2 2 2 6" xfId="29842" xr:uid="{D865E9DB-F91F-47B8-B80A-A5E8526AFD03}"/>
    <cellStyle name="40% - Accent6 3 2 2 2 6 2" xfId="29843" xr:uid="{7036C2C6-93D3-43AC-9315-7E89AEA334A8}"/>
    <cellStyle name="40% - Accent6 3 2 2 2 7" xfId="29844" xr:uid="{F6C34818-A026-40DF-90AC-6120DB0E02C2}"/>
    <cellStyle name="40% - Accent6 3 2 2 2 8" xfId="29845" xr:uid="{1261A958-75CC-4733-A9C5-F339C22CFECD}"/>
    <cellStyle name="40% - Accent6 3 2 2 3" xfId="29846" xr:uid="{96B3B275-BEBE-4C2B-BFAE-73C939CDC3D6}"/>
    <cellStyle name="40% - Accent6 3 2 2 3 2" xfId="29847" xr:uid="{AD7B2EDE-D85C-4AAC-95CC-BBB90152DD35}"/>
    <cellStyle name="40% - Accent6 3 2 2 3 2 2" xfId="29848" xr:uid="{B99614C8-29A1-4BA6-8CCA-9AF726CD5E0F}"/>
    <cellStyle name="40% - Accent6 3 2 2 3 2 2 2" xfId="29849" xr:uid="{0E7061A2-EBD7-4FC4-8EEA-2E1FA3A34E4E}"/>
    <cellStyle name="40% - Accent6 3 2 2 3 2 2 2 2" xfId="29850" xr:uid="{97B0FD3A-A896-46D1-AFB4-840024C50884}"/>
    <cellStyle name="40% - Accent6 3 2 2 3 2 2 3" xfId="29851" xr:uid="{45A846D4-72EB-4256-AF97-54467254A172}"/>
    <cellStyle name="40% - Accent6 3 2 2 3 2 3" xfId="29852" xr:uid="{BF8B25CA-A85E-49EF-86A2-6775D7DFBE56}"/>
    <cellStyle name="40% - Accent6 3 2 2 3 2 3 2" xfId="29853" xr:uid="{ED7DED37-79A7-46BE-9113-A6BCE6694C39}"/>
    <cellStyle name="40% - Accent6 3 2 2 3 2 4" xfId="29854" xr:uid="{8E058133-C4D5-4159-B8BE-DDF1C94AB6C2}"/>
    <cellStyle name="40% - Accent6 3 2 2 3 2 4 2" xfId="29855" xr:uid="{DAB2246D-5376-4B38-8432-3A41C570667A}"/>
    <cellStyle name="40% - Accent6 3 2 2 3 2 5" xfId="29856" xr:uid="{B5C3523B-33BD-47E8-94EA-0851F269228D}"/>
    <cellStyle name="40% - Accent6 3 2 2 3 2 6" xfId="29857" xr:uid="{41ED036D-DFDB-424B-A8F9-DC34CB6C24CE}"/>
    <cellStyle name="40% - Accent6 3 2 2 3 3" xfId="29858" xr:uid="{1435ABF6-39ED-4D3C-98F2-8919699BB899}"/>
    <cellStyle name="40% - Accent6 3 2 2 3 3 2" xfId="29859" xr:uid="{24CDBF23-D99C-4D1E-889A-88F2DF5CC024}"/>
    <cellStyle name="40% - Accent6 3 2 2 3 3 2 2" xfId="29860" xr:uid="{95368CE3-7561-4977-86A5-D2B792684C75}"/>
    <cellStyle name="40% - Accent6 3 2 2 3 3 3" xfId="29861" xr:uid="{9EA68F6C-865D-4206-A001-409C52EF84E9}"/>
    <cellStyle name="40% - Accent6 3 2 2 3 4" xfId="29862" xr:uid="{5D68838F-61D6-4D8F-B3BF-720A82547DF6}"/>
    <cellStyle name="40% - Accent6 3 2 2 3 4 2" xfId="29863" xr:uid="{0A262EE4-52C0-4BEE-A174-D7A5047555CA}"/>
    <cellStyle name="40% - Accent6 3 2 2 3 5" xfId="29864" xr:uid="{8E523554-E0EA-44EF-B64B-8DA54522D3EA}"/>
    <cellStyle name="40% - Accent6 3 2 2 3 5 2" xfId="29865" xr:uid="{92E39CC9-84D7-4846-AF3A-520D0DA953E5}"/>
    <cellStyle name="40% - Accent6 3 2 2 3 6" xfId="29866" xr:uid="{0BA5523A-4A66-42B3-BC1B-D91EC1AFB080}"/>
    <cellStyle name="40% - Accent6 3 2 2 3 7" xfId="29867" xr:uid="{9AE01EBC-593F-48C5-8E3D-4A9239265BD0}"/>
    <cellStyle name="40% - Accent6 3 2 2 4" xfId="29868" xr:uid="{D5A9A0F4-C595-4E63-A373-7F4BFAD035CC}"/>
    <cellStyle name="40% - Accent6 3 2 2 4 2" xfId="29869" xr:uid="{47259CAB-BA07-45C7-80CD-E1F02CCC4D0B}"/>
    <cellStyle name="40% - Accent6 3 2 2 4 2 2" xfId="29870" xr:uid="{4C97A813-1206-42D9-B245-BD002887D4CC}"/>
    <cellStyle name="40% - Accent6 3 2 2 4 2 2 2" xfId="29871" xr:uid="{41B38D03-37AD-437A-9446-EEB129870E9A}"/>
    <cellStyle name="40% - Accent6 3 2 2 4 2 2 2 2" xfId="29872" xr:uid="{19DEF5F0-1A47-4F57-8385-EB7DAC48BF7A}"/>
    <cellStyle name="40% - Accent6 3 2 2 4 2 2 3" xfId="29873" xr:uid="{37A23E78-3362-4C0F-9D3A-184799BBCE1F}"/>
    <cellStyle name="40% - Accent6 3 2 2 4 2 3" xfId="29874" xr:uid="{66246350-C1B2-4645-BB24-88B19EA1AC01}"/>
    <cellStyle name="40% - Accent6 3 2 2 4 2 3 2" xfId="29875" xr:uid="{436F8612-A664-4227-B727-791422DEE9FE}"/>
    <cellStyle name="40% - Accent6 3 2 2 4 2 4" xfId="29876" xr:uid="{7FFC84C2-8658-4607-B834-4C5ACD36CDC3}"/>
    <cellStyle name="40% - Accent6 3 2 2 4 3" xfId="29877" xr:uid="{C8966A26-F384-4C37-9698-65E33EEBA03C}"/>
    <cellStyle name="40% - Accent6 3 2 2 4 3 2" xfId="29878" xr:uid="{9AEC16F1-0466-40BF-AB62-05C7103D9184}"/>
    <cellStyle name="40% - Accent6 3 2 2 4 3 2 2" xfId="29879" xr:uid="{5ED55956-B1DA-4A18-8BA2-1523364D8FBD}"/>
    <cellStyle name="40% - Accent6 3 2 2 4 3 3" xfId="29880" xr:uid="{D032D317-CDF0-4025-B57E-9432ED110F23}"/>
    <cellStyle name="40% - Accent6 3 2 2 4 4" xfId="29881" xr:uid="{D0F7328C-CDC1-46A1-A96D-87BBA1A03D5C}"/>
    <cellStyle name="40% - Accent6 3 2 2 4 4 2" xfId="29882" xr:uid="{4C7AFA9B-3806-4043-B662-577A204E54BB}"/>
    <cellStyle name="40% - Accent6 3 2 2 4 5" xfId="29883" xr:uid="{D9E66831-2F82-4900-8CEE-FD9AA173F5C1}"/>
    <cellStyle name="40% - Accent6 3 2 2 4 5 2" xfId="29884" xr:uid="{A2E625E7-B26D-4132-ACAB-36B5296BB6FF}"/>
    <cellStyle name="40% - Accent6 3 2 2 4 6" xfId="29885" xr:uid="{E1266A58-7FBD-4FB5-933E-67805023BC99}"/>
    <cellStyle name="40% - Accent6 3 2 2 4 7" xfId="29886" xr:uid="{BD1DBC0F-D9B9-4798-B621-4038E584D136}"/>
    <cellStyle name="40% - Accent6 3 2 2 5" xfId="29887" xr:uid="{A4A43879-E150-4072-A56C-80BC34CB1257}"/>
    <cellStyle name="40% - Accent6 3 2 2 5 2" xfId="29888" xr:uid="{45A067F9-3A39-470A-9DCE-6CBB36069069}"/>
    <cellStyle name="40% - Accent6 3 2 2 5 2 2" xfId="29889" xr:uid="{39AEEE9F-D74C-424E-95A4-FDEEB0A6BA76}"/>
    <cellStyle name="40% - Accent6 3 2 2 5 2 2 2" xfId="29890" xr:uid="{0E018CFA-CFB4-4610-84C6-D1AB021C9C32}"/>
    <cellStyle name="40% - Accent6 3 2 2 5 2 3" xfId="29891" xr:uid="{529732AC-0313-4FC0-84E7-DAE6AD4F8E00}"/>
    <cellStyle name="40% - Accent6 3 2 2 5 3" xfId="29892" xr:uid="{20A0F97F-C3A5-44B0-A0D0-048F8A472226}"/>
    <cellStyle name="40% - Accent6 3 2 2 5 3 2" xfId="29893" xr:uid="{96EF5582-5029-42BD-B686-D81C398D4713}"/>
    <cellStyle name="40% - Accent6 3 2 2 5 4" xfId="29894" xr:uid="{C2AC959A-439C-457F-A616-749DD3D70E5B}"/>
    <cellStyle name="40% - Accent6 3 2 2 6" xfId="29895" xr:uid="{EAC2E971-7E50-43A2-951D-BFAAEC4552CA}"/>
    <cellStyle name="40% - Accent6 3 2 2 6 2" xfId="29896" xr:uid="{BFFBC9BF-5E3E-4495-8F2D-46EBE8DAA771}"/>
    <cellStyle name="40% - Accent6 3 2 2 6 2 2" xfId="29897" xr:uid="{F86C23E8-3995-4CA3-BEA9-F3CC33458E20}"/>
    <cellStyle name="40% - Accent6 3 2 2 6 3" xfId="29898" xr:uid="{A9DC9794-7583-4A8A-8A95-0CD88EDFB75F}"/>
    <cellStyle name="40% - Accent6 3 2 2 7" xfId="29899" xr:uid="{FFB237C8-8A0F-4D12-9E6F-84539A63E077}"/>
    <cellStyle name="40% - Accent6 3 2 2 7 2" xfId="29900" xr:uid="{D713C677-14A4-472E-9F42-E4166542907E}"/>
    <cellStyle name="40% - Accent6 3 2 2 8" xfId="29901" xr:uid="{D3074B1A-7A5D-4309-9B2C-6E5B41A75D45}"/>
    <cellStyle name="40% - Accent6 3 2 2 8 2" xfId="29902" xr:uid="{06BB4D2E-08FC-4FE3-9DC7-3C9888104020}"/>
    <cellStyle name="40% - Accent6 3 2 2 9" xfId="29903" xr:uid="{518C1D62-E160-4B45-AC31-92762E13CA11}"/>
    <cellStyle name="40% - Accent6 3 2 2_Asset Register (new)" xfId="29904" xr:uid="{3AD5EE5B-51C1-4275-B721-2C70B0DDED70}"/>
    <cellStyle name="40% - Accent6 3 2 3" xfId="29905" xr:uid="{B9F2DE9F-7FF6-470C-BC64-1E0E60B81D2A}"/>
    <cellStyle name="40% - Accent6 3 2 3 2" xfId="29906" xr:uid="{A47FE347-A780-4169-8EA7-7FB0E005CDBE}"/>
    <cellStyle name="40% - Accent6 3 2 3 2 2" xfId="29907" xr:uid="{C787DCA6-1291-4F42-AC0D-6047814EBEF9}"/>
    <cellStyle name="40% - Accent6 3 2 3 2 2 2" xfId="29908" xr:uid="{CE50C626-6ECA-427C-B5C7-7C7A21779D67}"/>
    <cellStyle name="40% - Accent6 3 2 3 2 2 2 2" xfId="29909" xr:uid="{369ED37D-F819-4B27-B684-72FF3C6D13E2}"/>
    <cellStyle name="40% - Accent6 3 2 3 2 2 2 2 2" xfId="29910" xr:uid="{C2A7517E-B31D-4E03-ACFF-DE6D8888C71F}"/>
    <cellStyle name="40% - Accent6 3 2 3 2 2 2 3" xfId="29911" xr:uid="{18ED21E9-26F1-4F22-A135-DA4CD6B535B6}"/>
    <cellStyle name="40% - Accent6 3 2 3 2 2 3" xfId="29912" xr:uid="{1E5E1164-0AC2-4E68-AA9C-65474A47F2EE}"/>
    <cellStyle name="40% - Accent6 3 2 3 2 2 3 2" xfId="29913" xr:uid="{30D37E3E-AE75-4D8D-9147-C2844D3D7427}"/>
    <cellStyle name="40% - Accent6 3 2 3 2 2 4" xfId="29914" xr:uid="{5AFF28AA-3813-4DF5-A2A2-D467CDE15BF8}"/>
    <cellStyle name="40% - Accent6 3 2 3 2 2 4 2" xfId="29915" xr:uid="{83B76ED5-588A-4080-B473-C5A76F89ED6F}"/>
    <cellStyle name="40% - Accent6 3 2 3 2 2 5" xfId="29916" xr:uid="{4CC9BC54-A592-47FF-B55D-97B24A1FE5FF}"/>
    <cellStyle name="40% - Accent6 3 2 3 2 2 6" xfId="29917" xr:uid="{2117446D-AA13-49C6-854D-B3A3D99D542F}"/>
    <cellStyle name="40% - Accent6 3 2 3 2 3" xfId="29918" xr:uid="{0D8D3A4C-A0DD-4E25-A010-B93FB5F6D1AE}"/>
    <cellStyle name="40% - Accent6 3 2 3 2 3 2" xfId="29919" xr:uid="{32C33137-21EE-4BE5-B615-1CA0A742269F}"/>
    <cellStyle name="40% - Accent6 3 2 3 2 3 2 2" xfId="29920" xr:uid="{2B64442C-37B1-4890-B4C5-79D6FB053337}"/>
    <cellStyle name="40% - Accent6 3 2 3 2 3 3" xfId="29921" xr:uid="{AF326421-52D2-46DB-9E01-B1AC382C86A4}"/>
    <cellStyle name="40% - Accent6 3 2 3 2 4" xfId="29922" xr:uid="{E9A902C5-C657-407D-B04E-B41ACE725F26}"/>
    <cellStyle name="40% - Accent6 3 2 3 2 4 2" xfId="29923" xr:uid="{863D16BA-2AD9-4E8F-A3E5-059EDE6382A8}"/>
    <cellStyle name="40% - Accent6 3 2 3 2 5" xfId="29924" xr:uid="{26DA03C5-AA03-4EE6-83FC-B4A6B41A3D2E}"/>
    <cellStyle name="40% - Accent6 3 2 3 2 5 2" xfId="29925" xr:uid="{A823C174-42B3-4769-8613-92F100197437}"/>
    <cellStyle name="40% - Accent6 3 2 3 2 6" xfId="29926" xr:uid="{670F4E0C-0C7D-4EC5-B129-3A9A33978F71}"/>
    <cellStyle name="40% - Accent6 3 2 3 2 7" xfId="29927" xr:uid="{9C362F36-B2A7-4B3A-992D-33E3EE8F599C}"/>
    <cellStyle name="40% - Accent6 3 2 3 3" xfId="29928" xr:uid="{19D32316-8BE5-4F90-94C8-608060BF4919}"/>
    <cellStyle name="40% - Accent6 3 2 3 3 2" xfId="29929" xr:uid="{1D96DA87-2A07-47AB-9064-A236A987A2AC}"/>
    <cellStyle name="40% - Accent6 3 2 3 3 2 2" xfId="29930" xr:uid="{99EBFE56-686A-48AC-8DAD-A972FE234A56}"/>
    <cellStyle name="40% - Accent6 3 2 3 3 2 2 2" xfId="29931" xr:uid="{2F9BCC5B-06B6-4B19-BC05-5D9BEB156688}"/>
    <cellStyle name="40% - Accent6 3 2 3 3 2 3" xfId="29932" xr:uid="{B4A8630A-2AC2-4834-9A10-C756D40D16DB}"/>
    <cellStyle name="40% - Accent6 3 2 3 3 3" xfId="29933" xr:uid="{3A95AD7C-4C35-4DD8-B03A-B79AFCEB8B92}"/>
    <cellStyle name="40% - Accent6 3 2 3 3 3 2" xfId="29934" xr:uid="{B47D5FB9-D75C-43F5-A389-56707D174773}"/>
    <cellStyle name="40% - Accent6 3 2 3 3 4" xfId="29935" xr:uid="{3742EF2C-25CF-4257-9566-E9AABB59E4C8}"/>
    <cellStyle name="40% - Accent6 3 2 3 3 4 2" xfId="29936" xr:uid="{4A9593DF-B4D1-44C3-8BC0-5422C871B921}"/>
    <cellStyle name="40% - Accent6 3 2 3 3 5" xfId="29937" xr:uid="{6108E5E8-2FB1-43B9-9722-93218313B08A}"/>
    <cellStyle name="40% - Accent6 3 2 3 3 6" xfId="29938" xr:uid="{3E618404-A8E2-4C83-83F0-57E623FC4532}"/>
    <cellStyle name="40% - Accent6 3 2 3 4" xfId="29939" xr:uid="{C171FE33-FD24-4229-97CA-237B507BB6E0}"/>
    <cellStyle name="40% - Accent6 3 2 3 4 2" xfId="29940" xr:uid="{3CA3A32D-B07B-4725-AEF3-FD076F1783B1}"/>
    <cellStyle name="40% - Accent6 3 2 3 4 2 2" xfId="29941" xr:uid="{8976CA2E-1428-4833-9D28-9845A06A8F48}"/>
    <cellStyle name="40% - Accent6 3 2 3 4 3" xfId="29942" xr:uid="{A4D2E4FE-FB33-4BB1-80DC-E683463F30E4}"/>
    <cellStyle name="40% - Accent6 3 2 3 5" xfId="29943" xr:uid="{85CB2B43-4511-4658-85D6-800A82F19C01}"/>
    <cellStyle name="40% - Accent6 3 2 3 5 2" xfId="29944" xr:uid="{6C9D7D55-EB61-45A7-A64E-AFAEAEDF82FA}"/>
    <cellStyle name="40% - Accent6 3 2 3 6" xfId="29945" xr:uid="{D020D841-A22D-475E-BD16-1D6D67143475}"/>
    <cellStyle name="40% - Accent6 3 2 3 6 2" xfId="29946" xr:uid="{108D4B63-3C74-4600-B95F-EFC88BF55AB4}"/>
    <cellStyle name="40% - Accent6 3 2 3 7" xfId="29947" xr:uid="{825F36F9-A24C-4C47-99A6-2D3BE086659B}"/>
    <cellStyle name="40% - Accent6 3 2 3 8" xfId="29948" xr:uid="{89F14286-862C-4A18-9630-28CEA2917C27}"/>
    <cellStyle name="40% - Accent6 3 2 4" xfId="29949" xr:uid="{8F8DF11A-0D46-4B2F-B250-4A9D93BDB9A9}"/>
    <cellStyle name="40% - Accent6 3 2 4 2" xfId="29950" xr:uid="{38A9FEA3-7739-44E2-A90A-F5E166C8F513}"/>
    <cellStyle name="40% - Accent6 3 2 4 2 2" xfId="29951" xr:uid="{0D8E97B2-954F-4E00-8837-DEC99E89D047}"/>
    <cellStyle name="40% - Accent6 3 2 4 2 2 2" xfId="29952" xr:uid="{50FF5E12-DE82-4032-830C-182C68FEF9CA}"/>
    <cellStyle name="40% - Accent6 3 2 4 2 2 2 2" xfId="29953" xr:uid="{A273F5D7-A5DD-4A03-AB60-75177AAB09BD}"/>
    <cellStyle name="40% - Accent6 3 2 4 2 2 3" xfId="29954" xr:uid="{60536F90-EAEF-4D2A-90CB-F81389A5F449}"/>
    <cellStyle name="40% - Accent6 3 2 4 2 3" xfId="29955" xr:uid="{ABF7AFDF-685F-44F5-B01A-2A20BB8C7C0A}"/>
    <cellStyle name="40% - Accent6 3 2 4 2 3 2" xfId="29956" xr:uid="{7DB53FD2-1A0F-412F-9E29-DC5395877273}"/>
    <cellStyle name="40% - Accent6 3 2 4 2 4" xfId="29957" xr:uid="{D1C47A50-967A-4190-947C-7B2255325BED}"/>
    <cellStyle name="40% - Accent6 3 2 4 2 4 2" xfId="29958" xr:uid="{ADA3D1B7-2D41-4663-8F5F-B01D3F533669}"/>
    <cellStyle name="40% - Accent6 3 2 4 2 5" xfId="29959" xr:uid="{B06D2D0D-5E37-4CCA-96A4-6D58C6C3402F}"/>
    <cellStyle name="40% - Accent6 3 2 4 2 6" xfId="29960" xr:uid="{98C25D46-56BD-4B48-A833-D461F92BAD15}"/>
    <cellStyle name="40% - Accent6 3 2 4 3" xfId="29961" xr:uid="{5604DB80-88BC-4673-805A-A72A259ECB09}"/>
    <cellStyle name="40% - Accent6 3 2 4 3 2" xfId="29962" xr:uid="{92EECBEF-F376-4967-9B5A-C8CED2F3FF45}"/>
    <cellStyle name="40% - Accent6 3 2 4 3 2 2" xfId="29963" xr:uid="{40FC5FDF-8CD1-4031-8A19-351C9C37DC50}"/>
    <cellStyle name="40% - Accent6 3 2 4 3 3" xfId="29964" xr:uid="{C056D45E-3B6D-4B2E-8B29-2130F673832A}"/>
    <cellStyle name="40% - Accent6 3 2 4 4" xfId="29965" xr:uid="{319F0973-FB9E-49AA-85AE-8DE32465490A}"/>
    <cellStyle name="40% - Accent6 3 2 4 4 2" xfId="29966" xr:uid="{46EBBE9A-4824-4891-8C2C-0F9712ED5EBB}"/>
    <cellStyle name="40% - Accent6 3 2 4 5" xfId="29967" xr:uid="{63695BB1-A166-4B08-89C9-D3750C4C755A}"/>
    <cellStyle name="40% - Accent6 3 2 4 5 2" xfId="29968" xr:uid="{AFD16243-4738-40E1-BDFE-75FE10AC742E}"/>
    <cellStyle name="40% - Accent6 3 2 4 6" xfId="29969" xr:uid="{1AE7C06B-5D7D-44B5-8BC6-D104936FA0C3}"/>
    <cellStyle name="40% - Accent6 3 2 4 7" xfId="29970" xr:uid="{31411D71-2D62-47B9-AA8F-6730BCB6BE14}"/>
    <cellStyle name="40% - Accent6 3 2 5" xfId="29971" xr:uid="{613B47E4-5A27-484E-8F75-E6B753DDB5B5}"/>
    <cellStyle name="40% - Accent6 3 2 5 2" xfId="29972" xr:uid="{CBE42BF5-755A-4257-BC33-ACE42413D809}"/>
    <cellStyle name="40% - Accent6 3 2 5 2 2" xfId="29973" xr:uid="{E998FA4B-1CFB-4719-A33A-12F311A91744}"/>
    <cellStyle name="40% - Accent6 3 2 5 2 2 2" xfId="29974" xr:uid="{AE956ECB-2E63-4BFB-95AF-DA4729C3098B}"/>
    <cellStyle name="40% - Accent6 3 2 5 2 2 2 2" xfId="29975" xr:uid="{E751556E-0ADF-4231-81B1-1AE2E6A02A51}"/>
    <cellStyle name="40% - Accent6 3 2 5 2 2 3" xfId="29976" xr:uid="{7F3EF6AC-802D-449C-897A-DE74BB4824A7}"/>
    <cellStyle name="40% - Accent6 3 2 5 2 3" xfId="29977" xr:uid="{DB302C9C-D064-496E-A7D9-652C98EF96AF}"/>
    <cellStyle name="40% - Accent6 3 2 5 2 3 2" xfId="29978" xr:uid="{4F0D032C-8186-4DE7-9FED-FDE7AC5CF964}"/>
    <cellStyle name="40% - Accent6 3 2 5 2 4" xfId="29979" xr:uid="{30D29012-546F-4B42-BC98-27BCDAB56544}"/>
    <cellStyle name="40% - Accent6 3 2 5 3" xfId="29980" xr:uid="{166FD53A-CB15-4320-B755-AAF9EE77BA63}"/>
    <cellStyle name="40% - Accent6 3 2 5 3 2" xfId="29981" xr:uid="{6C3DFD6A-FD16-4B09-A293-1294FE61B9E4}"/>
    <cellStyle name="40% - Accent6 3 2 5 3 2 2" xfId="29982" xr:uid="{08BF04BA-F679-49EA-A78F-80778300BA8C}"/>
    <cellStyle name="40% - Accent6 3 2 5 3 3" xfId="29983" xr:uid="{4A175D2E-3BC5-449F-86E9-3F89882A823A}"/>
    <cellStyle name="40% - Accent6 3 2 5 4" xfId="29984" xr:uid="{5C8BFF62-7AA8-4EA6-9B3A-DF90BEEE8825}"/>
    <cellStyle name="40% - Accent6 3 2 5 4 2" xfId="29985" xr:uid="{E0C7FC70-2C9D-4298-B362-13C0B8723184}"/>
    <cellStyle name="40% - Accent6 3 2 5 5" xfId="29986" xr:uid="{9216EE72-02E7-484A-B545-B6DD9CFBA7A8}"/>
    <cellStyle name="40% - Accent6 3 2 5 5 2" xfId="29987" xr:uid="{85E6BF2D-662B-441F-84A1-8D79F5F51685}"/>
    <cellStyle name="40% - Accent6 3 2 5 6" xfId="29988" xr:uid="{25924E44-A4D0-4AF5-B643-3C56D7894CA1}"/>
    <cellStyle name="40% - Accent6 3 2 5 7" xfId="29989" xr:uid="{00879628-929D-45D3-A8D8-7C06F1CA0468}"/>
    <cellStyle name="40% - Accent6 3 2 6" xfId="29990" xr:uid="{555F09ED-4E9C-4DA4-8FAD-603D1837097F}"/>
    <cellStyle name="40% - Accent6 3 2 6 2" xfId="29991" xr:uid="{51BD061F-E125-4A51-BF86-CDC7A831705F}"/>
    <cellStyle name="40% - Accent6 3 2 6 2 2" xfId="29992" xr:uid="{789E44DC-DDBD-4BC6-BC82-69495B2B9AF1}"/>
    <cellStyle name="40% - Accent6 3 2 6 2 2 2" xfId="29993" xr:uid="{EE051AA0-0FAF-4D02-8513-2FB808735567}"/>
    <cellStyle name="40% - Accent6 3 2 6 2 2 2 2" xfId="29994" xr:uid="{7B31F230-1FE5-48FC-99C8-0A8E23563A49}"/>
    <cellStyle name="40% - Accent6 3 2 6 2 2 3" xfId="29995" xr:uid="{7D06B2FD-B5A8-4DFE-86A4-3A4E87B8F483}"/>
    <cellStyle name="40% - Accent6 3 2 6 2 3" xfId="29996" xr:uid="{562ED4A9-823C-45BF-B859-7F9E43E787B4}"/>
    <cellStyle name="40% - Accent6 3 2 6 2 3 2" xfId="29997" xr:uid="{17CDA667-56FD-4448-B42A-5D70C49BB8F9}"/>
    <cellStyle name="40% - Accent6 3 2 6 2 4" xfId="29998" xr:uid="{17C918E4-E3D3-44F5-8371-F0BC16EDD7D1}"/>
    <cellStyle name="40% - Accent6 3 2 6 3" xfId="29999" xr:uid="{57592574-FC16-4324-9324-C869ECDDF7F6}"/>
    <cellStyle name="40% - Accent6 3 2 6 3 2" xfId="30000" xr:uid="{58C6ABD5-E7AD-4763-8150-E59D10D25F62}"/>
    <cellStyle name="40% - Accent6 3 2 6 3 2 2" xfId="30001" xr:uid="{1C4B0615-B34D-4828-ADD1-0DFCBB972A90}"/>
    <cellStyle name="40% - Accent6 3 2 6 3 3" xfId="30002" xr:uid="{B334FF04-4DD9-48EE-A5C0-A985CC946851}"/>
    <cellStyle name="40% - Accent6 3 2 6 4" xfId="30003" xr:uid="{693F1929-371C-4674-89C3-2552A1B97FFB}"/>
    <cellStyle name="40% - Accent6 3 2 6 4 2" xfId="30004" xr:uid="{5718FBCB-C338-4255-8523-7CED09D7EE7A}"/>
    <cellStyle name="40% - Accent6 3 2 6 5" xfId="30005" xr:uid="{3A200A46-8238-436A-8F27-F2878DF532FE}"/>
    <cellStyle name="40% - Accent6 3 2 7" xfId="30006" xr:uid="{D1D36FC4-82CB-4C34-A4F5-75EDBB9ED944}"/>
    <cellStyle name="40% - Accent6 3 2 7 2" xfId="30007" xr:uid="{E13BBE8F-FFD1-4017-BC12-86B7027ED33C}"/>
    <cellStyle name="40% - Accent6 3 2 7 2 2" xfId="30008" xr:uid="{E6828755-82BE-422C-8A77-052ADC29C819}"/>
    <cellStyle name="40% - Accent6 3 2 7 2 2 2" xfId="30009" xr:uid="{D649B298-1BFF-4957-B34C-E19962A94243}"/>
    <cellStyle name="40% - Accent6 3 2 7 2 2 2 2" xfId="30010" xr:uid="{EAB245B3-BFBD-4FA4-9FB7-1A8DEAA2073F}"/>
    <cellStyle name="40% - Accent6 3 2 7 2 2 3" xfId="30011" xr:uid="{82104F5E-3CBC-4760-8FC4-D98A020D9C15}"/>
    <cellStyle name="40% - Accent6 3 2 7 2 3" xfId="30012" xr:uid="{EABE219C-2B89-4AA9-BE12-980327BF2840}"/>
    <cellStyle name="40% - Accent6 3 2 7 2 3 2" xfId="30013" xr:uid="{560CE611-FA8B-473B-913D-BF94527A5B6E}"/>
    <cellStyle name="40% - Accent6 3 2 7 2 4" xfId="30014" xr:uid="{C3D3138C-A103-416B-B40B-87577487E77C}"/>
    <cellStyle name="40% - Accent6 3 2 7 3" xfId="30015" xr:uid="{5746D18C-F698-4985-BA06-C82BD148695E}"/>
    <cellStyle name="40% - Accent6 3 2 7 3 2" xfId="30016" xr:uid="{E5E30931-64ED-42A7-9FC2-01F5DC2DE106}"/>
    <cellStyle name="40% - Accent6 3 2 7 3 2 2" xfId="30017" xr:uid="{6B61676B-1992-466D-A151-72BEF6D0A610}"/>
    <cellStyle name="40% - Accent6 3 2 7 3 3" xfId="30018" xr:uid="{9679C227-23F2-4D14-9D3A-40D9365DCB6A}"/>
    <cellStyle name="40% - Accent6 3 2 7 4" xfId="30019" xr:uid="{FBEA4A40-B83C-4EA5-997D-02DCDA71A199}"/>
    <cellStyle name="40% - Accent6 3 2 7 4 2" xfId="30020" xr:uid="{70458B89-F3E2-4075-860A-32963EB9D713}"/>
    <cellStyle name="40% - Accent6 3 2 7 5" xfId="30021" xr:uid="{A82D60B0-DD67-43F9-B187-1B39B5B95C53}"/>
    <cellStyle name="40% - Accent6 3 2 8" xfId="30022" xr:uid="{70A8F251-18CA-4790-8B75-3AAB595DD326}"/>
    <cellStyle name="40% - Accent6 3 2 8 2" xfId="30023" xr:uid="{FFAF8D9A-5E2C-4647-A095-063AADBF77D6}"/>
    <cellStyle name="40% - Accent6 3 2 8 2 2" xfId="30024" xr:uid="{3BA5E5F4-9C76-4F97-83CC-808E1515189F}"/>
    <cellStyle name="40% - Accent6 3 2 8 2 2 2" xfId="30025" xr:uid="{3C1466C3-9A12-48D4-8436-09C8C7020FF6}"/>
    <cellStyle name="40% - Accent6 3 2 8 2 2 2 2" xfId="30026" xr:uid="{CECD9C88-3D54-4CFD-81C7-6DA36042B76C}"/>
    <cellStyle name="40% - Accent6 3 2 8 2 2 3" xfId="30027" xr:uid="{1164799C-CD14-4241-8A7D-967423E71557}"/>
    <cellStyle name="40% - Accent6 3 2 8 2 3" xfId="30028" xr:uid="{667588B8-59C4-433A-8453-3295921F177D}"/>
    <cellStyle name="40% - Accent6 3 2 8 2 3 2" xfId="30029" xr:uid="{A5AB9C20-23CC-45F3-8032-F2D86676C99E}"/>
    <cellStyle name="40% - Accent6 3 2 8 2 4" xfId="30030" xr:uid="{C029C908-3226-49D8-A375-AFCEFFFBC1A4}"/>
    <cellStyle name="40% - Accent6 3 2 8 3" xfId="30031" xr:uid="{94338242-F584-445E-9EB0-F046FC2B13D5}"/>
    <cellStyle name="40% - Accent6 3 2 8 3 2" xfId="30032" xr:uid="{215A6779-BCD7-40AD-B674-5A2278313A0C}"/>
    <cellStyle name="40% - Accent6 3 2 8 3 2 2" xfId="30033" xr:uid="{BA1779A9-70A4-4E68-B023-7ADCAE035F98}"/>
    <cellStyle name="40% - Accent6 3 2 8 3 3" xfId="30034" xr:uid="{77E9C994-FF1B-4B56-BCF0-CDF8C99FCBC9}"/>
    <cellStyle name="40% - Accent6 3 2 8 4" xfId="30035" xr:uid="{E1CD7948-9128-4001-BE0F-C93E411E74B0}"/>
    <cellStyle name="40% - Accent6 3 2 8 4 2" xfId="30036" xr:uid="{9C9EEF66-4795-47C8-B0F3-A04FA241B5F0}"/>
    <cellStyle name="40% - Accent6 3 2 8 5" xfId="30037" xr:uid="{10E7F74B-BFE0-4156-8673-C10691D77D29}"/>
    <cellStyle name="40% - Accent6 3 2 9" xfId="30038" xr:uid="{520843C2-8D69-4682-8686-0F1ABC5F865A}"/>
    <cellStyle name="40% - Accent6 3 2 9 2" xfId="30039" xr:uid="{63A87142-5610-4AEA-BDC8-C0CC3590F2F4}"/>
    <cellStyle name="40% - Accent6 3 2 9 2 2" xfId="30040" xr:uid="{E40E4B80-BD6E-418C-B309-C3CDE67BF0B9}"/>
    <cellStyle name="40% - Accent6 3 2 9 2 2 2" xfId="30041" xr:uid="{C73A7511-09CB-46A6-B0B0-4C98AD3A46E3}"/>
    <cellStyle name="40% - Accent6 3 2 9 2 2 2 2" xfId="30042" xr:uid="{BD10FB6A-AC23-44B7-94F1-C5F62C3C165B}"/>
    <cellStyle name="40% - Accent6 3 2 9 2 2 3" xfId="30043" xr:uid="{61589859-3BE8-4CAE-806F-C7368BF1E045}"/>
    <cellStyle name="40% - Accent6 3 2 9 2 3" xfId="30044" xr:uid="{8933091E-45A6-4595-8CBF-77D6C95D3881}"/>
    <cellStyle name="40% - Accent6 3 2 9 2 3 2" xfId="30045" xr:uid="{57230F2C-A662-40C1-AA57-940E27B8F7A2}"/>
    <cellStyle name="40% - Accent6 3 2 9 2 4" xfId="30046" xr:uid="{E76579E6-9EDF-4BD2-89FB-A30348DDAE71}"/>
    <cellStyle name="40% - Accent6 3 2 9 3" xfId="30047" xr:uid="{BE3F009B-E2C9-4463-9838-571F75B412F1}"/>
    <cellStyle name="40% - Accent6 3 2 9 3 2" xfId="30048" xr:uid="{BD41D135-17EF-4C3E-90B3-5A72B5B56C54}"/>
    <cellStyle name="40% - Accent6 3 2 9 3 2 2" xfId="30049" xr:uid="{27BC161C-4C2F-4200-9842-C00F8DD904FB}"/>
    <cellStyle name="40% - Accent6 3 2 9 3 3" xfId="30050" xr:uid="{E2F8819B-0DFC-41CB-AF24-F430E278258B}"/>
    <cellStyle name="40% - Accent6 3 2 9 4" xfId="30051" xr:uid="{E8775638-F84F-4D13-A5C8-A6833E4EBA42}"/>
    <cellStyle name="40% - Accent6 3 2 9 4 2" xfId="30052" xr:uid="{6E8F9072-3AD4-4ADC-A032-3A4FF1FBEB03}"/>
    <cellStyle name="40% - Accent6 3 2 9 5" xfId="30053" xr:uid="{951DFE1C-AE8C-421D-8645-469817E35F7D}"/>
    <cellStyle name="40% - Accent6 3 2_Asset Register (new)" xfId="30054" xr:uid="{D06DC207-6BC9-48C7-A363-D5C42264159C}"/>
    <cellStyle name="40% - Accent6 3 3" xfId="30055" xr:uid="{73057EE3-AB64-4135-B97F-E03BDB3138F3}"/>
    <cellStyle name="40% - Accent6 3 3 10" xfId="30056" xr:uid="{F285C39E-7705-464E-AA55-276D92BE0730}"/>
    <cellStyle name="40% - Accent6 3 3 10 2" xfId="30057" xr:uid="{5E2C6161-DFAC-45C3-ACA3-6E2431D2C185}"/>
    <cellStyle name="40% - Accent6 3 3 11" xfId="30058" xr:uid="{C922B107-CA8A-4963-9E2E-D9F420D7F6A3}"/>
    <cellStyle name="40% - Accent6 3 3 11 2" xfId="30059" xr:uid="{C0B05B15-D406-499E-8ADB-2BAE1651C88A}"/>
    <cellStyle name="40% - Accent6 3 3 12" xfId="30060" xr:uid="{F4D53618-1118-41E3-BAC4-6A3B5B2D0410}"/>
    <cellStyle name="40% - Accent6 3 3 13" xfId="30061" xr:uid="{760D59C7-50F9-4339-9CF0-4E862E61233E}"/>
    <cellStyle name="40% - Accent6 3 3 2" xfId="30062" xr:uid="{4BB3A2B8-48DB-4CEA-8816-8E32235679E1}"/>
    <cellStyle name="40% - Accent6 3 3 2 2" xfId="30063" xr:uid="{D32E8532-16D9-46B4-8DB4-C829EE5D8423}"/>
    <cellStyle name="40% - Accent6 3 3 2 2 2" xfId="30064" xr:uid="{12670125-8259-4160-B319-DC7924BA90FC}"/>
    <cellStyle name="40% - Accent6 3 3 2 2 2 2" xfId="30065" xr:uid="{F4ACE735-B827-4F58-B1B4-C216183C4031}"/>
    <cellStyle name="40% - Accent6 3 3 2 2 2 2 2" xfId="30066" xr:uid="{EBA44EAA-BBD2-4017-B5D3-D371910D4787}"/>
    <cellStyle name="40% - Accent6 3 3 2 2 2 2 2 2" xfId="30067" xr:uid="{DF953450-DD40-425C-AE9D-F8AC65C0945A}"/>
    <cellStyle name="40% - Accent6 3 3 2 2 2 2 3" xfId="30068" xr:uid="{70362B6C-226E-44F3-A9F3-F44A486DC7DA}"/>
    <cellStyle name="40% - Accent6 3 3 2 2 2 3" xfId="30069" xr:uid="{38C2D153-BAAF-4851-B6AF-F8148BB35792}"/>
    <cellStyle name="40% - Accent6 3 3 2 2 2 3 2" xfId="30070" xr:uid="{6AD4B761-CEB1-490F-AE52-DB89D5A1FDF9}"/>
    <cellStyle name="40% - Accent6 3 3 2 2 2 4" xfId="30071" xr:uid="{7EE67DBF-7B80-4561-B506-2782140707BE}"/>
    <cellStyle name="40% - Accent6 3 3 2 2 2 4 2" xfId="30072" xr:uid="{A85D3913-2ACF-4116-8518-D98AF4C61DFD}"/>
    <cellStyle name="40% - Accent6 3 3 2 2 2 5" xfId="30073" xr:uid="{282595F1-5D5C-40DF-AB9C-D311A828BCEF}"/>
    <cellStyle name="40% - Accent6 3 3 2 2 2 6" xfId="30074" xr:uid="{15427AB8-3B60-40CA-BB30-13069BE46C62}"/>
    <cellStyle name="40% - Accent6 3 3 2 2 3" xfId="30075" xr:uid="{20645374-F3A5-4C28-965B-109048CB981E}"/>
    <cellStyle name="40% - Accent6 3 3 2 2 3 2" xfId="30076" xr:uid="{A619CF7D-24A8-412A-9FDE-540BAA222BC9}"/>
    <cellStyle name="40% - Accent6 3 3 2 2 3 2 2" xfId="30077" xr:uid="{0FA753AF-DA13-43A5-80FA-E69ACE0A01B7}"/>
    <cellStyle name="40% - Accent6 3 3 2 2 3 3" xfId="30078" xr:uid="{508806EB-CA2E-4CFB-8C17-889E274B7A22}"/>
    <cellStyle name="40% - Accent6 3 3 2 2 4" xfId="30079" xr:uid="{83EBEA46-CAA0-41BB-93DD-F99C1BA76C2B}"/>
    <cellStyle name="40% - Accent6 3 3 2 2 4 2" xfId="30080" xr:uid="{269BC665-1848-4AFC-9E36-41894D18681E}"/>
    <cellStyle name="40% - Accent6 3 3 2 2 5" xfId="30081" xr:uid="{F34C4565-881A-4B25-96EA-949A73595D17}"/>
    <cellStyle name="40% - Accent6 3 3 2 2 5 2" xfId="30082" xr:uid="{9D2B396D-8FBF-47AE-8B75-D73010B8EB6F}"/>
    <cellStyle name="40% - Accent6 3 3 2 2 6" xfId="30083" xr:uid="{B124D5C4-8C00-4633-9C47-C4E3DDD0D7AB}"/>
    <cellStyle name="40% - Accent6 3 3 2 2 7" xfId="30084" xr:uid="{966AB58B-2103-42B6-822A-A545D4A4A5B3}"/>
    <cellStyle name="40% - Accent6 3 3 2 3" xfId="30085" xr:uid="{529B78D8-ADB5-44E2-9A64-1CBACA6BA7FD}"/>
    <cellStyle name="40% - Accent6 3 3 2 3 2" xfId="30086" xr:uid="{A79F8583-02C1-4E67-B7DD-0A14214C8BF2}"/>
    <cellStyle name="40% - Accent6 3 3 2 3 2 2" xfId="30087" xr:uid="{5BD5011E-B963-46BB-9FEF-34BB951D1021}"/>
    <cellStyle name="40% - Accent6 3 3 2 3 2 2 2" xfId="30088" xr:uid="{FF64B7BA-0F69-4F42-95FC-FD6318948961}"/>
    <cellStyle name="40% - Accent6 3 3 2 3 2 2 2 2" xfId="30089" xr:uid="{F4FE2A1F-0845-4C01-A248-58BAC2FB7C2A}"/>
    <cellStyle name="40% - Accent6 3 3 2 3 2 2 3" xfId="30090" xr:uid="{999186A5-2CED-4682-B1AF-2AFA3EBD700C}"/>
    <cellStyle name="40% - Accent6 3 3 2 3 2 3" xfId="30091" xr:uid="{C2844B37-58EF-4D8D-8E31-6A784B626DB1}"/>
    <cellStyle name="40% - Accent6 3 3 2 3 2 3 2" xfId="30092" xr:uid="{B735C5CC-1137-4640-96FA-744A6B995F60}"/>
    <cellStyle name="40% - Accent6 3 3 2 3 2 4" xfId="30093" xr:uid="{1F9516DF-DD4E-41E6-A2B6-4D6DAE8F45EC}"/>
    <cellStyle name="40% - Accent6 3 3 2 3 3" xfId="30094" xr:uid="{CFEC4C5A-5B75-4461-9913-0F27F94AD117}"/>
    <cellStyle name="40% - Accent6 3 3 2 3 3 2" xfId="30095" xr:uid="{DB3CF587-C9B2-4BE1-84CE-3D818503837B}"/>
    <cellStyle name="40% - Accent6 3 3 2 3 3 2 2" xfId="30096" xr:uid="{C7E9A2B0-10F5-471D-9A1E-B158A3479ADF}"/>
    <cellStyle name="40% - Accent6 3 3 2 3 3 3" xfId="30097" xr:uid="{47619544-A8FF-4947-AF9B-7EACC0FD8313}"/>
    <cellStyle name="40% - Accent6 3 3 2 3 4" xfId="30098" xr:uid="{F376AFA3-6CEF-498C-8463-9DC8D4060741}"/>
    <cellStyle name="40% - Accent6 3 3 2 3 4 2" xfId="30099" xr:uid="{77B60A8A-1916-4A1B-9655-CB5ACF3A49EE}"/>
    <cellStyle name="40% - Accent6 3 3 2 3 5" xfId="30100" xr:uid="{3572862A-D763-4536-8DA7-6591BCFAE772}"/>
    <cellStyle name="40% - Accent6 3 3 2 3 5 2" xfId="30101" xr:uid="{F2007E1C-E59A-4545-A7D8-22834AB1F05A}"/>
    <cellStyle name="40% - Accent6 3 3 2 3 6" xfId="30102" xr:uid="{B70AA9D5-6D7C-4750-AC40-BF903FB9B247}"/>
    <cellStyle name="40% - Accent6 3 3 2 3 7" xfId="30103" xr:uid="{1DD70BD5-2A4E-4830-97FF-DE33EE4A7657}"/>
    <cellStyle name="40% - Accent6 3 3 2 4" xfId="30104" xr:uid="{83427F28-8916-47D4-ACC0-49BF0A5B9427}"/>
    <cellStyle name="40% - Accent6 3 3 2 4 2" xfId="30105" xr:uid="{3B8AF96C-C57F-40DE-8A46-264657356550}"/>
    <cellStyle name="40% - Accent6 3 3 2 4 2 2" xfId="30106" xr:uid="{F7386582-00C0-4A34-AC17-E61856F5A90F}"/>
    <cellStyle name="40% - Accent6 3 3 2 4 2 2 2" xfId="30107" xr:uid="{6370CC26-8CD9-425B-A69F-D39AF2451FB9}"/>
    <cellStyle name="40% - Accent6 3 3 2 4 2 3" xfId="30108" xr:uid="{E5E23286-B951-4F29-9987-D163BEE3E423}"/>
    <cellStyle name="40% - Accent6 3 3 2 4 3" xfId="30109" xr:uid="{903798B5-8B4E-42FC-9445-E56E707E3B5F}"/>
    <cellStyle name="40% - Accent6 3 3 2 4 3 2" xfId="30110" xr:uid="{536E46B1-0615-4492-925A-949C57F0C13F}"/>
    <cellStyle name="40% - Accent6 3 3 2 4 4" xfId="30111" xr:uid="{483FF00B-255C-4738-B743-E83215330155}"/>
    <cellStyle name="40% - Accent6 3 3 2 5" xfId="30112" xr:uid="{11B10E48-A047-4D22-8CB5-41623624FBA9}"/>
    <cellStyle name="40% - Accent6 3 3 2 5 2" xfId="30113" xr:uid="{D7AB023D-33CA-487D-8FA8-F6BE438E1BBB}"/>
    <cellStyle name="40% - Accent6 3 3 2 5 2 2" xfId="30114" xr:uid="{553D8C3B-248D-48AC-8FC4-FD863082E30D}"/>
    <cellStyle name="40% - Accent6 3 3 2 5 3" xfId="30115" xr:uid="{5DC5A587-85E1-4204-900E-711995A518DF}"/>
    <cellStyle name="40% - Accent6 3 3 2 6" xfId="30116" xr:uid="{D0AF9A98-4AD4-4080-B927-78E307E2FB75}"/>
    <cellStyle name="40% - Accent6 3 3 2 6 2" xfId="30117" xr:uid="{4CF01FD9-68C5-48B2-9942-5BC3A55B8013}"/>
    <cellStyle name="40% - Accent6 3 3 2 7" xfId="30118" xr:uid="{7956C1D8-0ED6-4245-B2E2-E8F1D7935A04}"/>
    <cellStyle name="40% - Accent6 3 3 2 7 2" xfId="30119" xr:uid="{A892D63A-A1E1-46EE-804A-355D89B1D366}"/>
    <cellStyle name="40% - Accent6 3 3 2 8" xfId="30120" xr:uid="{9DF89AC9-D2C5-4F10-AD9F-8FB99C2247F2}"/>
    <cellStyle name="40% - Accent6 3 3 2 9" xfId="30121" xr:uid="{EF2AFA3A-DA58-4517-A59C-373FF79D176C}"/>
    <cellStyle name="40% - Accent6 3 3 3" xfId="30122" xr:uid="{28768478-92E5-4FDB-86C7-FEAC43360853}"/>
    <cellStyle name="40% - Accent6 3 3 3 2" xfId="30123" xr:uid="{52F04AFE-E6AD-4D52-80AB-707CE7F84F83}"/>
    <cellStyle name="40% - Accent6 3 3 3 2 2" xfId="30124" xr:uid="{8B8EF1E7-CCB5-48A6-9245-52FE8E326AC1}"/>
    <cellStyle name="40% - Accent6 3 3 3 2 2 2" xfId="30125" xr:uid="{397AD7F7-ED39-47C5-84BB-3DD8A90FF4DD}"/>
    <cellStyle name="40% - Accent6 3 3 3 2 2 2 2" xfId="30126" xr:uid="{C2230449-444E-44B0-A0E4-2ED86AC18A0F}"/>
    <cellStyle name="40% - Accent6 3 3 3 2 2 2 2 2" xfId="30127" xr:uid="{3516243E-FD07-40FA-AB32-8AA09D159B11}"/>
    <cellStyle name="40% - Accent6 3 3 3 2 2 2 3" xfId="30128" xr:uid="{A188E8CE-FB0D-4739-8305-D66390172FEA}"/>
    <cellStyle name="40% - Accent6 3 3 3 2 2 3" xfId="30129" xr:uid="{968BD281-8CD1-4E55-856E-CAD649EE89E9}"/>
    <cellStyle name="40% - Accent6 3 3 3 2 2 3 2" xfId="30130" xr:uid="{C4B1BA0D-EE9E-439D-9DC4-A8D7B77C8383}"/>
    <cellStyle name="40% - Accent6 3 3 3 2 2 4" xfId="30131" xr:uid="{A5533D32-A7B4-49FF-B144-A546C9BE67B3}"/>
    <cellStyle name="40% - Accent6 3 3 3 2 3" xfId="30132" xr:uid="{A17BF4A8-B96C-42BD-8707-6ECC4EA17BF0}"/>
    <cellStyle name="40% - Accent6 3 3 3 2 3 2" xfId="30133" xr:uid="{2505053A-573A-4EC0-9AAD-A4FB094634F3}"/>
    <cellStyle name="40% - Accent6 3 3 3 2 3 2 2" xfId="30134" xr:uid="{BC334610-E433-420B-9951-5726892B0CAA}"/>
    <cellStyle name="40% - Accent6 3 3 3 2 3 3" xfId="30135" xr:uid="{1871A5BC-DDCD-4570-8912-B23E9D87DAD4}"/>
    <cellStyle name="40% - Accent6 3 3 3 2 4" xfId="30136" xr:uid="{DD8BDC6A-7DE6-4900-985F-71365A6BCB8A}"/>
    <cellStyle name="40% - Accent6 3 3 3 2 4 2" xfId="30137" xr:uid="{86C6B5EE-D9C6-413C-85C9-5940CC979A94}"/>
    <cellStyle name="40% - Accent6 3 3 3 2 5" xfId="30138" xr:uid="{94A94DD0-927C-4969-B656-1D5B752D7EAE}"/>
    <cellStyle name="40% - Accent6 3 3 3 2 5 2" xfId="30139" xr:uid="{81256BCE-7A5D-40BB-BAE6-98C2B7489032}"/>
    <cellStyle name="40% - Accent6 3 3 3 2 6" xfId="30140" xr:uid="{C52488C4-1068-4888-B422-42DBE8A88926}"/>
    <cellStyle name="40% - Accent6 3 3 3 2 7" xfId="30141" xr:uid="{E7A8864D-77F6-44C6-89B1-5235E2B55B47}"/>
    <cellStyle name="40% - Accent6 3 3 3 3" xfId="30142" xr:uid="{BDAB69A6-CAE2-4330-8B06-B5988BFBBF11}"/>
    <cellStyle name="40% - Accent6 3 3 3 3 2" xfId="30143" xr:uid="{57284493-B031-4117-A5F5-3B05B9BF6C8D}"/>
    <cellStyle name="40% - Accent6 3 3 3 3 2 2" xfId="30144" xr:uid="{D481EE87-0B9F-4DFD-8221-F1814A64322D}"/>
    <cellStyle name="40% - Accent6 3 3 3 3 2 2 2" xfId="30145" xr:uid="{4C56AEDC-409B-4C1C-B2D1-9CE4C0C3B959}"/>
    <cellStyle name="40% - Accent6 3 3 3 3 2 2 2 2" xfId="30146" xr:uid="{45BE10B5-4F8A-4773-B1F5-C18102693A59}"/>
    <cellStyle name="40% - Accent6 3 3 3 3 2 2 3" xfId="30147" xr:uid="{44881CE7-E0A1-4B7C-B09A-50A06CB075D3}"/>
    <cellStyle name="40% - Accent6 3 3 3 3 2 3" xfId="30148" xr:uid="{311B801D-B054-4482-8CAF-C51BA5894719}"/>
    <cellStyle name="40% - Accent6 3 3 3 3 2 3 2" xfId="30149" xr:uid="{5BF80FD5-7BEF-4F04-BA1F-1F800B507953}"/>
    <cellStyle name="40% - Accent6 3 3 3 3 2 4" xfId="30150" xr:uid="{869E6668-667A-48F3-ACE3-C459DD29F6E8}"/>
    <cellStyle name="40% - Accent6 3 3 3 3 3" xfId="30151" xr:uid="{33CFD557-9BA9-42B6-903D-B93380E94627}"/>
    <cellStyle name="40% - Accent6 3 3 3 3 3 2" xfId="30152" xr:uid="{9270EB53-9D30-4AE1-8B20-DC7187BF5D5A}"/>
    <cellStyle name="40% - Accent6 3 3 3 3 3 2 2" xfId="30153" xr:uid="{15FF2AEA-CF8E-4BB1-83DC-5FC5BF87A9F9}"/>
    <cellStyle name="40% - Accent6 3 3 3 3 3 3" xfId="30154" xr:uid="{82D4A3B6-8672-4BE9-8FFB-99DD6DAEC5E2}"/>
    <cellStyle name="40% - Accent6 3 3 3 3 4" xfId="30155" xr:uid="{95DC38A9-3D6B-41CA-99AF-874319089D7C}"/>
    <cellStyle name="40% - Accent6 3 3 3 3 4 2" xfId="30156" xr:uid="{ABB0998C-DE76-4F7D-A906-1B6B9F3BDAFA}"/>
    <cellStyle name="40% - Accent6 3 3 3 3 5" xfId="30157" xr:uid="{627A3AA1-016E-4C2E-A2A5-AE6579FACEB4}"/>
    <cellStyle name="40% - Accent6 3 3 3 4" xfId="30158" xr:uid="{30393719-8A51-4626-83B6-366F778CC51C}"/>
    <cellStyle name="40% - Accent6 3 3 3 4 2" xfId="30159" xr:uid="{7B6DFD9B-38FF-4B83-B605-191D2FFFA458}"/>
    <cellStyle name="40% - Accent6 3 3 3 4 2 2" xfId="30160" xr:uid="{ECB1817F-3B30-41F5-B1D8-A375937E9116}"/>
    <cellStyle name="40% - Accent6 3 3 3 4 2 2 2" xfId="30161" xr:uid="{F68F6D50-391D-435E-8E66-5CEC78504FEE}"/>
    <cellStyle name="40% - Accent6 3 3 3 4 2 3" xfId="30162" xr:uid="{CD1B71E7-4DEB-4284-8ED5-5B085C02DA2A}"/>
    <cellStyle name="40% - Accent6 3 3 3 4 3" xfId="30163" xr:uid="{5A08F7DB-36A3-4761-92BE-5E6D13333D2D}"/>
    <cellStyle name="40% - Accent6 3 3 3 4 3 2" xfId="30164" xr:uid="{CE81821B-51FC-4C7F-A0AB-4F3A9F96B701}"/>
    <cellStyle name="40% - Accent6 3 3 3 4 4" xfId="30165" xr:uid="{9C84DAF9-B792-4E8E-8DCF-038D6159A929}"/>
    <cellStyle name="40% - Accent6 3 3 3 5" xfId="30166" xr:uid="{78182CD0-2E9E-4D44-B882-13E9529F0D21}"/>
    <cellStyle name="40% - Accent6 3 3 3 5 2" xfId="30167" xr:uid="{14331100-5F0D-49C7-9D92-CB26BFFAFC6C}"/>
    <cellStyle name="40% - Accent6 3 3 3 5 2 2" xfId="30168" xr:uid="{6C59B643-74D5-41FA-B892-9EAA7ECB7F75}"/>
    <cellStyle name="40% - Accent6 3 3 3 5 3" xfId="30169" xr:uid="{F8B91DDA-A540-43BB-B26A-4C44714309D2}"/>
    <cellStyle name="40% - Accent6 3 3 3 6" xfId="30170" xr:uid="{40B837D6-A68E-4EC1-9C4C-8B919C76848E}"/>
    <cellStyle name="40% - Accent6 3 3 3 6 2" xfId="30171" xr:uid="{27675C78-1D47-482A-AE04-9C7A16C1EF60}"/>
    <cellStyle name="40% - Accent6 3 3 3 7" xfId="30172" xr:uid="{7305FF2B-EAD1-4FBD-882C-F70EA87C5FBB}"/>
    <cellStyle name="40% - Accent6 3 3 3 7 2" xfId="30173" xr:uid="{F81686EB-FF53-4DC5-9C60-DBAA9EAD71C1}"/>
    <cellStyle name="40% - Accent6 3 3 3 8" xfId="30174" xr:uid="{83924D5C-7F76-44B1-B669-7B9FF37C1AA9}"/>
    <cellStyle name="40% - Accent6 3 3 3 9" xfId="30175" xr:uid="{A3AA8547-A6DD-4665-8DDB-05A3C1BA5886}"/>
    <cellStyle name="40% - Accent6 3 3 4" xfId="30176" xr:uid="{96548317-56DD-478D-83EE-F49927F81F2F}"/>
    <cellStyle name="40% - Accent6 3 3 4 2" xfId="30177" xr:uid="{19E09F25-FB77-4C50-A33F-20DD78E4C3B1}"/>
    <cellStyle name="40% - Accent6 3 3 4 2 2" xfId="30178" xr:uid="{EC80B956-E609-40DD-936C-571A6AD348B7}"/>
    <cellStyle name="40% - Accent6 3 3 4 2 2 2" xfId="30179" xr:uid="{D81911D2-FEB5-4789-B2AE-23D9B51F65C3}"/>
    <cellStyle name="40% - Accent6 3 3 4 2 2 2 2" xfId="30180" xr:uid="{BC9AEA91-21DD-41DF-93D3-FB5E2AEE09D3}"/>
    <cellStyle name="40% - Accent6 3 3 4 2 2 3" xfId="30181" xr:uid="{E900E4E0-4D6A-4FB0-A5FE-6536258ABBC1}"/>
    <cellStyle name="40% - Accent6 3 3 4 2 3" xfId="30182" xr:uid="{D6469C9B-A3E7-4C0F-89F4-4C27E5E3176E}"/>
    <cellStyle name="40% - Accent6 3 3 4 2 3 2" xfId="30183" xr:uid="{1518C5BE-589C-4B0E-98D7-DC481AB2F98E}"/>
    <cellStyle name="40% - Accent6 3 3 4 2 4" xfId="30184" xr:uid="{91775616-33F5-4655-BEBD-BD2102DC4D50}"/>
    <cellStyle name="40% - Accent6 3 3 4 3" xfId="30185" xr:uid="{15476B60-F7A7-4D06-B920-A7B697731A49}"/>
    <cellStyle name="40% - Accent6 3 3 4 3 2" xfId="30186" xr:uid="{8F757804-2FA3-4E3F-8740-7DA66CECB1BB}"/>
    <cellStyle name="40% - Accent6 3 3 4 3 2 2" xfId="30187" xr:uid="{F3EC0DC1-8718-4DA0-8032-127FA6A730A2}"/>
    <cellStyle name="40% - Accent6 3 3 4 3 3" xfId="30188" xr:uid="{68F27243-5638-46AF-8DF8-0033F351F3E6}"/>
    <cellStyle name="40% - Accent6 3 3 4 4" xfId="30189" xr:uid="{A4F75452-7BEA-41BD-A388-AE9CAA3F64B5}"/>
    <cellStyle name="40% - Accent6 3 3 4 4 2" xfId="30190" xr:uid="{FC502D79-C8FC-4A51-8341-3A5DDD54284E}"/>
    <cellStyle name="40% - Accent6 3 3 4 5" xfId="30191" xr:uid="{354F8CD2-66F5-4D98-B41C-21EAF85B2176}"/>
    <cellStyle name="40% - Accent6 3 3 4 5 2" xfId="30192" xr:uid="{F8848575-D8B1-4A76-9B5A-372A7C5EA068}"/>
    <cellStyle name="40% - Accent6 3 3 4 6" xfId="30193" xr:uid="{6D15D6A7-9E47-4093-AD25-08758C4B1D14}"/>
    <cellStyle name="40% - Accent6 3 3 4 7" xfId="30194" xr:uid="{1A3F1A85-F885-41AA-A0E0-178337F6BA1E}"/>
    <cellStyle name="40% - Accent6 3 3 5" xfId="30195" xr:uid="{19D72336-31CC-4C65-816D-D1B93432C624}"/>
    <cellStyle name="40% - Accent6 3 3 5 2" xfId="30196" xr:uid="{47B5A1B2-39A1-4A42-B81A-5CBD987B2CD7}"/>
    <cellStyle name="40% - Accent6 3 3 5 2 2" xfId="30197" xr:uid="{DD38C141-E9A1-4B3E-BFD7-96D62A6374A2}"/>
    <cellStyle name="40% - Accent6 3 3 5 2 2 2" xfId="30198" xr:uid="{4EE3214B-B5BA-45A8-8F71-65EF49F1B2E2}"/>
    <cellStyle name="40% - Accent6 3 3 5 2 2 2 2" xfId="30199" xr:uid="{5EA0D971-6897-4CCF-8385-03111DE03788}"/>
    <cellStyle name="40% - Accent6 3 3 5 2 2 3" xfId="30200" xr:uid="{969F79AF-2ADE-4C53-998D-9A0EFB927057}"/>
    <cellStyle name="40% - Accent6 3 3 5 2 3" xfId="30201" xr:uid="{66D402DF-C50D-435B-BCC5-9696D500DEB3}"/>
    <cellStyle name="40% - Accent6 3 3 5 2 3 2" xfId="30202" xr:uid="{955CACB4-B4E2-43DE-9631-90BB0045EE8D}"/>
    <cellStyle name="40% - Accent6 3 3 5 2 4" xfId="30203" xr:uid="{DDB72AE6-D1DD-47DF-904A-F3B15BB45309}"/>
    <cellStyle name="40% - Accent6 3 3 5 3" xfId="30204" xr:uid="{EFCFC16A-3BFD-4CAD-AD75-DA3632E8994E}"/>
    <cellStyle name="40% - Accent6 3 3 5 3 2" xfId="30205" xr:uid="{C8B91949-6A0B-4E11-8412-A44F7F5736D1}"/>
    <cellStyle name="40% - Accent6 3 3 5 3 2 2" xfId="30206" xr:uid="{D6C5B14E-064E-46E5-AB45-A872B1E1FD28}"/>
    <cellStyle name="40% - Accent6 3 3 5 3 3" xfId="30207" xr:uid="{3EA4630D-AA60-47CC-B7F1-200EB317AF15}"/>
    <cellStyle name="40% - Accent6 3 3 5 4" xfId="30208" xr:uid="{49E3F079-8A64-409E-BE0E-C8AEC4F08000}"/>
    <cellStyle name="40% - Accent6 3 3 5 4 2" xfId="30209" xr:uid="{0E80055A-9B0A-4878-9513-A9423F582CD0}"/>
    <cellStyle name="40% - Accent6 3 3 5 5" xfId="30210" xr:uid="{CE49B851-EA3B-4DD9-9660-25CFA950C072}"/>
    <cellStyle name="40% - Accent6 3 3 6" xfId="30211" xr:uid="{67BEB276-9671-4D3E-8D13-5F9695A213DF}"/>
    <cellStyle name="40% - Accent6 3 3 6 2" xfId="30212" xr:uid="{93BA846C-62AD-4503-9503-3E42B5C73AAE}"/>
    <cellStyle name="40% - Accent6 3 3 6 2 2" xfId="30213" xr:uid="{DF52BF62-B07C-43CB-BA7A-968B8EC534F9}"/>
    <cellStyle name="40% - Accent6 3 3 6 2 2 2" xfId="30214" xr:uid="{7CB0FD51-4F19-47E6-A280-23C8CEEA36F8}"/>
    <cellStyle name="40% - Accent6 3 3 6 2 2 2 2" xfId="30215" xr:uid="{45302493-328D-4EBA-B287-69D66E0A86A1}"/>
    <cellStyle name="40% - Accent6 3 3 6 2 2 3" xfId="30216" xr:uid="{A7981D9B-5422-4F17-A32C-39E22AB3485B}"/>
    <cellStyle name="40% - Accent6 3 3 6 2 3" xfId="30217" xr:uid="{F796756E-07A8-4590-A40D-EA50DA450B31}"/>
    <cellStyle name="40% - Accent6 3 3 6 2 3 2" xfId="30218" xr:uid="{C017B837-6C3B-46D0-9229-2557C059C9DE}"/>
    <cellStyle name="40% - Accent6 3 3 6 2 4" xfId="30219" xr:uid="{3513DC52-9575-447F-9961-7FBDA586839C}"/>
    <cellStyle name="40% - Accent6 3 3 6 3" xfId="30220" xr:uid="{D5AEBDC1-23C1-49EB-881E-FDE94E235741}"/>
    <cellStyle name="40% - Accent6 3 3 6 3 2" xfId="30221" xr:uid="{978AC0DC-58C8-4168-9FFE-ACBF1B79F3BE}"/>
    <cellStyle name="40% - Accent6 3 3 6 3 2 2" xfId="30222" xr:uid="{4B3F31F1-4F7D-409D-9387-4468F034B7E7}"/>
    <cellStyle name="40% - Accent6 3 3 6 3 3" xfId="30223" xr:uid="{04F63F47-D059-44A1-9D66-CC91D1955D47}"/>
    <cellStyle name="40% - Accent6 3 3 6 4" xfId="30224" xr:uid="{EE492B76-16C9-4AA8-9F5A-6AA0869C4EAF}"/>
    <cellStyle name="40% - Accent6 3 3 6 4 2" xfId="30225" xr:uid="{0065BDE1-8A17-4D44-98A8-E48FE05A0DD1}"/>
    <cellStyle name="40% - Accent6 3 3 6 5" xfId="30226" xr:uid="{C7B3A83B-1B62-487F-9A1D-B9D5519B4387}"/>
    <cellStyle name="40% - Accent6 3 3 7" xfId="30227" xr:uid="{9103D6DC-C3D0-48AF-BB45-513C640D056A}"/>
    <cellStyle name="40% - Accent6 3 3 7 2" xfId="30228" xr:uid="{75DAF6E6-414A-42EA-ABC6-22196C0D77C0}"/>
    <cellStyle name="40% - Accent6 3 3 7 2 2" xfId="30229" xr:uid="{8FA7C6C3-408E-4290-B109-8F29272A1718}"/>
    <cellStyle name="40% - Accent6 3 3 7 2 2 2" xfId="30230" xr:uid="{3E321F2A-395E-4CC9-8515-86FAACDDDAD1}"/>
    <cellStyle name="40% - Accent6 3 3 7 2 2 2 2" xfId="30231" xr:uid="{DAA0DC5D-20F2-4D53-8B07-49B417BD4376}"/>
    <cellStyle name="40% - Accent6 3 3 7 2 2 3" xfId="30232" xr:uid="{5A86AB3A-8956-4D61-BB0A-DCB7FB6A0653}"/>
    <cellStyle name="40% - Accent6 3 3 7 2 3" xfId="30233" xr:uid="{BD9A9D3E-29C2-4A21-A129-D24CFD0D5F14}"/>
    <cellStyle name="40% - Accent6 3 3 7 2 3 2" xfId="30234" xr:uid="{7303E9EC-96E4-44AA-AAEF-96E65912068A}"/>
    <cellStyle name="40% - Accent6 3 3 7 2 4" xfId="30235" xr:uid="{D3A91A4A-F427-4DC5-8DE7-6F211DE4A079}"/>
    <cellStyle name="40% - Accent6 3 3 7 3" xfId="30236" xr:uid="{E0B98A9B-BDD4-45ED-BD5F-D3CF3C2D6A1F}"/>
    <cellStyle name="40% - Accent6 3 3 7 3 2" xfId="30237" xr:uid="{568DC2F4-95AD-44A5-9F36-7A15BD745E30}"/>
    <cellStyle name="40% - Accent6 3 3 7 3 2 2" xfId="30238" xr:uid="{A93559A8-36A2-4352-979B-94EE695F0BD4}"/>
    <cellStyle name="40% - Accent6 3 3 7 3 3" xfId="30239" xr:uid="{8BE55437-C54E-4827-B950-E31165A83318}"/>
    <cellStyle name="40% - Accent6 3 3 7 4" xfId="30240" xr:uid="{DF1510E4-59BE-4458-B64A-B3E8E7AAE66A}"/>
    <cellStyle name="40% - Accent6 3 3 7 4 2" xfId="30241" xr:uid="{756CAC8C-69F9-48FB-B76C-A009480DAB5D}"/>
    <cellStyle name="40% - Accent6 3 3 7 5" xfId="30242" xr:uid="{96E1B56B-9BDC-4485-9ADF-CB0F0E9FE8DE}"/>
    <cellStyle name="40% - Accent6 3 3 8" xfId="30243" xr:uid="{D80D0019-6836-4AEB-BB09-70C9BB4DBA28}"/>
    <cellStyle name="40% - Accent6 3 3 8 2" xfId="30244" xr:uid="{85C1F75E-FE39-46ED-BFEC-77621570FC1C}"/>
    <cellStyle name="40% - Accent6 3 3 8 2 2" xfId="30245" xr:uid="{1ED0EE8E-2366-49B5-94BA-0DD65481EFB4}"/>
    <cellStyle name="40% - Accent6 3 3 8 2 2 2" xfId="30246" xr:uid="{DBDD95E3-5C83-49A2-88DC-35B53C40FF3D}"/>
    <cellStyle name="40% - Accent6 3 3 8 2 3" xfId="30247" xr:uid="{1988957C-7BBD-4C97-A0CA-A5A88C98A381}"/>
    <cellStyle name="40% - Accent6 3 3 8 3" xfId="30248" xr:uid="{56628949-9152-48F1-8344-4AB3F60CF0A3}"/>
    <cellStyle name="40% - Accent6 3 3 8 3 2" xfId="30249" xr:uid="{1045BA6F-C8CD-490B-B396-1CF1313F4F01}"/>
    <cellStyle name="40% - Accent6 3 3 8 4" xfId="30250" xr:uid="{2B27199F-7707-4A7D-B84C-25F6286BD05E}"/>
    <cellStyle name="40% - Accent6 3 3 9" xfId="30251" xr:uid="{F2516480-9531-48D6-82C5-65FA00D8D092}"/>
    <cellStyle name="40% - Accent6 3 3 9 2" xfId="30252" xr:uid="{EAB681B5-30D5-401E-A2EF-75EDBE69B865}"/>
    <cellStyle name="40% - Accent6 3 3 9 2 2" xfId="30253" xr:uid="{D41DC392-BB0B-4960-BCDC-EE55364587C2}"/>
    <cellStyle name="40% - Accent6 3 3 9 3" xfId="30254" xr:uid="{422F7C35-42FD-4605-AD06-C304A8B40D0B}"/>
    <cellStyle name="40% - Accent6 3 3_Asset Register (new)" xfId="30255" xr:uid="{A45EBCA9-D533-4C31-B18E-69C0932575EA}"/>
    <cellStyle name="40% - Accent6 3 4" xfId="30256" xr:uid="{49F232A5-40FE-47FD-85FD-DB8E23778FF4}"/>
    <cellStyle name="40% - Accent6 3 4 10" xfId="30257" xr:uid="{6759257C-1BB4-4F01-A38C-50C292396226}"/>
    <cellStyle name="40% - Accent6 3 4 11" xfId="30258" xr:uid="{0C38F885-2085-42C8-9F85-CDFF50C5A429}"/>
    <cellStyle name="40% - Accent6 3 4 2" xfId="30259" xr:uid="{2C902A5C-7ACE-4528-BB6A-1C75DEAAB437}"/>
    <cellStyle name="40% - Accent6 3 4 2 2" xfId="30260" xr:uid="{A37594DC-B6CA-4711-AD8F-F59E623004D8}"/>
    <cellStyle name="40% - Accent6 3 4 2 2 2" xfId="30261" xr:uid="{6832BA6D-2540-479E-9A7D-603314D92F46}"/>
    <cellStyle name="40% - Accent6 3 4 2 2 2 2" xfId="30262" xr:uid="{FD2A1D28-AC68-43A6-89A5-9626804940E4}"/>
    <cellStyle name="40% - Accent6 3 4 2 2 2 2 2" xfId="30263" xr:uid="{123B5712-9483-477D-9797-DB6DC8CBE9B0}"/>
    <cellStyle name="40% - Accent6 3 4 2 2 2 3" xfId="30264" xr:uid="{B29B884B-351E-41E3-97ED-E1C935543D6B}"/>
    <cellStyle name="40% - Accent6 3 4 2 2 3" xfId="30265" xr:uid="{D955CD66-B85C-4738-8D67-BF2E53385A04}"/>
    <cellStyle name="40% - Accent6 3 4 2 2 3 2" xfId="30266" xr:uid="{5C8995EB-3B43-4F09-8254-3D0299F4234D}"/>
    <cellStyle name="40% - Accent6 3 4 2 2 4" xfId="30267" xr:uid="{75484668-35EA-4102-AF69-CA96D92D2F05}"/>
    <cellStyle name="40% - Accent6 3 4 2 2 4 2" xfId="30268" xr:uid="{B8C6B59B-4782-4A90-873D-DA4177904DBE}"/>
    <cellStyle name="40% - Accent6 3 4 2 2 5" xfId="30269" xr:uid="{C34C2E2B-D5B1-482B-83CA-D726493EE5EF}"/>
    <cellStyle name="40% - Accent6 3 4 2 2 6" xfId="30270" xr:uid="{9EC04340-6EC1-4760-BC94-9DB447EA86F0}"/>
    <cellStyle name="40% - Accent6 3 4 2 3" xfId="30271" xr:uid="{7DEB8F76-BCBC-4317-95FE-AC2F865D48BE}"/>
    <cellStyle name="40% - Accent6 3 4 2 3 2" xfId="30272" xr:uid="{CF46B485-2B4D-4170-8570-393559823C50}"/>
    <cellStyle name="40% - Accent6 3 4 2 3 2 2" xfId="30273" xr:uid="{24F9DDB0-322B-44A5-8AA6-7597BFF6A83D}"/>
    <cellStyle name="40% - Accent6 3 4 2 3 3" xfId="30274" xr:uid="{F1C1CE6A-0CBE-4D94-9568-EBCFA1AD4654}"/>
    <cellStyle name="40% - Accent6 3 4 2 4" xfId="30275" xr:uid="{AE741CC1-72D6-46B7-AD1A-C8BCC6A3807A}"/>
    <cellStyle name="40% - Accent6 3 4 2 4 2" xfId="30276" xr:uid="{45DB704D-BBF7-4B57-B0F3-660C8D59A942}"/>
    <cellStyle name="40% - Accent6 3 4 2 5" xfId="30277" xr:uid="{D0033320-86FE-42EF-85AA-2704720160CD}"/>
    <cellStyle name="40% - Accent6 3 4 2 5 2" xfId="30278" xr:uid="{899A308D-4E87-4072-88CD-5825628DC531}"/>
    <cellStyle name="40% - Accent6 3 4 2 6" xfId="30279" xr:uid="{36FE0DC0-4647-4D58-AD41-D0EA0B58D014}"/>
    <cellStyle name="40% - Accent6 3 4 2 7" xfId="30280" xr:uid="{818C4B0D-37AD-4EE0-B015-4CCDA1D538F1}"/>
    <cellStyle name="40% - Accent6 3 4 3" xfId="30281" xr:uid="{6BC03839-5550-45D3-A65C-546DE6211D85}"/>
    <cellStyle name="40% - Accent6 3 4 3 2" xfId="30282" xr:uid="{2D0ADA3C-C647-444C-93EB-C0FB4BC6EE5A}"/>
    <cellStyle name="40% - Accent6 3 4 3 2 2" xfId="30283" xr:uid="{8B2D0056-62FA-474E-BAB8-8962CA5D5296}"/>
    <cellStyle name="40% - Accent6 3 4 3 2 2 2" xfId="30284" xr:uid="{5EE039C6-6BC5-4BB5-8E84-5F7A445206FD}"/>
    <cellStyle name="40% - Accent6 3 4 3 2 2 2 2" xfId="30285" xr:uid="{E591C050-7A39-46E4-A65B-3D1264C69523}"/>
    <cellStyle name="40% - Accent6 3 4 3 2 2 3" xfId="30286" xr:uid="{D8AEC8E3-BC4E-4C2D-B21C-81F783CA3CBE}"/>
    <cellStyle name="40% - Accent6 3 4 3 2 3" xfId="30287" xr:uid="{37F186F4-120F-4EAC-86B6-0335E7248D62}"/>
    <cellStyle name="40% - Accent6 3 4 3 2 3 2" xfId="30288" xr:uid="{32B08C28-9F50-4438-A2B6-62F1FEE8DD1D}"/>
    <cellStyle name="40% - Accent6 3 4 3 2 4" xfId="30289" xr:uid="{B58346E9-5BAF-4D24-8D9C-F5966BA52D21}"/>
    <cellStyle name="40% - Accent6 3 4 3 3" xfId="30290" xr:uid="{DBAC7C67-B0E6-4A97-B188-6CCE576AB8F4}"/>
    <cellStyle name="40% - Accent6 3 4 3 3 2" xfId="30291" xr:uid="{E54DB82D-F176-4E76-B679-4D142AD882DC}"/>
    <cellStyle name="40% - Accent6 3 4 3 3 2 2" xfId="30292" xr:uid="{6828BD1C-8F74-44FF-A50E-A2EC8F90FA1C}"/>
    <cellStyle name="40% - Accent6 3 4 3 3 3" xfId="30293" xr:uid="{72883235-C2A0-4974-B523-80D2DEC12318}"/>
    <cellStyle name="40% - Accent6 3 4 3 4" xfId="30294" xr:uid="{1E005B5E-814C-4879-AE66-C6C889362F3B}"/>
    <cellStyle name="40% - Accent6 3 4 3 4 2" xfId="30295" xr:uid="{5B3A66E2-EF5A-47DD-BA8F-7D0B9763173B}"/>
    <cellStyle name="40% - Accent6 3 4 3 5" xfId="30296" xr:uid="{2C20EE3F-45B1-48CA-95BE-CEABCF465D9B}"/>
    <cellStyle name="40% - Accent6 3 4 3 5 2" xfId="30297" xr:uid="{D1799734-8A88-45CA-9E37-0B9410C5755B}"/>
    <cellStyle name="40% - Accent6 3 4 3 6" xfId="30298" xr:uid="{46E34D5F-3F2E-4F02-B627-E2345C1CF973}"/>
    <cellStyle name="40% - Accent6 3 4 3 7" xfId="30299" xr:uid="{98A6E252-D794-4E4A-B2A1-0B52661AABA0}"/>
    <cellStyle name="40% - Accent6 3 4 4" xfId="30300" xr:uid="{C40B7789-1EB5-4152-A990-A4564BFF727B}"/>
    <cellStyle name="40% - Accent6 3 4 4 2" xfId="30301" xr:uid="{9A393FD6-5B9E-431C-A2AF-96D06D3D82A0}"/>
    <cellStyle name="40% - Accent6 3 4 4 2 2" xfId="30302" xr:uid="{342F083B-82A2-4346-8163-8238A372627A}"/>
    <cellStyle name="40% - Accent6 3 4 4 2 2 2" xfId="30303" xr:uid="{7481ABAD-C201-4C0C-90DC-E0E9D6F3A4E6}"/>
    <cellStyle name="40% - Accent6 3 4 4 2 2 2 2" xfId="30304" xr:uid="{1BFE8935-3048-4555-BF3B-49A7C39A8CFB}"/>
    <cellStyle name="40% - Accent6 3 4 4 2 2 3" xfId="30305" xr:uid="{ECDE87FF-31E1-4A89-A988-CA192A63C7C9}"/>
    <cellStyle name="40% - Accent6 3 4 4 2 3" xfId="30306" xr:uid="{C39A2A7C-969C-411E-9604-CEEDF9E9CC5A}"/>
    <cellStyle name="40% - Accent6 3 4 4 2 3 2" xfId="30307" xr:uid="{07A0AA1D-A3A7-4CF2-ABE7-EC049A8C24C0}"/>
    <cellStyle name="40% - Accent6 3 4 4 2 4" xfId="30308" xr:uid="{5A185663-316D-4E69-BF94-5893468C9C0C}"/>
    <cellStyle name="40% - Accent6 3 4 4 3" xfId="30309" xr:uid="{78A2C066-43CD-408E-A1F6-A03117DA1970}"/>
    <cellStyle name="40% - Accent6 3 4 4 3 2" xfId="30310" xr:uid="{8DE6CA2D-113B-4434-8BC5-5D8BAF78EF1B}"/>
    <cellStyle name="40% - Accent6 3 4 4 3 2 2" xfId="30311" xr:uid="{6CB36E19-5C61-452C-A88D-6C28C2634B12}"/>
    <cellStyle name="40% - Accent6 3 4 4 3 3" xfId="30312" xr:uid="{8B8D2F1B-CAAE-4636-A1F5-63497D133532}"/>
    <cellStyle name="40% - Accent6 3 4 4 4" xfId="30313" xr:uid="{5B8A5158-D3CD-460C-94B4-7843C4DED72B}"/>
    <cellStyle name="40% - Accent6 3 4 4 4 2" xfId="30314" xr:uid="{B14200BC-64D5-4113-9D36-65E7A98916D6}"/>
    <cellStyle name="40% - Accent6 3 4 4 5" xfId="30315" xr:uid="{09561284-850B-4918-885D-136252F67760}"/>
    <cellStyle name="40% - Accent6 3 4 5" xfId="30316" xr:uid="{B0F5BDE7-4A33-4A31-9E35-A6BA9A183A91}"/>
    <cellStyle name="40% - Accent6 3 4 5 2" xfId="30317" xr:uid="{4C21B003-0519-4D8F-81FD-BFF2DA0621FA}"/>
    <cellStyle name="40% - Accent6 3 4 5 2 2" xfId="30318" xr:uid="{F7D3DA90-5071-4817-AFB5-3DEC21874F77}"/>
    <cellStyle name="40% - Accent6 3 4 5 2 2 2" xfId="30319" xr:uid="{2317E5B1-77AD-4A2B-94F7-434A576BC5F3}"/>
    <cellStyle name="40% - Accent6 3 4 5 2 2 2 2" xfId="30320" xr:uid="{64C9555D-AB5F-4426-9C1F-7DBDB080D2AA}"/>
    <cellStyle name="40% - Accent6 3 4 5 2 2 3" xfId="30321" xr:uid="{25F813A7-77E8-4BBE-B4C6-CDE53F36A5DC}"/>
    <cellStyle name="40% - Accent6 3 4 5 2 3" xfId="30322" xr:uid="{60F03A7B-E1A6-40BA-99A2-837CA24DC6E8}"/>
    <cellStyle name="40% - Accent6 3 4 5 2 3 2" xfId="30323" xr:uid="{8ECEA1BE-F8DA-46B5-A2E8-F378148B151B}"/>
    <cellStyle name="40% - Accent6 3 4 5 2 4" xfId="30324" xr:uid="{87243E86-3D3B-4050-B87C-E6D254B0FB8C}"/>
    <cellStyle name="40% - Accent6 3 4 5 3" xfId="30325" xr:uid="{D51EE043-0BEA-4082-A786-D6D8E99E3CB1}"/>
    <cellStyle name="40% - Accent6 3 4 5 3 2" xfId="30326" xr:uid="{9E8C27B3-31C9-4758-8FD3-385E24027485}"/>
    <cellStyle name="40% - Accent6 3 4 5 3 2 2" xfId="30327" xr:uid="{E5A2B2AC-1337-4FE5-8DB2-D70FB034D934}"/>
    <cellStyle name="40% - Accent6 3 4 5 3 3" xfId="30328" xr:uid="{ECAE6C0E-985C-4F30-A261-36B74D560836}"/>
    <cellStyle name="40% - Accent6 3 4 5 4" xfId="30329" xr:uid="{7CE18269-782F-4091-979B-C6FC83B21E7B}"/>
    <cellStyle name="40% - Accent6 3 4 5 4 2" xfId="30330" xr:uid="{9C98EC5D-E721-4568-B48D-6C3C9B695527}"/>
    <cellStyle name="40% - Accent6 3 4 5 5" xfId="30331" xr:uid="{7BBAE44A-DF91-46E6-B5B1-AD13C57F8973}"/>
    <cellStyle name="40% - Accent6 3 4 6" xfId="30332" xr:uid="{67572829-3EFA-4E63-9351-AD3C1D0DC027}"/>
    <cellStyle name="40% - Accent6 3 4 6 2" xfId="30333" xr:uid="{FB9AF278-58F5-4C68-9E19-62DDC264FDBF}"/>
    <cellStyle name="40% - Accent6 3 4 6 2 2" xfId="30334" xr:uid="{0B8096C8-FB51-46A2-A8CB-8B49593073FE}"/>
    <cellStyle name="40% - Accent6 3 4 6 2 2 2" xfId="30335" xr:uid="{633B352F-62CB-416C-8F7B-5245251BFCA0}"/>
    <cellStyle name="40% - Accent6 3 4 6 2 3" xfId="30336" xr:uid="{93F4929A-5A0D-4BE6-ADF4-F5665C87CE4E}"/>
    <cellStyle name="40% - Accent6 3 4 6 3" xfId="30337" xr:uid="{B5D01693-94BE-4455-81AB-230505B427CC}"/>
    <cellStyle name="40% - Accent6 3 4 6 3 2" xfId="30338" xr:uid="{34C99ADE-DBE5-4804-9E34-19173EF49878}"/>
    <cellStyle name="40% - Accent6 3 4 6 4" xfId="30339" xr:uid="{E004628D-90A2-45E7-84B8-2CEEC664A588}"/>
    <cellStyle name="40% - Accent6 3 4 7" xfId="30340" xr:uid="{503BB4E7-0F11-4E78-B733-3F43EBF58651}"/>
    <cellStyle name="40% - Accent6 3 4 7 2" xfId="30341" xr:uid="{271A01E7-8117-4BE5-99B1-152D768C19F9}"/>
    <cellStyle name="40% - Accent6 3 4 7 2 2" xfId="30342" xr:uid="{9B3DBDF0-DA55-4B90-88A7-96AFD47B6670}"/>
    <cellStyle name="40% - Accent6 3 4 7 3" xfId="30343" xr:uid="{B52C8F79-CE6B-4086-969B-ABDDFAEA49AF}"/>
    <cellStyle name="40% - Accent6 3 4 8" xfId="30344" xr:uid="{80BBD7E0-EC4C-4C39-8553-DC5F988E7149}"/>
    <cellStyle name="40% - Accent6 3 4 8 2" xfId="30345" xr:uid="{BC578382-5E8F-4EC5-9F76-9A3238CBDFC6}"/>
    <cellStyle name="40% - Accent6 3 4 9" xfId="30346" xr:uid="{9EB4F1B8-5A27-4380-81AB-971247B0DEB1}"/>
    <cellStyle name="40% - Accent6 3 4 9 2" xfId="30347" xr:uid="{ADD9EC0B-2BF2-42CF-8CD1-743A98BD9B23}"/>
    <cellStyle name="40% - Accent6 3 5" xfId="30348" xr:uid="{95021D67-D5B4-4141-94F5-F95AABEFF8F3}"/>
    <cellStyle name="40% - Accent6 3 5 2" xfId="30349" xr:uid="{BDDD309F-6645-426A-8690-086A7BE4CD65}"/>
    <cellStyle name="40% - Accent6 3 5 2 2" xfId="30350" xr:uid="{485E3184-4637-48F7-B3D4-F7946ECFE18F}"/>
    <cellStyle name="40% - Accent6 3 5 2 2 2" xfId="30351" xr:uid="{1E593169-51F1-4B04-87B8-AFA01601362A}"/>
    <cellStyle name="40% - Accent6 3 5 2 2 2 2" xfId="30352" xr:uid="{975BFB7A-A22E-4B35-85D7-8275A7124973}"/>
    <cellStyle name="40% - Accent6 3 5 2 2 2 2 2" xfId="30353" xr:uid="{26B764A3-0E24-4E89-B4A0-72595A828432}"/>
    <cellStyle name="40% - Accent6 3 5 2 2 2 3" xfId="30354" xr:uid="{7E522814-68E9-4AB6-B26C-F7B0CADF5AE7}"/>
    <cellStyle name="40% - Accent6 3 5 2 2 3" xfId="30355" xr:uid="{C9712473-4F50-4467-A9EA-3B1131708B17}"/>
    <cellStyle name="40% - Accent6 3 5 2 2 3 2" xfId="30356" xr:uid="{B090BA20-8BBA-474F-B872-109C984362CE}"/>
    <cellStyle name="40% - Accent6 3 5 2 2 4" xfId="30357" xr:uid="{A053B655-6748-4A82-83E4-32B0BCC2D967}"/>
    <cellStyle name="40% - Accent6 3 5 2 2 4 2" xfId="30358" xr:uid="{A1182FA3-D536-4605-BA75-121D52388608}"/>
    <cellStyle name="40% - Accent6 3 5 2 2 5" xfId="30359" xr:uid="{975BEED0-8602-489C-AA55-C9977AA3CC51}"/>
    <cellStyle name="40% - Accent6 3 5 2 2 6" xfId="30360" xr:uid="{D5ADC4F0-E71E-4C97-B034-D89BA0E0986B}"/>
    <cellStyle name="40% - Accent6 3 5 2 3" xfId="30361" xr:uid="{FBEDB56E-9832-4404-A61E-61B35E01ADCD}"/>
    <cellStyle name="40% - Accent6 3 5 2 3 2" xfId="30362" xr:uid="{BD92683A-E536-4555-B6B4-A2B8A3C74864}"/>
    <cellStyle name="40% - Accent6 3 5 2 3 2 2" xfId="30363" xr:uid="{595E6A7B-8280-411A-B0CF-1990C41FD78D}"/>
    <cellStyle name="40% - Accent6 3 5 2 3 3" xfId="30364" xr:uid="{3822577B-5CBA-408B-9E0A-B73F1D69CF6C}"/>
    <cellStyle name="40% - Accent6 3 5 2 4" xfId="30365" xr:uid="{7EA7B440-9F22-489C-BCDF-8294BB2B4A20}"/>
    <cellStyle name="40% - Accent6 3 5 2 4 2" xfId="30366" xr:uid="{4855E04B-CEB4-46ED-9DB4-FE113886024E}"/>
    <cellStyle name="40% - Accent6 3 5 2 5" xfId="30367" xr:uid="{C04DFF8E-5FB3-450B-B65D-B94B8C7C72A9}"/>
    <cellStyle name="40% - Accent6 3 5 2 5 2" xfId="30368" xr:uid="{CEE26BBB-1640-421E-A37F-C1D0F5E5100E}"/>
    <cellStyle name="40% - Accent6 3 5 2 6" xfId="30369" xr:uid="{3A18552E-1011-4DB0-8B0E-36D14E24C52F}"/>
    <cellStyle name="40% - Accent6 3 5 2 7" xfId="30370" xr:uid="{886AA10E-371E-4ABC-B800-3551DC29A872}"/>
    <cellStyle name="40% - Accent6 3 5 3" xfId="30371" xr:uid="{30112B34-ACDC-48E1-84E3-F2500D7E25C8}"/>
    <cellStyle name="40% - Accent6 3 5 3 2" xfId="30372" xr:uid="{70F38FEE-69EE-4264-9ADC-F93391654319}"/>
    <cellStyle name="40% - Accent6 3 5 3 2 2" xfId="30373" xr:uid="{D274EEB3-66C0-42C8-A095-1E6DBCCC2C4D}"/>
    <cellStyle name="40% - Accent6 3 5 3 2 2 2" xfId="30374" xr:uid="{DC1EDFDC-24E6-43A3-BE4A-D47F65FDE50C}"/>
    <cellStyle name="40% - Accent6 3 5 3 2 2 2 2" xfId="30375" xr:uid="{F93766CC-E29F-4B31-B5F2-2C898371EBFF}"/>
    <cellStyle name="40% - Accent6 3 5 3 2 2 3" xfId="30376" xr:uid="{EF544C94-A4A3-4870-A02F-2A87EF17DB58}"/>
    <cellStyle name="40% - Accent6 3 5 3 2 3" xfId="30377" xr:uid="{1B6CA291-5478-4A46-9EEC-2CE0A08A90A2}"/>
    <cellStyle name="40% - Accent6 3 5 3 2 3 2" xfId="30378" xr:uid="{AA125138-2221-4EB8-8AF6-B4DC59872266}"/>
    <cellStyle name="40% - Accent6 3 5 3 2 4" xfId="30379" xr:uid="{63D39B44-F641-41C3-A3C1-5599E88C9799}"/>
    <cellStyle name="40% - Accent6 3 5 3 3" xfId="30380" xr:uid="{08AC0D34-BE42-4906-97D0-B398D876BDD0}"/>
    <cellStyle name="40% - Accent6 3 5 3 3 2" xfId="30381" xr:uid="{9F29AE6A-4DA4-4999-A68B-F1691EA18587}"/>
    <cellStyle name="40% - Accent6 3 5 3 3 2 2" xfId="30382" xr:uid="{DAA43FC7-B520-4ED9-8026-8107B9CE6AE1}"/>
    <cellStyle name="40% - Accent6 3 5 3 3 3" xfId="30383" xr:uid="{53857F00-EDCF-49C6-943F-681E4D31FE7A}"/>
    <cellStyle name="40% - Accent6 3 5 3 4" xfId="30384" xr:uid="{499D47F6-7A4A-4FCA-88B0-5BF53445B0A0}"/>
    <cellStyle name="40% - Accent6 3 5 3 4 2" xfId="30385" xr:uid="{23F14140-7985-42FC-BDE0-FA6143104229}"/>
    <cellStyle name="40% - Accent6 3 5 3 5" xfId="30386" xr:uid="{0F491889-E388-4EAA-8D8F-B323156F1406}"/>
    <cellStyle name="40% - Accent6 3 5 3 5 2" xfId="30387" xr:uid="{2F107FDC-0D8E-40D9-A278-21DE47C18B2C}"/>
    <cellStyle name="40% - Accent6 3 5 3 6" xfId="30388" xr:uid="{1E3473FC-2F93-46F3-A0E6-076F76F1E9E5}"/>
    <cellStyle name="40% - Accent6 3 5 3 7" xfId="30389" xr:uid="{D0AABF87-1EA5-43DC-B076-567C031AE904}"/>
    <cellStyle name="40% - Accent6 3 5 4" xfId="30390" xr:uid="{B093728D-C509-4E7D-9D7D-0C4FE83D6B95}"/>
    <cellStyle name="40% - Accent6 3 5 4 2" xfId="30391" xr:uid="{2EEA5909-A9A0-4082-A0EA-BC098F295596}"/>
    <cellStyle name="40% - Accent6 3 5 4 2 2" xfId="30392" xr:uid="{4303B928-6D61-4EF6-A7DA-CD2643EAA2A2}"/>
    <cellStyle name="40% - Accent6 3 5 4 2 2 2" xfId="30393" xr:uid="{356A5407-8FBC-4F25-A62D-EFEED290A949}"/>
    <cellStyle name="40% - Accent6 3 5 4 2 3" xfId="30394" xr:uid="{4019205E-B4DC-4AA7-8BBB-B83FEB446D2A}"/>
    <cellStyle name="40% - Accent6 3 5 4 3" xfId="30395" xr:uid="{58DDD01C-16D1-44FB-8A71-1C1364D55E54}"/>
    <cellStyle name="40% - Accent6 3 5 4 3 2" xfId="30396" xr:uid="{0C092C57-EB34-4B64-A9FB-2FC65D61D18F}"/>
    <cellStyle name="40% - Accent6 3 5 4 4" xfId="30397" xr:uid="{05B46801-D5B9-44E2-A081-563424ACE358}"/>
    <cellStyle name="40% - Accent6 3 5 5" xfId="30398" xr:uid="{9C003CFD-D9B8-4431-B20D-D6289D0A2AD5}"/>
    <cellStyle name="40% - Accent6 3 5 5 2" xfId="30399" xr:uid="{184A5A33-D1F0-417B-9DC1-9AA12AF7199C}"/>
    <cellStyle name="40% - Accent6 3 5 5 2 2" xfId="30400" xr:uid="{82E9F676-2EB2-48BA-811F-2F5A92D32B65}"/>
    <cellStyle name="40% - Accent6 3 5 5 3" xfId="30401" xr:uid="{50DCCE3E-8D1F-4AF9-9FAE-2A773F5B4BDD}"/>
    <cellStyle name="40% - Accent6 3 5 6" xfId="30402" xr:uid="{CDAE1B9E-512E-4C74-9F0A-0BBBE6A8278A}"/>
    <cellStyle name="40% - Accent6 3 5 6 2" xfId="30403" xr:uid="{76B74C7F-918F-4BEF-A2DB-B207565CCEFF}"/>
    <cellStyle name="40% - Accent6 3 5 7" xfId="30404" xr:uid="{E56B0761-682B-4D28-B1DA-74FBB8C07602}"/>
    <cellStyle name="40% - Accent6 3 5 7 2" xfId="30405" xr:uid="{A61243D4-EB36-44D6-9957-829309107DC7}"/>
    <cellStyle name="40% - Accent6 3 5 8" xfId="30406" xr:uid="{9A16AF02-3292-42BD-917E-C0FF8380FFD8}"/>
    <cellStyle name="40% - Accent6 3 5 9" xfId="30407" xr:uid="{244496D6-FE17-4A5C-8C62-D93CA9EBE4D2}"/>
    <cellStyle name="40% - Accent6 3 6" xfId="30408" xr:uid="{615B4E29-5638-4E94-ACC8-9DDCC1B449F8}"/>
    <cellStyle name="40% - Accent6 3 6 2" xfId="30409" xr:uid="{AB10E961-4701-4E1D-B6A1-008CD9F81762}"/>
    <cellStyle name="40% - Accent6 3 6 2 2" xfId="30410" xr:uid="{138EA210-59CA-4610-AC86-1003E4904F0E}"/>
    <cellStyle name="40% - Accent6 3 6 2 2 2" xfId="30411" xr:uid="{10C0EF52-485B-4182-92F1-F0DC456B7077}"/>
    <cellStyle name="40% - Accent6 3 6 2 2 2 2" xfId="30412" xr:uid="{F4274B0C-CDB3-4A6D-97CF-81542665E302}"/>
    <cellStyle name="40% - Accent6 3 6 2 2 2 2 2" xfId="30413" xr:uid="{DD72D88E-E00A-4DAC-93F2-8EC1B445D747}"/>
    <cellStyle name="40% - Accent6 3 6 2 2 2 3" xfId="30414" xr:uid="{75FD02B0-859D-4985-B208-25651809BAD8}"/>
    <cellStyle name="40% - Accent6 3 6 2 2 3" xfId="30415" xr:uid="{D37DA918-C040-4C88-8761-0C24A3060568}"/>
    <cellStyle name="40% - Accent6 3 6 2 2 3 2" xfId="30416" xr:uid="{A05C4371-6DAA-489A-A0E1-4A246CFF9F99}"/>
    <cellStyle name="40% - Accent6 3 6 2 2 4" xfId="30417" xr:uid="{C2A091F3-7F3C-4391-ACB6-5DC53718F483}"/>
    <cellStyle name="40% - Accent6 3 6 2 2 4 2" xfId="30418" xr:uid="{A6D567EF-B2C1-466E-881A-BA24AFC53616}"/>
    <cellStyle name="40% - Accent6 3 6 2 2 5" xfId="30419" xr:uid="{BCFB6EF5-42FB-4FFD-B2BE-EC030289A9DF}"/>
    <cellStyle name="40% - Accent6 3 6 2 2 6" xfId="30420" xr:uid="{CFA06541-BCED-4817-9C06-DD9F6A84D381}"/>
    <cellStyle name="40% - Accent6 3 6 2 3" xfId="30421" xr:uid="{10191449-4B37-4541-BCCD-F917C74C45B3}"/>
    <cellStyle name="40% - Accent6 3 6 2 3 2" xfId="30422" xr:uid="{E5BB0710-2127-4417-B0BB-C4DCAFD4F1F3}"/>
    <cellStyle name="40% - Accent6 3 6 2 3 2 2" xfId="30423" xr:uid="{D285C615-A9F7-49EA-9746-4C899B2F8118}"/>
    <cellStyle name="40% - Accent6 3 6 2 3 3" xfId="30424" xr:uid="{3DA37180-8253-4D32-9927-F1B759442ECB}"/>
    <cellStyle name="40% - Accent6 3 6 2 4" xfId="30425" xr:uid="{E0C05B6F-4A03-475B-9C2C-F8E67FF0F9C1}"/>
    <cellStyle name="40% - Accent6 3 6 2 4 2" xfId="30426" xr:uid="{7B7A16B6-C201-4B3A-AC56-0C5E09C5D6B9}"/>
    <cellStyle name="40% - Accent6 3 6 2 5" xfId="30427" xr:uid="{735A0B1A-3DF9-4B2F-AEC1-EC63BA389973}"/>
    <cellStyle name="40% - Accent6 3 6 2 5 2" xfId="30428" xr:uid="{11CCAB48-6767-436F-830A-11A894C8F86B}"/>
    <cellStyle name="40% - Accent6 3 6 2 6" xfId="30429" xr:uid="{0EF5FD8D-1900-464D-97D3-6200A883A5AB}"/>
    <cellStyle name="40% - Accent6 3 6 2 7" xfId="30430" xr:uid="{BB2F0088-610A-441A-8298-16D97BEC291A}"/>
    <cellStyle name="40% - Accent6 3 6 3" xfId="30431" xr:uid="{08D93F8D-D9D9-4805-97C9-7EB8B64C31BA}"/>
    <cellStyle name="40% - Accent6 3 6 3 2" xfId="30432" xr:uid="{FC700DFB-4B8B-40BF-9298-FF7B05DE638E}"/>
    <cellStyle name="40% - Accent6 3 6 3 2 2" xfId="30433" xr:uid="{1868F12B-E72B-4620-AAC1-C2780E197F7F}"/>
    <cellStyle name="40% - Accent6 3 6 3 2 2 2" xfId="30434" xr:uid="{4B5D845E-DB6A-4578-94C0-EF9C81A88DA4}"/>
    <cellStyle name="40% - Accent6 3 6 3 2 3" xfId="30435" xr:uid="{B7B7C39E-5ADF-4F8B-8869-D0EBCAC0FCEF}"/>
    <cellStyle name="40% - Accent6 3 6 3 3" xfId="30436" xr:uid="{4F238C87-8B13-425E-A62A-F269D0E427AA}"/>
    <cellStyle name="40% - Accent6 3 6 3 3 2" xfId="30437" xr:uid="{0844856F-461C-4811-A8F6-3FEC66CC0227}"/>
    <cellStyle name="40% - Accent6 3 6 3 4" xfId="30438" xr:uid="{478DD299-3A70-41A2-9550-F2FF2607EA56}"/>
    <cellStyle name="40% - Accent6 3 6 3 4 2" xfId="30439" xr:uid="{C094527B-E3D5-4E8E-A0E4-B50BAD367708}"/>
    <cellStyle name="40% - Accent6 3 6 3 5" xfId="30440" xr:uid="{25A2F620-AAA8-4D2A-8AF1-B6894031EE2C}"/>
    <cellStyle name="40% - Accent6 3 6 3 6" xfId="30441" xr:uid="{2B617E28-94C6-4BBA-8485-4271BC2DFEDB}"/>
    <cellStyle name="40% - Accent6 3 6 4" xfId="30442" xr:uid="{1D9F164A-E919-47FB-88F7-2824D1265F25}"/>
    <cellStyle name="40% - Accent6 3 6 4 2" xfId="30443" xr:uid="{81BB7038-AFA5-4060-AAAD-5BD39830347B}"/>
    <cellStyle name="40% - Accent6 3 6 4 2 2" xfId="30444" xr:uid="{EC45AE92-0031-4377-A725-13311BC3F9F5}"/>
    <cellStyle name="40% - Accent6 3 6 4 3" xfId="30445" xr:uid="{34F0FF5E-6397-4D8F-BFD3-BC7C908E6511}"/>
    <cellStyle name="40% - Accent6 3 6 5" xfId="30446" xr:uid="{7BF1EF71-AC78-451E-B560-838C890AB373}"/>
    <cellStyle name="40% - Accent6 3 6 5 2" xfId="30447" xr:uid="{90EF28DD-4281-480C-B0F6-A0885AE0B66F}"/>
    <cellStyle name="40% - Accent6 3 6 6" xfId="30448" xr:uid="{4CA7F3CC-7801-44F6-A737-BBABA59A5748}"/>
    <cellStyle name="40% - Accent6 3 6 6 2" xfId="30449" xr:uid="{279A99D1-DE4E-4AC7-8118-8156BA2642DD}"/>
    <cellStyle name="40% - Accent6 3 6 7" xfId="30450" xr:uid="{C5E64EE9-56ED-41CF-9C77-AD1CA9DAFBAE}"/>
    <cellStyle name="40% - Accent6 3 6 8" xfId="30451" xr:uid="{65C1B049-EF78-4F14-8CC5-968A1A7D79AA}"/>
    <cellStyle name="40% - Accent6 3 7" xfId="30452" xr:uid="{CAD2D9FA-AF91-4929-8D92-47E2759EA346}"/>
    <cellStyle name="40% - Accent6 3 7 2" xfId="30453" xr:uid="{B274ADC9-E6D4-4365-B159-5960F6E10379}"/>
    <cellStyle name="40% - Accent6 3 7 2 2" xfId="30454" xr:uid="{887AFD08-B7AC-4B06-9ACE-9EB291A3E116}"/>
    <cellStyle name="40% - Accent6 3 7 2 2 2" xfId="30455" xr:uid="{4377E839-BE19-4832-A48C-F5793C77EBFE}"/>
    <cellStyle name="40% - Accent6 3 7 2 2 2 2" xfId="30456" xr:uid="{A0CDC57A-0207-4D54-BD4C-0BDEB50649A4}"/>
    <cellStyle name="40% - Accent6 3 7 2 2 3" xfId="30457" xr:uid="{B667DE48-80EA-43AA-9198-38894451EEF8}"/>
    <cellStyle name="40% - Accent6 3 7 2 3" xfId="30458" xr:uid="{2AD898F9-E63B-48DD-98CF-256039BCCA27}"/>
    <cellStyle name="40% - Accent6 3 7 2 3 2" xfId="30459" xr:uid="{A23EB480-5106-43DF-BBE5-5BA0E324FD19}"/>
    <cellStyle name="40% - Accent6 3 7 2 4" xfId="30460" xr:uid="{BFE8FA7E-8466-41F1-940F-01C6DFBE464F}"/>
    <cellStyle name="40% - Accent6 3 7 2 4 2" xfId="30461" xr:uid="{A245714D-0A3F-489E-8DD3-429BF72D99C3}"/>
    <cellStyle name="40% - Accent6 3 7 2 5" xfId="30462" xr:uid="{9E327A97-9B13-4E03-8BAD-01CC146AFC2A}"/>
    <cellStyle name="40% - Accent6 3 7 2 6" xfId="30463" xr:uid="{49E6C15F-85F8-43DA-8952-3921109AE633}"/>
    <cellStyle name="40% - Accent6 3 7 3" xfId="30464" xr:uid="{150816C5-C2AF-4577-808E-7BAEFB288B3F}"/>
    <cellStyle name="40% - Accent6 3 7 3 2" xfId="30465" xr:uid="{6D8E4FDC-03B8-40FD-A48E-85D2443542D4}"/>
    <cellStyle name="40% - Accent6 3 7 3 2 2" xfId="30466" xr:uid="{42D7284D-6B63-4979-BE70-971F33030B0D}"/>
    <cellStyle name="40% - Accent6 3 7 3 3" xfId="30467" xr:uid="{CA47B878-D67E-461B-A552-CBFE21EACE14}"/>
    <cellStyle name="40% - Accent6 3 7 4" xfId="30468" xr:uid="{C66CB485-3BC9-4D76-BFF1-B72C4721217A}"/>
    <cellStyle name="40% - Accent6 3 7 4 2" xfId="30469" xr:uid="{F8BDB865-0738-4C6A-93B6-5166BD4E1F8F}"/>
    <cellStyle name="40% - Accent6 3 7 5" xfId="30470" xr:uid="{36115D3A-63A2-487C-A908-E90A906E0EB9}"/>
    <cellStyle name="40% - Accent6 3 7 5 2" xfId="30471" xr:uid="{CD747C2E-C687-4955-A6AF-9DA080504AC0}"/>
    <cellStyle name="40% - Accent6 3 7 6" xfId="30472" xr:uid="{582E2A55-5F14-40B9-916F-DDFF5D1ACC45}"/>
    <cellStyle name="40% - Accent6 3 7 7" xfId="30473" xr:uid="{30412525-82F9-41D4-B456-C4B5E38EDFD6}"/>
    <cellStyle name="40% - Accent6 3 8" xfId="30474" xr:uid="{C7B329B1-0012-48B3-9ABE-52F0D324DB56}"/>
    <cellStyle name="40% - Accent6 3 8 2" xfId="30475" xr:uid="{CFE8B75C-BD4C-417D-8471-CC1B8EFAE1CE}"/>
    <cellStyle name="40% - Accent6 3 8 2 2" xfId="30476" xr:uid="{3B902BC4-96FF-4E89-80AC-A0378A42A407}"/>
    <cellStyle name="40% - Accent6 3 8 2 2 2" xfId="30477" xr:uid="{B9D882F1-8620-4634-8063-35F783EFCD91}"/>
    <cellStyle name="40% - Accent6 3 8 2 2 2 2" xfId="30478" xr:uid="{BC2AF202-4046-4926-881A-8A69D55A82E7}"/>
    <cellStyle name="40% - Accent6 3 8 2 2 3" xfId="30479" xr:uid="{31CD18F6-82B4-4512-9AFA-5FE0E2CC7038}"/>
    <cellStyle name="40% - Accent6 3 8 2 3" xfId="30480" xr:uid="{6049944E-B9E7-475B-B446-EF2417F2FC5E}"/>
    <cellStyle name="40% - Accent6 3 8 2 3 2" xfId="30481" xr:uid="{17B6F33E-ED70-4B27-98D1-F442815902A8}"/>
    <cellStyle name="40% - Accent6 3 8 2 4" xfId="30482" xr:uid="{0D745F85-BF46-4918-ACDF-96AB3DE35E01}"/>
    <cellStyle name="40% - Accent6 3 8 3" xfId="30483" xr:uid="{618DB4C5-F873-4B70-A091-7EC996F72486}"/>
    <cellStyle name="40% - Accent6 3 8 3 2" xfId="30484" xr:uid="{96800334-EB43-4C13-9E71-73178CDACD8C}"/>
    <cellStyle name="40% - Accent6 3 8 3 2 2" xfId="30485" xr:uid="{0AD8B6F8-A4A4-4673-B19D-CD1A56BB8374}"/>
    <cellStyle name="40% - Accent6 3 8 3 3" xfId="30486" xr:uid="{C85EF54C-F9AA-4983-8971-97D732FA20EC}"/>
    <cellStyle name="40% - Accent6 3 8 4" xfId="30487" xr:uid="{4DE2BAC9-7884-4D31-94CD-B54153CE8B8A}"/>
    <cellStyle name="40% - Accent6 3 8 4 2" xfId="30488" xr:uid="{119678A6-81C9-409E-8ADF-1F450D05C906}"/>
    <cellStyle name="40% - Accent6 3 8 5" xfId="30489" xr:uid="{F362D8B4-1CA0-4027-906F-2B2230CE7757}"/>
    <cellStyle name="40% - Accent6 3 8 5 2" xfId="30490" xr:uid="{99E013A0-E988-438B-9BBF-F90F6E4B48ED}"/>
    <cellStyle name="40% - Accent6 3 8 6" xfId="30491" xr:uid="{5E72F958-4A0E-477E-AFC6-41C8F6B59F75}"/>
    <cellStyle name="40% - Accent6 3 8 7" xfId="30492" xr:uid="{FDCA1D80-F3A9-4D31-9116-AC1814B42FD6}"/>
    <cellStyle name="40% - Accent6 3 9" xfId="30493" xr:uid="{FC2913C1-7569-4465-AAAA-D91E5A902606}"/>
    <cellStyle name="40% - Accent6 3 9 2" xfId="30494" xr:uid="{BE37B67C-4E7B-446E-9485-FFDB70D65453}"/>
    <cellStyle name="40% - Accent6 3 9 2 2" xfId="30495" xr:uid="{7B1CAABF-A738-437A-80F6-2DC5C269B1D4}"/>
    <cellStyle name="40% - Accent6 3 9 2 2 2" xfId="30496" xr:uid="{958187DB-80A9-460B-BA54-8E1A11BE9968}"/>
    <cellStyle name="40% - Accent6 3 9 2 2 2 2" xfId="30497" xr:uid="{55B9E7D9-52F3-4933-82C8-3BF53A1DB75B}"/>
    <cellStyle name="40% - Accent6 3 9 2 2 3" xfId="30498" xr:uid="{422E09F8-5961-4363-94BE-8DD47E8EB23A}"/>
    <cellStyle name="40% - Accent6 3 9 2 3" xfId="30499" xr:uid="{8DE1B85F-61F8-461E-8F40-D3DD640172A2}"/>
    <cellStyle name="40% - Accent6 3 9 2 3 2" xfId="30500" xr:uid="{C13D335F-0BB6-4AA8-B0DC-092D2F7EA2A1}"/>
    <cellStyle name="40% - Accent6 3 9 2 4" xfId="30501" xr:uid="{67637DF9-53EA-4BD3-B138-5D5344119C18}"/>
    <cellStyle name="40% - Accent6 3 9 3" xfId="30502" xr:uid="{D055C9BB-5009-4310-AE63-8D7FEF2475B7}"/>
    <cellStyle name="40% - Accent6 3 9 3 2" xfId="30503" xr:uid="{1CD674C0-E240-467D-B93C-0129499275DA}"/>
    <cellStyle name="40% - Accent6 3 9 3 2 2" xfId="30504" xr:uid="{ACA47E7B-B902-4D31-A4A6-F9B7F9442D1C}"/>
    <cellStyle name="40% - Accent6 3 9 3 3" xfId="30505" xr:uid="{0B53F931-4A10-4471-A474-B61FAFF501DF}"/>
    <cellStyle name="40% - Accent6 3 9 4" xfId="30506" xr:uid="{1C3DC7D7-A21E-4F5C-9E0E-0E1AB19E1DC8}"/>
    <cellStyle name="40% - Accent6 3 9 4 2" xfId="30507" xr:uid="{C881B92E-8B12-4837-AB5B-DF4378EFB735}"/>
    <cellStyle name="40% - Accent6 3 9 5" xfId="30508" xr:uid="{90B02873-EE22-40B5-857F-A49F8A586E2C}"/>
    <cellStyle name="40% - Accent6 3_Asset Register (new)" xfId="30509" xr:uid="{ECAE0E52-2C3D-42C1-ADB5-6BD01B8E983B}"/>
    <cellStyle name="40% - Accent6 4" xfId="30510" xr:uid="{95414F51-7761-4BC7-B32D-4E6018A00469}"/>
    <cellStyle name="40% - Accent6 4 10" xfId="30511" xr:uid="{63DC613C-BB74-4089-9534-B4BB02135D3D}"/>
    <cellStyle name="40% - Accent6 4 10 2" xfId="30512" xr:uid="{155852F8-3A2E-48ED-B59E-41E4A96B95A1}"/>
    <cellStyle name="40% - Accent6 4 10 2 2" xfId="30513" xr:uid="{6A530424-7D33-4E8E-A4F1-ECAF9B1B1336}"/>
    <cellStyle name="40% - Accent6 4 10 2 2 2" xfId="30514" xr:uid="{AFD4F39F-DDD6-42F2-829C-5CF24B7F8EF4}"/>
    <cellStyle name="40% - Accent6 4 10 2 2 2 2" xfId="30515" xr:uid="{D92B17C8-2C86-4DB8-A2C6-E61D933C70D4}"/>
    <cellStyle name="40% - Accent6 4 10 2 2 3" xfId="30516" xr:uid="{3F226371-E775-49FB-9773-E3726A9DAA4F}"/>
    <cellStyle name="40% - Accent6 4 10 2 3" xfId="30517" xr:uid="{461BCD84-D737-45AE-8AEA-4A4350479F51}"/>
    <cellStyle name="40% - Accent6 4 10 2 3 2" xfId="30518" xr:uid="{EB52512C-3E4C-42FC-8C82-A66EB0D51F6C}"/>
    <cellStyle name="40% - Accent6 4 10 2 4" xfId="30519" xr:uid="{5D5447D6-F3FD-4F3D-B921-9B1E1E7E2878}"/>
    <cellStyle name="40% - Accent6 4 10 3" xfId="30520" xr:uid="{AE57FF7B-2539-411C-B715-E59BBCBDE01B}"/>
    <cellStyle name="40% - Accent6 4 10 3 2" xfId="30521" xr:uid="{28B57696-A26C-45B1-A4C1-DB2D9B97DA9F}"/>
    <cellStyle name="40% - Accent6 4 10 3 2 2" xfId="30522" xr:uid="{6E659C79-34FA-496E-8C34-1DC0BA7D9B0A}"/>
    <cellStyle name="40% - Accent6 4 10 3 3" xfId="30523" xr:uid="{8913C652-8486-43D2-9848-700E7D9E26F9}"/>
    <cellStyle name="40% - Accent6 4 10 4" xfId="30524" xr:uid="{68CA9E96-765F-4B77-ABA3-832430306EB9}"/>
    <cellStyle name="40% - Accent6 4 10 4 2" xfId="30525" xr:uid="{2AB94281-9D23-4A64-807C-DC44C5C5A078}"/>
    <cellStyle name="40% - Accent6 4 10 5" xfId="30526" xr:uid="{58451F33-0570-481D-97DD-C764C0606F1E}"/>
    <cellStyle name="40% - Accent6 4 11" xfId="30527" xr:uid="{99E63E64-9012-401C-97C1-B3F10FE928F9}"/>
    <cellStyle name="40% - Accent6 4 11 2" xfId="30528" xr:uid="{74078C04-E9A6-4F78-94FB-EA0E6CA2544F}"/>
    <cellStyle name="40% - Accent6 4 11 2 2" xfId="30529" xr:uid="{135D8A16-E287-4C43-86CF-A5DD41C30842}"/>
    <cellStyle name="40% - Accent6 4 11 2 2 2" xfId="30530" xr:uid="{9D63DAA4-A258-43D4-AEB0-0424A025C72A}"/>
    <cellStyle name="40% - Accent6 4 11 2 2 2 2" xfId="30531" xr:uid="{620ACEE1-DE4F-4FB8-86B5-E6201D83BB8D}"/>
    <cellStyle name="40% - Accent6 4 11 2 2 3" xfId="30532" xr:uid="{9B5C49CB-B2E7-432A-B4C9-1452F2F690EC}"/>
    <cellStyle name="40% - Accent6 4 11 2 3" xfId="30533" xr:uid="{34C28C6B-BFDC-4C6B-812C-1DED9DDB47FC}"/>
    <cellStyle name="40% - Accent6 4 11 2 3 2" xfId="30534" xr:uid="{A9C64506-1C98-4DD6-A193-175139902BF1}"/>
    <cellStyle name="40% - Accent6 4 11 2 4" xfId="30535" xr:uid="{3E5A416A-E253-42C4-A9CA-5C7AAB49B540}"/>
    <cellStyle name="40% - Accent6 4 11 3" xfId="30536" xr:uid="{372B5C8B-2478-4882-8134-924137EF9D9A}"/>
    <cellStyle name="40% - Accent6 4 11 3 2" xfId="30537" xr:uid="{40304A82-7588-483D-A677-5CA916B4D5BB}"/>
    <cellStyle name="40% - Accent6 4 11 3 2 2" xfId="30538" xr:uid="{C24250C6-5424-453F-BD90-897E5D4DD24A}"/>
    <cellStyle name="40% - Accent6 4 11 3 3" xfId="30539" xr:uid="{C4F05990-9DB8-4358-A404-9073C72AACA9}"/>
    <cellStyle name="40% - Accent6 4 11 4" xfId="30540" xr:uid="{A6ED7EF8-9898-48A5-810E-A0A15D8149B1}"/>
    <cellStyle name="40% - Accent6 4 11 4 2" xfId="30541" xr:uid="{250EFAE3-8A6A-41FA-A7E0-79F839E56689}"/>
    <cellStyle name="40% - Accent6 4 11 5" xfId="30542" xr:uid="{3A43FDDA-E59C-42F5-8E03-40759710B8EA}"/>
    <cellStyle name="40% - Accent6 4 12" xfId="30543" xr:uid="{6F7D0EDF-B505-4D71-9B4F-BFBACCDE00B5}"/>
    <cellStyle name="40% - Accent6 4 12 2" xfId="30544" xr:uid="{5A6A5C3E-4C5E-4826-9B63-727E322D775B}"/>
    <cellStyle name="40% - Accent6 4 12 2 2" xfId="30545" xr:uid="{63647225-8D28-4C48-8548-E590590F1F38}"/>
    <cellStyle name="40% - Accent6 4 12 2 2 2" xfId="30546" xr:uid="{293ECEF9-7CA6-402E-B102-2554C3272488}"/>
    <cellStyle name="40% - Accent6 4 12 2 2 2 2" xfId="30547" xr:uid="{F9FF56AA-06D4-4A89-8A40-BA90D7D0022A}"/>
    <cellStyle name="40% - Accent6 4 12 2 2 3" xfId="30548" xr:uid="{54414EAC-8289-4CAA-8C00-78BE409245FD}"/>
    <cellStyle name="40% - Accent6 4 12 2 3" xfId="30549" xr:uid="{855B2923-D42D-4E5C-80E4-D687381B9F2F}"/>
    <cellStyle name="40% - Accent6 4 12 2 3 2" xfId="30550" xr:uid="{94BAE77A-9875-496C-A3C5-642D562AF417}"/>
    <cellStyle name="40% - Accent6 4 12 2 4" xfId="30551" xr:uid="{5A06B05D-6801-4D9E-905B-8508080938A2}"/>
    <cellStyle name="40% - Accent6 4 12 3" xfId="30552" xr:uid="{2550E1DC-61E7-46C0-9A2D-715B56875789}"/>
    <cellStyle name="40% - Accent6 4 12 3 2" xfId="30553" xr:uid="{875EBAA9-95AC-492A-B2F9-25AA6F989F47}"/>
    <cellStyle name="40% - Accent6 4 12 3 2 2" xfId="30554" xr:uid="{79A6CB06-67FB-4B5D-89AD-ACD682FC1B2D}"/>
    <cellStyle name="40% - Accent6 4 12 3 3" xfId="30555" xr:uid="{D7DAF901-2C45-49A4-843D-88F315D95CB1}"/>
    <cellStyle name="40% - Accent6 4 12 4" xfId="30556" xr:uid="{AECACD29-CE19-4475-898F-E2AE81AAC464}"/>
    <cellStyle name="40% - Accent6 4 12 4 2" xfId="30557" xr:uid="{99C7B411-CE2A-48FA-9FA4-8C6DEE91EBE5}"/>
    <cellStyle name="40% - Accent6 4 12 5" xfId="30558" xr:uid="{6FC40B9E-52DE-4992-8CCF-B299AABFBBB8}"/>
    <cellStyle name="40% - Accent6 4 13" xfId="30559" xr:uid="{11D47577-6EAA-440A-A3C2-78C8089AD0A3}"/>
    <cellStyle name="40% - Accent6 4 13 2" xfId="30560" xr:uid="{B358731F-31B4-4591-A938-BC3F340524AA}"/>
    <cellStyle name="40% - Accent6 4 13 2 2" xfId="30561" xr:uid="{E9858A96-5897-4FB7-B9E2-A2073C7281B0}"/>
    <cellStyle name="40% - Accent6 4 13 2 2 2" xfId="30562" xr:uid="{39211794-7755-4091-B2B2-C8F2E666EDD4}"/>
    <cellStyle name="40% - Accent6 4 13 2 2 2 2" xfId="30563" xr:uid="{8C23FAF5-1751-498E-8034-6337BE702BAD}"/>
    <cellStyle name="40% - Accent6 4 13 2 2 3" xfId="30564" xr:uid="{F9897526-90A0-4ED0-AD75-F80A200CFB39}"/>
    <cellStyle name="40% - Accent6 4 13 2 3" xfId="30565" xr:uid="{A4D5B6A8-BAC3-409B-8E84-B0342CFA5211}"/>
    <cellStyle name="40% - Accent6 4 13 2 3 2" xfId="30566" xr:uid="{01D79962-5B53-499A-83A9-CF2018F9F27E}"/>
    <cellStyle name="40% - Accent6 4 13 2 4" xfId="30567" xr:uid="{26798401-3774-4888-806A-5127982D4E01}"/>
    <cellStyle name="40% - Accent6 4 13 3" xfId="30568" xr:uid="{81DC80DE-F91A-43B2-B75E-FB78F5D30536}"/>
    <cellStyle name="40% - Accent6 4 13 3 2" xfId="30569" xr:uid="{F3FC4D33-AFB0-4583-8773-3E0178DD71F2}"/>
    <cellStyle name="40% - Accent6 4 13 3 2 2" xfId="30570" xr:uid="{6F4831D4-C8C2-49D2-964C-CACF4D79F4ED}"/>
    <cellStyle name="40% - Accent6 4 13 3 3" xfId="30571" xr:uid="{436230A8-CDAA-4014-9F43-12383D493D43}"/>
    <cellStyle name="40% - Accent6 4 13 4" xfId="30572" xr:uid="{EA7EBEA9-5FD3-4C5A-B451-C94D7C35A37B}"/>
    <cellStyle name="40% - Accent6 4 13 4 2" xfId="30573" xr:uid="{AA3D0A59-70A5-4B4B-9954-DDDC6600641D}"/>
    <cellStyle name="40% - Accent6 4 13 5" xfId="30574" xr:uid="{F94C93D4-78C5-42C5-B7D2-561DD1990BED}"/>
    <cellStyle name="40% - Accent6 4 14" xfId="30575" xr:uid="{2DD8BE94-6930-4531-B436-6F75C012F314}"/>
    <cellStyle name="40% - Accent6 4 14 2" xfId="30576" xr:uid="{E2A293FF-413D-44AD-B565-3B3E6A3FD364}"/>
    <cellStyle name="40% - Accent6 4 14 2 2" xfId="30577" xr:uid="{CB76FF62-639F-4056-868E-09D259276C17}"/>
    <cellStyle name="40% - Accent6 4 14 2 2 2" xfId="30578" xr:uid="{9C272DBB-FDAD-4C07-9F49-D4ED83FAE967}"/>
    <cellStyle name="40% - Accent6 4 14 2 3" xfId="30579" xr:uid="{525E808F-0317-46B5-9EE8-695368ED07E0}"/>
    <cellStyle name="40% - Accent6 4 14 3" xfId="30580" xr:uid="{2CDC4411-580A-4683-8A95-10F9607D5D87}"/>
    <cellStyle name="40% - Accent6 4 14 3 2" xfId="30581" xr:uid="{4819E534-C43E-4224-8836-256E330383D8}"/>
    <cellStyle name="40% - Accent6 4 14 4" xfId="30582" xr:uid="{8EBABD08-3C16-43BA-8883-7F9EDEFABF66}"/>
    <cellStyle name="40% - Accent6 4 15" xfId="30583" xr:uid="{38233BFF-0942-48E5-BF40-CDCA204C4098}"/>
    <cellStyle name="40% - Accent6 4 15 2" xfId="30584" xr:uid="{44116550-F22E-44E8-95E1-FAA4A0D09613}"/>
    <cellStyle name="40% - Accent6 4 15 2 2" xfId="30585" xr:uid="{BE2AB3DB-6535-438D-AB41-06BCD19CFB1D}"/>
    <cellStyle name="40% - Accent6 4 15 3" xfId="30586" xr:uid="{F9435175-7DFE-488A-9BFA-6B35A4DE3018}"/>
    <cellStyle name="40% - Accent6 4 16" xfId="30587" xr:uid="{C2CF2900-6316-4E38-9D25-BF903154200E}"/>
    <cellStyle name="40% - Accent6 4 16 2" xfId="30588" xr:uid="{EF99ED4E-95EB-40E9-BD5F-C8A1132A85EC}"/>
    <cellStyle name="40% - Accent6 4 17" xfId="30589" xr:uid="{09773BA8-FC06-4355-A192-B3ABA3114750}"/>
    <cellStyle name="40% - Accent6 4 17 2" xfId="30590" xr:uid="{741EEC67-BDAE-4132-AC54-231D4DA5FA34}"/>
    <cellStyle name="40% - Accent6 4 18" xfId="30591" xr:uid="{C7993962-13DD-4739-990A-8A4EEBD6F84C}"/>
    <cellStyle name="40% - Accent6 4 19" xfId="30592" xr:uid="{61EBFE15-BC8B-4D53-94D5-124CE9F996B2}"/>
    <cellStyle name="40% - Accent6 4 2" xfId="30593" xr:uid="{8745D73D-5C71-4184-9DC3-B97ED8B0DC99}"/>
    <cellStyle name="40% - Accent6 4 2 10" xfId="30594" xr:uid="{A0F61B7B-C149-4224-B58E-79EAF24165FC}"/>
    <cellStyle name="40% - Accent6 4 2 10 2" xfId="30595" xr:uid="{1A036CAB-402F-44B3-B943-3A63E4797B57}"/>
    <cellStyle name="40% - Accent6 4 2 10 2 2" xfId="30596" xr:uid="{6EDF0056-9989-4699-BFC1-A9331BA0D70B}"/>
    <cellStyle name="40% - Accent6 4 2 10 2 2 2" xfId="30597" xr:uid="{18366BEA-081C-493B-A34A-1FF8CD8D485E}"/>
    <cellStyle name="40% - Accent6 4 2 10 2 2 2 2" xfId="30598" xr:uid="{9A63D352-9680-46C8-841B-B33EACABBB76}"/>
    <cellStyle name="40% - Accent6 4 2 10 2 2 3" xfId="30599" xr:uid="{34483717-57F3-44C8-9221-D04D96DFC6F8}"/>
    <cellStyle name="40% - Accent6 4 2 10 2 3" xfId="30600" xr:uid="{1720D513-C759-4270-A9F1-582A94CF36C6}"/>
    <cellStyle name="40% - Accent6 4 2 10 2 3 2" xfId="30601" xr:uid="{1E0B6103-C3B5-43E5-9D7C-DB88AF280481}"/>
    <cellStyle name="40% - Accent6 4 2 10 2 4" xfId="30602" xr:uid="{0C419BB0-067F-4A3B-AE52-1F59EC871606}"/>
    <cellStyle name="40% - Accent6 4 2 10 3" xfId="30603" xr:uid="{B9B6D669-879C-49D9-992D-14C113946D4E}"/>
    <cellStyle name="40% - Accent6 4 2 10 3 2" xfId="30604" xr:uid="{3DEAECC5-3BA0-477B-B794-95B7A3D5059D}"/>
    <cellStyle name="40% - Accent6 4 2 10 3 2 2" xfId="30605" xr:uid="{9F37361B-D214-4D6F-90C9-293A51C91C5D}"/>
    <cellStyle name="40% - Accent6 4 2 10 3 3" xfId="30606" xr:uid="{5ED4FFE4-9B1C-42E5-8EE7-743C649BA518}"/>
    <cellStyle name="40% - Accent6 4 2 10 4" xfId="30607" xr:uid="{7BDDC04C-80A8-4781-A813-B80CE1DF77CB}"/>
    <cellStyle name="40% - Accent6 4 2 10 4 2" xfId="30608" xr:uid="{6BE40943-944A-4E6F-875C-8B0B7D567812}"/>
    <cellStyle name="40% - Accent6 4 2 10 5" xfId="30609" xr:uid="{670C4B34-B940-4B2E-B986-7D616F5A5426}"/>
    <cellStyle name="40% - Accent6 4 2 11" xfId="30610" xr:uid="{3A9E6AF0-1662-4808-B422-DB3470DA1BF8}"/>
    <cellStyle name="40% - Accent6 4 2 11 2" xfId="30611" xr:uid="{80A992AA-DF17-48E4-9552-961AC6AFA0B5}"/>
    <cellStyle name="40% - Accent6 4 2 11 2 2" xfId="30612" xr:uid="{B664334B-43F4-4FF7-BED1-D7B80EFDDF7E}"/>
    <cellStyle name="40% - Accent6 4 2 11 2 2 2" xfId="30613" xr:uid="{BA0DEE93-EE54-4FE1-ACB1-8E92D3A9C0B6}"/>
    <cellStyle name="40% - Accent6 4 2 11 2 2 2 2" xfId="30614" xr:uid="{19B86364-018C-48B4-8165-1475196CCE32}"/>
    <cellStyle name="40% - Accent6 4 2 11 2 2 3" xfId="30615" xr:uid="{81463E49-4C95-4B80-A55A-7DD8B6B52932}"/>
    <cellStyle name="40% - Accent6 4 2 11 2 3" xfId="30616" xr:uid="{E2EE08D8-030D-45EB-9CC5-CC3DB58DC2E3}"/>
    <cellStyle name="40% - Accent6 4 2 11 2 3 2" xfId="30617" xr:uid="{977923A0-3603-4210-A0B4-D336244A123E}"/>
    <cellStyle name="40% - Accent6 4 2 11 2 4" xfId="30618" xr:uid="{30067D4A-5EE3-4008-84AB-34FF5934BD46}"/>
    <cellStyle name="40% - Accent6 4 2 11 3" xfId="30619" xr:uid="{0559045D-93B0-4DDA-9018-257D67E43EE5}"/>
    <cellStyle name="40% - Accent6 4 2 11 3 2" xfId="30620" xr:uid="{1514343A-2368-409E-8E57-AC139BF9668A}"/>
    <cellStyle name="40% - Accent6 4 2 11 3 2 2" xfId="30621" xr:uid="{A6438CD4-5476-49B5-9E45-36A627F3D11A}"/>
    <cellStyle name="40% - Accent6 4 2 11 3 3" xfId="30622" xr:uid="{8A0BF682-727B-4CE5-9378-BE75F430DA2B}"/>
    <cellStyle name="40% - Accent6 4 2 11 4" xfId="30623" xr:uid="{6C15DFE2-B46F-45A3-8836-F4374869EE64}"/>
    <cellStyle name="40% - Accent6 4 2 11 4 2" xfId="30624" xr:uid="{C8084BAC-E804-421C-989E-528DBCDD2039}"/>
    <cellStyle name="40% - Accent6 4 2 11 5" xfId="30625" xr:uid="{9ED5E0C8-A1C8-4FF3-B51E-34D7DE313A5A}"/>
    <cellStyle name="40% - Accent6 4 2 12" xfId="30626" xr:uid="{8B33E389-4F95-4F10-ACF0-8CB034BA74B4}"/>
    <cellStyle name="40% - Accent6 4 2 12 2" xfId="30627" xr:uid="{8D00FD3B-91FD-4748-BA31-66096CDE8336}"/>
    <cellStyle name="40% - Accent6 4 2 12 2 2" xfId="30628" xr:uid="{C3D943AE-B13B-4E6F-B58C-05DAE1744FF5}"/>
    <cellStyle name="40% - Accent6 4 2 12 2 2 2" xfId="30629" xr:uid="{81BD2EFD-09EB-490A-A0CE-27E6CC9E2E22}"/>
    <cellStyle name="40% - Accent6 4 2 12 2 3" xfId="30630" xr:uid="{377D4D87-5B63-44CC-999B-80942C5F2C3C}"/>
    <cellStyle name="40% - Accent6 4 2 12 3" xfId="30631" xr:uid="{C4B26607-E970-4C6F-BBAD-A83BADFBE90B}"/>
    <cellStyle name="40% - Accent6 4 2 12 3 2" xfId="30632" xr:uid="{10F9DF4F-DFA2-4568-92CB-0ACB5A79F27E}"/>
    <cellStyle name="40% - Accent6 4 2 12 4" xfId="30633" xr:uid="{EC826BB2-56C1-4646-98D0-631FAC8CFA9F}"/>
    <cellStyle name="40% - Accent6 4 2 13" xfId="30634" xr:uid="{2E2DEB5D-9243-492F-AC6F-CC4E751D60D8}"/>
    <cellStyle name="40% - Accent6 4 2 13 2" xfId="30635" xr:uid="{0695DE19-E4D9-434D-8A24-B4ABE6FBBCB4}"/>
    <cellStyle name="40% - Accent6 4 2 13 2 2" xfId="30636" xr:uid="{6D4BEFDE-4A5F-4CED-82BE-D7DD787E2110}"/>
    <cellStyle name="40% - Accent6 4 2 13 3" xfId="30637" xr:uid="{86ABBCAB-96F5-451C-A74D-F068BF2432F3}"/>
    <cellStyle name="40% - Accent6 4 2 14" xfId="30638" xr:uid="{952F4907-E1CB-41FF-B9B1-D6831F40C0A2}"/>
    <cellStyle name="40% - Accent6 4 2 14 2" xfId="30639" xr:uid="{D4EAD42F-63DC-42C8-85F9-23ECD5116A5B}"/>
    <cellStyle name="40% - Accent6 4 2 15" xfId="30640" xr:uid="{018D5BA6-F071-4F7F-8FAF-D6E1097DDE0E}"/>
    <cellStyle name="40% - Accent6 4 2 15 2" xfId="30641" xr:uid="{45ABB20A-B2A3-4789-92CB-8888ABDB9052}"/>
    <cellStyle name="40% - Accent6 4 2 16" xfId="30642" xr:uid="{79961732-5FDD-4D9D-BD49-0ECACEB903C2}"/>
    <cellStyle name="40% - Accent6 4 2 17" xfId="30643" xr:uid="{37C01679-C040-4D98-8987-05EF9ADC4CF0}"/>
    <cellStyle name="40% - Accent6 4 2 2" xfId="30644" xr:uid="{5839D795-C870-477F-BD06-3BBCDB585353}"/>
    <cellStyle name="40% - Accent6 4 2 2 10" xfId="30645" xr:uid="{0001FC64-CF57-4E19-9A33-E3996C8653B5}"/>
    <cellStyle name="40% - Accent6 4 2 2 2" xfId="30646" xr:uid="{77554B86-95EA-42B3-905A-D6A7D5BEB29C}"/>
    <cellStyle name="40% - Accent6 4 2 2 2 2" xfId="30647" xr:uid="{0CCDB15A-8F54-423C-86CF-6CF623E0B6CF}"/>
    <cellStyle name="40% - Accent6 4 2 2 2 2 2" xfId="30648" xr:uid="{82948253-F03B-48A6-B8C6-71670EA770BC}"/>
    <cellStyle name="40% - Accent6 4 2 2 2 2 2 2" xfId="30649" xr:uid="{22CA7334-DAAC-4F2C-A8B4-76A6F26F6614}"/>
    <cellStyle name="40% - Accent6 4 2 2 2 2 2 2 2" xfId="30650" xr:uid="{25C0EFE9-E79C-45C1-BA18-B783566C90DC}"/>
    <cellStyle name="40% - Accent6 4 2 2 2 2 2 2 2 2" xfId="30651" xr:uid="{A3F35218-C875-45A2-A69B-229BC0B37DD5}"/>
    <cellStyle name="40% - Accent6 4 2 2 2 2 2 2 3" xfId="30652" xr:uid="{E548A502-0D88-45F7-8907-1692B26497AC}"/>
    <cellStyle name="40% - Accent6 4 2 2 2 2 2 3" xfId="30653" xr:uid="{B07F60B0-71AA-435E-9A91-58393322E109}"/>
    <cellStyle name="40% - Accent6 4 2 2 2 2 2 3 2" xfId="30654" xr:uid="{9BDE6474-2A03-4E33-8C0F-496F903AED86}"/>
    <cellStyle name="40% - Accent6 4 2 2 2 2 2 4" xfId="30655" xr:uid="{405B8612-5387-407B-BCB6-32F468731552}"/>
    <cellStyle name="40% - Accent6 4 2 2 2 2 2 4 2" xfId="30656" xr:uid="{62D88E7A-616E-4C45-B93D-1DF7F727AAEB}"/>
    <cellStyle name="40% - Accent6 4 2 2 2 2 2 5" xfId="30657" xr:uid="{8B6D12C5-1948-43AE-B702-1ECFBF686DB3}"/>
    <cellStyle name="40% - Accent6 4 2 2 2 2 2 6" xfId="30658" xr:uid="{9A01D54F-3981-4D89-8124-942CAB6723E8}"/>
    <cellStyle name="40% - Accent6 4 2 2 2 2 3" xfId="30659" xr:uid="{A0EE2AC2-6A0D-4045-9C8E-053B1E5003A1}"/>
    <cellStyle name="40% - Accent6 4 2 2 2 2 3 2" xfId="30660" xr:uid="{0A60C59E-7482-49F6-B331-A32175DEC360}"/>
    <cellStyle name="40% - Accent6 4 2 2 2 2 3 2 2" xfId="30661" xr:uid="{05C19BE5-21F8-4A93-9815-D56C3536C697}"/>
    <cellStyle name="40% - Accent6 4 2 2 2 2 3 3" xfId="30662" xr:uid="{FB8BA5C3-5CB2-4859-A752-35AF7222665E}"/>
    <cellStyle name="40% - Accent6 4 2 2 2 2 4" xfId="30663" xr:uid="{5EFEFA21-7DBF-42FD-A8B9-F16BFD98C360}"/>
    <cellStyle name="40% - Accent6 4 2 2 2 2 4 2" xfId="30664" xr:uid="{BF41682C-60C0-4EA2-A06B-943D1419677A}"/>
    <cellStyle name="40% - Accent6 4 2 2 2 2 5" xfId="30665" xr:uid="{C63072F4-0BD8-46DE-B28D-537D33E447AC}"/>
    <cellStyle name="40% - Accent6 4 2 2 2 2 5 2" xfId="30666" xr:uid="{47B68796-0E40-42CD-A600-F88DB2A476CC}"/>
    <cellStyle name="40% - Accent6 4 2 2 2 2 6" xfId="30667" xr:uid="{1755963A-7817-4A8C-BBBF-AAF479849C79}"/>
    <cellStyle name="40% - Accent6 4 2 2 2 2 7" xfId="30668" xr:uid="{D1FA6679-7A96-40E6-BB27-1B45D59FC6C1}"/>
    <cellStyle name="40% - Accent6 4 2 2 2 3" xfId="30669" xr:uid="{2F7B015E-9F0E-42B6-86C0-EBF766326F3B}"/>
    <cellStyle name="40% - Accent6 4 2 2 2 3 2" xfId="30670" xr:uid="{2CA11F29-E214-42C7-85D8-B5BB4E91CC10}"/>
    <cellStyle name="40% - Accent6 4 2 2 2 3 2 2" xfId="30671" xr:uid="{D506671A-3244-42E2-81DC-FD4C01A1829C}"/>
    <cellStyle name="40% - Accent6 4 2 2 2 3 2 2 2" xfId="30672" xr:uid="{2E9C691B-C440-4E91-BAEB-AB4C9B747568}"/>
    <cellStyle name="40% - Accent6 4 2 2 2 3 2 3" xfId="30673" xr:uid="{80FED08B-5EB3-40CE-9211-E54007326DD9}"/>
    <cellStyle name="40% - Accent6 4 2 2 2 3 3" xfId="30674" xr:uid="{3E944AB0-CC45-4559-A717-E194A6EDABB9}"/>
    <cellStyle name="40% - Accent6 4 2 2 2 3 3 2" xfId="30675" xr:uid="{EE09E07D-8405-4F94-AD15-08A169405561}"/>
    <cellStyle name="40% - Accent6 4 2 2 2 3 4" xfId="30676" xr:uid="{8E031858-2CBF-4165-9957-D1205780AFF3}"/>
    <cellStyle name="40% - Accent6 4 2 2 2 3 4 2" xfId="30677" xr:uid="{C6E808C7-2CC5-44C2-95BA-E07334F0DCE2}"/>
    <cellStyle name="40% - Accent6 4 2 2 2 3 5" xfId="30678" xr:uid="{D855A19C-D80D-47D7-85EE-D08F2785FDF7}"/>
    <cellStyle name="40% - Accent6 4 2 2 2 3 6" xfId="30679" xr:uid="{0E6A7E45-D8FB-436A-8E87-2C06067522CE}"/>
    <cellStyle name="40% - Accent6 4 2 2 2 4" xfId="30680" xr:uid="{F1207406-796D-426C-A058-6632673A9E3D}"/>
    <cellStyle name="40% - Accent6 4 2 2 2 4 2" xfId="30681" xr:uid="{09F55A28-63EA-4AA7-A332-7FAED468B428}"/>
    <cellStyle name="40% - Accent6 4 2 2 2 4 2 2" xfId="30682" xr:uid="{A57AD449-2B9A-4166-B584-0D4A3A13050B}"/>
    <cellStyle name="40% - Accent6 4 2 2 2 4 3" xfId="30683" xr:uid="{22AC54A6-CC5A-46FC-A7C3-284CECC7D53D}"/>
    <cellStyle name="40% - Accent6 4 2 2 2 5" xfId="30684" xr:uid="{A0BEF23F-BFAA-4A3F-85D9-ECA8280BD6F5}"/>
    <cellStyle name="40% - Accent6 4 2 2 2 5 2" xfId="30685" xr:uid="{4AC1E77D-C711-4C65-8303-3CAB35AFBBD1}"/>
    <cellStyle name="40% - Accent6 4 2 2 2 6" xfId="30686" xr:uid="{C3C7E96E-6733-4CF2-B822-83AF266494AA}"/>
    <cellStyle name="40% - Accent6 4 2 2 2 6 2" xfId="30687" xr:uid="{F18D0C63-A783-4AA4-8D02-05281C3948DD}"/>
    <cellStyle name="40% - Accent6 4 2 2 2 7" xfId="30688" xr:uid="{68C3A3F7-F80F-4D27-B31F-FD351A3C3D3D}"/>
    <cellStyle name="40% - Accent6 4 2 2 2 8" xfId="30689" xr:uid="{DBD069D8-CE3E-48BD-A188-938B301EE769}"/>
    <cellStyle name="40% - Accent6 4 2 2 3" xfId="30690" xr:uid="{90B7A12E-1444-4FDA-B62D-93EAA4DDD300}"/>
    <cellStyle name="40% - Accent6 4 2 2 3 2" xfId="30691" xr:uid="{D4D543EA-0324-4727-8257-D88E1E4A7152}"/>
    <cellStyle name="40% - Accent6 4 2 2 3 2 2" xfId="30692" xr:uid="{4032398B-93BF-4871-BA4D-21C24A4E3430}"/>
    <cellStyle name="40% - Accent6 4 2 2 3 2 2 2" xfId="30693" xr:uid="{67E11C15-407B-4A4B-9659-26913B63AF58}"/>
    <cellStyle name="40% - Accent6 4 2 2 3 2 2 2 2" xfId="30694" xr:uid="{1D129820-E020-4348-B1F1-00CC22CDB213}"/>
    <cellStyle name="40% - Accent6 4 2 2 3 2 2 3" xfId="30695" xr:uid="{9B84035F-7D0F-44CB-96E7-9BD020265A42}"/>
    <cellStyle name="40% - Accent6 4 2 2 3 2 3" xfId="30696" xr:uid="{CB07D68D-B300-49E8-A472-8724B182F522}"/>
    <cellStyle name="40% - Accent6 4 2 2 3 2 3 2" xfId="30697" xr:uid="{BE999F81-7738-499A-8F1A-4F253D41F5D5}"/>
    <cellStyle name="40% - Accent6 4 2 2 3 2 4" xfId="30698" xr:uid="{847ACA62-06DB-44DE-9CE3-940C3397AEEA}"/>
    <cellStyle name="40% - Accent6 4 2 2 3 2 4 2" xfId="30699" xr:uid="{6E7C7A16-88D0-4D88-9E65-4E646BC9BF0C}"/>
    <cellStyle name="40% - Accent6 4 2 2 3 2 5" xfId="30700" xr:uid="{6AFC7757-212F-4CBD-92FE-70E1D5C7A6E6}"/>
    <cellStyle name="40% - Accent6 4 2 2 3 2 6" xfId="30701" xr:uid="{81C9B45F-FA08-4002-97B8-4B66CB9F4BB8}"/>
    <cellStyle name="40% - Accent6 4 2 2 3 3" xfId="30702" xr:uid="{02F795C1-2F0E-4EE4-87A8-82D710E659FF}"/>
    <cellStyle name="40% - Accent6 4 2 2 3 3 2" xfId="30703" xr:uid="{1DD00108-25F4-446C-8324-E56543660DC3}"/>
    <cellStyle name="40% - Accent6 4 2 2 3 3 2 2" xfId="30704" xr:uid="{66CF2324-AB07-439E-999B-EE22842DAC8F}"/>
    <cellStyle name="40% - Accent6 4 2 2 3 3 3" xfId="30705" xr:uid="{7FAC16AA-1252-4637-91FD-3905618FAE72}"/>
    <cellStyle name="40% - Accent6 4 2 2 3 4" xfId="30706" xr:uid="{27F033E2-E19F-4CCE-8268-AD94D786BEAD}"/>
    <cellStyle name="40% - Accent6 4 2 2 3 4 2" xfId="30707" xr:uid="{85B4753C-42B0-4603-8F06-CBB467F6A680}"/>
    <cellStyle name="40% - Accent6 4 2 2 3 5" xfId="30708" xr:uid="{98F96C42-5E07-462F-B554-D7E3E6C1176A}"/>
    <cellStyle name="40% - Accent6 4 2 2 3 5 2" xfId="30709" xr:uid="{7C98EDFB-8895-4108-8D8D-F287ED632C96}"/>
    <cellStyle name="40% - Accent6 4 2 2 3 6" xfId="30710" xr:uid="{F27D7A9C-1ACC-459A-ABA8-414CCDFCAEB0}"/>
    <cellStyle name="40% - Accent6 4 2 2 3 7" xfId="30711" xr:uid="{155336C5-9EF1-4CEA-8EA7-A23932106B1F}"/>
    <cellStyle name="40% - Accent6 4 2 2 4" xfId="30712" xr:uid="{5052313A-3594-4BEE-8546-79202A434022}"/>
    <cellStyle name="40% - Accent6 4 2 2 4 2" xfId="30713" xr:uid="{59192533-1547-4175-A671-EB79C40BB3CC}"/>
    <cellStyle name="40% - Accent6 4 2 2 4 2 2" xfId="30714" xr:uid="{53C89462-6277-4AE1-8A0C-5F640F8B93A4}"/>
    <cellStyle name="40% - Accent6 4 2 2 4 2 2 2" xfId="30715" xr:uid="{8D516599-2644-41BE-ABF8-084A0F2C7974}"/>
    <cellStyle name="40% - Accent6 4 2 2 4 2 2 2 2" xfId="30716" xr:uid="{20E48492-5C16-40DC-9FC7-065A7F2FD77D}"/>
    <cellStyle name="40% - Accent6 4 2 2 4 2 2 3" xfId="30717" xr:uid="{080A02DE-47EF-45A5-816B-1BE517FC7500}"/>
    <cellStyle name="40% - Accent6 4 2 2 4 2 3" xfId="30718" xr:uid="{B5AC4C16-65BA-4E61-9C02-3BCC5FC5F98C}"/>
    <cellStyle name="40% - Accent6 4 2 2 4 2 3 2" xfId="30719" xr:uid="{845CA8FE-5597-40C1-887C-2A5A612DC9B2}"/>
    <cellStyle name="40% - Accent6 4 2 2 4 2 4" xfId="30720" xr:uid="{3BF3B3BA-6033-4FDF-8F85-6FA881B50E71}"/>
    <cellStyle name="40% - Accent6 4 2 2 4 3" xfId="30721" xr:uid="{279247EA-18C5-4663-BF5D-27173C2784A2}"/>
    <cellStyle name="40% - Accent6 4 2 2 4 3 2" xfId="30722" xr:uid="{3437EDC2-6D5D-4EAB-B80A-757B08FEED31}"/>
    <cellStyle name="40% - Accent6 4 2 2 4 3 2 2" xfId="30723" xr:uid="{AEE3B07E-5876-4D83-93BB-FD2E1F1A01A9}"/>
    <cellStyle name="40% - Accent6 4 2 2 4 3 3" xfId="30724" xr:uid="{943C540B-65D1-4526-9685-13CF1D2F0DBA}"/>
    <cellStyle name="40% - Accent6 4 2 2 4 4" xfId="30725" xr:uid="{8DEFF367-5543-4FC0-A860-A3602F0FF5CA}"/>
    <cellStyle name="40% - Accent6 4 2 2 4 4 2" xfId="30726" xr:uid="{75C85173-1B3D-4BA5-9984-F468D891A41A}"/>
    <cellStyle name="40% - Accent6 4 2 2 4 5" xfId="30727" xr:uid="{6B40A558-8AD8-47F9-85C8-D268E7B098FF}"/>
    <cellStyle name="40% - Accent6 4 2 2 4 5 2" xfId="30728" xr:uid="{EB1B4373-59C9-4B1B-B233-E6007E108BD1}"/>
    <cellStyle name="40% - Accent6 4 2 2 4 6" xfId="30729" xr:uid="{25968ACB-42A9-41F2-AFBC-A873A70C2EAF}"/>
    <cellStyle name="40% - Accent6 4 2 2 4 7" xfId="30730" xr:uid="{57D6BB6B-A9C0-4435-A779-6D17C583238D}"/>
    <cellStyle name="40% - Accent6 4 2 2 5" xfId="30731" xr:uid="{9F2DE523-4713-49C9-9F5C-188EBD881A18}"/>
    <cellStyle name="40% - Accent6 4 2 2 5 2" xfId="30732" xr:uid="{F65FE39F-563D-4457-8DB8-64CF871B8B63}"/>
    <cellStyle name="40% - Accent6 4 2 2 5 2 2" xfId="30733" xr:uid="{7769F7F6-ED6E-4EA5-865B-E377D53756BF}"/>
    <cellStyle name="40% - Accent6 4 2 2 5 2 2 2" xfId="30734" xr:uid="{F91DAD0A-6229-426E-98E7-B865D6EF1691}"/>
    <cellStyle name="40% - Accent6 4 2 2 5 2 3" xfId="30735" xr:uid="{20A09B79-283A-4D00-97F8-E88D979D8AA8}"/>
    <cellStyle name="40% - Accent6 4 2 2 5 3" xfId="30736" xr:uid="{0276B22D-4D81-4987-8550-8AD64C63E09E}"/>
    <cellStyle name="40% - Accent6 4 2 2 5 3 2" xfId="30737" xr:uid="{32DC4213-280B-41D6-975B-92D0C75B6EE8}"/>
    <cellStyle name="40% - Accent6 4 2 2 5 4" xfId="30738" xr:uid="{498BBD40-FE56-46B8-B222-8A453308A0CE}"/>
    <cellStyle name="40% - Accent6 4 2 2 6" xfId="30739" xr:uid="{3FE7FAA1-3FC8-4D68-9341-34712E89107F}"/>
    <cellStyle name="40% - Accent6 4 2 2 6 2" xfId="30740" xr:uid="{6A24067F-EB66-41F2-90C8-4A67EC2CFC34}"/>
    <cellStyle name="40% - Accent6 4 2 2 6 2 2" xfId="30741" xr:uid="{09977C1A-4628-44EB-BFB5-1914ED123225}"/>
    <cellStyle name="40% - Accent6 4 2 2 6 3" xfId="30742" xr:uid="{9807821B-3CF7-4BB7-830D-C8A2FB7D9AC7}"/>
    <cellStyle name="40% - Accent6 4 2 2 7" xfId="30743" xr:uid="{BBB9F248-AD3E-4A7F-A360-A010A0758270}"/>
    <cellStyle name="40% - Accent6 4 2 2 7 2" xfId="30744" xr:uid="{4FC2DA4B-6BE2-4CA3-A6CF-9999AAEF5080}"/>
    <cellStyle name="40% - Accent6 4 2 2 8" xfId="30745" xr:uid="{79CE1702-37EE-4CB7-AC51-AD8690B71EDC}"/>
    <cellStyle name="40% - Accent6 4 2 2 8 2" xfId="30746" xr:uid="{9EC9DD59-0B0B-402A-AE71-778870E21BA0}"/>
    <cellStyle name="40% - Accent6 4 2 2 9" xfId="30747" xr:uid="{1F01B42D-435F-4B22-A698-05168421BA29}"/>
    <cellStyle name="40% - Accent6 4 2 2_Asset Register (new)" xfId="30748" xr:uid="{8FE94790-7BC2-4F8A-BCD4-9B329050B415}"/>
    <cellStyle name="40% - Accent6 4 2 3" xfId="30749" xr:uid="{61EBA32D-AB02-4485-9688-C0A260879B1B}"/>
    <cellStyle name="40% - Accent6 4 2 3 2" xfId="30750" xr:uid="{DAF9527B-0EF1-44A7-ABFD-ACC2544A8E9A}"/>
    <cellStyle name="40% - Accent6 4 2 3 2 2" xfId="30751" xr:uid="{69726912-A656-4C5C-BD40-4D0C92898C69}"/>
    <cellStyle name="40% - Accent6 4 2 3 2 2 2" xfId="30752" xr:uid="{E04C96AF-40EE-489B-9084-543A6E29E036}"/>
    <cellStyle name="40% - Accent6 4 2 3 2 2 2 2" xfId="30753" xr:uid="{7FD020BE-FB03-4162-A26C-936F2174B9EF}"/>
    <cellStyle name="40% - Accent6 4 2 3 2 2 2 2 2" xfId="30754" xr:uid="{265DACBB-8FD5-4D57-A8BB-15E7A04554D9}"/>
    <cellStyle name="40% - Accent6 4 2 3 2 2 2 3" xfId="30755" xr:uid="{3325A51F-5708-499D-9CD0-25E585BA80B5}"/>
    <cellStyle name="40% - Accent6 4 2 3 2 2 3" xfId="30756" xr:uid="{3CBD05E0-8BCF-4308-BB80-D56F44C94411}"/>
    <cellStyle name="40% - Accent6 4 2 3 2 2 3 2" xfId="30757" xr:uid="{7089A8B6-5D31-49D8-87EF-14C1E432E181}"/>
    <cellStyle name="40% - Accent6 4 2 3 2 2 4" xfId="30758" xr:uid="{DF05C8FE-0497-4544-89AD-DE93834376D7}"/>
    <cellStyle name="40% - Accent6 4 2 3 2 2 4 2" xfId="30759" xr:uid="{6BCB27B9-FFAD-4747-BC50-6F161CB5EDE5}"/>
    <cellStyle name="40% - Accent6 4 2 3 2 2 5" xfId="30760" xr:uid="{899C86BC-DBD7-4891-9601-A455E9DEAC73}"/>
    <cellStyle name="40% - Accent6 4 2 3 2 2 6" xfId="30761" xr:uid="{CAD4DEDC-200C-4110-92F4-56CB78EBC6CF}"/>
    <cellStyle name="40% - Accent6 4 2 3 2 3" xfId="30762" xr:uid="{008FEF7C-5F66-4F09-953C-DE606985A1D2}"/>
    <cellStyle name="40% - Accent6 4 2 3 2 3 2" xfId="30763" xr:uid="{BBD9B444-2193-4A2A-A70D-CE6927671558}"/>
    <cellStyle name="40% - Accent6 4 2 3 2 3 2 2" xfId="30764" xr:uid="{CD7EE778-A646-4C18-973B-176B339AF74E}"/>
    <cellStyle name="40% - Accent6 4 2 3 2 3 3" xfId="30765" xr:uid="{EA12AD22-AC8F-451B-B9F7-B2D27F462FAE}"/>
    <cellStyle name="40% - Accent6 4 2 3 2 4" xfId="30766" xr:uid="{BCB8ABF0-C25D-4D54-9D52-5631B3236DB3}"/>
    <cellStyle name="40% - Accent6 4 2 3 2 4 2" xfId="30767" xr:uid="{B40A1924-AA22-491E-B7A2-B4E9FB5079BA}"/>
    <cellStyle name="40% - Accent6 4 2 3 2 5" xfId="30768" xr:uid="{6E666942-572F-4DD2-BBF3-8ACCE9264BEE}"/>
    <cellStyle name="40% - Accent6 4 2 3 2 5 2" xfId="30769" xr:uid="{8C75E5AC-CBA0-4827-8D7D-8B6521C1F873}"/>
    <cellStyle name="40% - Accent6 4 2 3 2 6" xfId="30770" xr:uid="{AD19F639-7A61-431A-A0F3-F5E3067D6D5C}"/>
    <cellStyle name="40% - Accent6 4 2 3 2 7" xfId="30771" xr:uid="{D6BA0E67-55FC-4070-8988-4A2019BC71DC}"/>
    <cellStyle name="40% - Accent6 4 2 3 3" xfId="30772" xr:uid="{046AD1F3-B8CC-4A97-9DA0-BD1062607D3C}"/>
    <cellStyle name="40% - Accent6 4 2 3 3 2" xfId="30773" xr:uid="{8A36285D-60FF-44DD-A29F-88F4385E7207}"/>
    <cellStyle name="40% - Accent6 4 2 3 3 2 2" xfId="30774" xr:uid="{26589E4B-FAD2-4044-BFC5-B1189A5A9786}"/>
    <cellStyle name="40% - Accent6 4 2 3 3 2 2 2" xfId="30775" xr:uid="{5A74EB8D-07F2-4B05-B13E-FCF252B83DFA}"/>
    <cellStyle name="40% - Accent6 4 2 3 3 2 3" xfId="30776" xr:uid="{C8B007F0-726F-495D-A289-1A83DC776675}"/>
    <cellStyle name="40% - Accent6 4 2 3 3 3" xfId="30777" xr:uid="{EB056DE6-AD10-49FB-98D3-62B7A9DD6757}"/>
    <cellStyle name="40% - Accent6 4 2 3 3 3 2" xfId="30778" xr:uid="{A05E03B7-9B9B-468E-83B3-F5EADFC3C2E2}"/>
    <cellStyle name="40% - Accent6 4 2 3 3 4" xfId="30779" xr:uid="{881814E1-E76E-4A60-BF59-D2BF483CB3D1}"/>
    <cellStyle name="40% - Accent6 4 2 3 3 4 2" xfId="30780" xr:uid="{C1BB6635-763C-4B08-852A-E3780CCDD190}"/>
    <cellStyle name="40% - Accent6 4 2 3 3 5" xfId="30781" xr:uid="{69343ED7-3789-4BDA-9E2B-2C233C423B70}"/>
    <cellStyle name="40% - Accent6 4 2 3 3 6" xfId="30782" xr:uid="{BE2FFB38-16C6-411F-B19E-B86862D11113}"/>
    <cellStyle name="40% - Accent6 4 2 3 4" xfId="30783" xr:uid="{1094D09B-36C3-4FBE-9032-1D20C314351C}"/>
    <cellStyle name="40% - Accent6 4 2 3 4 2" xfId="30784" xr:uid="{4E80D990-F5A1-4B52-90C6-D4D6A82434C4}"/>
    <cellStyle name="40% - Accent6 4 2 3 4 2 2" xfId="30785" xr:uid="{91E76A5C-9344-4D6E-BDD9-ECBB0E2C375B}"/>
    <cellStyle name="40% - Accent6 4 2 3 4 3" xfId="30786" xr:uid="{C29AE908-ADF0-4D2B-AABD-413D49F50CE7}"/>
    <cellStyle name="40% - Accent6 4 2 3 5" xfId="30787" xr:uid="{5F287FF0-1319-4EF1-A105-598D4D402116}"/>
    <cellStyle name="40% - Accent6 4 2 3 5 2" xfId="30788" xr:uid="{4924F3EC-7CD0-4041-AB90-8E268474619C}"/>
    <cellStyle name="40% - Accent6 4 2 3 6" xfId="30789" xr:uid="{347CEB9F-8D17-4D2E-9AA3-1F52B5FE27C1}"/>
    <cellStyle name="40% - Accent6 4 2 3 6 2" xfId="30790" xr:uid="{B38C1D6E-F311-4BE1-A83C-75F9DA4C7AB7}"/>
    <cellStyle name="40% - Accent6 4 2 3 7" xfId="30791" xr:uid="{2EB67DD8-0637-4213-B502-B9B50F56A30E}"/>
    <cellStyle name="40% - Accent6 4 2 3 8" xfId="30792" xr:uid="{7C7243AF-6FF5-49B0-8088-236B534BF5FB}"/>
    <cellStyle name="40% - Accent6 4 2 4" xfId="30793" xr:uid="{FCC07838-C090-4A25-ADCA-29A781BB1DAF}"/>
    <cellStyle name="40% - Accent6 4 2 4 2" xfId="30794" xr:uid="{0A90EAD9-1BFC-47E8-9B51-84C598528071}"/>
    <cellStyle name="40% - Accent6 4 2 4 2 2" xfId="30795" xr:uid="{A9194EC2-99A3-427D-BAF9-46D49860C130}"/>
    <cellStyle name="40% - Accent6 4 2 4 2 2 2" xfId="30796" xr:uid="{09273CB4-AB07-42F9-9CA2-C26A0749536D}"/>
    <cellStyle name="40% - Accent6 4 2 4 2 2 2 2" xfId="30797" xr:uid="{737207D3-E43B-41B3-8DA6-1BAAE263B5C2}"/>
    <cellStyle name="40% - Accent6 4 2 4 2 2 3" xfId="30798" xr:uid="{CF1C8AB6-A12D-4D44-A5BC-9E287035455B}"/>
    <cellStyle name="40% - Accent6 4 2 4 2 3" xfId="30799" xr:uid="{C027AC0F-E284-4347-8C95-A68995FB50FE}"/>
    <cellStyle name="40% - Accent6 4 2 4 2 3 2" xfId="30800" xr:uid="{BD71DDFD-AF6A-4E05-A47F-E7E9435584F3}"/>
    <cellStyle name="40% - Accent6 4 2 4 2 4" xfId="30801" xr:uid="{E59528B8-7111-4087-9190-ADC202F923D0}"/>
    <cellStyle name="40% - Accent6 4 2 4 2 4 2" xfId="30802" xr:uid="{82CDE64B-5D06-41FC-960C-40D65D92E0BF}"/>
    <cellStyle name="40% - Accent6 4 2 4 2 5" xfId="30803" xr:uid="{81011B14-2831-48CA-BA67-C67A94FB0712}"/>
    <cellStyle name="40% - Accent6 4 2 4 2 6" xfId="30804" xr:uid="{6E60CD6B-EB72-43C0-B419-12ABB9717599}"/>
    <cellStyle name="40% - Accent6 4 2 4 3" xfId="30805" xr:uid="{DD715364-22CE-417D-B874-72D636F64B78}"/>
    <cellStyle name="40% - Accent6 4 2 4 3 2" xfId="30806" xr:uid="{690BB7C4-E59B-4A48-867C-B75613433A54}"/>
    <cellStyle name="40% - Accent6 4 2 4 3 2 2" xfId="30807" xr:uid="{91B920E6-434F-4DF6-B82A-1886A2DD51E7}"/>
    <cellStyle name="40% - Accent6 4 2 4 3 3" xfId="30808" xr:uid="{00E743FA-6588-41EE-B699-2AF038CCD20E}"/>
    <cellStyle name="40% - Accent6 4 2 4 4" xfId="30809" xr:uid="{E4213366-6E1B-4409-8725-5C53C3E6D8F2}"/>
    <cellStyle name="40% - Accent6 4 2 4 4 2" xfId="30810" xr:uid="{38747493-7D60-4EAE-B765-8890E65EE7F9}"/>
    <cellStyle name="40% - Accent6 4 2 4 5" xfId="30811" xr:uid="{0BA32A7E-79FA-4F9E-9BD4-07AE2BE19F61}"/>
    <cellStyle name="40% - Accent6 4 2 4 5 2" xfId="30812" xr:uid="{A50B3F52-C4EB-43B4-904E-E51456D3BF57}"/>
    <cellStyle name="40% - Accent6 4 2 4 6" xfId="30813" xr:uid="{A4217CF9-D11C-421D-9B28-F903F0B75056}"/>
    <cellStyle name="40% - Accent6 4 2 4 7" xfId="30814" xr:uid="{876C58B7-4116-4FE7-96BA-F905A488AFE6}"/>
    <cellStyle name="40% - Accent6 4 2 5" xfId="30815" xr:uid="{A44AE078-A644-4181-BAC7-4045158DADF9}"/>
    <cellStyle name="40% - Accent6 4 2 5 2" xfId="30816" xr:uid="{7BEB3F44-CC9B-4F4F-8C44-5D90940EFDF1}"/>
    <cellStyle name="40% - Accent6 4 2 5 2 2" xfId="30817" xr:uid="{2A08201C-76FC-4F44-B2A3-A6183F759784}"/>
    <cellStyle name="40% - Accent6 4 2 5 2 2 2" xfId="30818" xr:uid="{2104862A-8A4A-4848-A686-C4F112ED593A}"/>
    <cellStyle name="40% - Accent6 4 2 5 2 2 2 2" xfId="30819" xr:uid="{403DD77C-AD72-4E64-B12F-D943F5E37DBD}"/>
    <cellStyle name="40% - Accent6 4 2 5 2 2 3" xfId="30820" xr:uid="{45F8422E-C482-42AE-8370-0D20BFA66C5A}"/>
    <cellStyle name="40% - Accent6 4 2 5 2 3" xfId="30821" xr:uid="{A65EB4E5-2C01-49C2-9C31-494C6EA0B7E0}"/>
    <cellStyle name="40% - Accent6 4 2 5 2 3 2" xfId="30822" xr:uid="{6513A585-1FD4-4DD7-A813-BE45DD96BE6F}"/>
    <cellStyle name="40% - Accent6 4 2 5 2 4" xfId="30823" xr:uid="{A6D9C324-D2C8-4AC2-91D3-F731875E0820}"/>
    <cellStyle name="40% - Accent6 4 2 5 3" xfId="30824" xr:uid="{EDDB53CB-965A-471D-A1A2-6A3D48154234}"/>
    <cellStyle name="40% - Accent6 4 2 5 3 2" xfId="30825" xr:uid="{34E72D68-2F38-4C6D-9DF3-DC72F10A01C3}"/>
    <cellStyle name="40% - Accent6 4 2 5 3 2 2" xfId="30826" xr:uid="{965C97C8-891A-4AE4-9BCA-7450F12DD1DD}"/>
    <cellStyle name="40% - Accent6 4 2 5 3 3" xfId="30827" xr:uid="{A1A38704-C3AC-4620-B03F-A4EF9352D628}"/>
    <cellStyle name="40% - Accent6 4 2 5 4" xfId="30828" xr:uid="{8AC07CD1-EAB5-458C-A541-3FD67A16D6E4}"/>
    <cellStyle name="40% - Accent6 4 2 5 4 2" xfId="30829" xr:uid="{4281ACBA-BC33-4547-8DEB-C0F2A5EBDED9}"/>
    <cellStyle name="40% - Accent6 4 2 5 5" xfId="30830" xr:uid="{6651FF48-E3AC-4D22-AC63-19F3244B2107}"/>
    <cellStyle name="40% - Accent6 4 2 5 5 2" xfId="30831" xr:uid="{F703D3F7-5B82-4B1F-90A8-2A446B23AE25}"/>
    <cellStyle name="40% - Accent6 4 2 5 6" xfId="30832" xr:uid="{292825D4-9C8F-498F-8569-FAD2C465F26E}"/>
    <cellStyle name="40% - Accent6 4 2 5 7" xfId="30833" xr:uid="{B011FC01-0A86-4876-A1AB-B7987F56ACCF}"/>
    <cellStyle name="40% - Accent6 4 2 6" xfId="30834" xr:uid="{F60DB185-8A74-4478-97CD-47DAFAF2D5EB}"/>
    <cellStyle name="40% - Accent6 4 2 6 2" xfId="30835" xr:uid="{7AA7914F-8291-4D8F-9C6D-A39DB682B55B}"/>
    <cellStyle name="40% - Accent6 4 2 6 2 2" xfId="30836" xr:uid="{093AAA49-F1D2-4144-9889-502C26CE51C2}"/>
    <cellStyle name="40% - Accent6 4 2 6 2 2 2" xfId="30837" xr:uid="{9DA2DAD7-8759-4884-9A94-C0F1F127ED8A}"/>
    <cellStyle name="40% - Accent6 4 2 6 2 2 2 2" xfId="30838" xr:uid="{EDD154AF-ADF9-4BF6-90B0-FB04784BB394}"/>
    <cellStyle name="40% - Accent6 4 2 6 2 2 3" xfId="30839" xr:uid="{F38B2896-2E9A-4427-91B8-7AD79B2B2FF5}"/>
    <cellStyle name="40% - Accent6 4 2 6 2 3" xfId="30840" xr:uid="{D66C7C72-80ED-4A0E-944B-A8D37DC29E6A}"/>
    <cellStyle name="40% - Accent6 4 2 6 2 3 2" xfId="30841" xr:uid="{2BE23573-0E60-481F-B4C9-A83A85111396}"/>
    <cellStyle name="40% - Accent6 4 2 6 2 4" xfId="30842" xr:uid="{BC404C7D-DB48-42BB-951B-2BA71204FDB1}"/>
    <cellStyle name="40% - Accent6 4 2 6 3" xfId="30843" xr:uid="{EC429917-DB50-45C3-BFD0-45E822B73A38}"/>
    <cellStyle name="40% - Accent6 4 2 6 3 2" xfId="30844" xr:uid="{6EA2E242-AAA5-4C1C-8A1C-03EFE7D633BC}"/>
    <cellStyle name="40% - Accent6 4 2 6 3 2 2" xfId="30845" xr:uid="{5CD03CDA-B0ED-43E5-87A5-9023FED07689}"/>
    <cellStyle name="40% - Accent6 4 2 6 3 3" xfId="30846" xr:uid="{8C1C530C-8361-46CC-9DD3-4C4F591B166F}"/>
    <cellStyle name="40% - Accent6 4 2 6 4" xfId="30847" xr:uid="{14A15CCA-D35B-4028-8E72-ACBFCC04E79F}"/>
    <cellStyle name="40% - Accent6 4 2 6 4 2" xfId="30848" xr:uid="{1901A8E6-2B11-4D55-9D6D-351052DD7023}"/>
    <cellStyle name="40% - Accent6 4 2 6 5" xfId="30849" xr:uid="{37581BE9-E3F8-4C62-9234-8AA2BC34099D}"/>
    <cellStyle name="40% - Accent6 4 2 7" xfId="30850" xr:uid="{AF3DF5AC-E2B0-4A76-90D3-61431B1DEEF3}"/>
    <cellStyle name="40% - Accent6 4 2 7 2" xfId="30851" xr:uid="{9F9081E0-497D-422F-9FC1-939A212C2725}"/>
    <cellStyle name="40% - Accent6 4 2 7 2 2" xfId="30852" xr:uid="{A0BF48CA-1242-4C44-A992-895007FAF679}"/>
    <cellStyle name="40% - Accent6 4 2 7 2 2 2" xfId="30853" xr:uid="{98FBB28C-5B88-4995-B99A-A4371AA2E853}"/>
    <cellStyle name="40% - Accent6 4 2 7 2 2 2 2" xfId="30854" xr:uid="{7735BFB8-0791-4C69-B4A2-DBE52D711768}"/>
    <cellStyle name="40% - Accent6 4 2 7 2 2 3" xfId="30855" xr:uid="{95C8C059-B890-425F-A58F-3970AA9B8212}"/>
    <cellStyle name="40% - Accent6 4 2 7 2 3" xfId="30856" xr:uid="{6EBCA486-6972-4F81-BE12-9CA37944CD30}"/>
    <cellStyle name="40% - Accent6 4 2 7 2 3 2" xfId="30857" xr:uid="{6AA42243-9B5D-4BB4-836F-415F129E4191}"/>
    <cellStyle name="40% - Accent6 4 2 7 2 4" xfId="30858" xr:uid="{4B47BF68-0249-483F-A8F8-43F306CD2E51}"/>
    <cellStyle name="40% - Accent6 4 2 7 3" xfId="30859" xr:uid="{1DEEA9BB-17E6-4EC7-BE85-BEFD54DDE74B}"/>
    <cellStyle name="40% - Accent6 4 2 7 3 2" xfId="30860" xr:uid="{318129C3-E83C-41B0-9F49-4E5DF27C6660}"/>
    <cellStyle name="40% - Accent6 4 2 7 3 2 2" xfId="30861" xr:uid="{464506EB-54EC-4019-894B-06F6785FAA91}"/>
    <cellStyle name="40% - Accent6 4 2 7 3 3" xfId="30862" xr:uid="{BCD17D93-8239-42B8-A634-F057BBE93A29}"/>
    <cellStyle name="40% - Accent6 4 2 7 4" xfId="30863" xr:uid="{A2DEF43F-3A54-4590-81FE-4ED3CE3B2E8D}"/>
    <cellStyle name="40% - Accent6 4 2 7 4 2" xfId="30864" xr:uid="{E7EC602C-9B84-4433-B071-DC9B610F302B}"/>
    <cellStyle name="40% - Accent6 4 2 7 5" xfId="30865" xr:uid="{DD1BF4E4-1C3C-48DB-9F5C-13572319F414}"/>
    <cellStyle name="40% - Accent6 4 2 8" xfId="30866" xr:uid="{B9BE1514-D8C9-4959-9206-5CF1D601995A}"/>
    <cellStyle name="40% - Accent6 4 2 8 2" xfId="30867" xr:uid="{DE212BCA-6B5A-457E-B9F1-31724C8555E2}"/>
    <cellStyle name="40% - Accent6 4 2 8 2 2" xfId="30868" xr:uid="{6F4B7983-7EBD-4AA4-84D2-0E61A1C3BA3C}"/>
    <cellStyle name="40% - Accent6 4 2 8 2 2 2" xfId="30869" xr:uid="{EF25DB7A-EFCD-4DC3-834D-7E57E48D7C9E}"/>
    <cellStyle name="40% - Accent6 4 2 8 2 2 2 2" xfId="30870" xr:uid="{29A23A51-67B7-4E69-AB01-E676A34995FB}"/>
    <cellStyle name="40% - Accent6 4 2 8 2 2 3" xfId="30871" xr:uid="{8D5D0A90-E2EC-4584-B5ED-2B65223C75BD}"/>
    <cellStyle name="40% - Accent6 4 2 8 2 3" xfId="30872" xr:uid="{D4F5C347-989A-4682-9FC6-8402DF546F29}"/>
    <cellStyle name="40% - Accent6 4 2 8 2 3 2" xfId="30873" xr:uid="{6D678C24-1164-4958-999B-6B576A088496}"/>
    <cellStyle name="40% - Accent6 4 2 8 2 4" xfId="30874" xr:uid="{98B472E2-8FD3-49F8-B2F6-4B6B86DC0406}"/>
    <cellStyle name="40% - Accent6 4 2 8 3" xfId="30875" xr:uid="{CB9DAA45-14A6-4BEE-B17F-180E00AA9967}"/>
    <cellStyle name="40% - Accent6 4 2 8 3 2" xfId="30876" xr:uid="{7EC2A941-0C23-407A-BC15-01CF96ADD301}"/>
    <cellStyle name="40% - Accent6 4 2 8 3 2 2" xfId="30877" xr:uid="{7C68A73A-B234-4952-B31C-6EB9B658915C}"/>
    <cellStyle name="40% - Accent6 4 2 8 3 3" xfId="30878" xr:uid="{659349AE-5620-4FE0-93F8-C774E6CC1542}"/>
    <cellStyle name="40% - Accent6 4 2 8 4" xfId="30879" xr:uid="{3CD53680-8EF5-478D-8021-046BDCC8F4D7}"/>
    <cellStyle name="40% - Accent6 4 2 8 4 2" xfId="30880" xr:uid="{DB934F81-6743-4AC5-BBBE-71C15B788146}"/>
    <cellStyle name="40% - Accent6 4 2 8 5" xfId="30881" xr:uid="{07A43F48-699F-415C-916C-3D0D621E43ED}"/>
    <cellStyle name="40% - Accent6 4 2 9" xfId="30882" xr:uid="{1B683E8A-C7B0-4C12-85D7-D183EA0AA33E}"/>
    <cellStyle name="40% - Accent6 4 2 9 2" xfId="30883" xr:uid="{B23414C5-E543-4BC6-830E-FAA6CDE1B57A}"/>
    <cellStyle name="40% - Accent6 4 2 9 2 2" xfId="30884" xr:uid="{2A9B4945-C09B-4C28-AED5-7C41309BC112}"/>
    <cellStyle name="40% - Accent6 4 2 9 2 2 2" xfId="30885" xr:uid="{3D859FAA-B635-4678-A51D-6B0EB63D4DEC}"/>
    <cellStyle name="40% - Accent6 4 2 9 2 2 2 2" xfId="30886" xr:uid="{B936088F-A6E3-4B47-AFC7-526E0C0656F3}"/>
    <cellStyle name="40% - Accent6 4 2 9 2 2 3" xfId="30887" xr:uid="{69800353-9FFE-4E0A-89E9-5F2BF10DB36B}"/>
    <cellStyle name="40% - Accent6 4 2 9 2 3" xfId="30888" xr:uid="{AC2F7986-9130-4225-8EA3-E30CBFF756DC}"/>
    <cellStyle name="40% - Accent6 4 2 9 2 3 2" xfId="30889" xr:uid="{E3805930-E6F2-4A88-842E-90810A7898C7}"/>
    <cellStyle name="40% - Accent6 4 2 9 2 4" xfId="30890" xr:uid="{6920E89E-2FD4-49D2-A218-EC5EE684C0AD}"/>
    <cellStyle name="40% - Accent6 4 2 9 3" xfId="30891" xr:uid="{2284E3BE-87A7-4743-B136-7D9D760FCE83}"/>
    <cellStyle name="40% - Accent6 4 2 9 3 2" xfId="30892" xr:uid="{EF913E3D-35AC-43E1-91A0-3D58F34419C3}"/>
    <cellStyle name="40% - Accent6 4 2 9 3 2 2" xfId="30893" xr:uid="{F7944201-EDE7-4349-8B77-542BA73D5F04}"/>
    <cellStyle name="40% - Accent6 4 2 9 3 3" xfId="30894" xr:uid="{C4A1EC6D-152B-4D76-AB0A-D81742C8E4AD}"/>
    <cellStyle name="40% - Accent6 4 2 9 4" xfId="30895" xr:uid="{E531BA73-5C4C-4E98-A8DE-C05089E06E28}"/>
    <cellStyle name="40% - Accent6 4 2 9 4 2" xfId="30896" xr:uid="{B6847845-10ED-42D5-85A7-B7A2DB6633C3}"/>
    <cellStyle name="40% - Accent6 4 2 9 5" xfId="30897" xr:uid="{34ED221E-6161-40ED-900F-F6A356A7F767}"/>
    <cellStyle name="40% - Accent6 4 2_Asset Register (new)" xfId="30898" xr:uid="{54715727-9BE0-4097-85CF-AAB2DEFAFF7F}"/>
    <cellStyle name="40% - Accent6 4 3" xfId="30899" xr:uid="{1D4D539C-3E74-4DA2-B331-490179457038}"/>
    <cellStyle name="40% - Accent6 4 3 10" xfId="30900" xr:uid="{64AB1AB5-5C83-46C7-B7C7-51AE06BDF094}"/>
    <cellStyle name="40% - Accent6 4 3 10 2" xfId="30901" xr:uid="{F3F90B80-BE3C-462C-8BD4-D9BA3BB45631}"/>
    <cellStyle name="40% - Accent6 4 3 11" xfId="30902" xr:uid="{2CD06868-3234-4A4A-B0B5-8470E24C5A14}"/>
    <cellStyle name="40% - Accent6 4 3 11 2" xfId="30903" xr:uid="{2D70EDA3-A277-4BCE-A8D6-1674781E7964}"/>
    <cellStyle name="40% - Accent6 4 3 12" xfId="30904" xr:uid="{0E230995-E04E-4BD9-BC05-88ED2EBFB9B8}"/>
    <cellStyle name="40% - Accent6 4 3 13" xfId="30905" xr:uid="{B52E6BAF-3773-4323-9F2B-D967B2B02291}"/>
    <cellStyle name="40% - Accent6 4 3 2" xfId="30906" xr:uid="{39D3049C-EAD7-4FB1-8067-020422EDB8B7}"/>
    <cellStyle name="40% - Accent6 4 3 2 2" xfId="30907" xr:uid="{C288BB8D-B224-4CCA-9C88-F25CC569B41E}"/>
    <cellStyle name="40% - Accent6 4 3 2 2 2" xfId="30908" xr:uid="{A3849BA7-CC26-4C61-A991-E19553EC874B}"/>
    <cellStyle name="40% - Accent6 4 3 2 2 2 2" xfId="30909" xr:uid="{8E2ACC3B-D1E0-4FAB-AC83-3BC7B7BCC958}"/>
    <cellStyle name="40% - Accent6 4 3 2 2 2 2 2" xfId="30910" xr:uid="{3C2A1187-905A-4B3B-AD31-1ADA26CB091F}"/>
    <cellStyle name="40% - Accent6 4 3 2 2 2 2 2 2" xfId="30911" xr:uid="{E1CC9477-06CA-469C-9C5F-ABEAE0E5B132}"/>
    <cellStyle name="40% - Accent6 4 3 2 2 2 2 3" xfId="30912" xr:uid="{A86FC42D-882A-48C7-A6CF-A8A508E32F5D}"/>
    <cellStyle name="40% - Accent6 4 3 2 2 2 3" xfId="30913" xr:uid="{AB7189DC-C328-4DCF-AE41-1A4CBAB82336}"/>
    <cellStyle name="40% - Accent6 4 3 2 2 2 3 2" xfId="30914" xr:uid="{15A1608A-DF2B-4D8A-9D13-6CF20B052364}"/>
    <cellStyle name="40% - Accent6 4 3 2 2 2 4" xfId="30915" xr:uid="{2EF8C70A-6DB7-4D14-8779-767DC59FA744}"/>
    <cellStyle name="40% - Accent6 4 3 2 2 2 4 2" xfId="30916" xr:uid="{913BD667-63F1-4CDF-9318-41C33D8AAF28}"/>
    <cellStyle name="40% - Accent6 4 3 2 2 2 5" xfId="30917" xr:uid="{E7769C72-AA94-47E4-8A7B-8B1F9F0D62D2}"/>
    <cellStyle name="40% - Accent6 4 3 2 2 2 6" xfId="30918" xr:uid="{12DFED82-68B6-4325-B0A2-1A2BD358FC9C}"/>
    <cellStyle name="40% - Accent6 4 3 2 2 3" xfId="30919" xr:uid="{A0C7F169-F15C-4966-851E-2F93DF81BFDB}"/>
    <cellStyle name="40% - Accent6 4 3 2 2 3 2" xfId="30920" xr:uid="{F1E45147-2C4E-4EA6-9A22-FBC2280723EB}"/>
    <cellStyle name="40% - Accent6 4 3 2 2 3 2 2" xfId="30921" xr:uid="{54483391-A641-459F-BC66-67F0146BB066}"/>
    <cellStyle name="40% - Accent6 4 3 2 2 3 3" xfId="30922" xr:uid="{AD706304-5B2C-4498-A26C-66C216AD43D1}"/>
    <cellStyle name="40% - Accent6 4 3 2 2 4" xfId="30923" xr:uid="{ECF5D1FE-EBC3-4C9A-9103-D5E9E6B9C0DF}"/>
    <cellStyle name="40% - Accent6 4 3 2 2 4 2" xfId="30924" xr:uid="{200EE0D4-70E6-4C13-AA31-69EC91657D87}"/>
    <cellStyle name="40% - Accent6 4 3 2 2 5" xfId="30925" xr:uid="{06CEEAF9-6F14-4655-9FC8-F44110CFD5A5}"/>
    <cellStyle name="40% - Accent6 4 3 2 2 5 2" xfId="30926" xr:uid="{3637BB08-F914-4F58-AE3A-9B5237D404CD}"/>
    <cellStyle name="40% - Accent6 4 3 2 2 6" xfId="30927" xr:uid="{5D5615C7-FB7A-4A37-9B70-B48C3F5B33B2}"/>
    <cellStyle name="40% - Accent6 4 3 2 2 7" xfId="30928" xr:uid="{E6A590F5-59A2-43C5-9C75-5FF9A7280532}"/>
    <cellStyle name="40% - Accent6 4 3 2 3" xfId="30929" xr:uid="{53AF3B65-B549-41B7-946A-BFD072701F88}"/>
    <cellStyle name="40% - Accent6 4 3 2 3 2" xfId="30930" xr:uid="{105445A7-D8D2-4EBE-BF34-2D4A1CB2B25D}"/>
    <cellStyle name="40% - Accent6 4 3 2 3 2 2" xfId="30931" xr:uid="{AC961112-9ABB-4BA8-8D52-0C1B76C8E78C}"/>
    <cellStyle name="40% - Accent6 4 3 2 3 2 2 2" xfId="30932" xr:uid="{B79129F7-9D4C-4E9B-B8A9-F59D32E65B48}"/>
    <cellStyle name="40% - Accent6 4 3 2 3 2 2 2 2" xfId="30933" xr:uid="{628EA28E-AE90-4181-9ECE-6008E48C9E05}"/>
    <cellStyle name="40% - Accent6 4 3 2 3 2 2 3" xfId="30934" xr:uid="{D2A829C4-8D42-4E1F-B9FE-B34D49E3EF80}"/>
    <cellStyle name="40% - Accent6 4 3 2 3 2 3" xfId="30935" xr:uid="{EDEC4446-A76C-49F3-BC9F-27B224E1E55F}"/>
    <cellStyle name="40% - Accent6 4 3 2 3 2 3 2" xfId="30936" xr:uid="{71A5B29C-ACEE-4CCD-889E-740BB59E5564}"/>
    <cellStyle name="40% - Accent6 4 3 2 3 2 4" xfId="30937" xr:uid="{DCDDDA97-38A5-466D-9629-FFB00CB75BF3}"/>
    <cellStyle name="40% - Accent6 4 3 2 3 3" xfId="30938" xr:uid="{5CF52B8A-38B7-4353-B6D0-FA646234A660}"/>
    <cellStyle name="40% - Accent6 4 3 2 3 3 2" xfId="30939" xr:uid="{0B3AF1AD-9BC0-4929-A8C9-CF3B58159BD5}"/>
    <cellStyle name="40% - Accent6 4 3 2 3 3 2 2" xfId="30940" xr:uid="{8B005F96-C7CC-461A-9570-925CA8BA842E}"/>
    <cellStyle name="40% - Accent6 4 3 2 3 3 3" xfId="30941" xr:uid="{6C39F2A3-D5DE-4399-9025-B7529B0A05EB}"/>
    <cellStyle name="40% - Accent6 4 3 2 3 4" xfId="30942" xr:uid="{539970F1-3FAE-4953-A9F1-8EF2364F2A5F}"/>
    <cellStyle name="40% - Accent6 4 3 2 3 4 2" xfId="30943" xr:uid="{A6AF0313-4D1F-475E-AF92-4B72819E0F54}"/>
    <cellStyle name="40% - Accent6 4 3 2 3 5" xfId="30944" xr:uid="{A8229FE9-103E-4F1F-8A7A-BD3500A0B889}"/>
    <cellStyle name="40% - Accent6 4 3 2 3 5 2" xfId="30945" xr:uid="{43A5FF10-DC42-440E-AA52-5583336535E7}"/>
    <cellStyle name="40% - Accent6 4 3 2 3 6" xfId="30946" xr:uid="{C883285F-674D-4C73-A0DE-6745D2F2946A}"/>
    <cellStyle name="40% - Accent6 4 3 2 3 7" xfId="30947" xr:uid="{22FB26B5-0292-4A58-AD4C-DBB5E82DDB4F}"/>
    <cellStyle name="40% - Accent6 4 3 2 4" xfId="30948" xr:uid="{5178648E-11EF-4FBF-A868-EDEE098878CA}"/>
    <cellStyle name="40% - Accent6 4 3 2 4 2" xfId="30949" xr:uid="{59BDF167-6504-4661-96CE-1A544599E30B}"/>
    <cellStyle name="40% - Accent6 4 3 2 4 2 2" xfId="30950" xr:uid="{68F72C1F-302C-4739-A3CB-3673B338F553}"/>
    <cellStyle name="40% - Accent6 4 3 2 4 2 2 2" xfId="30951" xr:uid="{4E2C14AD-5776-40AD-820D-94FFD40B301E}"/>
    <cellStyle name="40% - Accent6 4 3 2 4 2 3" xfId="30952" xr:uid="{F5F30702-208A-4315-AD05-D13CCCAC6177}"/>
    <cellStyle name="40% - Accent6 4 3 2 4 3" xfId="30953" xr:uid="{FCB9D307-F984-4FD0-BA6E-0D415E08647E}"/>
    <cellStyle name="40% - Accent6 4 3 2 4 3 2" xfId="30954" xr:uid="{256AC815-8D18-42FE-A796-B3283FBD5637}"/>
    <cellStyle name="40% - Accent6 4 3 2 4 4" xfId="30955" xr:uid="{2E58BCCF-9B52-4D4F-9E8A-F7A3822D9DB4}"/>
    <cellStyle name="40% - Accent6 4 3 2 5" xfId="30956" xr:uid="{A421738B-D9D6-495C-AECA-03574CE808F8}"/>
    <cellStyle name="40% - Accent6 4 3 2 5 2" xfId="30957" xr:uid="{2D028BB2-739A-4C44-A4CB-25CC9C518338}"/>
    <cellStyle name="40% - Accent6 4 3 2 5 2 2" xfId="30958" xr:uid="{A752AEDB-1A56-4BD7-9AC8-91A1BB4F8383}"/>
    <cellStyle name="40% - Accent6 4 3 2 5 3" xfId="30959" xr:uid="{B9AB2247-63C5-4574-AAF6-EC13D2B3492F}"/>
    <cellStyle name="40% - Accent6 4 3 2 6" xfId="30960" xr:uid="{FC894E33-60DA-4AD5-B6D2-7EAE5DC40C6D}"/>
    <cellStyle name="40% - Accent6 4 3 2 6 2" xfId="30961" xr:uid="{32F803E0-FA3D-4070-9141-8A3211DDBC6A}"/>
    <cellStyle name="40% - Accent6 4 3 2 7" xfId="30962" xr:uid="{960FE9F9-36F4-4A46-A72C-439AFB771062}"/>
    <cellStyle name="40% - Accent6 4 3 2 7 2" xfId="30963" xr:uid="{6F558B30-A8DD-4D65-8B41-5CB6D08E5E94}"/>
    <cellStyle name="40% - Accent6 4 3 2 8" xfId="30964" xr:uid="{70F2CBDF-E20B-46E3-9329-B9B71C2549B6}"/>
    <cellStyle name="40% - Accent6 4 3 2 9" xfId="30965" xr:uid="{29CCCDAF-A6A4-4C15-AE6E-ED177685EBA5}"/>
    <cellStyle name="40% - Accent6 4 3 3" xfId="30966" xr:uid="{727A9E2E-614A-4463-9DA7-CBD87A7F8B39}"/>
    <cellStyle name="40% - Accent6 4 3 3 2" xfId="30967" xr:uid="{D4281563-782B-4F01-8B37-4CAB1774E762}"/>
    <cellStyle name="40% - Accent6 4 3 3 2 2" xfId="30968" xr:uid="{4B0C853A-A874-45C6-B6DC-DDE596BDCF54}"/>
    <cellStyle name="40% - Accent6 4 3 3 2 2 2" xfId="30969" xr:uid="{9E9418FB-E311-4C94-A57C-D83A24FC7157}"/>
    <cellStyle name="40% - Accent6 4 3 3 2 2 2 2" xfId="30970" xr:uid="{DDE675BD-A229-42DB-A41A-19DF312E325D}"/>
    <cellStyle name="40% - Accent6 4 3 3 2 2 2 2 2" xfId="30971" xr:uid="{13BF045E-9FC2-473D-A34D-905CA33D18F9}"/>
    <cellStyle name="40% - Accent6 4 3 3 2 2 2 3" xfId="30972" xr:uid="{5773D113-5854-4B4C-8716-15070AEC2186}"/>
    <cellStyle name="40% - Accent6 4 3 3 2 2 3" xfId="30973" xr:uid="{12280087-9B1B-4B71-B12C-ABE7EA42C905}"/>
    <cellStyle name="40% - Accent6 4 3 3 2 2 3 2" xfId="30974" xr:uid="{0AC40829-AFF3-4219-BBFD-41DF9460F71A}"/>
    <cellStyle name="40% - Accent6 4 3 3 2 2 4" xfId="30975" xr:uid="{F6365672-238E-495E-B0AB-1F506B847BDB}"/>
    <cellStyle name="40% - Accent6 4 3 3 2 3" xfId="30976" xr:uid="{9D9C7247-6E35-4685-9FF3-FA24D9C10021}"/>
    <cellStyle name="40% - Accent6 4 3 3 2 3 2" xfId="30977" xr:uid="{D6ABEF9E-0C95-4A4F-8A7F-F8BE1AFA5A2E}"/>
    <cellStyle name="40% - Accent6 4 3 3 2 3 2 2" xfId="30978" xr:uid="{C498D1F6-0C6C-4CB3-9ED0-7B5DD6F000E7}"/>
    <cellStyle name="40% - Accent6 4 3 3 2 3 3" xfId="30979" xr:uid="{C8177348-3359-4151-990E-6296196DBB37}"/>
    <cellStyle name="40% - Accent6 4 3 3 2 4" xfId="30980" xr:uid="{BB8578A2-46B9-47C7-8566-3E8E6FC2D0E7}"/>
    <cellStyle name="40% - Accent6 4 3 3 2 4 2" xfId="30981" xr:uid="{0FBA4708-C086-4BFE-AAA4-BB598623909B}"/>
    <cellStyle name="40% - Accent6 4 3 3 2 5" xfId="30982" xr:uid="{15669287-8A51-4EC4-96A2-EFA75C5AF75C}"/>
    <cellStyle name="40% - Accent6 4 3 3 2 5 2" xfId="30983" xr:uid="{1B06C78E-E90C-4D82-A4A3-0B193DBC2AC1}"/>
    <cellStyle name="40% - Accent6 4 3 3 2 6" xfId="30984" xr:uid="{D98B1920-17A2-4813-8D01-5E3CFF5BABD2}"/>
    <cellStyle name="40% - Accent6 4 3 3 2 7" xfId="30985" xr:uid="{CC8007F4-0849-4261-8B37-BD1F42AC8FFC}"/>
    <cellStyle name="40% - Accent6 4 3 3 3" xfId="30986" xr:uid="{120645D1-B49E-458E-92A8-D7E8E1E8EDBF}"/>
    <cellStyle name="40% - Accent6 4 3 3 3 2" xfId="30987" xr:uid="{4C543904-85A3-4494-9E2E-5F6709C0FD91}"/>
    <cellStyle name="40% - Accent6 4 3 3 3 2 2" xfId="30988" xr:uid="{613B9B43-5AF2-4F3E-83C3-AEE78180DAFB}"/>
    <cellStyle name="40% - Accent6 4 3 3 3 2 2 2" xfId="30989" xr:uid="{21EB0B14-9F75-404B-9763-5963F14DC7A3}"/>
    <cellStyle name="40% - Accent6 4 3 3 3 2 2 2 2" xfId="30990" xr:uid="{E5844091-9793-4A97-AA1E-92606157723B}"/>
    <cellStyle name="40% - Accent6 4 3 3 3 2 2 3" xfId="30991" xr:uid="{0382F610-F08E-4E56-9670-D2418CCAEA36}"/>
    <cellStyle name="40% - Accent6 4 3 3 3 2 3" xfId="30992" xr:uid="{D04A010A-1E93-45F1-AAC9-93CB854EFED8}"/>
    <cellStyle name="40% - Accent6 4 3 3 3 2 3 2" xfId="30993" xr:uid="{8ECF1614-183C-44E5-BA51-50FB0B5F1AA2}"/>
    <cellStyle name="40% - Accent6 4 3 3 3 2 4" xfId="30994" xr:uid="{1FD9F24C-5318-495C-8398-94D611E7E1CA}"/>
    <cellStyle name="40% - Accent6 4 3 3 3 3" xfId="30995" xr:uid="{1935850D-A2F6-4AC2-8B1C-383DFBFF5AED}"/>
    <cellStyle name="40% - Accent6 4 3 3 3 3 2" xfId="30996" xr:uid="{3E93A078-942E-4ABB-A8EC-FAAD0BA9AE1F}"/>
    <cellStyle name="40% - Accent6 4 3 3 3 3 2 2" xfId="30997" xr:uid="{CF6B2F83-9E3E-48EA-B32E-5DF8D494F926}"/>
    <cellStyle name="40% - Accent6 4 3 3 3 3 3" xfId="30998" xr:uid="{36253490-3772-4588-84F4-772DD1418197}"/>
    <cellStyle name="40% - Accent6 4 3 3 3 4" xfId="30999" xr:uid="{F9AB9FB3-CB08-4DE4-A6BB-7CCCD454F6E5}"/>
    <cellStyle name="40% - Accent6 4 3 3 3 4 2" xfId="31000" xr:uid="{1EBD9227-7290-4B43-A3B4-967065443DCA}"/>
    <cellStyle name="40% - Accent6 4 3 3 3 5" xfId="31001" xr:uid="{603C94B4-85C1-41B1-8D78-61C65001BEB8}"/>
    <cellStyle name="40% - Accent6 4 3 3 4" xfId="31002" xr:uid="{18C2C816-E4C5-414C-853E-FC4D6E6AEA12}"/>
    <cellStyle name="40% - Accent6 4 3 3 4 2" xfId="31003" xr:uid="{3A3C50AE-BDBF-411C-BBBE-C5C6869611AF}"/>
    <cellStyle name="40% - Accent6 4 3 3 4 2 2" xfId="31004" xr:uid="{0CFB7870-CD95-4EA9-A310-D20C0277FA0B}"/>
    <cellStyle name="40% - Accent6 4 3 3 4 2 2 2" xfId="31005" xr:uid="{06CE0E5F-4E28-4599-952A-EABC4D249326}"/>
    <cellStyle name="40% - Accent6 4 3 3 4 2 3" xfId="31006" xr:uid="{BBF6735A-0A7E-4D63-8CBC-379B6B5872FF}"/>
    <cellStyle name="40% - Accent6 4 3 3 4 3" xfId="31007" xr:uid="{0A2D77C6-F389-46C7-B282-DB1D195DAD99}"/>
    <cellStyle name="40% - Accent6 4 3 3 4 3 2" xfId="31008" xr:uid="{4A338299-DB58-45D9-A4BD-3A8E4A18674B}"/>
    <cellStyle name="40% - Accent6 4 3 3 4 4" xfId="31009" xr:uid="{EFD4614E-165E-4165-A2C3-CFB4C5E086F3}"/>
    <cellStyle name="40% - Accent6 4 3 3 5" xfId="31010" xr:uid="{E12835DB-06AD-4FC4-B7D5-704815C3AC14}"/>
    <cellStyle name="40% - Accent6 4 3 3 5 2" xfId="31011" xr:uid="{125AB642-9FE2-48B7-A7A1-2CEE2FF19E26}"/>
    <cellStyle name="40% - Accent6 4 3 3 5 2 2" xfId="31012" xr:uid="{CA2E7F35-A1D6-46C7-9E37-C9E087020BAE}"/>
    <cellStyle name="40% - Accent6 4 3 3 5 3" xfId="31013" xr:uid="{50B6E60A-1B70-4946-B772-317304E67E99}"/>
    <cellStyle name="40% - Accent6 4 3 3 6" xfId="31014" xr:uid="{806E25C0-FB0A-4034-A13F-0DBEAD8C1A35}"/>
    <cellStyle name="40% - Accent6 4 3 3 6 2" xfId="31015" xr:uid="{8AFD1887-E79E-42FE-9CB3-E106B6F4B1FD}"/>
    <cellStyle name="40% - Accent6 4 3 3 7" xfId="31016" xr:uid="{3A8606EB-3583-4826-9F1D-53D9C178951C}"/>
    <cellStyle name="40% - Accent6 4 3 3 7 2" xfId="31017" xr:uid="{B1111A4C-4574-4896-A4F4-F28B00AB7D5A}"/>
    <cellStyle name="40% - Accent6 4 3 3 8" xfId="31018" xr:uid="{63C74915-FC9D-462C-B750-C2529D801F2C}"/>
    <cellStyle name="40% - Accent6 4 3 3 9" xfId="31019" xr:uid="{B387B0FF-DC74-41B0-8FFC-8934F914330D}"/>
    <cellStyle name="40% - Accent6 4 3 4" xfId="31020" xr:uid="{D08F0AA5-042C-4BD6-831E-B351F9ED08E1}"/>
    <cellStyle name="40% - Accent6 4 3 4 2" xfId="31021" xr:uid="{7B91DF3E-5AB2-400B-916F-4FBB3EA85B4C}"/>
    <cellStyle name="40% - Accent6 4 3 4 2 2" xfId="31022" xr:uid="{675BCC30-1113-497E-B8D3-0800B259820F}"/>
    <cellStyle name="40% - Accent6 4 3 4 2 2 2" xfId="31023" xr:uid="{CC8FB190-2603-4CE6-B7FD-E0C9107A5655}"/>
    <cellStyle name="40% - Accent6 4 3 4 2 2 2 2" xfId="31024" xr:uid="{12C36D3E-F409-45C7-A5B0-AE73B9E376CC}"/>
    <cellStyle name="40% - Accent6 4 3 4 2 2 3" xfId="31025" xr:uid="{33F985B0-3221-4B75-83FD-ABEABE2B4527}"/>
    <cellStyle name="40% - Accent6 4 3 4 2 3" xfId="31026" xr:uid="{C4844590-A0DD-4BD9-B991-226409A14D92}"/>
    <cellStyle name="40% - Accent6 4 3 4 2 3 2" xfId="31027" xr:uid="{32857987-D7CE-420A-8AEF-30AA6A431C61}"/>
    <cellStyle name="40% - Accent6 4 3 4 2 4" xfId="31028" xr:uid="{39985624-1313-4F8A-A11E-24715334D4E3}"/>
    <cellStyle name="40% - Accent6 4 3 4 3" xfId="31029" xr:uid="{5F5311FF-73AF-45F9-95DC-C86E20606940}"/>
    <cellStyle name="40% - Accent6 4 3 4 3 2" xfId="31030" xr:uid="{DDF4D7E6-148A-4707-8929-DE0DB26EEB30}"/>
    <cellStyle name="40% - Accent6 4 3 4 3 2 2" xfId="31031" xr:uid="{CF0AA60C-AA06-4E5C-AEB9-4ECD803F77A6}"/>
    <cellStyle name="40% - Accent6 4 3 4 3 3" xfId="31032" xr:uid="{E8AA9F20-12DB-4326-9AF3-DC6D8C7774D1}"/>
    <cellStyle name="40% - Accent6 4 3 4 4" xfId="31033" xr:uid="{AECF0053-C15D-4F2F-9A63-10A6B9204997}"/>
    <cellStyle name="40% - Accent6 4 3 4 4 2" xfId="31034" xr:uid="{10C6ABC1-F217-406C-8E2F-62081811F32F}"/>
    <cellStyle name="40% - Accent6 4 3 4 5" xfId="31035" xr:uid="{20F53ACB-BA9D-43C7-ABA1-64F5996CD57F}"/>
    <cellStyle name="40% - Accent6 4 3 4 5 2" xfId="31036" xr:uid="{80301923-8DF0-4D9E-A43E-674F394C4BC7}"/>
    <cellStyle name="40% - Accent6 4 3 4 6" xfId="31037" xr:uid="{F7D9A914-02DE-462C-A0D4-EE8C7DB63FD7}"/>
    <cellStyle name="40% - Accent6 4 3 4 7" xfId="31038" xr:uid="{4725100D-3F59-4484-A062-2ECF82D9A7F3}"/>
    <cellStyle name="40% - Accent6 4 3 5" xfId="31039" xr:uid="{FD989A58-42B6-4F56-98A9-EF1F34B48ACE}"/>
    <cellStyle name="40% - Accent6 4 3 5 2" xfId="31040" xr:uid="{FCBE1C0F-7EE1-4354-BEA2-17346BBD824B}"/>
    <cellStyle name="40% - Accent6 4 3 5 2 2" xfId="31041" xr:uid="{54D4DE85-856D-48F7-A718-9E1F66E1857E}"/>
    <cellStyle name="40% - Accent6 4 3 5 2 2 2" xfId="31042" xr:uid="{E8E96601-194A-4AD1-BC83-E9F035148F18}"/>
    <cellStyle name="40% - Accent6 4 3 5 2 2 2 2" xfId="31043" xr:uid="{49A866CA-78C7-423F-9B88-7D1D1F3863DF}"/>
    <cellStyle name="40% - Accent6 4 3 5 2 2 3" xfId="31044" xr:uid="{F54A2223-3DFA-4DCD-B8BB-7BAC7A4ABD1C}"/>
    <cellStyle name="40% - Accent6 4 3 5 2 3" xfId="31045" xr:uid="{B3C82B32-24E0-4FEE-8B7C-3713FC3DD16A}"/>
    <cellStyle name="40% - Accent6 4 3 5 2 3 2" xfId="31046" xr:uid="{B733FBC9-1D3F-4A25-8779-CFE281E8DAFD}"/>
    <cellStyle name="40% - Accent6 4 3 5 2 4" xfId="31047" xr:uid="{B1DD10DD-BE7B-44A5-9F5A-15764541E867}"/>
    <cellStyle name="40% - Accent6 4 3 5 3" xfId="31048" xr:uid="{B04A6FE1-C451-4AF3-9415-F3511F8103FA}"/>
    <cellStyle name="40% - Accent6 4 3 5 3 2" xfId="31049" xr:uid="{4B4E476E-3E28-43B2-AD51-297806807C88}"/>
    <cellStyle name="40% - Accent6 4 3 5 3 2 2" xfId="31050" xr:uid="{E513A568-239E-4DA1-B11B-9C814D29A8FB}"/>
    <cellStyle name="40% - Accent6 4 3 5 3 3" xfId="31051" xr:uid="{447EC9C5-4E7A-4903-ABED-2699CFBCDE42}"/>
    <cellStyle name="40% - Accent6 4 3 5 4" xfId="31052" xr:uid="{31E3C3D8-31B3-4C75-9C0B-948938BB7AD0}"/>
    <cellStyle name="40% - Accent6 4 3 5 4 2" xfId="31053" xr:uid="{7A01EFF4-5678-4FA4-856B-8269116DCB84}"/>
    <cellStyle name="40% - Accent6 4 3 5 5" xfId="31054" xr:uid="{8B0FFB26-E6FB-45BF-A901-E854D404E425}"/>
    <cellStyle name="40% - Accent6 4 3 6" xfId="31055" xr:uid="{1EB632A1-FAF1-433A-9918-16461C700171}"/>
    <cellStyle name="40% - Accent6 4 3 6 2" xfId="31056" xr:uid="{9B4F5798-0D37-418A-946B-475073BFF13A}"/>
    <cellStyle name="40% - Accent6 4 3 6 2 2" xfId="31057" xr:uid="{50A223B6-8CC9-4CD4-9D59-A4EA397272DA}"/>
    <cellStyle name="40% - Accent6 4 3 6 2 2 2" xfId="31058" xr:uid="{6FC811B2-ED9B-433D-9BD1-588C11792119}"/>
    <cellStyle name="40% - Accent6 4 3 6 2 2 2 2" xfId="31059" xr:uid="{41086592-EDBB-4EBB-A547-B991BC988D51}"/>
    <cellStyle name="40% - Accent6 4 3 6 2 2 3" xfId="31060" xr:uid="{B8F80E1A-AA0E-48E1-BF8E-7017A6397E0E}"/>
    <cellStyle name="40% - Accent6 4 3 6 2 3" xfId="31061" xr:uid="{04362D3F-AE48-4B0E-A61D-1CDBDF7B6E51}"/>
    <cellStyle name="40% - Accent6 4 3 6 2 3 2" xfId="31062" xr:uid="{BDA1E7AB-4031-4F4F-AC95-D2F06CDCB63B}"/>
    <cellStyle name="40% - Accent6 4 3 6 2 4" xfId="31063" xr:uid="{2F01D492-0B97-48C0-9236-56068592831C}"/>
    <cellStyle name="40% - Accent6 4 3 6 3" xfId="31064" xr:uid="{AF76DD1F-23C6-42D0-B128-EA88F4278187}"/>
    <cellStyle name="40% - Accent6 4 3 6 3 2" xfId="31065" xr:uid="{C39631F1-9831-4BDD-9119-5D47C1FE7B6C}"/>
    <cellStyle name="40% - Accent6 4 3 6 3 2 2" xfId="31066" xr:uid="{3CA72DDD-A1A1-41A8-8414-844E1B270FAD}"/>
    <cellStyle name="40% - Accent6 4 3 6 3 3" xfId="31067" xr:uid="{26209B4F-AC0F-43D1-BED5-8E97BAE49BDE}"/>
    <cellStyle name="40% - Accent6 4 3 6 4" xfId="31068" xr:uid="{155E4D27-D3B7-4368-B396-4A231192414C}"/>
    <cellStyle name="40% - Accent6 4 3 6 4 2" xfId="31069" xr:uid="{62369F0D-7C4E-4004-87CB-F9DC9DACF819}"/>
    <cellStyle name="40% - Accent6 4 3 6 5" xfId="31070" xr:uid="{C0EC544E-7EBB-4262-BF2D-A7776131B48B}"/>
    <cellStyle name="40% - Accent6 4 3 7" xfId="31071" xr:uid="{724BDD4C-2B49-4155-97E1-23EA86168255}"/>
    <cellStyle name="40% - Accent6 4 3 7 2" xfId="31072" xr:uid="{12064178-F65F-4A54-BFA0-B3BC6F89CBBF}"/>
    <cellStyle name="40% - Accent6 4 3 7 2 2" xfId="31073" xr:uid="{D24F98B5-D229-490B-A694-6260CCDF335E}"/>
    <cellStyle name="40% - Accent6 4 3 7 2 2 2" xfId="31074" xr:uid="{5D10199A-DCDB-44D4-9687-91004ED0E904}"/>
    <cellStyle name="40% - Accent6 4 3 7 2 2 2 2" xfId="31075" xr:uid="{CFCBF6B7-9A82-49FA-BD01-CE0A91F65FF6}"/>
    <cellStyle name="40% - Accent6 4 3 7 2 2 3" xfId="31076" xr:uid="{C72C2414-4410-4D2F-B9C6-CC3CAD3CDB3F}"/>
    <cellStyle name="40% - Accent6 4 3 7 2 3" xfId="31077" xr:uid="{7EDA4731-B8EF-498A-8A8E-AC1E5C8E2F8C}"/>
    <cellStyle name="40% - Accent6 4 3 7 2 3 2" xfId="31078" xr:uid="{2165F2D8-A4A7-4939-806B-5898789B0578}"/>
    <cellStyle name="40% - Accent6 4 3 7 2 4" xfId="31079" xr:uid="{A36C5FB1-AE71-4DFE-B333-86275627AD78}"/>
    <cellStyle name="40% - Accent6 4 3 7 3" xfId="31080" xr:uid="{1D237CFA-1B8B-4999-86D3-F4CC8BA9D8C4}"/>
    <cellStyle name="40% - Accent6 4 3 7 3 2" xfId="31081" xr:uid="{58756333-59F1-4B51-9582-D419CCA46EE4}"/>
    <cellStyle name="40% - Accent6 4 3 7 3 2 2" xfId="31082" xr:uid="{4E297301-5FFD-4C64-BEFC-2C7919ED2142}"/>
    <cellStyle name="40% - Accent6 4 3 7 3 3" xfId="31083" xr:uid="{8BC537EA-25FF-43C7-AB7F-CF34385AD56B}"/>
    <cellStyle name="40% - Accent6 4 3 7 4" xfId="31084" xr:uid="{C836F24F-C88F-44F3-8787-86CB3511045E}"/>
    <cellStyle name="40% - Accent6 4 3 7 4 2" xfId="31085" xr:uid="{932E43B9-9E67-465A-9708-46E36B91493F}"/>
    <cellStyle name="40% - Accent6 4 3 7 5" xfId="31086" xr:uid="{498E09DF-3F84-4BF6-AEBA-4844C20E6B30}"/>
    <cellStyle name="40% - Accent6 4 3 8" xfId="31087" xr:uid="{95A03937-0353-4E21-9015-5FB7E7AE1880}"/>
    <cellStyle name="40% - Accent6 4 3 8 2" xfId="31088" xr:uid="{63437348-AA77-4064-B4C0-6004C3E16139}"/>
    <cellStyle name="40% - Accent6 4 3 8 2 2" xfId="31089" xr:uid="{58DAEFA7-5A4B-4F85-9E54-230F2C93F3B5}"/>
    <cellStyle name="40% - Accent6 4 3 8 2 2 2" xfId="31090" xr:uid="{9C233EAF-51D6-449F-BCB8-00A5D217C26B}"/>
    <cellStyle name="40% - Accent6 4 3 8 2 3" xfId="31091" xr:uid="{B484D981-80B5-4837-B26A-59862988365D}"/>
    <cellStyle name="40% - Accent6 4 3 8 3" xfId="31092" xr:uid="{8D5AE7AE-2C22-48B2-ABEE-288BC8D6E5C2}"/>
    <cellStyle name="40% - Accent6 4 3 8 3 2" xfId="31093" xr:uid="{970A11A7-4375-4537-B7C1-74667F27A482}"/>
    <cellStyle name="40% - Accent6 4 3 8 4" xfId="31094" xr:uid="{FC91D513-1A83-4FAF-9C31-387A8D2168AA}"/>
    <cellStyle name="40% - Accent6 4 3 9" xfId="31095" xr:uid="{0CFFE49D-8861-44F5-949B-CCDA625B9D22}"/>
    <cellStyle name="40% - Accent6 4 3 9 2" xfId="31096" xr:uid="{D5A393F5-431F-4D07-B440-2D61F9FE925D}"/>
    <cellStyle name="40% - Accent6 4 3 9 2 2" xfId="31097" xr:uid="{F353B2D6-2170-45FB-AB06-16580A8C8548}"/>
    <cellStyle name="40% - Accent6 4 3 9 3" xfId="31098" xr:uid="{6D6D3E98-DD6B-44AF-9F48-E1809C4BBEC7}"/>
    <cellStyle name="40% - Accent6 4 3_Asset Register (new)" xfId="31099" xr:uid="{E4ADDA9F-F16C-491D-A9BC-9B7840E5E12F}"/>
    <cellStyle name="40% - Accent6 4 4" xfId="31100" xr:uid="{1E713104-6A7F-4A8C-A37D-7522EEA56D66}"/>
    <cellStyle name="40% - Accent6 4 4 10" xfId="31101" xr:uid="{945EA80A-6522-47F8-9DB3-E6CD2B8C5121}"/>
    <cellStyle name="40% - Accent6 4 4 11" xfId="31102" xr:uid="{042E07C0-254A-464F-8F2D-F2CFD8741165}"/>
    <cellStyle name="40% - Accent6 4 4 2" xfId="31103" xr:uid="{55F8CA3E-FC1E-41EA-860B-978E0D0A032D}"/>
    <cellStyle name="40% - Accent6 4 4 2 2" xfId="31104" xr:uid="{40489195-905E-4E21-9DDB-51F8A6F2CCF3}"/>
    <cellStyle name="40% - Accent6 4 4 2 2 2" xfId="31105" xr:uid="{5A4BD224-84C9-4B07-A5C3-D68755DA28D4}"/>
    <cellStyle name="40% - Accent6 4 4 2 2 2 2" xfId="31106" xr:uid="{98DBB894-AADA-487C-A44B-764AA11A7454}"/>
    <cellStyle name="40% - Accent6 4 4 2 2 2 2 2" xfId="31107" xr:uid="{438A644A-E657-451C-82CE-275B0E090B71}"/>
    <cellStyle name="40% - Accent6 4 4 2 2 2 3" xfId="31108" xr:uid="{53D75DF9-8A02-4AF5-AFF8-98C1DA984A33}"/>
    <cellStyle name="40% - Accent6 4 4 2 2 3" xfId="31109" xr:uid="{7DB84EBE-51B7-4801-87C7-5EE39D208A7E}"/>
    <cellStyle name="40% - Accent6 4 4 2 2 3 2" xfId="31110" xr:uid="{DB6EF4C1-0A98-4F58-974B-10D9C2C39CD2}"/>
    <cellStyle name="40% - Accent6 4 4 2 2 4" xfId="31111" xr:uid="{585AE281-178E-4E9B-9D59-349BA2BE6D68}"/>
    <cellStyle name="40% - Accent6 4 4 2 2 4 2" xfId="31112" xr:uid="{502701B9-3CF2-4B2D-87FA-C1765990A6A5}"/>
    <cellStyle name="40% - Accent6 4 4 2 2 5" xfId="31113" xr:uid="{55F09417-C9C2-4E2C-B0D9-E66ABE310812}"/>
    <cellStyle name="40% - Accent6 4 4 2 2 6" xfId="31114" xr:uid="{FC59A3A8-E442-43DD-9ECF-C072B47A6B6B}"/>
    <cellStyle name="40% - Accent6 4 4 2 3" xfId="31115" xr:uid="{186D1DA8-E598-4DFD-B49E-18FB9E53594E}"/>
    <cellStyle name="40% - Accent6 4 4 2 3 2" xfId="31116" xr:uid="{D44161D3-63A0-4035-9F4B-43AD65702359}"/>
    <cellStyle name="40% - Accent6 4 4 2 3 2 2" xfId="31117" xr:uid="{16561171-33A1-4684-AC79-36A683CA0F9A}"/>
    <cellStyle name="40% - Accent6 4 4 2 3 3" xfId="31118" xr:uid="{11832896-9D81-438F-8F70-6F9CF0EB820C}"/>
    <cellStyle name="40% - Accent6 4 4 2 4" xfId="31119" xr:uid="{BC86624E-558F-490C-A062-91E6FC9504CD}"/>
    <cellStyle name="40% - Accent6 4 4 2 4 2" xfId="31120" xr:uid="{CA75E069-5B80-47A0-8789-59D61F5516C0}"/>
    <cellStyle name="40% - Accent6 4 4 2 5" xfId="31121" xr:uid="{A1C552B0-9209-4512-8631-BA3E46512BC0}"/>
    <cellStyle name="40% - Accent6 4 4 2 5 2" xfId="31122" xr:uid="{E613409A-66DE-4B4D-B314-22E19B3911AB}"/>
    <cellStyle name="40% - Accent6 4 4 2 6" xfId="31123" xr:uid="{6FA0F9C3-C777-46CA-BAB2-760F49EA1565}"/>
    <cellStyle name="40% - Accent6 4 4 2 7" xfId="31124" xr:uid="{C1721319-7350-4FA4-87DB-C4F79126DD1F}"/>
    <cellStyle name="40% - Accent6 4 4 3" xfId="31125" xr:uid="{95D61C97-6D2D-4AC0-9532-AFAF3BF084F2}"/>
    <cellStyle name="40% - Accent6 4 4 3 2" xfId="31126" xr:uid="{0B0B8B9B-14E1-4ECF-BB9A-30AEB3705FDB}"/>
    <cellStyle name="40% - Accent6 4 4 3 2 2" xfId="31127" xr:uid="{03968CF6-7C14-4F7D-9C28-1D63772B19A9}"/>
    <cellStyle name="40% - Accent6 4 4 3 2 2 2" xfId="31128" xr:uid="{BF5AA411-8926-444D-B013-21F76DB3B062}"/>
    <cellStyle name="40% - Accent6 4 4 3 2 2 2 2" xfId="31129" xr:uid="{B39D401B-64EA-46B7-ABCD-E681944C4509}"/>
    <cellStyle name="40% - Accent6 4 4 3 2 2 3" xfId="31130" xr:uid="{EFB9DC7F-DCD1-428B-95C2-5F8C8C9BCB6D}"/>
    <cellStyle name="40% - Accent6 4 4 3 2 3" xfId="31131" xr:uid="{B570325E-92D5-4F47-9557-80BB78D02B71}"/>
    <cellStyle name="40% - Accent6 4 4 3 2 3 2" xfId="31132" xr:uid="{81402056-846D-4A19-8BBD-EA9204695175}"/>
    <cellStyle name="40% - Accent6 4 4 3 2 4" xfId="31133" xr:uid="{DB99F78F-4C93-4F8E-B398-00FBC545578B}"/>
    <cellStyle name="40% - Accent6 4 4 3 3" xfId="31134" xr:uid="{B761D50E-1099-45B5-B880-2F2F1CAF84A8}"/>
    <cellStyle name="40% - Accent6 4 4 3 3 2" xfId="31135" xr:uid="{D01906BB-FBE1-4EF2-A21B-024976D49355}"/>
    <cellStyle name="40% - Accent6 4 4 3 3 2 2" xfId="31136" xr:uid="{B74E7B0C-DBFF-45D2-A06E-DDC0BB5BA9BF}"/>
    <cellStyle name="40% - Accent6 4 4 3 3 3" xfId="31137" xr:uid="{E4D090A8-CA18-42ED-9983-354F8D06AE87}"/>
    <cellStyle name="40% - Accent6 4 4 3 4" xfId="31138" xr:uid="{27565B95-DCAD-4050-A4EC-DC7E5C2BEDC7}"/>
    <cellStyle name="40% - Accent6 4 4 3 4 2" xfId="31139" xr:uid="{D8AC9D2C-4F4D-4180-94C5-468B2FEB6783}"/>
    <cellStyle name="40% - Accent6 4 4 3 5" xfId="31140" xr:uid="{07CF9B1F-750D-42C0-B758-C064498EA650}"/>
    <cellStyle name="40% - Accent6 4 4 3 5 2" xfId="31141" xr:uid="{F12C995E-9FE9-460E-A039-F034682ECABD}"/>
    <cellStyle name="40% - Accent6 4 4 3 6" xfId="31142" xr:uid="{D452BE9C-A343-4450-A840-071D7A36B520}"/>
    <cellStyle name="40% - Accent6 4 4 3 7" xfId="31143" xr:uid="{4F0BDFD2-A6F6-45CF-A161-37EEF663A613}"/>
    <cellStyle name="40% - Accent6 4 4 4" xfId="31144" xr:uid="{C169E553-F339-424B-AF17-0B4B0D208C95}"/>
    <cellStyle name="40% - Accent6 4 4 4 2" xfId="31145" xr:uid="{2D8D29E5-4E54-44EF-BC33-C20F7CCC9D88}"/>
    <cellStyle name="40% - Accent6 4 4 4 2 2" xfId="31146" xr:uid="{6C523F59-C3AB-4247-B4FA-124C7AC9D416}"/>
    <cellStyle name="40% - Accent6 4 4 4 2 2 2" xfId="31147" xr:uid="{2AFED900-7F00-4A1B-A7F7-35E1E7EA18F9}"/>
    <cellStyle name="40% - Accent6 4 4 4 2 2 2 2" xfId="31148" xr:uid="{7BC64D0C-D65D-4C71-B63F-00767139F03A}"/>
    <cellStyle name="40% - Accent6 4 4 4 2 2 3" xfId="31149" xr:uid="{6F98DC4B-B755-4E9A-8A87-3B06F1D6540C}"/>
    <cellStyle name="40% - Accent6 4 4 4 2 3" xfId="31150" xr:uid="{2CE293CF-B730-4C0E-8285-203AF265D468}"/>
    <cellStyle name="40% - Accent6 4 4 4 2 3 2" xfId="31151" xr:uid="{6F52EAAE-561E-4D53-9B58-496AF2AF5820}"/>
    <cellStyle name="40% - Accent6 4 4 4 2 4" xfId="31152" xr:uid="{624668A6-7D65-477E-91D1-2EFA3974440E}"/>
    <cellStyle name="40% - Accent6 4 4 4 3" xfId="31153" xr:uid="{1EF5A3A9-B2B6-4F1E-BD43-25E440FE5E2D}"/>
    <cellStyle name="40% - Accent6 4 4 4 3 2" xfId="31154" xr:uid="{7C7711FD-A457-4354-A1D2-5D8556243961}"/>
    <cellStyle name="40% - Accent6 4 4 4 3 2 2" xfId="31155" xr:uid="{43A24659-967F-4D19-8FEE-2F906699E357}"/>
    <cellStyle name="40% - Accent6 4 4 4 3 3" xfId="31156" xr:uid="{DCDABABA-8AB1-4D1F-811C-654216FEF797}"/>
    <cellStyle name="40% - Accent6 4 4 4 4" xfId="31157" xr:uid="{715F27A0-EB59-4251-832C-9A189B550C29}"/>
    <cellStyle name="40% - Accent6 4 4 4 4 2" xfId="31158" xr:uid="{BA29F93C-0611-44DB-A41E-5EACCC59021B}"/>
    <cellStyle name="40% - Accent6 4 4 4 5" xfId="31159" xr:uid="{48ACD0D0-CC68-4A3A-B658-08081D78975C}"/>
    <cellStyle name="40% - Accent6 4 4 5" xfId="31160" xr:uid="{77D9C255-D5A1-4FA8-BC25-56726AADDDFA}"/>
    <cellStyle name="40% - Accent6 4 4 5 2" xfId="31161" xr:uid="{0BF4008B-8F89-4AE7-90BD-F09A47B8FE74}"/>
    <cellStyle name="40% - Accent6 4 4 5 2 2" xfId="31162" xr:uid="{13C97053-6514-4DDF-8E6F-4AFBF9156114}"/>
    <cellStyle name="40% - Accent6 4 4 5 2 2 2" xfId="31163" xr:uid="{D035B2BA-F0FE-4BB7-9CF6-E6F8AB7EB69C}"/>
    <cellStyle name="40% - Accent6 4 4 5 2 2 2 2" xfId="31164" xr:uid="{5F9A5946-5643-4AF5-A1DC-476BC8F99497}"/>
    <cellStyle name="40% - Accent6 4 4 5 2 2 3" xfId="31165" xr:uid="{94FABD8F-04DD-4E42-896A-449D189C8322}"/>
    <cellStyle name="40% - Accent6 4 4 5 2 3" xfId="31166" xr:uid="{6ACB6967-5531-471A-B123-BBC359C67480}"/>
    <cellStyle name="40% - Accent6 4 4 5 2 3 2" xfId="31167" xr:uid="{D98710DD-8653-4196-A57C-A21BDE1D92B1}"/>
    <cellStyle name="40% - Accent6 4 4 5 2 4" xfId="31168" xr:uid="{0A240829-20EB-4812-A3B2-BAC0F403FFBF}"/>
    <cellStyle name="40% - Accent6 4 4 5 3" xfId="31169" xr:uid="{2653DD1E-1F56-4B88-966D-3CAEC74FE998}"/>
    <cellStyle name="40% - Accent6 4 4 5 3 2" xfId="31170" xr:uid="{2C0EF721-BE33-4538-8239-0390B055CF67}"/>
    <cellStyle name="40% - Accent6 4 4 5 3 2 2" xfId="31171" xr:uid="{9AE81312-7AA0-4019-B29B-EF45E87A52D7}"/>
    <cellStyle name="40% - Accent6 4 4 5 3 3" xfId="31172" xr:uid="{6D72A5CB-69C4-49B5-9BCF-E30FEA9781AA}"/>
    <cellStyle name="40% - Accent6 4 4 5 4" xfId="31173" xr:uid="{18E1C234-E8D4-43F5-909E-50F862A7E6D9}"/>
    <cellStyle name="40% - Accent6 4 4 5 4 2" xfId="31174" xr:uid="{B4314F80-52D7-4845-95EF-D1CAEDE059B4}"/>
    <cellStyle name="40% - Accent6 4 4 5 5" xfId="31175" xr:uid="{E0EAD7A3-8C6C-480B-BB64-005E4678D3E9}"/>
    <cellStyle name="40% - Accent6 4 4 6" xfId="31176" xr:uid="{43520CF9-0A99-4349-9FC0-575D0E4F818E}"/>
    <cellStyle name="40% - Accent6 4 4 6 2" xfId="31177" xr:uid="{27E67AC6-0BF5-422D-A1A0-48C402076500}"/>
    <cellStyle name="40% - Accent6 4 4 6 2 2" xfId="31178" xr:uid="{2096D6BA-E526-4A7F-8A45-E20D058BE4EA}"/>
    <cellStyle name="40% - Accent6 4 4 6 2 2 2" xfId="31179" xr:uid="{90FAE63A-500E-40DC-89FF-DD1E2022465E}"/>
    <cellStyle name="40% - Accent6 4 4 6 2 3" xfId="31180" xr:uid="{B72CA632-B9E6-4661-8184-F1BCF5B92E7A}"/>
    <cellStyle name="40% - Accent6 4 4 6 3" xfId="31181" xr:uid="{3E6C422D-D14C-4738-BFE8-A303B997A780}"/>
    <cellStyle name="40% - Accent6 4 4 6 3 2" xfId="31182" xr:uid="{E59B90D1-AB49-46D3-9461-9F872C2F26E9}"/>
    <cellStyle name="40% - Accent6 4 4 6 4" xfId="31183" xr:uid="{F30B8793-6FDA-49E4-AB5B-0F8B497F6173}"/>
    <cellStyle name="40% - Accent6 4 4 7" xfId="31184" xr:uid="{83F12650-B27C-4E42-B4DC-028B8FCA5995}"/>
    <cellStyle name="40% - Accent6 4 4 7 2" xfId="31185" xr:uid="{ECB2D17D-473F-4E8D-9A49-E423F127B818}"/>
    <cellStyle name="40% - Accent6 4 4 7 2 2" xfId="31186" xr:uid="{D45288B1-FB2F-4799-AF08-1830D7524E95}"/>
    <cellStyle name="40% - Accent6 4 4 7 3" xfId="31187" xr:uid="{24E0B4E5-9482-40C6-9F47-2CB9240DF840}"/>
    <cellStyle name="40% - Accent6 4 4 8" xfId="31188" xr:uid="{EC35FF04-778F-4C1F-9474-20A334C8D95A}"/>
    <cellStyle name="40% - Accent6 4 4 8 2" xfId="31189" xr:uid="{776C4FC9-41D8-4C85-A168-BD08D87C5DDF}"/>
    <cellStyle name="40% - Accent6 4 4 9" xfId="31190" xr:uid="{E61E9F0C-9D7D-4BF5-BF45-76FE45DBED52}"/>
    <cellStyle name="40% - Accent6 4 4 9 2" xfId="31191" xr:uid="{1E667195-CB05-4D04-94BC-FA6360C62082}"/>
    <cellStyle name="40% - Accent6 4 5" xfId="31192" xr:uid="{61DB7157-5807-4517-933D-594CE2E767A3}"/>
    <cellStyle name="40% - Accent6 4 5 2" xfId="31193" xr:uid="{F3D8C218-6BBC-48E5-9289-F418E1C5CEAD}"/>
    <cellStyle name="40% - Accent6 4 5 2 2" xfId="31194" xr:uid="{983FFE58-C1E6-49A5-9DD7-B0D9700A5C28}"/>
    <cellStyle name="40% - Accent6 4 5 2 2 2" xfId="31195" xr:uid="{26122D84-E930-42F7-911C-B65F0CA7DAC1}"/>
    <cellStyle name="40% - Accent6 4 5 2 2 2 2" xfId="31196" xr:uid="{99AEA4DA-BE43-47DD-AE83-8106B513EE3E}"/>
    <cellStyle name="40% - Accent6 4 5 2 2 2 2 2" xfId="31197" xr:uid="{62ACC39F-3EEB-4B6A-B0FB-EA0AE66D9358}"/>
    <cellStyle name="40% - Accent6 4 5 2 2 2 3" xfId="31198" xr:uid="{B000D08E-A840-457A-AF74-5E9F3B7BFD75}"/>
    <cellStyle name="40% - Accent6 4 5 2 2 3" xfId="31199" xr:uid="{97693D9C-1EFD-404E-B429-CE6E1A459E15}"/>
    <cellStyle name="40% - Accent6 4 5 2 2 3 2" xfId="31200" xr:uid="{913061D9-2DBE-4FE5-9FEE-91FC657EE21F}"/>
    <cellStyle name="40% - Accent6 4 5 2 2 4" xfId="31201" xr:uid="{F630D6E9-9B41-493D-A984-00DBE5B4C47B}"/>
    <cellStyle name="40% - Accent6 4 5 2 3" xfId="31202" xr:uid="{DA3642F5-3983-4153-B4E4-2B38E1F742DA}"/>
    <cellStyle name="40% - Accent6 4 5 2 3 2" xfId="31203" xr:uid="{7CBB9EDB-CF5C-4903-AA9B-B22E99C24906}"/>
    <cellStyle name="40% - Accent6 4 5 2 3 2 2" xfId="31204" xr:uid="{0DBC7E2F-672E-4FCA-8730-A29F43544940}"/>
    <cellStyle name="40% - Accent6 4 5 2 3 3" xfId="31205" xr:uid="{EF37B1C9-8418-4F76-A0DF-C38F1F2D06AB}"/>
    <cellStyle name="40% - Accent6 4 5 2 4" xfId="31206" xr:uid="{7BA8E66C-CF62-4299-B354-BD6B607BF2A4}"/>
    <cellStyle name="40% - Accent6 4 5 2 4 2" xfId="31207" xr:uid="{E104E33A-53A5-4879-A826-DBE8FB5B95D9}"/>
    <cellStyle name="40% - Accent6 4 5 2 5" xfId="31208" xr:uid="{77B80343-7259-4ED5-A7DA-700344F5E976}"/>
    <cellStyle name="40% - Accent6 4 5 2 5 2" xfId="31209" xr:uid="{60FF5BBE-BA6A-4CDF-AD94-491366D9EE74}"/>
    <cellStyle name="40% - Accent6 4 5 2 6" xfId="31210" xr:uid="{0DAD2561-E73D-471C-BF1D-4176944E0889}"/>
    <cellStyle name="40% - Accent6 4 5 2 7" xfId="31211" xr:uid="{4D3AF3C6-86AE-4992-AE1C-820C004274DA}"/>
    <cellStyle name="40% - Accent6 4 5 3" xfId="31212" xr:uid="{33C2B28C-7DAE-4453-8199-B00C89D4D006}"/>
    <cellStyle name="40% - Accent6 4 5 3 2" xfId="31213" xr:uid="{CDA59567-712B-4F1F-A4EF-187111B98489}"/>
    <cellStyle name="40% - Accent6 4 5 3 2 2" xfId="31214" xr:uid="{4D760101-F94F-42A3-A28D-E20227DE0483}"/>
    <cellStyle name="40% - Accent6 4 5 3 2 2 2" xfId="31215" xr:uid="{BA3E9EED-2578-41AD-A4B3-449E9CB73DE5}"/>
    <cellStyle name="40% - Accent6 4 5 3 2 2 2 2" xfId="31216" xr:uid="{4B9E7929-0107-46F0-A338-0C2BD1554A99}"/>
    <cellStyle name="40% - Accent6 4 5 3 2 2 3" xfId="31217" xr:uid="{F97C95BB-540B-4A72-9484-7C867FC3A0D9}"/>
    <cellStyle name="40% - Accent6 4 5 3 2 3" xfId="31218" xr:uid="{8B9519F0-B007-4E17-B928-CACAC71A43EB}"/>
    <cellStyle name="40% - Accent6 4 5 3 2 3 2" xfId="31219" xr:uid="{9A5194AB-AC0E-42D4-936E-EC0C0681C14D}"/>
    <cellStyle name="40% - Accent6 4 5 3 2 4" xfId="31220" xr:uid="{8149483D-D9B1-418B-9863-826D46EF6761}"/>
    <cellStyle name="40% - Accent6 4 5 3 3" xfId="31221" xr:uid="{38FA7016-3FA4-47FF-B0EF-59C014EE5AB9}"/>
    <cellStyle name="40% - Accent6 4 5 3 3 2" xfId="31222" xr:uid="{FC591D2C-7CDE-4C14-979F-C685898B6FFE}"/>
    <cellStyle name="40% - Accent6 4 5 3 3 2 2" xfId="31223" xr:uid="{F26F232A-96C0-47DF-B477-2794D9C380E5}"/>
    <cellStyle name="40% - Accent6 4 5 3 3 3" xfId="31224" xr:uid="{DC8DA668-79FF-489A-81CE-4EE350A999EE}"/>
    <cellStyle name="40% - Accent6 4 5 3 4" xfId="31225" xr:uid="{7B74053F-A566-45B3-84B4-BB5A021C2F1E}"/>
    <cellStyle name="40% - Accent6 4 5 3 4 2" xfId="31226" xr:uid="{99B68826-B8C4-4832-AFF8-9F072FCB409E}"/>
    <cellStyle name="40% - Accent6 4 5 3 5" xfId="31227" xr:uid="{5496DF5B-F949-4382-93E8-2AFBD0291217}"/>
    <cellStyle name="40% - Accent6 4 5 4" xfId="31228" xr:uid="{49A18184-DDB8-4425-8A7C-AE4FAD592297}"/>
    <cellStyle name="40% - Accent6 4 5 4 2" xfId="31229" xr:uid="{1C4C139E-D396-41A1-9658-553F33907457}"/>
    <cellStyle name="40% - Accent6 4 5 4 2 2" xfId="31230" xr:uid="{8BC0FF82-7BD0-4B9D-9EFA-DADC0EF88258}"/>
    <cellStyle name="40% - Accent6 4 5 4 2 2 2" xfId="31231" xr:uid="{3D36D361-F9BA-49A3-9F24-25BA488FEB7D}"/>
    <cellStyle name="40% - Accent6 4 5 4 2 3" xfId="31232" xr:uid="{0A80FDDC-34AF-4322-B738-C2D8E5D5407F}"/>
    <cellStyle name="40% - Accent6 4 5 4 3" xfId="31233" xr:uid="{BF80F7BC-F970-452D-9DCD-0D8FB4F8749A}"/>
    <cellStyle name="40% - Accent6 4 5 4 3 2" xfId="31234" xr:uid="{82A917AD-3187-47F4-8A2D-EC049DD8B41C}"/>
    <cellStyle name="40% - Accent6 4 5 4 4" xfId="31235" xr:uid="{21B0195A-80CA-47F8-9CCA-DF0FA3713A3F}"/>
    <cellStyle name="40% - Accent6 4 5 5" xfId="31236" xr:uid="{B5BB742D-9022-427D-8318-E923653847BF}"/>
    <cellStyle name="40% - Accent6 4 5 5 2" xfId="31237" xr:uid="{C81DFA94-E86E-497A-9C8A-E3494A1FC78A}"/>
    <cellStyle name="40% - Accent6 4 5 5 2 2" xfId="31238" xr:uid="{243CEAC5-91C8-4ECF-BE1F-0470811ABA37}"/>
    <cellStyle name="40% - Accent6 4 5 5 3" xfId="31239" xr:uid="{0A5F2436-6FEA-4C78-A57D-BB9AC64CDB79}"/>
    <cellStyle name="40% - Accent6 4 5 6" xfId="31240" xr:uid="{D63ADA8C-7655-4370-9610-9811656B282E}"/>
    <cellStyle name="40% - Accent6 4 5 6 2" xfId="31241" xr:uid="{E49F9681-18B1-4A6B-B43C-D25106D735D5}"/>
    <cellStyle name="40% - Accent6 4 5 7" xfId="31242" xr:uid="{044CD128-DA06-4407-8529-46EF03D7E320}"/>
    <cellStyle name="40% - Accent6 4 5 7 2" xfId="31243" xr:uid="{9DDC763F-BF1F-4D0D-A4AF-DDCBDBFFBF96}"/>
    <cellStyle name="40% - Accent6 4 5 8" xfId="31244" xr:uid="{77A0DD02-8748-46E0-AE76-A16908A6D7CA}"/>
    <cellStyle name="40% - Accent6 4 5 9" xfId="31245" xr:uid="{B2A11A96-D2BD-4DD3-B580-50F862D55B0B}"/>
    <cellStyle name="40% - Accent6 4 6" xfId="31246" xr:uid="{7B0A3502-D7F4-4D3E-A7CC-84B0E6714ABC}"/>
    <cellStyle name="40% - Accent6 4 6 2" xfId="31247" xr:uid="{9E14FFAF-B565-48AB-8203-A28C5CEBFF1A}"/>
    <cellStyle name="40% - Accent6 4 6 2 2" xfId="31248" xr:uid="{DDCE3A04-F95F-43A6-BD8B-2A9671E32D7D}"/>
    <cellStyle name="40% - Accent6 4 6 2 2 2" xfId="31249" xr:uid="{AE7B2056-55D5-4383-A241-2393DC79BC01}"/>
    <cellStyle name="40% - Accent6 4 6 2 2 2 2" xfId="31250" xr:uid="{1862D10F-809F-4259-8E57-80312DD54D67}"/>
    <cellStyle name="40% - Accent6 4 6 2 2 2 2 2" xfId="31251" xr:uid="{807DB957-2DF6-4C54-9F7B-375AD7B61BD8}"/>
    <cellStyle name="40% - Accent6 4 6 2 2 2 3" xfId="31252" xr:uid="{6725D064-1B2C-4147-8450-F6E318D54705}"/>
    <cellStyle name="40% - Accent6 4 6 2 2 3" xfId="31253" xr:uid="{BD46F855-5019-4C0C-955B-483D8792A08B}"/>
    <cellStyle name="40% - Accent6 4 6 2 2 3 2" xfId="31254" xr:uid="{FA165578-9F39-405C-9BF3-38B22DC0B354}"/>
    <cellStyle name="40% - Accent6 4 6 2 2 4" xfId="31255" xr:uid="{427272E7-B2B3-4C56-B603-EB035B19782D}"/>
    <cellStyle name="40% - Accent6 4 6 2 3" xfId="31256" xr:uid="{9AF24FC3-4F47-4DAA-ADEE-CEC394C98872}"/>
    <cellStyle name="40% - Accent6 4 6 2 3 2" xfId="31257" xr:uid="{2811EA92-7386-42DA-ADB0-2C53D501582F}"/>
    <cellStyle name="40% - Accent6 4 6 2 3 2 2" xfId="31258" xr:uid="{87584751-ECED-46C8-81BD-20EE802A274F}"/>
    <cellStyle name="40% - Accent6 4 6 2 3 3" xfId="31259" xr:uid="{4E9C3EA4-E128-4E21-9FC1-05D47242C25B}"/>
    <cellStyle name="40% - Accent6 4 6 2 4" xfId="31260" xr:uid="{C802D8B4-7A4F-4BD4-BDF7-DF260F253FFF}"/>
    <cellStyle name="40% - Accent6 4 6 2 4 2" xfId="31261" xr:uid="{2C1E7ADA-8A4A-4FAD-B35F-2AC6EC9B4219}"/>
    <cellStyle name="40% - Accent6 4 6 2 5" xfId="31262" xr:uid="{465B7BD1-A0B1-4213-B37A-EE8809C6420A}"/>
    <cellStyle name="40% - Accent6 4 6 3" xfId="31263" xr:uid="{8AA720BC-00AE-4DFB-B8CC-3BE52AA0231F}"/>
    <cellStyle name="40% - Accent6 4 6 3 2" xfId="31264" xr:uid="{CF51E8F2-101F-43EB-9B68-A629A5686200}"/>
    <cellStyle name="40% - Accent6 4 6 3 2 2" xfId="31265" xr:uid="{C8C45712-517A-4CA2-B4E6-7682C2EBCAF9}"/>
    <cellStyle name="40% - Accent6 4 6 3 2 2 2" xfId="31266" xr:uid="{E11BF7BD-5371-45B1-8D8A-83853F32E080}"/>
    <cellStyle name="40% - Accent6 4 6 3 2 3" xfId="31267" xr:uid="{4A8FFE86-90E0-4E52-93E9-2C9F2A36A23E}"/>
    <cellStyle name="40% - Accent6 4 6 3 3" xfId="31268" xr:uid="{A038DC87-CAE8-471B-B2EC-74FF324D7CB3}"/>
    <cellStyle name="40% - Accent6 4 6 3 3 2" xfId="31269" xr:uid="{9ABC0145-6CD5-4145-96AD-4CFE3BC18DF1}"/>
    <cellStyle name="40% - Accent6 4 6 3 4" xfId="31270" xr:uid="{F7660E9D-F5D0-41CE-9622-312B771EB224}"/>
    <cellStyle name="40% - Accent6 4 6 4" xfId="31271" xr:uid="{083BB79E-3B76-42D2-BFEE-85FC9E4ECBC9}"/>
    <cellStyle name="40% - Accent6 4 6 4 2" xfId="31272" xr:uid="{348A9E14-E39E-4A84-9427-2278F3907D20}"/>
    <cellStyle name="40% - Accent6 4 6 4 2 2" xfId="31273" xr:uid="{6ADDC01B-26BC-486D-98CB-891DBCEA1F5E}"/>
    <cellStyle name="40% - Accent6 4 6 4 3" xfId="31274" xr:uid="{C77143D5-F00D-4525-9BEB-A634B8325BCD}"/>
    <cellStyle name="40% - Accent6 4 6 5" xfId="31275" xr:uid="{26E08C3E-64A6-46D3-A425-8B0D8850FAFD}"/>
    <cellStyle name="40% - Accent6 4 6 5 2" xfId="31276" xr:uid="{452F387B-5B00-4E2B-88E9-B65AC21EA6F9}"/>
    <cellStyle name="40% - Accent6 4 6 6" xfId="31277" xr:uid="{27857A77-F53B-4DCD-9F49-E77EC8AA262D}"/>
    <cellStyle name="40% - Accent6 4 6 6 2" xfId="31278" xr:uid="{F67D318A-17A5-4C47-A68D-647A0893E198}"/>
    <cellStyle name="40% - Accent6 4 6 7" xfId="31279" xr:uid="{A2C28EB8-E5CF-4915-AE38-BD043540B39D}"/>
    <cellStyle name="40% - Accent6 4 6 8" xfId="31280" xr:uid="{198A4BDB-4AE8-4907-8F70-85919CF9AA12}"/>
    <cellStyle name="40% - Accent6 4 7" xfId="31281" xr:uid="{5A6344E6-18AB-4FA1-A1F1-32F760AE09B2}"/>
    <cellStyle name="40% - Accent6 4 7 2" xfId="31282" xr:uid="{B15C7A80-F554-4FAD-8453-B6B70F64C848}"/>
    <cellStyle name="40% - Accent6 4 7 2 2" xfId="31283" xr:uid="{5DFEE70C-A8F3-4424-A6EE-C2189973AE9A}"/>
    <cellStyle name="40% - Accent6 4 7 2 2 2" xfId="31284" xr:uid="{5BDD93F6-81A2-442D-9CCB-1E1AC243E185}"/>
    <cellStyle name="40% - Accent6 4 7 2 2 2 2" xfId="31285" xr:uid="{449A95A8-7646-4DE6-9315-0F8FCE42A4FD}"/>
    <cellStyle name="40% - Accent6 4 7 2 2 3" xfId="31286" xr:uid="{19C8F6B2-4C96-4348-9E80-EC16DDFEF7E8}"/>
    <cellStyle name="40% - Accent6 4 7 2 3" xfId="31287" xr:uid="{684A5BA2-C782-48D9-AC68-598E32A3EE0A}"/>
    <cellStyle name="40% - Accent6 4 7 2 3 2" xfId="31288" xr:uid="{2FE5DC01-5631-4CF9-B109-92F368490D04}"/>
    <cellStyle name="40% - Accent6 4 7 2 4" xfId="31289" xr:uid="{2FE929D7-2E99-4198-BB0C-C9B11323C75A}"/>
    <cellStyle name="40% - Accent6 4 7 3" xfId="31290" xr:uid="{E6D3DA95-CFB6-43E1-83E0-716D2B6007E0}"/>
    <cellStyle name="40% - Accent6 4 7 3 2" xfId="31291" xr:uid="{6AF00B4D-3D62-425F-A93B-D70BD98F944C}"/>
    <cellStyle name="40% - Accent6 4 7 3 2 2" xfId="31292" xr:uid="{78DC3343-C27F-4597-B669-1C5BBD40FA29}"/>
    <cellStyle name="40% - Accent6 4 7 3 3" xfId="31293" xr:uid="{82CADBE7-780E-4CD3-90CA-86551225DB8A}"/>
    <cellStyle name="40% - Accent6 4 7 4" xfId="31294" xr:uid="{BF1FC46F-6BF0-40ED-A8AA-493373CACAD9}"/>
    <cellStyle name="40% - Accent6 4 7 4 2" xfId="31295" xr:uid="{8078F526-C92A-4051-985E-C1D7B32B5D1D}"/>
    <cellStyle name="40% - Accent6 4 7 5" xfId="31296" xr:uid="{2884EB15-3272-4931-B53B-317770645878}"/>
    <cellStyle name="40% - Accent6 4 8" xfId="31297" xr:uid="{4365F64B-8502-4888-AC04-46FC0CF5850B}"/>
    <cellStyle name="40% - Accent6 4 8 2" xfId="31298" xr:uid="{6C73C2AB-B203-45D4-8DA9-93D91992CDAC}"/>
    <cellStyle name="40% - Accent6 4 8 2 2" xfId="31299" xr:uid="{90F4EAE9-EB95-4111-9515-7B1570745A97}"/>
    <cellStyle name="40% - Accent6 4 8 2 2 2" xfId="31300" xr:uid="{EB43390B-A979-40AE-8652-29A00643474C}"/>
    <cellStyle name="40% - Accent6 4 8 2 2 2 2" xfId="31301" xr:uid="{7CB255FC-CBC2-451D-8DA4-A072BEE33C03}"/>
    <cellStyle name="40% - Accent6 4 8 2 2 3" xfId="31302" xr:uid="{9E618FDD-A1E7-4EB9-81CB-4F9677422A90}"/>
    <cellStyle name="40% - Accent6 4 8 2 3" xfId="31303" xr:uid="{E7A48532-1C12-4922-A5E1-FBC022C964A4}"/>
    <cellStyle name="40% - Accent6 4 8 2 3 2" xfId="31304" xr:uid="{AB65049E-D631-4540-99DD-F93C060ECDCA}"/>
    <cellStyle name="40% - Accent6 4 8 2 4" xfId="31305" xr:uid="{B5A8437D-E83A-4FF9-850C-3C0B3EBD1A59}"/>
    <cellStyle name="40% - Accent6 4 8 3" xfId="31306" xr:uid="{1B8C3901-9026-40B4-8364-310F636A4993}"/>
    <cellStyle name="40% - Accent6 4 8 3 2" xfId="31307" xr:uid="{4FF8E302-B4A9-4ADE-8C82-75E0B757C8C9}"/>
    <cellStyle name="40% - Accent6 4 8 3 2 2" xfId="31308" xr:uid="{8FEB04E9-4819-4913-BB79-ACA83CE27CA9}"/>
    <cellStyle name="40% - Accent6 4 8 3 3" xfId="31309" xr:uid="{9C62ED21-5DE2-4C05-9A1D-E2651E007E0A}"/>
    <cellStyle name="40% - Accent6 4 8 4" xfId="31310" xr:uid="{D1632F28-3ECC-461B-B1B5-717215F96371}"/>
    <cellStyle name="40% - Accent6 4 8 4 2" xfId="31311" xr:uid="{A42F2D2B-DE7D-4379-9B84-D83D4E4A69FA}"/>
    <cellStyle name="40% - Accent6 4 8 5" xfId="31312" xr:uid="{F8BF5005-F653-4188-BB47-1AAB65F64B4D}"/>
    <cellStyle name="40% - Accent6 4 9" xfId="31313" xr:uid="{C2E176A3-74CD-4B4D-BCB7-65877E0658EC}"/>
    <cellStyle name="40% - Accent6 4 9 2" xfId="31314" xr:uid="{C39AAC09-44D8-460D-ADCF-6E2F8313D273}"/>
    <cellStyle name="40% - Accent6 4 9 2 2" xfId="31315" xr:uid="{97285D7E-B15D-45A4-B9D7-8E97E0772EA6}"/>
    <cellStyle name="40% - Accent6 4 9 2 2 2" xfId="31316" xr:uid="{C76097F3-653A-4CFF-9835-69F52AF6BA04}"/>
    <cellStyle name="40% - Accent6 4 9 2 2 2 2" xfId="31317" xr:uid="{BEE0500D-0EA7-4E54-869C-1A8C69165A7C}"/>
    <cellStyle name="40% - Accent6 4 9 2 2 3" xfId="31318" xr:uid="{3027025B-482D-4A17-9D8E-8E1BBDDB6271}"/>
    <cellStyle name="40% - Accent6 4 9 2 3" xfId="31319" xr:uid="{C964AD9C-D71C-4C21-8D7C-F9232C7A0F92}"/>
    <cellStyle name="40% - Accent6 4 9 2 3 2" xfId="31320" xr:uid="{CBC40ED6-43F0-4CE9-B31D-C7845E80D7F3}"/>
    <cellStyle name="40% - Accent6 4 9 2 4" xfId="31321" xr:uid="{F9BE27A4-2FB5-4AAA-9F57-04776B8BC632}"/>
    <cellStyle name="40% - Accent6 4 9 3" xfId="31322" xr:uid="{9CF0309A-C056-4D48-B733-A285D47CC479}"/>
    <cellStyle name="40% - Accent6 4 9 3 2" xfId="31323" xr:uid="{44F13AD7-9450-41CA-928A-CDA3509E5E93}"/>
    <cellStyle name="40% - Accent6 4 9 3 2 2" xfId="31324" xr:uid="{170DFA63-A761-4D56-BE26-D7C00FDF76F7}"/>
    <cellStyle name="40% - Accent6 4 9 3 3" xfId="31325" xr:uid="{9B4BC519-5449-4D32-B0A8-4FF21E92D0E4}"/>
    <cellStyle name="40% - Accent6 4 9 4" xfId="31326" xr:uid="{186045D8-0868-4270-9C3C-6AAA4706E692}"/>
    <cellStyle name="40% - Accent6 4 9 4 2" xfId="31327" xr:uid="{ECC874BB-5B1D-4AD5-BED1-63E524C98900}"/>
    <cellStyle name="40% - Accent6 4 9 5" xfId="31328" xr:uid="{8FD1040E-CB32-4736-8A02-44EA02292BFA}"/>
    <cellStyle name="40% - Accent6 4_Asset Register (new)" xfId="31329" xr:uid="{05391821-832B-44F0-B4CD-81622E32767D}"/>
    <cellStyle name="40% - Accent6 5" xfId="31330" xr:uid="{470BDEC9-F048-434D-93EA-D2C34B6B728C}"/>
    <cellStyle name="40% - Accent6 5 10" xfId="31331" xr:uid="{44C714BF-F1E9-4A19-AAC7-884FA97259FD}"/>
    <cellStyle name="40% - Accent6 5 10 2" xfId="31332" xr:uid="{E260502B-6ABF-43FF-A2F7-76ECD35340E9}"/>
    <cellStyle name="40% - Accent6 5 11" xfId="31333" xr:uid="{D5192568-AFE4-4311-9FAD-1F91DB1AE34F}"/>
    <cellStyle name="40% - Accent6 5 12" xfId="31334" xr:uid="{2949E7D9-670A-412C-8F02-B127B0D726CC}"/>
    <cellStyle name="40% - Accent6 5 2" xfId="31335" xr:uid="{578B4B2B-D9B9-4DFC-8FDD-B70363A92AFA}"/>
    <cellStyle name="40% - Accent6 5 2 10" xfId="31336" xr:uid="{9409E030-00F2-4434-92EC-9166CE1BFC6B}"/>
    <cellStyle name="40% - Accent6 5 2 11" xfId="31337" xr:uid="{754F29F9-CABA-4D0F-8F24-ECBAF438292B}"/>
    <cellStyle name="40% - Accent6 5 2 2" xfId="31338" xr:uid="{4DAE76B4-5EE9-4BB4-81C3-99CB9B90AAE3}"/>
    <cellStyle name="40% - Accent6 5 2 2 2" xfId="31339" xr:uid="{1A02C13E-520E-475E-AE1B-2476F210AA0B}"/>
    <cellStyle name="40% - Accent6 5 2 2 2 2" xfId="31340" xr:uid="{0BFB9FCA-1C35-400D-87FD-379F73DCD33B}"/>
    <cellStyle name="40% - Accent6 5 2 2 2 2 2" xfId="31341" xr:uid="{61BC3F3F-17B2-45DA-B406-30FFE825D207}"/>
    <cellStyle name="40% - Accent6 5 2 2 2 2 2 2" xfId="31342" xr:uid="{8D1697C0-0363-4A12-8B62-76A07416A6E8}"/>
    <cellStyle name="40% - Accent6 5 2 2 2 2 3" xfId="31343" xr:uid="{3EE4455B-4222-43A5-B5DA-63A16715170C}"/>
    <cellStyle name="40% - Accent6 5 2 2 2 3" xfId="31344" xr:uid="{BFB59A3E-B816-492D-A5AD-9BE4CBBA8B33}"/>
    <cellStyle name="40% - Accent6 5 2 2 2 3 2" xfId="31345" xr:uid="{D00A63EB-ED17-467F-AC3A-837ABA4FFF47}"/>
    <cellStyle name="40% - Accent6 5 2 2 2 4" xfId="31346" xr:uid="{148D3F87-A827-4DF3-993E-E6EECB0F4DDF}"/>
    <cellStyle name="40% - Accent6 5 2 2 2 5" xfId="31347" xr:uid="{2F2B3A5D-49C5-4A27-B5B1-DDE8612A5050}"/>
    <cellStyle name="40% - Accent6 5 2 2 3" xfId="31348" xr:uid="{C091C6C3-D9D7-4A38-90C2-EA05BD8FFCB4}"/>
    <cellStyle name="40% - Accent6 5 2 2 3 2" xfId="31349" xr:uid="{B55B454E-B2CF-4C9F-9C5A-A8DA8FCE03D2}"/>
    <cellStyle name="40% - Accent6 5 2 2 3 2 2" xfId="31350" xr:uid="{0B473789-76DD-4705-9178-D8285D789FA5}"/>
    <cellStyle name="40% - Accent6 5 2 2 3 3" xfId="31351" xr:uid="{67617552-05F5-4921-BC4B-294D816BC1E4}"/>
    <cellStyle name="40% - Accent6 5 2 2 4" xfId="31352" xr:uid="{1F8CA9A5-F441-4C5D-A661-3D46D7F783AE}"/>
    <cellStyle name="40% - Accent6 5 2 2 4 2" xfId="31353" xr:uid="{6A08A025-8474-457E-A6C9-D4EB462D6971}"/>
    <cellStyle name="40% - Accent6 5 2 2 5" xfId="31354" xr:uid="{4A12273D-E787-4D6D-88E8-FAC25BC534C2}"/>
    <cellStyle name="40% - Accent6 5 2 2 5 2" xfId="31355" xr:uid="{869637F1-FF87-402C-A164-BA80B8CA1E46}"/>
    <cellStyle name="40% - Accent6 5 2 2 6" xfId="31356" xr:uid="{97F25BFA-E2C0-449D-B482-83769FCA8759}"/>
    <cellStyle name="40% - Accent6 5 2 2 7" xfId="31357" xr:uid="{E97FCB57-DCA3-41E8-B7DD-18D15329A7C6}"/>
    <cellStyle name="40% - Accent6 5 2 3" xfId="31358" xr:uid="{3EAC71D0-BC28-4B61-9ACB-2ACDFE184B03}"/>
    <cellStyle name="40% - Accent6 5 2 3 2" xfId="31359" xr:uid="{6CD49D17-0A38-46BE-B04E-EEC413E0340E}"/>
    <cellStyle name="40% - Accent6 5 2 3 2 2" xfId="31360" xr:uid="{CCF7B16E-A638-4C9D-96CC-09616276BC17}"/>
    <cellStyle name="40% - Accent6 5 2 3 2 2 2" xfId="31361" xr:uid="{0C4770A6-753E-40BB-8FCE-4CC8AFC51ED2}"/>
    <cellStyle name="40% - Accent6 5 2 3 2 2 2 2" xfId="31362" xr:uid="{2BA9161E-8BC3-4483-B88E-F3A92753DC8F}"/>
    <cellStyle name="40% - Accent6 5 2 3 2 2 3" xfId="31363" xr:uid="{474FF8FB-1B26-42E3-A104-00110733FEF7}"/>
    <cellStyle name="40% - Accent6 5 2 3 2 3" xfId="31364" xr:uid="{9DE33690-0FFF-43EA-9E15-277F05C9772F}"/>
    <cellStyle name="40% - Accent6 5 2 3 2 3 2" xfId="31365" xr:uid="{20FB0FB1-47AD-4871-8C84-34C6EA453D6B}"/>
    <cellStyle name="40% - Accent6 5 2 3 2 4" xfId="31366" xr:uid="{9CA06B6A-95C7-4C1D-9F48-D39ACF3D6284}"/>
    <cellStyle name="40% - Accent6 5 2 3 2 5" xfId="31367" xr:uid="{C20B8021-9E2F-4C8F-BD38-B238600A454B}"/>
    <cellStyle name="40% - Accent6 5 2 3 3" xfId="31368" xr:uid="{405C7D7F-639D-4025-90FB-E94E756D2E74}"/>
    <cellStyle name="40% - Accent6 5 2 3 3 2" xfId="31369" xr:uid="{D90EF930-3E8D-41E6-8DFB-B83D0EE61C8C}"/>
    <cellStyle name="40% - Accent6 5 2 3 3 2 2" xfId="31370" xr:uid="{47B1E8EB-6AF3-49D6-996E-E7583660E059}"/>
    <cellStyle name="40% - Accent6 5 2 3 3 3" xfId="31371" xr:uid="{F567E124-59B4-4A80-A052-BA7E45E7D12F}"/>
    <cellStyle name="40% - Accent6 5 2 3 4" xfId="31372" xr:uid="{454EEDEA-B05C-4632-965B-5471897D7470}"/>
    <cellStyle name="40% - Accent6 5 2 3 4 2" xfId="31373" xr:uid="{0D1C9724-B973-4D3D-8C89-C56A27BEA259}"/>
    <cellStyle name="40% - Accent6 5 2 3 5" xfId="31374" xr:uid="{0FDBF4ED-61C6-47F1-B9C3-DC3A090AB605}"/>
    <cellStyle name="40% - Accent6 5 2 3 6" xfId="31375" xr:uid="{3DE0B818-5DF5-4F33-B9C8-500FE68C1D83}"/>
    <cellStyle name="40% - Accent6 5 2 4" xfId="31376" xr:uid="{4A8D7CF9-98B8-4A43-9E87-976F8D452EFF}"/>
    <cellStyle name="40% - Accent6 5 2 4 2" xfId="31377" xr:uid="{A0295E7F-99A7-49B0-ADA3-002730DE15B6}"/>
    <cellStyle name="40% - Accent6 5 2 4 2 2" xfId="31378" xr:uid="{38C5246A-A348-473B-BEE5-F887539A8740}"/>
    <cellStyle name="40% - Accent6 5 2 4 2 2 2" xfId="31379" xr:uid="{0C51B76B-5254-4181-98D5-080E96A2AD26}"/>
    <cellStyle name="40% - Accent6 5 2 4 2 2 2 2" xfId="31380" xr:uid="{709B6A34-BEDB-414A-BCD8-C4745898C7D3}"/>
    <cellStyle name="40% - Accent6 5 2 4 2 2 3" xfId="31381" xr:uid="{DD990739-3719-4F2F-B63D-5C3304B27F3F}"/>
    <cellStyle name="40% - Accent6 5 2 4 2 3" xfId="31382" xr:uid="{AFB43B4E-B79D-487B-8A80-E5FD4A850F13}"/>
    <cellStyle name="40% - Accent6 5 2 4 2 3 2" xfId="31383" xr:uid="{F3E9C4CF-DF42-41DC-B591-7DC52FBA03DE}"/>
    <cellStyle name="40% - Accent6 5 2 4 2 4" xfId="31384" xr:uid="{583D4088-408C-4F77-9C55-E064AD036F4B}"/>
    <cellStyle name="40% - Accent6 5 2 4 3" xfId="31385" xr:uid="{D938621F-7EF6-4CE5-91FB-5B5AA566238A}"/>
    <cellStyle name="40% - Accent6 5 2 4 3 2" xfId="31386" xr:uid="{7A811F88-15F9-4DF2-B5CA-47B5C2107C7A}"/>
    <cellStyle name="40% - Accent6 5 2 4 3 2 2" xfId="31387" xr:uid="{F6B23A13-EA61-4EEB-9EAA-E6E3672D5E8C}"/>
    <cellStyle name="40% - Accent6 5 2 4 3 3" xfId="31388" xr:uid="{9D95B88A-CE97-4915-9536-E3EE2FEAF9CB}"/>
    <cellStyle name="40% - Accent6 5 2 4 4" xfId="31389" xr:uid="{E9EC2F96-9261-49A1-8315-0684451BC49C}"/>
    <cellStyle name="40% - Accent6 5 2 4 4 2" xfId="31390" xr:uid="{DBC3C93B-74CF-4122-999C-756E842775C0}"/>
    <cellStyle name="40% - Accent6 5 2 4 5" xfId="31391" xr:uid="{42E1832A-B640-421F-A263-8C981F494622}"/>
    <cellStyle name="40% - Accent6 5 2 4 6" xfId="31392" xr:uid="{35EDD688-900A-494C-BEBB-744BEB61C7DE}"/>
    <cellStyle name="40% - Accent6 5 2 5" xfId="31393" xr:uid="{C4FF1A90-C25C-4E61-A1EB-BB04F9D07936}"/>
    <cellStyle name="40% - Accent6 5 2 5 2" xfId="31394" xr:uid="{60FF0F66-B3F1-4818-BB0E-C24504E809BD}"/>
    <cellStyle name="40% - Accent6 5 2 5 2 2" xfId="31395" xr:uid="{434239DB-ABE5-42DE-97F0-74F6CE899D86}"/>
    <cellStyle name="40% - Accent6 5 2 5 2 2 2" xfId="31396" xr:uid="{70EC2021-4306-4205-90DC-581E1EB6C1CA}"/>
    <cellStyle name="40% - Accent6 5 2 5 2 2 2 2" xfId="31397" xr:uid="{139C1869-1F66-4779-AF02-5F0B8D4A6A93}"/>
    <cellStyle name="40% - Accent6 5 2 5 2 2 3" xfId="31398" xr:uid="{8CDA6B1B-628C-4C54-A0D6-B4951258A450}"/>
    <cellStyle name="40% - Accent6 5 2 5 2 3" xfId="31399" xr:uid="{AEB60CDE-CC88-4ACC-8034-F491C79A73AB}"/>
    <cellStyle name="40% - Accent6 5 2 5 2 3 2" xfId="31400" xr:uid="{6122F5A1-933F-4317-B4BB-5FD3D606E3C3}"/>
    <cellStyle name="40% - Accent6 5 2 5 2 4" xfId="31401" xr:uid="{A979B202-3F90-4355-9B66-4AC9F6721FC0}"/>
    <cellStyle name="40% - Accent6 5 2 5 3" xfId="31402" xr:uid="{09CC120E-172B-470C-B899-213B349CD29C}"/>
    <cellStyle name="40% - Accent6 5 2 5 3 2" xfId="31403" xr:uid="{66F60BF4-24C7-4D3A-864F-53D192BA8F45}"/>
    <cellStyle name="40% - Accent6 5 2 5 3 2 2" xfId="31404" xr:uid="{D92A3899-8681-4626-AE79-F42ADA4A41AA}"/>
    <cellStyle name="40% - Accent6 5 2 5 3 3" xfId="31405" xr:uid="{854AF121-4CA2-4F3B-BE93-39BFDA07F0EF}"/>
    <cellStyle name="40% - Accent6 5 2 5 4" xfId="31406" xr:uid="{51B63CCB-A6E6-4E13-A79A-E1C700CB2EDC}"/>
    <cellStyle name="40% - Accent6 5 2 5 4 2" xfId="31407" xr:uid="{4CF059D5-40C5-44B6-88ED-E9353938C839}"/>
    <cellStyle name="40% - Accent6 5 2 5 5" xfId="31408" xr:uid="{A7D9326C-5171-48E0-B849-D4CCE58B7679}"/>
    <cellStyle name="40% - Accent6 5 2 6" xfId="31409" xr:uid="{35B68A2A-6B19-4B2F-8420-6F6DAF35ED2F}"/>
    <cellStyle name="40% - Accent6 5 2 6 2" xfId="31410" xr:uid="{60CBA753-51D6-4D0F-8F25-C3F827204DB8}"/>
    <cellStyle name="40% - Accent6 5 2 6 2 2" xfId="31411" xr:uid="{69D78E41-424B-4326-A654-A4E0317C5D5E}"/>
    <cellStyle name="40% - Accent6 5 2 6 2 2 2" xfId="31412" xr:uid="{39DD0D64-C81E-4284-82E8-7FFA719BA8C7}"/>
    <cellStyle name="40% - Accent6 5 2 6 2 3" xfId="31413" xr:uid="{906AE1DE-45DD-446B-AEC3-7B821B74E411}"/>
    <cellStyle name="40% - Accent6 5 2 6 3" xfId="31414" xr:uid="{969E7353-FFA1-4B67-9DF7-A81523D8AC27}"/>
    <cellStyle name="40% - Accent6 5 2 6 3 2" xfId="31415" xr:uid="{0C841429-415F-4A7A-A875-6329ACE112DB}"/>
    <cellStyle name="40% - Accent6 5 2 6 4" xfId="31416" xr:uid="{2F7DDCD6-BA90-42BC-AD59-AA885B49319F}"/>
    <cellStyle name="40% - Accent6 5 2 7" xfId="31417" xr:uid="{879B8E91-7011-4F8F-B705-3D9E6D820A3B}"/>
    <cellStyle name="40% - Accent6 5 2 7 2" xfId="31418" xr:uid="{76EB7A65-F7E4-4672-9876-BA7CF925295C}"/>
    <cellStyle name="40% - Accent6 5 2 7 2 2" xfId="31419" xr:uid="{92F5D738-3B0A-46BF-99A2-866361ED7248}"/>
    <cellStyle name="40% - Accent6 5 2 7 3" xfId="31420" xr:uid="{53F2CE31-0B45-4DC3-AAAB-AA54CE6E6A9D}"/>
    <cellStyle name="40% - Accent6 5 2 8" xfId="31421" xr:uid="{90502B38-3A1A-437A-B1F4-9EBF37971EC1}"/>
    <cellStyle name="40% - Accent6 5 2 8 2" xfId="31422" xr:uid="{ED06BE1C-FA7A-4918-8741-4913AE619DDE}"/>
    <cellStyle name="40% - Accent6 5 2 9" xfId="31423" xr:uid="{9E37FB71-0250-45C4-9833-7CE8BFCE7DE2}"/>
    <cellStyle name="40% - Accent6 5 2 9 2" xfId="31424" xr:uid="{2366E195-9DFE-4400-B4B8-183B070F25BF}"/>
    <cellStyle name="40% - Accent6 5 3" xfId="31425" xr:uid="{63C5FABA-0142-4647-9184-3D2C17502DEC}"/>
    <cellStyle name="40% - Accent6 5 3 2" xfId="31426" xr:uid="{24819082-4FB2-48D3-9C01-CCA0F8B94D46}"/>
    <cellStyle name="40% - Accent6 5 3 2 2" xfId="31427" xr:uid="{F6EDB1E8-9576-4C9C-9815-AE0117B2868E}"/>
    <cellStyle name="40% - Accent6 5 3 2 2 2" xfId="31428" xr:uid="{B6033F96-8D24-43AD-A314-ED14394DAA93}"/>
    <cellStyle name="40% - Accent6 5 3 2 2 2 2" xfId="31429" xr:uid="{C88203BB-B104-4B80-8A12-ECFB630E7F1C}"/>
    <cellStyle name="40% - Accent6 5 3 2 2 3" xfId="31430" xr:uid="{C55A3101-EDE0-4B90-9EF3-F25D926D4EDB}"/>
    <cellStyle name="40% - Accent6 5 3 2 3" xfId="31431" xr:uid="{B398D7A9-508E-42C2-83A3-40E690AB5B14}"/>
    <cellStyle name="40% - Accent6 5 3 2 3 2" xfId="31432" xr:uid="{1E0CA0E8-207A-4AEC-BBEF-344356EA78A4}"/>
    <cellStyle name="40% - Accent6 5 3 2 4" xfId="31433" xr:uid="{664B9F40-89DA-48E1-8D0C-BD8C306A1D1D}"/>
    <cellStyle name="40% - Accent6 5 3 2 5" xfId="31434" xr:uid="{659A7CD4-5411-49FE-B00C-EE26AE2DE0A5}"/>
    <cellStyle name="40% - Accent6 5 3 3" xfId="31435" xr:uid="{D15D63C3-B252-43C0-B13D-D9023484BD6E}"/>
    <cellStyle name="40% - Accent6 5 3 3 2" xfId="31436" xr:uid="{F0825996-E47E-4E40-A012-A32DC9F8863D}"/>
    <cellStyle name="40% - Accent6 5 3 3 2 2" xfId="31437" xr:uid="{22276DA8-65E1-45BD-8895-01D0EA1A7A15}"/>
    <cellStyle name="40% - Accent6 5 3 3 3" xfId="31438" xr:uid="{53BFB030-2469-4408-97B5-374D5CEB5A3F}"/>
    <cellStyle name="40% - Accent6 5 3 4" xfId="31439" xr:uid="{CFD6DAF5-B3C3-42F3-BF54-6B63149D1FE6}"/>
    <cellStyle name="40% - Accent6 5 3 4 2" xfId="31440" xr:uid="{73C2EBFF-685F-4061-909D-E3E56B5531FF}"/>
    <cellStyle name="40% - Accent6 5 3 5" xfId="31441" xr:uid="{52D877C0-CD83-4ED3-A8F5-494EF14D908B}"/>
    <cellStyle name="40% - Accent6 5 3 5 2" xfId="31442" xr:uid="{62B66EBE-C9CB-43D9-A42A-846B92DA12EA}"/>
    <cellStyle name="40% - Accent6 5 3 6" xfId="31443" xr:uid="{4D744CCD-FCA2-4B3E-A168-DF089F31C19B}"/>
    <cellStyle name="40% - Accent6 5 3 7" xfId="31444" xr:uid="{900FA2DA-21E2-4E31-8DCD-AB22633E3669}"/>
    <cellStyle name="40% - Accent6 5 4" xfId="31445" xr:uid="{3F84CEE7-267C-4116-AA17-1CC18924DAE4}"/>
    <cellStyle name="40% - Accent6 5 4 2" xfId="31446" xr:uid="{F892B596-0E0F-40BF-86CB-70670D2A7DD0}"/>
    <cellStyle name="40% - Accent6 5 4 2 2" xfId="31447" xr:uid="{678019E3-39A9-4BD8-BF3A-4C90D78DF1DE}"/>
    <cellStyle name="40% - Accent6 5 4 2 2 2" xfId="31448" xr:uid="{7205184A-0D8A-447A-8AA0-44C5C2826938}"/>
    <cellStyle name="40% - Accent6 5 4 2 2 2 2" xfId="31449" xr:uid="{7F2F7BF8-0ABC-4C12-8B78-B1C2EA9084AB}"/>
    <cellStyle name="40% - Accent6 5 4 2 2 3" xfId="31450" xr:uid="{AD04A08A-30A1-4D21-9E59-391AC660428C}"/>
    <cellStyle name="40% - Accent6 5 4 2 3" xfId="31451" xr:uid="{FD2926A6-698D-479C-942F-BAE2C55911F8}"/>
    <cellStyle name="40% - Accent6 5 4 2 3 2" xfId="31452" xr:uid="{41F31805-19D7-4E19-9EEB-B5EB73C06609}"/>
    <cellStyle name="40% - Accent6 5 4 2 4" xfId="31453" xr:uid="{76998288-C39C-49A1-9075-D011CC81EB54}"/>
    <cellStyle name="40% - Accent6 5 4 2 5" xfId="31454" xr:uid="{F774B0DA-3201-4324-B31F-7B09DDCAF590}"/>
    <cellStyle name="40% - Accent6 5 4 3" xfId="31455" xr:uid="{527F3A90-D913-46F0-ABB1-B24F62429385}"/>
    <cellStyle name="40% - Accent6 5 4 3 2" xfId="31456" xr:uid="{5F5CE0FA-8C51-4C4A-B936-549CF4D28E7A}"/>
    <cellStyle name="40% - Accent6 5 4 3 2 2" xfId="31457" xr:uid="{8AE4124C-4600-4CF3-88B1-54C97E82E044}"/>
    <cellStyle name="40% - Accent6 5 4 3 3" xfId="31458" xr:uid="{CCEAEA9D-C275-4F5F-8DBE-17A48C2069E1}"/>
    <cellStyle name="40% - Accent6 5 4 4" xfId="31459" xr:uid="{02A9D4BA-2C12-46EC-8B14-D8DB64D4B162}"/>
    <cellStyle name="40% - Accent6 5 4 4 2" xfId="31460" xr:uid="{656127AA-D526-48AC-93D2-962C7F1D75F9}"/>
    <cellStyle name="40% - Accent6 5 4 5" xfId="31461" xr:uid="{07A73E31-AFA1-4EFC-BD91-0FB97D10ACF0}"/>
    <cellStyle name="40% - Accent6 5 4 6" xfId="31462" xr:uid="{24CBB476-AA54-4422-9C91-5EF216D6E639}"/>
    <cellStyle name="40% - Accent6 5 5" xfId="31463" xr:uid="{031DEC6F-F581-42F6-85FE-C0C52C7864AF}"/>
    <cellStyle name="40% - Accent6 5 5 2" xfId="31464" xr:uid="{9B93185B-E705-4616-8F60-D1488C6FF11E}"/>
    <cellStyle name="40% - Accent6 5 5 2 2" xfId="31465" xr:uid="{33133895-17E4-49BB-9988-F118A58B7BEC}"/>
    <cellStyle name="40% - Accent6 5 5 2 2 2" xfId="31466" xr:uid="{6135093B-6DF7-4C7C-9778-8E9D0D9D85C3}"/>
    <cellStyle name="40% - Accent6 5 5 2 2 2 2" xfId="31467" xr:uid="{382ECC32-B6EC-4649-8F25-65B87C624ADD}"/>
    <cellStyle name="40% - Accent6 5 5 2 2 3" xfId="31468" xr:uid="{A294ABCB-6213-4AFD-A876-B48E8D3D3CA3}"/>
    <cellStyle name="40% - Accent6 5 5 2 3" xfId="31469" xr:uid="{2AB44F21-7F15-4630-9038-2F382A3E0E3A}"/>
    <cellStyle name="40% - Accent6 5 5 2 3 2" xfId="31470" xr:uid="{2FDDA544-3531-43EC-9C03-8AF232348C50}"/>
    <cellStyle name="40% - Accent6 5 5 2 4" xfId="31471" xr:uid="{C5F3BC1B-62AF-4001-9FB5-430061221F7B}"/>
    <cellStyle name="40% - Accent6 5 5 3" xfId="31472" xr:uid="{DD607383-E9EB-4D85-97DF-3B528C5B25E0}"/>
    <cellStyle name="40% - Accent6 5 5 3 2" xfId="31473" xr:uid="{2A0A9019-7C70-4221-B88A-CB5FBE37AD0B}"/>
    <cellStyle name="40% - Accent6 5 5 3 2 2" xfId="31474" xr:uid="{044D760E-E2C1-473F-BA3D-93EC64868335}"/>
    <cellStyle name="40% - Accent6 5 5 3 3" xfId="31475" xr:uid="{A24C8971-3540-4FB0-A581-465DD9FF12B6}"/>
    <cellStyle name="40% - Accent6 5 5 4" xfId="31476" xr:uid="{212F389F-71BF-4472-AD21-87BEDE36B029}"/>
    <cellStyle name="40% - Accent6 5 5 4 2" xfId="31477" xr:uid="{8AF5B7F7-32D5-4756-98DF-4FB4E1521429}"/>
    <cellStyle name="40% - Accent6 5 5 5" xfId="31478" xr:uid="{6630666E-2468-4BB7-AA83-F57C2F5662A9}"/>
    <cellStyle name="40% - Accent6 5 5 6" xfId="31479" xr:uid="{E6751274-DA86-4FE9-8F53-D25E2FDAFE14}"/>
    <cellStyle name="40% - Accent6 5 6" xfId="31480" xr:uid="{703B2249-09A2-4450-AC01-9C9F34CEFC11}"/>
    <cellStyle name="40% - Accent6 5 6 2" xfId="31481" xr:uid="{87B28C97-7BAC-4D93-8526-A6C0AF51564C}"/>
    <cellStyle name="40% - Accent6 5 6 2 2" xfId="31482" xr:uid="{B0D7E94E-793B-42A0-BF5D-D26044B5C83C}"/>
    <cellStyle name="40% - Accent6 5 6 2 2 2" xfId="31483" xr:uid="{543F260A-55E1-455E-BAC5-07AB964D1AD3}"/>
    <cellStyle name="40% - Accent6 5 6 2 2 2 2" xfId="31484" xr:uid="{7E5FCF32-78D3-4ECF-A3A4-B816FE79A1F5}"/>
    <cellStyle name="40% - Accent6 5 6 2 2 3" xfId="31485" xr:uid="{3C566611-1EE9-44EF-98D6-FC30657F17D6}"/>
    <cellStyle name="40% - Accent6 5 6 2 3" xfId="31486" xr:uid="{A9BEA2A6-319E-4A2A-B844-D67059CC9514}"/>
    <cellStyle name="40% - Accent6 5 6 2 3 2" xfId="31487" xr:uid="{669F28BE-72A7-41C4-B183-358847449503}"/>
    <cellStyle name="40% - Accent6 5 6 2 4" xfId="31488" xr:uid="{35B7D29B-C8EC-4FA7-BAAD-F9D83835B227}"/>
    <cellStyle name="40% - Accent6 5 6 3" xfId="31489" xr:uid="{E0C2F184-9B64-4121-8527-8D9FFA2B3B3B}"/>
    <cellStyle name="40% - Accent6 5 6 3 2" xfId="31490" xr:uid="{9AFF2C2F-6942-4242-8D00-4525FD741D1B}"/>
    <cellStyle name="40% - Accent6 5 6 3 2 2" xfId="31491" xr:uid="{AC5CBAB8-4CD4-4DF6-8D97-FD6F5B5ECA3D}"/>
    <cellStyle name="40% - Accent6 5 6 3 3" xfId="31492" xr:uid="{6A7E380A-3B05-44C2-8EB0-A80AA464BA74}"/>
    <cellStyle name="40% - Accent6 5 6 4" xfId="31493" xr:uid="{143A3CF3-1DDF-4C86-AA21-2C4824EACC84}"/>
    <cellStyle name="40% - Accent6 5 6 4 2" xfId="31494" xr:uid="{F330FE92-F830-43FA-B5A6-7D5B8D390FDB}"/>
    <cellStyle name="40% - Accent6 5 6 5" xfId="31495" xr:uid="{669427E4-B65A-4E07-A79D-9795BEC45076}"/>
    <cellStyle name="40% - Accent6 5 7" xfId="31496" xr:uid="{4C11FA95-4504-40D5-81AB-A7D19EEFA0FD}"/>
    <cellStyle name="40% - Accent6 5 7 2" xfId="31497" xr:uid="{2479B3A2-79E2-45AF-82BB-DF26D81573C9}"/>
    <cellStyle name="40% - Accent6 5 7 2 2" xfId="31498" xr:uid="{E77D6B50-2DB7-42F0-A8EE-FE5B88FFF65C}"/>
    <cellStyle name="40% - Accent6 5 7 2 2 2" xfId="31499" xr:uid="{EDE87F99-AA87-4D9C-AF2B-4C92C5942A5C}"/>
    <cellStyle name="40% - Accent6 5 7 2 3" xfId="31500" xr:uid="{150412DE-54BC-49E5-89BD-1410E3BA60AD}"/>
    <cellStyle name="40% - Accent6 5 7 3" xfId="31501" xr:uid="{7F33A288-416D-4D53-B6D7-C04FE8833E0A}"/>
    <cellStyle name="40% - Accent6 5 7 3 2" xfId="31502" xr:uid="{DDFF8EE6-A608-440E-8E27-113EC1A572DC}"/>
    <cellStyle name="40% - Accent6 5 7 4" xfId="31503" xr:uid="{1E584042-BEFA-40BE-AE2F-19FC835DF136}"/>
    <cellStyle name="40% - Accent6 5 8" xfId="31504" xr:uid="{23E73CE4-90E5-4100-860B-CD4F4A7D33E3}"/>
    <cellStyle name="40% - Accent6 5 8 2" xfId="31505" xr:uid="{7F8E4F7A-9AF1-4EF5-94F2-00AE0D41E1DB}"/>
    <cellStyle name="40% - Accent6 5 8 2 2" xfId="31506" xr:uid="{FD53E418-9A18-4B5C-9AE7-C9F9393AD8B5}"/>
    <cellStyle name="40% - Accent6 5 8 3" xfId="31507" xr:uid="{FB829675-E244-4F0A-BCDE-0E8F02FCAA1F}"/>
    <cellStyle name="40% - Accent6 5 9" xfId="31508" xr:uid="{52DC45C1-6CB7-47BB-9699-AB7EB82062FC}"/>
    <cellStyle name="40% - Accent6 5 9 2" xfId="31509" xr:uid="{5E704D2D-996E-47C4-AB61-48D6501D54FC}"/>
    <cellStyle name="40% - Accent6 6" xfId="31510" xr:uid="{16C9B997-8714-4D17-A174-A6439E8436E1}"/>
    <cellStyle name="40% - Accent6 6 10" xfId="31511" xr:uid="{8BCE8F34-7250-4116-AD86-67976911FC9C}"/>
    <cellStyle name="40% - Accent6 6 10 2" xfId="31512" xr:uid="{15072B19-5188-4967-88C0-9F1173DECDC3}"/>
    <cellStyle name="40% - Accent6 6 11" xfId="31513" xr:uid="{3158EF58-21BC-4A07-8303-AF1C2E20721E}"/>
    <cellStyle name="40% - Accent6 6 12" xfId="31514" xr:uid="{B1F6D3EB-2619-42F6-88AC-6EE7F82300C5}"/>
    <cellStyle name="40% - Accent6 6 2" xfId="31515" xr:uid="{612C71F0-11F4-4222-8236-ECA9DC340100}"/>
    <cellStyle name="40% - Accent6 6 2 10" xfId="31516" xr:uid="{62A9E24F-B8DD-4ACD-A088-B4979C709CAB}"/>
    <cellStyle name="40% - Accent6 6 2 11" xfId="31517" xr:uid="{D7E52FF7-52B9-440A-8BAE-54A3C2785916}"/>
    <cellStyle name="40% - Accent6 6 2 2" xfId="31518" xr:uid="{0C21CB82-2D76-4074-AEC8-0EC47F8E2E0E}"/>
    <cellStyle name="40% - Accent6 6 2 2 2" xfId="31519" xr:uid="{3102AA1F-3C26-4629-BDC7-CA30025ED1B4}"/>
    <cellStyle name="40% - Accent6 6 2 2 2 2" xfId="31520" xr:uid="{6E435C59-656E-4EFB-8886-CCED00BE5E48}"/>
    <cellStyle name="40% - Accent6 6 2 2 2 2 2" xfId="31521" xr:uid="{FE70C396-B5B7-4C4C-BF5D-BA7D622C075B}"/>
    <cellStyle name="40% - Accent6 6 2 2 2 2 2 2" xfId="31522" xr:uid="{0B7AF08E-0661-4223-B405-36029775B79D}"/>
    <cellStyle name="40% - Accent6 6 2 2 2 2 3" xfId="31523" xr:uid="{5D4B07A4-111D-4415-93B2-725F5FF72715}"/>
    <cellStyle name="40% - Accent6 6 2 2 2 3" xfId="31524" xr:uid="{C65C5461-4025-4380-A0C9-DBC27D578646}"/>
    <cellStyle name="40% - Accent6 6 2 2 2 3 2" xfId="31525" xr:uid="{8B29280D-BBB9-4A7B-8FBC-1F82AEA3F043}"/>
    <cellStyle name="40% - Accent6 6 2 2 2 4" xfId="31526" xr:uid="{8C99BCCD-3EAE-40C0-9322-E4DB5C89FFB1}"/>
    <cellStyle name="40% - Accent6 6 2 2 2 5" xfId="31527" xr:uid="{12CBBCEF-B912-420F-BBF6-295C8417B7E8}"/>
    <cellStyle name="40% - Accent6 6 2 2 3" xfId="31528" xr:uid="{25648D7C-5D73-4C73-B7EF-FA2527985CEB}"/>
    <cellStyle name="40% - Accent6 6 2 2 3 2" xfId="31529" xr:uid="{69651DB2-54B5-462A-84CC-C46348E5B4CA}"/>
    <cellStyle name="40% - Accent6 6 2 2 3 2 2" xfId="31530" xr:uid="{7936B92C-19AE-4800-8A9F-BA637BB7C918}"/>
    <cellStyle name="40% - Accent6 6 2 2 3 3" xfId="31531" xr:uid="{0315F32D-98D8-4B9E-8AD2-4208D0CD20F2}"/>
    <cellStyle name="40% - Accent6 6 2 2 4" xfId="31532" xr:uid="{F9F7C8E3-07B4-47CE-80EC-E764F5F2DA5D}"/>
    <cellStyle name="40% - Accent6 6 2 2 4 2" xfId="31533" xr:uid="{9DAAD6F8-6382-4B0C-98E2-434B0CF91617}"/>
    <cellStyle name="40% - Accent6 6 2 2 5" xfId="31534" xr:uid="{BD348329-390F-47F5-A36C-EB0E88B21494}"/>
    <cellStyle name="40% - Accent6 6 2 2 6" xfId="31535" xr:uid="{34C4E4EC-E533-41D7-8DE6-3111D8D5EBB4}"/>
    <cellStyle name="40% - Accent6 6 2 3" xfId="31536" xr:uid="{76375716-A949-44C2-8CD8-535B93D7CA2E}"/>
    <cellStyle name="40% - Accent6 6 2 3 2" xfId="31537" xr:uid="{3732CD76-E139-4183-BE54-F1FD9BBD5C36}"/>
    <cellStyle name="40% - Accent6 6 2 3 2 2" xfId="31538" xr:uid="{ADD1D0B0-F2C5-4CCD-B140-A8C607E42E2F}"/>
    <cellStyle name="40% - Accent6 6 2 3 2 2 2" xfId="31539" xr:uid="{ED484DBD-729F-4BE8-B07D-CCFE17A57831}"/>
    <cellStyle name="40% - Accent6 6 2 3 2 2 2 2" xfId="31540" xr:uid="{39DADD54-31AA-4BA6-9B60-2B79038D5009}"/>
    <cellStyle name="40% - Accent6 6 2 3 2 2 3" xfId="31541" xr:uid="{85BBBB43-DADA-4E91-BEBC-2CDF57A0CB8E}"/>
    <cellStyle name="40% - Accent6 6 2 3 2 3" xfId="31542" xr:uid="{DDE331C3-E88D-4529-9982-39CF128703DD}"/>
    <cellStyle name="40% - Accent6 6 2 3 2 3 2" xfId="31543" xr:uid="{EE63B380-ADE5-455A-8DC7-4673A997E987}"/>
    <cellStyle name="40% - Accent6 6 2 3 2 4" xfId="31544" xr:uid="{F5BECC22-2721-42BD-8899-1AB328E5DF5B}"/>
    <cellStyle name="40% - Accent6 6 2 3 2 5" xfId="31545" xr:uid="{99E59D9B-8789-410E-AE97-1DED7247DBDF}"/>
    <cellStyle name="40% - Accent6 6 2 3 3" xfId="31546" xr:uid="{C9AD8D11-3EF0-4E42-89AC-A7D5A1A5C7F9}"/>
    <cellStyle name="40% - Accent6 6 2 3 3 2" xfId="31547" xr:uid="{E252CDA7-F64C-41D0-B627-9D12C2CBDA57}"/>
    <cellStyle name="40% - Accent6 6 2 3 3 2 2" xfId="31548" xr:uid="{3A218FEF-5140-4C4F-8FBE-92536DA003EA}"/>
    <cellStyle name="40% - Accent6 6 2 3 3 3" xfId="31549" xr:uid="{4F9C31A3-4C0F-45D3-90C1-6C66B7C1A302}"/>
    <cellStyle name="40% - Accent6 6 2 3 4" xfId="31550" xr:uid="{881D3A3D-E8DE-41C6-9867-DDE88FC5093B}"/>
    <cellStyle name="40% - Accent6 6 2 3 4 2" xfId="31551" xr:uid="{51C14F45-E731-4197-B7B9-E1BE170966EA}"/>
    <cellStyle name="40% - Accent6 6 2 3 5" xfId="31552" xr:uid="{932799D9-C5E6-488C-8831-4D4C02695D24}"/>
    <cellStyle name="40% - Accent6 6 2 3 6" xfId="31553" xr:uid="{59386C64-B4DE-49B9-AA72-E92F899E8827}"/>
    <cellStyle name="40% - Accent6 6 2 4" xfId="31554" xr:uid="{573E2DFA-4301-4EA6-801B-023A0C06E557}"/>
    <cellStyle name="40% - Accent6 6 2 4 2" xfId="31555" xr:uid="{BB91C144-50D9-455C-9BA5-D7F7C84E72C1}"/>
    <cellStyle name="40% - Accent6 6 2 4 2 2" xfId="31556" xr:uid="{F8AA0063-0618-4C6B-BE88-240F6B30B03D}"/>
    <cellStyle name="40% - Accent6 6 2 4 2 2 2" xfId="31557" xr:uid="{DA1788BF-C6E2-4B6E-979C-F188924FC1ED}"/>
    <cellStyle name="40% - Accent6 6 2 4 2 2 2 2" xfId="31558" xr:uid="{A94277A9-C4F1-43E5-BFD8-71CE7F1A558C}"/>
    <cellStyle name="40% - Accent6 6 2 4 2 2 3" xfId="31559" xr:uid="{ADC2C236-507D-4215-B7EE-FCE4237F7191}"/>
    <cellStyle name="40% - Accent6 6 2 4 2 3" xfId="31560" xr:uid="{340F909C-A36D-4676-AA7F-121013B9F0D3}"/>
    <cellStyle name="40% - Accent6 6 2 4 2 3 2" xfId="31561" xr:uid="{11C78CA7-2703-4433-B71B-D14E9A7649D5}"/>
    <cellStyle name="40% - Accent6 6 2 4 2 4" xfId="31562" xr:uid="{584B49DA-58AB-4D30-8270-C474AAB7B0AA}"/>
    <cellStyle name="40% - Accent6 6 2 4 3" xfId="31563" xr:uid="{C736E248-A84F-4AD0-92AB-1AF0AB332A9A}"/>
    <cellStyle name="40% - Accent6 6 2 4 3 2" xfId="31564" xr:uid="{40907DDF-A7F4-49B0-8A9A-FDB5C7EFD108}"/>
    <cellStyle name="40% - Accent6 6 2 4 3 2 2" xfId="31565" xr:uid="{00C80243-9A1F-42AD-B960-1F05CBE58D54}"/>
    <cellStyle name="40% - Accent6 6 2 4 3 3" xfId="31566" xr:uid="{A907E1C7-BCDC-4D8C-A265-E8FDE4A3E0DA}"/>
    <cellStyle name="40% - Accent6 6 2 4 4" xfId="31567" xr:uid="{B616ADA3-B776-4F23-8328-B5C05EBC9130}"/>
    <cellStyle name="40% - Accent6 6 2 4 4 2" xfId="31568" xr:uid="{72E0BE4F-5CA2-41AC-AB30-BBDA76E619D7}"/>
    <cellStyle name="40% - Accent6 6 2 4 5" xfId="31569" xr:uid="{0BACC51C-F31E-4159-BC71-AEDF619F8882}"/>
    <cellStyle name="40% - Accent6 6 2 4 6" xfId="31570" xr:uid="{D1CB4F0B-0179-4F69-BD10-D77A28A5FE04}"/>
    <cellStyle name="40% - Accent6 6 2 5" xfId="31571" xr:uid="{440E0C40-FD1B-42CF-97B8-E987712E747B}"/>
    <cellStyle name="40% - Accent6 6 2 5 2" xfId="31572" xr:uid="{9A9BEC18-3E81-4EBD-9EB3-921AC7CBB032}"/>
    <cellStyle name="40% - Accent6 6 2 5 2 2" xfId="31573" xr:uid="{D27729E6-B38E-456A-995B-7317F8C21CDC}"/>
    <cellStyle name="40% - Accent6 6 2 5 2 2 2" xfId="31574" xr:uid="{F9498688-D4E1-4F25-B882-2173CD821151}"/>
    <cellStyle name="40% - Accent6 6 2 5 2 2 2 2" xfId="31575" xr:uid="{ED597C1D-96FC-4000-AF8D-C14DC77CF0C4}"/>
    <cellStyle name="40% - Accent6 6 2 5 2 2 3" xfId="31576" xr:uid="{1557B0D5-19A3-43CB-90D6-86231C182B11}"/>
    <cellStyle name="40% - Accent6 6 2 5 2 3" xfId="31577" xr:uid="{3A124CC2-6637-470E-AD30-6B2220203418}"/>
    <cellStyle name="40% - Accent6 6 2 5 2 3 2" xfId="31578" xr:uid="{D7BCF102-4FDE-48EC-B51E-B922A6972A79}"/>
    <cellStyle name="40% - Accent6 6 2 5 2 4" xfId="31579" xr:uid="{4D3CFC31-4DC1-4EE1-8725-348E2619778B}"/>
    <cellStyle name="40% - Accent6 6 2 5 3" xfId="31580" xr:uid="{EDDA5841-1632-4E1A-8B62-606408FFE080}"/>
    <cellStyle name="40% - Accent6 6 2 5 3 2" xfId="31581" xr:uid="{7747060A-BA3A-458E-BA0F-B6B2B783B4AC}"/>
    <cellStyle name="40% - Accent6 6 2 5 3 2 2" xfId="31582" xr:uid="{B93AC50B-1E95-4406-B604-06D08A6B3178}"/>
    <cellStyle name="40% - Accent6 6 2 5 3 3" xfId="31583" xr:uid="{9D9979C1-FBC7-422C-9DC8-FA7C058C2E1F}"/>
    <cellStyle name="40% - Accent6 6 2 5 4" xfId="31584" xr:uid="{DEB1A1E5-2E4B-4587-8190-86C52AC587C1}"/>
    <cellStyle name="40% - Accent6 6 2 5 4 2" xfId="31585" xr:uid="{4148A40F-9785-4CB7-AB71-DE53C02022A6}"/>
    <cellStyle name="40% - Accent6 6 2 5 5" xfId="31586" xr:uid="{8846D997-3B37-45C5-AD7C-3E11B5E695BB}"/>
    <cellStyle name="40% - Accent6 6 2 6" xfId="31587" xr:uid="{112F0B5A-C7C9-4B15-9E4A-B0E7A653AF2B}"/>
    <cellStyle name="40% - Accent6 6 2 6 2" xfId="31588" xr:uid="{8830B4B9-51DF-463A-A722-AA5ECA89F894}"/>
    <cellStyle name="40% - Accent6 6 2 6 2 2" xfId="31589" xr:uid="{EFC97FDE-5709-4476-9C9A-A447F9AF1198}"/>
    <cellStyle name="40% - Accent6 6 2 6 2 2 2" xfId="31590" xr:uid="{27B8E635-C625-49B5-9B06-04CF9BE58034}"/>
    <cellStyle name="40% - Accent6 6 2 6 2 3" xfId="31591" xr:uid="{D5DC1F76-7879-47C0-BEE0-2BC8BE3BF6A7}"/>
    <cellStyle name="40% - Accent6 6 2 6 3" xfId="31592" xr:uid="{54BE7D19-907B-43F3-B836-9D9005AAF59F}"/>
    <cellStyle name="40% - Accent6 6 2 6 3 2" xfId="31593" xr:uid="{53867C0E-2395-4C27-A22F-0E66743EEB93}"/>
    <cellStyle name="40% - Accent6 6 2 6 4" xfId="31594" xr:uid="{4EC7656A-82C1-4585-AF23-79C6812E5720}"/>
    <cellStyle name="40% - Accent6 6 2 7" xfId="31595" xr:uid="{A00B3CA3-F05E-42DF-BEF2-30B76DA9DAE7}"/>
    <cellStyle name="40% - Accent6 6 2 7 2" xfId="31596" xr:uid="{32BF5887-83A5-4D5D-AD1C-DD7AB3BF05F3}"/>
    <cellStyle name="40% - Accent6 6 2 7 2 2" xfId="31597" xr:uid="{609F1D45-F008-44AD-831B-F4B9F8781CEB}"/>
    <cellStyle name="40% - Accent6 6 2 7 3" xfId="31598" xr:uid="{56FB4FCB-20DF-49C7-9240-E3520DD1E2BA}"/>
    <cellStyle name="40% - Accent6 6 2 8" xfId="31599" xr:uid="{887907E0-2637-4D97-AFB3-143CF1F13435}"/>
    <cellStyle name="40% - Accent6 6 2 8 2" xfId="31600" xr:uid="{914B6388-280E-423A-888B-430424D6D2D2}"/>
    <cellStyle name="40% - Accent6 6 2 9" xfId="31601" xr:uid="{F9F70F62-AF6B-449E-8A5F-69D2EC40CB72}"/>
    <cellStyle name="40% - Accent6 6 2 9 2" xfId="31602" xr:uid="{C4BC37CA-189B-433B-9AEB-D49CD67EDF7C}"/>
    <cellStyle name="40% - Accent6 6 3" xfId="31603" xr:uid="{07C50A9E-743A-4DB2-A968-463173290797}"/>
    <cellStyle name="40% - Accent6 6 3 2" xfId="31604" xr:uid="{76ACB816-9379-48BB-85DA-ECD08D1A14E7}"/>
    <cellStyle name="40% - Accent6 6 3 2 2" xfId="31605" xr:uid="{108A95A8-7B6C-4545-B1C2-001AFA66E56F}"/>
    <cellStyle name="40% - Accent6 6 3 2 2 2" xfId="31606" xr:uid="{52F69BFA-7DA5-43B8-A071-982124301C0E}"/>
    <cellStyle name="40% - Accent6 6 3 2 2 2 2" xfId="31607" xr:uid="{729F2A15-1516-4247-92E3-3ABC53281697}"/>
    <cellStyle name="40% - Accent6 6 3 2 2 3" xfId="31608" xr:uid="{0C7477AB-84F1-4B08-B4DA-A9AAC1FB1811}"/>
    <cellStyle name="40% - Accent6 6 3 2 3" xfId="31609" xr:uid="{4124A55D-6867-4554-8771-D63165427352}"/>
    <cellStyle name="40% - Accent6 6 3 2 3 2" xfId="31610" xr:uid="{02B79131-96EE-45F1-8B95-46BE78338D32}"/>
    <cellStyle name="40% - Accent6 6 3 2 4" xfId="31611" xr:uid="{8E5C0F62-74B2-4C95-A0AF-BD042FCED6A2}"/>
    <cellStyle name="40% - Accent6 6 3 2 5" xfId="31612" xr:uid="{27493A39-AB7E-4873-AC2E-BF8032127425}"/>
    <cellStyle name="40% - Accent6 6 3 3" xfId="31613" xr:uid="{D52E4228-2066-486C-807A-D13FC1F7702D}"/>
    <cellStyle name="40% - Accent6 6 3 3 2" xfId="31614" xr:uid="{DA9CFD41-1326-4835-9078-854F1C9E4116}"/>
    <cellStyle name="40% - Accent6 6 3 3 2 2" xfId="31615" xr:uid="{1F4FE43D-E9C8-45B8-B066-5C1A6834950B}"/>
    <cellStyle name="40% - Accent6 6 3 3 3" xfId="31616" xr:uid="{A89221FE-4C9C-4D10-8050-1D4EFF29BFD3}"/>
    <cellStyle name="40% - Accent6 6 3 4" xfId="31617" xr:uid="{50642AB1-7A5A-4D11-A793-BA170F9B181C}"/>
    <cellStyle name="40% - Accent6 6 3 4 2" xfId="31618" xr:uid="{57847E5A-8334-4500-9195-B8E30907544A}"/>
    <cellStyle name="40% - Accent6 6 3 5" xfId="31619" xr:uid="{FA7E1BF9-8D80-4157-8CB1-91B43B20A97A}"/>
    <cellStyle name="40% - Accent6 6 3 6" xfId="31620" xr:uid="{1B7A96DF-1915-42EF-92BE-BF6A3541AF1E}"/>
    <cellStyle name="40% - Accent6 6 4" xfId="31621" xr:uid="{0E498D20-917D-4789-A3CF-A29778DA5C8E}"/>
    <cellStyle name="40% - Accent6 6 4 2" xfId="31622" xr:uid="{7E4FC3E2-2A6B-415A-94A7-03FB9AEE9249}"/>
    <cellStyle name="40% - Accent6 6 4 2 2" xfId="31623" xr:uid="{F2E2D5B2-6B1A-4F2A-BB92-6AA82E12E6B3}"/>
    <cellStyle name="40% - Accent6 6 4 2 2 2" xfId="31624" xr:uid="{526A6CAE-828E-4009-9AC0-B1EEEC08EC3E}"/>
    <cellStyle name="40% - Accent6 6 4 2 2 2 2" xfId="31625" xr:uid="{C6ADB229-86F9-4A77-8EB2-798B2069D3D4}"/>
    <cellStyle name="40% - Accent6 6 4 2 2 3" xfId="31626" xr:uid="{95742330-3B79-4EAD-B6E7-FC61534D606F}"/>
    <cellStyle name="40% - Accent6 6 4 2 3" xfId="31627" xr:uid="{9944F58A-D1B3-47DE-B83D-88045E6D2F31}"/>
    <cellStyle name="40% - Accent6 6 4 2 3 2" xfId="31628" xr:uid="{FB6E1010-C750-4A60-A9A1-F7D5CBBDE8A0}"/>
    <cellStyle name="40% - Accent6 6 4 2 4" xfId="31629" xr:uid="{0CDDBE54-396D-4B22-A122-796D00F02011}"/>
    <cellStyle name="40% - Accent6 6 4 2 5" xfId="31630" xr:uid="{C40FB615-7DE4-4F92-A117-0D7FC68B8E1F}"/>
    <cellStyle name="40% - Accent6 6 4 3" xfId="31631" xr:uid="{5736F4DA-D98B-487B-BE5E-887C546FD5D0}"/>
    <cellStyle name="40% - Accent6 6 4 3 2" xfId="31632" xr:uid="{48FFF818-FE8E-4844-95C6-2BF347AEA4C1}"/>
    <cellStyle name="40% - Accent6 6 4 3 2 2" xfId="31633" xr:uid="{39400BC0-474A-4FB1-9139-B2DE251BC161}"/>
    <cellStyle name="40% - Accent6 6 4 3 3" xfId="31634" xr:uid="{9B6731CF-3917-444A-8CC9-1AA7E07AA87D}"/>
    <cellStyle name="40% - Accent6 6 4 4" xfId="31635" xr:uid="{D87D1E1E-0082-4058-905D-AFF1DF9E1E69}"/>
    <cellStyle name="40% - Accent6 6 4 4 2" xfId="31636" xr:uid="{998F1F97-EC46-4AF6-8684-948468683296}"/>
    <cellStyle name="40% - Accent6 6 4 5" xfId="31637" xr:uid="{7D272F41-3FD2-4CBD-9CC3-08BDB33A5D66}"/>
    <cellStyle name="40% - Accent6 6 4 6" xfId="31638" xr:uid="{943181E6-748C-4684-972D-D616850F9672}"/>
    <cellStyle name="40% - Accent6 6 5" xfId="31639" xr:uid="{E9A13CF5-4BDD-485E-851E-35A5A0FD2CBB}"/>
    <cellStyle name="40% - Accent6 6 5 2" xfId="31640" xr:uid="{FDE49A10-59D6-493B-8288-196F7E0B9F7E}"/>
    <cellStyle name="40% - Accent6 6 5 2 2" xfId="31641" xr:uid="{DB59714B-0B3A-45A9-AA27-A47E1E03F48A}"/>
    <cellStyle name="40% - Accent6 6 5 2 2 2" xfId="31642" xr:uid="{1977A6E1-33A1-423A-9954-7F6AA2D988E1}"/>
    <cellStyle name="40% - Accent6 6 5 2 2 2 2" xfId="31643" xr:uid="{77F2F103-6A01-4444-9D0D-A3DC6168AECF}"/>
    <cellStyle name="40% - Accent6 6 5 2 2 3" xfId="31644" xr:uid="{BF88B5DA-65B0-4090-A0FC-70D06131F623}"/>
    <cellStyle name="40% - Accent6 6 5 2 3" xfId="31645" xr:uid="{8A910F2B-B0B6-4685-84FB-861A66B05F39}"/>
    <cellStyle name="40% - Accent6 6 5 2 3 2" xfId="31646" xr:uid="{4538ECF8-A804-4E34-970B-2C5C52379657}"/>
    <cellStyle name="40% - Accent6 6 5 2 4" xfId="31647" xr:uid="{368AE254-0ED5-412C-9EEE-1638E4112667}"/>
    <cellStyle name="40% - Accent6 6 5 3" xfId="31648" xr:uid="{F8147F9A-7F52-4D1D-9E4C-5E7BF4DD3697}"/>
    <cellStyle name="40% - Accent6 6 5 3 2" xfId="31649" xr:uid="{66532BDF-13A2-4190-B3C0-846EE28AC272}"/>
    <cellStyle name="40% - Accent6 6 5 3 2 2" xfId="31650" xr:uid="{19EE8154-2AE8-4E15-A5F0-5AA10DCA7FCB}"/>
    <cellStyle name="40% - Accent6 6 5 3 3" xfId="31651" xr:uid="{52236809-EECE-40AF-A601-3C82F16D61FF}"/>
    <cellStyle name="40% - Accent6 6 5 4" xfId="31652" xr:uid="{98027C48-3AAF-463C-8CE9-769457FEE4F2}"/>
    <cellStyle name="40% - Accent6 6 5 4 2" xfId="31653" xr:uid="{FC5100AC-B891-46FB-8B54-D75A4A7E115C}"/>
    <cellStyle name="40% - Accent6 6 5 5" xfId="31654" xr:uid="{E603E57A-5B8C-41F0-B78D-C7CD50FB14F8}"/>
    <cellStyle name="40% - Accent6 6 5 6" xfId="31655" xr:uid="{C0A0BC20-4DB1-4C3F-AB4E-E192869AB0DC}"/>
    <cellStyle name="40% - Accent6 6 6" xfId="31656" xr:uid="{35EDA9A8-4436-4408-80B3-9347FAFF960E}"/>
    <cellStyle name="40% - Accent6 6 6 2" xfId="31657" xr:uid="{6D85420C-085C-4639-A84B-8CB8843A64CD}"/>
    <cellStyle name="40% - Accent6 6 6 2 2" xfId="31658" xr:uid="{9E743197-7F9C-438E-B01D-925193871A6C}"/>
    <cellStyle name="40% - Accent6 6 6 2 2 2" xfId="31659" xr:uid="{C1748F39-F976-4C72-BD57-3067033DF903}"/>
    <cellStyle name="40% - Accent6 6 6 2 2 2 2" xfId="31660" xr:uid="{3FB790B3-7054-4C64-B3E1-59BBAAC7A9A9}"/>
    <cellStyle name="40% - Accent6 6 6 2 2 3" xfId="31661" xr:uid="{F4460C1C-9064-4FC6-A76B-5D2796ED8328}"/>
    <cellStyle name="40% - Accent6 6 6 2 3" xfId="31662" xr:uid="{F43C69C6-A349-431C-91B6-C585B11087F0}"/>
    <cellStyle name="40% - Accent6 6 6 2 3 2" xfId="31663" xr:uid="{2D61F81A-5888-44A3-A71D-477851DCB672}"/>
    <cellStyle name="40% - Accent6 6 6 2 4" xfId="31664" xr:uid="{EFEB9F0A-3286-423C-96CB-AAC575D75F0E}"/>
    <cellStyle name="40% - Accent6 6 6 3" xfId="31665" xr:uid="{AC3D90E3-1519-4188-A84A-0EA310A6A993}"/>
    <cellStyle name="40% - Accent6 6 6 3 2" xfId="31666" xr:uid="{61F1879D-ED32-4157-BABB-C8042DE1B7F2}"/>
    <cellStyle name="40% - Accent6 6 6 3 2 2" xfId="31667" xr:uid="{1AD48502-FD5D-435F-9D8D-CE15F3DBC6AF}"/>
    <cellStyle name="40% - Accent6 6 6 3 3" xfId="31668" xr:uid="{1CEFCC4A-CCAC-43D0-B726-DD79BCC1CBCD}"/>
    <cellStyle name="40% - Accent6 6 6 4" xfId="31669" xr:uid="{C410AA20-5A3B-4859-BA18-43DC5C13E8F0}"/>
    <cellStyle name="40% - Accent6 6 6 4 2" xfId="31670" xr:uid="{E74966B6-73CC-4FF9-8967-55AF489C172E}"/>
    <cellStyle name="40% - Accent6 6 6 5" xfId="31671" xr:uid="{23AF89D7-828B-4984-85E0-45DC587E9460}"/>
    <cellStyle name="40% - Accent6 6 7" xfId="31672" xr:uid="{7F158308-AE20-4602-BCF0-42E051ED5281}"/>
    <cellStyle name="40% - Accent6 6 7 2" xfId="31673" xr:uid="{FE5957AD-95A7-44CE-A8E3-B549D9870269}"/>
    <cellStyle name="40% - Accent6 6 7 2 2" xfId="31674" xr:uid="{13D5C463-7F40-4147-92C6-4044A7075D10}"/>
    <cellStyle name="40% - Accent6 6 7 2 2 2" xfId="31675" xr:uid="{46169450-4038-42F3-B722-ED81118F2784}"/>
    <cellStyle name="40% - Accent6 6 7 2 3" xfId="31676" xr:uid="{A4487A24-D583-4200-806D-3B03C24DC92D}"/>
    <cellStyle name="40% - Accent6 6 7 3" xfId="31677" xr:uid="{5CEE0AE9-0A58-46B7-91F0-1B3132E32987}"/>
    <cellStyle name="40% - Accent6 6 7 3 2" xfId="31678" xr:uid="{BB2737CA-6FBE-4B8B-885B-6600DE5E922E}"/>
    <cellStyle name="40% - Accent6 6 7 4" xfId="31679" xr:uid="{22D6457B-45A9-44D0-AF74-813BFB59A54B}"/>
    <cellStyle name="40% - Accent6 6 8" xfId="31680" xr:uid="{590E252E-670E-46CA-91A7-43B10290A213}"/>
    <cellStyle name="40% - Accent6 6 8 2" xfId="31681" xr:uid="{65449D16-4CB7-4958-93FB-EF6072D89AA9}"/>
    <cellStyle name="40% - Accent6 6 8 2 2" xfId="31682" xr:uid="{64252451-C5A9-4509-BAAD-11B106DEB0D8}"/>
    <cellStyle name="40% - Accent6 6 8 3" xfId="31683" xr:uid="{2D401651-0967-46FF-8377-7899DB56DD73}"/>
    <cellStyle name="40% - Accent6 6 9" xfId="31684" xr:uid="{8767ACC5-E61D-46C3-BA3B-8F97AA836754}"/>
    <cellStyle name="40% - Accent6 6 9 2" xfId="31685" xr:uid="{9FCDFAE5-AD81-4EFE-B067-7B513BF70973}"/>
    <cellStyle name="40% - Accent6 7" xfId="31686" xr:uid="{77920984-45CE-44F3-8C43-15837ACC703F}"/>
    <cellStyle name="40% - Accent6 7 10" xfId="31687" xr:uid="{4F31C137-EB1D-42B2-8BE0-DDF062B4360D}"/>
    <cellStyle name="40% - Accent6 7 10 2" xfId="31688" xr:uid="{C9DA2796-9A3A-446C-80E8-4E55598FB5D3}"/>
    <cellStyle name="40% - Accent6 7 11" xfId="31689" xr:uid="{BF1DB38E-7385-463E-897E-E1A6B6E2D26E}"/>
    <cellStyle name="40% - Accent6 7 12" xfId="31690" xr:uid="{BB078B7C-632E-4CDB-AAA0-E29224EA7DE7}"/>
    <cellStyle name="40% - Accent6 7 2" xfId="31691" xr:uid="{52E0BABE-CD52-422D-A33F-998F688A7AAE}"/>
    <cellStyle name="40% - Accent6 7 2 10" xfId="31692" xr:uid="{478C08A8-A483-4578-B71C-602E16A0214A}"/>
    <cellStyle name="40% - Accent6 7 2 2" xfId="31693" xr:uid="{0D482E69-28F8-4D1C-8817-0E02B449BE07}"/>
    <cellStyle name="40% - Accent6 7 2 2 2" xfId="31694" xr:uid="{C46928FA-7695-40B0-B648-14FA697095DA}"/>
    <cellStyle name="40% - Accent6 7 2 2 2 2" xfId="31695" xr:uid="{BE81C175-1A85-4AEE-828F-B058C2C01C77}"/>
    <cellStyle name="40% - Accent6 7 2 2 2 2 2" xfId="31696" xr:uid="{A1EF7995-9343-4B57-B8FC-1F9BF0DBCF10}"/>
    <cellStyle name="40% - Accent6 7 2 2 2 2 2 2" xfId="31697" xr:uid="{1ABBE888-0102-45F9-A835-D5001FE36DCC}"/>
    <cellStyle name="40% - Accent6 7 2 2 2 2 3" xfId="31698" xr:uid="{51669027-4325-46CB-ABE6-A863BB715607}"/>
    <cellStyle name="40% - Accent6 7 2 2 2 3" xfId="31699" xr:uid="{CA2900AD-8BBB-47B8-ABC3-F554FDF8DFFE}"/>
    <cellStyle name="40% - Accent6 7 2 2 2 3 2" xfId="31700" xr:uid="{5AD8DBD0-DAEB-4997-BBDB-DFF383279D14}"/>
    <cellStyle name="40% - Accent6 7 2 2 2 4" xfId="31701" xr:uid="{0E57BAE2-5F42-4D2C-B4D7-040287027DB2}"/>
    <cellStyle name="40% - Accent6 7 2 2 2 5" xfId="31702" xr:uid="{8E549C85-9825-4643-82EE-2B76ECAC5528}"/>
    <cellStyle name="40% - Accent6 7 2 2 3" xfId="31703" xr:uid="{F138ABF0-B6B9-46AD-B726-035CB8448227}"/>
    <cellStyle name="40% - Accent6 7 2 2 3 2" xfId="31704" xr:uid="{AD35EC0D-DB05-499F-A37E-D8C3F29A1452}"/>
    <cellStyle name="40% - Accent6 7 2 2 3 2 2" xfId="31705" xr:uid="{81AA90D5-554B-4DA9-BD45-DF9C818E4013}"/>
    <cellStyle name="40% - Accent6 7 2 2 3 3" xfId="31706" xr:uid="{CD2F1382-6B6A-4A3F-8359-586DE10082B4}"/>
    <cellStyle name="40% - Accent6 7 2 2 4" xfId="31707" xr:uid="{C0DF70BD-CFA1-433D-AAAA-8471943D1553}"/>
    <cellStyle name="40% - Accent6 7 2 2 4 2" xfId="31708" xr:uid="{EDF89F0D-3F88-45BF-99F6-F38CE75DE6D7}"/>
    <cellStyle name="40% - Accent6 7 2 2 5" xfId="31709" xr:uid="{8145A4C8-5024-49C0-9CB3-060971FBC554}"/>
    <cellStyle name="40% - Accent6 7 2 2 6" xfId="31710" xr:uid="{78907DA6-5494-4D74-AAE7-1A08C8DE3CEB}"/>
    <cellStyle name="40% - Accent6 7 2 3" xfId="31711" xr:uid="{3FBEA7D0-D691-4D42-8715-A192D978646D}"/>
    <cellStyle name="40% - Accent6 7 2 3 2" xfId="31712" xr:uid="{6FE5AE5C-63A7-4C12-B2D2-8982A0BEFE28}"/>
    <cellStyle name="40% - Accent6 7 2 3 2 2" xfId="31713" xr:uid="{55F7D748-077E-47CF-B495-920EF02BD25E}"/>
    <cellStyle name="40% - Accent6 7 2 3 2 2 2" xfId="31714" xr:uid="{C2FB6124-8CD2-4259-8DAA-BEE800F560D7}"/>
    <cellStyle name="40% - Accent6 7 2 3 2 2 2 2" xfId="31715" xr:uid="{CB8F62D0-20C7-40A1-9A76-11CDC639E89C}"/>
    <cellStyle name="40% - Accent6 7 2 3 2 2 3" xfId="31716" xr:uid="{8B2C0A79-64BB-47E9-83A6-06F6690F5382}"/>
    <cellStyle name="40% - Accent6 7 2 3 2 3" xfId="31717" xr:uid="{16F29D02-A648-402F-A0A3-83D43E8E6105}"/>
    <cellStyle name="40% - Accent6 7 2 3 2 3 2" xfId="31718" xr:uid="{9DF9997F-B9E3-4451-8E64-7B76F60E3466}"/>
    <cellStyle name="40% - Accent6 7 2 3 2 4" xfId="31719" xr:uid="{8D545B0D-9F55-4F94-B088-80FD8133B480}"/>
    <cellStyle name="40% - Accent6 7 2 3 2 5" xfId="31720" xr:uid="{EE972F76-9055-4FDD-9349-734EAE41431C}"/>
    <cellStyle name="40% - Accent6 7 2 3 3" xfId="31721" xr:uid="{B8246174-42FF-41FC-B85C-E3670C9AE355}"/>
    <cellStyle name="40% - Accent6 7 2 3 3 2" xfId="31722" xr:uid="{0C23ED71-035D-428C-B1A1-2551072F8CFC}"/>
    <cellStyle name="40% - Accent6 7 2 3 3 2 2" xfId="31723" xr:uid="{BCD5AC13-F398-4877-BAFF-6C09C703DA6A}"/>
    <cellStyle name="40% - Accent6 7 2 3 3 3" xfId="31724" xr:uid="{FAC94EF6-B466-4177-8235-2F7945FFE57E}"/>
    <cellStyle name="40% - Accent6 7 2 3 4" xfId="31725" xr:uid="{3D625F9A-8690-4141-BCE0-2EB69CFF0A6D}"/>
    <cellStyle name="40% - Accent6 7 2 3 4 2" xfId="31726" xr:uid="{1ACA088E-42DB-44A3-827B-A9459D1B9E72}"/>
    <cellStyle name="40% - Accent6 7 2 3 5" xfId="31727" xr:uid="{4DCC7D0B-73D2-4E07-BA7D-990AD681E07D}"/>
    <cellStyle name="40% - Accent6 7 2 3 6" xfId="31728" xr:uid="{F5A0284F-9438-427C-B98A-7B83AFEC1167}"/>
    <cellStyle name="40% - Accent6 7 2 4" xfId="31729" xr:uid="{F4C5D88C-C7FB-4B84-8D52-FCEA4316A2BC}"/>
    <cellStyle name="40% - Accent6 7 2 4 2" xfId="31730" xr:uid="{79761881-428F-4BC0-9AF6-E44F1066E8C8}"/>
    <cellStyle name="40% - Accent6 7 2 4 2 2" xfId="31731" xr:uid="{D3DBECCF-848A-4276-8CE7-C26B3A589057}"/>
    <cellStyle name="40% - Accent6 7 2 4 2 2 2" xfId="31732" xr:uid="{A1D5874A-7FD8-48AB-B83F-04F63F12F0F0}"/>
    <cellStyle name="40% - Accent6 7 2 4 2 2 2 2" xfId="31733" xr:uid="{B7EA412B-8376-4542-AA29-6DCC5E92C578}"/>
    <cellStyle name="40% - Accent6 7 2 4 2 2 3" xfId="31734" xr:uid="{443ABF1C-2C95-4EE6-B390-9EB37D4CE96C}"/>
    <cellStyle name="40% - Accent6 7 2 4 2 3" xfId="31735" xr:uid="{81F01BFF-D96B-4B17-AE51-304CC011AE2C}"/>
    <cellStyle name="40% - Accent6 7 2 4 2 3 2" xfId="31736" xr:uid="{380B3B4D-472C-4C7C-A2AE-69015E744488}"/>
    <cellStyle name="40% - Accent6 7 2 4 2 4" xfId="31737" xr:uid="{9339FEFB-B01F-4765-B8CE-E5D58CD49335}"/>
    <cellStyle name="40% - Accent6 7 2 4 3" xfId="31738" xr:uid="{E81EFBB4-8876-49EF-AD3F-27D578813A35}"/>
    <cellStyle name="40% - Accent6 7 2 4 3 2" xfId="31739" xr:uid="{83B6F528-53E8-4872-9C87-8786C7AC8A7E}"/>
    <cellStyle name="40% - Accent6 7 2 4 3 2 2" xfId="31740" xr:uid="{782E9321-C633-4A5B-A7BC-BAAD5922B359}"/>
    <cellStyle name="40% - Accent6 7 2 4 3 3" xfId="31741" xr:uid="{D3C26E15-730E-4F55-9E58-2F1AF612053F}"/>
    <cellStyle name="40% - Accent6 7 2 4 4" xfId="31742" xr:uid="{46482CAF-B24A-4B18-AC41-51846034432C}"/>
    <cellStyle name="40% - Accent6 7 2 4 4 2" xfId="31743" xr:uid="{8E9E7744-E803-4C9A-9B8E-B18DD08A82FA}"/>
    <cellStyle name="40% - Accent6 7 2 4 5" xfId="31744" xr:uid="{D63AA1C0-5F97-4BC9-BAA1-3BE9EE6DF529}"/>
    <cellStyle name="40% - Accent6 7 2 4 6" xfId="31745" xr:uid="{9A88B58B-AA7A-45BE-9E7C-53DE04485F08}"/>
    <cellStyle name="40% - Accent6 7 2 5" xfId="31746" xr:uid="{89DD86B5-DD75-4FFB-8E7E-96B690A19C21}"/>
    <cellStyle name="40% - Accent6 7 2 5 2" xfId="31747" xr:uid="{05270E9F-05BC-4500-91EF-97A615850C96}"/>
    <cellStyle name="40% - Accent6 7 2 5 2 2" xfId="31748" xr:uid="{CD691FA3-5F0A-47E0-B603-D35CAFA7A809}"/>
    <cellStyle name="40% - Accent6 7 2 5 2 2 2" xfId="31749" xr:uid="{D3B720FF-C390-4EB5-879B-6B06182CDEFE}"/>
    <cellStyle name="40% - Accent6 7 2 5 2 2 2 2" xfId="31750" xr:uid="{D20CD27A-BD4C-4144-A22B-FC3F1155A2DD}"/>
    <cellStyle name="40% - Accent6 7 2 5 2 2 3" xfId="31751" xr:uid="{A950175C-014D-40A5-A602-CA5959E92189}"/>
    <cellStyle name="40% - Accent6 7 2 5 2 3" xfId="31752" xr:uid="{B4E2719E-1080-4559-AB6F-B962D8196A12}"/>
    <cellStyle name="40% - Accent6 7 2 5 2 3 2" xfId="31753" xr:uid="{1AB42640-5C5F-4D74-8713-621AFF0B8027}"/>
    <cellStyle name="40% - Accent6 7 2 5 2 4" xfId="31754" xr:uid="{A9C60E8B-DAFD-4B1F-8CAD-9151355DB102}"/>
    <cellStyle name="40% - Accent6 7 2 5 3" xfId="31755" xr:uid="{4CB1F1C0-3C84-40CA-BF53-8CBFAB31B14F}"/>
    <cellStyle name="40% - Accent6 7 2 5 3 2" xfId="31756" xr:uid="{B0032E21-992D-4C98-886B-E511307C538D}"/>
    <cellStyle name="40% - Accent6 7 2 5 3 2 2" xfId="31757" xr:uid="{E22D85F1-24E2-4DA8-9F4F-9A74F4CC879D}"/>
    <cellStyle name="40% - Accent6 7 2 5 3 3" xfId="31758" xr:uid="{26A5645B-A098-42F2-A109-2B437DDD8EBC}"/>
    <cellStyle name="40% - Accent6 7 2 5 4" xfId="31759" xr:uid="{F907EEB5-142B-4984-A9AF-C18A8DF576E8}"/>
    <cellStyle name="40% - Accent6 7 2 5 4 2" xfId="31760" xr:uid="{8911CC4B-B6FD-4AB4-A1D0-9F756604064C}"/>
    <cellStyle name="40% - Accent6 7 2 5 5" xfId="31761" xr:uid="{8B3E6CC9-28C1-4866-9D35-839DB9644410}"/>
    <cellStyle name="40% - Accent6 7 2 6" xfId="31762" xr:uid="{DE5C8EB7-1751-43C4-8E63-C4AC8DFD292B}"/>
    <cellStyle name="40% - Accent6 7 2 6 2" xfId="31763" xr:uid="{DA311DB2-A6BA-44CA-BDFD-F1BDD9EAC6D2}"/>
    <cellStyle name="40% - Accent6 7 2 6 2 2" xfId="31764" xr:uid="{C2BA14A2-5896-4B7A-83C5-CEE0FFC90380}"/>
    <cellStyle name="40% - Accent6 7 2 6 2 2 2" xfId="31765" xr:uid="{FF11CE8F-355B-4C90-9B44-BAD044B9F665}"/>
    <cellStyle name="40% - Accent6 7 2 6 2 3" xfId="31766" xr:uid="{5241FA00-341C-42D5-B0CE-D63DC2C6C1E0}"/>
    <cellStyle name="40% - Accent6 7 2 6 3" xfId="31767" xr:uid="{97F67B3E-D1FA-4322-8B52-5FD7EBE44643}"/>
    <cellStyle name="40% - Accent6 7 2 6 3 2" xfId="31768" xr:uid="{78FBF0EC-370C-4F0C-84C8-28CAFB5EADDE}"/>
    <cellStyle name="40% - Accent6 7 2 6 4" xfId="31769" xr:uid="{475A8ACB-342F-438D-86AD-F5E0BBA8E992}"/>
    <cellStyle name="40% - Accent6 7 2 7" xfId="31770" xr:uid="{DFF2D594-1D40-4E2D-B15D-E24511C01D08}"/>
    <cellStyle name="40% - Accent6 7 2 7 2" xfId="31771" xr:uid="{70BFCF76-E18B-4BB8-9FE3-6F199F49D1CA}"/>
    <cellStyle name="40% - Accent6 7 2 7 2 2" xfId="31772" xr:uid="{327D2F27-EF05-4652-B2E3-5D3BD995CB55}"/>
    <cellStyle name="40% - Accent6 7 2 7 3" xfId="31773" xr:uid="{231EBFDD-91F5-4928-BD9E-C2619769FC9F}"/>
    <cellStyle name="40% - Accent6 7 2 8" xfId="31774" xr:uid="{8C582A1A-B36F-4979-83C4-2D62BCF47E2A}"/>
    <cellStyle name="40% - Accent6 7 2 8 2" xfId="31775" xr:uid="{42B99FE9-94A1-4453-99D1-278D4DBE2E45}"/>
    <cellStyle name="40% - Accent6 7 2 9" xfId="31776" xr:uid="{27D2F5A5-58F3-406B-AD8C-E1C6CFFFBBA4}"/>
    <cellStyle name="40% - Accent6 7 3" xfId="31777" xr:uid="{B8C880DA-3819-484C-BC3A-56713A95D346}"/>
    <cellStyle name="40% - Accent6 7 3 2" xfId="31778" xr:uid="{439D204B-2D22-4C0B-B843-B8E42A133146}"/>
    <cellStyle name="40% - Accent6 7 3 2 2" xfId="31779" xr:uid="{3F3A5267-D947-45E7-AD92-DE09EB3210D9}"/>
    <cellStyle name="40% - Accent6 7 3 2 2 2" xfId="31780" xr:uid="{536CCC32-307C-434A-9721-C9846E4AF5C3}"/>
    <cellStyle name="40% - Accent6 7 3 2 2 2 2" xfId="31781" xr:uid="{71CD5707-75C0-4F70-B3E8-1F8D80BD9EFB}"/>
    <cellStyle name="40% - Accent6 7 3 2 2 3" xfId="31782" xr:uid="{3AE486B2-603A-4E20-BCFD-FAD053BC0CDF}"/>
    <cellStyle name="40% - Accent6 7 3 2 3" xfId="31783" xr:uid="{31FD8866-B389-4DC2-9E90-4B800236C858}"/>
    <cellStyle name="40% - Accent6 7 3 2 3 2" xfId="31784" xr:uid="{D654FCB3-D7F2-464E-BA5A-722C73A4837D}"/>
    <cellStyle name="40% - Accent6 7 3 2 4" xfId="31785" xr:uid="{3FF91DA9-C43B-4763-AE32-C2CEA32802CB}"/>
    <cellStyle name="40% - Accent6 7 3 2 5" xfId="31786" xr:uid="{7D28E388-72C2-4E55-A650-E9FF664771C4}"/>
    <cellStyle name="40% - Accent6 7 3 3" xfId="31787" xr:uid="{C454CBF8-6D97-4B9D-B15E-24AB5399B3EC}"/>
    <cellStyle name="40% - Accent6 7 3 3 2" xfId="31788" xr:uid="{10A2E5D2-696B-4619-9189-36AA4B369E2D}"/>
    <cellStyle name="40% - Accent6 7 3 3 2 2" xfId="31789" xr:uid="{22945526-BC4C-4AE6-97A8-8B34D62545BC}"/>
    <cellStyle name="40% - Accent6 7 3 3 3" xfId="31790" xr:uid="{D3C4AF3A-1770-4A61-B95B-D9C140A35483}"/>
    <cellStyle name="40% - Accent6 7 3 4" xfId="31791" xr:uid="{07C08CAF-8FC8-4839-A698-1578B4D8727C}"/>
    <cellStyle name="40% - Accent6 7 3 4 2" xfId="31792" xr:uid="{6DC1C450-92BF-4B53-BA55-52B4FF0A1DA2}"/>
    <cellStyle name="40% - Accent6 7 3 5" xfId="31793" xr:uid="{8D0DA9C6-C670-4340-BD97-EC1D4E531001}"/>
    <cellStyle name="40% - Accent6 7 3 6" xfId="31794" xr:uid="{63DE14C1-ADBB-4701-B4E6-1208A9620829}"/>
    <cellStyle name="40% - Accent6 7 4" xfId="31795" xr:uid="{E343A06E-D08E-4486-82A4-6A34F37B0EF7}"/>
    <cellStyle name="40% - Accent6 7 4 2" xfId="31796" xr:uid="{CF004A06-09B2-49D2-91F1-3A5D7F20C0A8}"/>
    <cellStyle name="40% - Accent6 7 4 2 2" xfId="31797" xr:uid="{A7300FCD-2DCB-41FC-B290-EE8F481ABA69}"/>
    <cellStyle name="40% - Accent6 7 4 2 2 2" xfId="31798" xr:uid="{9263333D-CF8A-4F22-AD36-16C12FBD434E}"/>
    <cellStyle name="40% - Accent6 7 4 2 2 2 2" xfId="31799" xr:uid="{6660DBF7-1F6C-43F0-AD2F-C540F56FA43A}"/>
    <cellStyle name="40% - Accent6 7 4 2 2 3" xfId="31800" xr:uid="{856E6927-AF98-44D1-BE2E-2817E64B9DB7}"/>
    <cellStyle name="40% - Accent6 7 4 2 3" xfId="31801" xr:uid="{4847931B-86C7-4049-AEAD-E35CE128D483}"/>
    <cellStyle name="40% - Accent6 7 4 2 3 2" xfId="31802" xr:uid="{2E924E1F-79F2-4FE5-8DA1-7663A42B7E41}"/>
    <cellStyle name="40% - Accent6 7 4 2 4" xfId="31803" xr:uid="{9BE5E017-A39C-4811-830E-9E5B3D4E4E82}"/>
    <cellStyle name="40% - Accent6 7 4 2 5" xfId="31804" xr:uid="{096FA077-CC15-4FEC-9FBD-CE43165B91C1}"/>
    <cellStyle name="40% - Accent6 7 4 3" xfId="31805" xr:uid="{F9C44C39-5081-4687-823F-A406E0FBA912}"/>
    <cellStyle name="40% - Accent6 7 4 3 2" xfId="31806" xr:uid="{3A9B02BC-A9EF-446D-8D63-DFB1C2604E42}"/>
    <cellStyle name="40% - Accent6 7 4 3 2 2" xfId="31807" xr:uid="{71839AFD-6DD4-4B5E-BDC0-F8A6A2502D77}"/>
    <cellStyle name="40% - Accent6 7 4 3 3" xfId="31808" xr:uid="{9AEEED1D-D7F3-42BB-81D2-8EFBA4DCBF3E}"/>
    <cellStyle name="40% - Accent6 7 4 4" xfId="31809" xr:uid="{2E1D8A80-51AA-483F-BB5E-579B8A355D68}"/>
    <cellStyle name="40% - Accent6 7 4 4 2" xfId="31810" xr:uid="{8DAFBF5B-9AF3-4991-9858-B67A8B3CE411}"/>
    <cellStyle name="40% - Accent6 7 4 5" xfId="31811" xr:uid="{7A2A0721-A833-4ED3-9D17-76CF4CD1536A}"/>
    <cellStyle name="40% - Accent6 7 4 6" xfId="31812" xr:uid="{B686E108-F7B8-4E54-9319-22A3E93C4D62}"/>
    <cellStyle name="40% - Accent6 7 5" xfId="31813" xr:uid="{A79F6DFF-D5DA-4552-8284-6B42DAA26EC7}"/>
    <cellStyle name="40% - Accent6 7 5 2" xfId="31814" xr:uid="{2A1F0707-835E-421B-9A7A-48819B398640}"/>
    <cellStyle name="40% - Accent6 7 5 2 2" xfId="31815" xr:uid="{C0D2D93F-3318-4DE9-9493-64C90C731970}"/>
    <cellStyle name="40% - Accent6 7 5 2 2 2" xfId="31816" xr:uid="{E758C1F3-06AA-4767-B904-FDA79ABE3EEF}"/>
    <cellStyle name="40% - Accent6 7 5 2 2 2 2" xfId="31817" xr:uid="{33EBA793-0A2B-4EAB-82FE-F3A2365E9BFF}"/>
    <cellStyle name="40% - Accent6 7 5 2 2 3" xfId="31818" xr:uid="{2FA1406E-AD82-4BF8-8547-F6143C596E3E}"/>
    <cellStyle name="40% - Accent6 7 5 2 3" xfId="31819" xr:uid="{07232337-2289-4407-B5C5-6E46131D5DF2}"/>
    <cellStyle name="40% - Accent6 7 5 2 3 2" xfId="31820" xr:uid="{B74DB750-A408-43E9-87AE-7497B6CA79E8}"/>
    <cellStyle name="40% - Accent6 7 5 2 4" xfId="31821" xr:uid="{10DC3887-EDDC-4E6E-9FB1-7DC2523A5C70}"/>
    <cellStyle name="40% - Accent6 7 5 3" xfId="31822" xr:uid="{823B3F34-ACD9-491A-BA47-7B45A3113774}"/>
    <cellStyle name="40% - Accent6 7 5 3 2" xfId="31823" xr:uid="{4947CE5E-E984-485F-9C9E-2032131DE819}"/>
    <cellStyle name="40% - Accent6 7 5 3 2 2" xfId="31824" xr:uid="{9DBFFC27-954D-45E6-A37C-BCF2C14CAF1A}"/>
    <cellStyle name="40% - Accent6 7 5 3 3" xfId="31825" xr:uid="{D2D09ECA-FD6C-4FB7-A8E8-4AC03DD82C07}"/>
    <cellStyle name="40% - Accent6 7 5 4" xfId="31826" xr:uid="{78A10FB2-CF33-4332-9528-2AF12E55A1FE}"/>
    <cellStyle name="40% - Accent6 7 5 4 2" xfId="31827" xr:uid="{489A5A3B-AB63-48D1-B07D-08B365D08ABF}"/>
    <cellStyle name="40% - Accent6 7 5 5" xfId="31828" xr:uid="{0683CC40-812E-4B40-B81A-987FF496D9BA}"/>
    <cellStyle name="40% - Accent6 7 5 6" xfId="31829" xr:uid="{902789FC-CFF2-455B-8ABC-9D44937C640D}"/>
    <cellStyle name="40% - Accent6 7 6" xfId="31830" xr:uid="{4330045F-DB2A-46CC-9077-72190153EB01}"/>
    <cellStyle name="40% - Accent6 7 6 2" xfId="31831" xr:uid="{CC8EFF0C-C203-4402-8B17-1B9AE4C2AE5B}"/>
    <cellStyle name="40% - Accent6 7 6 2 2" xfId="31832" xr:uid="{93C5D0F7-E421-4FB2-A4ED-FD775114F9A2}"/>
    <cellStyle name="40% - Accent6 7 6 2 2 2" xfId="31833" xr:uid="{A588CF9D-2FFC-48D8-9F26-DE907B322394}"/>
    <cellStyle name="40% - Accent6 7 6 2 2 2 2" xfId="31834" xr:uid="{8A9D4411-794B-4535-94F1-81BC286A5A36}"/>
    <cellStyle name="40% - Accent6 7 6 2 2 3" xfId="31835" xr:uid="{43F75B05-A483-49EB-93AA-BE322296311A}"/>
    <cellStyle name="40% - Accent6 7 6 2 3" xfId="31836" xr:uid="{66743E6B-DDE1-4E08-9CA3-3C177303F0B9}"/>
    <cellStyle name="40% - Accent6 7 6 2 3 2" xfId="31837" xr:uid="{42A773A8-6ACC-47F9-9CEB-2E8875CBE48B}"/>
    <cellStyle name="40% - Accent6 7 6 2 4" xfId="31838" xr:uid="{B814C63F-03F8-49A6-841E-827A7831E5AB}"/>
    <cellStyle name="40% - Accent6 7 6 3" xfId="31839" xr:uid="{F0AD2B96-612F-4A30-BC7D-25FDE5DA78D6}"/>
    <cellStyle name="40% - Accent6 7 6 3 2" xfId="31840" xr:uid="{AEB0E828-FD9F-4A9A-BCD9-41EA3E06262C}"/>
    <cellStyle name="40% - Accent6 7 6 3 2 2" xfId="31841" xr:uid="{1E7D8108-986D-40B6-80ED-C6FBCAAC31A1}"/>
    <cellStyle name="40% - Accent6 7 6 3 3" xfId="31842" xr:uid="{946B70FF-E600-4EB9-B16B-7C15A97F7408}"/>
    <cellStyle name="40% - Accent6 7 6 4" xfId="31843" xr:uid="{54769EE2-7E8A-47AB-9C90-754C8896AFC7}"/>
    <cellStyle name="40% - Accent6 7 6 4 2" xfId="31844" xr:uid="{D18D49BC-9FCA-4A99-B1D3-ABFAC28E323B}"/>
    <cellStyle name="40% - Accent6 7 6 5" xfId="31845" xr:uid="{D6BEC31F-2EEE-4630-8458-992D0E35086E}"/>
    <cellStyle name="40% - Accent6 7 7" xfId="31846" xr:uid="{43CA3498-995D-491B-B4C8-31E16F905916}"/>
    <cellStyle name="40% - Accent6 7 7 2" xfId="31847" xr:uid="{9B26C434-CC1C-4EDE-BECA-C438E0AFBFBD}"/>
    <cellStyle name="40% - Accent6 7 7 2 2" xfId="31848" xr:uid="{F75E45E3-0ED5-47EC-8D8B-3E170E9AC6A1}"/>
    <cellStyle name="40% - Accent6 7 7 2 2 2" xfId="31849" xr:uid="{DF3A3A16-161C-4422-AD28-AB8104776D35}"/>
    <cellStyle name="40% - Accent6 7 7 2 3" xfId="31850" xr:uid="{50273321-7465-49C5-B9AF-DBE05B323415}"/>
    <cellStyle name="40% - Accent6 7 7 3" xfId="31851" xr:uid="{D635E7D1-FD03-4DDD-BB8F-486BCC72C537}"/>
    <cellStyle name="40% - Accent6 7 7 3 2" xfId="31852" xr:uid="{8A76E313-16B3-4743-965B-5E25ADFA3AF7}"/>
    <cellStyle name="40% - Accent6 7 7 4" xfId="31853" xr:uid="{1D572665-CD3A-4AF4-A2BE-107EB05E10D1}"/>
    <cellStyle name="40% - Accent6 7 8" xfId="31854" xr:uid="{49DF68A3-A50D-420F-8571-B38F3FA3C12A}"/>
    <cellStyle name="40% - Accent6 7 8 2" xfId="31855" xr:uid="{AD6051D1-8156-4557-9221-EB309C96332F}"/>
    <cellStyle name="40% - Accent6 7 8 2 2" xfId="31856" xr:uid="{DEFCCF75-AFCD-4862-99F1-C6D2D9DBCD37}"/>
    <cellStyle name="40% - Accent6 7 8 3" xfId="31857" xr:uid="{B4A9C05A-B7D1-477F-8570-E15FF52A6896}"/>
    <cellStyle name="40% - Accent6 7 9" xfId="31858" xr:uid="{2CB32504-FEDB-4E7F-9918-BB9117E30FB7}"/>
    <cellStyle name="40% - Accent6 7 9 2" xfId="31859" xr:uid="{2AB23348-CC1B-4920-B4C5-D9E1EBADA3C1}"/>
    <cellStyle name="40% - Accent6 8" xfId="31860" xr:uid="{080DB6CF-1BE0-455D-A293-39F2CF5C5E0F}"/>
    <cellStyle name="40% - Accent6 8 10" xfId="31861" xr:uid="{9F947C9B-BD5E-47DE-9555-9F5247F3251A}"/>
    <cellStyle name="40% - Accent6 8 11" xfId="31862" xr:uid="{17D23014-B540-44D0-8503-360099B08F47}"/>
    <cellStyle name="40% - Accent6 8 2" xfId="31863" xr:uid="{E3B0BC90-E988-45B9-AF36-E65C9CC898D4}"/>
    <cellStyle name="40% - Accent6 8 2 10" xfId="31864" xr:uid="{68F71050-E536-4625-A973-6A444B41459A}"/>
    <cellStyle name="40% - Accent6 8 2 2" xfId="31865" xr:uid="{9FAB3554-CFCA-49B2-B0CA-AEA8B16F8753}"/>
    <cellStyle name="40% - Accent6 8 2 2 2" xfId="31866" xr:uid="{0A194894-6E1B-4AC1-967C-7629080DEB84}"/>
    <cellStyle name="40% - Accent6 8 2 2 2 2" xfId="31867" xr:uid="{70A190C8-7DA7-43F9-845E-83F935FDA539}"/>
    <cellStyle name="40% - Accent6 8 2 2 2 2 2" xfId="31868" xr:uid="{D32B6475-5178-429B-9403-65960CAC005E}"/>
    <cellStyle name="40% - Accent6 8 2 2 2 2 2 2" xfId="31869" xr:uid="{5033FE17-BF0D-4BB0-9F69-0FB2652E8F2A}"/>
    <cellStyle name="40% - Accent6 8 2 2 2 2 3" xfId="31870" xr:uid="{B8B94F15-93A0-4B8D-95FF-72D02EA3A834}"/>
    <cellStyle name="40% - Accent6 8 2 2 2 3" xfId="31871" xr:uid="{69B5288F-97E1-47E5-B7D6-2C2C3A8F21AC}"/>
    <cellStyle name="40% - Accent6 8 2 2 2 3 2" xfId="31872" xr:uid="{BBD70CF6-EFD8-4B3B-93D6-F9AF2AF950B3}"/>
    <cellStyle name="40% - Accent6 8 2 2 2 4" xfId="31873" xr:uid="{33E7D09C-DB3E-44CF-8D14-7EBEF8A8DEA2}"/>
    <cellStyle name="40% - Accent6 8 2 2 2 5" xfId="31874" xr:uid="{67B84B12-880E-445B-AB65-40A1EEF6D1C0}"/>
    <cellStyle name="40% - Accent6 8 2 2 3" xfId="31875" xr:uid="{1131DE45-C13A-43D9-8295-FD9EC325FA26}"/>
    <cellStyle name="40% - Accent6 8 2 2 3 2" xfId="31876" xr:uid="{9179B3C4-B351-47D2-9D0E-6196EA9774EA}"/>
    <cellStyle name="40% - Accent6 8 2 2 3 2 2" xfId="31877" xr:uid="{1458B8F3-25DA-4244-9C54-F55EA7E31305}"/>
    <cellStyle name="40% - Accent6 8 2 2 3 3" xfId="31878" xr:uid="{83935170-137F-4835-94D5-35E4DCF9B25D}"/>
    <cellStyle name="40% - Accent6 8 2 2 4" xfId="31879" xr:uid="{4B091F11-444A-4A8D-849A-22DE8F2CAC54}"/>
    <cellStyle name="40% - Accent6 8 2 2 4 2" xfId="31880" xr:uid="{6A55270A-AD55-4A8A-9017-F4A971CAB98A}"/>
    <cellStyle name="40% - Accent6 8 2 2 5" xfId="31881" xr:uid="{4E428F73-A799-4BA0-BA29-B9F9649A2332}"/>
    <cellStyle name="40% - Accent6 8 2 2 6" xfId="31882" xr:uid="{BD23E3FD-9D24-45E0-B2D5-038B99BC3079}"/>
    <cellStyle name="40% - Accent6 8 2 3" xfId="31883" xr:uid="{D42B5B8B-A53B-46DB-B6B9-E7BA59C602D9}"/>
    <cellStyle name="40% - Accent6 8 2 3 2" xfId="31884" xr:uid="{42597E19-85CB-4A66-B822-5348A6596F7F}"/>
    <cellStyle name="40% - Accent6 8 2 3 2 2" xfId="31885" xr:uid="{7F736037-86E5-4257-BB48-D91BBB63F7D0}"/>
    <cellStyle name="40% - Accent6 8 2 3 2 2 2" xfId="31886" xr:uid="{F92436B2-D6DF-4624-BCE4-82F1EC84298B}"/>
    <cellStyle name="40% - Accent6 8 2 3 2 2 2 2" xfId="31887" xr:uid="{AC4FA411-8D40-4599-BD44-1E491A0A8D2D}"/>
    <cellStyle name="40% - Accent6 8 2 3 2 2 3" xfId="31888" xr:uid="{01844AE8-F080-4F71-AC97-E16A293C3300}"/>
    <cellStyle name="40% - Accent6 8 2 3 2 3" xfId="31889" xr:uid="{969E6676-65FB-449E-8761-D23F520E2A6A}"/>
    <cellStyle name="40% - Accent6 8 2 3 2 3 2" xfId="31890" xr:uid="{4E4FA2EF-201F-46B6-B50C-B7A465E39DA1}"/>
    <cellStyle name="40% - Accent6 8 2 3 2 4" xfId="31891" xr:uid="{564F8563-3C79-4A81-9F33-335BB7176BDF}"/>
    <cellStyle name="40% - Accent6 8 2 3 2 5" xfId="31892" xr:uid="{92437EA8-D975-43CF-8EB7-92BE83900BC1}"/>
    <cellStyle name="40% - Accent6 8 2 3 3" xfId="31893" xr:uid="{D9EE2C52-6A72-4BB2-B570-C85ACE58B17D}"/>
    <cellStyle name="40% - Accent6 8 2 3 3 2" xfId="31894" xr:uid="{4AE9AA1C-EDD7-4503-9FBC-14E1ED5255EF}"/>
    <cellStyle name="40% - Accent6 8 2 3 3 2 2" xfId="31895" xr:uid="{4FE39A5A-B122-4783-9A86-20A06A4F3FCF}"/>
    <cellStyle name="40% - Accent6 8 2 3 3 3" xfId="31896" xr:uid="{46A3405E-839F-43AD-8C9F-93E4E47DE009}"/>
    <cellStyle name="40% - Accent6 8 2 3 4" xfId="31897" xr:uid="{E2BE3BBD-7D0B-44AB-8702-D2CDF268D87E}"/>
    <cellStyle name="40% - Accent6 8 2 3 4 2" xfId="31898" xr:uid="{112FF233-9AFD-456F-95D3-0EE15F8D2C46}"/>
    <cellStyle name="40% - Accent6 8 2 3 5" xfId="31899" xr:uid="{2B162BE1-B335-416A-91F9-2DBFAED8E22B}"/>
    <cellStyle name="40% - Accent6 8 2 3 6" xfId="31900" xr:uid="{6300E8D9-5445-49EA-BA73-A0D3BB84874E}"/>
    <cellStyle name="40% - Accent6 8 2 4" xfId="31901" xr:uid="{64E17E13-FF40-4DBC-8CB5-7093D89624CB}"/>
    <cellStyle name="40% - Accent6 8 2 4 2" xfId="31902" xr:uid="{10CCD574-D270-4705-8089-65E69EC3FBC0}"/>
    <cellStyle name="40% - Accent6 8 2 4 2 2" xfId="31903" xr:uid="{DF3F5F29-BFD6-4DCA-93C8-E2D66CB4C3AF}"/>
    <cellStyle name="40% - Accent6 8 2 4 2 2 2" xfId="31904" xr:uid="{1588DE99-DA91-4992-8DAE-C313E4543F5A}"/>
    <cellStyle name="40% - Accent6 8 2 4 2 2 2 2" xfId="31905" xr:uid="{66A62CDC-C930-4058-BFD2-527883D1ABE9}"/>
    <cellStyle name="40% - Accent6 8 2 4 2 2 3" xfId="31906" xr:uid="{DA3C806C-5541-4108-B95B-64BEA926E83E}"/>
    <cellStyle name="40% - Accent6 8 2 4 2 3" xfId="31907" xr:uid="{C0FECC92-DC82-4BD1-9951-42AF5319EAD5}"/>
    <cellStyle name="40% - Accent6 8 2 4 2 3 2" xfId="31908" xr:uid="{D53795E6-2F93-45CD-9AAB-7CE72F9F086A}"/>
    <cellStyle name="40% - Accent6 8 2 4 2 4" xfId="31909" xr:uid="{558186D9-1D9A-4A01-BC9E-6B4A9584A314}"/>
    <cellStyle name="40% - Accent6 8 2 4 3" xfId="31910" xr:uid="{589A4603-FC62-4BD5-947C-791C26D9CC80}"/>
    <cellStyle name="40% - Accent6 8 2 4 3 2" xfId="31911" xr:uid="{CEBFEC54-1AF2-4A06-85F5-09C20D3C6D62}"/>
    <cellStyle name="40% - Accent6 8 2 4 3 2 2" xfId="31912" xr:uid="{AA03DCB7-D088-4AC2-B227-8D2B6BA4FB11}"/>
    <cellStyle name="40% - Accent6 8 2 4 3 3" xfId="31913" xr:uid="{7853F4FE-5F11-4329-A452-3E8CA51BD52A}"/>
    <cellStyle name="40% - Accent6 8 2 4 4" xfId="31914" xr:uid="{CC4A805A-4C6A-41CE-9B0D-2E45C472D147}"/>
    <cellStyle name="40% - Accent6 8 2 4 4 2" xfId="31915" xr:uid="{97E5DEE8-F7FE-46C6-9ADF-9A70DC639815}"/>
    <cellStyle name="40% - Accent6 8 2 4 5" xfId="31916" xr:uid="{D99E950B-0515-4739-A398-3DCA1846B1C7}"/>
    <cellStyle name="40% - Accent6 8 2 4 6" xfId="31917" xr:uid="{7D552E3C-BCA9-41F0-AC89-C1040A69FBE3}"/>
    <cellStyle name="40% - Accent6 8 2 5" xfId="31918" xr:uid="{543269FC-3391-4FD1-BF33-166CCA7FB2C8}"/>
    <cellStyle name="40% - Accent6 8 2 5 2" xfId="31919" xr:uid="{95101D93-2CEC-42F0-B3DF-B47D54375E01}"/>
    <cellStyle name="40% - Accent6 8 2 5 2 2" xfId="31920" xr:uid="{A2A88C30-7990-468D-9F62-C29327A12E21}"/>
    <cellStyle name="40% - Accent6 8 2 5 2 2 2" xfId="31921" xr:uid="{88B44D31-6456-4AE1-8E9D-2089289C9675}"/>
    <cellStyle name="40% - Accent6 8 2 5 2 2 2 2" xfId="31922" xr:uid="{814F445B-6C1D-41B9-B303-FB354232EBB6}"/>
    <cellStyle name="40% - Accent6 8 2 5 2 2 3" xfId="31923" xr:uid="{C553A4E5-E3A7-4C2D-99C2-EA2DFD422141}"/>
    <cellStyle name="40% - Accent6 8 2 5 2 3" xfId="31924" xr:uid="{1701D7BF-92F3-460C-A0DC-BE0D7F1F154F}"/>
    <cellStyle name="40% - Accent6 8 2 5 2 3 2" xfId="31925" xr:uid="{D51C6CEC-658F-4FFF-971D-A5BDA6774B18}"/>
    <cellStyle name="40% - Accent6 8 2 5 2 4" xfId="31926" xr:uid="{D28D627D-4492-4BF7-AB9B-4051D694F0B6}"/>
    <cellStyle name="40% - Accent6 8 2 5 3" xfId="31927" xr:uid="{5151A11E-EC98-4ACA-9B9E-7F709797CC59}"/>
    <cellStyle name="40% - Accent6 8 2 5 3 2" xfId="31928" xr:uid="{7C6346E4-1495-42B0-B220-9837D10BFC70}"/>
    <cellStyle name="40% - Accent6 8 2 5 3 2 2" xfId="31929" xr:uid="{FDC1562C-16D8-44E5-B671-F05909A8E47B}"/>
    <cellStyle name="40% - Accent6 8 2 5 3 3" xfId="31930" xr:uid="{1FC925CD-21A3-4437-9FAE-136EBE93C9CF}"/>
    <cellStyle name="40% - Accent6 8 2 5 4" xfId="31931" xr:uid="{1BAC3951-CEE4-4253-9480-944C26442F1E}"/>
    <cellStyle name="40% - Accent6 8 2 5 4 2" xfId="31932" xr:uid="{35B135BD-8D8F-4C3C-820C-5FD3905275E9}"/>
    <cellStyle name="40% - Accent6 8 2 5 5" xfId="31933" xr:uid="{3EE2A382-8FAB-429D-8534-2939FB36896A}"/>
    <cellStyle name="40% - Accent6 8 2 6" xfId="31934" xr:uid="{65D5A394-153C-4E45-9B1F-79C546AA1B32}"/>
    <cellStyle name="40% - Accent6 8 2 6 2" xfId="31935" xr:uid="{799CC1CC-D9FC-4AA9-A44D-F36C8319C2AF}"/>
    <cellStyle name="40% - Accent6 8 2 6 2 2" xfId="31936" xr:uid="{DF8C297C-1CDB-4C67-863F-9DABC788AAA3}"/>
    <cellStyle name="40% - Accent6 8 2 6 2 2 2" xfId="31937" xr:uid="{93FD747E-AB88-4B32-8D40-A4C9461D795B}"/>
    <cellStyle name="40% - Accent6 8 2 6 2 3" xfId="31938" xr:uid="{D893CBB4-738C-4D13-9105-6FDD28162D95}"/>
    <cellStyle name="40% - Accent6 8 2 6 3" xfId="31939" xr:uid="{5A49207E-C3E7-4C46-B6DA-03ACEEFA10DD}"/>
    <cellStyle name="40% - Accent6 8 2 6 3 2" xfId="31940" xr:uid="{056FCAA3-34D8-4F60-9CED-4C5BED8FBE8B}"/>
    <cellStyle name="40% - Accent6 8 2 6 4" xfId="31941" xr:uid="{799F72CC-E8C4-476D-8AC6-E962347D495A}"/>
    <cellStyle name="40% - Accent6 8 2 7" xfId="31942" xr:uid="{E2E99F41-E9AF-4DF6-8E0C-DDBC4D92A706}"/>
    <cellStyle name="40% - Accent6 8 2 7 2" xfId="31943" xr:uid="{5D34BFB6-AB4A-42E4-990A-08476B59CE2C}"/>
    <cellStyle name="40% - Accent6 8 2 7 2 2" xfId="31944" xr:uid="{A73B92B8-20D3-4280-95D5-4D2289A036A5}"/>
    <cellStyle name="40% - Accent6 8 2 7 3" xfId="31945" xr:uid="{0286BDC2-CADB-4098-A475-5832F8B4FAE5}"/>
    <cellStyle name="40% - Accent6 8 2 8" xfId="31946" xr:uid="{280B70F3-2391-45DA-AA90-0CB8E365523A}"/>
    <cellStyle name="40% - Accent6 8 2 8 2" xfId="31947" xr:uid="{B6909023-B48F-4435-8A58-5A4C5A37F6BC}"/>
    <cellStyle name="40% - Accent6 8 2 9" xfId="31948" xr:uid="{E534A561-1887-47FC-A3F9-75BA3CF0E5D2}"/>
    <cellStyle name="40% - Accent6 8 3" xfId="31949" xr:uid="{282253EC-C21A-4B7A-B799-7C1BDEF6C839}"/>
    <cellStyle name="40% - Accent6 8 3 2" xfId="31950" xr:uid="{7BE496A9-0FBE-4786-AE58-DDBE0FF4BBF8}"/>
    <cellStyle name="40% - Accent6 8 3 2 2" xfId="31951" xr:uid="{DE9B43E4-3E49-4601-9325-EED09F861305}"/>
    <cellStyle name="40% - Accent6 8 3 2 2 2" xfId="31952" xr:uid="{3B85211C-92F1-4510-92DE-5A33BA2894FA}"/>
    <cellStyle name="40% - Accent6 8 3 2 2 2 2" xfId="31953" xr:uid="{1B5D84F9-5D36-4B38-A0F3-78D07463C6E6}"/>
    <cellStyle name="40% - Accent6 8 3 2 2 3" xfId="31954" xr:uid="{110E8EF2-9473-4CAA-9873-5B3376DA6339}"/>
    <cellStyle name="40% - Accent6 8 3 2 3" xfId="31955" xr:uid="{C6B95CC8-D756-42E7-A28D-75E9E1824904}"/>
    <cellStyle name="40% - Accent6 8 3 2 3 2" xfId="31956" xr:uid="{477187D2-235D-43CA-AA5E-ADC24347AFFA}"/>
    <cellStyle name="40% - Accent6 8 3 2 4" xfId="31957" xr:uid="{205FE86F-088C-447D-B340-777E819F0A9C}"/>
    <cellStyle name="40% - Accent6 8 3 2 5" xfId="31958" xr:uid="{C40F90BE-1E5D-46D3-8E30-BE2CC17F9D2A}"/>
    <cellStyle name="40% - Accent6 8 3 3" xfId="31959" xr:uid="{9B96E9ED-CBA8-4605-B9AF-FB6272ACFDAC}"/>
    <cellStyle name="40% - Accent6 8 3 3 2" xfId="31960" xr:uid="{D858E405-9A1F-464A-BBB0-D2F3A9C006F1}"/>
    <cellStyle name="40% - Accent6 8 3 3 2 2" xfId="31961" xr:uid="{41B8B9CE-5F99-4A04-84BA-EB2518AFCF95}"/>
    <cellStyle name="40% - Accent6 8 3 3 3" xfId="31962" xr:uid="{8D2C5AA7-670D-48B0-B74E-4AFD629E65DE}"/>
    <cellStyle name="40% - Accent6 8 3 4" xfId="31963" xr:uid="{96CF41F4-EB81-44CD-8907-18CDB2A5E34B}"/>
    <cellStyle name="40% - Accent6 8 3 4 2" xfId="31964" xr:uid="{724C47D1-9CE2-4C93-975F-FB0D03384F08}"/>
    <cellStyle name="40% - Accent6 8 3 5" xfId="31965" xr:uid="{51CFD1FF-3F9F-4F4E-BC53-64A7675BBC8E}"/>
    <cellStyle name="40% - Accent6 8 3 6" xfId="31966" xr:uid="{84621489-E96B-47F3-A2C4-7579B0D51515}"/>
    <cellStyle name="40% - Accent6 8 4" xfId="31967" xr:uid="{9F062C4A-8680-4773-8451-D2AE76E23530}"/>
    <cellStyle name="40% - Accent6 8 4 2" xfId="31968" xr:uid="{1C2B6032-39E1-48B3-B776-1826998CA3DE}"/>
    <cellStyle name="40% - Accent6 8 4 2 2" xfId="31969" xr:uid="{6B6F93F3-96D3-4426-850C-948A36D79C4E}"/>
    <cellStyle name="40% - Accent6 8 4 2 2 2" xfId="31970" xr:uid="{AC7D2F84-D2D8-40DA-812A-6878CE0A6665}"/>
    <cellStyle name="40% - Accent6 8 4 2 2 2 2" xfId="31971" xr:uid="{3321C7F9-BF99-44AC-86F8-56C8926DB3F0}"/>
    <cellStyle name="40% - Accent6 8 4 2 2 3" xfId="31972" xr:uid="{44955327-32EB-4763-BAFD-6626D74E809D}"/>
    <cellStyle name="40% - Accent6 8 4 2 3" xfId="31973" xr:uid="{350BCF1D-2AA0-48A5-A3ED-144749C7F67B}"/>
    <cellStyle name="40% - Accent6 8 4 2 3 2" xfId="31974" xr:uid="{CC6E4112-30CF-4EB2-80C3-EB96FC13957E}"/>
    <cellStyle name="40% - Accent6 8 4 2 4" xfId="31975" xr:uid="{26FA9B41-76BB-4B91-85DB-0103A674940D}"/>
    <cellStyle name="40% - Accent6 8 4 2 5" xfId="31976" xr:uid="{BE382FAF-29D4-4C51-820D-535D136B528F}"/>
    <cellStyle name="40% - Accent6 8 4 3" xfId="31977" xr:uid="{6CE7EBEA-023B-4C94-9F19-2CC0FF9279CD}"/>
    <cellStyle name="40% - Accent6 8 4 3 2" xfId="31978" xr:uid="{6A734716-8E01-4C27-BA0E-B31E4E8E8EB0}"/>
    <cellStyle name="40% - Accent6 8 4 3 2 2" xfId="31979" xr:uid="{8D07805E-1D3B-41CD-95A9-55C52B18E5AC}"/>
    <cellStyle name="40% - Accent6 8 4 3 3" xfId="31980" xr:uid="{F9C813BC-4AD7-4DDC-B1A1-8D13081F8EFB}"/>
    <cellStyle name="40% - Accent6 8 4 4" xfId="31981" xr:uid="{C99E9DF2-B0EB-4321-A80D-09D88796340B}"/>
    <cellStyle name="40% - Accent6 8 4 4 2" xfId="31982" xr:uid="{1A582301-4FDE-4D9B-9C7A-975E2800AE30}"/>
    <cellStyle name="40% - Accent6 8 4 5" xfId="31983" xr:uid="{56427752-3388-4147-B909-C3A37B71C3B8}"/>
    <cellStyle name="40% - Accent6 8 4 6" xfId="31984" xr:uid="{8A87DAF8-AD76-490C-A83F-A55105A150F2}"/>
    <cellStyle name="40% - Accent6 8 5" xfId="31985" xr:uid="{8A31661B-CC6F-4DF8-BA3A-A98CACE3EB89}"/>
    <cellStyle name="40% - Accent6 8 5 2" xfId="31986" xr:uid="{2857D8EA-1526-4F66-911F-04C2F1CDACD3}"/>
    <cellStyle name="40% - Accent6 8 5 2 2" xfId="31987" xr:uid="{FC8CE89C-55FE-4705-A681-779202DE2567}"/>
    <cellStyle name="40% - Accent6 8 5 2 2 2" xfId="31988" xr:uid="{BF711ED7-19B8-41C6-A505-02EEA9E81DA3}"/>
    <cellStyle name="40% - Accent6 8 5 2 2 2 2" xfId="31989" xr:uid="{893D2DB9-C3B2-4D00-90C6-D99F58DA5062}"/>
    <cellStyle name="40% - Accent6 8 5 2 2 3" xfId="31990" xr:uid="{82BC2735-1000-49A3-B946-034E07AB0990}"/>
    <cellStyle name="40% - Accent6 8 5 2 3" xfId="31991" xr:uid="{C836FD59-35A6-4D81-ADE8-CEE0D442FE93}"/>
    <cellStyle name="40% - Accent6 8 5 2 3 2" xfId="31992" xr:uid="{FA08B470-90F1-4946-A71A-A148F5A0AA7A}"/>
    <cellStyle name="40% - Accent6 8 5 2 4" xfId="31993" xr:uid="{77C98173-3B36-44B8-A480-26F7415A2314}"/>
    <cellStyle name="40% - Accent6 8 5 3" xfId="31994" xr:uid="{B91E18C9-205E-427D-97C6-BE7A57FB40CD}"/>
    <cellStyle name="40% - Accent6 8 5 3 2" xfId="31995" xr:uid="{5C8521AE-5B02-4B22-B787-EB34786DECA2}"/>
    <cellStyle name="40% - Accent6 8 5 3 2 2" xfId="31996" xr:uid="{BF80F6C0-F7A5-49E9-A639-8A841387472F}"/>
    <cellStyle name="40% - Accent6 8 5 3 3" xfId="31997" xr:uid="{7DCEE59E-3AAF-435F-9462-5A5EDC267ECA}"/>
    <cellStyle name="40% - Accent6 8 5 4" xfId="31998" xr:uid="{3F5C8AA8-A01D-40A4-994C-D7A8FC3E6BF8}"/>
    <cellStyle name="40% - Accent6 8 5 4 2" xfId="31999" xr:uid="{780C77D6-DFB9-4E8B-B1FE-0A2C13BD128E}"/>
    <cellStyle name="40% - Accent6 8 5 5" xfId="32000" xr:uid="{FF256F1B-C79D-4FAB-B0DD-C291123578EE}"/>
    <cellStyle name="40% - Accent6 8 5 6" xfId="32001" xr:uid="{F07BE9FF-3680-4145-8F1A-D729084CA0CE}"/>
    <cellStyle name="40% - Accent6 8 6" xfId="32002" xr:uid="{6810BBF1-58A3-4681-844E-B17981100125}"/>
    <cellStyle name="40% - Accent6 8 6 2" xfId="32003" xr:uid="{3572A9F0-1718-4622-A515-A4F2B8EBBD91}"/>
    <cellStyle name="40% - Accent6 8 6 2 2" xfId="32004" xr:uid="{3203AB2B-4D99-4BE1-800D-C31FAA30B409}"/>
    <cellStyle name="40% - Accent6 8 6 2 2 2" xfId="32005" xr:uid="{6F6612C0-5BFF-4007-9340-7D1C4EB916AA}"/>
    <cellStyle name="40% - Accent6 8 6 2 2 2 2" xfId="32006" xr:uid="{D1D034A0-A97F-4B30-B7E2-A8177155FB01}"/>
    <cellStyle name="40% - Accent6 8 6 2 2 3" xfId="32007" xr:uid="{E5CBE3E0-B14D-44A9-ADFF-EC6D2B0D7580}"/>
    <cellStyle name="40% - Accent6 8 6 2 3" xfId="32008" xr:uid="{06AA295A-8D79-4043-A5E5-CFB011DF7808}"/>
    <cellStyle name="40% - Accent6 8 6 2 3 2" xfId="32009" xr:uid="{E1E3E951-3BD8-4CA4-9281-33252EFF9934}"/>
    <cellStyle name="40% - Accent6 8 6 2 4" xfId="32010" xr:uid="{684D7D46-3891-42A8-A831-B6782D221A66}"/>
    <cellStyle name="40% - Accent6 8 6 3" xfId="32011" xr:uid="{8BE68A1D-7600-4A08-82E2-E68278404084}"/>
    <cellStyle name="40% - Accent6 8 6 3 2" xfId="32012" xr:uid="{13950153-8A30-4D65-AC13-802E6C754F5E}"/>
    <cellStyle name="40% - Accent6 8 6 3 2 2" xfId="32013" xr:uid="{408D916A-F7B1-4958-B4D2-65CCE8645A6A}"/>
    <cellStyle name="40% - Accent6 8 6 3 3" xfId="32014" xr:uid="{05B07E0D-CC33-4361-B06C-0AFC1125D335}"/>
    <cellStyle name="40% - Accent6 8 6 4" xfId="32015" xr:uid="{1D8F55EB-A9F7-4F91-9A4C-EB6410AD99E6}"/>
    <cellStyle name="40% - Accent6 8 6 4 2" xfId="32016" xr:uid="{A8A1225B-5D4C-4871-B3A1-B6987020B381}"/>
    <cellStyle name="40% - Accent6 8 6 5" xfId="32017" xr:uid="{F7AF877E-3234-443A-B587-0ABF40D91E28}"/>
    <cellStyle name="40% - Accent6 8 7" xfId="32018" xr:uid="{A6CCB8B8-AE77-4588-A8FC-1E1C6FE39F06}"/>
    <cellStyle name="40% - Accent6 8 7 2" xfId="32019" xr:uid="{29B4B4F9-2405-4F44-BFDE-0C53AF365A05}"/>
    <cellStyle name="40% - Accent6 8 7 2 2" xfId="32020" xr:uid="{C5F3F53F-5C39-462B-B9E8-5EF0140CEAEB}"/>
    <cellStyle name="40% - Accent6 8 7 2 2 2" xfId="32021" xr:uid="{64E6C8C1-20F8-48B2-A732-FA1BCE17DBE6}"/>
    <cellStyle name="40% - Accent6 8 7 2 3" xfId="32022" xr:uid="{AFB5ABAF-AB97-44FF-95D4-2907B64D0EDE}"/>
    <cellStyle name="40% - Accent6 8 7 3" xfId="32023" xr:uid="{A952E014-69A1-4E1D-841D-0CF7AA60B36E}"/>
    <cellStyle name="40% - Accent6 8 7 3 2" xfId="32024" xr:uid="{C9ACF44C-F3B9-4686-A24C-708D22B9A5AB}"/>
    <cellStyle name="40% - Accent6 8 7 4" xfId="32025" xr:uid="{919D24A1-C747-4755-92FD-30EEB66B6332}"/>
    <cellStyle name="40% - Accent6 8 8" xfId="32026" xr:uid="{DADD885B-5237-44B0-9403-D3F78003049A}"/>
    <cellStyle name="40% - Accent6 8 8 2" xfId="32027" xr:uid="{DA5DF0A4-D1B3-40D8-95AC-F8B63469BC3E}"/>
    <cellStyle name="40% - Accent6 8 8 2 2" xfId="32028" xr:uid="{EC0F5BD5-8B33-4892-9114-407399AB4723}"/>
    <cellStyle name="40% - Accent6 8 8 3" xfId="32029" xr:uid="{E8674672-ED32-4ECB-9CBB-2DDB976C29EE}"/>
    <cellStyle name="40% - Accent6 8 9" xfId="32030" xr:uid="{E135FA46-7EF8-4AA7-9A88-0C04F559E037}"/>
    <cellStyle name="40% - Accent6 8 9 2" xfId="32031" xr:uid="{9E09AD38-9D74-4A07-94A4-10D0ECE4EBE1}"/>
    <cellStyle name="40% - Accent6 9" xfId="32032" xr:uid="{EA8631DE-2122-4F72-8AD4-F3ECF7DADD73}"/>
    <cellStyle name="40% - Accent6 9 10" xfId="32033" xr:uid="{E8D09434-23B9-4571-9BAD-95D7FD2157F1}"/>
    <cellStyle name="40% - Accent6 9 2" xfId="32034" xr:uid="{36F8AAE1-9B00-40C9-9508-6B9376F2CC6F}"/>
    <cellStyle name="40% - Accent6 9 2 2" xfId="32035" xr:uid="{21DB2F19-322A-44B5-A2AB-42714E16BA7C}"/>
    <cellStyle name="40% - Accent6 9 2 2 2" xfId="32036" xr:uid="{C9AEEFF1-F78C-45CA-A07E-7E34EF8F45A9}"/>
    <cellStyle name="40% - Accent6 9 2 2 2 2" xfId="32037" xr:uid="{76A17601-3F59-48FD-9CC3-D690CB7E6DC7}"/>
    <cellStyle name="40% - Accent6 9 2 2 2 2 2" xfId="32038" xr:uid="{1FA174F8-5721-490B-8E6E-9519169615E9}"/>
    <cellStyle name="40% - Accent6 9 2 2 2 3" xfId="32039" xr:uid="{F54D7434-1854-4DEB-9838-EFF1AA0DFCF9}"/>
    <cellStyle name="40% - Accent6 9 2 2 3" xfId="32040" xr:uid="{F64B629C-80CB-4759-8D4F-D3C5C3CFA2C1}"/>
    <cellStyle name="40% - Accent6 9 2 2 3 2" xfId="32041" xr:uid="{AC2E28DF-C87C-4297-8D87-030DDE83F05E}"/>
    <cellStyle name="40% - Accent6 9 2 2 4" xfId="32042" xr:uid="{110F327F-9A99-4B80-8CF1-7D386FACFF68}"/>
    <cellStyle name="40% - Accent6 9 2 2 5" xfId="32043" xr:uid="{1F367814-AA44-421D-81C7-14C5E44DB6D5}"/>
    <cellStyle name="40% - Accent6 9 2 3" xfId="32044" xr:uid="{9B8BD5E9-F824-4FAB-9334-D8B583507C0C}"/>
    <cellStyle name="40% - Accent6 9 2 3 2" xfId="32045" xr:uid="{CFC41C0F-F5D7-4503-ADBE-F8A57D3DF059}"/>
    <cellStyle name="40% - Accent6 9 2 3 2 2" xfId="32046" xr:uid="{0F6B878B-6EC0-421B-83FA-2D9363725AA3}"/>
    <cellStyle name="40% - Accent6 9 2 3 3" xfId="32047" xr:uid="{ACE7FA7F-32FF-4751-BB8A-78E0F69EBFF2}"/>
    <cellStyle name="40% - Accent6 9 2 4" xfId="32048" xr:uid="{07215CCE-E7CC-4560-8848-D3BE7C9687C1}"/>
    <cellStyle name="40% - Accent6 9 2 4 2" xfId="32049" xr:uid="{9C5E8C8B-2ED2-4D27-BE09-055DB103667B}"/>
    <cellStyle name="40% - Accent6 9 2 5" xfId="32050" xr:uid="{4D95C61B-7B4F-40F9-991E-849E05B84003}"/>
    <cellStyle name="40% - Accent6 9 2 6" xfId="32051" xr:uid="{A3234585-F93D-4EAC-B019-8C9817F06553}"/>
    <cellStyle name="40% - Accent6 9 3" xfId="32052" xr:uid="{CB1EAE32-8E8F-46E7-B9D8-13B55118626F}"/>
    <cellStyle name="40% - Accent6 9 3 2" xfId="32053" xr:uid="{6C1F5B92-2106-492D-8AF6-BF0E1B1A4316}"/>
    <cellStyle name="40% - Accent6 9 3 2 2" xfId="32054" xr:uid="{9AD46A74-D33E-4553-BC86-C67506AC3D7F}"/>
    <cellStyle name="40% - Accent6 9 3 2 2 2" xfId="32055" xr:uid="{E8111DA6-914D-4AA8-A7BA-40ABF0A216A4}"/>
    <cellStyle name="40% - Accent6 9 3 2 2 2 2" xfId="32056" xr:uid="{462CF937-1232-4B02-8B59-EF55D6A9E313}"/>
    <cellStyle name="40% - Accent6 9 3 2 2 3" xfId="32057" xr:uid="{355B5E09-7FD3-4EE4-B37A-54022B769F9B}"/>
    <cellStyle name="40% - Accent6 9 3 2 3" xfId="32058" xr:uid="{548963A6-6ED0-424A-ACF8-D45E996222EC}"/>
    <cellStyle name="40% - Accent6 9 3 2 3 2" xfId="32059" xr:uid="{522D37C1-65A3-4912-B459-B809B7D92B12}"/>
    <cellStyle name="40% - Accent6 9 3 2 4" xfId="32060" xr:uid="{1FFDCBAB-5357-4E05-8E82-E76953141C44}"/>
    <cellStyle name="40% - Accent6 9 3 2 5" xfId="32061" xr:uid="{59AEFEB0-65A2-4996-9722-F23F41FD4463}"/>
    <cellStyle name="40% - Accent6 9 3 3" xfId="32062" xr:uid="{B3144146-C0B6-4BF5-919D-1B8CAAB0D315}"/>
    <cellStyle name="40% - Accent6 9 3 3 2" xfId="32063" xr:uid="{714F27C1-6C3D-4546-BF45-537E447FC307}"/>
    <cellStyle name="40% - Accent6 9 3 3 2 2" xfId="32064" xr:uid="{D87D96EC-42C1-4DE4-BFA8-682E1109AC17}"/>
    <cellStyle name="40% - Accent6 9 3 3 3" xfId="32065" xr:uid="{6D4FA4C6-858D-4DA7-8448-461866AC2C36}"/>
    <cellStyle name="40% - Accent6 9 3 4" xfId="32066" xr:uid="{DE949DEF-93A6-470D-8012-A64D38F00BB7}"/>
    <cellStyle name="40% - Accent6 9 3 4 2" xfId="32067" xr:uid="{AF9C6595-3982-43E9-A5E5-358EB5A1C390}"/>
    <cellStyle name="40% - Accent6 9 3 5" xfId="32068" xr:uid="{99E5C921-90E0-4D9F-823B-F055D411D0B4}"/>
    <cellStyle name="40% - Accent6 9 3 6" xfId="32069" xr:uid="{49E9DFAE-7C51-4372-926B-CC486A402F33}"/>
    <cellStyle name="40% - Accent6 9 4" xfId="32070" xr:uid="{D9ADB8DE-29A3-4712-BB00-C075E72E2C0F}"/>
    <cellStyle name="40% - Accent6 9 4 2" xfId="32071" xr:uid="{BDC001F9-5FDA-4167-8BBE-6764F865AA68}"/>
    <cellStyle name="40% - Accent6 9 4 2 2" xfId="32072" xr:uid="{934D16BF-F4A8-455A-ADB4-C7390F6E0D36}"/>
    <cellStyle name="40% - Accent6 9 4 2 2 2" xfId="32073" xr:uid="{F6DAF5F4-5E61-4FFB-9987-A3320396DB1A}"/>
    <cellStyle name="40% - Accent6 9 4 2 2 2 2" xfId="32074" xr:uid="{F058C14E-DDED-4ABA-9E34-FA71E9A729BF}"/>
    <cellStyle name="40% - Accent6 9 4 2 2 3" xfId="32075" xr:uid="{6F2B1663-F48B-4932-BF53-0CD1FEAF19DA}"/>
    <cellStyle name="40% - Accent6 9 4 2 3" xfId="32076" xr:uid="{8E6CFB9F-B814-4180-9197-9CE2EF0CA1CB}"/>
    <cellStyle name="40% - Accent6 9 4 2 3 2" xfId="32077" xr:uid="{CFDC1E1C-511D-4129-93BE-E6F5CE6F96B8}"/>
    <cellStyle name="40% - Accent6 9 4 2 4" xfId="32078" xr:uid="{3EF72AA3-C0D3-4551-8BA0-3E7B54956549}"/>
    <cellStyle name="40% - Accent6 9 4 3" xfId="32079" xr:uid="{09EFA430-DABC-4EAD-A45E-97C0B8EE3655}"/>
    <cellStyle name="40% - Accent6 9 4 3 2" xfId="32080" xr:uid="{47B1FC70-2B1A-48EA-A8B4-1B42E9DE694C}"/>
    <cellStyle name="40% - Accent6 9 4 3 2 2" xfId="32081" xr:uid="{829C4DDF-C0A8-4FDC-84FB-2CE8AD20DCEC}"/>
    <cellStyle name="40% - Accent6 9 4 3 3" xfId="32082" xr:uid="{328B5266-4B2D-4412-8693-BF918BC3319A}"/>
    <cellStyle name="40% - Accent6 9 4 4" xfId="32083" xr:uid="{B5B01B86-0A4C-4A0C-A068-BF120463756F}"/>
    <cellStyle name="40% - Accent6 9 4 4 2" xfId="32084" xr:uid="{40AD9F22-B06D-4F57-960F-9964EAF1784E}"/>
    <cellStyle name="40% - Accent6 9 4 5" xfId="32085" xr:uid="{02414BE0-FEB9-4569-830B-AD3000DF2D16}"/>
    <cellStyle name="40% - Accent6 9 4 6" xfId="32086" xr:uid="{5181122E-3F6A-4135-8B2B-6D687D1EA5E2}"/>
    <cellStyle name="40% - Accent6 9 5" xfId="32087" xr:uid="{A8853E3B-76C0-4930-A73D-101044518AD9}"/>
    <cellStyle name="40% - Accent6 9 5 2" xfId="32088" xr:uid="{B0AFAD34-A76C-493C-9F70-FD61F70A8302}"/>
    <cellStyle name="40% - Accent6 9 5 2 2" xfId="32089" xr:uid="{5C05A600-6E25-41C7-96F4-2F87C7537E56}"/>
    <cellStyle name="40% - Accent6 9 5 2 2 2" xfId="32090" xr:uid="{695BF56E-B3FD-4CAA-AB66-2D668DD60445}"/>
    <cellStyle name="40% - Accent6 9 5 2 2 2 2" xfId="32091" xr:uid="{DAD53080-BDB2-4449-9153-67876F480A29}"/>
    <cellStyle name="40% - Accent6 9 5 2 2 3" xfId="32092" xr:uid="{E5BA112C-7579-4213-B266-E2C2E22A4C96}"/>
    <cellStyle name="40% - Accent6 9 5 2 3" xfId="32093" xr:uid="{B86AFBC7-25AA-4644-B2B8-617ABBAD8267}"/>
    <cellStyle name="40% - Accent6 9 5 2 3 2" xfId="32094" xr:uid="{257BA01C-EA8E-4765-A11E-C97CA8F76FD5}"/>
    <cellStyle name="40% - Accent6 9 5 2 4" xfId="32095" xr:uid="{3B5DB3C8-727B-4974-A38D-A7D889747AC7}"/>
    <cellStyle name="40% - Accent6 9 5 3" xfId="32096" xr:uid="{4521146D-44F9-47EF-AFF6-CDBB3E70B04F}"/>
    <cellStyle name="40% - Accent6 9 5 3 2" xfId="32097" xr:uid="{5581A168-9979-4BAE-A986-319AF6148091}"/>
    <cellStyle name="40% - Accent6 9 5 3 2 2" xfId="32098" xr:uid="{7817C8A3-5D7C-4C62-A271-B53A02978707}"/>
    <cellStyle name="40% - Accent6 9 5 3 3" xfId="32099" xr:uid="{A89F5E87-E4A4-4CFA-B688-B72978555F84}"/>
    <cellStyle name="40% - Accent6 9 5 4" xfId="32100" xr:uid="{8B311A18-568C-44E3-8850-1C8F200A92D0}"/>
    <cellStyle name="40% - Accent6 9 5 4 2" xfId="32101" xr:uid="{62751620-FBCB-47FD-91C4-01225240788E}"/>
    <cellStyle name="40% - Accent6 9 5 5" xfId="32102" xr:uid="{6124B63F-CF31-4B83-9D16-701765C2F62E}"/>
    <cellStyle name="40% - Accent6 9 6" xfId="32103" xr:uid="{A9EEFD5C-9BD5-4C1D-ABE6-9033FF2106EB}"/>
    <cellStyle name="40% - Accent6 9 6 2" xfId="32104" xr:uid="{BDB13E21-0CB7-423D-B3B3-4360675DF0AF}"/>
    <cellStyle name="40% - Accent6 9 6 2 2" xfId="32105" xr:uid="{3FA9C3DC-63F5-435C-98A1-9B9CCA9C929B}"/>
    <cellStyle name="40% - Accent6 9 6 2 2 2" xfId="32106" xr:uid="{6F361DEC-7472-4C9C-9538-6A51F1A3261F}"/>
    <cellStyle name="40% - Accent6 9 6 2 3" xfId="32107" xr:uid="{E83D8346-FEC0-4754-9367-DB9290BE964D}"/>
    <cellStyle name="40% - Accent6 9 6 3" xfId="32108" xr:uid="{A892DC4B-EFD8-4FC7-AB97-52D670531ABA}"/>
    <cellStyle name="40% - Accent6 9 6 3 2" xfId="32109" xr:uid="{A70CA792-0FC7-460C-BD39-846E0575DADD}"/>
    <cellStyle name="40% - Accent6 9 6 4" xfId="32110" xr:uid="{F454A401-A9EA-4553-BF4A-D57863E4E4F2}"/>
    <cellStyle name="40% - Accent6 9 7" xfId="32111" xr:uid="{01EEA2AF-D2C8-4D0A-B78E-131450A62C0E}"/>
    <cellStyle name="40% - Accent6 9 7 2" xfId="32112" xr:uid="{90E77BA9-AA79-4383-B173-B30F88AF7261}"/>
    <cellStyle name="40% - Accent6 9 7 2 2" xfId="32113" xr:uid="{5EA60FF2-E2D2-4EAB-84BA-872595F5C256}"/>
    <cellStyle name="40% - Accent6 9 7 3" xfId="32114" xr:uid="{44F73C36-34F3-47BB-9766-7FE32D56FC88}"/>
    <cellStyle name="40% - Accent6 9 8" xfId="32115" xr:uid="{C20151C4-AEC0-4BFE-8FA8-7CE4B126FC44}"/>
    <cellStyle name="40% - Accent6 9 8 2" xfId="32116" xr:uid="{F5D5D274-4C5E-4EB2-AEE0-630B8C12C174}"/>
    <cellStyle name="40% - Accent6 9 9" xfId="32117" xr:uid="{6B64FE70-90D9-4FED-823A-49279E0EDA4E}"/>
    <cellStyle name="60% - Accent1" xfId="94" builtinId="32" hidden="1"/>
    <cellStyle name="60% - Accent1 2" xfId="32118" xr:uid="{04F3BED4-8BC4-49AE-A3C4-023EA55B3628}"/>
    <cellStyle name="60% - Accent1 2 2" xfId="32119" xr:uid="{3815DCAA-BDEE-433B-B7A9-E99C1630082D}"/>
    <cellStyle name="60% - Accent1 2 3" xfId="32120" xr:uid="{96525C21-6EA5-48BB-83AD-9F946EE2D512}"/>
    <cellStyle name="60% - Accent1 2 3 2" xfId="32121" xr:uid="{23414854-D1BD-41A1-9C0A-40A68A32403E}"/>
    <cellStyle name="60% - Accent1 2 3 2 2" xfId="32122" xr:uid="{903CFDE0-D0DA-4B4C-A268-1E598BBBA819}"/>
    <cellStyle name="60% - Accent1 2 3 3" xfId="32123" xr:uid="{7BD1036B-B9B8-4646-A5A9-3345CDED0A8F}"/>
    <cellStyle name="60% - Accent1 2 3_Sheet1" xfId="32124" xr:uid="{2E086A4F-8016-4FDA-8D45-532F3D8A8FF9}"/>
    <cellStyle name="60% - Accent1 2_Asset Register (new)" xfId="32125" xr:uid="{BEC2D543-2D08-4023-858B-5D88CE89741E}"/>
    <cellStyle name="60% - Accent1 3" xfId="32126" xr:uid="{A6531845-7EB5-4466-8F94-CE32405DA0C0}"/>
    <cellStyle name="60% - Accent1 3 2" xfId="32127" xr:uid="{04B59D1D-94EE-44CB-99F0-EBD847F04959}"/>
    <cellStyle name="60% - Accent1 3 2 2" xfId="32128" xr:uid="{F06BE7BE-0624-4042-BBDF-29157F0EF2E8}"/>
    <cellStyle name="60% - Accent1 3 2 2 2" xfId="32129" xr:uid="{3C0A8BC5-4EAA-45CF-BA62-6B2AC54B03BE}"/>
    <cellStyle name="60% - Accent1 4" xfId="32130" xr:uid="{E14C4A38-B2DB-4DEE-977A-E2133F1140CB}"/>
    <cellStyle name="60% - Accent1 5" xfId="32131" xr:uid="{E234277E-AA84-4706-9946-C47A9CC20983}"/>
    <cellStyle name="60% - Accent1 6" xfId="32132" xr:uid="{BE0CD5C4-2266-4F2C-80A3-0B7EAD225B91}"/>
    <cellStyle name="60% - Accent1 7" xfId="32133" xr:uid="{A7B9759E-AD20-4B51-8E6C-4BFB3A222A84}"/>
    <cellStyle name="60% - Accent1 8" xfId="32134" xr:uid="{B102757D-4E01-415E-B9F3-C98C5C408130}"/>
    <cellStyle name="60% - Accent2" xfId="98" builtinId="36" hidden="1"/>
    <cellStyle name="60% - Accent2 2" xfId="32135" xr:uid="{1DA9D603-ACE8-4075-94F2-607F426974BA}"/>
    <cellStyle name="60% - Accent2 2 2" xfId="32136" xr:uid="{24E4C094-5164-4DB9-BB59-ED50188F59D4}"/>
    <cellStyle name="60% - Accent2 2 3" xfId="32137" xr:uid="{1D35DA32-D8AE-484B-880E-31E44EAFC899}"/>
    <cellStyle name="60% - Accent2 2 3 2" xfId="32138" xr:uid="{31A49C8F-9E51-431A-B6CA-ADE862241FA4}"/>
    <cellStyle name="60% - Accent2 2 3 2 2" xfId="32139" xr:uid="{E18D7125-E409-4BAF-8358-B990E3189CA9}"/>
    <cellStyle name="60% - Accent2 2 3 3" xfId="32140" xr:uid="{8A484D5B-AFF5-479C-BF44-93D0BE416B47}"/>
    <cellStyle name="60% - Accent2 2 3_Sheet1" xfId="32141" xr:uid="{9C6CFF80-63B9-482D-9A1B-5B19EF7182E6}"/>
    <cellStyle name="60% - Accent2 2_Asset Register (new)" xfId="32142" xr:uid="{AEAD2E74-F2F5-42B3-8B77-51C8DCCBF22F}"/>
    <cellStyle name="60% - Accent2 3" xfId="32143" xr:uid="{BBCBDB32-92AB-408F-A505-FA3EFF65ABA2}"/>
    <cellStyle name="60% - Accent2 3 2" xfId="32144" xr:uid="{1BEF270F-BAE0-45FE-8D5B-5D2DB5E76FA0}"/>
    <cellStyle name="60% - Accent2 3 2 2" xfId="32145" xr:uid="{362B4B64-55D9-406E-A901-DFD6C9FF9FA3}"/>
    <cellStyle name="60% - Accent2 3 2 2 2" xfId="32146" xr:uid="{34D7CC65-4D77-4E56-9B9C-6D9926D57845}"/>
    <cellStyle name="60% - Accent2 4" xfId="32147" xr:uid="{3D1B3345-DB20-4621-8381-3EDF787BFC76}"/>
    <cellStyle name="60% - Accent2 5" xfId="32148" xr:uid="{4D274207-6814-41A1-B0C7-49C0D8C48FC5}"/>
    <cellStyle name="60% - Accent2 6" xfId="32149" xr:uid="{1581F90F-345C-44F8-A8FC-0C128C11F546}"/>
    <cellStyle name="60% - Accent2 7" xfId="32150" xr:uid="{5169B60D-7D0F-4BDF-B73A-0F22A1EF4EF3}"/>
    <cellStyle name="60% - Accent2 8" xfId="32151" xr:uid="{BA95783E-5D1F-40E5-A801-3BA828315AAD}"/>
    <cellStyle name="60% - Accent3" xfId="102" builtinId="40" hidden="1"/>
    <cellStyle name="60% - Accent3 2" xfId="32152" xr:uid="{9F625870-D045-4427-BA96-0165BE08B0BD}"/>
    <cellStyle name="60% - Accent3 2 2" xfId="32153" xr:uid="{30952422-46AF-421F-A2FB-0B2399F40987}"/>
    <cellStyle name="60% - Accent3 2 3" xfId="32154" xr:uid="{E0AD6516-A57B-450F-808A-148EE32F7877}"/>
    <cellStyle name="60% - Accent3 2 3 2" xfId="32155" xr:uid="{4A72A64C-2BF4-42D2-8B43-E1CA8EF14381}"/>
    <cellStyle name="60% - Accent3 2 3 2 2" xfId="32156" xr:uid="{9BD9B24D-CF7E-42CC-9CBF-697DD3B89C19}"/>
    <cellStyle name="60% - Accent3 2 3 3" xfId="32157" xr:uid="{9AD9239A-65C9-47BE-AB06-081626082AA0}"/>
    <cellStyle name="60% - Accent3 2 3_Sheet1" xfId="32158" xr:uid="{BFC22819-BC5D-489A-BAD2-6F74F2342377}"/>
    <cellStyle name="60% - Accent3 2_Asset Register (new)" xfId="32159" xr:uid="{46E89686-9A73-4A1E-BC3A-F89299E82D3D}"/>
    <cellStyle name="60% - Accent3 3" xfId="32160" xr:uid="{A5051E22-15FE-4446-A7B1-D5811218D09A}"/>
    <cellStyle name="60% - Accent3 3 2" xfId="32161" xr:uid="{1D0CB1A7-EFB4-43ED-80D2-E18BE6ECCB92}"/>
    <cellStyle name="60% - Accent3 3 2 2" xfId="32162" xr:uid="{5725ECF0-9552-40EE-A34E-11F61757257C}"/>
    <cellStyle name="60% - Accent3 3 2 2 2" xfId="32163" xr:uid="{4BF35540-D81F-4A9D-AFD4-BF57F7D906AB}"/>
    <cellStyle name="60% - Accent3 4" xfId="32164" xr:uid="{F3FC12CF-4D9C-4A07-A261-6AF6FFFD222B}"/>
    <cellStyle name="60% - Accent3 5" xfId="32165" xr:uid="{0279C5B1-0FB3-4738-8090-F48D1757BA56}"/>
    <cellStyle name="60% - Accent3 6" xfId="32166" xr:uid="{60C02982-A66A-4A4B-B47C-9F42F431C573}"/>
    <cellStyle name="60% - Accent3 7" xfId="32167" xr:uid="{4762D51F-386A-427A-B4EE-0884958EDF44}"/>
    <cellStyle name="60% - Accent3 8" xfId="32168" xr:uid="{A8EA8875-501E-41BC-8498-58BFD74A927A}"/>
    <cellStyle name="60% - Accent4" xfId="106" builtinId="44" hidden="1"/>
    <cellStyle name="60% - Accent4 2" xfId="32169" xr:uid="{F824495C-6959-4E3E-8C36-BF7A1DDC32BC}"/>
    <cellStyle name="60% - Accent4 2 2" xfId="32170" xr:uid="{B414D945-5325-48DF-9DC9-E5DD9BA1F280}"/>
    <cellStyle name="60% - Accent4 2 3" xfId="32171" xr:uid="{CF5C7AA7-4CD9-4F73-A2A7-D4781F4EED1A}"/>
    <cellStyle name="60% - Accent4 2 3 2" xfId="32172" xr:uid="{971441B6-D6B6-4FB1-A4E1-8A60F7649BAA}"/>
    <cellStyle name="60% - Accent4 2 3 2 2" xfId="32173" xr:uid="{30E19EE0-CC1B-4257-BA19-DD71858C7CB3}"/>
    <cellStyle name="60% - Accent4 2 3 3" xfId="32174" xr:uid="{3C9B407F-A9F0-466D-9345-26D191CB1878}"/>
    <cellStyle name="60% - Accent4 2 3_Sheet1" xfId="32175" xr:uid="{058BBDE2-A9B5-4829-860E-14DE999AD848}"/>
    <cellStyle name="60% - Accent4 2_Asset Register (new)" xfId="32176" xr:uid="{67116BDC-AE26-4BD4-B385-1DA3D389A87C}"/>
    <cellStyle name="60% - Accent4 3" xfId="32177" xr:uid="{2090F808-79D5-4792-A700-A37A5381F80F}"/>
    <cellStyle name="60% - Accent4 3 2" xfId="32178" xr:uid="{098A14A7-2CA2-4FA7-86DC-32BEAC0B4E8F}"/>
    <cellStyle name="60% - Accent4 3 2 2" xfId="32179" xr:uid="{E188E28B-E40A-44E9-9A57-9AA776C493E2}"/>
    <cellStyle name="60% - Accent4 3 2 2 2" xfId="32180" xr:uid="{A3C34B31-6ED3-4B0C-952B-10964731D88D}"/>
    <cellStyle name="60% - Accent4 4" xfId="32181" xr:uid="{FA455A9C-D410-4B25-B006-A05129B261CA}"/>
    <cellStyle name="60% - Accent4 5" xfId="32182" xr:uid="{406E420C-6C45-4371-ABD7-83C9127B0FA1}"/>
    <cellStyle name="60% - Accent4 6" xfId="32183" xr:uid="{628C684D-B285-44F0-BF3C-696AE806B6D2}"/>
    <cellStyle name="60% - Accent4 7" xfId="32184" xr:uid="{66782267-7DC7-4FA2-9BA1-F9455613A09B}"/>
    <cellStyle name="60% - Accent4 8" xfId="32185" xr:uid="{B22F03AA-2969-4188-9E94-D4DD43D64263}"/>
    <cellStyle name="60% - Accent5" xfId="110" builtinId="48" hidden="1"/>
    <cellStyle name="60% - Accent5 2" xfId="32186" xr:uid="{2039AB98-1A9C-46D6-A387-9B0F45944F89}"/>
    <cellStyle name="60% - Accent5 2 2" xfId="32187" xr:uid="{F09E683F-78E0-4732-A088-25DEDBBCC416}"/>
    <cellStyle name="60% - Accent5 2 3" xfId="32188" xr:uid="{8B0CF51F-B531-41C9-8503-D9001857F71D}"/>
    <cellStyle name="60% - Accent5 2 3 2" xfId="32189" xr:uid="{69F13EDC-BFBC-49ED-A914-B908008BA70E}"/>
    <cellStyle name="60% - Accent5 2 3 2 2" xfId="32190" xr:uid="{BFCDC1D8-5BA5-4BB0-A6B6-0A79E319DE49}"/>
    <cellStyle name="60% - Accent5 2 3 3" xfId="32191" xr:uid="{B0C9DA7D-7F7F-413C-852B-B8DD1A9F1EE1}"/>
    <cellStyle name="60% - Accent5 2 3_Sheet1" xfId="32192" xr:uid="{9E2BCD02-0985-4996-8DA2-F47ABB608286}"/>
    <cellStyle name="60% - Accent5 2_Asset Register (new)" xfId="32193" xr:uid="{1894081F-8F68-4F7F-A6F8-9A3E238023CB}"/>
    <cellStyle name="60% - Accent5 3" xfId="32194" xr:uid="{DF3FB1BC-5D69-4E96-9A4D-73C01BE9977F}"/>
    <cellStyle name="60% - Accent5 3 2" xfId="32195" xr:uid="{1322C989-4DF3-49C2-973E-0C33D1BA054D}"/>
    <cellStyle name="60% - Accent5 3 2 2" xfId="32196" xr:uid="{802E5672-CF43-43ED-AF5E-7123E379A4E2}"/>
    <cellStyle name="60% - Accent5 3 2 2 2" xfId="32197" xr:uid="{3569C9BA-3451-4981-988D-26261554EA68}"/>
    <cellStyle name="60% - Accent5 4" xfId="32198" xr:uid="{475417FB-E112-424F-8527-8A45AF417F8C}"/>
    <cellStyle name="60% - Accent5 5" xfId="32199" xr:uid="{2B21667E-D386-42D0-8D32-36B39AB53623}"/>
    <cellStyle name="60% - Accent5 6" xfId="32200" xr:uid="{4088AD99-01BF-42D8-840F-B17FAC0DF2FB}"/>
    <cellStyle name="60% - Accent5 7" xfId="32201" xr:uid="{B77C234D-31C9-4265-855F-3B6D5E2688EB}"/>
    <cellStyle name="60% - Accent5 8" xfId="32202" xr:uid="{7D33DE70-3A7B-4DC5-993F-832851B490CB}"/>
    <cellStyle name="60% - Accent6" xfId="114" builtinId="52" hidden="1"/>
    <cellStyle name="60% - Accent6 2" xfId="32203" xr:uid="{D203D83E-4102-4C21-B12B-D2818BDD4033}"/>
    <cellStyle name="60% - Accent6 2 2" xfId="32204" xr:uid="{532EE361-6C57-421B-931A-1B7BD0A8BD6A}"/>
    <cellStyle name="60% - Accent6 2 3" xfId="32205" xr:uid="{7C94F9CA-B341-41DE-BAD2-25326DAFBF50}"/>
    <cellStyle name="60% - Accent6 2 3 2" xfId="32206" xr:uid="{E76C9A35-8593-4C89-952C-4EB68D217F5E}"/>
    <cellStyle name="60% - Accent6 2 3 2 2" xfId="32207" xr:uid="{49896A4F-C841-411E-AD4A-3A698321FEAF}"/>
    <cellStyle name="60% - Accent6 2 3 3" xfId="32208" xr:uid="{3361732C-D549-4B22-9B71-9EC9FA6F3E04}"/>
    <cellStyle name="60% - Accent6 2 3_Sheet1" xfId="32209" xr:uid="{F9569D63-DC8B-4FA7-8EC0-7D8A40C34A3C}"/>
    <cellStyle name="60% - Accent6 2_Asset Register (new)" xfId="32210" xr:uid="{C97648EC-FA83-433D-80D1-A87F3D74DFC3}"/>
    <cellStyle name="60% - Accent6 3" xfId="32211" xr:uid="{AC71F035-62BC-4153-A4A4-6A8162D0129A}"/>
    <cellStyle name="60% - Accent6 3 2" xfId="32212" xr:uid="{E2453E20-5667-44C1-883E-FB9CB8CA812E}"/>
    <cellStyle name="60% - Accent6 3 2 2" xfId="32213" xr:uid="{1BA8833E-B26E-4E14-A17B-610862702285}"/>
    <cellStyle name="60% - Accent6 3 2 2 2" xfId="32214" xr:uid="{8DA31F4E-14DF-43D6-A349-F50078BE8B79}"/>
    <cellStyle name="60% - Accent6 4" xfId="32215" xr:uid="{7BC1FD72-7AC2-41A7-8254-57691D006029}"/>
    <cellStyle name="60% - Accent6 5" xfId="32216" xr:uid="{2AFAAB9F-2C00-4E6D-AD75-81D207ABE2CE}"/>
    <cellStyle name="60% - Accent6 6" xfId="32217" xr:uid="{6EA6497D-55C1-4571-9386-776E280921AF}"/>
    <cellStyle name="60% - Accent6 7" xfId="32218" xr:uid="{14B32D39-03F9-4C9E-8B37-CAAAFF22F39A}"/>
    <cellStyle name="60% - Accent6 8" xfId="32219" xr:uid="{7DC42FA2-FF2E-486D-99BB-6EBE568A759E}"/>
    <cellStyle name="Accent1" xfId="91" builtinId="29" hidden="1"/>
    <cellStyle name="Accent1 2" xfId="32220" xr:uid="{64B11443-6771-4EEB-ACA0-DC3A8F829ABD}"/>
    <cellStyle name="Accent1 2 2" xfId="32221" xr:uid="{000B0034-A563-4A30-A05F-72E93AA5D025}"/>
    <cellStyle name="Accent1 2 3" xfId="32222" xr:uid="{48324901-497E-4266-AE18-A8E7FF93B847}"/>
    <cellStyle name="Accent1 2 3 2" xfId="32223" xr:uid="{A7D10276-6592-4A01-A491-694988EF4B11}"/>
    <cellStyle name="Accent1 2 3 2 2" xfId="32224" xr:uid="{23692933-7DFA-4978-AF0E-B4108FE75987}"/>
    <cellStyle name="Accent1 2 3 3" xfId="32225" xr:uid="{7296356A-17DE-4A00-A8F6-84E3D7C9FEEE}"/>
    <cellStyle name="Accent1 2 3_Sheet1" xfId="32226" xr:uid="{61788D8C-E2FC-43D1-A2BE-E8678C8BD0A8}"/>
    <cellStyle name="Accent1 2_Asset Register (new)" xfId="32227" xr:uid="{ADA3AA2A-6B47-4E0B-AA46-C8B9904B2BCC}"/>
    <cellStyle name="Accent1 3" xfId="32228" xr:uid="{2BCE685D-5B8F-4FEC-87F2-C19E2DBAF713}"/>
    <cellStyle name="Accent1 3 2" xfId="32229" xr:uid="{B2D2C66F-805D-4369-8C73-7C6B965A97CC}"/>
    <cellStyle name="Accent1 3 2 2" xfId="32230" xr:uid="{EA0222D5-7F5B-40F8-AE03-A21FC24A504E}"/>
    <cellStyle name="Accent1 3 2 2 2" xfId="32231" xr:uid="{7ACB8F95-AF40-410A-898B-F4922D62A069}"/>
    <cellStyle name="Accent1 4" xfId="32232" xr:uid="{558E45A1-FCAF-4480-95D5-B97736DAD4BA}"/>
    <cellStyle name="Accent1 5" xfId="32233" xr:uid="{EF699AE2-3535-44E5-AE50-9F63E4F1C182}"/>
    <cellStyle name="Accent1 6" xfId="32234" xr:uid="{DE271A26-7384-44D6-A283-4D44083AD955}"/>
    <cellStyle name="Accent1 7" xfId="32235" xr:uid="{5B059D3C-CDE6-412C-99EC-22AEF7659963}"/>
    <cellStyle name="Accent1 8" xfId="32236" xr:uid="{4D120B08-45CE-477C-A473-4FEA7B938ED4}"/>
    <cellStyle name="Accent2" xfId="95" builtinId="33" hidden="1"/>
    <cellStyle name="Accent2 2" xfId="32237" xr:uid="{0CDC86BF-0E34-440C-BDAB-3E88812CEB15}"/>
    <cellStyle name="Accent2 2 2" xfId="32238" xr:uid="{6FF6FB08-EB03-4553-B194-A618D1B8A74F}"/>
    <cellStyle name="Accent2 2 3" xfId="32239" xr:uid="{2839227E-3B6C-48D0-8AA5-C7D500F82479}"/>
    <cellStyle name="Accent2 2 3 2" xfId="32240" xr:uid="{18FD7BCF-B636-42B2-AC06-D7637A0BAFF4}"/>
    <cellStyle name="Accent2 2 3 2 2" xfId="32241" xr:uid="{E6BDDBE9-7C45-46B3-9F8A-CA42E1D93433}"/>
    <cellStyle name="Accent2 2 3 3" xfId="32242" xr:uid="{335677EE-FB13-4BA4-A849-E6F3C5384E0C}"/>
    <cellStyle name="Accent2 2 3_Sheet1" xfId="32243" xr:uid="{47A8D9CF-BB19-4D95-9DD8-6ACF79449A41}"/>
    <cellStyle name="Accent2 2_Asset Register (new)" xfId="32244" xr:uid="{8036C39F-4ACB-462F-A994-135F4D9527E6}"/>
    <cellStyle name="Accent2 3" xfId="32245" xr:uid="{DD3C0BCA-56AA-4849-AAF4-C91301D3114A}"/>
    <cellStyle name="Accent2 3 2" xfId="32246" xr:uid="{BAA557A0-8B0A-41BE-842A-AC8E5D75AB62}"/>
    <cellStyle name="Accent2 3 2 2" xfId="32247" xr:uid="{165BC3DA-6962-49CB-8A43-CE34BCF374C5}"/>
    <cellStyle name="Accent2 3 2 2 2" xfId="32248" xr:uid="{C0FBA91A-B846-4568-8DB2-4E243031DD13}"/>
    <cellStyle name="Accent2 4" xfId="32249" xr:uid="{2961CC71-234F-46CE-B286-2A5251BA40E1}"/>
    <cellStyle name="Accent2 5" xfId="32250" xr:uid="{9C3F9C22-F833-4B8F-9025-563FB8814CAB}"/>
    <cellStyle name="Accent2 6" xfId="32251" xr:uid="{0C7F00C3-BC63-4016-B92D-DBFF0CF95ECE}"/>
    <cellStyle name="Accent2 7" xfId="32252" xr:uid="{D4859F42-1688-4FCE-A3F4-65406246FF18}"/>
    <cellStyle name="Accent2 8" xfId="32253" xr:uid="{0D5BF988-431F-473A-B493-C577DACA9ED1}"/>
    <cellStyle name="Accent3" xfId="99" builtinId="37" hidden="1"/>
    <cellStyle name="Accent3 2" xfId="32254" xr:uid="{DEA81934-7F65-49A6-B56C-C69C9BDA01D1}"/>
    <cellStyle name="Accent3 2 2" xfId="32255" xr:uid="{1E20F4FD-9391-4535-910E-A54910F3440A}"/>
    <cellStyle name="Accent3 2 3" xfId="32256" xr:uid="{50B3D961-0B2F-447C-A665-DD2C1407A450}"/>
    <cellStyle name="Accent3 2 3 2" xfId="32257" xr:uid="{18F20292-997E-460E-865C-5B89EEF1DA54}"/>
    <cellStyle name="Accent3 2 3 2 2" xfId="32258" xr:uid="{00096DA9-E6D3-4D93-967E-A4F371B32790}"/>
    <cellStyle name="Accent3 2 3 3" xfId="32259" xr:uid="{90448CA9-F7B9-4CA9-9741-2FEAA6866416}"/>
    <cellStyle name="Accent3 2 3_Sheet1" xfId="32260" xr:uid="{3995E6B9-42E5-48BF-92A0-4695CE5B11E0}"/>
    <cellStyle name="Accent3 2_Asset Register (new)" xfId="32261" xr:uid="{D7D0BE43-2477-43CC-9B97-88DDAC3C9368}"/>
    <cellStyle name="Accent3 3" xfId="32262" xr:uid="{082B0127-201E-4101-A199-6AB58D589344}"/>
    <cellStyle name="Accent3 3 2" xfId="32263" xr:uid="{422A4880-7E03-4CE5-91C6-13D316765058}"/>
    <cellStyle name="Accent3 3 2 2" xfId="32264" xr:uid="{41658426-15ED-43AC-8291-8A5F5A1F3856}"/>
    <cellStyle name="Accent3 3 2 2 2" xfId="32265" xr:uid="{FCEEDE0D-8F44-488C-B0ED-73ADF8C48541}"/>
    <cellStyle name="Accent3 4" xfId="32266" xr:uid="{A0A79124-18DB-43DE-A4F9-3E7C1B4EE001}"/>
    <cellStyle name="Accent3 5" xfId="32267" xr:uid="{14A551AF-470C-4709-88DA-94F1574287E0}"/>
    <cellStyle name="Accent3 6" xfId="32268" xr:uid="{8494F815-8346-4191-B56D-BDE4870CC2A0}"/>
    <cellStyle name="Accent3 7" xfId="32269" xr:uid="{769ABB0F-B696-46A6-8FBD-DEB4A3004D5E}"/>
    <cellStyle name="Accent3 8" xfId="32270" xr:uid="{FF6E0690-4E23-4841-92A0-C88DF562D2DC}"/>
    <cellStyle name="Accent4" xfId="103" builtinId="41" hidden="1"/>
    <cellStyle name="Accent4 2" xfId="32271" xr:uid="{97A7BF8F-E6EC-432F-B184-FACEA321F39A}"/>
    <cellStyle name="Accent4 2 2" xfId="32272" xr:uid="{516B9F9A-8976-41FD-AF9E-5A4AB453EB28}"/>
    <cellStyle name="Accent4 2 3" xfId="32273" xr:uid="{62FA2817-C485-42A6-A3CC-FA8FE7C356F0}"/>
    <cellStyle name="Accent4 2 3 2" xfId="32274" xr:uid="{FD000843-6E3B-4175-89F6-9F414AAF8F7F}"/>
    <cellStyle name="Accent4 2 3 2 2" xfId="32275" xr:uid="{27F11CBB-C8CD-46FF-9EA4-CBC871066464}"/>
    <cellStyle name="Accent4 2 3 3" xfId="32276" xr:uid="{E904D468-67A5-4E31-B28F-1343F8C53EA5}"/>
    <cellStyle name="Accent4 2 3_Sheet1" xfId="32277" xr:uid="{068ECB57-3C38-4FF1-BACA-BCF309589EE3}"/>
    <cellStyle name="Accent4 2_Asset Register (new)" xfId="32278" xr:uid="{E22CA05C-EC71-44C2-AE35-9FD0699C4A73}"/>
    <cellStyle name="Accent4 3" xfId="32279" xr:uid="{04DF5DC7-BA3F-4C98-A22B-BEEF6A08FD6E}"/>
    <cellStyle name="Accent4 3 2" xfId="32280" xr:uid="{5DA7F9DC-8B42-4AED-A276-4ACA89F24672}"/>
    <cellStyle name="Accent4 3 2 2" xfId="32281" xr:uid="{88E97EA0-892A-404C-A4FD-FC797FA7B9B9}"/>
    <cellStyle name="Accent4 3 2 2 2" xfId="32282" xr:uid="{62541C4D-274B-4A25-AE91-EC1DD304D58A}"/>
    <cellStyle name="Accent4 4" xfId="32283" xr:uid="{4ABA17EC-BB97-4D52-B73C-D4D0A78B218C}"/>
    <cellStyle name="Accent4 5" xfId="32284" xr:uid="{9909B76B-4728-4B57-BEC8-AA0982B1B131}"/>
    <cellStyle name="Accent4 6" xfId="32285" xr:uid="{A0645005-0E2D-409B-B6A3-F908040BB565}"/>
    <cellStyle name="Accent4 7" xfId="32286" xr:uid="{602CEE8C-B145-4EE4-B045-03FC8B2F8EF3}"/>
    <cellStyle name="Accent4 8" xfId="32287" xr:uid="{C2A6AF11-7460-4933-9A8E-E5DDEFA41358}"/>
    <cellStyle name="Accent5" xfId="107" builtinId="45" hidden="1"/>
    <cellStyle name="Accent5 2" xfId="32288" xr:uid="{8344C842-4D6D-457B-96AC-190C482A852A}"/>
    <cellStyle name="Accent5 2 2" xfId="32289" xr:uid="{ED8AC89B-CD7B-468B-A565-C1D95CBA7F4C}"/>
    <cellStyle name="Accent5 2 3" xfId="32290" xr:uid="{0FEFC008-0771-4DAD-9ED6-ABE88F41EBF4}"/>
    <cellStyle name="Accent5 2 3 2" xfId="32291" xr:uid="{FEFFCDEF-213B-4EDE-B914-DDE1155EA38F}"/>
    <cellStyle name="Accent5 2 3 2 2" xfId="32292" xr:uid="{51259544-CE8F-4CF0-B5B7-351E2720A9B3}"/>
    <cellStyle name="Accent5 2 3 3" xfId="32293" xr:uid="{736A6663-2D3A-4AAF-AFB6-BD4C7D7D19B3}"/>
    <cellStyle name="Accent5 2 3_Sheet1" xfId="32294" xr:uid="{BD99D37B-4C78-4A91-A082-6F7413979025}"/>
    <cellStyle name="Accent5 2_Asset Register (new)" xfId="32295" xr:uid="{EAAA71F9-1267-4E65-990D-169C192549C9}"/>
    <cellStyle name="Accent5 3" xfId="32296" xr:uid="{15ABEA1C-7C87-4D05-903D-9943A62B8078}"/>
    <cellStyle name="Accent5 3 2" xfId="32297" xr:uid="{8AE9B152-094E-4294-BE77-B7115E54FD43}"/>
    <cellStyle name="Accent5 3 2 2" xfId="32298" xr:uid="{0B3AB078-8A58-429B-B97A-55CFB06A446E}"/>
    <cellStyle name="Accent5 3 2 2 2" xfId="32299" xr:uid="{8161E338-9180-4206-9B68-D3AB760ADB4A}"/>
    <cellStyle name="Accent5 4" xfId="32300" xr:uid="{5F92BE20-1CD9-4B11-88FA-8328464FB7A1}"/>
    <cellStyle name="Accent5 5" xfId="32301" xr:uid="{1B9E7D05-DA94-44C6-9820-F97A2F719B14}"/>
    <cellStyle name="Accent5 6" xfId="32302" xr:uid="{4524E875-6B9C-417F-9BE3-87CB12541A8D}"/>
    <cellStyle name="Accent5 7" xfId="32303" xr:uid="{D8BFCED3-5DA8-448A-8557-8145F3D8852F}"/>
    <cellStyle name="Accent5 8" xfId="32304" xr:uid="{DBD1A05D-568E-4D02-AC0B-47EF9B7EB483}"/>
    <cellStyle name="Accent6" xfId="111" builtinId="49" hidden="1"/>
    <cellStyle name="Accent6 2" xfId="32305" xr:uid="{A926FE6D-BEDE-4F19-BBC5-2190A50316A1}"/>
    <cellStyle name="Accent6 2 2" xfId="32306" xr:uid="{B61D9E79-B7EC-4301-807D-55D425FFA7FA}"/>
    <cellStyle name="Accent6 2 3" xfId="32307" xr:uid="{4B32A8B4-EB53-4321-903D-FC4B0D8AB44D}"/>
    <cellStyle name="Accent6 2 3 2" xfId="32308" xr:uid="{42BE3DA9-5679-4C44-AD61-F90701CC07F0}"/>
    <cellStyle name="Accent6 2 3 2 2" xfId="32309" xr:uid="{C70E8292-E6F7-49FE-A975-FCED35AA2281}"/>
    <cellStyle name="Accent6 2 3 3" xfId="32310" xr:uid="{F7800124-D980-4A2F-BDAE-1744933A1622}"/>
    <cellStyle name="Accent6 2 3_Sheet1" xfId="32311" xr:uid="{04E9BC64-75B5-4EC9-98AB-E1BC607E2030}"/>
    <cellStyle name="Accent6 2_Asset Register (new)" xfId="32312" xr:uid="{D4795EA5-2054-483A-B936-1C0A9AC594C2}"/>
    <cellStyle name="Accent6 3" xfId="32313" xr:uid="{7E2130F0-0AF5-4311-AD4A-B061AF992C63}"/>
    <cellStyle name="Accent6 3 2" xfId="32314" xr:uid="{7BB1E033-E197-4EEB-A8F1-00DDACBEE102}"/>
    <cellStyle name="Accent6 3 2 2" xfId="32315" xr:uid="{F816615B-1E8C-453E-977E-B76E3890F151}"/>
    <cellStyle name="Accent6 3 2 2 2" xfId="32316" xr:uid="{278659D7-869B-4760-97A6-7F2F1649695C}"/>
    <cellStyle name="Accent6 4" xfId="32317" xr:uid="{EB20686B-7117-46BB-9E02-254B0173266F}"/>
    <cellStyle name="Accent6 5" xfId="32318" xr:uid="{C3BF8407-B2CF-4FE7-ACF0-476B22755F52}"/>
    <cellStyle name="Accent6 6" xfId="32319" xr:uid="{58E2740B-A490-4440-BF6E-76E4BFB4258F}"/>
    <cellStyle name="Accent6 7" xfId="32320" xr:uid="{8BC9101D-F77A-4365-A482-DEFAD02CD9F0}"/>
    <cellStyle name="Accent6 8" xfId="32321" xr:uid="{286F7EEA-4441-4B18-97C3-E42CBF1A7186}"/>
    <cellStyle name="AF Column - IBM Cognos" xfId="51596" xr:uid="{59099B29-315F-45E6-9DD2-031BB243BDA9}"/>
    <cellStyle name="AF Data - IBM Cognos" xfId="51597" xr:uid="{CA8E09C1-9B5D-4BA1-B53C-3BF122E66DC3}"/>
    <cellStyle name="AF Data 0 - IBM Cognos" xfId="51598" xr:uid="{ACBB8193-0371-4453-90C8-ED2B7514C307}"/>
    <cellStyle name="AF Data 1 - IBM Cognos" xfId="51599" xr:uid="{BBDE6792-5F0E-4F71-94C3-25491C9003C5}"/>
    <cellStyle name="AF Data 2 - IBM Cognos" xfId="51600" xr:uid="{BEE816C4-06A6-4FAE-811D-E39968493E38}"/>
    <cellStyle name="AF Data 3 - IBM Cognos" xfId="51601" xr:uid="{AB0923AF-1D68-42DE-B564-666DA62B940F}"/>
    <cellStyle name="AF Data 4 - IBM Cognos" xfId="51602" xr:uid="{98E6CD61-F556-4EE4-872E-C7C74B06BB24}"/>
    <cellStyle name="AF Data 5 - IBM Cognos" xfId="51603" xr:uid="{DFBE4B9A-C800-42F8-A57D-B572764836F5}"/>
    <cellStyle name="AF Data Leaf - IBM Cognos" xfId="51604" xr:uid="{E984EC7D-52C6-40E2-A892-B9BB5B85D715}"/>
    <cellStyle name="AF Header - IBM Cognos" xfId="51605" xr:uid="{7BD93F73-73EB-42F9-A848-39C0C2539E33}"/>
    <cellStyle name="AF Header 0 - IBM Cognos" xfId="51606" xr:uid="{5E522D41-335A-4781-895C-F14797302890}"/>
    <cellStyle name="AF Header 1 - IBM Cognos" xfId="51607" xr:uid="{7CADF1A6-555C-4B79-A2B4-8A31B12F44F2}"/>
    <cellStyle name="AF Header 2 - IBM Cognos" xfId="51608" xr:uid="{8B49E66E-8C61-40BF-A4D0-FC6565BDD521}"/>
    <cellStyle name="AF Header 3 - IBM Cognos" xfId="51609" xr:uid="{CD220050-616E-44D6-8686-CF66D3CFE93F}"/>
    <cellStyle name="AF Header 4 - IBM Cognos" xfId="51610" xr:uid="{34597A15-70C7-4EF6-A219-861F9D32ABD9}"/>
    <cellStyle name="AF Header 5 - IBM Cognos" xfId="51611" xr:uid="{0CDF0D6E-9D57-4BD4-B3A3-67D7A0F594F1}"/>
    <cellStyle name="AF Header Leaf - IBM Cognos" xfId="51612" xr:uid="{91BE4A86-F61F-4343-A715-D414CD57F1E5}"/>
    <cellStyle name="AF Row - IBM Cognos" xfId="51613" xr:uid="{1D933B2C-34EE-4CA8-85CC-797B7C7DECFD}"/>
    <cellStyle name="AF Row 0 - IBM Cognos" xfId="51614" xr:uid="{03017C24-553E-4A9A-9080-FA08A0C0EC69}"/>
    <cellStyle name="AF Row 1 - IBM Cognos" xfId="51615" xr:uid="{6B3F93A5-8D98-4541-9415-F3858287CE4B}"/>
    <cellStyle name="AF Row 2 - IBM Cognos" xfId="51616" xr:uid="{DB9F4E29-8115-494E-B680-2C33DC17E1DD}"/>
    <cellStyle name="AF Row 3 - IBM Cognos" xfId="51617" xr:uid="{7265A307-AF88-4F42-B482-3F242E614C27}"/>
    <cellStyle name="AF Row 4 - IBM Cognos" xfId="51618" xr:uid="{97BD7D21-6865-4597-9E47-816C93416AD7}"/>
    <cellStyle name="AF Row 5 - IBM Cognos" xfId="51619" xr:uid="{7E8E5399-A097-4986-9F59-E6DCDF7B5003}"/>
    <cellStyle name="AF Row Leaf - IBM Cognos" xfId="51620" xr:uid="{0C81F365-9853-4FBF-BA6A-FD1172B7AAAB}"/>
    <cellStyle name="AF Subnm - IBM Cognos" xfId="51621" xr:uid="{1D67984B-F393-4D2A-8A18-E63AB379E111}"/>
    <cellStyle name="AF Title - IBM Cognos" xfId="51622" xr:uid="{C19D38B2-ACE6-4417-85EC-6A26ACD000C7}"/>
    <cellStyle name="AM Standard" xfId="32322" xr:uid="{F03A9320-0239-44AE-AECE-32551D42B6AD}"/>
    <cellStyle name="Bad" xfId="80" builtinId="27" hidden="1"/>
    <cellStyle name="Bad 2" xfId="32323" xr:uid="{EDCE6082-26F5-4180-A420-A513128B405B}"/>
    <cellStyle name="Bad 2 2" xfId="32324" xr:uid="{C811BEF7-D89C-4CF1-B91A-CEC9D2AFC161}"/>
    <cellStyle name="Bad 2 3" xfId="32325" xr:uid="{8755518D-6434-466A-B06E-61859EE918F0}"/>
    <cellStyle name="Bad 2 3 2" xfId="32326" xr:uid="{16AE5BCA-802C-4BC4-80B3-AD059B19D40F}"/>
    <cellStyle name="Bad 2 3 2 2" xfId="32327" xr:uid="{C2E2FBE3-20FA-48D2-83D0-EC40B77FBE95}"/>
    <cellStyle name="Bad 2 3 3" xfId="32328" xr:uid="{7ED79C88-6CC3-4A87-A0A7-49EA071285B7}"/>
    <cellStyle name="Bad 2 3_Sheet1" xfId="32329" xr:uid="{4591A17D-DD95-4DE8-8F77-78E3FCFDF0BE}"/>
    <cellStyle name="Bad 2_Asset Register (new)" xfId="32330" xr:uid="{71E21515-58EC-49F3-883E-85904057F211}"/>
    <cellStyle name="Bad 3" xfId="32331" xr:uid="{43DD266B-4734-463E-87F0-6EDE7ADE26CB}"/>
    <cellStyle name="Bad 3 2" xfId="119" xr:uid="{00000000-0005-0000-0000-0000887D0000}"/>
    <cellStyle name="Bad 3 2 2" xfId="32332" xr:uid="{092B274D-4C5A-4D87-9DF4-97DB34A3BDD0}"/>
    <cellStyle name="Bad 3 2 2 2" xfId="32333" xr:uid="{CCFA3458-2D7F-45CF-B618-EBC09F98D80E}"/>
    <cellStyle name="Bad 4" xfId="32334" xr:uid="{31DCDC15-D041-4E75-812A-DA8F99785035}"/>
    <cellStyle name="Bad 5" xfId="32335" xr:uid="{5395DB56-657A-4C30-92A3-9A61A412227D}"/>
    <cellStyle name="Bad 6" xfId="32336" xr:uid="{D9BC2E08-B28E-412C-86F4-B68E5E42FAB2}"/>
    <cellStyle name="Bad 7" xfId="32337" xr:uid="{889FB796-4774-4531-AC15-839FD61F1FBA}"/>
    <cellStyle name="Bad 8" xfId="32338" xr:uid="{43E82C61-1E9D-4F79-B30F-2053851DB00B}"/>
    <cellStyle name="Blank" xfId="135" xr:uid="{0A47ED83-31BA-46F0-898F-F3ACCC45BFDD}"/>
    <cellStyle name="Blue" xfId="32339" xr:uid="{A50023AF-7202-42CB-895C-F2E90DDF1302}"/>
    <cellStyle name="Blue 2" xfId="32340" xr:uid="{E6B84D01-0DCC-4559-B58C-158769CB1622}"/>
    <cellStyle name="Blue 2 2" xfId="32341" xr:uid="{97BCB599-00B1-4080-B34F-1912CB1A3639}"/>
    <cellStyle name="Blue 3" xfId="32342" xr:uid="{20C8BD9C-2376-4CB2-A1C7-CCC2B0617382}"/>
    <cellStyle name="Blue 3 2" xfId="32343" xr:uid="{CBD70E94-0A17-4888-A8A7-5C3432F4D9AA}"/>
    <cellStyle name="CALC Amount" xfId="32344" xr:uid="{37182097-03E2-4E24-92C3-945EA6B04570}"/>
    <cellStyle name="CALC Amount [1]" xfId="32345" xr:uid="{BC9CC997-E67B-4049-9A74-40ED5BD53347}"/>
    <cellStyle name="CALC Amount [2]" xfId="32346" xr:uid="{D4973EFA-41C2-45E6-A0DF-BA3F767902CE}"/>
    <cellStyle name="CALC Amount Total" xfId="32347" xr:uid="{03A1A1EB-FE8C-46C0-AA69-0AC47E025054}"/>
    <cellStyle name="CALC Amount Total [1]" xfId="32348" xr:uid="{9DE641D3-3F2B-4361-8921-6D45C1E722F1}"/>
    <cellStyle name="CALC Amount Total [2]" xfId="32349" xr:uid="{638FF2C4-5E39-4142-A90A-4E3FD2B189DB}"/>
    <cellStyle name="CALC Currency" xfId="32350" xr:uid="{3822938A-4FBF-4A02-A5D5-1C1235ADB532}"/>
    <cellStyle name="CALC Currency [1]" xfId="32351" xr:uid="{05390C5C-8328-433D-829C-B6CCDC240C3F}"/>
    <cellStyle name="CALC Currency [2]" xfId="32352" xr:uid="{30FBC6AC-E572-4E40-ACE6-95C722562BF3}"/>
    <cellStyle name="CALC Currency Total" xfId="32353" xr:uid="{BFC10157-3A6F-4149-B396-718595A050BD}"/>
    <cellStyle name="CALC Currency Total [1]" xfId="32354" xr:uid="{A2391CDC-12C7-4F29-A540-EF8CA63E7785}"/>
    <cellStyle name="CALC Currency Total [2]" xfId="32355" xr:uid="{C83583EB-A15E-4A3F-AF77-2AD24DDB56BA}"/>
    <cellStyle name="CALC Date Long" xfId="32356" xr:uid="{DDF79F66-5C04-4A2A-99CC-14551A01CBBA}"/>
    <cellStyle name="CALC Date Short" xfId="32357" xr:uid="{46449ABD-D6A5-4954-864C-4DA4143BF2B1}"/>
    <cellStyle name="CALC Percent" xfId="32358" xr:uid="{A1A611C9-21C4-4E34-AF90-50B65D9C5654}"/>
    <cellStyle name="CALC Percent [1]" xfId="32359" xr:uid="{7DB29F11-1A38-46F7-A244-7DAB097B45DC}"/>
    <cellStyle name="CALC Percent [2]" xfId="32360" xr:uid="{55C82488-189D-4624-926B-5323417162F2}"/>
    <cellStyle name="CALC Percent Total" xfId="32361" xr:uid="{F752D34A-49FA-4A35-8B8F-7888C1D3E3B2}"/>
    <cellStyle name="CALC Percent Total [1]" xfId="32362" xr:uid="{960D03C5-3799-4987-9712-C3254C864724}"/>
    <cellStyle name="CALC Percent Total [2]" xfId="32363" xr:uid="{E5EFE3C5-27A1-41D6-81DC-94CE9843C798}"/>
    <cellStyle name="Calculated" xfId="32364" xr:uid="{6FE7A0F0-E474-46CA-A4AC-FDDBB832839F}"/>
    <cellStyle name="Calculated Column - IBM Cognos" xfId="51623" xr:uid="{F41CFCA4-AE7E-4DA4-8063-F081ACA21CFB}"/>
    <cellStyle name="Calculated Column Name - IBM Cognos" xfId="51624" xr:uid="{B4C5975F-4DAF-4AF4-9A44-5BDA5871D6AE}"/>
    <cellStyle name="Calculated Row - IBM Cognos" xfId="51625" xr:uid="{0E88E8B5-4094-46B0-B74D-6F0EEC5FC7C4}"/>
    <cellStyle name="Calculated Row Name - IBM Cognos" xfId="51626" xr:uid="{C318E047-ACCA-42E8-8EE2-1AC7E14CD165}"/>
    <cellStyle name="Calculation" xfId="84" builtinId="22" hidden="1"/>
    <cellStyle name="Calculation 2" xfId="32365" xr:uid="{3D2DBC0E-98D3-4C4B-BC06-12C2ECEEA78B}"/>
    <cellStyle name="Calculation 2 2" xfId="32366" xr:uid="{18BF10E7-040D-4EDE-947D-A75358ED3497}"/>
    <cellStyle name="Calculation 2 3" xfId="32367" xr:uid="{A85AD214-0EA8-41B1-A0AB-6F33EBBEC7CE}"/>
    <cellStyle name="Calculation 2 3 2" xfId="32368" xr:uid="{AFA716C0-318B-4F6B-9BCD-9749FE3F848B}"/>
    <cellStyle name="Calculation 2 3 2 2" xfId="32369" xr:uid="{91062ED5-7B89-4349-BECD-9F761BBABA66}"/>
    <cellStyle name="Calculation 2 3 3" xfId="32370" xr:uid="{1D18651D-B19C-43E6-8DA3-A2DC388C761B}"/>
    <cellStyle name="Calculation 2 3_Sheet1" xfId="32371" xr:uid="{02B326B9-1270-41D4-8D5F-2E95D27FF829}"/>
    <cellStyle name="Calculation 2_Asset Register (new)" xfId="32372" xr:uid="{C986016C-7288-4E4D-8609-77DDDD00CD24}"/>
    <cellStyle name="Calculation 3" xfId="32373" xr:uid="{0F747E75-6924-4E6A-B9BA-11A0F5E1009C}"/>
    <cellStyle name="Calculation 3 2" xfId="120" xr:uid="{00000000-0005-0000-0000-0000B47D0000}"/>
    <cellStyle name="Calculation 3 2 2" xfId="32374" xr:uid="{4363BD3B-15F1-467F-BF34-63C8E4617FBD}"/>
    <cellStyle name="Calculation 3 2 2 2" xfId="32375" xr:uid="{F634602D-2E29-45DB-B2BE-43E6D931C42C}"/>
    <cellStyle name="Calculation 4" xfId="32376" xr:uid="{C0D690FB-7C79-437B-941C-12424E91576C}"/>
    <cellStyle name="Calculation 5" xfId="32377" xr:uid="{9B206710-49EC-4911-B59F-EF8DD71CB71A}"/>
    <cellStyle name="Calculation 6" xfId="32378" xr:uid="{6B27861E-4783-4856-8136-02F9399EE49F}"/>
    <cellStyle name="Calculation 7" xfId="32379" xr:uid="{A927905A-213E-4735-8823-FE630152BC21}"/>
    <cellStyle name="Calculation 8" xfId="32380" xr:uid="{F4264CF2-11DA-41B2-9758-EDC8B9781DFE}"/>
    <cellStyle name="CALLUP Amount" xfId="32381" xr:uid="{27E358F1-08F8-4D8F-B45C-2B31127D7BAF}"/>
    <cellStyle name="CALLUP Amount [1]" xfId="32382" xr:uid="{2367AD00-D441-4714-98F3-224C58DD1D4F}"/>
    <cellStyle name="CALLUP Amount [2]" xfId="32383" xr:uid="{E415F931-768C-4550-BEA9-791E666743E2}"/>
    <cellStyle name="CALLUP Percent" xfId="32384" xr:uid="{9993EB1F-CEA6-41C9-A076-961098FA7AF7}"/>
    <cellStyle name="CALLUP Percent [1]" xfId="32385" xr:uid="{3332DE72-7ED5-4B42-9757-3B90397E1E30}"/>
    <cellStyle name="CALLUP Percent [2]" xfId="32386" xr:uid="{D79602D6-D78E-448A-B7D5-6EBFA626EA6B}"/>
    <cellStyle name="Check" xfId="32387" xr:uid="{0D92FF68-96EC-464F-9495-D62BC5E306B3}"/>
    <cellStyle name="Check Cell" xfId="86" builtinId="23" hidden="1"/>
    <cellStyle name="Check Cell 2" xfId="32388" xr:uid="{D3F29C56-3862-4F48-A380-B3618DDE0DB0}"/>
    <cellStyle name="Check Cell 2 2" xfId="32389" xr:uid="{188DD253-C0DB-45EC-BE9F-339A7C7A0CDD}"/>
    <cellStyle name="Check Cell 2 3" xfId="32390" xr:uid="{5FE066A0-E9B5-43C3-8AC8-30C5B636EE1A}"/>
    <cellStyle name="Check Cell 2 3 2" xfId="32391" xr:uid="{65A9D78B-26DF-49FD-A2DB-8ADE0033FD01}"/>
    <cellStyle name="Check Cell 2 3 2 2" xfId="32392" xr:uid="{C54813AF-07EC-4798-8E35-5B8F8CFA3B3D}"/>
    <cellStyle name="Check Cell 2 3 3" xfId="32393" xr:uid="{3DEB6BD6-FCF1-45D7-ACFD-D65EE708971B}"/>
    <cellStyle name="Check Cell 2 3_Sheet1" xfId="32394" xr:uid="{369B5FF5-5B36-46F8-B578-895402053623}"/>
    <cellStyle name="Check Cell 2_Asset Register (new)" xfId="32395" xr:uid="{70320AC3-BCA6-4DDD-BF8B-1C0E88EEFF33}"/>
    <cellStyle name="Check Cell 3" xfId="32396" xr:uid="{0D9E1AFB-EAEC-42E4-B9BA-EF7AA71FE618}"/>
    <cellStyle name="Check Cell 3 2" xfId="121" xr:uid="{00000000-0005-0000-0000-0000CD7D0000}"/>
    <cellStyle name="Check Cell 3 2 2" xfId="32397" xr:uid="{9DFAF413-BCA3-48B7-A1BB-72885BCF3C31}"/>
    <cellStyle name="Check Cell 3 2 2 2" xfId="32398" xr:uid="{C9CE85A4-CD6E-493C-9BE1-CAD06E07B33E}"/>
    <cellStyle name="Check Cell 4" xfId="32399" xr:uid="{B9E21CE7-1735-4B6D-8EA5-723CF4B660BC}"/>
    <cellStyle name="Check Cell 5" xfId="32400" xr:uid="{D386F06D-713C-4235-B1E9-54BC707AF838}"/>
    <cellStyle name="Check Cell 6" xfId="32401" xr:uid="{632B2B7F-08DB-47CA-B716-5C59758E9C7E}"/>
    <cellStyle name="Check Cell 7" xfId="32402" xr:uid="{EB8B2C92-E5AC-499A-89C7-1EB539CCC45E}"/>
    <cellStyle name="Check Cell 8" xfId="32403" xr:uid="{2BAF4E3C-6F50-4326-84F1-1FC4DDA0CE83}"/>
    <cellStyle name="Column Grey" xfId="32404" xr:uid="{90224639-3206-4F76-9C76-30F722329957}"/>
    <cellStyle name="Column Grey 2" xfId="32405" xr:uid="{083D20D8-BE6B-4574-876D-03A47BBCF5A0}"/>
    <cellStyle name="Column Grey 2 2" xfId="32406" xr:uid="{BA2EDB00-6197-4CBB-A4B4-BBAEF7606007}"/>
    <cellStyle name="Column Grey 3" xfId="32407" xr:uid="{D9C937E7-0554-4A84-944F-E8FAAFB3D858}"/>
    <cellStyle name="Column Grey 3 2" xfId="32408" xr:uid="{A5249877-F745-4462-B7F1-B310EEE40828}"/>
    <cellStyle name="Column Name - IBM Cognos" xfId="51627" xr:uid="{0606E2A3-E009-4CD9-855D-6B4B91F6CD1E}"/>
    <cellStyle name="Column Template - IBM Cognos" xfId="51628" xr:uid="{48F9111C-E0E3-4824-92A1-31618917E18D}"/>
    <cellStyle name="Comma" xfId="1" builtinId="3"/>
    <cellStyle name="Comma [0]" xfId="2" builtinId="6"/>
    <cellStyle name="Comma [0] 2" xfId="32409" xr:uid="{DAFA096E-9301-43E7-A3FE-1BA3858AF37A}"/>
    <cellStyle name="Comma [0] 2 2" xfId="32410" xr:uid="{DFC68B26-58FD-417C-8585-46ED7470E68C}"/>
    <cellStyle name="Comma [0] 2 2 2" xfId="32411" xr:uid="{E5C900E1-571F-476B-947B-E9A912E987D8}"/>
    <cellStyle name="Comma [0] 2 2 2 2" xfId="32412" xr:uid="{F44CDBA6-122D-47E2-AF6D-7B3B6D71D306}"/>
    <cellStyle name="Comma [0] 2 2 2 2 2" xfId="32413" xr:uid="{85896542-2A6F-4258-BF8A-346ECAAD41CC}"/>
    <cellStyle name="Comma [0] 2 2 2 2 2 2" xfId="32414" xr:uid="{C44B7A29-9E9E-46A3-BB4C-B22708051561}"/>
    <cellStyle name="Comma [0] 2 2 2 2 2 2 2" xfId="32415" xr:uid="{18B414E0-AC14-44D8-8053-F3994F0E4252}"/>
    <cellStyle name="Comma [0] 2 2 2 2 2 3" xfId="32416" xr:uid="{19CE0B01-8C78-42F1-AFCC-8848EBD6999A}"/>
    <cellStyle name="Comma [0] 2 2 2 2 3" xfId="32417" xr:uid="{4E3E161E-D0FE-44BB-AC47-8C928F8CF036}"/>
    <cellStyle name="Comma [0] 2 2 2 2 3 2" xfId="32418" xr:uid="{9940D9BA-939A-466C-AFDE-7FC271841924}"/>
    <cellStyle name="Comma [0] 2 2 2 2 4" xfId="32419" xr:uid="{B6E07056-1261-4D59-A646-1CB416563A21}"/>
    <cellStyle name="Comma [0] 2 2 2 3" xfId="32420" xr:uid="{189372FF-1687-4C76-BBF0-93A25BA1E6DE}"/>
    <cellStyle name="Comma [0] 2 2 2 3 2" xfId="32421" xr:uid="{63DC2812-1B19-4E97-ACA3-BE1017E58F7A}"/>
    <cellStyle name="Comma [0] 2 2 2 3 2 2" xfId="32422" xr:uid="{0F93FAC2-00EF-4C14-859D-C4A51B490211}"/>
    <cellStyle name="Comma [0] 2 2 2 3 3" xfId="32423" xr:uid="{2D5A477F-6250-43F3-B835-3036D2814367}"/>
    <cellStyle name="Comma [0] 2 2 2 4" xfId="32424" xr:uid="{7EAB3B84-FFA5-4D12-BF44-CF50334D0C89}"/>
    <cellStyle name="Comma [0] 2 2 2 4 2" xfId="32425" xr:uid="{9E071B5A-D35B-4B1E-9131-67C97475E074}"/>
    <cellStyle name="Comma [0] 2 2 2 5" xfId="32426" xr:uid="{F7A73387-0192-490D-B94D-A0B11502E9F8}"/>
    <cellStyle name="Comma [0] 2 2 3" xfId="32427" xr:uid="{4EAA7275-7A0A-47CD-AAC7-D365EDE4E604}"/>
    <cellStyle name="Comma [0] 2 2 3 2" xfId="32428" xr:uid="{0F3C41DC-C732-41FA-A34C-3F1A05531881}"/>
    <cellStyle name="Comma [0] 2 2 3 2 2" xfId="32429" xr:uid="{1E3CF00F-C9A2-499E-BC20-A56558632A70}"/>
    <cellStyle name="Comma [0] 2 2 3 2 2 2" xfId="32430" xr:uid="{B5DE102C-5CEC-4655-8F88-EDC2A169309C}"/>
    <cellStyle name="Comma [0] 2 2 3 2 2 2 2" xfId="32431" xr:uid="{254A3C92-1CC6-4754-99D3-C07EA79A5610}"/>
    <cellStyle name="Comma [0] 2 2 3 2 2 3" xfId="32432" xr:uid="{AA63DB3B-26D9-423B-9B0A-AC1795700C14}"/>
    <cellStyle name="Comma [0] 2 2 3 2 3" xfId="32433" xr:uid="{7AF07172-B610-4620-A1AD-F1FE02166C65}"/>
    <cellStyle name="Comma [0] 2 2 3 2 3 2" xfId="32434" xr:uid="{AA302148-830E-403B-A0CA-554AA9A3ABE0}"/>
    <cellStyle name="Comma [0] 2 2 3 2 4" xfId="32435" xr:uid="{0AFE2C3A-27BA-4E97-9A21-245E6E9981ED}"/>
    <cellStyle name="Comma [0] 2 2 3 3" xfId="32436" xr:uid="{7DB16B7D-9F31-46D8-9C2B-0E8D8311373D}"/>
    <cellStyle name="Comma [0] 2 2 3 3 2" xfId="32437" xr:uid="{73D5F02F-7C42-44FE-B12F-8033A78E6D41}"/>
    <cellStyle name="Comma [0] 2 2 3 3 2 2" xfId="32438" xr:uid="{D7CF556D-E1C4-4CE5-9594-91822F09C34F}"/>
    <cellStyle name="Comma [0] 2 2 3 3 3" xfId="32439" xr:uid="{EE56CD24-6D43-4D54-A29D-AA52C500FECA}"/>
    <cellStyle name="Comma [0] 2 2 3 4" xfId="32440" xr:uid="{F4E25B68-3AED-4D63-A754-91C8821D4506}"/>
    <cellStyle name="Comma [0] 2 2 3 4 2" xfId="32441" xr:uid="{941642AB-6FFE-411D-A28C-5AFBB69AAA0B}"/>
    <cellStyle name="Comma [0] 2 2 3 5" xfId="32442" xr:uid="{1889446F-D3AC-41E4-8C0C-CDD0E0942640}"/>
    <cellStyle name="Comma [0] 2 2 4" xfId="32443" xr:uid="{F7C921E3-7823-40BD-9F59-0028AEBC76D2}"/>
    <cellStyle name="Comma [0] 2 2 4 2" xfId="32444" xr:uid="{11EBE665-7E05-48B4-86BD-055729B828BC}"/>
    <cellStyle name="Comma [0] 2 2 4 2 2" xfId="32445" xr:uid="{5CD55962-3142-45B8-982F-1ACAE66DA367}"/>
    <cellStyle name="Comma [0] 2 2 4 2 2 2" xfId="32446" xr:uid="{E58BA4FD-F5B1-4B34-A46F-0C65337A3781}"/>
    <cellStyle name="Comma [0] 2 2 4 2 2 2 2" xfId="32447" xr:uid="{BDB0215E-1490-4ED2-8411-0082010A289B}"/>
    <cellStyle name="Comma [0] 2 2 4 2 2 3" xfId="32448" xr:uid="{06403E44-F157-49A4-AC77-184C064982C4}"/>
    <cellStyle name="Comma [0] 2 2 4 2 3" xfId="32449" xr:uid="{46AF1E9C-A584-4D08-B07F-E9BE178E0715}"/>
    <cellStyle name="Comma [0] 2 2 4 2 3 2" xfId="32450" xr:uid="{733FF8AB-387D-47B0-8AA4-F45570305CBE}"/>
    <cellStyle name="Comma [0] 2 2 4 2 4" xfId="32451" xr:uid="{96F3CAAB-F686-4415-B884-91586D20A049}"/>
    <cellStyle name="Comma [0] 2 2 4 3" xfId="32452" xr:uid="{8A09A74B-FA3C-434E-8977-FD91C859E0B5}"/>
    <cellStyle name="Comma [0] 2 2 4 3 2" xfId="32453" xr:uid="{9EA16802-BF97-482C-B534-11330D41D2B9}"/>
    <cellStyle name="Comma [0] 2 2 4 3 2 2" xfId="32454" xr:uid="{AC6BF3F9-ACE2-4F80-B6F8-D0B31CAB41A6}"/>
    <cellStyle name="Comma [0] 2 2 4 3 3" xfId="32455" xr:uid="{FDBD20C9-50D7-49AA-A362-3607C332E5EE}"/>
    <cellStyle name="Comma [0] 2 2 4 4" xfId="32456" xr:uid="{94D5C2DD-2049-4B31-B703-E5268544F275}"/>
    <cellStyle name="Comma [0] 2 2 4 4 2" xfId="32457" xr:uid="{43569068-15C1-479B-B613-AFAA3D5C9168}"/>
    <cellStyle name="Comma [0] 2 2 4 5" xfId="32458" xr:uid="{8C72E6A1-2E7A-47C4-9225-38857F4839CD}"/>
    <cellStyle name="Comma [0] 2 2 5" xfId="32459" xr:uid="{CA632FEB-0933-47D1-A839-94C5ADBDE94B}"/>
    <cellStyle name="Comma [0] 2 2 5 2" xfId="32460" xr:uid="{D616DB03-C338-4553-B835-8EC456ADC2CA}"/>
    <cellStyle name="Comma [0] 2 2 5 2 2" xfId="32461" xr:uid="{053ABAF2-7F7F-4456-8BB4-0C9E79571CB3}"/>
    <cellStyle name="Comma [0] 2 2 5 2 2 2" xfId="32462" xr:uid="{6F44C7A7-5347-4734-8EA1-19136F73D914}"/>
    <cellStyle name="Comma [0] 2 2 5 2 2 2 2" xfId="32463" xr:uid="{4607596B-7B4A-476A-A6A8-6A67B475E31F}"/>
    <cellStyle name="Comma [0] 2 2 5 2 2 3" xfId="32464" xr:uid="{679FBF94-5AE0-425F-BF97-11C80733D33F}"/>
    <cellStyle name="Comma [0] 2 2 5 2 3" xfId="32465" xr:uid="{B4652D13-1534-4B8B-9163-101A6DF0E3E0}"/>
    <cellStyle name="Comma [0] 2 2 5 2 3 2" xfId="32466" xr:uid="{07230A67-83E8-4A53-81EF-C5265A29AA25}"/>
    <cellStyle name="Comma [0] 2 2 5 2 4" xfId="32467" xr:uid="{C99D4AAD-B864-407B-894F-2B7DD8049859}"/>
    <cellStyle name="Comma [0] 2 2 5 3" xfId="32468" xr:uid="{313EDA69-8443-4536-A0FA-94BA725F4272}"/>
    <cellStyle name="Comma [0] 2 2 5 3 2" xfId="32469" xr:uid="{A5023EBF-2FB9-495F-A5B4-3579B4339A33}"/>
    <cellStyle name="Comma [0] 2 2 5 3 2 2" xfId="32470" xr:uid="{87205821-C160-45C4-B3A8-A8F6D3614F2A}"/>
    <cellStyle name="Comma [0] 2 2 5 3 3" xfId="32471" xr:uid="{5D76DEEF-6266-4A13-ACF5-B9B8AE6BC6CF}"/>
    <cellStyle name="Comma [0] 2 2 5 4" xfId="32472" xr:uid="{A02CF629-3063-4A6D-9BBD-5AC2FA457637}"/>
    <cellStyle name="Comma [0] 2 2 5 4 2" xfId="32473" xr:uid="{69C477E5-6860-41FF-A93F-C66E5FF7E5D4}"/>
    <cellStyle name="Comma [0] 2 2 5 5" xfId="32474" xr:uid="{027E1D83-D48C-4B62-B012-517182215731}"/>
    <cellStyle name="Comma [0] 2 2 6" xfId="32475" xr:uid="{ED0B45B7-500B-4D56-A22D-0BD783B44CB1}"/>
    <cellStyle name="Comma [0] 2 2 6 2" xfId="32476" xr:uid="{84755CCE-0A34-483C-BA32-F03F22BA7AC2}"/>
    <cellStyle name="Comma [0] 2 2 6 2 2" xfId="32477" xr:uid="{610ED0FE-861C-440D-9CC4-0F139D394E3E}"/>
    <cellStyle name="Comma [0] 2 2 6 2 2 2" xfId="32478" xr:uid="{1C2DB506-6796-4D01-86FC-356DA0B0467F}"/>
    <cellStyle name="Comma [0] 2 2 6 2 3" xfId="32479" xr:uid="{5412954E-C67D-46BF-9FE8-26A48F91841F}"/>
    <cellStyle name="Comma [0] 2 2 6 3" xfId="32480" xr:uid="{CCEF3BDB-CB72-4827-B9A0-3FCEC3B7DE42}"/>
    <cellStyle name="Comma [0] 2 2 6 3 2" xfId="32481" xr:uid="{B7AC6B50-BB88-49B6-BBCA-39A250A3E2CD}"/>
    <cellStyle name="Comma [0] 2 2 6 4" xfId="32482" xr:uid="{807388D3-996A-4989-9F6A-A0994E6EE0B0}"/>
    <cellStyle name="Comma [0] 2 2 7" xfId="32483" xr:uid="{C424CA9F-AD70-4F1F-B746-901E2B2FB7FE}"/>
    <cellStyle name="Comma [0] 2 2 7 2" xfId="32484" xr:uid="{7C04D5AD-CCB0-446C-B53D-73C77CDD1D72}"/>
    <cellStyle name="Comma [0] 2 2 7 2 2" xfId="32485" xr:uid="{85AF60E6-A5EB-4638-981F-EDC1D7A1D35F}"/>
    <cellStyle name="Comma [0] 2 2 7 3" xfId="32486" xr:uid="{83BC68C2-49D3-4F13-9F62-93B3222D1DF5}"/>
    <cellStyle name="Comma [0] 2 2 8" xfId="32487" xr:uid="{D5EF2E75-7106-4230-9CE3-3696DF0A7CFF}"/>
    <cellStyle name="Comma [0] 2 2 8 2" xfId="32488" xr:uid="{DC8C8A31-9F88-448C-81F0-2025C5C0C410}"/>
    <cellStyle name="Comma [0] 2 2 9" xfId="32489" xr:uid="{18C1605C-08FE-461D-A901-E4F544E8E7FB}"/>
    <cellStyle name="Comma [0] 2 3" xfId="32490" xr:uid="{AD4237AB-C1D3-4B4C-AB56-2CE8C204FA0C}"/>
    <cellStyle name="Comma [0] 2 3 2" xfId="32491" xr:uid="{C788515E-0C89-423C-9977-D449E82FE3AB}"/>
    <cellStyle name="Comma [0] 2 3 2 2" xfId="32492" xr:uid="{8F64D61E-0987-4325-98D7-C906D11991D7}"/>
    <cellStyle name="Comma [0] 2 3 2 2 2" xfId="32493" xr:uid="{1BA59D2F-6606-4378-8B5E-B00AA97B7AF5}"/>
    <cellStyle name="Comma [0] 2 3 2 2 2 2" xfId="32494" xr:uid="{C43F63A6-D28E-4A60-A838-E35074060501}"/>
    <cellStyle name="Comma [0] 2 3 2 2 2 2 2" xfId="32495" xr:uid="{23E87D97-0B57-4E18-AA20-C6E3772BC634}"/>
    <cellStyle name="Comma [0] 2 3 2 2 2 3" xfId="32496" xr:uid="{E208B1BF-753F-432A-9A44-7DF0C6530E82}"/>
    <cellStyle name="Comma [0] 2 3 2 2 3" xfId="32497" xr:uid="{4D3B3487-1399-4F6A-924E-30BC68C88319}"/>
    <cellStyle name="Comma [0] 2 3 2 2 3 2" xfId="32498" xr:uid="{C31C3E89-54D8-4DBC-BD74-42AEBC14CB20}"/>
    <cellStyle name="Comma [0] 2 3 2 2 4" xfId="32499" xr:uid="{8047B714-98FD-4328-8F6C-AB31E946E30A}"/>
    <cellStyle name="Comma [0] 2 3 2 3" xfId="32500" xr:uid="{541BF552-A091-4E50-AEDB-49A091BE496C}"/>
    <cellStyle name="Comma [0] 2 3 2 3 2" xfId="32501" xr:uid="{64935B8A-5398-4DE5-9CB1-CEF5AFBB0D97}"/>
    <cellStyle name="Comma [0] 2 3 2 3 2 2" xfId="32502" xr:uid="{334FD30B-336A-4DA5-A36C-B0F5521C894C}"/>
    <cellStyle name="Comma [0] 2 3 2 3 3" xfId="32503" xr:uid="{B9A54636-04DB-40C6-8D51-FB62BB1CA820}"/>
    <cellStyle name="Comma [0] 2 3 2 4" xfId="32504" xr:uid="{A007A908-CDC4-426F-92E0-7F1EF4311C30}"/>
    <cellStyle name="Comma [0] 2 3 2 4 2" xfId="32505" xr:uid="{2534996C-9854-4D15-B5AC-9EA8A5197744}"/>
    <cellStyle name="Comma [0] 2 3 2 5" xfId="32506" xr:uid="{2B3F8E9C-D52E-40EF-9B19-BC8308C195C8}"/>
    <cellStyle name="Comma [0] 2 3 3" xfId="32507" xr:uid="{D273ADC3-9FA5-4DFF-969A-EC604AF585E1}"/>
    <cellStyle name="Comma [0] 2 3 3 2" xfId="32508" xr:uid="{673C4F9B-6361-4E5A-8078-02E985015718}"/>
    <cellStyle name="Comma [0] 2 3 3 2 2" xfId="32509" xr:uid="{1B1747C0-5B64-4E40-8F21-5DF0D7829804}"/>
    <cellStyle name="Comma [0] 2 3 3 2 2 2" xfId="32510" xr:uid="{466DADF2-D8C9-4EE9-A5C4-7245F10872A2}"/>
    <cellStyle name="Comma [0] 2 3 3 2 2 2 2" xfId="32511" xr:uid="{56A84471-A4E9-4DB3-85AC-DCF6AE0430D6}"/>
    <cellStyle name="Comma [0] 2 3 3 2 2 3" xfId="32512" xr:uid="{D179CA5B-4840-4FBC-8509-BA7CCCA797E8}"/>
    <cellStyle name="Comma [0] 2 3 3 2 3" xfId="32513" xr:uid="{0491C3B7-AC9B-4ECC-AA49-AFE975D96BCF}"/>
    <cellStyle name="Comma [0] 2 3 3 2 3 2" xfId="32514" xr:uid="{DD183BB2-B07F-48F5-9C3D-7BF60A65E74B}"/>
    <cellStyle name="Comma [0] 2 3 3 2 4" xfId="32515" xr:uid="{5FBAAE7C-5C89-45C2-99F3-81ADAB1F138B}"/>
    <cellStyle name="Comma [0] 2 3 3 3" xfId="32516" xr:uid="{0DD1A2BC-F477-4827-8860-446589175BDD}"/>
    <cellStyle name="Comma [0] 2 3 3 3 2" xfId="32517" xr:uid="{47712A58-113A-4D9F-9997-41A630D20A27}"/>
    <cellStyle name="Comma [0] 2 3 3 3 2 2" xfId="32518" xr:uid="{343EC00A-672E-4D5C-B862-9FFA305A012C}"/>
    <cellStyle name="Comma [0] 2 3 3 3 3" xfId="32519" xr:uid="{51870A14-1A4A-4DD0-B832-2976404EB065}"/>
    <cellStyle name="Comma [0] 2 3 3 4" xfId="32520" xr:uid="{6C3CDD06-602D-4A12-BF39-D9CDE0FFB446}"/>
    <cellStyle name="Comma [0] 2 3 3 4 2" xfId="32521" xr:uid="{EC10CD8C-14A4-4A6A-9704-6D44D6EA250E}"/>
    <cellStyle name="Comma [0] 2 3 3 5" xfId="32522" xr:uid="{0C252A6A-7E21-4572-A648-E64D3EBC9CA5}"/>
    <cellStyle name="Comma [0] 2 3 4" xfId="32523" xr:uid="{CE4DB964-6AF0-435B-A32B-2524F7E1BC2E}"/>
    <cellStyle name="Comma [0] 2 3 4 2" xfId="32524" xr:uid="{9FAB22C3-EA0B-4277-AEA5-70F3CF24AADF}"/>
    <cellStyle name="Comma [0] 2 3 4 2 2" xfId="32525" xr:uid="{B4A4977B-ED1A-4B0B-B4C1-617AC3E71AC2}"/>
    <cellStyle name="Comma [0] 2 3 4 2 2 2" xfId="32526" xr:uid="{9BF37D01-6248-4B2E-84FE-B710593B8F1D}"/>
    <cellStyle name="Comma [0] 2 3 4 2 2 2 2" xfId="32527" xr:uid="{39741A22-4E62-4A44-B990-C9386A06E37F}"/>
    <cellStyle name="Comma [0] 2 3 4 2 2 3" xfId="32528" xr:uid="{10627A5B-96A0-48D9-89E2-5840662F315F}"/>
    <cellStyle name="Comma [0] 2 3 4 2 3" xfId="32529" xr:uid="{6F859A87-82B7-4D8C-A857-B24B144F18DB}"/>
    <cellStyle name="Comma [0] 2 3 4 2 3 2" xfId="32530" xr:uid="{2B63BEAB-A713-40C8-A00B-96D44E0CA29D}"/>
    <cellStyle name="Comma [0] 2 3 4 2 4" xfId="32531" xr:uid="{7D002F27-950C-4B3C-A5B5-EB74236FA5A1}"/>
    <cellStyle name="Comma [0] 2 3 4 3" xfId="32532" xr:uid="{B9672B8A-F60B-4304-948F-595EE77D3986}"/>
    <cellStyle name="Comma [0] 2 3 4 3 2" xfId="32533" xr:uid="{6FA3B003-A6E1-4043-B329-E2D2754140D9}"/>
    <cellStyle name="Comma [0] 2 3 4 3 2 2" xfId="32534" xr:uid="{8A0BA32F-7959-436A-B94B-D4F45C3BE9E7}"/>
    <cellStyle name="Comma [0] 2 3 4 3 3" xfId="32535" xr:uid="{BD3010A2-1844-4591-A150-862C64B9B1C4}"/>
    <cellStyle name="Comma [0] 2 3 4 4" xfId="32536" xr:uid="{41E29CC3-8034-4900-BD22-71B14E20BCFB}"/>
    <cellStyle name="Comma [0] 2 3 4 4 2" xfId="32537" xr:uid="{F0F283FF-F132-4C6B-A6A6-3110CE2B20D7}"/>
    <cellStyle name="Comma [0] 2 3 4 5" xfId="32538" xr:uid="{D40736FD-1B09-406D-BF86-5B5A2C8C7E5B}"/>
    <cellStyle name="Comma [0] 2 3 5" xfId="32539" xr:uid="{AFFB14F3-2B73-4E89-8F1D-B54C6071839E}"/>
    <cellStyle name="Comma [0] 2 3 5 2" xfId="32540" xr:uid="{DAD9D1C6-C4C2-400B-A90D-6D5A3C4DF2F3}"/>
    <cellStyle name="Comma [0] 2 3 5 2 2" xfId="32541" xr:uid="{116FDCD8-E1A4-4B51-AED8-A3B65D233B78}"/>
    <cellStyle name="Comma [0] 2 3 5 2 2 2" xfId="32542" xr:uid="{B177DE6D-2B2C-45B1-886C-49747E5A148E}"/>
    <cellStyle name="Comma [0] 2 3 5 2 2 2 2" xfId="32543" xr:uid="{7E1CDF74-D0F6-4CC6-B4D5-0CAE16415958}"/>
    <cellStyle name="Comma [0] 2 3 5 2 2 3" xfId="32544" xr:uid="{781E9C38-B70C-47D2-9F6C-72F94913EA59}"/>
    <cellStyle name="Comma [0] 2 3 5 2 3" xfId="32545" xr:uid="{E7384BF3-6DEA-4275-808D-C2B984A9C0A3}"/>
    <cellStyle name="Comma [0] 2 3 5 2 3 2" xfId="32546" xr:uid="{1C343A52-9627-4925-9456-66861A5D5275}"/>
    <cellStyle name="Comma [0] 2 3 5 2 4" xfId="32547" xr:uid="{384F1EAB-F695-45EF-938C-F7BE1C216B5C}"/>
    <cellStyle name="Comma [0] 2 3 5 3" xfId="32548" xr:uid="{B67DC808-389C-4B87-B394-68351B6261F5}"/>
    <cellStyle name="Comma [0] 2 3 5 3 2" xfId="32549" xr:uid="{FBF80FF9-964F-4E9B-AC00-7EA2E3D013E1}"/>
    <cellStyle name="Comma [0] 2 3 5 3 2 2" xfId="32550" xr:uid="{A79F69CB-F4CA-4ACD-82B5-0CF27423E0CD}"/>
    <cellStyle name="Comma [0] 2 3 5 3 3" xfId="32551" xr:uid="{1C8CC9FD-FEB2-4847-B1CA-39CDEB211EC9}"/>
    <cellStyle name="Comma [0] 2 3 5 4" xfId="32552" xr:uid="{018D0E45-67A1-4300-8EA7-E1E0A68169EF}"/>
    <cellStyle name="Comma [0] 2 3 5 4 2" xfId="32553" xr:uid="{6B651B94-B841-4491-ACD6-1F9F3C37BF78}"/>
    <cellStyle name="Comma [0] 2 3 5 5" xfId="32554" xr:uid="{E30ECE0D-DFC9-4C2F-81D0-EFE792DA1F31}"/>
    <cellStyle name="Comma [0] 2 3 6" xfId="32555" xr:uid="{6B397B23-7080-420B-9D07-625BFCB2F29A}"/>
    <cellStyle name="Comma [0] 2 3 6 2" xfId="32556" xr:uid="{6BF9365F-322B-47F2-8CA5-C8E213842D50}"/>
    <cellStyle name="Comma [0] 2 3 6 2 2" xfId="32557" xr:uid="{271587C5-58C4-4AF4-BA9D-E7D080541679}"/>
    <cellStyle name="Comma [0] 2 3 6 2 2 2" xfId="32558" xr:uid="{ADCCB5EF-785B-4434-9A17-E0D9D8A0F96D}"/>
    <cellStyle name="Comma [0] 2 3 6 2 3" xfId="32559" xr:uid="{C0C93BE0-808D-419A-92EE-E0D1BB1006FB}"/>
    <cellStyle name="Comma [0] 2 3 6 3" xfId="32560" xr:uid="{7BDCACB4-9C5B-4585-996C-2ADC3FE3BEDC}"/>
    <cellStyle name="Comma [0] 2 3 6 3 2" xfId="32561" xr:uid="{3717DBDF-2F71-4F7C-A2C5-F73452CA31FB}"/>
    <cellStyle name="Comma [0] 2 3 6 4" xfId="32562" xr:uid="{F808C600-43A6-427E-BE6D-1668FEEA19DC}"/>
    <cellStyle name="Comma [0] 2 3 7" xfId="32563" xr:uid="{AD8B0D6E-A918-4E81-9B92-8C9D4CC10659}"/>
    <cellStyle name="Comma [0] 2 3 7 2" xfId="32564" xr:uid="{2FA7DF1D-E667-47A6-BF9B-39CDCA9AF4D4}"/>
    <cellStyle name="Comma [0] 2 3 7 2 2" xfId="32565" xr:uid="{E2360922-DDCD-4203-8604-FD10C2E7A4B4}"/>
    <cellStyle name="Comma [0] 2 3 7 3" xfId="32566" xr:uid="{33068858-6E8E-4247-8093-C348D773F363}"/>
    <cellStyle name="Comma [0] 2 3 8" xfId="32567" xr:uid="{23909C04-CD5C-428E-BBE2-5A5FAD277DCE}"/>
    <cellStyle name="Comma [0] 2 3 8 2" xfId="32568" xr:uid="{0383BCDB-ECE9-49DB-A3C8-1F6B3C9F85F8}"/>
    <cellStyle name="Comma [0] 2 3 9" xfId="32569" xr:uid="{80324D11-DD17-43A8-8E74-6714F0D37C98}"/>
    <cellStyle name="Comma [0] 2 4" xfId="32570" xr:uid="{6A429CCE-A1A2-4BB7-A7DD-A38643519E76}"/>
    <cellStyle name="Comma [0] 2 4 2" xfId="32571" xr:uid="{C468FEF3-16E6-487F-B52C-80815CC98C15}"/>
    <cellStyle name="Comma [0] 2 4 2 2" xfId="32572" xr:uid="{A41CDECD-4724-42A1-8025-BC196E6FFA0B}"/>
    <cellStyle name="Comma [0] 2 4 2 2 2" xfId="32573" xr:uid="{AF0A49A5-C99C-4F52-934C-AB4DE6D5D88A}"/>
    <cellStyle name="Comma [0] 2 4 2 2 2 2" xfId="32574" xr:uid="{8E387780-0F7A-4AAF-9109-80DB2ACB8784}"/>
    <cellStyle name="Comma [0] 2 4 2 2 2 2 2" xfId="32575" xr:uid="{104C9037-9300-4A94-9DB9-DB768B36EAA1}"/>
    <cellStyle name="Comma [0] 2 4 2 2 2 3" xfId="32576" xr:uid="{AD581729-4C56-4DED-8A2B-46D4AC9B580B}"/>
    <cellStyle name="Comma [0] 2 4 2 2 3" xfId="32577" xr:uid="{B8DFEEA4-F68F-4758-80B4-582EB630F431}"/>
    <cellStyle name="Comma [0] 2 4 2 2 3 2" xfId="32578" xr:uid="{33D7806D-4D74-42BD-9689-FAC57621855A}"/>
    <cellStyle name="Comma [0] 2 4 2 2 4" xfId="32579" xr:uid="{9891E362-9DD7-4808-B118-619B8EA1A130}"/>
    <cellStyle name="Comma [0] 2 4 2 3" xfId="32580" xr:uid="{1AC6931D-045A-4EB9-BDE2-5D084D6F9AE5}"/>
    <cellStyle name="Comma [0] 2 4 2 3 2" xfId="32581" xr:uid="{3AEA7E0A-1787-4947-9092-ACC15DEB3386}"/>
    <cellStyle name="Comma [0] 2 4 2 3 2 2" xfId="32582" xr:uid="{0D62DE12-35A0-4CA6-B5C4-E3B7691D3F75}"/>
    <cellStyle name="Comma [0] 2 4 2 3 3" xfId="32583" xr:uid="{F75D32C7-D25D-4CA7-B2A7-AB7DAFE062EF}"/>
    <cellStyle name="Comma [0] 2 4 2 4" xfId="32584" xr:uid="{7A8887A5-4251-4B29-A487-75377E1854F3}"/>
    <cellStyle name="Comma [0] 2 4 2 4 2" xfId="32585" xr:uid="{9C85AB67-6DB7-4782-9907-90DDDF9B92CD}"/>
    <cellStyle name="Comma [0] 2 4 2 5" xfId="32586" xr:uid="{8B0C22D5-7B22-41F2-82A7-9DA42944D301}"/>
    <cellStyle name="Comma [0] 2 4 3" xfId="32587" xr:uid="{32FBE258-6023-4E09-A4A6-9BCBB5C6543D}"/>
    <cellStyle name="Comma [0] 2 4 3 2" xfId="32588" xr:uid="{ACD5B27C-FD03-4242-9D09-1A241DA2290A}"/>
    <cellStyle name="Comma [0] 2 4 3 2 2" xfId="32589" xr:uid="{CCE23088-4A18-48FF-BD95-6093A560F7AC}"/>
    <cellStyle name="Comma [0] 2 4 3 2 2 2" xfId="32590" xr:uid="{4516E06E-5411-474C-9B66-8AC861B79A66}"/>
    <cellStyle name="Comma [0] 2 4 3 2 2 2 2" xfId="32591" xr:uid="{9380B2EC-5254-4D54-B79E-5DDE1F3F78A6}"/>
    <cellStyle name="Comma [0] 2 4 3 2 2 3" xfId="32592" xr:uid="{3B4978E9-335C-43AB-A9E7-0F09D0A8EA9E}"/>
    <cellStyle name="Comma [0] 2 4 3 2 3" xfId="32593" xr:uid="{208058BE-B98E-4B79-90F4-EF08FC380075}"/>
    <cellStyle name="Comma [0] 2 4 3 2 3 2" xfId="32594" xr:uid="{7F00E306-81DA-4D4C-B220-13AFF8F9E8BE}"/>
    <cellStyle name="Comma [0] 2 4 3 2 4" xfId="32595" xr:uid="{98B67E98-F1D4-489A-AF57-534E2959A64A}"/>
    <cellStyle name="Comma [0] 2 4 3 3" xfId="32596" xr:uid="{3268A93F-3F1F-4101-9A2E-1AB786140D1B}"/>
    <cellStyle name="Comma [0] 2 4 3 3 2" xfId="32597" xr:uid="{5234173B-C450-4A76-9C29-AA1B009D75CA}"/>
    <cellStyle name="Comma [0] 2 4 3 3 2 2" xfId="32598" xr:uid="{B9C77A4F-E590-45D7-9FB6-05E1D6C974C1}"/>
    <cellStyle name="Comma [0] 2 4 3 3 3" xfId="32599" xr:uid="{E30EE53F-9221-49D5-884F-FC0FDF6C1F4B}"/>
    <cellStyle name="Comma [0] 2 4 3 4" xfId="32600" xr:uid="{7EBEFE7C-50C0-4457-9222-B7B8DF2E3671}"/>
    <cellStyle name="Comma [0] 2 4 3 4 2" xfId="32601" xr:uid="{ADC7E194-D602-4308-8E97-C710A9636CB9}"/>
    <cellStyle name="Comma [0] 2 4 3 5" xfId="32602" xr:uid="{2C8F9675-39BC-4646-AE5B-F5FFF2F44369}"/>
    <cellStyle name="Comma [0] 2 4 4" xfId="32603" xr:uid="{F3D9211D-1C5C-49CE-A1A6-9B9CA99A94E5}"/>
    <cellStyle name="Comma [0] 2 4 4 2" xfId="32604" xr:uid="{3214B245-19B7-443C-9622-032E1D95C609}"/>
    <cellStyle name="Comma [0] 2 4 4 2 2" xfId="32605" xr:uid="{CECB2BB5-294D-48EE-962B-BBA37A7C3274}"/>
    <cellStyle name="Comma [0] 2 4 4 2 2 2" xfId="32606" xr:uid="{37AC333F-FEA9-4C4A-A976-475FC94FEB09}"/>
    <cellStyle name="Comma [0] 2 4 4 2 2 2 2" xfId="32607" xr:uid="{F7BB8093-1755-4D53-9118-09573E7A590E}"/>
    <cellStyle name="Comma [0] 2 4 4 2 2 3" xfId="32608" xr:uid="{DB955294-A8D6-4D57-BC00-0CEC2992CFC6}"/>
    <cellStyle name="Comma [0] 2 4 4 2 3" xfId="32609" xr:uid="{8D080941-DD0B-46FB-AD83-4321F8201C6E}"/>
    <cellStyle name="Comma [0] 2 4 4 2 3 2" xfId="32610" xr:uid="{E0887472-392B-4E0D-BCF7-37CC2BF1CE30}"/>
    <cellStyle name="Comma [0] 2 4 4 2 4" xfId="32611" xr:uid="{65C325DF-45FB-4688-9085-E2D32563F39C}"/>
    <cellStyle name="Comma [0] 2 4 4 3" xfId="32612" xr:uid="{FD6DF24F-634E-4F66-8FF1-C2F3600C071E}"/>
    <cellStyle name="Comma [0] 2 4 4 3 2" xfId="32613" xr:uid="{F3C07BA2-D929-45AB-8CA2-AA50333D18C2}"/>
    <cellStyle name="Comma [0] 2 4 4 3 2 2" xfId="32614" xr:uid="{11388E52-AC9D-4DDF-8E0E-6278BFB81A00}"/>
    <cellStyle name="Comma [0] 2 4 4 3 3" xfId="32615" xr:uid="{1C7B4C9C-1F99-4459-AB21-D985C3A1A821}"/>
    <cellStyle name="Comma [0] 2 4 4 4" xfId="32616" xr:uid="{E24B5110-2E4C-4773-AF7D-B424DDB17726}"/>
    <cellStyle name="Comma [0] 2 4 4 4 2" xfId="32617" xr:uid="{ED65578C-3CED-45D9-8958-44A6C235C16E}"/>
    <cellStyle name="Comma [0] 2 4 4 5" xfId="32618" xr:uid="{55AB197F-E564-4516-9EDC-5349028C1A01}"/>
    <cellStyle name="Comma [0] 2 4 5" xfId="32619" xr:uid="{1DBE9C13-4521-4F08-A08B-74A4741DB9DD}"/>
    <cellStyle name="Comma [0] 2 4 5 2" xfId="32620" xr:uid="{907681CF-695B-4317-810A-28E83B64AF78}"/>
    <cellStyle name="Comma [0] 2 4 5 2 2" xfId="32621" xr:uid="{614ADD58-7E7B-4964-8722-A046F014C1CE}"/>
    <cellStyle name="Comma [0] 2 4 5 2 2 2" xfId="32622" xr:uid="{3350833F-8C4A-47CA-B145-025EBDBC4AD0}"/>
    <cellStyle name="Comma [0] 2 4 5 2 2 2 2" xfId="32623" xr:uid="{D7A7256F-FC00-41C9-967B-B46F645AFF51}"/>
    <cellStyle name="Comma [0] 2 4 5 2 2 3" xfId="32624" xr:uid="{4E81BCD7-FDBF-4847-A9FA-CCE68564B13D}"/>
    <cellStyle name="Comma [0] 2 4 5 2 3" xfId="32625" xr:uid="{C2DE6919-D7A1-4E59-B23D-CD973179D8B5}"/>
    <cellStyle name="Comma [0] 2 4 5 2 3 2" xfId="32626" xr:uid="{4202322F-FC77-4A08-80CA-BFE3B2033CF4}"/>
    <cellStyle name="Comma [0] 2 4 5 2 4" xfId="32627" xr:uid="{030DA2A9-DE46-4AB6-A734-1FFAACE90792}"/>
    <cellStyle name="Comma [0] 2 4 5 3" xfId="32628" xr:uid="{4467F9DD-962F-42FC-9DD0-3DCEE4DA2ACA}"/>
    <cellStyle name="Comma [0] 2 4 5 3 2" xfId="32629" xr:uid="{ADCB27E0-FB87-40E1-8F37-840646D296FD}"/>
    <cellStyle name="Comma [0] 2 4 5 3 2 2" xfId="32630" xr:uid="{4F2AE48A-DEF8-4B8B-8DD3-983AAA8E666A}"/>
    <cellStyle name="Comma [0] 2 4 5 3 3" xfId="32631" xr:uid="{E210D010-CF53-472E-8242-C6383E1B17E6}"/>
    <cellStyle name="Comma [0] 2 4 5 4" xfId="32632" xr:uid="{6EE0D883-66E4-4BC1-B0D8-F9C1EA6A09BF}"/>
    <cellStyle name="Comma [0] 2 4 5 4 2" xfId="32633" xr:uid="{B3E32212-B2EB-421F-ACCF-4620F4FC4E16}"/>
    <cellStyle name="Comma [0] 2 4 5 5" xfId="32634" xr:uid="{E1C9AB04-615E-4550-B12F-0DB15BC3DA61}"/>
    <cellStyle name="Comma [0] 2 4 6" xfId="32635" xr:uid="{8685C11E-EF92-4E96-AFFD-34701172CB7A}"/>
    <cellStyle name="Comma [0] 2 4 6 2" xfId="32636" xr:uid="{470049A6-FF1A-446B-8705-FE504AC2DF21}"/>
    <cellStyle name="Comma [0] 2 4 6 2 2" xfId="32637" xr:uid="{D9CF8D93-803D-47D6-B9DA-B857C32608C9}"/>
    <cellStyle name="Comma [0] 2 4 6 2 2 2" xfId="32638" xr:uid="{19192F84-53D1-4BE6-B0AE-07E7CEB4ED3E}"/>
    <cellStyle name="Comma [0] 2 4 6 2 3" xfId="32639" xr:uid="{3DA4D8CF-7C8F-4431-B68F-39B04AB9E02F}"/>
    <cellStyle name="Comma [0] 2 4 6 3" xfId="32640" xr:uid="{09BCAE2E-DA98-4DE9-A0FC-923F44254CE5}"/>
    <cellStyle name="Comma [0] 2 4 6 3 2" xfId="32641" xr:uid="{312038A2-D6F4-4328-A672-D53D9560F347}"/>
    <cellStyle name="Comma [0] 2 4 6 4" xfId="32642" xr:uid="{08C98DD0-40E6-47C3-8A0B-50FE7478ED7D}"/>
    <cellStyle name="Comma [0] 2 4 7" xfId="32643" xr:uid="{7948F1BB-E5F7-4631-BA2B-740272DCB71E}"/>
    <cellStyle name="Comma [0] 2 4 7 2" xfId="32644" xr:uid="{4198634C-2BE9-4CED-97B8-E4BE715EF26C}"/>
    <cellStyle name="Comma [0] 2 4 7 2 2" xfId="32645" xr:uid="{909CDA43-CAA6-47D3-B4DA-7015C795DE3C}"/>
    <cellStyle name="Comma [0] 2 4 7 3" xfId="32646" xr:uid="{43DFAF84-CC04-4AE6-AD3D-B992405CFE7B}"/>
    <cellStyle name="Comma [0] 2 4 8" xfId="32647" xr:uid="{A7CD0043-0520-4087-91B7-106B3333C88D}"/>
    <cellStyle name="Comma [0] 2 4 8 2" xfId="32648" xr:uid="{BC833648-4806-4F6C-AF63-E2FAA7525698}"/>
    <cellStyle name="Comma [0] 2 4 9" xfId="32649" xr:uid="{C6A8BBB3-BCE2-4048-A410-1970EAF93092}"/>
    <cellStyle name="Comma [0] 2 5" xfId="32650" xr:uid="{7168A521-218D-4FBC-A245-E4EB866B2D50}"/>
    <cellStyle name="Comma [0] 3" xfId="32651" xr:uid="{0F23B3CC-6FFF-4FD4-B97E-A3ED8F7902BA}"/>
    <cellStyle name="Comma [0] 4" xfId="32652" xr:uid="{CCEC61D6-F6C0-4373-8DBD-343D43F00592}"/>
    <cellStyle name="Comma [0] 5" xfId="32653" xr:uid="{9EE20DD3-4BC3-48D4-B83D-2D2DBFBDDE0D}"/>
    <cellStyle name="Comma [0] 6" xfId="32654" xr:uid="{76AFC24A-87E7-427D-89DE-CA8F14DED64E}"/>
    <cellStyle name="Comma [1]" xfId="32655" xr:uid="{BBCC3C9F-6868-4D3C-875F-B903BA41B1A8}"/>
    <cellStyle name="Comma [1] 2" xfId="32656" xr:uid="{0FA475E5-10EA-4340-84F3-8512CFE99826}"/>
    <cellStyle name="Comma [2]" xfId="32657" xr:uid="{DB8359AE-47E3-4BF8-98C6-97DFD7BAE668}"/>
    <cellStyle name="Comma [2] 2" xfId="32658" xr:uid="{9ED6E3E8-0802-4D7C-BEE4-42BED49EA029}"/>
    <cellStyle name="Comma [3]" xfId="32659" xr:uid="{01529D9D-4F03-48CB-823D-CBD421689249}"/>
    <cellStyle name="Comma [4]" xfId="32660" xr:uid="{BDE9E0F6-B508-4F3B-8237-87E9B6B35689}"/>
    <cellStyle name="Comma [4] 2" xfId="32661" xr:uid="{08DA2D19-2817-4C34-81B8-9E91CEC0DC52}"/>
    <cellStyle name="Comma 10" xfId="32662" xr:uid="{F860AC9E-8291-458A-B44C-301ECF99F05C}"/>
    <cellStyle name="Comma 10 10" xfId="32663" xr:uid="{18EB6833-0EF5-4E0B-9191-FA4944489EE4}"/>
    <cellStyle name="Comma 10 11" xfId="32664" xr:uid="{3D39A265-129F-4A49-8E2B-62C5B71F35EE}"/>
    <cellStyle name="Comma 10 2" xfId="32665" xr:uid="{C55A3876-3C1B-40DE-A89C-96A84E8141DA}"/>
    <cellStyle name="Comma 10 2 2" xfId="32666" xr:uid="{EE7ADBC8-C30F-445B-AAC5-A43A8182226D}"/>
    <cellStyle name="Comma 10 2 2 2" xfId="32667" xr:uid="{14EB650B-02CE-4027-8070-E2483EF76512}"/>
    <cellStyle name="Comma 10 2 2 2 2" xfId="32668" xr:uid="{1702760B-48DD-483D-A8F2-EA90B9AE94BD}"/>
    <cellStyle name="Comma 10 2 2 2 2 2" xfId="32669" xr:uid="{1A5C4777-7F11-4F0F-9105-91912BA7774C}"/>
    <cellStyle name="Comma 10 2 2 2 3" xfId="32670" xr:uid="{D7850E1A-8304-433C-AA94-64CF41BCDA2F}"/>
    <cellStyle name="Comma 10 2 2 3" xfId="32671" xr:uid="{30D29E3C-25E5-4721-BC13-A8BFD1E21E18}"/>
    <cellStyle name="Comma 10 2 2 3 2" xfId="32672" xr:uid="{5D950EB5-F82D-4C08-8046-08A256B80AE4}"/>
    <cellStyle name="Comma 10 2 2 4" xfId="32673" xr:uid="{770981FE-8E54-4FBB-8926-642D93A0DBE3}"/>
    <cellStyle name="Comma 10 2 3" xfId="32674" xr:uid="{99F72A5D-14DE-4256-890A-B6ED156DFD05}"/>
    <cellStyle name="Comma 10 2 3 2" xfId="32675" xr:uid="{67630B97-A207-4416-89DD-8886D4D591E0}"/>
    <cellStyle name="Comma 10 2 3 2 2" xfId="32676" xr:uid="{37D9640F-996B-43AF-BD28-89AEF47E0E90}"/>
    <cellStyle name="Comma 10 2 3 3" xfId="32677" xr:uid="{5FF8856E-D307-4601-BB2D-81D7E88D3CED}"/>
    <cellStyle name="Comma 10 2 4" xfId="32678" xr:uid="{064B1F33-7402-473E-8660-EB35F50A9D64}"/>
    <cellStyle name="Comma 10 2 4 2" xfId="32679" xr:uid="{2625C0DF-BFD6-4634-803B-0F0926101C87}"/>
    <cellStyle name="Comma 10 2 5" xfId="32680" xr:uid="{20B15417-7969-4778-A5FB-8312E4E0B9BE}"/>
    <cellStyle name="Comma 10 2 6" xfId="32681" xr:uid="{5DE21020-E34B-4C78-ABF7-A10861DCEE7D}"/>
    <cellStyle name="Comma 10 3" xfId="32682" xr:uid="{38FED385-6666-4CF8-B0C6-B4ECCE7694A0}"/>
    <cellStyle name="Comma 10 3 2" xfId="32683" xr:uid="{3925B528-85C6-4505-AEC1-6C885EFE2B2B}"/>
    <cellStyle name="Comma 10 3 2 2" xfId="32684" xr:uid="{895C67B8-15B4-420D-BCA2-8C507FF8D829}"/>
    <cellStyle name="Comma 10 3 2 2 2" xfId="32685" xr:uid="{05D40881-F27A-48CC-92E2-D394EB284873}"/>
    <cellStyle name="Comma 10 3 2 2 2 2" xfId="32686" xr:uid="{8855F44A-88F2-418D-95E1-76854AFF8FC2}"/>
    <cellStyle name="Comma 10 3 2 2 3" xfId="32687" xr:uid="{34C4B1A2-5047-4264-B15E-086A3C9F2292}"/>
    <cellStyle name="Comma 10 3 2 3" xfId="32688" xr:uid="{F6B1DC20-27AA-45A0-B37D-09A41D3B74E0}"/>
    <cellStyle name="Comma 10 3 2 3 2" xfId="32689" xr:uid="{EDA22AE9-06BB-4946-8289-93CB33A22FAB}"/>
    <cellStyle name="Comma 10 3 2 4" xfId="32690" xr:uid="{2D7E34B5-091D-4120-90B0-56F9A77B198D}"/>
    <cellStyle name="Comma 10 3 3" xfId="32691" xr:uid="{BC4A2E0A-5094-41A6-A001-BB765429B99E}"/>
    <cellStyle name="Comma 10 3 3 2" xfId="32692" xr:uid="{A24A8861-C7EE-467E-9F0E-F23B9E5860DC}"/>
    <cellStyle name="Comma 10 3 3 2 2" xfId="32693" xr:uid="{81744513-68DB-4A61-BA3C-7CD6831B352E}"/>
    <cellStyle name="Comma 10 3 3 3" xfId="32694" xr:uid="{41177626-452F-47B1-909C-CAB2DCB4BC9B}"/>
    <cellStyle name="Comma 10 3 4" xfId="32695" xr:uid="{FCC2205B-019E-4AF0-974C-30F89B7BA442}"/>
    <cellStyle name="Comma 10 3 4 2" xfId="32696" xr:uid="{A7607F29-49C7-4E56-9281-5DF2234B851F}"/>
    <cellStyle name="Comma 10 3 5" xfId="32697" xr:uid="{D541229F-E2E8-4385-9603-138B1D293C19}"/>
    <cellStyle name="Comma 10 4" xfId="32698" xr:uid="{4A87DE0E-D490-42FD-B2BB-9EB33E32BC57}"/>
    <cellStyle name="Comma 10 4 2" xfId="32699" xr:uid="{2896447D-5F1B-4D27-BBC4-02DFF77F9968}"/>
    <cellStyle name="Comma 10 4 2 2" xfId="32700" xr:uid="{FF880695-E02D-4F53-84F0-D3A6144F25C4}"/>
    <cellStyle name="Comma 10 4 2 2 2" xfId="32701" xr:uid="{C161EF67-8EBF-4261-8806-13542EC3C2A5}"/>
    <cellStyle name="Comma 10 4 2 2 2 2" xfId="32702" xr:uid="{8BBC2063-AAE2-496D-8AC1-4E5A7B194FE6}"/>
    <cellStyle name="Comma 10 4 2 2 3" xfId="32703" xr:uid="{E7FCFF71-DC4B-4FA8-BA9F-490AC91C97C1}"/>
    <cellStyle name="Comma 10 4 2 3" xfId="32704" xr:uid="{25162229-0D7E-459C-A548-B40DBE466818}"/>
    <cellStyle name="Comma 10 4 2 3 2" xfId="32705" xr:uid="{B56B1851-6A0E-4BB0-9DFB-285968F69F59}"/>
    <cellStyle name="Comma 10 4 2 4" xfId="32706" xr:uid="{7F738A1C-836A-4DC7-BFDD-708FC3FA9547}"/>
    <cellStyle name="Comma 10 4 3" xfId="32707" xr:uid="{42A494DA-FDFC-4FB0-A170-D4BA26D9E861}"/>
    <cellStyle name="Comma 10 4 3 2" xfId="32708" xr:uid="{46D6372D-3653-4E82-8E49-69886A92DD7E}"/>
    <cellStyle name="Comma 10 4 3 2 2" xfId="32709" xr:uid="{4CE48FFA-F2B4-49D6-9B9E-F65A1BC05687}"/>
    <cellStyle name="Comma 10 4 3 3" xfId="32710" xr:uid="{18E62D78-2D0E-4419-A342-1F1CAC6C29B5}"/>
    <cellStyle name="Comma 10 4 4" xfId="32711" xr:uid="{DDD74A94-A803-461D-83A9-F3E5308C63F2}"/>
    <cellStyle name="Comma 10 4 4 2" xfId="32712" xr:uid="{070B4875-4E62-4F91-A88C-EE56E74119FD}"/>
    <cellStyle name="Comma 10 4 5" xfId="32713" xr:uid="{3A7AF3C5-0C93-4745-9BE0-BE9FA3C9B147}"/>
    <cellStyle name="Comma 10 5" xfId="32714" xr:uid="{97F33C8C-5FA0-4271-99D3-193125559047}"/>
    <cellStyle name="Comma 10 5 2" xfId="32715" xr:uid="{9AF144B5-EA45-4195-9E9C-2EA2799F9A5C}"/>
    <cellStyle name="Comma 10 5 2 2" xfId="32716" xr:uid="{8082F138-D0BC-423B-9919-68CDCB16B678}"/>
    <cellStyle name="Comma 10 5 2 2 2" xfId="32717" xr:uid="{DB892AB2-EC9A-471D-82E5-E77E6626C96C}"/>
    <cellStyle name="Comma 10 5 2 2 2 2" xfId="32718" xr:uid="{EF460A04-544F-4D96-B406-61CB746A1A8B}"/>
    <cellStyle name="Comma 10 5 2 2 3" xfId="32719" xr:uid="{8A66F656-77FF-4956-B844-AE233EA220FA}"/>
    <cellStyle name="Comma 10 5 2 3" xfId="32720" xr:uid="{09DBF2DB-CA22-4651-AF19-A40C441FFC79}"/>
    <cellStyle name="Comma 10 5 2 3 2" xfId="32721" xr:uid="{FDEC7C40-0989-410B-BD96-7EB9BE610145}"/>
    <cellStyle name="Comma 10 5 2 4" xfId="32722" xr:uid="{9FADBD85-10CE-4414-94F9-B4057D1DE640}"/>
    <cellStyle name="Comma 10 5 3" xfId="32723" xr:uid="{B5D3FDD2-D228-44EB-A357-65D00C5AB7CF}"/>
    <cellStyle name="Comma 10 5 3 2" xfId="32724" xr:uid="{B796CE05-8F52-40A9-B49E-8B6D8F7D588B}"/>
    <cellStyle name="Comma 10 5 3 2 2" xfId="32725" xr:uid="{63BF02F5-91AF-4A2D-8E25-8DDF30A7964E}"/>
    <cellStyle name="Comma 10 5 3 3" xfId="32726" xr:uid="{6D7DF33D-3CFF-4233-9F99-28D352303942}"/>
    <cellStyle name="Comma 10 5 4" xfId="32727" xr:uid="{05346B28-1F96-48D5-A0EE-1205AA0BEB4E}"/>
    <cellStyle name="Comma 10 5 4 2" xfId="32728" xr:uid="{52826818-6820-49A9-8841-DEAD706F7579}"/>
    <cellStyle name="Comma 10 5 5" xfId="32729" xr:uid="{4748BDE6-3380-4860-A84F-13FD9C3607AF}"/>
    <cellStyle name="Comma 10 6" xfId="32730" xr:uid="{7A31303E-C747-49DA-B3CC-B9D385796158}"/>
    <cellStyle name="Comma 10 6 2" xfId="32731" xr:uid="{60612634-E74E-4DB7-A71E-899911C9CFD6}"/>
    <cellStyle name="Comma 10 6 2 2" xfId="32732" xr:uid="{A0606FFB-9105-41A0-8E4A-E349DBA630C0}"/>
    <cellStyle name="Comma 10 6 2 2 2" xfId="32733" xr:uid="{11996044-B01B-48EA-A9B8-DABF6D96A421}"/>
    <cellStyle name="Comma 10 6 2 3" xfId="32734" xr:uid="{CB34ACD2-8B65-4832-A75D-8FA8524EB8F8}"/>
    <cellStyle name="Comma 10 6 3" xfId="32735" xr:uid="{75DF913B-3628-472E-AA97-33A8DA42C082}"/>
    <cellStyle name="Comma 10 6 3 2" xfId="32736" xr:uid="{3C9FB10E-2166-4FF1-90ED-5B310D12B278}"/>
    <cellStyle name="Comma 10 6 4" xfId="32737" xr:uid="{B82255AA-6730-4442-87B6-8DE24FD2C5A6}"/>
    <cellStyle name="Comma 10 7" xfId="32738" xr:uid="{AB4F77AF-5F31-42CD-B13F-6D24899D019F}"/>
    <cellStyle name="Comma 10 7 2" xfId="32739" xr:uid="{F48E18A8-5930-4709-A483-38ABDA43B101}"/>
    <cellStyle name="Comma 10 7 2 2" xfId="32740" xr:uid="{035B5946-F444-45F6-BB1A-8873E1E47D62}"/>
    <cellStyle name="Comma 10 7 3" xfId="32741" xr:uid="{8C8C24F2-9A4D-45FA-8107-EAF310DB2A7A}"/>
    <cellStyle name="Comma 10 8" xfId="32742" xr:uid="{C887629B-B5C9-4022-95F1-2B05B691CA2F}"/>
    <cellStyle name="Comma 10 8 2" xfId="32743" xr:uid="{D88FAA00-C8D7-4004-95CF-65CBA37CECA4}"/>
    <cellStyle name="Comma 10 9" xfId="32744" xr:uid="{B324AABF-FD7E-4707-AD9C-B0FE77212859}"/>
    <cellStyle name="Comma 10 9 2" xfId="32745" xr:uid="{A23E20D2-3DC3-4BA4-8768-9E088F0940F9}"/>
    <cellStyle name="Comma 11" xfId="32746" xr:uid="{A4C9E968-FFB3-4B26-92F5-F4B5809AE127}"/>
    <cellStyle name="Comma 11 10" xfId="32747" xr:uid="{AC5F5EB9-7773-4196-BA32-1C5BC28ABE84}"/>
    <cellStyle name="Comma 11 2" xfId="32748" xr:uid="{210FA732-3D94-4C69-B58A-B664B7105335}"/>
    <cellStyle name="Comma 11 2 2" xfId="32749" xr:uid="{138D0E5A-9CB0-4984-A7BE-7468D7D2DBE8}"/>
    <cellStyle name="Comma 11 2 2 2" xfId="32750" xr:uid="{5CF11CB7-ECDC-4C37-AFBF-DCA74F286317}"/>
    <cellStyle name="Comma 11 2 2 2 2" xfId="32751" xr:uid="{6DB21E42-6813-471D-98BB-4472541BCF18}"/>
    <cellStyle name="Comma 11 2 2 2 2 2" xfId="32752" xr:uid="{F1DCAE01-9DF8-4036-A10D-FCBB9B3C3735}"/>
    <cellStyle name="Comma 11 2 2 2 3" xfId="32753" xr:uid="{4F32E492-E1CE-4F09-A881-5152798AB5A2}"/>
    <cellStyle name="Comma 11 2 2 3" xfId="32754" xr:uid="{C30545E6-ED7C-4026-82E8-9B3E5F18C936}"/>
    <cellStyle name="Comma 11 2 2 3 2" xfId="32755" xr:uid="{0CCEBFB6-4EDD-4047-BAEF-A1C625613E19}"/>
    <cellStyle name="Comma 11 2 2 4" xfId="32756" xr:uid="{06905397-918E-4D7D-8048-460BF810D1A5}"/>
    <cellStyle name="Comma 11 2 3" xfId="32757" xr:uid="{574201B5-BA66-4D06-925F-FA047D7FF78C}"/>
    <cellStyle name="Comma 11 2 3 2" xfId="32758" xr:uid="{4833B3D9-8F9D-492C-8AF7-4FF196A8E92F}"/>
    <cellStyle name="Comma 11 2 3 2 2" xfId="32759" xr:uid="{EC10424A-C506-4F04-ACBE-A4960F4FE943}"/>
    <cellStyle name="Comma 11 2 3 3" xfId="32760" xr:uid="{FB8BF673-AE6C-4220-BCD0-636928175420}"/>
    <cellStyle name="Comma 11 2 4" xfId="32761" xr:uid="{EC7CFB19-E8C5-4356-AE51-70179BAE528E}"/>
    <cellStyle name="Comma 11 2 4 2" xfId="32762" xr:uid="{BE41C71E-8EA2-458E-9B2A-58D0BC69347A}"/>
    <cellStyle name="Comma 11 2 5" xfId="32763" xr:uid="{557FD6BC-EEF4-4581-8F76-2FC4AAF4AB04}"/>
    <cellStyle name="Comma 11 2 6" xfId="32764" xr:uid="{4BF4F675-8C58-4C1F-A14E-480472090CFC}"/>
    <cellStyle name="Comma 11 3" xfId="32765" xr:uid="{9DE3BE1A-0DE7-4290-ACA4-D7ED36863A7E}"/>
    <cellStyle name="Comma 11 3 2" xfId="32766" xr:uid="{BD7D44C0-2A1E-464D-A87E-B7C83092E1C8}"/>
    <cellStyle name="Comma 11 3 2 2" xfId="32767" xr:uid="{7CA6C52B-51A4-4418-A99C-D89DF78863F0}"/>
    <cellStyle name="Comma 11 3 2 2 2" xfId="32768" xr:uid="{CE2AE77C-166A-44A4-8C6B-DE0DDD1A5333}"/>
    <cellStyle name="Comma 11 3 2 2 2 2" xfId="32769" xr:uid="{8D7A7B5E-2214-42BF-807F-AA342CBF29BF}"/>
    <cellStyle name="Comma 11 3 2 2 3" xfId="32770" xr:uid="{7606FA89-0F60-4BFD-9C8A-0489BEF35FAF}"/>
    <cellStyle name="Comma 11 3 2 3" xfId="32771" xr:uid="{B105C174-F2CA-4E2C-8B94-3548FD347A68}"/>
    <cellStyle name="Comma 11 3 2 3 2" xfId="32772" xr:uid="{2F097F62-CE81-4D06-9BE3-F58B7A4BB396}"/>
    <cellStyle name="Comma 11 3 2 4" xfId="32773" xr:uid="{FD56CA36-AECB-479E-97EE-DD569C66ECB4}"/>
    <cellStyle name="Comma 11 3 3" xfId="32774" xr:uid="{8C4AF12A-E353-47C8-97F0-D10424D70F7B}"/>
    <cellStyle name="Comma 11 3 3 2" xfId="32775" xr:uid="{6755A82F-BF6E-4927-85F2-564AB6D69B1A}"/>
    <cellStyle name="Comma 11 3 3 2 2" xfId="32776" xr:uid="{49A42055-CC68-4374-86F2-3D114FD75AB4}"/>
    <cellStyle name="Comma 11 3 3 3" xfId="32777" xr:uid="{5DB5353A-9803-4389-89BF-B8639825EA77}"/>
    <cellStyle name="Comma 11 3 4" xfId="32778" xr:uid="{DDE0522B-5A2F-47E5-B526-293A0BD038CE}"/>
    <cellStyle name="Comma 11 3 4 2" xfId="32779" xr:uid="{832C7B1F-D9D2-4532-B7EA-338AB1CAA9DC}"/>
    <cellStyle name="Comma 11 3 5" xfId="32780" xr:uid="{E34BF98E-D4BD-4F53-8DF7-9C0C3BEA45E2}"/>
    <cellStyle name="Comma 11 4" xfId="32781" xr:uid="{35051044-5DA0-4012-BD71-AD8B94B5E397}"/>
    <cellStyle name="Comma 11 4 2" xfId="32782" xr:uid="{9E497DF0-1689-4F22-8BF6-C403066434C4}"/>
    <cellStyle name="Comma 11 4 2 2" xfId="32783" xr:uid="{A185E071-2DEB-47CC-AE6C-1A399AD4CBEE}"/>
    <cellStyle name="Comma 11 4 2 2 2" xfId="32784" xr:uid="{AC6C2F5E-6081-4DA5-87B2-8B31A8C41668}"/>
    <cellStyle name="Comma 11 4 2 2 2 2" xfId="32785" xr:uid="{0AC4ABC6-6550-4910-9506-96774D54A67D}"/>
    <cellStyle name="Comma 11 4 2 2 3" xfId="32786" xr:uid="{E75D8B5B-CF18-4747-8F73-6C4764907879}"/>
    <cellStyle name="Comma 11 4 2 3" xfId="32787" xr:uid="{14F47FB4-D260-4464-843C-C38AB169DCC1}"/>
    <cellStyle name="Comma 11 4 2 3 2" xfId="32788" xr:uid="{F84D2B79-AACB-4006-AF95-4C2F6D87C64D}"/>
    <cellStyle name="Comma 11 4 2 4" xfId="32789" xr:uid="{350AA932-FB2F-47A3-8B35-E22B9074E0CE}"/>
    <cellStyle name="Comma 11 4 3" xfId="32790" xr:uid="{5A2D4A14-F472-4366-A3E2-05BFB01CD64A}"/>
    <cellStyle name="Comma 11 4 3 2" xfId="32791" xr:uid="{4BEA60C1-8B94-4AD1-B0E9-EBDF5A8333FB}"/>
    <cellStyle name="Comma 11 4 3 2 2" xfId="32792" xr:uid="{D6D8CCA2-15A4-4B2E-BD6A-757841869FFA}"/>
    <cellStyle name="Comma 11 4 3 3" xfId="32793" xr:uid="{8D04B40B-4F2C-4805-93F5-A45F7E88A67B}"/>
    <cellStyle name="Comma 11 4 4" xfId="32794" xr:uid="{AE450FA0-8FBA-4A7F-8E59-2A8C436741AC}"/>
    <cellStyle name="Comma 11 4 4 2" xfId="32795" xr:uid="{92BFA9A3-2DAD-4A70-B412-9629A3B30FB1}"/>
    <cellStyle name="Comma 11 4 5" xfId="32796" xr:uid="{D086532B-6DCE-496A-82C1-28C4CF96C9D9}"/>
    <cellStyle name="Comma 11 5" xfId="32797" xr:uid="{FF518203-5466-43BE-87AE-9F171C254C55}"/>
    <cellStyle name="Comma 11 5 2" xfId="32798" xr:uid="{60BB76DD-4295-45A1-B96C-8432C6BF6475}"/>
    <cellStyle name="Comma 11 5 2 2" xfId="32799" xr:uid="{A13B2CF7-CD90-4C3D-B5BC-346486466B4C}"/>
    <cellStyle name="Comma 11 5 2 2 2" xfId="32800" xr:uid="{291253F3-0716-4AA5-9EC3-1E78EA56E39C}"/>
    <cellStyle name="Comma 11 5 2 2 2 2" xfId="32801" xr:uid="{E5D973F2-02F7-4502-ACFA-9593E7EB12AD}"/>
    <cellStyle name="Comma 11 5 2 2 3" xfId="32802" xr:uid="{16B953A3-9E2D-4426-AE78-CFE3F30B1F30}"/>
    <cellStyle name="Comma 11 5 2 3" xfId="32803" xr:uid="{96165484-BAE1-4E64-93EF-CECA93E7698F}"/>
    <cellStyle name="Comma 11 5 2 3 2" xfId="32804" xr:uid="{EF3FCEF4-C866-435A-B52D-9376E6B1DEAF}"/>
    <cellStyle name="Comma 11 5 2 4" xfId="32805" xr:uid="{87DA072B-C0A6-4965-A9BE-B1287D60D00D}"/>
    <cellStyle name="Comma 11 5 3" xfId="32806" xr:uid="{9EB07E66-9ABE-4D4B-8944-E7AEA4B789FD}"/>
    <cellStyle name="Comma 11 5 3 2" xfId="32807" xr:uid="{9CC0B7EB-80DE-4E00-874E-049A334849F9}"/>
    <cellStyle name="Comma 11 5 3 2 2" xfId="32808" xr:uid="{E79DA500-8FD8-49EF-A96E-E5CE35DA1778}"/>
    <cellStyle name="Comma 11 5 3 3" xfId="32809" xr:uid="{651036B0-EA10-438D-84C2-144B00C3F079}"/>
    <cellStyle name="Comma 11 5 4" xfId="32810" xr:uid="{E370C1AE-04F9-4E1C-9162-7E8DD2DAF064}"/>
    <cellStyle name="Comma 11 5 4 2" xfId="32811" xr:uid="{1D2B5AF5-BB0D-4E52-A415-DF834C11128B}"/>
    <cellStyle name="Comma 11 5 5" xfId="32812" xr:uid="{0ACE3529-6D4A-4725-9535-A8BA50189DFE}"/>
    <cellStyle name="Comma 11 6" xfId="32813" xr:uid="{E281C54A-E392-41B6-AB3E-DF80AA7E972C}"/>
    <cellStyle name="Comma 11 6 2" xfId="32814" xr:uid="{F6B3D435-497D-429D-87B6-281E7D501391}"/>
    <cellStyle name="Comma 11 6 2 2" xfId="32815" xr:uid="{1BE9F052-B472-4C83-9DDC-5A75D67A867D}"/>
    <cellStyle name="Comma 11 6 2 2 2" xfId="32816" xr:uid="{F59265EF-B506-44AC-AABD-D2EEBD5B7665}"/>
    <cellStyle name="Comma 11 6 2 3" xfId="32817" xr:uid="{D1E56642-CA33-4314-ACD9-E3DCF983F4F6}"/>
    <cellStyle name="Comma 11 6 3" xfId="32818" xr:uid="{03EC1063-9393-4023-AB1F-0340568A573C}"/>
    <cellStyle name="Comma 11 6 3 2" xfId="32819" xr:uid="{A14F6D46-A6C9-459F-90AE-183FB9D07BC0}"/>
    <cellStyle name="Comma 11 6 4" xfId="32820" xr:uid="{35D47E48-2C2E-401B-8A5E-47EDDD09D2B7}"/>
    <cellStyle name="Comma 11 7" xfId="32821" xr:uid="{9C15CCCD-883C-4ACA-9CF0-D21FF3551C0C}"/>
    <cellStyle name="Comma 11 7 2" xfId="32822" xr:uid="{9CC7D0E6-A8A3-4B56-B7A0-A1EDBE2E80E5}"/>
    <cellStyle name="Comma 11 7 2 2" xfId="32823" xr:uid="{5B6DCBF5-066D-4CCB-AF93-1590EE1F7B81}"/>
    <cellStyle name="Comma 11 7 3" xfId="32824" xr:uid="{7407992B-B874-471C-B124-8DCEDB5904D7}"/>
    <cellStyle name="Comma 11 8" xfId="32825" xr:uid="{E259DAF5-21CD-4789-97BA-772CD7D546E8}"/>
    <cellStyle name="Comma 11 8 2" xfId="32826" xr:uid="{BE519129-BA04-48C1-AD35-0520EC6CC5CF}"/>
    <cellStyle name="Comma 11 9" xfId="32827" xr:uid="{048EB16F-0A2F-4367-9E92-38D111B94FB0}"/>
    <cellStyle name="Comma 12" xfId="32828" xr:uid="{02FB4433-D4C0-429D-9180-54CE8A12BDE6}"/>
    <cellStyle name="Comma 12 2" xfId="32829" xr:uid="{A8F527D7-B130-46F6-85CE-895907D5E534}"/>
    <cellStyle name="Comma 12 2 2" xfId="32830" xr:uid="{A74D3C95-D87B-4A4E-BF95-F2D8F039CF87}"/>
    <cellStyle name="Comma 12 3" xfId="32831" xr:uid="{EB949A15-9AAB-48E9-AE30-4E1028B8BD1C}"/>
    <cellStyle name="Comma 13" xfId="32832" xr:uid="{42CA61C7-F4A6-4F20-BAD5-AB195218A2AF}"/>
    <cellStyle name="Comma 13 2" xfId="32833" xr:uid="{B714E540-6F13-4D8D-A1EE-7C8D3E182049}"/>
    <cellStyle name="Comma 13 3" xfId="32834" xr:uid="{D3620FE5-65D7-46B5-9389-68072B2F5AFC}"/>
    <cellStyle name="Comma 14" xfId="32835" xr:uid="{85FD1982-05EC-4900-A039-0378FB5383E6}"/>
    <cellStyle name="Comma 14 2" xfId="32836" xr:uid="{D1E8643A-F1AA-4AF4-81E3-57557E4A7C66}"/>
    <cellStyle name="Comma 14 3" xfId="32837" xr:uid="{FDAE66DC-4522-43DF-B1A4-2A238FA7C6E9}"/>
    <cellStyle name="Comma 15" xfId="32838" xr:uid="{F819F02F-9CA4-4AE3-AD50-06C753560DE6}"/>
    <cellStyle name="Comma 15 2" xfId="32839" xr:uid="{DDC829A4-674A-439B-9EF0-C5E61C20FBCA}"/>
    <cellStyle name="Comma 16" xfId="32840" xr:uid="{5C04AE6E-EE61-4D78-B4A7-CA930BAD0FE4}"/>
    <cellStyle name="Comma 16 2" xfId="32841" xr:uid="{0545486D-502D-41FF-8F70-E06C86176695}"/>
    <cellStyle name="Comma 17" xfId="32842" xr:uid="{B4A848E1-C548-42A8-A2A4-D10BD1245A2A}"/>
    <cellStyle name="Comma 17 2" xfId="32843" xr:uid="{6794BF71-5BFC-4998-86B3-0D415331AFB4}"/>
    <cellStyle name="Comma 18" xfId="32844" xr:uid="{059D102C-ED17-4B19-9E10-62AE7934CF27}"/>
    <cellStyle name="Comma 18 2" xfId="32845" xr:uid="{728D4A1D-6457-4EB0-B243-ABB76C96D675}"/>
    <cellStyle name="Comma 19" xfId="32846" xr:uid="{1EF3B675-67C3-4F4F-8930-563CAFB4D3A9}"/>
    <cellStyle name="Comma 19 2" xfId="32847" xr:uid="{111DF26B-AAA8-40EC-85F5-64D5302E16A8}"/>
    <cellStyle name="Comma 2" xfId="213" xr:uid="{FB13D8C4-F298-465A-8F1B-B5D8C4F6B1DB}"/>
    <cellStyle name="Comma 2 2" xfId="32848" xr:uid="{AD404B04-A0D1-44B9-8C7D-85A72F7CB714}"/>
    <cellStyle name="Comma 2 2 10" xfId="32849" xr:uid="{18CB4B56-2FD8-4A15-AAA6-09F20F7C3A10}"/>
    <cellStyle name="Comma 2 2 2" xfId="32850" xr:uid="{84F38D7A-4806-4D12-9F8A-0DF58B4CAD58}"/>
    <cellStyle name="Comma 2 2 2 2" xfId="32851" xr:uid="{F8A7A13C-9613-4E39-AE3B-89DE75993D10}"/>
    <cellStyle name="Comma 2 2 2 2 2" xfId="32852" xr:uid="{7CE38672-12CE-4B43-B867-DBD8F5B2FDAB}"/>
    <cellStyle name="Comma 2 2 2 2 2 2" xfId="32853" xr:uid="{2FA29F6E-4FD4-4186-BDB4-F219777C2759}"/>
    <cellStyle name="Comma 2 2 2 2 2 2 2" xfId="32854" xr:uid="{4234036D-C19A-4370-8B7D-EE5464DFACC3}"/>
    <cellStyle name="Comma 2 2 2 2 2 3" xfId="32855" xr:uid="{1C4E90BF-7784-46C6-A242-04A0B9515788}"/>
    <cellStyle name="Comma 2 2 2 2 2 3 2" xfId="32856" xr:uid="{220B9A69-65E7-4A8E-963F-EDDE5DCEAD9D}"/>
    <cellStyle name="Comma 2 2 2 2 2 4" xfId="32857" xr:uid="{8DBEF363-48D4-44B4-8138-65082EBA5D4D}"/>
    <cellStyle name="Comma 2 2 2 2 3" xfId="32858" xr:uid="{6DA0B716-F842-49C7-92AC-1EC9A1AF0529}"/>
    <cellStyle name="Comma 2 2 2 2 3 2" xfId="32859" xr:uid="{C3F512EE-F466-4957-8816-FBF6551A2374}"/>
    <cellStyle name="Comma 2 2 2 2 4" xfId="32860" xr:uid="{9878D27F-4175-4A64-A3DA-0CAC60068C0D}"/>
    <cellStyle name="Comma 2 2 2 2 4 2" xfId="32861" xr:uid="{BF18E16C-1A00-47AB-A185-764AA3F9A704}"/>
    <cellStyle name="Comma 2 2 2 2 5" xfId="32862" xr:uid="{2B75EB12-74C7-4B3D-9C17-7954546B592E}"/>
    <cellStyle name="Comma 2 2 2 2 6" xfId="32863" xr:uid="{73D83F81-E85D-4E32-A071-6565C45B533F}"/>
    <cellStyle name="Comma 2 2 2 3" xfId="32864" xr:uid="{13F54377-7D5E-4361-A869-838F6E5923D2}"/>
    <cellStyle name="Comma 2 2 2 3 2" xfId="32865" xr:uid="{34561B99-77EE-4463-9E08-3EEDA8A549E3}"/>
    <cellStyle name="Comma 2 2 2 3 2 2" xfId="32866" xr:uid="{38F42E58-FE08-4A81-A1F0-580006DF981F}"/>
    <cellStyle name="Comma 2 2 2 3 2 2 2" xfId="32867" xr:uid="{ED953D3C-DD5E-4840-9159-74807E8AA2ED}"/>
    <cellStyle name="Comma 2 2 2 3 2 3" xfId="32868" xr:uid="{09833A07-5532-4C33-9CCF-8CB8D198F72D}"/>
    <cellStyle name="Comma 2 2 2 3 2 3 2" xfId="32869" xr:uid="{EBEEA1C4-0017-410B-8B3E-BDE82719681C}"/>
    <cellStyle name="Comma 2 2 2 3 2 4" xfId="32870" xr:uid="{8FF35991-9C09-4254-98FD-129DA15AB85C}"/>
    <cellStyle name="Comma 2 2 2 3 3" xfId="32871" xr:uid="{D35EC79D-7A6A-4D0F-8997-8915D516EB9F}"/>
    <cellStyle name="Comma 2 2 2 3 3 2" xfId="32872" xr:uid="{F711C7FB-CCAA-4221-9AA0-FF52575C6DFC}"/>
    <cellStyle name="Comma 2 2 2 3 4" xfId="32873" xr:uid="{D5643A27-EAC7-409F-81A1-89BC1D59AB88}"/>
    <cellStyle name="Comma 2 2 2 3 4 2" xfId="32874" xr:uid="{2A47AFD5-5FD4-4C14-AFC6-9ED571195E2B}"/>
    <cellStyle name="Comma 2 2 2 3 5" xfId="32875" xr:uid="{501F9212-C9E8-4D90-ABF9-DAF9D1AC541E}"/>
    <cellStyle name="Comma 2 2 2 4" xfId="32876" xr:uid="{9CF7C399-A5FA-4314-A8ED-F6F93535BF96}"/>
    <cellStyle name="Comma 2 2 2 4 2" xfId="32877" xr:uid="{9F9AE672-F6A4-4BA7-A408-CDEF59B2AF00}"/>
    <cellStyle name="Comma 2 2 2 4 2 2" xfId="32878" xr:uid="{B88855C9-8E75-4B3E-A767-8C07F4A7E529}"/>
    <cellStyle name="Comma 2 2 2 4 2 2 2" xfId="32879" xr:uid="{1C2DB2EB-BD10-4CCD-BC80-C56E41299CF2}"/>
    <cellStyle name="Comma 2 2 2 4 2 3" xfId="32880" xr:uid="{1C5084A5-50E2-4105-99A4-84C68D34E0A9}"/>
    <cellStyle name="Comma 2 2 2 4 2 3 2" xfId="32881" xr:uid="{D2E545A2-1CFD-431D-AE7A-3D09829E4ED8}"/>
    <cellStyle name="Comma 2 2 2 4 2 4" xfId="32882" xr:uid="{321B847B-9199-4C46-8858-3B1A01217954}"/>
    <cellStyle name="Comma 2 2 2 4 3" xfId="32883" xr:uid="{E9CFF475-1193-454A-8595-BD024BF5504C}"/>
    <cellStyle name="Comma 2 2 2 4 3 2" xfId="32884" xr:uid="{E360CC84-4C60-4DA9-A79A-66BEF2BB9E3C}"/>
    <cellStyle name="Comma 2 2 2 4 4" xfId="32885" xr:uid="{5630DDF4-318C-4FFD-A193-8C609FD3574F}"/>
    <cellStyle name="Comma 2 2 2 4 4 2" xfId="32886" xr:uid="{B2FAB3EB-7971-4A4C-BE4F-BBB3D6343223}"/>
    <cellStyle name="Comma 2 2 2 4 5" xfId="32887" xr:uid="{E7569EE8-2742-417A-8DFD-4598B22565D6}"/>
    <cellStyle name="Comma 2 2 2 5" xfId="32888" xr:uid="{DCEDD2F0-AD65-4F53-8B86-FC36E52F96FC}"/>
    <cellStyle name="Comma 2 2 2 5 2" xfId="32889" xr:uid="{75FD0B35-B916-4F8F-8D58-78286621C844}"/>
    <cellStyle name="Comma 2 2 2 5 2 2" xfId="32890" xr:uid="{1D2B1D3E-D206-4550-B2DA-35C57334BBB5}"/>
    <cellStyle name="Comma 2 2 2 5 2 2 2" xfId="32891" xr:uid="{99D4752A-0F97-4FE2-8FA3-BB46EDA608C1}"/>
    <cellStyle name="Comma 2 2 2 5 2 3" xfId="32892" xr:uid="{F1C5F2F9-8CEC-40AB-8805-438374E781EF}"/>
    <cellStyle name="Comma 2 2 2 5 2 3 2" xfId="32893" xr:uid="{FF8516F4-6562-4D30-9278-3A7208618E2C}"/>
    <cellStyle name="Comma 2 2 2 5 2 4" xfId="32894" xr:uid="{8ACC11DB-343B-4B4D-9F35-EE6EBA181FF1}"/>
    <cellStyle name="Comma 2 2 2 5 3" xfId="32895" xr:uid="{CDCE47E1-B3B2-4C42-91EB-0DE53698AB2B}"/>
    <cellStyle name="Comma 2 2 2 5 3 2" xfId="32896" xr:uid="{190FF8D2-9D53-480E-AA7C-336AC416DAD6}"/>
    <cellStyle name="Comma 2 2 2 5 4" xfId="32897" xr:uid="{F243BEB4-6747-482C-9C10-49B0D817AE44}"/>
    <cellStyle name="Comma 2 2 2 5 4 2" xfId="32898" xr:uid="{48217683-0F8C-497B-9D44-78AD52CA6212}"/>
    <cellStyle name="Comma 2 2 2 5 5" xfId="32899" xr:uid="{CEC68351-BEAF-46A9-8FEE-0724ED75CB0F}"/>
    <cellStyle name="Comma 2 2 2 6" xfId="32900" xr:uid="{14B04A79-36EF-4A18-8339-A9265F46AFE8}"/>
    <cellStyle name="Comma 2 2 2 6 2" xfId="32901" xr:uid="{34C49962-081C-4EBA-A215-C10702B807D0}"/>
    <cellStyle name="Comma 2 2 2 6 2 2" xfId="32902" xr:uid="{C27DC7D4-1D61-4DC0-857F-44023F4CC2F1}"/>
    <cellStyle name="Comma 2 2 2 6 3" xfId="32903" xr:uid="{144C5B75-5505-4A9B-9F55-C563A51D78B8}"/>
    <cellStyle name="Comma 2 2 2 6 3 2" xfId="32904" xr:uid="{4FFF03F3-1674-45E7-9239-1132CDF90F7D}"/>
    <cellStyle name="Comma 2 2 2 6 4" xfId="32905" xr:uid="{E3CE3A7D-C679-4EEF-BC59-0DF470A4FF21}"/>
    <cellStyle name="Comma 2 2 2 7" xfId="32906" xr:uid="{DA8EE4D3-81C1-44B6-BE71-532E1981D381}"/>
    <cellStyle name="Comma 2 2 2 7 2" xfId="32907" xr:uid="{4EA10107-E502-483E-BDB6-ADA3C68EEF72}"/>
    <cellStyle name="Comma 2 2 2 8" xfId="32908" xr:uid="{91217781-6C23-44EA-A4C5-B8282045FF09}"/>
    <cellStyle name="Comma 2 2 2 8 2" xfId="32909" xr:uid="{133E479D-EF4D-4A9F-86AC-504C83E70FBB}"/>
    <cellStyle name="Comma 2 2 2 9" xfId="32910" xr:uid="{905021D0-3CCE-4099-A80F-7F82D3C7D84D}"/>
    <cellStyle name="Comma 2 2 3" xfId="32911" xr:uid="{F3C3E314-70D3-4C05-B478-86A38EB6ED00}"/>
    <cellStyle name="Comma 2 2 3 2" xfId="32912" xr:uid="{E0EE2DA9-CD1B-4D11-81B2-CDC0FC0E329A}"/>
    <cellStyle name="Comma 2 2 3 2 2" xfId="32913" xr:uid="{C32D89EA-16CA-4EF2-B0E9-B21E89B7D28E}"/>
    <cellStyle name="Comma 2 2 3 2 2 2" xfId="32914" xr:uid="{4F7F38DC-30BE-4F63-B217-A43A6AF643B8}"/>
    <cellStyle name="Comma 2 2 3 2 2 2 2" xfId="32915" xr:uid="{E628685E-6909-4927-B2CE-1175F0FFF67E}"/>
    <cellStyle name="Comma 2 2 3 2 2 2 3" xfId="32916" xr:uid="{0DCB7995-181D-4F0A-BD12-55012EFF192C}"/>
    <cellStyle name="Comma 2 2 3 2 2 3" xfId="32917" xr:uid="{2983D115-F154-4792-B895-70473B5B713B}"/>
    <cellStyle name="Comma 2 2 3 2 3" xfId="32918" xr:uid="{7A9DB0A1-C544-4276-A34A-A4E2A1CB0387}"/>
    <cellStyle name="Comma 2 2 3 2 3 2" xfId="32919" xr:uid="{128014CD-CC01-4491-B795-9D296CBF9FAD}"/>
    <cellStyle name="Comma 2 2 3 2 3 2 2" xfId="32920" xr:uid="{D19965DE-DAA5-4B80-94D7-E6AC868B9D28}"/>
    <cellStyle name="Comma 2 2 3 2 3 2 2 2" xfId="32921" xr:uid="{B8210220-7F05-45CA-85D3-E76CFBB915C2}"/>
    <cellStyle name="Comma 2 2 3 2 3 2 3" xfId="32922" xr:uid="{EEC35711-8D67-494C-8A95-332975A6C636}"/>
    <cellStyle name="Comma 2 2 3 2 3 2 4" xfId="32923" xr:uid="{83F5DD0F-F85F-430B-B55C-3F4961103F1C}"/>
    <cellStyle name="Comma 2 2 3 2 3 3" xfId="32924" xr:uid="{D2205DFA-4483-4C04-A643-6E7273C827FC}"/>
    <cellStyle name="Comma 2 2 3 2 3 3 2" xfId="32925" xr:uid="{EA9EBD4E-4996-4063-A9EE-A3FEA2E75839}"/>
    <cellStyle name="Comma 2 2 3 2 3 4" xfId="32926" xr:uid="{2E7FBFD4-82FA-4554-A0F1-B455925FD81B}"/>
    <cellStyle name="Comma 2 2 3 2 3 5" xfId="32927" xr:uid="{4F8B6943-853B-45EF-84BD-2B0D09444FDC}"/>
    <cellStyle name="Comma 2 2 3 2 4" xfId="32928" xr:uid="{F4BA3D5A-628E-4A92-A7B9-D986B6B62A25}"/>
    <cellStyle name="Comma 2 2 3 2 4 2" xfId="32929" xr:uid="{E21EEF12-47A0-45F2-AA5E-A5EE455D417D}"/>
    <cellStyle name="Comma 2 2 3 2 4 2 2" xfId="32930" xr:uid="{25A4A1D1-668A-468F-B102-C6AA1F5B4E6F}"/>
    <cellStyle name="Comma 2 2 3 2 4 3" xfId="32931" xr:uid="{FA7DC746-BD57-40CC-99FD-8138F14A1257}"/>
    <cellStyle name="Comma 2 2 3 2 4 4" xfId="32932" xr:uid="{CFF49481-28FF-46B0-B3CB-81B4EBCCCFCE}"/>
    <cellStyle name="Comma 2 2 3 2 5" xfId="32933" xr:uid="{285E4533-8200-4358-8A9F-B1B666AB89C2}"/>
    <cellStyle name="Comma 2 2 3 2 5 2" xfId="32934" xr:uid="{701CB81E-6F75-4254-884C-34C94D5639EC}"/>
    <cellStyle name="Comma 2 2 3 2 6" xfId="32935" xr:uid="{DBBDD20C-FAA5-4978-A472-F0FB941F3FF6}"/>
    <cellStyle name="Comma 2 2 3 2 6 2" xfId="32936" xr:uid="{0A3DEE69-10AD-417F-A4A3-D64C99AEB9C6}"/>
    <cellStyle name="Comma 2 2 3 2 7" xfId="32937" xr:uid="{0844249A-3AD3-4772-A854-EDB54356419F}"/>
    <cellStyle name="Comma 2 2 3 2 8" xfId="32938" xr:uid="{89DA5085-5730-4062-ACD3-B4C238C71157}"/>
    <cellStyle name="Comma 2 2 3 3" xfId="32939" xr:uid="{05D19EC0-1A4D-4A64-9442-B1A8E4D1A0BE}"/>
    <cellStyle name="Comma 2 2 3 3 2" xfId="32940" xr:uid="{F6376CC4-FE0C-4CC0-B2B1-4A514540117E}"/>
    <cellStyle name="Comma 2 2 3 3 2 2" xfId="32941" xr:uid="{8BA9839D-61B2-45F3-A7F2-B0AC7D11576F}"/>
    <cellStyle name="Comma 2 2 3 3 2 2 2" xfId="32942" xr:uid="{33DBB9E8-35D2-44EA-944B-A7CA79B3EF43}"/>
    <cellStyle name="Comma 2 2 3 3 2 2 2 2" xfId="32943" xr:uid="{5C9EDA9B-AA93-4676-BBC3-6D19E83FD35B}"/>
    <cellStyle name="Comma 2 2 3 3 2 2 3" xfId="32944" xr:uid="{98EC6311-2B8C-4A9C-82EC-79D2145C7A4E}"/>
    <cellStyle name="Comma 2 2 3 3 2 3" xfId="32945" xr:uid="{63DF67CA-D3F9-47A8-A690-FBEF11E0EDAA}"/>
    <cellStyle name="Comma 2 2 3 3 2 3 2" xfId="32946" xr:uid="{F24858F6-6C33-4357-8F49-A5FF88F7E626}"/>
    <cellStyle name="Comma 2 2 3 3 2 4" xfId="32947" xr:uid="{389CB63D-2705-474D-9426-E6B8D28F4F01}"/>
    <cellStyle name="Comma 2 2 3 3 2 5" xfId="32948" xr:uid="{0AEC6F71-F7F3-4FED-A09A-971068A433E5}"/>
    <cellStyle name="Comma 2 2 3 3 3" xfId="32949" xr:uid="{27149665-06A5-4FF8-BDD5-F5E8F2E0E9F4}"/>
    <cellStyle name="Comma 2 2 3 3 3 2" xfId="32950" xr:uid="{99E7809A-57EC-4657-92EC-3C4751C767B5}"/>
    <cellStyle name="Comma 2 2 3 3 3 2 2" xfId="32951" xr:uid="{EF7F89B7-5BAE-44A6-BF3C-80E8BBAE2E79}"/>
    <cellStyle name="Comma 2 2 3 3 3 3" xfId="32952" xr:uid="{96370634-A9FD-4B4D-B259-F6E5E26D78AC}"/>
    <cellStyle name="Comma 2 2 3 3 4" xfId="32953" xr:uid="{DFD6A888-40E1-43BC-90CD-5CDEB5299A5A}"/>
    <cellStyle name="Comma 2 2 3 3 4 2" xfId="32954" xr:uid="{0C50E957-80B0-438A-98CD-A86687957D5F}"/>
    <cellStyle name="Comma 2 2 3 3 5" xfId="32955" xr:uid="{80EA6A8A-BF50-4267-A43E-1DD01BDD8152}"/>
    <cellStyle name="Comma 2 2 3 3 5 2" xfId="32956" xr:uid="{98900F42-0F5C-4E95-B0DA-421102978C39}"/>
    <cellStyle name="Comma 2 2 3 3 6" xfId="32957" xr:uid="{AC0ABBA0-9484-4804-95AD-174A0F0F59C1}"/>
    <cellStyle name="Comma 2 2 3 3 7" xfId="32958" xr:uid="{15DBB7AA-3555-437A-A6B3-50785AD1F0B2}"/>
    <cellStyle name="Comma 2 2 3 4" xfId="32959" xr:uid="{F7969186-8681-40EE-BB3A-F2646D88BA3C}"/>
    <cellStyle name="Comma 2 2 3 4 2" xfId="32960" xr:uid="{B084AD40-2B81-48F3-A424-D14C546C2B9C}"/>
    <cellStyle name="Comma 2 2 3 4 2 2" xfId="32961" xr:uid="{4314C8AF-96D5-40E5-8B0E-D949C121E5C0}"/>
    <cellStyle name="Comma 2 2 3 4 2 2 2" xfId="32962" xr:uid="{2AD9D107-6A20-4EE3-904A-75CCDB51706B}"/>
    <cellStyle name="Comma 2 2 3 4 2 2 2 2" xfId="32963" xr:uid="{E14B6024-1D9E-4487-8854-4F54544DD615}"/>
    <cellStyle name="Comma 2 2 3 4 2 2 3" xfId="32964" xr:uid="{0994DD56-7BE3-4ED0-95ED-A08297AE53B7}"/>
    <cellStyle name="Comma 2 2 3 4 2 3" xfId="32965" xr:uid="{F8C7A2A2-2193-44D7-92D4-C02D82CE7432}"/>
    <cellStyle name="Comma 2 2 3 4 2 3 2" xfId="32966" xr:uid="{E0B98A22-3616-4213-B01F-1C936BA4DB73}"/>
    <cellStyle name="Comma 2 2 3 4 2 4" xfId="32967" xr:uid="{BF88449A-0576-4D0D-8A72-8410B7EBF820}"/>
    <cellStyle name="Comma 2 2 3 4 2 5" xfId="32968" xr:uid="{7D324C25-5173-429E-AAB8-1AE4B754664C}"/>
    <cellStyle name="Comma 2 2 3 4 3" xfId="32969" xr:uid="{23C81F19-FB2D-41FF-8B27-0EDE1CCA763C}"/>
    <cellStyle name="Comma 2 2 3 4 3 2" xfId="32970" xr:uid="{E5687779-9778-4E8A-BDE8-027FE1BD3F0A}"/>
    <cellStyle name="Comma 2 2 3 4 3 2 2" xfId="32971" xr:uid="{1796387C-D30E-4ECD-B3DD-A75A759C5971}"/>
    <cellStyle name="Comma 2 2 3 4 3 3" xfId="32972" xr:uid="{2CA4E922-1876-4A16-98ED-5154104F4745}"/>
    <cellStyle name="Comma 2 2 3 4 4" xfId="32973" xr:uid="{C274FD55-F8DD-4E42-BC59-E43572EC3D77}"/>
    <cellStyle name="Comma 2 2 3 4 4 2" xfId="32974" xr:uid="{2951A642-B74C-427D-AD65-BDC8D65E081C}"/>
    <cellStyle name="Comma 2 2 3 4 5" xfId="32975" xr:uid="{1AB31D8C-BEDF-4FE7-B376-F770C43A4524}"/>
    <cellStyle name="Comma 2 2 3 4 6" xfId="32976" xr:uid="{0EE62039-BE0B-4AD1-A52A-B7A20E091665}"/>
    <cellStyle name="Comma 2 2 3 5" xfId="32977" xr:uid="{20F0AE17-987C-4561-87FD-D0FFD45F526B}"/>
    <cellStyle name="Comma 2 2 3 5 2" xfId="32978" xr:uid="{47723382-24DA-42C9-8D71-A6FFC5AE0CCC}"/>
    <cellStyle name="Comma 2 2 3 5 3" xfId="32979" xr:uid="{AFB901E9-F021-41D0-B4A0-640D05CB7248}"/>
    <cellStyle name="Comma 2 2 3 6" xfId="32980" xr:uid="{A5B45ECD-1F7F-481F-AC9C-09D28453BCC1}"/>
    <cellStyle name="Comma 2 2 4" xfId="32981" xr:uid="{BDB6F195-7482-473A-B617-9E54983D8A88}"/>
    <cellStyle name="Comma 2 2 4 2" xfId="32982" xr:uid="{E7981D37-1FB0-489E-B028-2B0AFACFDC64}"/>
    <cellStyle name="Comma 2 2 4 2 2" xfId="32983" xr:uid="{7861BED4-1EFF-402C-8CFB-19906D2BDE8C}"/>
    <cellStyle name="Comma 2 2 4 2 2 2" xfId="32984" xr:uid="{A2D71F38-5CDD-4CAC-8248-C248E6CF983F}"/>
    <cellStyle name="Comma 2 2 4 2 2 2 2" xfId="32985" xr:uid="{CF66F6EF-E98C-443A-BE60-1A811A3F5D18}"/>
    <cellStyle name="Comma 2 2 4 2 2 2 3" xfId="32986" xr:uid="{9B3A7DCD-4701-4DE9-891C-615A7E1A3646}"/>
    <cellStyle name="Comma 2 2 4 2 2 3" xfId="32987" xr:uid="{FEAFF00A-0604-41AB-9A49-620103024EF4}"/>
    <cellStyle name="Comma 2 2 4 2 2 3 2" xfId="32988" xr:uid="{ADDFEADA-3A35-4D7D-A8F8-413919824ACC}"/>
    <cellStyle name="Comma 2 2 4 2 2 4" xfId="32989" xr:uid="{DC81A953-1ED7-45C1-B8AD-9F58162B7B52}"/>
    <cellStyle name="Comma 2 2 4 2 2 5" xfId="32990" xr:uid="{25825D7F-5EDD-4052-9C7E-79956E43542A}"/>
    <cellStyle name="Comma 2 2 4 2 3" xfId="32991" xr:uid="{DB99E9DE-6186-4CF7-8AE7-CBD552D0E765}"/>
    <cellStyle name="Comma 2 2 4 2 3 2" xfId="32992" xr:uid="{EE1D1792-08E0-4E44-BA77-E8FB3E41F1CE}"/>
    <cellStyle name="Comma 2 2 4 2 3 2 2" xfId="32993" xr:uid="{47936F30-637E-4D25-9151-4EF4E50AC590}"/>
    <cellStyle name="Comma 2 2 4 2 3 3" xfId="32994" xr:uid="{9FD26E8D-6E28-4719-A1E1-97ED6915B504}"/>
    <cellStyle name="Comma 2 2 4 2 4" xfId="32995" xr:uid="{31F7ACAE-3B1E-4208-B10F-A125DDB00BA3}"/>
    <cellStyle name="Comma 2 2 4 2 4 2" xfId="32996" xr:uid="{8B570F1D-7B1E-444B-8EAE-6A859940BC79}"/>
    <cellStyle name="Comma 2 2 4 2 4 3" xfId="32997" xr:uid="{C1B7AC01-C4F5-49A4-A378-E6A00218317F}"/>
    <cellStyle name="Comma 2 2 4 2 5" xfId="32998" xr:uid="{F92C0B7C-A9AC-4EF8-886F-5E3D9A800840}"/>
    <cellStyle name="Comma 2 2 4 2 6" xfId="32999" xr:uid="{AA70D73A-99EA-4ABE-BC53-BDDF5B51298A}"/>
    <cellStyle name="Comma 2 2 4 3" xfId="33000" xr:uid="{0E0D4275-DB5D-4DF3-B674-2C58132171AC}"/>
    <cellStyle name="Comma 2 2 4 3 2" xfId="33001" xr:uid="{E91F0130-62F3-4CB0-8F8A-A098EF3EC718}"/>
    <cellStyle name="Comma 2 2 4 3 2 2" xfId="33002" xr:uid="{E2D77A4A-2922-49D2-984D-4200BC97C862}"/>
    <cellStyle name="Comma 2 2 4 3 2 3" xfId="33003" xr:uid="{947B0501-6877-4212-B9A1-9D3F7C3253C4}"/>
    <cellStyle name="Comma 2 2 4 3 3" xfId="33004" xr:uid="{06658FEE-A37F-4F06-8417-ACEBB1654EA1}"/>
    <cellStyle name="Comma 2 2 4 3 3 2" xfId="33005" xr:uid="{9EC90C78-4C43-4BD4-9EB9-D9E17D6E1316}"/>
    <cellStyle name="Comma 2 2 4 3 4" xfId="33006" xr:uid="{F50499F9-879A-450E-8F7F-ED9F88598B9C}"/>
    <cellStyle name="Comma 2 2 4 3 5" xfId="33007" xr:uid="{5EF94BEC-4E9B-4A63-B0F3-8343E5496895}"/>
    <cellStyle name="Comma 2 2 4 4" xfId="33008" xr:uid="{C15B003B-082D-4644-8946-0451E4A33487}"/>
    <cellStyle name="Comma 2 2 4 4 2" xfId="33009" xr:uid="{C548A296-8915-40C0-809D-494882900E33}"/>
    <cellStyle name="Comma 2 2 4 4 2 2" xfId="33010" xr:uid="{70B94935-5D27-4F2C-9C08-7D180E9FCD1C}"/>
    <cellStyle name="Comma 2 2 4 4 3" xfId="33011" xr:uid="{2B04C712-A033-47A9-9A14-E4D14B63E2CC}"/>
    <cellStyle name="Comma 2 2 4 5" xfId="33012" xr:uid="{A1D25CFC-D49F-4A27-B3A1-92ECDD89ECAD}"/>
    <cellStyle name="Comma 2 2 4 5 2" xfId="33013" xr:uid="{122E81BF-0F40-4AD9-8B2C-83CC50E3DA7C}"/>
    <cellStyle name="Comma 2 2 4 5 3" xfId="33014" xr:uid="{8847C839-DB7F-4EE0-9A89-6347F31AB219}"/>
    <cellStyle name="Comma 2 2 4 6" xfId="33015" xr:uid="{C76F8E5E-D115-480F-9375-29EFE1E9CE90}"/>
    <cellStyle name="Comma 2 2 4 7" xfId="33016" xr:uid="{A54C7936-1FAB-46D3-B70E-B110E7D00C30}"/>
    <cellStyle name="Comma 2 2 5" xfId="33017" xr:uid="{575EB45A-BE08-4847-9932-34DBB2292A21}"/>
    <cellStyle name="Comma 2 2 5 2" xfId="33018" xr:uid="{B54A4252-C4E4-4407-B7CC-C792C523ABE7}"/>
    <cellStyle name="Comma 2 2 5 2 2" xfId="33019" xr:uid="{10103152-5D55-4282-A93D-E3BB8508AA60}"/>
    <cellStyle name="Comma 2 2 5 2 2 2" xfId="33020" xr:uid="{D44F662B-983F-4F59-84C3-599AA3789287}"/>
    <cellStyle name="Comma 2 2 5 2 2 2 2" xfId="33021" xr:uid="{EAEAA077-F9CC-4B60-9C94-4323CFDDFDC5}"/>
    <cellStyle name="Comma 2 2 5 2 2 3" xfId="33022" xr:uid="{28DEBF58-90C1-4DF0-9B37-C4F1ACAA195B}"/>
    <cellStyle name="Comma 2 2 5 2 3" xfId="33023" xr:uid="{3427F656-F74C-4639-9590-A1F3A550C317}"/>
    <cellStyle name="Comma 2 2 5 2 3 2" xfId="33024" xr:uid="{A1AD1895-1E97-46C8-BF36-4FC207206008}"/>
    <cellStyle name="Comma 2 2 5 2 3 3" xfId="33025" xr:uid="{02B558B2-6AAD-4D24-BCDC-EB52F7A4058A}"/>
    <cellStyle name="Comma 2 2 5 2 4" xfId="33026" xr:uid="{B9A150C3-CD02-4EEB-B70E-7597174A1269}"/>
    <cellStyle name="Comma 2 2 5 2 5" xfId="33027" xr:uid="{5D926E80-1789-4B87-BA68-5C803EC14FA1}"/>
    <cellStyle name="Comma 2 2 5 3" xfId="33028" xr:uid="{6359D2A3-6B02-44B2-A6B6-8EE2FF65603C}"/>
    <cellStyle name="Comma 2 2 5 3 2" xfId="33029" xr:uid="{5E4A7457-23E0-4A54-B78F-E834AF26DE84}"/>
    <cellStyle name="Comma 2 2 5 3 2 2" xfId="33030" xr:uid="{83DAAC6E-8926-484D-81D7-66E2FEA66E1A}"/>
    <cellStyle name="Comma 2 2 5 3 3" xfId="33031" xr:uid="{C884E22B-763D-4DA1-BC49-6CA7A92307FB}"/>
    <cellStyle name="Comma 2 2 5 4" xfId="33032" xr:uid="{4E9CA3F3-0A67-4C18-90E4-4B6626617E83}"/>
    <cellStyle name="Comma 2 2 5 4 2" xfId="33033" xr:uid="{59A62F4D-99A7-41BA-A77E-CAEDFC3017EB}"/>
    <cellStyle name="Comma 2 2 5 4 3" xfId="33034" xr:uid="{EDE935D7-7814-482D-BCAD-900981141533}"/>
    <cellStyle name="Comma 2 2 5 5" xfId="33035" xr:uid="{921BAF20-B5E4-4FBB-A6BA-A04798D20F38}"/>
    <cellStyle name="Comma 2 2 5 6" xfId="33036" xr:uid="{5BDB6658-8C71-4E23-867C-EE4DEA78F659}"/>
    <cellStyle name="Comma 2 2 6" xfId="33037" xr:uid="{8E4A2806-259E-41CD-B216-DF2B40DF6AB1}"/>
    <cellStyle name="Comma 2 2 6 2" xfId="33038" xr:uid="{B5B62A9E-26FE-476E-90AB-16CC266DEB53}"/>
    <cellStyle name="Comma 2 2 6 2 2" xfId="33039" xr:uid="{2F6508D6-4207-4847-8603-2D8444B15F80}"/>
    <cellStyle name="Comma 2 2 6 2 2 2" xfId="33040" xr:uid="{C9A093F4-A36C-421C-B1A2-B394E95AB188}"/>
    <cellStyle name="Comma 2 2 6 2 2 3" xfId="33041" xr:uid="{ACEC00F2-DCE6-4638-B677-6CF2514E7915}"/>
    <cellStyle name="Comma 2 2 6 2 3" xfId="33042" xr:uid="{397685F7-03D2-46C3-8DAB-B6B9B04736A3}"/>
    <cellStyle name="Comma 2 2 6 2 3 2" xfId="33043" xr:uid="{219F0522-20BC-4B36-B756-FCA4D92CE0B0}"/>
    <cellStyle name="Comma 2 2 6 2 4" xfId="33044" xr:uid="{13E32970-2583-4D2F-A3C1-8F1E6FA5DA4D}"/>
    <cellStyle name="Comma 2 2 6 2 5" xfId="33045" xr:uid="{4E3FC12C-35AD-44AB-8FE3-69034061D3B5}"/>
    <cellStyle name="Comma 2 2 6 3" xfId="33046" xr:uid="{BB0DD577-D2C3-4418-885B-C47D86A7A562}"/>
    <cellStyle name="Comma 2 2 6 3 2" xfId="33047" xr:uid="{40177688-3BE9-492D-A29B-679595A28922}"/>
    <cellStyle name="Comma 2 2 6 3 3" xfId="33048" xr:uid="{D73F8C79-1D57-493A-8B88-E25843CAB6E9}"/>
    <cellStyle name="Comma 2 2 6 4" xfId="33049" xr:uid="{8142E36B-0D93-4C72-A710-A110D47684E9}"/>
    <cellStyle name="Comma 2 2 6 4 2" xfId="33050" xr:uid="{E193443F-4A5E-4062-84B3-D27CC40C41A2}"/>
    <cellStyle name="Comma 2 2 6 5" xfId="33051" xr:uid="{79126E03-2362-421B-8CB7-A246C8B21CC6}"/>
    <cellStyle name="Comma 2 2 6 6" xfId="33052" xr:uid="{8DE2D234-AB25-4B18-AE4B-99CFD402BD0A}"/>
    <cellStyle name="Comma 2 2 7" xfId="33053" xr:uid="{810E9661-F889-4B0F-85E7-E95E80630011}"/>
    <cellStyle name="Comma 2 2 7 2" xfId="33054" xr:uid="{56765D57-392B-4E95-9EE8-F853181D1C47}"/>
    <cellStyle name="Comma 2 2 7 2 2" xfId="33055" xr:uid="{36F18981-699E-4C3E-B525-4733FA5380B4}"/>
    <cellStyle name="Comma 2 2 7 2 3" xfId="33056" xr:uid="{3156AD80-C272-4455-8C4F-D77D7414C7E2}"/>
    <cellStyle name="Comma 2 2 7 3" xfId="33057" xr:uid="{8FC83713-4800-4E29-A215-E72C60C5FF2A}"/>
    <cellStyle name="Comma 2 2 7 3 2" xfId="33058" xr:uid="{E8C07F4A-62F1-418C-8981-90952F548B29}"/>
    <cellStyle name="Comma 2 2 7 4" xfId="33059" xr:uid="{345A1C50-54E6-4E8F-A86A-BCC050180918}"/>
    <cellStyle name="Comma 2 2 7 5" xfId="33060" xr:uid="{D4AED389-2448-4B0E-8F10-9E3DB07A50AE}"/>
    <cellStyle name="Comma 2 2 8" xfId="33061" xr:uid="{E32367BA-B8B8-4DE7-A43F-263F95975392}"/>
    <cellStyle name="Comma 2 2 8 2" xfId="33062" xr:uid="{CB946D00-9407-4CFE-8D8F-079772003CC7}"/>
    <cellStyle name="Comma 2 2 8 3" xfId="33063" xr:uid="{A0232881-8716-4FAD-9934-608187C9DD22}"/>
    <cellStyle name="Comma 2 2 9" xfId="33064" xr:uid="{47CE8393-C879-49E7-A39D-38AEE0863B88}"/>
    <cellStyle name="Comma 2 2 9 2" xfId="33065" xr:uid="{96D79E12-9102-492A-8741-51FCF1B78E61}"/>
    <cellStyle name="Comma 2 3" xfId="33066" xr:uid="{5F3FCCA2-4A22-49A4-A9B1-2C6409FB3D7E}"/>
    <cellStyle name="Comma 2 3 10" xfId="33067" xr:uid="{3C8ECD1F-A78F-490A-B5B8-53E17FF4A076}"/>
    <cellStyle name="Comma 2 3 11" xfId="33068" xr:uid="{894ED0D3-CC44-40B3-8CB9-F039469F6345}"/>
    <cellStyle name="Comma 2 3 12" xfId="51676" xr:uid="{7720149C-3B97-4432-9567-00A628C58C60}"/>
    <cellStyle name="Comma 2 3 2" xfId="33069" xr:uid="{DA5E0C22-1CB1-4F19-9B23-745E49B5BACE}"/>
    <cellStyle name="Comma 2 3 2 2" xfId="33070" xr:uid="{282640BE-C509-4BC2-AC25-F1B199532499}"/>
    <cellStyle name="Comma 2 3 2 2 2" xfId="33071" xr:uid="{5F7ACDA0-1F9C-41E4-950E-0C316FF75078}"/>
    <cellStyle name="Comma 2 3 2 2 2 2" xfId="33072" xr:uid="{11FEC541-9DBB-436E-9D64-31F4B8FB6D7C}"/>
    <cellStyle name="Comma 2 3 2 2 2 2 2" xfId="33073" xr:uid="{8C8415A9-A648-4EA8-A89C-CDED32A64BFC}"/>
    <cellStyle name="Comma 2 3 2 2 2 3" xfId="33074" xr:uid="{35EA0473-1457-4B17-B4ED-7703A29246F3}"/>
    <cellStyle name="Comma 2 3 2 2 3" xfId="33075" xr:uid="{2FD67719-146F-406E-985C-0B711D55C63D}"/>
    <cellStyle name="Comma 2 3 2 2 3 2" xfId="33076" xr:uid="{9D7E90E8-C03C-441F-B9EA-1B0E2072A979}"/>
    <cellStyle name="Comma 2 3 2 2 4" xfId="33077" xr:uid="{79E8916C-1AB9-4AEF-B814-2F995D9AF3B8}"/>
    <cellStyle name="Comma 2 3 2 2 4 2" xfId="33078" xr:uid="{8FA5FB81-766C-45E6-8E7C-23F10A9D023C}"/>
    <cellStyle name="Comma 2 3 2 2 5" xfId="33079" xr:uid="{1080AAB1-AFC1-4030-8B36-A33009A33C6B}"/>
    <cellStyle name="Comma 2 3 2 2 6" xfId="33080" xr:uid="{BFBCA14F-A56C-4A7D-A232-6B978FBADEED}"/>
    <cellStyle name="Comma 2 3 2 3" xfId="33081" xr:uid="{19000033-E828-409E-B74D-AA870685E617}"/>
    <cellStyle name="Comma 2 3 2 3 2" xfId="33082" xr:uid="{DD35F511-9AD3-40B1-A42A-A1B473D9BAE1}"/>
    <cellStyle name="Comma 2 3 2 3 2 2" xfId="33083" xr:uid="{C4DE1D7A-BF84-415F-9875-F95D6C975E1E}"/>
    <cellStyle name="Comma 2 3 2 3 3" xfId="33084" xr:uid="{662D3538-72F9-4410-8029-5D6D66E7A0F0}"/>
    <cellStyle name="Comma 2 3 2 4" xfId="33085" xr:uid="{FC4A0588-BF96-43B0-8BCC-211F620E701B}"/>
    <cellStyle name="Comma 2 3 2 4 2" xfId="33086" xr:uid="{75920087-46ED-46B0-AB55-93345992F7D5}"/>
    <cellStyle name="Comma 2 3 2 5" xfId="33087" xr:uid="{876B36CC-16B7-4D94-8552-2CC72E110319}"/>
    <cellStyle name="Comma 2 3 2 5 2" xfId="33088" xr:uid="{C7ECA1E9-3D32-499E-BB0C-9ECC4756CCF5}"/>
    <cellStyle name="Comma 2 3 2 6" xfId="33089" xr:uid="{AC361240-E792-4E8C-B046-394C2FFD4D38}"/>
    <cellStyle name="Comma 2 3 2 7" xfId="33090" xr:uid="{AACAB1D5-A622-408F-96A9-128D7665032A}"/>
    <cellStyle name="Comma 2 3 3" xfId="33091" xr:uid="{9E116468-3B23-4C3C-9BB9-D14EA8EBDCC3}"/>
    <cellStyle name="Comma 2 3 3 2" xfId="33092" xr:uid="{A3F73AEF-83A0-4A19-A6D7-4935CA665822}"/>
    <cellStyle name="Comma 2 3 3 2 2" xfId="33093" xr:uid="{EC578216-8B31-4DE9-A28C-760E96FB8386}"/>
    <cellStyle name="Comma 2 3 3 2 2 2" xfId="33094" xr:uid="{446E5E54-6BBB-42F3-B693-48889B8EF546}"/>
    <cellStyle name="Comma 2 3 3 2 2 2 2" xfId="33095" xr:uid="{EA789BAA-E343-4883-BEF9-F5F4E2CC9F53}"/>
    <cellStyle name="Comma 2 3 3 2 2 3" xfId="33096" xr:uid="{8F1F06F2-7ABA-45F0-8451-E36D5E337FC8}"/>
    <cellStyle name="Comma 2 3 3 2 3" xfId="33097" xr:uid="{A410B6F3-5318-4131-B4F6-764B5849A0D7}"/>
    <cellStyle name="Comma 2 3 3 2 3 2" xfId="33098" xr:uid="{D59CCD18-8962-49C7-9826-DA91233C9F80}"/>
    <cellStyle name="Comma 2 3 3 2 4" xfId="33099" xr:uid="{B404D240-E346-436E-8459-EED5AC217AEB}"/>
    <cellStyle name="Comma 2 3 3 3" xfId="33100" xr:uid="{4A0FBF7E-A845-493C-8D5B-7BCCC84E344D}"/>
    <cellStyle name="Comma 2 3 3 3 2" xfId="33101" xr:uid="{C8976DDA-7BD9-48D0-A6A7-AE569C275072}"/>
    <cellStyle name="Comma 2 3 3 3 2 2" xfId="33102" xr:uid="{EEEFF590-E24A-428A-8AE2-E453BFB9DBE7}"/>
    <cellStyle name="Comma 2 3 3 3 3" xfId="33103" xr:uid="{0AED39FA-2082-4814-8A86-3296710EA5E0}"/>
    <cellStyle name="Comma 2 3 3 4" xfId="33104" xr:uid="{787F521F-A1B8-42DA-A295-F56CCFA31496}"/>
    <cellStyle name="Comma 2 3 3 4 2" xfId="33105" xr:uid="{76A4C458-FA28-4EA8-98A7-9E50346C2CED}"/>
    <cellStyle name="Comma 2 3 3 5" xfId="33106" xr:uid="{369EC7AB-3990-45B9-B8B3-2A26B129CFEA}"/>
    <cellStyle name="Comma 2 3 3 5 2" xfId="33107" xr:uid="{C829F15F-793E-4A9D-856F-9005400E4796}"/>
    <cellStyle name="Comma 2 3 3 6" xfId="33108" xr:uid="{2877F0BE-498D-4D52-951B-3B359F7FE371}"/>
    <cellStyle name="Comma 2 3 3 7" xfId="33109" xr:uid="{AC65E458-E1B6-43B4-AB3B-B19E500AD23B}"/>
    <cellStyle name="Comma 2 3 4" xfId="33110" xr:uid="{DFF3F41E-F0A5-4DA9-9970-952B10FE9F09}"/>
    <cellStyle name="Comma 2 3 4 2" xfId="33111" xr:uid="{3A10AE8C-E739-459A-B0C9-409891B8DDC2}"/>
    <cellStyle name="Comma 2 3 4 2 2" xfId="33112" xr:uid="{F004FC1C-F8D6-4B01-BDEF-45EF54114A04}"/>
    <cellStyle name="Comma 2 3 4 2 2 2" xfId="33113" xr:uid="{A72A2A17-6D59-4E7B-9852-C6AD5CEDDF1C}"/>
    <cellStyle name="Comma 2 3 4 2 2 2 2" xfId="33114" xr:uid="{4E873471-E63D-4E5F-A5AB-CBF39A508857}"/>
    <cellStyle name="Comma 2 3 4 2 2 3" xfId="33115" xr:uid="{B56DB8D9-26BE-467E-A18C-0EE06862BE9D}"/>
    <cellStyle name="Comma 2 3 4 2 3" xfId="33116" xr:uid="{F3D536A6-36E7-4DA7-BF1F-8A5419598CD0}"/>
    <cellStyle name="Comma 2 3 4 2 3 2" xfId="33117" xr:uid="{3DD5CE14-EC34-486E-A703-D8278784FDF9}"/>
    <cellStyle name="Comma 2 3 4 2 4" xfId="33118" xr:uid="{60B2919E-6F8F-4986-96D3-7F082DC40BF9}"/>
    <cellStyle name="Comma 2 3 4 3" xfId="33119" xr:uid="{73AA88FA-E656-483D-8D3C-35BD003AA6E2}"/>
    <cellStyle name="Comma 2 3 4 3 2" xfId="33120" xr:uid="{F6D65D5E-0D6C-45B5-98E9-85089C24F3AD}"/>
    <cellStyle name="Comma 2 3 4 3 2 2" xfId="33121" xr:uid="{CAEFF3BC-E849-4B73-930E-2FF65833B49F}"/>
    <cellStyle name="Comma 2 3 4 3 3" xfId="33122" xr:uid="{2B5AAF58-A189-4AD2-94FA-EDC10D810B5C}"/>
    <cellStyle name="Comma 2 3 4 4" xfId="33123" xr:uid="{0A5F0CFB-51A9-4FA6-8190-60B5FA24ACD5}"/>
    <cellStyle name="Comma 2 3 4 4 2" xfId="33124" xr:uid="{CC779C6E-C6E4-430A-8776-C01726BC8556}"/>
    <cellStyle name="Comma 2 3 4 5" xfId="33125" xr:uid="{A04079C1-F31C-4BF3-97A1-DD2ACD64A11C}"/>
    <cellStyle name="Comma 2 3 5" xfId="33126" xr:uid="{DD97D05C-856D-47CD-9928-6500CE81315B}"/>
    <cellStyle name="Comma 2 3 5 2" xfId="33127" xr:uid="{298F77C4-66D5-4AA1-8079-BDABB48188DB}"/>
    <cellStyle name="Comma 2 3 5 2 2" xfId="33128" xr:uid="{A6A9C977-C795-4B30-884C-BD139FD6B500}"/>
    <cellStyle name="Comma 2 3 5 2 2 2" xfId="33129" xr:uid="{714D5912-FD43-47C1-AB44-7D530A9C1000}"/>
    <cellStyle name="Comma 2 3 5 2 2 2 2" xfId="33130" xr:uid="{727D17ED-DCFE-49ED-9B82-37A4464C1B68}"/>
    <cellStyle name="Comma 2 3 5 2 2 3" xfId="33131" xr:uid="{B21F0BDA-6C14-4119-8B6D-668378F2999F}"/>
    <cellStyle name="Comma 2 3 5 2 3" xfId="33132" xr:uid="{02A36D6A-937F-49EF-B34E-688F962EA266}"/>
    <cellStyle name="Comma 2 3 5 2 3 2" xfId="33133" xr:uid="{E76F5650-47BE-4D5E-B9FB-A055A54ADDC8}"/>
    <cellStyle name="Comma 2 3 5 2 4" xfId="33134" xr:uid="{952EF857-C781-45B0-B47B-B6F783B45B60}"/>
    <cellStyle name="Comma 2 3 5 3" xfId="33135" xr:uid="{42DEC8CA-7AF8-4AE6-A781-18CE141C9E68}"/>
    <cellStyle name="Comma 2 3 5 3 2" xfId="33136" xr:uid="{2FB63D49-9B63-427E-A22F-04858102CC87}"/>
    <cellStyle name="Comma 2 3 5 3 2 2" xfId="33137" xr:uid="{10386578-E0EB-4174-97CF-7DCD1AAD5E94}"/>
    <cellStyle name="Comma 2 3 5 3 3" xfId="33138" xr:uid="{DF4CA9C4-D23A-4EA6-AA9B-2489660CED9D}"/>
    <cellStyle name="Comma 2 3 5 4" xfId="33139" xr:uid="{907B7328-9E28-4B94-B48A-B8749CAE0230}"/>
    <cellStyle name="Comma 2 3 5 4 2" xfId="33140" xr:uid="{B4CEFBA0-F2A8-4359-9C63-1C411DCDF14F}"/>
    <cellStyle name="Comma 2 3 5 5" xfId="33141" xr:uid="{6802CB6A-9F8F-43F8-BDD5-6B36D2FD1F50}"/>
    <cellStyle name="Comma 2 3 6" xfId="33142" xr:uid="{895B414F-4A43-4266-8AE3-6A0252AC1C57}"/>
    <cellStyle name="Comma 2 3 6 2" xfId="33143" xr:uid="{1289D1C2-5D66-45DB-92A1-1214BBBC3206}"/>
    <cellStyle name="Comma 2 3 6 2 2" xfId="33144" xr:uid="{D9295669-4695-454F-88B7-E79EAAD4A1FB}"/>
    <cellStyle name="Comma 2 3 6 2 2 2" xfId="33145" xr:uid="{FDD7AF3F-EF72-4466-9F49-384E7C050D95}"/>
    <cellStyle name="Comma 2 3 6 2 3" xfId="33146" xr:uid="{4408297D-23D3-4B5F-9546-03795EC3AE1F}"/>
    <cellStyle name="Comma 2 3 6 3" xfId="33147" xr:uid="{6CA8E4B8-5672-4AB4-B941-62DED9FB7A66}"/>
    <cellStyle name="Comma 2 3 6 3 2" xfId="33148" xr:uid="{6B86FB4B-70F5-4908-AF18-10037E30DD20}"/>
    <cellStyle name="Comma 2 3 6 4" xfId="33149" xr:uid="{6B0B8623-941B-46A8-815B-173B6E4428E1}"/>
    <cellStyle name="Comma 2 3 7" xfId="33150" xr:uid="{03E023F7-84CF-425D-A19E-EFA49A01DA39}"/>
    <cellStyle name="Comma 2 3 7 2" xfId="33151" xr:uid="{17DB0133-6264-4C53-96B7-D7567B5BCF64}"/>
    <cellStyle name="Comma 2 3 7 2 2" xfId="33152" xr:uid="{30697A37-492C-4BDF-A1B4-B952A809E4B0}"/>
    <cellStyle name="Comma 2 3 7 3" xfId="33153" xr:uid="{CB29A6DA-A375-4968-821D-48427BB1531F}"/>
    <cellStyle name="Comma 2 3 8" xfId="33154" xr:uid="{0DCBAC95-C88F-4EA7-9F1D-DF95BF0482B9}"/>
    <cellStyle name="Comma 2 3 8 2" xfId="33155" xr:uid="{D008D273-6A39-4BE0-B6EB-4F996351EB2B}"/>
    <cellStyle name="Comma 2 3 9" xfId="33156" xr:uid="{0B6E33BB-22E5-4383-9BF2-8274229CAACC}"/>
    <cellStyle name="Comma 2 3 9 2" xfId="33157" xr:uid="{EC364896-04B6-4680-ACA4-C99128998B9F}"/>
    <cellStyle name="Comma 2 4" xfId="33158" xr:uid="{49CF3D91-A5B0-4D4F-9993-F5CA92B0D8C6}"/>
    <cellStyle name="Comma 2 4 10" xfId="33159" xr:uid="{7C867856-A3AF-424A-8D7E-135EC206CDEA}"/>
    <cellStyle name="Comma 2 4 11" xfId="33160" xr:uid="{6AD7BAAB-A8B4-4B93-B3B2-06C98759409F}"/>
    <cellStyle name="Comma 2 4 2" xfId="33161" xr:uid="{5D11A1B9-4822-4A90-817C-5ACC42A76459}"/>
    <cellStyle name="Comma 2 4 2 2" xfId="33162" xr:uid="{D743DFD4-1B08-4225-A9C0-BE2C940882C8}"/>
    <cellStyle name="Comma 2 4 2 2 2" xfId="33163" xr:uid="{13CB9FCC-D285-489C-A69D-E568DCB3A224}"/>
    <cellStyle name="Comma 2 4 2 2 2 2" xfId="33164" xr:uid="{B846FC2C-6478-4BF7-B957-406EDB9D02B9}"/>
    <cellStyle name="Comma 2 4 2 2 2 2 2" xfId="33165" xr:uid="{B90A4A3C-BAA4-4C3C-8FBE-B4223F92CF83}"/>
    <cellStyle name="Comma 2 4 2 2 2 3" xfId="33166" xr:uid="{94A31D22-90E4-4549-9C4B-A5FE466FC93E}"/>
    <cellStyle name="Comma 2 4 2 2 3" xfId="33167" xr:uid="{9655E40F-4C4D-42C2-8262-2C42255569C3}"/>
    <cellStyle name="Comma 2 4 2 2 3 2" xfId="33168" xr:uid="{12D45D5B-2F83-41A9-B10F-114AB60E6377}"/>
    <cellStyle name="Comma 2 4 2 2 4" xfId="33169" xr:uid="{B12A17E0-B073-4031-B434-76239D243446}"/>
    <cellStyle name="Comma 2 4 2 2 4 2" xfId="33170" xr:uid="{E7587287-CCC7-43D8-8422-70980CE28CBD}"/>
    <cellStyle name="Comma 2 4 2 2 5" xfId="33171" xr:uid="{988D1BBF-0ACD-431E-B820-3DE546F2262C}"/>
    <cellStyle name="Comma 2 4 2 2 6" xfId="33172" xr:uid="{540702F2-0D80-42C2-9842-C1814D0E6991}"/>
    <cellStyle name="Comma 2 4 2 3" xfId="33173" xr:uid="{92DCF3CE-C7A1-4E4E-8D6C-B35DF02DF085}"/>
    <cellStyle name="Comma 2 4 2 3 2" xfId="33174" xr:uid="{DC0F3019-3C6D-416D-BC9A-3B540BB1561A}"/>
    <cellStyle name="Comma 2 4 2 3 2 2" xfId="33175" xr:uid="{6DA0DF39-1263-45F3-B551-4C5B1C818824}"/>
    <cellStyle name="Comma 2 4 2 3 3" xfId="33176" xr:uid="{580C77F7-A746-4AFC-8ED4-5B90556D3CA6}"/>
    <cellStyle name="Comma 2 4 2 4" xfId="33177" xr:uid="{E046E596-31E2-4655-8F51-02164ED98F17}"/>
    <cellStyle name="Comma 2 4 2 4 2" xfId="33178" xr:uid="{A2717D56-3343-48EF-9998-4055112BE44B}"/>
    <cellStyle name="Comma 2 4 2 5" xfId="33179" xr:uid="{ED87C221-AA59-459C-926F-9BEBC272EE08}"/>
    <cellStyle name="Comma 2 4 2 5 2" xfId="33180" xr:uid="{D8C3AB3C-F627-45C1-BD76-EC89486DE911}"/>
    <cellStyle name="Comma 2 4 2 6" xfId="33181" xr:uid="{96B579AB-4EA5-417F-B688-8AD6943FF076}"/>
    <cellStyle name="Comma 2 4 2 7" xfId="33182" xr:uid="{5799D8DF-89CE-4698-9919-4E7F08850DF1}"/>
    <cellStyle name="Comma 2 4 3" xfId="33183" xr:uid="{13643040-67E0-47BC-A733-F8DA7AD23A13}"/>
    <cellStyle name="Comma 2 4 3 2" xfId="33184" xr:uid="{1F842A82-5CC8-4588-A26D-172A016BC3CB}"/>
    <cellStyle name="Comma 2 4 3 2 2" xfId="33185" xr:uid="{42095646-8951-4553-BDB0-0851A983EFB1}"/>
    <cellStyle name="Comma 2 4 3 2 2 2" xfId="33186" xr:uid="{B6DEC4B7-2EC4-4591-828B-4FE982962A0E}"/>
    <cellStyle name="Comma 2 4 3 2 2 2 2" xfId="33187" xr:uid="{D68520E5-46A9-4404-88BA-5E6996FD9C17}"/>
    <cellStyle name="Comma 2 4 3 2 2 3" xfId="33188" xr:uid="{286DD5DB-33B1-42DD-8738-FE88EE0976C1}"/>
    <cellStyle name="Comma 2 4 3 2 3" xfId="33189" xr:uid="{5FB1C45A-7D88-410F-B39C-4BD766C68ECF}"/>
    <cellStyle name="Comma 2 4 3 2 3 2" xfId="33190" xr:uid="{25A84419-5F96-4AEE-8620-184B74033044}"/>
    <cellStyle name="Comma 2 4 3 2 4" xfId="33191" xr:uid="{5E9EE5FB-3D6F-4899-BD4C-8A8C0D96A5C1}"/>
    <cellStyle name="Comma 2 4 3 3" xfId="33192" xr:uid="{B78717AE-9EE5-446A-9AA6-144D6FF8D229}"/>
    <cellStyle name="Comma 2 4 3 3 2" xfId="33193" xr:uid="{BAFCB3C9-5018-423A-8AFE-11EF0F75C1A0}"/>
    <cellStyle name="Comma 2 4 3 3 2 2" xfId="33194" xr:uid="{780A9141-86B9-4F3E-A278-6468793B93AA}"/>
    <cellStyle name="Comma 2 4 3 3 3" xfId="33195" xr:uid="{AE478DBA-A16A-4722-AA77-7607F181D4AD}"/>
    <cellStyle name="Comma 2 4 3 4" xfId="33196" xr:uid="{31312EEA-EAA8-4875-A66E-E6EDB39DD2E3}"/>
    <cellStyle name="Comma 2 4 3 4 2" xfId="33197" xr:uid="{A1411F93-5D37-4F09-85A8-8AA47825AC7D}"/>
    <cellStyle name="Comma 2 4 3 5" xfId="33198" xr:uid="{C5D60598-7C50-41C7-B27A-F2E98AE76508}"/>
    <cellStyle name="Comma 2 4 3 5 2" xfId="33199" xr:uid="{63E18A0D-0593-40E1-BFC8-2AD8D8A6AF9A}"/>
    <cellStyle name="Comma 2 4 3 6" xfId="33200" xr:uid="{778F83CB-D2A3-49E2-BC74-92A97A886648}"/>
    <cellStyle name="Comma 2 4 3 7" xfId="33201" xr:uid="{CCD0B912-DED7-4ABD-846C-C8268ACFE7E7}"/>
    <cellStyle name="Comma 2 4 4" xfId="33202" xr:uid="{84BD2DAE-5E79-4EF0-980A-CCDCDCC7198E}"/>
    <cellStyle name="Comma 2 4 4 2" xfId="33203" xr:uid="{358AE0A2-2B2A-4E90-AEB2-846BE69E6311}"/>
    <cellStyle name="Comma 2 4 4 2 2" xfId="33204" xr:uid="{B009EAD2-F31C-4E03-848A-9B8F7F29F6C8}"/>
    <cellStyle name="Comma 2 4 4 2 2 2" xfId="33205" xr:uid="{FF4DC67C-859A-4815-8A25-C50458BC45DF}"/>
    <cellStyle name="Comma 2 4 4 2 2 2 2" xfId="33206" xr:uid="{D95A8D4A-B9E1-4796-B553-1BBB78C322D1}"/>
    <cellStyle name="Comma 2 4 4 2 2 3" xfId="33207" xr:uid="{17F9264C-D3BD-4DA6-9B70-5AD573802D34}"/>
    <cellStyle name="Comma 2 4 4 2 3" xfId="33208" xr:uid="{37B301D9-6E8F-4983-9783-3DE303634F66}"/>
    <cellStyle name="Comma 2 4 4 2 3 2" xfId="33209" xr:uid="{CA72B26B-499B-4930-BC73-63D562F40031}"/>
    <cellStyle name="Comma 2 4 4 2 4" xfId="33210" xr:uid="{A0393040-DBE4-49D1-8C7E-289069BB0FFC}"/>
    <cellStyle name="Comma 2 4 4 3" xfId="33211" xr:uid="{84D31025-BAD1-405B-B995-F1B6A716CB38}"/>
    <cellStyle name="Comma 2 4 4 3 2" xfId="33212" xr:uid="{9FF5DAF9-2886-415E-9EB2-F4EE1FF6FE3E}"/>
    <cellStyle name="Comma 2 4 4 3 2 2" xfId="33213" xr:uid="{AB8EB860-5C39-4AC7-A6D7-5AE826B75F20}"/>
    <cellStyle name="Comma 2 4 4 3 3" xfId="33214" xr:uid="{6A0C910C-73E8-49F0-AEE6-3084D5E55276}"/>
    <cellStyle name="Comma 2 4 4 4" xfId="33215" xr:uid="{B1E57F87-21AD-47D6-9732-AD67BB2C1347}"/>
    <cellStyle name="Comma 2 4 4 4 2" xfId="33216" xr:uid="{92F4CE86-816C-4271-A69E-0AF6125003C8}"/>
    <cellStyle name="Comma 2 4 4 5" xfId="33217" xr:uid="{2EDDF9A1-7D6C-45C1-B4D8-EFCF22398E69}"/>
    <cellStyle name="Comma 2 4 5" xfId="33218" xr:uid="{EE5AB9A2-B1C4-4797-96AC-A1947AE05036}"/>
    <cellStyle name="Comma 2 4 5 2" xfId="33219" xr:uid="{018D809F-A368-45C8-858A-A245AE4A92DF}"/>
    <cellStyle name="Comma 2 4 5 2 2" xfId="33220" xr:uid="{244FC40B-F491-4753-86E1-6A2AF42E2D37}"/>
    <cellStyle name="Comma 2 4 5 2 2 2" xfId="33221" xr:uid="{470047DE-4450-49F5-BD81-45696845CF27}"/>
    <cellStyle name="Comma 2 4 5 2 2 2 2" xfId="33222" xr:uid="{E6D1C6D8-D1EF-4960-BFC1-248DBC5EF23D}"/>
    <cellStyle name="Comma 2 4 5 2 2 3" xfId="33223" xr:uid="{A29F930E-6393-4A40-B4B5-0F53F95CA821}"/>
    <cellStyle name="Comma 2 4 5 2 3" xfId="33224" xr:uid="{DEA453D7-05FB-49AC-95E9-8DC8474ECBE2}"/>
    <cellStyle name="Comma 2 4 5 2 3 2" xfId="33225" xr:uid="{10CA365F-B7B4-4BBE-A284-1A6336D79CAD}"/>
    <cellStyle name="Comma 2 4 5 2 4" xfId="33226" xr:uid="{6E43E6A7-17AA-48E4-A0A3-C736BE13962D}"/>
    <cellStyle name="Comma 2 4 5 3" xfId="33227" xr:uid="{A2C1908B-E715-4FE6-BBB5-A26813132EB8}"/>
    <cellStyle name="Comma 2 4 5 3 2" xfId="33228" xr:uid="{27DCF7F7-FDDC-4CF9-94F3-B0076D06DED4}"/>
    <cellStyle name="Comma 2 4 5 3 2 2" xfId="33229" xr:uid="{13850143-0F2B-487C-9CB7-2EB5944A846C}"/>
    <cellStyle name="Comma 2 4 5 3 3" xfId="33230" xr:uid="{14190047-6527-4F5D-9BB2-905FDD3AF137}"/>
    <cellStyle name="Comma 2 4 5 4" xfId="33231" xr:uid="{977ECF2E-BF35-49B1-B49B-974547E41D59}"/>
    <cellStyle name="Comma 2 4 5 4 2" xfId="33232" xr:uid="{556C68DC-404E-455F-90B0-24B4852A6C49}"/>
    <cellStyle name="Comma 2 4 5 5" xfId="33233" xr:uid="{E890CFE3-734C-46CF-BA7B-3E334E42099D}"/>
    <cellStyle name="Comma 2 4 6" xfId="33234" xr:uid="{6C8EDDAC-5328-4E6C-9A71-AF6ADED98B23}"/>
    <cellStyle name="Comma 2 4 6 2" xfId="33235" xr:uid="{11F393CA-5902-41D3-88C8-EB8825AD6583}"/>
    <cellStyle name="Comma 2 4 6 2 2" xfId="33236" xr:uid="{F635C1A8-153F-462F-8782-82FF4CEF6DE9}"/>
    <cellStyle name="Comma 2 4 6 2 2 2" xfId="33237" xr:uid="{56A33BD3-F78F-4A04-8AF3-19C9742ADD9E}"/>
    <cellStyle name="Comma 2 4 6 2 3" xfId="33238" xr:uid="{A2BDF608-4F6B-4F4C-9F2C-64BCE669914D}"/>
    <cellStyle name="Comma 2 4 6 3" xfId="33239" xr:uid="{56EDE828-2389-4CCB-AC87-AC4947017EED}"/>
    <cellStyle name="Comma 2 4 6 3 2" xfId="33240" xr:uid="{AF4BEDB4-682C-44B4-A3BE-4E8DD8220F93}"/>
    <cellStyle name="Comma 2 4 6 4" xfId="33241" xr:uid="{DAE56544-A3CB-4585-AF14-F6A4D37FD666}"/>
    <cellStyle name="Comma 2 4 7" xfId="33242" xr:uid="{99084695-354A-44F7-84E8-4FEBBA4C9840}"/>
    <cellStyle name="Comma 2 4 7 2" xfId="33243" xr:uid="{2053475A-BDF5-4552-980A-5C2857816BBE}"/>
    <cellStyle name="Comma 2 4 7 2 2" xfId="33244" xr:uid="{6653A93A-8D8B-4E3A-B649-D63C470A429B}"/>
    <cellStyle name="Comma 2 4 7 3" xfId="33245" xr:uid="{8CB389C8-C270-4C2E-8869-69E595BD0C5F}"/>
    <cellStyle name="Comma 2 4 8" xfId="33246" xr:uid="{08660F13-DECA-4459-A468-B65B775B3E31}"/>
    <cellStyle name="Comma 2 4 8 2" xfId="33247" xr:uid="{B30D1183-26CA-49E8-B7D4-B92AFE1CF401}"/>
    <cellStyle name="Comma 2 4 9" xfId="33248" xr:uid="{39478828-4BBA-4733-A0A1-5DAFB145ACBC}"/>
    <cellStyle name="Comma 2 4 9 2" xfId="33249" xr:uid="{85CC602A-ADE3-48E6-A6C1-77A7CD1DC277}"/>
    <cellStyle name="Comma 2 5" xfId="33250" xr:uid="{6BD52330-5CAF-4DCF-A7DA-167193460F58}"/>
    <cellStyle name="Comma 2 5 2" xfId="33251" xr:uid="{2846503A-D6FC-4C83-9263-4E69E0F0453A}"/>
    <cellStyle name="Comma 2 6" xfId="33252" xr:uid="{D6107315-BA0D-4EF0-8490-E350B74AFB2F}"/>
    <cellStyle name="Comma 2 7" xfId="33253" xr:uid="{DC2E5F49-894F-4462-A02A-930E37DEF87B}"/>
    <cellStyle name="Comma 2 8" xfId="142" xr:uid="{92822B8E-3E80-499F-B9C6-E0392F0790EA}"/>
    <cellStyle name="Comma 2 8 2" xfId="51594" xr:uid="{13FA089C-9011-4C3A-9F7D-61CF74711F6D}"/>
    <cellStyle name="Comma 2 8 3" xfId="51566" xr:uid="{B686CF35-EE40-48F3-8B01-A77FBCBEE67C}"/>
    <cellStyle name="Comma 2_Menu" xfId="33254" xr:uid="{F61F5448-1E3E-4094-8DE0-6F6B9ED253A2}"/>
    <cellStyle name="Comma 20" xfId="33255" xr:uid="{BF93A0E5-D373-4247-A0B6-DD4E44707A3B}"/>
    <cellStyle name="Comma 21" xfId="33256" xr:uid="{35798206-85A7-4E4A-B940-FDDDADF975F3}"/>
    <cellStyle name="Comma 22" xfId="33257" xr:uid="{7D78D086-4FB5-49BB-83C6-DFA7DF36FB90}"/>
    <cellStyle name="Comma 23" xfId="33258" xr:uid="{CB89F4C0-A1BC-4342-A21E-B386FA125FBF}"/>
    <cellStyle name="Comma 24" xfId="33259" xr:uid="{28883D3B-9DEC-4ED4-9E87-F3532615CCCA}"/>
    <cellStyle name="Comma 25" xfId="33260" xr:uid="{FD9C1C1B-A282-440F-83F1-A0FA5443BE92}"/>
    <cellStyle name="Comma 26" xfId="33261" xr:uid="{4B9C7DA8-542C-4C60-B2B0-67EF71216ABD}"/>
    <cellStyle name="Comma 27" xfId="33262" xr:uid="{68884D6F-0200-49C2-B6F6-627E1757FD1D}"/>
    <cellStyle name="Comma 28" xfId="33263" xr:uid="{381AA93C-67B1-4E58-8BF7-A5521B014A1A}"/>
    <cellStyle name="Comma 29" xfId="33264" xr:uid="{53926A23-3FEB-4962-B5EB-6F26E53DD5D1}"/>
    <cellStyle name="Comma 3" xfId="217" xr:uid="{70F68705-E71B-440A-B758-1A64A16CB415}"/>
    <cellStyle name="Comma 3 10" xfId="33265" xr:uid="{4AD9F5D2-3DC4-4557-8764-E32BD389F966}"/>
    <cellStyle name="Comma 3 10 2" xfId="33266" xr:uid="{419AD79B-AFD1-4B54-B756-597B6B6CA055}"/>
    <cellStyle name="Comma 3 10 2 2" xfId="33267" xr:uid="{336945D7-F780-4535-8621-5D934924DEFD}"/>
    <cellStyle name="Comma 3 10 2 2 2" xfId="33268" xr:uid="{26B97807-F0F6-431E-BEC4-A13AC7E5429F}"/>
    <cellStyle name="Comma 3 10 2 2 2 2" xfId="33269" xr:uid="{582CFCC4-3E87-4319-B130-2C928469388B}"/>
    <cellStyle name="Comma 3 10 2 2 3" xfId="33270" xr:uid="{C7C03A76-D1FD-4CC5-BC23-0A8C9242974F}"/>
    <cellStyle name="Comma 3 10 2 3" xfId="33271" xr:uid="{1428688D-5A88-4FA7-9A2F-71B0B476DE77}"/>
    <cellStyle name="Comma 3 10 2 3 2" xfId="33272" xr:uid="{52E81CF8-0323-4C77-B7E8-B36B78690244}"/>
    <cellStyle name="Comma 3 10 2 4" xfId="33273" xr:uid="{9C8F7484-1E5A-463C-8BDA-1FCA5A778D9E}"/>
    <cellStyle name="Comma 3 10 3" xfId="33274" xr:uid="{E232A77A-D2BA-4BD5-A66E-17CFE56495D6}"/>
    <cellStyle name="Comma 3 10 3 2" xfId="33275" xr:uid="{0E295754-ACD5-4DA9-82F0-FCC87B4F2A77}"/>
    <cellStyle name="Comma 3 10 3 2 2" xfId="33276" xr:uid="{0D55A5CD-F362-4476-995D-D9FA7EBDD003}"/>
    <cellStyle name="Comma 3 10 3 3" xfId="33277" xr:uid="{55A9EB8A-0148-4D47-AA97-ADB9F8B766ED}"/>
    <cellStyle name="Comma 3 10 4" xfId="33278" xr:uid="{ACA49101-864B-4059-8AFF-5AD4B0184346}"/>
    <cellStyle name="Comma 3 10 4 2" xfId="33279" xr:uid="{D9DF4B67-1D9C-40E9-8D70-D9717ED63980}"/>
    <cellStyle name="Comma 3 10 5" xfId="33280" xr:uid="{5076B74F-F323-4EFE-869F-754301ABDC64}"/>
    <cellStyle name="Comma 3 11" xfId="33281" xr:uid="{56D858D5-E265-4888-82FC-BB11D35550F5}"/>
    <cellStyle name="Comma 3 11 2" xfId="33282" xr:uid="{E13BF85E-F1B9-4BD7-9DB1-7F13DBFD07F7}"/>
    <cellStyle name="Comma 3 11 2 2" xfId="33283" xr:uid="{9B538495-11A0-4EFB-A079-A03505EFE139}"/>
    <cellStyle name="Comma 3 11 2 2 2" xfId="33284" xr:uid="{B68618FC-87F7-48AB-821E-3E46D724A2ED}"/>
    <cellStyle name="Comma 3 11 2 2 2 2" xfId="33285" xr:uid="{15EF8C13-A2DD-410D-923E-7727DB696D2C}"/>
    <cellStyle name="Comma 3 11 2 2 3" xfId="33286" xr:uid="{D833D444-3BA4-4B23-AAC2-7099A7A57846}"/>
    <cellStyle name="Comma 3 11 2 3" xfId="33287" xr:uid="{12D48883-D636-45F2-A279-8C2BB4671D87}"/>
    <cellStyle name="Comma 3 11 2 3 2" xfId="33288" xr:uid="{54D1C339-5F03-4640-B557-B93788806EA5}"/>
    <cellStyle name="Comma 3 11 2 4" xfId="33289" xr:uid="{5866BFF6-5EAD-4B23-B316-A8F26050F3FA}"/>
    <cellStyle name="Comma 3 11 3" xfId="33290" xr:uid="{412B4391-6D9F-4C20-A759-6644449C1857}"/>
    <cellStyle name="Comma 3 11 3 2" xfId="33291" xr:uid="{42FF0107-90B4-4833-85F7-55895794106E}"/>
    <cellStyle name="Comma 3 11 3 2 2" xfId="33292" xr:uid="{9312D6D7-DD60-45BD-A061-CC8D4D1F1A36}"/>
    <cellStyle name="Comma 3 11 3 3" xfId="33293" xr:uid="{6A33E8E6-BB94-44B0-8344-EC768E705BFD}"/>
    <cellStyle name="Comma 3 11 4" xfId="33294" xr:uid="{AB5CBBAB-F82E-4530-A6B5-74435B71DFBC}"/>
    <cellStyle name="Comma 3 11 4 2" xfId="33295" xr:uid="{C9CDC22C-103D-4A85-BA47-AD4AD5C13720}"/>
    <cellStyle name="Comma 3 11 5" xfId="33296" xr:uid="{3CA201B7-3BE5-4CB3-989D-A54F88ED7E23}"/>
    <cellStyle name="Comma 3 12" xfId="33297" xr:uid="{44E33AB2-10D0-4425-98B6-27F06EC751A5}"/>
    <cellStyle name="Comma 3 12 2" xfId="33298" xr:uid="{D474BB61-CBB0-429D-9578-0DDD1821C386}"/>
    <cellStyle name="Comma 3 13" xfId="33299" xr:uid="{B8DE8321-E4B6-4146-81CE-98B8B4471DB5}"/>
    <cellStyle name="Comma 3 2" xfId="33300" xr:uid="{CFC28BB7-5DFB-4BD3-80DC-CED7042D3AFD}"/>
    <cellStyle name="Comma 3 2 10" xfId="33301" xr:uid="{08C1DCBF-76ED-46D0-9481-DF7B09FD65FB}"/>
    <cellStyle name="Comma 3 2 10 2" xfId="33302" xr:uid="{71C4875D-A7D4-49B6-9A3C-0C95FCA016E9}"/>
    <cellStyle name="Comma 3 2 10 2 2" xfId="33303" xr:uid="{0D7F9029-108B-4ADF-BDAC-C3252422E49C}"/>
    <cellStyle name="Comma 3 2 10 3" xfId="33304" xr:uid="{777C0495-BC40-47B3-A4EE-3301EDE2BDE8}"/>
    <cellStyle name="Comma 3 2 11" xfId="33305" xr:uid="{BA25B902-F2E6-4D60-9FA8-912ED7C55CB6}"/>
    <cellStyle name="Comma 3 2 11 2" xfId="33306" xr:uid="{BE2776F8-3C3A-4823-9EC3-1AD46F386BB8}"/>
    <cellStyle name="Comma 3 2 12" xfId="33307" xr:uid="{5EC6D103-C806-44A4-8040-14D0826E547F}"/>
    <cellStyle name="Comma 3 2 12 2" xfId="33308" xr:uid="{C1A2FD26-4F34-45D4-B1B0-C3DFEA0D6BDF}"/>
    <cellStyle name="Comma 3 2 13" xfId="33309" xr:uid="{D2E561D5-8121-4652-9F5B-13D33E2D2BAF}"/>
    <cellStyle name="Comma 3 2 14" xfId="33310" xr:uid="{F0EB4654-62DA-40D3-8BE8-C00391AF9EBB}"/>
    <cellStyle name="Comma 3 2 2" xfId="33311" xr:uid="{5C5D82AE-866A-47FA-865F-C36F931E9896}"/>
    <cellStyle name="Comma 3 2 2 10" xfId="33312" xr:uid="{4DF073C3-60F5-4DD1-B563-E04A6E309D44}"/>
    <cellStyle name="Comma 3 2 2 11" xfId="33313" xr:uid="{693D576F-0969-43BB-A53E-FC2DF8E9CADA}"/>
    <cellStyle name="Comma 3 2 2 2" xfId="33314" xr:uid="{84353AF5-7D88-4B83-ADB7-D6716849E59B}"/>
    <cellStyle name="Comma 3 2 2 2 2" xfId="33315" xr:uid="{37362404-6407-4128-BC1C-B99F5E72A594}"/>
    <cellStyle name="Comma 3 2 2 2 2 2" xfId="33316" xr:uid="{67E724D2-B794-49BE-9649-3207C87227A3}"/>
    <cellStyle name="Comma 3 2 2 2 2 2 2" xfId="33317" xr:uid="{BEDE5951-2268-4EE1-B5B8-02D0EB610C4E}"/>
    <cellStyle name="Comma 3 2 2 2 2 2 2 2" xfId="33318" xr:uid="{B4BDDC87-38FB-4FFD-A617-51D51C8A391E}"/>
    <cellStyle name="Comma 3 2 2 2 2 2 2 2 2" xfId="33319" xr:uid="{65428276-7043-4F09-909A-F2057C41302B}"/>
    <cellStyle name="Comma 3 2 2 2 2 2 2 3" xfId="33320" xr:uid="{BA8A0C44-490A-4959-B985-B0E679D6A824}"/>
    <cellStyle name="Comma 3 2 2 2 2 2 3" xfId="33321" xr:uid="{79205A7D-76E1-4A1B-B83A-C603B35D0BBB}"/>
    <cellStyle name="Comma 3 2 2 2 2 2 3 2" xfId="33322" xr:uid="{88A70994-BFA1-439E-A0E8-43FA5C0C8EB5}"/>
    <cellStyle name="Comma 3 2 2 2 2 2 4" xfId="33323" xr:uid="{8FEC3F97-8E49-4559-879D-CECD8E8CFA32}"/>
    <cellStyle name="Comma 3 2 2 2 2 2 4 2" xfId="33324" xr:uid="{0110E200-59EA-46AC-9051-4DDA6AF42BC7}"/>
    <cellStyle name="Comma 3 2 2 2 2 2 5" xfId="33325" xr:uid="{E70330C3-78A9-43B7-90B2-7F7B7F21A5BB}"/>
    <cellStyle name="Comma 3 2 2 2 2 2 6" xfId="33326" xr:uid="{4D46E4C6-FBA2-465C-A901-8EFBA0225C11}"/>
    <cellStyle name="Comma 3 2 2 2 2 3" xfId="33327" xr:uid="{D2BF0DF5-1F5F-49F0-949B-0285704554C4}"/>
    <cellStyle name="Comma 3 2 2 2 2 3 2" xfId="33328" xr:uid="{286F9298-452D-4902-B9B1-96C59BE68C1B}"/>
    <cellStyle name="Comma 3 2 2 2 2 3 2 2" xfId="33329" xr:uid="{F7D69C18-4354-461A-A109-8D2BD01409D7}"/>
    <cellStyle name="Comma 3 2 2 2 2 3 3" xfId="33330" xr:uid="{0F691B4E-55D1-4D0F-B6EE-15EBA98E998C}"/>
    <cellStyle name="Comma 3 2 2 2 2 4" xfId="33331" xr:uid="{41012117-BB3D-4A86-97AA-CC3E2C027DFB}"/>
    <cellStyle name="Comma 3 2 2 2 2 4 2" xfId="33332" xr:uid="{45C378DB-DCEB-4B65-BB85-C095B7DB0D1D}"/>
    <cellStyle name="Comma 3 2 2 2 2 5" xfId="33333" xr:uid="{18E02E51-A5B0-4FB2-8A26-9633D1FCF74D}"/>
    <cellStyle name="Comma 3 2 2 2 2 5 2" xfId="33334" xr:uid="{08BB77CF-D4F2-4F08-B40E-2AC08141ADF8}"/>
    <cellStyle name="Comma 3 2 2 2 2 6" xfId="33335" xr:uid="{32FE0A25-0A75-4B3A-B085-486CCD32ED99}"/>
    <cellStyle name="Comma 3 2 2 2 2 7" xfId="33336" xr:uid="{3AA9095B-3570-42C9-B0EC-297DF4DF711D}"/>
    <cellStyle name="Comma 3 2 2 2 3" xfId="33337" xr:uid="{29ED4091-2D3B-4F1B-B24F-91E0E642706C}"/>
    <cellStyle name="Comma 3 2 2 2 3 2" xfId="33338" xr:uid="{3AA79685-2AD7-40A1-88AB-23D50FA307A6}"/>
    <cellStyle name="Comma 3 2 2 2 3 2 2" xfId="33339" xr:uid="{0BF98A97-B29B-46AA-96E2-A28537A3B55D}"/>
    <cellStyle name="Comma 3 2 2 2 3 2 2 2" xfId="33340" xr:uid="{0670AC40-3C15-458E-B2D0-C50EB8506091}"/>
    <cellStyle name="Comma 3 2 2 2 3 2 2 2 2" xfId="33341" xr:uid="{ECFE8AAB-ADF8-4E36-A596-85D271B816F9}"/>
    <cellStyle name="Comma 3 2 2 2 3 2 2 3" xfId="33342" xr:uid="{11F92368-B305-4546-972C-15C6D4E23C90}"/>
    <cellStyle name="Comma 3 2 2 2 3 2 3" xfId="33343" xr:uid="{08A096B7-8A14-430E-B600-207E17134764}"/>
    <cellStyle name="Comma 3 2 2 2 3 2 3 2" xfId="33344" xr:uid="{623521DB-D47A-44B4-907F-97D2E7739777}"/>
    <cellStyle name="Comma 3 2 2 2 3 2 4" xfId="33345" xr:uid="{721E4512-1A8B-42F5-9545-7BA772AE5074}"/>
    <cellStyle name="Comma 3 2 2 2 3 3" xfId="33346" xr:uid="{A2ED0A9D-B65E-4A30-8597-E153600066C4}"/>
    <cellStyle name="Comma 3 2 2 2 3 3 2" xfId="33347" xr:uid="{38998A9C-87D8-4498-9D89-05E85A245606}"/>
    <cellStyle name="Comma 3 2 2 2 3 3 2 2" xfId="33348" xr:uid="{D402BC57-672A-4870-9EF9-72A9FCF21A78}"/>
    <cellStyle name="Comma 3 2 2 2 3 3 3" xfId="33349" xr:uid="{63456848-871A-4BF9-B126-9E9CD556B87C}"/>
    <cellStyle name="Comma 3 2 2 2 3 4" xfId="33350" xr:uid="{A1002858-3BA5-4B43-A25C-C7F1223F46CD}"/>
    <cellStyle name="Comma 3 2 2 2 3 4 2" xfId="33351" xr:uid="{8A02DAB8-7011-4F81-934F-FFA50F81BC52}"/>
    <cellStyle name="Comma 3 2 2 2 3 5" xfId="33352" xr:uid="{DF04D95E-12D8-4C8D-9F22-C37CC71BED75}"/>
    <cellStyle name="Comma 3 2 2 2 3 5 2" xfId="33353" xr:uid="{6F614C88-D74F-4474-BDA6-43C6234FBFC0}"/>
    <cellStyle name="Comma 3 2 2 2 3 6" xfId="33354" xr:uid="{B85DC10A-B4DC-4088-B402-E1324E875476}"/>
    <cellStyle name="Comma 3 2 2 2 3 7" xfId="33355" xr:uid="{E0A1597D-C91F-4CE6-87B6-3B2BA983C7E2}"/>
    <cellStyle name="Comma 3 2 2 2 4" xfId="33356" xr:uid="{2D43910C-743B-4F6C-A750-F723A481C7EE}"/>
    <cellStyle name="Comma 3 2 2 2 4 2" xfId="33357" xr:uid="{D4A819DF-81FE-4B4D-9796-F804F43E9CF5}"/>
    <cellStyle name="Comma 3 2 2 2 4 2 2" xfId="33358" xr:uid="{AD72548D-3B2E-4C00-91AC-D7FE2EDCC1A2}"/>
    <cellStyle name="Comma 3 2 2 2 4 2 2 2" xfId="33359" xr:uid="{98E0364C-E54B-4645-8854-6F5FA7FDB801}"/>
    <cellStyle name="Comma 3 2 2 2 4 2 3" xfId="33360" xr:uid="{1995A6AE-D0EC-4380-899B-C8F7EEEC6C66}"/>
    <cellStyle name="Comma 3 2 2 2 4 3" xfId="33361" xr:uid="{EC541E21-2958-4B2C-AAA2-31BB0D1AE2BF}"/>
    <cellStyle name="Comma 3 2 2 2 4 3 2" xfId="33362" xr:uid="{4DDCEB02-807A-4292-97F3-B4193E951CFE}"/>
    <cellStyle name="Comma 3 2 2 2 4 4" xfId="33363" xr:uid="{9AFB5B13-24AE-4DFE-9B62-3CAC60C24549}"/>
    <cellStyle name="Comma 3 2 2 2 5" xfId="33364" xr:uid="{9CD20B74-DD0B-43BE-9C61-AE370D55A78A}"/>
    <cellStyle name="Comma 3 2 2 2 5 2" xfId="33365" xr:uid="{A22C2D21-6747-411A-A86D-A732DA616D9D}"/>
    <cellStyle name="Comma 3 2 2 2 5 2 2" xfId="33366" xr:uid="{5134580B-DD63-4EF8-835D-8023D4A27D3C}"/>
    <cellStyle name="Comma 3 2 2 2 5 3" xfId="33367" xr:uid="{812C9A8F-E530-4C64-8156-A6ED2FA09997}"/>
    <cellStyle name="Comma 3 2 2 2 6" xfId="33368" xr:uid="{620F12FD-2AFD-44CD-B781-BA9FB6D20FFF}"/>
    <cellStyle name="Comma 3 2 2 2 6 2" xfId="33369" xr:uid="{85B80BC9-5449-4C7C-B4E8-10FF8A1A58E4}"/>
    <cellStyle name="Comma 3 2 2 2 7" xfId="33370" xr:uid="{08D43C0E-E834-4816-9709-2F80789603CB}"/>
    <cellStyle name="Comma 3 2 2 2 7 2" xfId="33371" xr:uid="{5951783D-D151-4807-B308-38D89CC67F2C}"/>
    <cellStyle name="Comma 3 2 2 2 8" xfId="33372" xr:uid="{053862C4-092D-4076-81CB-0228D2A5851A}"/>
    <cellStyle name="Comma 3 2 2 2 9" xfId="33373" xr:uid="{7B791F5F-B455-4EA3-94DA-BDF9E55BDDC8}"/>
    <cellStyle name="Comma 3 2 2 3" xfId="33374" xr:uid="{36D0984D-48CA-4853-B929-287C4BF021E1}"/>
    <cellStyle name="Comma 3 2 2 3 2" xfId="33375" xr:uid="{790B3486-2C92-4093-8FDD-06290C258A02}"/>
    <cellStyle name="Comma 3 2 2 3 2 2" xfId="33376" xr:uid="{94DBD28D-8F1F-4F69-A3D7-1C5F0E70B9DC}"/>
    <cellStyle name="Comma 3 2 2 3 2 2 2" xfId="33377" xr:uid="{97C6A218-3281-4803-B72E-B4AB22231673}"/>
    <cellStyle name="Comma 3 2 2 3 2 2 2 2" xfId="33378" xr:uid="{430DF4D4-2F46-4B95-843D-F26BD07D987F}"/>
    <cellStyle name="Comma 3 2 2 3 2 2 2 2 2" xfId="33379" xr:uid="{5371C047-1FAD-4DFB-A1A9-7123F5621107}"/>
    <cellStyle name="Comma 3 2 2 3 2 2 2 3" xfId="33380" xr:uid="{6CCEDFCD-B466-4DDA-8406-F9D8BD7AD472}"/>
    <cellStyle name="Comma 3 2 2 3 2 2 3" xfId="33381" xr:uid="{1AB8166C-0972-4CF5-AA66-8430DEAAA235}"/>
    <cellStyle name="Comma 3 2 2 3 2 2 3 2" xfId="33382" xr:uid="{92F51136-D26B-43D9-B99A-97A03971319A}"/>
    <cellStyle name="Comma 3 2 2 3 2 2 4" xfId="33383" xr:uid="{ECE7FB65-BA9D-4CCD-826E-99A4F7C179EC}"/>
    <cellStyle name="Comma 3 2 2 3 2 3" xfId="33384" xr:uid="{4D07F968-FC7E-4A0B-B31F-77E055F6D720}"/>
    <cellStyle name="Comma 3 2 2 3 2 3 2" xfId="33385" xr:uid="{4AED6BFA-F921-4822-9F9C-2E42F5806371}"/>
    <cellStyle name="Comma 3 2 2 3 2 3 2 2" xfId="33386" xr:uid="{2FC5589A-9700-4BC7-B067-C5F82C4BFF67}"/>
    <cellStyle name="Comma 3 2 2 3 2 3 3" xfId="33387" xr:uid="{59D5D788-B993-4FAE-96E1-F27C2FBF6547}"/>
    <cellStyle name="Comma 3 2 2 3 2 4" xfId="33388" xr:uid="{3E2967D9-D987-417F-9C2A-81F1D6236140}"/>
    <cellStyle name="Comma 3 2 2 3 2 4 2" xfId="33389" xr:uid="{0A770403-A3EB-4819-91C0-B0E85660D0FF}"/>
    <cellStyle name="Comma 3 2 2 3 2 5" xfId="33390" xr:uid="{F0714E6F-398F-4812-9ECC-002EC04F155E}"/>
    <cellStyle name="Comma 3 2 2 3 2 5 2" xfId="33391" xr:uid="{00863AE8-BCC5-4157-A757-55E223FABF4B}"/>
    <cellStyle name="Comma 3 2 2 3 2 6" xfId="33392" xr:uid="{071E0B24-CCB4-4FC4-A550-45D8074D5C7D}"/>
    <cellStyle name="Comma 3 2 2 3 2 7" xfId="33393" xr:uid="{B145CB17-3CDD-46D2-875C-1E7D9F690A7F}"/>
    <cellStyle name="Comma 3 2 2 3 3" xfId="33394" xr:uid="{FD6015ED-F472-4A04-9EF9-AC35216FFF4D}"/>
    <cellStyle name="Comma 3 2 2 3 3 2" xfId="33395" xr:uid="{EFD78057-DDB0-4D62-B5B2-10540C4D3C30}"/>
    <cellStyle name="Comma 3 2 2 3 3 2 2" xfId="33396" xr:uid="{6D3CC9CF-3016-4524-A922-FC5ADEA406F2}"/>
    <cellStyle name="Comma 3 2 2 3 3 2 2 2" xfId="33397" xr:uid="{B806641F-8DE4-4015-B833-24640394D4DA}"/>
    <cellStyle name="Comma 3 2 2 3 3 2 3" xfId="33398" xr:uid="{05A6AB39-75CB-4451-B3B0-7623AEC7C951}"/>
    <cellStyle name="Comma 3 2 2 3 3 3" xfId="33399" xr:uid="{8C451121-4689-49E4-B638-CEC9D0A80655}"/>
    <cellStyle name="Comma 3 2 2 3 3 3 2" xfId="33400" xr:uid="{54CAEA47-9B95-4075-A205-D2BD1F88A5B8}"/>
    <cellStyle name="Comma 3 2 2 3 3 4" xfId="33401" xr:uid="{3EDE2F62-B369-4F7C-B7A8-EB0D0F745289}"/>
    <cellStyle name="Comma 3 2 2 3 4" xfId="33402" xr:uid="{DDAD0F1B-F59F-4F31-8969-A2C71B597EA9}"/>
    <cellStyle name="Comma 3 2 2 3 4 2" xfId="33403" xr:uid="{2BE366C0-0A46-456B-8527-A452D56C8AD5}"/>
    <cellStyle name="Comma 3 2 2 3 4 2 2" xfId="33404" xr:uid="{9B38D8A8-55C7-47D0-86EE-A399F4B2FE24}"/>
    <cellStyle name="Comma 3 2 2 3 4 3" xfId="33405" xr:uid="{3B9B976C-3581-46FA-9DD7-DB1D3A6D4E19}"/>
    <cellStyle name="Comma 3 2 2 3 5" xfId="33406" xr:uid="{4FAA98A0-CAF5-4232-9F8B-F1E1BC35B217}"/>
    <cellStyle name="Comma 3 2 2 3 5 2" xfId="33407" xr:uid="{4CF13172-4661-4EA9-8432-D31BAAE95493}"/>
    <cellStyle name="Comma 3 2 2 3 6" xfId="33408" xr:uid="{BD5A58BC-542D-4E66-82F2-4FB1EB97D635}"/>
    <cellStyle name="Comma 3 2 2 3 6 2" xfId="33409" xr:uid="{5224A4ED-FA36-45BB-B2C3-3D8D34A89E9A}"/>
    <cellStyle name="Comma 3 2 2 3 7" xfId="33410" xr:uid="{F5D7A307-9C99-4539-8ADD-4339566B3AAE}"/>
    <cellStyle name="Comma 3 2 2 3 8" xfId="33411" xr:uid="{B66E4330-3F19-47B4-9024-5D2E8DB18787}"/>
    <cellStyle name="Comma 3 2 2 4" xfId="33412" xr:uid="{6A5F221E-4D6B-4FF6-9F4A-5F4A7D1EB581}"/>
    <cellStyle name="Comma 3 2 2 4 2" xfId="33413" xr:uid="{F9FFEAA5-9A9E-4198-BE18-C99CFD4A69A6}"/>
    <cellStyle name="Comma 3 2 2 4 2 2" xfId="33414" xr:uid="{586EDCAC-B619-4F19-AFAC-A7191B1EA05E}"/>
    <cellStyle name="Comma 3 2 2 4 2 2 2" xfId="33415" xr:uid="{1C5D9DE7-2CEC-4992-8264-EDEB4603C3EA}"/>
    <cellStyle name="Comma 3 2 2 4 2 2 2 2" xfId="33416" xr:uid="{46764DC0-5956-478B-A9EB-39468BF5424A}"/>
    <cellStyle name="Comma 3 2 2 4 2 2 3" xfId="33417" xr:uid="{58F7E902-A77E-4BF9-A11A-12EFDDA05379}"/>
    <cellStyle name="Comma 3 2 2 4 2 3" xfId="33418" xr:uid="{54DA9E6E-7A76-4A49-B355-5B94D8C23BAD}"/>
    <cellStyle name="Comma 3 2 2 4 2 3 2" xfId="33419" xr:uid="{BD81CC08-7FF2-46D0-9AF2-8B01F10A0218}"/>
    <cellStyle name="Comma 3 2 2 4 2 4" xfId="33420" xr:uid="{B3075A7D-7A51-4F7B-816D-A8CBFDC1E015}"/>
    <cellStyle name="Comma 3 2 2 4 3" xfId="33421" xr:uid="{D5B93FAD-1963-4306-9203-46A2EE08993B}"/>
    <cellStyle name="Comma 3 2 2 4 3 2" xfId="33422" xr:uid="{35AB5396-A159-4865-9C1C-4EBFD7447988}"/>
    <cellStyle name="Comma 3 2 2 4 3 2 2" xfId="33423" xr:uid="{B3ADAB74-2DA5-4454-8DF1-22125AEFA5D0}"/>
    <cellStyle name="Comma 3 2 2 4 3 3" xfId="33424" xr:uid="{F15CE66B-D799-4F75-B4B4-935AFAEB26D2}"/>
    <cellStyle name="Comma 3 2 2 4 4" xfId="33425" xr:uid="{5D1AA464-2399-40F4-B944-7CF79357AD47}"/>
    <cellStyle name="Comma 3 2 2 4 4 2" xfId="33426" xr:uid="{ED0E8F1C-28A9-4F01-91F1-994E4123B5AB}"/>
    <cellStyle name="Comma 3 2 2 4 5" xfId="33427" xr:uid="{2C5B2140-3F9F-4FB2-B739-1B349CEFEA5C}"/>
    <cellStyle name="Comma 3 2 2 4 5 2" xfId="33428" xr:uid="{202C90C5-5D92-4D76-8EA4-2CDEC57B80DA}"/>
    <cellStyle name="Comma 3 2 2 4 6" xfId="33429" xr:uid="{79C38540-BA23-4FAD-88E4-CBB4E8CD3B1E}"/>
    <cellStyle name="Comma 3 2 2 4 7" xfId="33430" xr:uid="{64EFA8FB-DC86-4BFD-BA4C-880B910EAE28}"/>
    <cellStyle name="Comma 3 2 2 5" xfId="33431" xr:uid="{1099B104-284B-4B8C-B832-D9E25028CDE0}"/>
    <cellStyle name="Comma 3 2 2 5 2" xfId="33432" xr:uid="{308A9781-7ABD-4534-B7FB-B7F61F359FD0}"/>
    <cellStyle name="Comma 3 2 2 5 2 2" xfId="33433" xr:uid="{45CC1005-619B-4375-A165-85284D059EDA}"/>
    <cellStyle name="Comma 3 2 2 5 2 2 2" xfId="33434" xr:uid="{E9441993-EDEA-4EC3-BD24-BFDBB8CA98D9}"/>
    <cellStyle name="Comma 3 2 2 5 2 2 2 2" xfId="33435" xr:uid="{716F45EA-15AB-49BC-9B5C-2F446BE01782}"/>
    <cellStyle name="Comma 3 2 2 5 2 2 3" xfId="33436" xr:uid="{1392E01E-338A-4ED2-AFCF-1E107589DC9C}"/>
    <cellStyle name="Comma 3 2 2 5 2 3" xfId="33437" xr:uid="{70BB8D05-3C8E-42FA-BEE8-061C38F1407E}"/>
    <cellStyle name="Comma 3 2 2 5 2 3 2" xfId="33438" xr:uid="{F32533C3-B629-4267-8CA1-A95019F06D05}"/>
    <cellStyle name="Comma 3 2 2 5 2 4" xfId="33439" xr:uid="{00A782D2-96B5-4B2C-8417-F37928012728}"/>
    <cellStyle name="Comma 3 2 2 5 3" xfId="33440" xr:uid="{8A2ABDF2-7443-40FB-B8AF-C0398D9E5240}"/>
    <cellStyle name="Comma 3 2 2 5 3 2" xfId="33441" xr:uid="{F67558AD-2A80-4D8E-B463-7C76152FC002}"/>
    <cellStyle name="Comma 3 2 2 5 3 2 2" xfId="33442" xr:uid="{EA976C1D-921F-419F-A83D-546B4481389C}"/>
    <cellStyle name="Comma 3 2 2 5 3 3" xfId="33443" xr:uid="{3AC82316-926F-4F3D-8036-513BB7C75B21}"/>
    <cellStyle name="Comma 3 2 2 5 4" xfId="33444" xr:uid="{C6A0E7AE-72AD-45E9-86DE-EA00A01E6DA1}"/>
    <cellStyle name="Comma 3 2 2 5 4 2" xfId="33445" xr:uid="{1C86939E-C5EB-4357-84DC-C9A21B385E7A}"/>
    <cellStyle name="Comma 3 2 2 5 5" xfId="33446" xr:uid="{87561C97-B4EB-4B96-A5E4-34B13B289FDF}"/>
    <cellStyle name="Comma 3 2 2 6" xfId="33447" xr:uid="{89F64CED-C8A3-4F61-9E1D-ADCE62B94A7E}"/>
    <cellStyle name="Comma 3 2 2 6 2" xfId="33448" xr:uid="{35D30605-747B-47B0-8489-0DFE0CFD0D0E}"/>
    <cellStyle name="Comma 3 2 2 6 2 2" xfId="33449" xr:uid="{A6E1D17D-01D7-4A67-9C9B-1EB51D07C781}"/>
    <cellStyle name="Comma 3 2 2 6 2 2 2" xfId="33450" xr:uid="{8924B011-7037-482E-B603-74669BEF5C75}"/>
    <cellStyle name="Comma 3 2 2 6 2 3" xfId="33451" xr:uid="{63D37BE1-1494-4C01-A6AD-E544FE22D80A}"/>
    <cellStyle name="Comma 3 2 2 6 3" xfId="33452" xr:uid="{92DC0183-C41C-4464-8E53-DEF2CB3E4F03}"/>
    <cellStyle name="Comma 3 2 2 6 3 2" xfId="33453" xr:uid="{12E119B9-1AFC-47BC-9D3A-9EB8FD4E6F40}"/>
    <cellStyle name="Comma 3 2 2 6 4" xfId="33454" xr:uid="{6B2102F6-B54D-4EE0-A957-5FA09E25BDD3}"/>
    <cellStyle name="Comma 3 2 2 7" xfId="33455" xr:uid="{39DB583C-F82E-4742-BF94-DF73A1B16FF5}"/>
    <cellStyle name="Comma 3 2 2 7 2" xfId="33456" xr:uid="{DCA5142E-64AD-4FE6-BDF0-3AEDD4440DC7}"/>
    <cellStyle name="Comma 3 2 2 7 2 2" xfId="33457" xr:uid="{3CE71161-951C-4D7D-A008-FA16B136505E}"/>
    <cellStyle name="Comma 3 2 2 7 3" xfId="33458" xr:uid="{763CD534-D954-4CF4-9952-79FE65A9A24F}"/>
    <cellStyle name="Comma 3 2 2 8" xfId="33459" xr:uid="{F8EE6B44-E40C-4312-B34B-97DF1AE78215}"/>
    <cellStyle name="Comma 3 2 2 8 2" xfId="33460" xr:uid="{C79C59D1-00D3-4047-B3B5-288EC1B6C751}"/>
    <cellStyle name="Comma 3 2 2 9" xfId="33461" xr:uid="{BAB88941-3FC4-4B68-829A-8DE24E136833}"/>
    <cellStyle name="Comma 3 2 2 9 2" xfId="33462" xr:uid="{C4D6A55E-B2E6-458C-A920-C39A56B979AF}"/>
    <cellStyle name="Comma 3 2 3" xfId="33463" xr:uid="{1D147955-464F-4DB1-906D-940BF3DC55A3}"/>
    <cellStyle name="Comma 3 2 3 2" xfId="33464" xr:uid="{65E4645C-F6F0-4ED8-91ED-867C9BCBDC58}"/>
    <cellStyle name="Comma 3 2 3 2 2" xfId="33465" xr:uid="{883FC1C3-48E7-4D7B-BCAC-5181CED720FB}"/>
    <cellStyle name="Comma 3 2 3 2 2 2" xfId="33466" xr:uid="{D112431B-AA0F-4524-937E-D3D755D0C7CC}"/>
    <cellStyle name="Comma 3 2 3 2 2 2 2" xfId="33467" xr:uid="{CF670277-7BAA-4041-B2BC-B3160E064C0B}"/>
    <cellStyle name="Comma 3 2 3 2 2 2 2 2" xfId="33468" xr:uid="{13EF2754-7864-4776-9955-10B95146A563}"/>
    <cellStyle name="Comma 3 2 3 2 2 2 3" xfId="33469" xr:uid="{24E635DE-C32E-4D82-9CED-DC3DBD3C18E9}"/>
    <cellStyle name="Comma 3 2 3 2 2 3" xfId="33470" xr:uid="{F46DE080-D373-47AA-ACB3-6BE7858FC78A}"/>
    <cellStyle name="Comma 3 2 3 2 2 3 2" xfId="33471" xr:uid="{4B06A5FC-B573-4F6E-9F33-B43E6134FC22}"/>
    <cellStyle name="Comma 3 2 3 2 2 4" xfId="33472" xr:uid="{3B3169FA-541A-43EF-9853-2314325D31CB}"/>
    <cellStyle name="Comma 3 2 3 2 2 4 2" xfId="33473" xr:uid="{A4441A77-1227-4CDB-A01D-4AEA8EA48D94}"/>
    <cellStyle name="Comma 3 2 3 2 2 5" xfId="33474" xr:uid="{DA1E2C26-3EA5-4D57-A03C-4C0471FB6265}"/>
    <cellStyle name="Comma 3 2 3 2 2 6" xfId="33475" xr:uid="{43E96F12-D553-4471-A7B4-3D0BA9438F91}"/>
    <cellStyle name="Comma 3 2 3 2 3" xfId="33476" xr:uid="{EAA520D3-868C-409B-9DBB-32EBDFBE78AE}"/>
    <cellStyle name="Comma 3 2 3 2 3 2" xfId="33477" xr:uid="{4B96AD71-CB7D-4BC6-80B8-6FA9CA159493}"/>
    <cellStyle name="Comma 3 2 3 2 3 2 2" xfId="33478" xr:uid="{0399B021-03C0-47F2-8703-E21FD8F1B8AA}"/>
    <cellStyle name="Comma 3 2 3 2 3 3" xfId="33479" xr:uid="{11303DAF-EAF9-4DCE-BFDE-5E9102CE58CD}"/>
    <cellStyle name="Comma 3 2 3 2 4" xfId="33480" xr:uid="{AEAD5E8D-B3B6-42D8-9225-649890E95F69}"/>
    <cellStyle name="Comma 3 2 3 2 4 2" xfId="33481" xr:uid="{4853DE25-223C-457D-A20A-B45C2A709D13}"/>
    <cellStyle name="Comma 3 2 3 2 5" xfId="33482" xr:uid="{48079A54-D927-4D8B-916D-6768A0743652}"/>
    <cellStyle name="Comma 3 2 3 2 5 2" xfId="33483" xr:uid="{96D61121-81A6-475F-8A7F-C2BF7680376A}"/>
    <cellStyle name="Comma 3 2 3 2 6" xfId="33484" xr:uid="{123F08F2-4D1D-4F67-ABDE-2BC9EA94A0B7}"/>
    <cellStyle name="Comma 3 2 3 2 7" xfId="33485" xr:uid="{147DC252-B36E-4DED-9078-88EDF12371BA}"/>
    <cellStyle name="Comma 3 2 3 3" xfId="33486" xr:uid="{D22BA791-2584-4565-918B-BB010C265527}"/>
    <cellStyle name="Comma 3 2 3 3 2" xfId="33487" xr:uid="{B73B60B4-65A7-4CC8-B808-C203C89287A2}"/>
    <cellStyle name="Comma 3 2 3 3 2 2" xfId="33488" xr:uid="{1B297E8B-DBA8-4598-B8F4-04F87A4C3681}"/>
    <cellStyle name="Comma 3 2 3 3 2 2 2" xfId="33489" xr:uid="{EE06ACA7-7FFC-47E6-82F7-59527FD64F22}"/>
    <cellStyle name="Comma 3 2 3 3 2 2 2 2" xfId="33490" xr:uid="{B37FCD6A-F138-419C-A48B-78BC0B574EFB}"/>
    <cellStyle name="Comma 3 2 3 3 2 2 3" xfId="33491" xr:uid="{EE6F093A-6DE3-4265-8F19-8A4A9F36A0AB}"/>
    <cellStyle name="Comma 3 2 3 3 2 3" xfId="33492" xr:uid="{9240C146-1B36-4C27-BBB8-734A62026F95}"/>
    <cellStyle name="Comma 3 2 3 3 2 3 2" xfId="33493" xr:uid="{0C1619DC-AAC3-4D74-BAA8-FE9D072B9F2D}"/>
    <cellStyle name="Comma 3 2 3 3 2 4" xfId="33494" xr:uid="{397C5183-DE71-4EE6-8AB1-872791F6F31A}"/>
    <cellStyle name="Comma 3 2 3 3 3" xfId="33495" xr:uid="{A1FA924E-308D-4E41-8828-3473BE4A3DE1}"/>
    <cellStyle name="Comma 3 2 3 3 3 2" xfId="33496" xr:uid="{8FD7BB64-2837-431A-80A6-9BB7E7D9A998}"/>
    <cellStyle name="Comma 3 2 3 3 3 2 2" xfId="33497" xr:uid="{E1AF0351-EF03-4993-AF56-D9626AAA8424}"/>
    <cellStyle name="Comma 3 2 3 3 3 3" xfId="33498" xr:uid="{CE7A0D69-DDDC-4BAB-AB3F-FDFD7D44546E}"/>
    <cellStyle name="Comma 3 2 3 3 4" xfId="33499" xr:uid="{6039299F-3A72-4F66-ADE9-295898367BDD}"/>
    <cellStyle name="Comma 3 2 3 3 4 2" xfId="33500" xr:uid="{177DD029-70AF-4EE5-8CA1-99FECAF3FBCF}"/>
    <cellStyle name="Comma 3 2 3 3 5" xfId="33501" xr:uid="{D1CD80C4-27D3-481D-A4EE-FB995245BDD8}"/>
    <cellStyle name="Comma 3 2 3 3 5 2" xfId="33502" xr:uid="{40D3136B-DDCF-46C0-B53E-8B65BE5F9859}"/>
    <cellStyle name="Comma 3 2 3 3 6" xfId="33503" xr:uid="{B36F78D3-B4CB-4C34-A244-050B6A7A5A5E}"/>
    <cellStyle name="Comma 3 2 3 3 7" xfId="33504" xr:uid="{EF355FDD-1C08-4F8A-A528-CB1A39AC0E85}"/>
    <cellStyle name="Comma 3 2 3 4" xfId="33505" xr:uid="{4C4ED7B6-991B-48A1-ACB7-1856767B2025}"/>
    <cellStyle name="Comma 3 2 3 4 2" xfId="33506" xr:uid="{EE7F7999-85D9-4196-BA7A-992C238C7E68}"/>
    <cellStyle name="Comma 3 2 3 4 2 2" xfId="33507" xr:uid="{141D6F98-C1FC-47C1-A844-6331A4819E08}"/>
    <cellStyle name="Comma 3 2 3 4 2 2 2" xfId="33508" xr:uid="{2E44D483-6146-47D5-B3EF-684A92CE1BAA}"/>
    <cellStyle name="Comma 3 2 3 4 2 3" xfId="33509" xr:uid="{02AFC6B5-1AD2-494B-86DB-12DE2249B412}"/>
    <cellStyle name="Comma 3 2 3 4 3" xfId="33510" xr:uid="{D5DF3E95-50F4-41B0-B135-C5AD821EC894}"/>
    <cellStyle name="Comma 3 2 3 4 3 2" xfId="33511" xr:uid="{BBDDDCE9-1EF2-4B9F-9239-9FCD236B9195}"/>
    <cellStyle name="Comma 3 2 3 4 4" xfId="33512" xr:uid="{F1EAA6C0-F082-4FBA-A736-629DDE9C7AF9}"/>
    <cellStyle name="Comma 3 2 3 5" xfId="33513" xr:uid="{CF5A6AD9-C60A-45B7-A50A-7F131696681D}"/>
    <cellStyle name="Comma 3 2 3 5 2" xfId="33514" xr:uid="{F1AF55BE-4637-40DA-B7BA-56B42499C800}"/>
    <cellStyle name="Comma 3 2 3 5 2 2" xfId="33515" xr:uid="{362CB5AA-0994-4F44-B9E7-72D5A76F58AB}"/>
    <cellStyle name="Comma 3 2 3 5 3" xfId="33516" xr:uid="{06A7A110-E01B-4B34-B08A-1860C94E6050}"/>
    <cellStyle name="Comma 3 2 3 6" xfId="33517" xr:uid="{BACA9967-9C41-4490-9F57-809C54BF7038}"/>
    <cellStyle name="Comma 3 2 3 6 2" xfId="33518" xr:uid="{981A7879-2768-4DA1-9A8A-EB3B3F7005BD}"/>
    <cellStyle name="Comma 3 2 3 7" xfId="33519" xr:uid="{DFE73902-7846-4667-8B59-15A3D5F5563C}"/>
    <cellStyle name="Comma 3 2 3 7 2" xfId="33520" xr:uid="{0CBA701C-AF21-4708-B3FE-0AD8EBB7C186}"/>
    <cellStyle name="Comma 3 2 3 8" xfId="33521" xr:uid="{8C959BA7-DB62-4214-AFAE-C92B83D1B069}"/>
    <cellStyle name="Comma 3 2 3 9" xfId="33522" xr:uid="{BF13850D-5E61-4804-AACC-D20BC1EDFBB4}"/>
    <cellStyle name="Comma 3 2 4" xfId="33523" xr:uid="{60F4F101-515A-46D4-9369-A93FA8BEE5CA}"/>
    <cellStyle name="Comma 3 2 4 2" xfId="33524" xr:uid="{C10C4429-3693-431B-8486-78CF253F6C3D}"/>
    <cellStyle name="Comma 3 2 4 2 2" xfId="33525" xr:uid="{8C36D2C1-7998-4A96-A8A0-6DBE3FB12FA6}"/>
    <cellStyle name="Comma 3 2 4 2 2 2" xfId="33526" xr:uid="{56BF2C0C-B42A-42DE-B30E-AD653A5640A5}"/>
    <cellStyle name="Comma 3 2 4 2 2 2 2" xfId="33527" xr:uid="{86E58799-3AD0-403A-9E8C-4E23D3A4751B}"/>
    <cellStyle name="Comma 3 2 4 2 2 2 2 2" xfId="33528" xr:uid="{C4032163-6503-4483-B84A-AE5159F32293}"/>
    <cellStyle name="Comma 3 2 4 2 2 2 3" xfId="33529" xr:uid="{48045D5D-D4D4-4B9F-9F1D-FA14EC75DE2B}"/>
    <cellStyle name="Comma 3 2 4 2 2 3" xfId="33530" xr:uid="{40CC5F6B-1EA0-4023-AAFC-F199C03D01AF}"/>
    <cellStyle name="Comma 3 2 4 2 2 3 2" xfId="33531" xr:uid="{AE07E0CF-EB02-49DF-A5DB-ECBB81CFE459}"/>
    <cellStyle name="Comma 3 2 4 2 2 4" xfId="33532" xr:uid="{7AE16AE6-D93A-4256-9EED-1F6B9D47B247}"/>
    <cellStyle name="Comma 3 2 4 2 3" xfId="33533" xr:uid="{D48EE58F-6C47-41A9-82F2-9A126CC0D2BE}"/>
    <cellStyle name="Comma 3 2 4 2 3 2" xfId="33534" xr:uid="{C7376503-D733-483E-9F9B-212DE960D6CE}"/>
    <cellStyle name="Comma 3 2 4 2 3 2 2" xfId="33535" xr:uid="{89006939-ADC7-4CFE-B2AD-9DD447B00907}"/>
    <cellStyle name="Comma 3 2 4 2 3 3" xfId="33536" xr:uid="{42880479-48AA-4853-B9B2-24040FFFADAA}"/>
    <cellStyle name="Comma 3 2 4 2 4" xfId="33537" xr:uid="{3712D235-4226-4B79-980B-2859C0500D2F}"/>
    <cellStyle name="Comma 3 2 4 2 4 2" xfId="33538" xr:uid="{452A0DF5-274F-4546-B61A-94B28FD248FB}"/>
    <cellStyle name="Comma 3 2 4 2 5" xfId="33539" xr:uid="{9134BCD5-9FCC-4AC4-87C3-5ECEFF3528AF}"/>
    <cellStyle name="Comma 3 2 4 2 5 2" xfId="33540" xr:uid="{AA0D27E9-43A9-4B17-9680-9F0CDD1985C1}"/>
    <cellStyle name="Comma 3 2 4 2 6" xfId="33541" xr:uid="{E2E0321F-09FC-413E-8C05-3F120929B451}"/>
    <cellStyle name="Comma 3 2 4 2 7" xfId="33542" xr:uid="{6CD548F5-69B3-46B9-911D-70669CEDFB87}"/>
    <cellStyle name="Comma 3 2 4 3" xfId="33543" xr:uid="{AAAF68F0-2BE1-4355-A01E-D70BBE92B6F0}"/>
    <cellStyle name="Comma 3 2 4 3 2" xfId="33544" xr:uid="{B9927E4C-DA88-42A5-860D-729F07A0F2A8}"/>
    <cellStyle name="Comma 3 2 4 3 2 2" xfId="33545" xr:uid="{01295EF1-9AF4-407F-8521-6382BA40C3A8}"/>
    <cellStyle name="Comma 3 2 4 3 2 2 2" xfId="33546" xr:uid="{65F6B4B6-AE7E-4C87-90F0-B53FF5798B11}"/>
    <cellStyle name="Comma 3 2 4 3 2 3" xfId="33547" xr:uid="{8CF1AFC0-030D-482D-9B72-917D14E81592}"/>
    <cellStyle name="Comma 3 2 4 3 3" xfId="33548" xr:uid="{04ACDAFE-5F5E-4090-8373-26F90D1B7B98}"/>
    <cellStyle name="Comma 3 2 4 3 3 2" xfId="33549" xr:uid="{683B0DFE-9566-4539-AB12-B7529ED0914E}"/>
    <cellStyle name="Comma 3 2 4 3 4" xfId="33550" xr:uid="{C45C71F3-B75D-40FA-8251-9FD718F0582F}"/>
    <cellStyle name="Comma 3 2 4 4" xfId="33551" xr:uid="{B4C5B3E1-4E9B-469A-83F9-652903230406}"/>
    <cellStyle name="Comma 3 2 4 4 2" xfId="33552" xr:uid="{9E318228-BD2B-44F0-BDCA-10794C660789}"/>
    <cellStyle name="Comma 3 2 4 4 2 2" xfId="33553" xr:uid="{03217F87-3794-4F27-91A0-D61FD5E3AC5B}"/>
    <cellStyle name="Comma 3 2 4 4 3" xfId="33554" xr:uid="{87A59244-F81A-4EC6-91B3-12C19E29A774}"/>
    <cellStyle name="Comma 3 2 4 5" xfId="33555" xr:uid="{3009D7F6-E768-496B-8AA5-48B6A5B4FDA7}"/>
    <cellStyle name="Comma 3 2 4 5 2" xfId="33556" xr:uid="{92C37A9B-288F-4130-AD1D-65D7121E90F9}"/>
    <cellStyle name="Comma 3 2 4 6" xfId="33557" xr:uid="{D2756309-9739-4EBF-B720-37D9DF5014A7}"/>
    <cellStyle name="Comma 3 2 4 6 2" xfId="33558" xr:uid="{BB9E40EC-A563-4143-B023-9471441BA0C7}"/>
    <cellStyle name="Comma 3 2 4 7" xfId="33559" xr:uid="{C42B6D4F-88DD-4CC3-8ECF-0E8AF9B3A8E9}"/>
    <cellStyle name="Comma 3 2 4 8" xfId="33560" xr:uid="{C9FF625E-B328-4030-BB5F-6AD2F0B3D5F4}"/>
    <cellStyle name="Comma 3 2 5" xfId="33561" xr:uid="{3620F89A-DD62-45D8-8ED9-D58982C418A6}"/>
    <cellStyle name="Comma 3 2 5 2" xfId="33562" xr:uid="{937B61B3-042A-44F4-B78A-9185DF69708F}"/>
    <cellStyle name="Comma 3 2 5 2 2" xfId="33563" xr:uid="{2BA0AD9F-A6BC-4B9C-9695-DE0AD3C7DC55}"/>
    <cellStyle name="Comma 3 2 5 2 2 2" xfId="33564" xr:uid="{0AA5117A-F47D-4DDC-9007-FB0CD9CC2470}"/>
    <cellStyle name="Comma 3 2 5 2 2 2 2" xfId="33565" xr:uid="{03372BC7-9E28-4554-93DB-F354A4D83620}"/>
    <cellStyle name="Comma 3 2 5 2 2 3" xfId="33566" xr:uid="{ACD5766A-E210-482B-AAD6-09E9AAD1E449}"/>
    <cellStyle name="Comma 3 2 5 2 3" xfId="33567" xr:uid="{A62B9FB2-DE72-45F3-A07C-48AA8831088D}"/>
    <cellStyle name="Comma 3 2 5 2 3 2" xfId="33568" xr:uid="{7D694F6A-4220-48A6-ABCC-55EDAF35F1A1}"/>
    <cellStyle name="Comma 3 2 5 2 4" xfId="33569" xr:uid="{EE9B3C05-399F-4F92-8593-B2C7F7FE0705}"/>
    <cellStyle name="Comma 3 2 5 3" xfId="33570" xr:uid="{9C210348-1FFC-45B0-A110-D30EB2EE77D4}"/>
    <cellStyle name="Comma 3 2 5 3 2" xfId="33571" xr:uid="{10A8723D-D801-45BA-88E8-250D1A63E5E9}"/>
    <cellStyle name="Comma 3 2 5 3 2 2" xfId="33572" xr:uid="{CE0775D7-8697-4172-ACC6-CE2A2A6F9F03}"/>
    <cellStyle name="Comma 3 2 5 3 3" xfId="33573" xr:uid="{C8E04F41-FA48-48D6-A01E-C1619887086D}"/>
    <cellStyle name="Comma 3 2 5 4" xfId="33574" xr:uid="{DE70BC51-321E-4D08-8E02-4E7F12CE4490}"/>
    <cellStyle name="Comma 3 2 5 4 2" xfId="33575" xr:uid="{C87AA24E-EA54-4CCA-A31D-DA60CA24D719}"/>
    <cellStyle name="Comma 3 2 5 5" xfId="33576" xr:uid="{509F3F89-B955-436A-A865-1157DC388E2A}"/>
    <cellStyle name="Comma 3 2 5 5 2" xfId="33577" xr:uid="{57FD9B4B-D976-4E2A-83B6-EE04A4C3009A}"/>
    <cellStyle name="Comma 3 2 5 6" xfId="33578" xr:uid="{05F9E010-7042-45F3-ADC3-23630FD2E966}"/>
    <cellStyle name="Comma 3 2 5 7" xfId="33579" xr:uid="{4AA5879A-E151-4793-83C7-55E827A35073}"/>
    <cellStyle name="Comma 3 2 6" xfId="33580" xr:uid="{596B604A-C8BC-4139-AA4A-F2409EDA31DC}"/>
    <cellStyle name="Comma 3 2 6 2" xfId="33581" xr:uid="{C3DF41A1-0F6A-4D1F-98D3-4E7FADA65DD1}"/>
    <cellStyle name="Comma 3 2 6 2 2" xfId="33582" xr:uid="{5FF32779-1393-4100-AA2D-E2D0F09575B8}"/>
    <cellStyle name="Comma 3 2 6 2 2 2" xfId="33583" xr:uid="{F65C4591-B745-4CA0-B144-A21BB8310426}"/>
    <cellStyle name="Comma 3 2 6 2 2 2 2" xfId="33584" xr:uid="{E334EBC8-CA3D-448D-99BF-777C2CDB5741}"/>
    <cellStyle name="Comma 3 2 6 2 2 3" xfId="33585" xr:uid="{4F3B0182-22B5-46BE-8952-6039D17DEC99}"/>
    <cellStyle name="Comma 3 2 6 2 3" xfId="33586" xr:uid="{465EE3E1-DFF1-4C48-B254-21AF508EC5E5}"/>
    <cellStyle name="Comma 3 2 6 2 3 2" xfId="33587" xr:uid="{1994280B-C3F9-4BC3-BE86-35AFBE9D5AB7}"/>
    <cellStyle name="Comma 3 2 6 2 4" xfId="33588" xr:uid="{8C1213CF-7470-42CF-948E-2EB49CCF0F62}"/>
    <cellStyle name="Comma 3 2 6 3" xfId="33589" xr:uid="{52CC6DBC-379E-4909-A849-49BBD169CE39}"/>
    <cellStyle name="Comma 3 2 6 3 2" xfId="33590" xr:uid="{6C748B28-7B8A-44BD-B232-DA44170313CD}"/>
    <cellStyle name="Comma 3 2 6 3 2 2" xfId="33591" xr:uid="{FCA57C48-0523-45D5-B97A-A6F0A0C44AA7}"/>
    <cellStyle name="Comma 3 2 6 3 3" xfId="33592" xr:uid="{77BB9C9D-8E63-4639-9BCA-F194ED8A01CB}"/>
    <cellStyle name="Comma 3 2 6 4" xfId="33593" xr:uid="{6466A2C6-F358-43A7-9226-430611D80871}"/>
    <cellStyle name="Comma 3 2 6 4 2" xfId="33594" xr:uid="{B532BFE8-0A72-496F-85A2-2C2ABCE9ECB3}"/>
    <cellStyle name="Comma 3 2 6 5" xfId="33595" xr:uid="{33826090-48BA-4EA5-937C-FFD689A607D1}"/>
    <cellStyle name="Comma 3 2 7" xfId="33596" xr:uid="{BA0DD954-5B65-4500-B278-C9EF3234D8C8}"/>
    <cellStyle name="Comma 3 2 7 2" xfId="33597" xr:uid="{FD0F39B9-601B-4A4E-9316-7451D2F96B2B}"/>
    <cellStyle name="Comma 3 2 7 2 2" xfId="33598" xr:uid="{C05E4717-CFE4-4EC0-B263-DF8FC879418A}"/>
    <cellStyle name="Comma 3 2 7 2 2 2" xfId="33599" xr:uid="{B6A2B4D1-803F-4BFD-99B9-5689E988B177}"/>
    <cellStyle name="Comma 3 2 7 2 2 2 2" xfId="33600" xr:uid="{D075EBAD-B763-41FD-9EBF-C5C18BD0DED2}"/>
    <cellStyle name="Comma 3 2 7 2 2 3" xfId="33601" xr:uid="{D590E4A7-3E4C-445C-88FC-68C64B5B22F3}"/>
    <cellStyle name="Comma 3 2 7 2 3" xfId="33602" xr:uid="{69608611-88A5-47AA-9022-8F0E2BE41EDD}"/>
    <cellStyle name="Comma 3 2 7 2 3 2" xfId="33603" xr:uid="{F88AB634-95AC-4AAB-9D68-0153F675D5F8}"/>
    <cellStyle name="Comma 3 2 7 2 4" xfId="33604" xr:uid="{ECAE71DB-FE15-41BB-89AD-21ED7EA4A2B4}"/>
    <cellStyle name="Comma 3 2 7 3" xfId="33605" xr:uid="{0673B990-BB39-40A9-8CCB-EC646FA6EE84}"/>
    <cellStyle name="Comma 3 2 7 3 2" xfId="33606" xr:uid="{5DB1025B-BA43-4A90-A5B7-9392BEB2005C}"/>
    <cellStyle name="Comma 3 2 7 3 2 2" xfId="33607" xr:uid="{6CABBBEC-0D9E-4F51-9F38-70BE2E4F7B39}"/>
    <cellStyle name="Comma 3 2 7 3 3" xfId="33608" xr:uid="{F9A1FF95-6772-4872-A805-D776C110592B}"/>
    <cellStyle name="Comma 3 2 7 4" xfId="33609" xr:uid="{320DE7D3-BFB5-487F-A6FE-DA41BCEF4FE9}"/>
    <cellStyle name="Comma 3 2 7 4 2" xfId="33610" xr:uid="{5ABD1C27-4CAF-4AE6-8747-806D0C704F8D}"/>
    <cellStyle name="Comma 3 2 7 5" xfId="33611" xr:uid="{76DD6C66-85B7-4BBC-ABD5-3D8C484B11AF}"/>
    <cellStyle name="Comma 3 2 8" xfId="33612" xr:uid="{AF4E176C-AAB8-4DC2-8E7F-4A73E5A7D70B}"/>
    <cellStyle name="Comma 3 2 8 2" xfId="33613" xr:uid="{C6F77E7D-E2C5-40A9-97D5-62BEDCAA3863}"/>
    <cellStyle name="Comma 3 2 8 2 2" xfId="33614" xr:uid="{CED6AB36-5381-4FBF-85E0-172942F1A103}"/>
    <cellStyle name="Comma 3 2 8 2 2 2" xfId="33615" xr:uid="{F456A73E-778A-44BA-BD5C-8E9BF68468C9}"/>
    <cellStyle name="Comma 3 2 8 2 2 2 2" xfId="33616" xr:uid="{17549475-DFA4-4B91-9A06-A68F993BF8C8}"/>
    <cellStyle name="Comma 3 2 8 2 2 3" xfId="33617" xr:uid="{BCF0D6F1-6E43-4B5F-BA1C-D4D220C35321}"/>
    <cellStyle name="Comma 3 2 8 2 3" xfId="33618" xr:uid="{B27822A0-DAEE-4AA4-A382-988A3518EA2F}"/>
    <cellStyle name="Comma 3 2 8 2 3 2" xfId="33619" xr:uid="{0B0155C0-7033-4030-8E3B-77E6E1622A31}"/>
    <cellStyle name="Comma 3 2 8 2 4" xfId="33620" xr:uid="{922A1CB7-8192-4974-8724-16170E2CE563}"/>
    <cellStyle name="Comma 3 2 8 3" xfId="33621" xr:uid="{0FA9A670-F636-462D-B6C9-D6E00005E811}"/>
    <cellStyle name="Comma 3 2 8 3 2" xfId="33622" xr:uid="{7F04D017-6E57-4807-A283-ED7653C79C36}"/>
    <cellStyle name="Comma 3 2 8 3 2 2" xfId="33623" xr:uid="{34B0EF54-D3CB-4CA2-A467-581E552A9E92}"/>
    <cellStyle name="Comma 3 2 8 3 3" xfId="33624" xr:uid="{9B8F8069-66B5-4306-8005-70F51ECFDD19}"/>
    <cellStyle name="Comma 3 2 8 4" xfId="33625" xr:uid="{52837FCA-4D96-4E18-BCB0-764140A26CD3}"/>
    <cellStyle name="Comma 3 2 8 4 2" xfId="33626" xr:uid="{28C12332-A78C-483B-9F1A-4F86A674B49F}"/>
    <cellStyle name="Comma 3 2 8 5" xfId="33627" xr:uid="{6963D1DE-6B2E-410B-B991-319D130081D4}"/>
    <cellStyle name="Comma 3 2 9" xfId="33628" xr:uid="{194288D9-053E-40D9-A9F1-58ED596D5943}"/>
    <cellStyle name="Comma 3 2 9 2" xfId="33629" xr:uid="{95BD508F-AC26-40A0-9CE8-406AA18E7847}"/>
    <cellStyle name="Comma 3 2 9 2 2" xfId="33630" xr:uid="{86B6ED49-5A1E-4AC5-A2D8-00DAC1A8DE19}"/>
    <cellStyle name="Comma 3 2 9 2 2 2" xfId="33631" xr:uid="{60A9F36F-CCAF-42AA-A23E-E2C3471BBE51}"/>
    <cellStyle name="Comma 3 2 9 2 3" xfId="33632" xr:uid="{6B7C8339-0365-4023-9CC2-CB09B6AAF2A1}"/>
    <cellStyle name="Comma 3 2 9 3" xfId="33633" xr:uid="{216FE4F3-2140-400A-96ED-569EF5BAAFA5}"/>
    <cellStyle name="Comma 3 2 9 3 2" xfId="33634" xr:uid="{C4D59859-064B-4BF9-8FBE-489A86C44399}"/>
    <cellStyle name="Comma 3 2 9 4" xfId="33635" xr:uid="{510F950F-95B0-4E04-AFBB-9746968B675F}"/>
    <cellStyle name="Comma 3 3" xfId="33636" xr:uid="{0E079B8C-E22D-486C-AF02-944085E3CDDF}"/>
    <cellStyle name="Comma 3 3 10" xfId="33637" xr:uid="{34314C7F-EA4D-4559-9779-59A32894F21C}"/>
    <cellStyle name="Comma 3 3 10 2" xfId="33638" xr:uid="{0F8B4BA8-8164-4B20-B192-2FCC40979AAE}"/>
    <cellStyle name="Comma 3 3 11" xfId="33639" xr:uid="{50460F15-A6CB-4DF0-B9D9-680FCD671253}"/>
    <cellStyle name="Comma 3 3 11 2" xfId="33640" xr:uid="{698FDDFF-EDB3-427F-BEE3-3939CA1A21AF}"/>
    <cellStyle name="Comma 3 3 12" xfId="33641" xr:uid="{B034E2F3-463A-4ECB-87AA-F49176B2F72D}"/>
    <cellStyle name="Comma 3 3 13" xfId="33642" xr:uid="{405F084D-5D4C-474B-A3F7-E37E1FA07CB2}"/>
    <cellStyle name="Comma 3 3 2" xfId="33643" xr:uid="{7D4EEF7A-4CDB-4EB8-94DD-4D9461C60F73}"/>
    <cellStyle name="Comma 3 3 2 2" xfId="33644" xr:uid="{381AE740-CF69-44B7-8CEE-4D2B9C15440D}"/>
    <cellStyle name="Comma 3 3 2 2 2" xfId="33645" xr:uid="{93DB0458-F871-47A9-A437-EDA97C417721}"/>
    <cellStyle name="Comma 3 3 2 2 2 2" xfId="33646" xr:uid="{721A0374-B2AB-4254-B515-AFFD76663A4E}"/>
    <cellStyle name="Comma 3 3 2 2 2 2 2" xfId="33647" xr:uid="{DD2AA523-71E2-48C5-A857-74C5D73390E8}"/>
    <cellStyle name="Comma 3 3 2 2 2 2 2 2" xfId="33648" xr:uid="{75E46156-23E9-4F6C-8F02-804558B70EFE}"/>
    <cellStyle name="Comma 3 3 2 2 2 2 3" xfId="33649" xr:uid="{5ACAF2FC-714D-451B-A799-ED3E74677309}"/>
    <cellStyle name="Comma 3 3 2 2 2 3" xfId="33650" xr:uid="{5278B39E-D20A-43B0-8E56-1C1318B66E64}"/>
    <cellStyle name="Comma 3 3 2 2 2 3 2" xfId="33651" xr:uid="{5EC9818F-F8F5-454B-A003-47082D7CD631}"/>
    <cellStyle name="Comma 3 3 2 2 2 4" xfId="33652" xr:uid="{589DA004-B5F6-4353-9DD5-4A3E3001C98C}"/>
    <cellStyle name="Comma 3 3 2 2 2 4 2" xfId="33653" xr:uid="{22BD79AF-4630-4132-ABCB-FA1B66ED20A5}"/>
    <cellStyle name="Comma 3 3 2 2 2 5" xfId="33654" xr:uid="{5C74F433-C09B-4585-9A0F-50D4AA550D54}"/>
    <cellStyle name="Comma 3 3 2 2 2 6" xfId="33655" xr:uid="{10B1007A-B590-47BE-AD45-F4642E220935}"/>
    <cellStyle name="Comma 3 3 2 2 3" xfId="33656" xr:uid="{37D59E28-92D5-4AF3-A42D-342A7B6FAAFD}"/>
    <cellStyle name="Comma 3 3 2 2 3 2" xfId="33657" xr:uid="{F3097A62-B67C-44EA-82A1-4633435CE084}"/>
    <cellStyle name="Comma 3 3 2 2 3 2 2" xfId="33658" xr:uid="{91897E04-F71C-4709-8A91-DCFCDF0AB182}"/>
    <cellStyle name="Comma 3 3 2 2 3 3" xfId="33659" xr:uid="{18A63E53-B675-4ACF-A331-772CB0328F71}"/>
    <cellStyle name="Comma 3 3 2 2 4" xfId="33660" xr:uid="{8EF71A5B-FC8F-4FA3-A74A-E5157841F300}"/>
    <cellStyle name="Comma 3 3 2 2 4 2" xfId="33661" xr:uid="{9F1E2BDB-5D91-4890-B06D-AA5B849B728B}"/>
    <cellStyle name="Comma 3 3 2 2 5" xfId="33662" xr:uid="{0A39A7A0-BFAB-418A-A57E-701A8EDCFE89}"/>
    <cellStyle name="Comma 3 3 2 2 5 2" xfId="33663" xr:uid="{F5D4CF35-9C44-4BC5-880B-42330E6FADB7}"/>
    <cellStyle name="Comma 3 3 2 2 6" xfId="33664" xr:uid="{A6436EC5-121F-49A5-AAF0-197F34495CE1}"/>
    <cellStyle name="Comma 3 3 2 2 7" xfId="33665" xr:uid="{7A543640-AA3D-4C90-92B3-3ECAFCD03FE7}"/>
    <cellStyle name="Comma 3 3 2 3" xfId="33666" xr:uid="{3007C62B-8850-4831-A195-651F9B63E346}"/>
    <cellStyle name="Comma 3 3 2 3 2" xfId="33667" xr:uid="{15B93253-0858-4A56-B292-D1797E86CAF4}"/>
    <cellStyle name="Comma 3 3 2 3 2 2" xfId="33668" xr:uid="{5024744A-7B82-4F70-911F-F36C268FAFF4}"/>
    <cellStyle name="Comma 3 3 2 3 2 2 2" xfId="33669" xr:uid="{4B356F71-92D1-40F7-A7BD-62EC5E3A8840}"/>
    <cellStyle name="Comma 3 3 2 3 2 2 2 2" xfId="33670" xr:uid="{132CFD67-E99A-45CE-9DA1-4B5BC2D74FC4}"/>
    <cellStyle name="Comma 3 3 2 3 2 2 3" xfId="33671" xr:uid="{D2BFDE50-7878-47FE-AEDE-0D775E355EBA}"/>
    <cellStyle name="Comma 3 3 2 3 2 3" xfId="33672" xr:uid="{BCF58163-D725-4E51-B4A1-111AFB5EE407}"/>
    <cellStyle name="Comma 3 3 2 3 2 3 2" xfId="33673" xr:uid="{59D1F284-9EA5-4DE5-9307-3B01DEC4DE65}"/>
    <cellStyle name="Comma 3 3 2 3 2 4" xfId="33674" xr:uid="{CD299C93-507E-4416-BAA3-83463908529E}"/>
    <cellStyle name="Comma 3 3 2 3 3" xfId="33675" xr:uid="{244CC87A-A569-4230-96CA-B402732DE010}"/>
    <cellStyle name="Comma 3 3 2 3 3 2" xfId="33676" xr:uid="{54B9627A-2CF9-4297-B5DF-990F1F054B51}"/>
    <cellStyle name="Comma 3 3 2 3 3 2 2" xfId="33677" xr:uid="{435A3A50-60A3-47EB-AD18-7269C8E9B9A2}"/>
    <cellStyle name="Comma 3 3 2 3 3 3" xfId="33678" xr:uid="{FEF77CF9-2159-42C7-A525-22A1F63A306E}"/>
    <cellStyle name="Comma 3 3 2 3 4" xfId="33679" xr:uid="{099F58A3-5C11-4BD4-9800-5F96D6055A98}"/>
    <cellStyle name="Comma 3 3 2 3 4 2" xfId="33680" xr:uid="{F96DDA0D-EED4-4D97-8FB1-EA995253ECBC}"/>
    <cellStyle name="Comma 3 3 2 3 5" xfId="33681" xr:uid="{BFD5D8FA-2BB3-4F99-971D-9EF57CD183AE}"/>
    <cellStyle name="Comma 3 3 2 3 5 2" xfId="33682" xr:uid="{645CF3C9-95AE-42BC-8AA6-938B3E68A89F}"/>
    <cellStyle name="Comma 3 3 2 3 6" xfId="33683" xr:uid="{FDFEB3A0-A6C8-473C-9316-9530DE9D7D3A}"/>
    <cellStyle name="Comma 3 3 2 3 7" xfId="33684" xr:uid="{93357D2E-E7C9-4D8E-894B-47075C34BAA8}"/>
    <cellStyle name="Comma 3 3 2 4" xfId="33685" xr:uid="{E401E803-ED4F-41B3-819C-7F11ED0079F7}"/>
    <cellStyle name="Comma 3 3 2 4 2" xfId="33686" xr:uid="{CDC4F0A2-BBD6-4776-B802-214D27A81163}"/>
    <cellStyle name="Comma 3 3 2 4 2 2" xfId="33687" xr:uid="{61B3DA16-ED7F-4618-B1E8-45033C334ED7}"/>
    <cellStyle name="Comma 3 3 2 4 2 2 2" xfId="33688" xr:uid="{35FB6196-976B-4B7E-97F4-1133B0CE8122}"/>
    <cellStyle name="Comma 3 3 2 4 2 3" xfId="33689" xr:uid="{6932EB57-53AF-49C4-BF35-D26F9E904172}"/>
    <cellStyle name="Comma 3 3 2 4 3" xfId="33690" xr:uid="{A75A612D-8688-4A94-A364-174EDDB162AE}"/>
    <cellStyle name="Comma 3 3 2 4 3 2" xfId="33691" xr:uid="{51AA0F7D-6783-4087-81F1-E932DD28BD2C}"/>
    <cellStyle name="Comma 3 3 2 4 4" xfId="33692" xr:uid="{590655DA-90AA-43F6-B133-5AD6E8B33BFF}"/>
    <cellStyle name="Comma 3 3 2 5" xfId="33693" xr:uid="{190758E9-D792-49BB-B5FC-5A6DA59F7D6A}"/>
    <cellStyle name="Comma 3 3 2 5 2" xfId="33694" xr:uid="{948D342D-6677-48CD-9C17-3D6C695B7C30}"/>
    <cellStyle name="Comma 3 3 2 5 2 2" xfId="33695" xr:uid="{587691B5-4E2F-41D0-855C-9E99A8EF47D3}"/>
    <cellStyle name="Comma 3 3 2 5 3" xfId="33696" xr:uid="{7A70747E-08B8-42BD-8577-E6F941A47220}"/>
    <cellStyle name="Comma 3 3 2 6" xfId="33697" xr:uid="{E4CAB845-EEE6-4693-966E-6A98F0948B9C}"/>
    <cellStyle name="Comma 3 3 2 6 2" xfId="33698" xr:uid="{E787F097-3D50-44E2-9619-FBFAB4153AEF}"/>
    <cellStyle name="Comma 3 3 2 7" xfId="33699" xr:uid="{F424D2B6-EBDC-4EE1-9D0C-8D5CF35D669B}"/>
    <cellStyle name="Comma 3 3 2 7 2" xfId="33700" xr:uid="{AD987180-24D5-4D5F-B025-40459A01FC8F}"/>
    <cellStyle name="Comma 3 3 2 8" xfId="33701" xr:uid="{3AE5CDB7-8A2E-42A8-ABF6-54339162738E}"/>
    <cellStyle name="Comma 3 3 2 9" xfId="33702" xr:uid="{D1B241E4-41AC-4DF1-9655-9EC873148825}"/>
    <cellStyle name="Comma 3 3 3" xfId="33703" xr:uid="{2E0A2CD2-E314-421E-8C71-03E4AEF794C4}"/>
    <cellStyle name="Comma 3 3 3 2" xfId="33704" xr:uid="{1C0C0194-1B6B-4C8D-8611-97CD5FB90290}"/>
    <cellStyle name="Comma 3 3 3 2 2" xfId="33705" xr:uid="{7DE274EE-58A3-41EA-A6C6-9B28A7A29147}"/>
    <cellStyle name="Comma 3 3 3 2 2 2" xfId="33706" xr:uid="{A4921A9F-8E5F-417F-96B1-B9FA6A104E45}"/>
    <cellStyle name="Comma 3 3 3 2 2 2 2" xfId="33707" xr:uid="{72A5DD50-91A7-486F-8EFA-1A83C1594694}"/>
    <cellStyle name="Comma 3 3 3 2 2 2 2 2" xfId="33708" xr:uid="{70FB8E3C-72FF-4CBC-BC4E-45178053FDF7}"/>
    <cellStyle name="Comma 3 3 3 2 2 2 3" xfId="33709" xr:uid="{049B67D3-D3FF-4191-B61D-4F2461A59C89}"/>
    <cellStyle name="Comma 3 3 3 2 2 3" xfId="33710" xr:uid="{9BB3C033-DAC7-4480-8EF6-ABC9242DE380}"/>
    <cellStyle name="Comma 3 3 3 2 2 3 2" xfId="33711" xr:uid="{BA11392E-4999-4079-A33D-46C48CC6F4BF}"/>
    <cellStyle name="Comma 3 3 3 2 2 4" xfId="33712" xr:uid="{40D1DAE2-5116-48FB-B372-8D0A7B71D661}"/>
    <cellStyle name="Comma 3 3 3 2 3" xfId="33713" xr:uid="{5B7A6FE9-51F1-48F8-BBF5-F7E2CD1ECC30}"/>
    <cellStyle name="Comma 3 3 3 2 3 2" xfId="33714" xr:uid="{8940E18C-579E-4D9E-AA9E-16B6BF950F9A}"/>
    <cellStyle name="Comma 3 3 3 2 3 2 2" xfId="33715" xr:uid="{D20821C4-3FC9-4711-BE2F-7DB9B73AA4B1}"/>
    <cellStyle name="Comma 3 3 3 2 3 3" xfId="33716" xr:uid="{B5E41177-2AED-4533-9041-C0185C644E2E}"/>
    <cellStyle name="Comma 3 3 3 2 4" xfId="33717" xr:uid="{5B6AAB0F-0011-4BEF-BBBA-30C4024CCCF7}"/>
    <cellStyle name="Comma 3 3 3 2 4 2" xfId="33718" xr:uid="{CDBF3295-3F0C-4905-AB6E-9E6814FEDA2A}"/>
    <cellStyle name="Comma 3 3 3 2 5" xfId="33719" xr:uid="{EE06A29C-43D1-463C-810D-95FD7E20DCC1}"/>
    <cellStyle name="Comma 3 3 3 2 5 2" xfId="33720" xr:uid="{5BE6A965-9B73-430B-8490-7CBEC154C021}"/>
    <cellStyle name="Comma 3 3 3 2 6" xfId="33721" xr:uid="{69B6094B-FE70-4171-B8D3-1DC405D73F3A}"/>
    <cellStyle name="Comma 3 3 3 2 7" xfId="33722" xr:uid="{0AFE161D-3575-46D1-AE30-FF3D5B7211FC}"/>
    <cellStyle name="Comma 3 3 3 3" xfId="33723" xr:uid="{DFE79C5E-57C7-4FC4-8C0F-A06353737D04}"/>
    <cellStyle name="Comma 3 3 3 3 2" xfId="33724" xr:uid="{44CA1674-2D1D-4DE3-B8C5-CC7F397E1202}"/>
    <cellStyle name="Comma 3 3 3 3 2 2" xfId="33725" xr:uid="{CD369B9A-ADED-4F0E-89AA-53C558358C46}"/>
    <cellStyle name="Comma 3 3 3 3 2 2 2" xfId="33726" xr:uid="{4277F71E-ECC0-4070-AF0D-1008186BCE5D}"/>
    <cellStyle name="Comma 3 3 3 3 2 3" xfId="33727" xr:uid="{FD4FCB2D-54C3-4C37-8044-AD474932AFE3}"/>
    <cellStyle name="Comma 3 3 3 3 3" xfId="33728" xr:uid="{EB90534B-3CA8-42CE-93B4-6654CD070343}"/>
    <cellStyle name="Comma 3 3 3 3 3 2" xfId="33729" xr:uid="{094AE797-C322-4D9B-BD10-575A6F9DC62C}"/>
    <cellStyle name="Comma 3 3 3 3 4" xfId="33730" xr:uid="{5ACB64C3-EC92-49BD-8002-C2FCBDA1CFD9}"/>
    <cellStyle name="Comma 3 3 3 4" xfId="33731" xr:uid="{B4D23FA4-6E07-45A4-8B0E-600908D62D9E}"/>
    <cellStyle name="Comma 3 3 3 4 2" xfId="33732" xr:uid="{F5CF5C59-660D-4661-94ED-CE2C3AECB85A}"/>
    <cellStyle name="Comma 3 3 3 4 2 2" xfId="33733" xr:uid="{4EF02A8C-33D7-4F9A-A511-9190551291F0}"/>
    <cellStyle name="Comma 3 3 3 4 3" xfId="33734" xr:uid="{86BDC63A-A995-4643-9CD7-4880FB62B1AD}"/>
    <cellStyle name="Comma 3 3 3 5" xfId="33735" xr:uid="{29EF7D27-8CA5-4279-850F-EE9398B59C74}"/>
    <cellStyle name="Comma 3 3 3 5 2" xfId="33736" xr:uid="{2FE8962D-9639-48F0-A9A6-861615480F3F}"/>
    <cellStyle name="Comma 3 3 3 6" xfId="33737" xr:uid="{DB06AF4B-AA9F-45DD-A55A-A8B17CD6FEA6}"/>
    <cellStyle name="Comma 3 3 3 6 2" xfId="33738" xr:uid="{C8A44ABC-5AE0-4FE5-A1CF-3FFBFABFE1CB}"/>
    <cellStyle name="Comma 3 3 3 7" xfId="33739" xr:uid="{E67F9770-83CE-4C4B-8CF4-625010A56DD4}"/>
    <cellStyle name="Comma 3 3 3 8" xfId="33740" xr:uid="{67D203BE-4A1C-49B1-8959-22FA79863EBB}"/>
    <cellStyle name="Comma 3 3 4" xfId="33741" xr:uid="{988F75A1-DCCD-47E4-AE70-FFF7EF1281EC}"/>
    <cellStyle name="Comma 3 3 4 2" xfId="33742" xr:uid="{D8711913-11B7-4F88-A244-67385DF81B16}"/>
    <cellStyle name="Comma 3 3 4 2 2" xfId="33743" xr:uid="{D4ED688A-FA64-445C-9977-3A29F6E1F5ED}"/>
    <cellStyle name="Comma 3 3 4 2 2 2" xfId="33744" xr:uid="{938DDA92-DB8C-421F-B4FC-CB8F13EAC01F}"/>
    <cellStyle name="Comma 3 3 4 2 2 2 2" xfId="33745" xr:uid="{CD31D166-06C5-499D-8A6B-1DB47CCD1A24}"/>
    <cellStyle name="Comma 3 3 4 2 2 3" xfId="33746" xr:uid="{F8F79832-2A40-4B47-99C3-CE4C4D0F6687}"/>
    <cellStyle name="Comma 3 3 4 2 3" xfId="33747" xr:uid="{7A9EE9FE-844B-4334-84CE-524C632AB60C}"/>
    <cellStyle name="Comma 3 3 4 2 3 2" xfId="33748" xr:uid="{3C8930FB-A663-46B8-8EB9-5EEBB813224F}"/>
    <cellStyle name="Comma 3 3 4 2 4" xfId="33749" xr:uid="{12F1AB1D-B212-4112-8750-9B3F90202741}"/>
    <cellStyle name="Comma 3 3 4 3" xfId="33750" xr:uid="{B2D7135F-4636-49FC-90F0-40D2BDE1F901}"/>
    <cellStyle name="Comma 3 3 4 3 2" xfId="33751" xr:uid="{25165047-CD8D-4261-B9A3-D1CFE2556531}"/>
    <cellStyle name="Comma 3 3 4 3 2 2" xfId="33752" xr:uid="{B1F6ACE9-A08E-421E-9896-B995A1DDE338}"/>
    <cellStyle name="Comma 3 3 4 3 3" xfId="33753" xr:uid="{1142EDAE-1D06-4B9A-8192-9344117E87F3}"/>
    <cellStyle name="Comma 3 3 4 4" xfId="33754" xr:uid="{1B39218F-ADD9-46A9-A05F-CFEDD1D3FB9F}"/>
    <cellStyle name="Comma 3 3 4 4 2" xfId="33755" xr:uid="{56AB0695-D624-4D59-8E1E-006E1B521FE6}"/>
    <cellStyle name="Comma 3 3 4 5" xfId="33756" xr:uid="{B0C35943-3580-4DCE-9ECE-D3AD019517BA}"/>
    <cellStyle name="Comma 3 3 4 5 2" xfId="33757" xr:uid="{E10731EB-F2CF-4F33-BBC8-A036F64EAA01}"/>
    <cellStyle name="Comma 3 3 4 6" xfId="33758" xr:uid="{3B547831-9597-487B-8C0C-2397AE435CD2}"/>
    <cellStyle name="Comma 3 3 4 7" xfId="33759" xr:uid="{5854BDA3-AB57-4B62-BF90-0992B52FE684}"/>
    <cellStyle name="Comma 3 3 5" xfId="33760" xr:uid="{EAD64E4E-D76A-4C5A-9076-988471DAA288}"/>
    <cellStyle name="Comma 3 3 5 2" xfId="33761" xr:uid="{64028797-5AC9-41A4-8392-315F79BBA8B4}"/>
    <cellStyle name="Comma 3 3 5 2 2" xfId="33762" xr:uid="{EC38F897-109A-49E5-BB8D-1BFC3D7F6830}"/>
    <cellStyle name="Comma 3 3 5 2 2 2" xfId="33763" xr:uid="{5F73AF25-C41B-46B2-BA70-B814C3047144}"/>
    <cellStyle name="Comma 3 3 5 2 2 2 2" xfId="33764" xr:uid="{68DEEADF-95BF-4247-A17C-750EEF02F623}"/>
    <cellStyle name="Comma 3 3 5 2 2 3" xfId="33765" xr:uid="{0D5B1E02-1764-4249-8026-F35AE5267900}"/>
    <cellStyle name="Comma 3 3 5 2 3" xfId="33766" xr:uid="{22D1150A-EC75-442E-BD5C-9BADE2680645}"/>
    <cellStyle name="Comma 3 3 5 2 3 2" xfId="33767" xr:uid="{A4139717-996E-46B8-88C5-CD89A1362084}"/>
    <cellStyle name="Comma 3 3 5 2 4" xfId="33768" xr:uid="{92E257E4-C45C-44BC-89BF-763EABC87BA5}"/>
    <cellStyle name="Comma 3 3 5 3" xfId="33769" xr:uid="{F7CC926A-7209-4835-9EEA-98D22408EF4A}"/>
    <cellStyle name="Comma 3 3 5 3 2" xfId="33770" xr:uid="{53819AF2-84FB-4235-99E1-F960BB36F88B}"/>
    <cellStyle name="Comma 3 3 5 3 2 2" xfId="33771" xr:uid="{FCE1C86F-EAB5-4B3B-AA66-1718F1084854}"/>
    <cellStyle name="Comma 3 3 5 3 3" xfId="33772" xr:uid="{16419CB0-1374-474F-8A20-D0E18A881D03}"/>
    <cellStyle name="Comma 3 3 5 4" xfId="33773" xr:uid="{8B342832-A199-4C9D-B3ED-F96695FF9FA5}"/>
    <cellStyle name="Comma 3 3 5 4 2" xfId="33774" xr:uid="{944BECF1-9C01-4715-8CA3-61CBE634617E}"/>
    <cellStyle name="Comma 3 3 5 5" xfId="33775" xr:uid="{FCB08FD5-9CE5-4853-861F-568CCA14623D}"/>
    <cellStyle name="Comma 3 3 6" xfId="33776" xr:uid="{57FF12CB-A32B-42A7-BCE6-CABF89073C08}"/>
    <cellStyle name="Comma 3 3 6 2" xfId="33777" xr:uid="{167FC5C6-0E09-402F-97DB-8D042DAA7836}"/>
    <cellStyle name="Comma 3 3 6 2 2" xfId="33778" xr:uid="{7D5E10F9-8606-4F83-BF82-893398BDB129}"/>
    <cellStyle name="Comma 3 3 6 2 2 2" xfId="33779" xr:uid="{083626EB-F810-461C-B851-256E1B82E9DD}"/>
    <cellStyle name="Comma 3 3 6 2 2 2 2" xfId="33780" xr:uid="{117EC6A1-D0A4-4428-9BD2-9851FB319280}"/>
    <cellStyle name="Comma 3 3 6 2 2 3" xfId="33781" xr:uid="{5B1EBFFE-F8EE-44F8-8CDB-45EA44B95639}"/>
    <cellStyle name="Comma 3 3 6 2 3" xfId="33782" xr:uid="{CFB19C7A-DF68-44DC-9975-DCE268F69BFA}"/>
    <cellStyle name="Comma 3 3 6 2 3 2" xfId="33783" xr:uid="{BEF78A6A-A359-4A95-A1BC-03DA8D09E391}"/>
    <cellStyle name="Comma 3 3 6 2 4" xfId="33784" xr:uid="{57965D50-42CB-4ADE-9CAB-5D855E0B46E6}"/>
    <cellStyle name="Comma 3 3 6 3" xfId="33785" xr:uid="{8D1F5717-F4A9-4EEE-A6FA-5EB103D59512}"/>
    <cellStyle name="Comma 3 3 6 3 2" xfId="33786" xr:uid="{A95F9FB6-E6A0-404E-9157-69EE815B616B}"/>
    <cellStyle name="Comma 3 3 6 3 2 2" xfId="33787" xr:uid="{A22DD92D-35D4-4998-A4E6-14582C8F335A}"/>
    <cellStyle name="Comma 3 3 6 3 3" xfId="33788" xr:uid="{EB19931F-39BD-468C-979A-C2DB5823CF54}"/>
    <cellStyle name="Comma 3 3 6 4" xfId="33789" xr:uid="{B7D5E07B-E72F-41E2-A1D4-7EF4C142BFE7}"/>
    <cellStyle name="Comma 3 3 6 4 2" xfId="33790" xr:uid="{1B9D1946-35DF-4397-8110-93F5A9DBD033}"/>
    <cellStyle name="Comma 3 3 6 5" xfId="33791" xr:uid="{F9737BF6-B97D-4254-8277-E37138E1495A}"/>
    <cellStyle name="Comma 3 3 7" xfId="33792" xr:uid="{20762ECA-3157-428E-B07B-8215E093DD0F}"/>
    <cellStyle name="Comma 3 3 7 2" xfId="33793" xr:uid="{C3147D7F-EB0B-4D52-BFD7-6FA700A4CC97}"/>
    <cellStyle name="Comma 3 3 7 2 2" xfId="33794" xr:uid="{1A4C02EF-CEC3-4605-B8F3-653727ABE7F8}"/>
    <cellStyle name="Comma 3 3 7 2 2 2" xfId="33795" xr:uid="{5D55E861-071E-4758-A6EF-777952A64328}"/>
    <cellStyle name="Comma 3 3 7 2 2 2 2" xfId="33796" xr:uid="{B06A2CEE-8E84-477E-9036-FB66CEC9B700}"/>
    <cellStyle name="Comma 3 3 7 2 2 3" xfId="33797" xr:uid="{AE27C9D1-5565-4A13-BA10-4FD48F9F95F7}"/>
    <cellStyle name="Comma 3 3 7 2 3" xfId="33798" xr:uid="{EAA7C472-FC1B-4354-B459-4C3C97F5FDAE}"/>
    <cellStyle name="Comma 3 3 7 2 3 2" xfId="33799" xr:uid="{BAA3713F-E78B-41A6-8394-F263E47E6732}"/>
    <cellStyle name="Comma 3 3 7 2 4" xfId="33800" xr:uid="{052AA565-F1D4-4D5D-BF91-94E9FD229608}"/>
    <cellStyle name="Comma 3 3 7 3" xfId="33801" xr:uid="{0C39FB38-4BAA-4C3B-A768-3B2745AE8C97}"/>
    <cellStyle name="Comma 3 3 7 3 2" xfId="33802" xr:uid="{66A0BA49-30A6-42ED-BDF9-03CA1D826A9D}"/>
    <cellStyle name="Comma 3 3 7 3 2 2" xfId="33803" xr:uid="{C8E92849-77A1-4800-8004-6C01D696E320}"/>
    <cellStyle name="Comma 3 3 7 3 3" xfId="33804" xr:uid="{4937617F-5E46-41BE-8697-F33196EEEACB}"/>
    <cellStyle name="Comma 3 3 7 4" xfId="33805" xr:uid="{6FBB3C31-9183-47D7-94B5-B11393602807}"/>
    <cellStyle name="Comma 3 3 7 4 2" xfId="33806" xr:uid="{2F3A4244-97DF-440C-A6E4-FE17701184AC}"/>
    <cellStyle name="Comma 3 3 7 5" xfId="33807" xr:uid="{5D0BDC7F-D976-442C-A61E-525B384E0BA6}"/>
    <cellStyle name="Comma 3 3 8" xfId="33808" xr:uid="{00CEB89A-E12A-4E20-807F-B9116FC3B9F1}"/>
    <cellStyle name="Comma 3 3 8 2" xfId="33809" xr:uid="{A5A5C278-E4B7-429A-9AB1-34E1B6AC4706}"/>
    <cellStyle name="Comma 3 3 8 2 2" xfId="33810" xr:uid="{3334CF4E-BCE0-4AB7-AC9A-504C405AAA39}"/>
    <cellStyle name="Comma 3 3 8 2 2 2" xfId="33811" xr:uid="{AB2903F8-7C00-40C1-BB69-B63F003D7B9C}"/>
    <cellStyle name="Comma 3 3 8 2 3" xfId="33812" xr:uid="{BF2666A3-8D2F-494F-8709-AE09189811C1}"/>
    <cellStyle name="Comma 3 3 8 3" xfId="33813" xr:uid="{577E6CE9-D211-47CD-B4CE-9702F2139E69}"/>
    <cellStyle name="Comma 3 3 8 3 2" xfId="33814" xr:uid="{52EC648C-D2BF-431B-9B27-CD694570A14D}"/>
    <cellStyle name="Comma 3 3 8 4" xfId="33815" xr:uid="{F4CDB77F-F9F5-4BB9-B573-DE1443BD54F2}"/>
    <cellStyle name="Comma 3 3 9" xfId="33816" xr:uid="{95E4DF7A-BE7C-4CC8-82E2-D54565E944F4}"/>
    <cellStyle name="Comma 3 3 9 2" xfId="33817" xr:uid="{DC0B8FDE-D7E6-455F-B483-7B2E32F7476F}"/>
    <cellStyle name="Comma 3 3 9 2 2" xfId="33818" xr:uid="{2F1EB228-AA88-4089-888C-CA70AFA3076B}"/>
    <cellStyle name="Comma 3 3 9 3" xfId="33819" xr:uid="{D2158CAF-8B61-4753-9595-DAB9083FB636}"/>
    <cellStyle name="Comma 3 4" xfId="33820" xr:uid="{E52D9EB9-1D74-4C57-8E59-4181B96FEA17}"/>
    <cellStyle name="Comma 3 4 10" xfId="33821" xr:uid="{96BD4D4E-D642-4A6D-AF48-65DB493110BD}"/>
    <cellStyle name="Comma 3 4 11" xfId="33822" xr:uid="{EF1B0EE7-26E2-41A0-B585-74FE529DBAFF}"/>
    <cellStyle name="Comma 3 4 2" xfId="33823" xr:uid="{5AB86EC7-7288-44F9-9F2F-2FCE080A58D0}"/>
    <cellStyle name="Comma 3 4 2 2" xfId="33824" xr:uid="{6DC68E33-234A-4860-9D22-FA0EF9D026FD}"/>
    <cellStyle name="Comma 3 4 2 2 2" xfId="33825" xr:uid="{B3B49831-53C9-41CE-BE2E-287D8CA6B06C}"/>
    <cellStyle name="Comma 3 4 2 2 2 2" xfId="33826" xr:uid="{B3D65256-FB11-4A0C-89DE-D5BC611C5A84}"/>
    <cellStyle name="Comma 3 4 2 2 2 2 2" xfId="33827" xr:uid="{1F381770-C989-4F26-AA68-291DEC1AC3CB}"/>
    <cellStyle name="Comma 3 4 2 2 2 3" xfId="33828" xr:uid="{92AECFF3-876A-44AB-AF21-B733C2D69C75}"/>
    <cellStyle name="Comma 3 4 2 2 3" xfId="33829" xr:uid="{6B8E4F90-0438-424C-8511-097B73EB441D}"/>
    <cellStyle name="Comma 3 4 2 2 3 2" xfId="33830" xr:uid="{23A45750-93CC-4717-9B60-9901187371F3}"/>
    <cellStyle name="Comma 3 4 2 2 4" xfId="33831" xr:uid="{80C2F70F-1755-4E48-AD3A-F7AD36414526}"/>
    <cellStyle name="Comma 3 4 2 2 4 2" xfId="33832" xr:uid="{D23B496A-9014-4DFB-97DD-3DC52C2D47ED}"/>
    <cellStyle name="Comma 3 4 2 2 5" xfId="33833" xr:uid="{9487088E-A9EC-4988-9CAF-C5C241F18C3D}"/>
    <cellStyle name="Comma 3 4 2 2 6" xfId="33834" xr:uid="{881788FD-FF17-475D-82D6-8E5B0A7DB689}"/>
    <cellStyle name="Comma 3 4 2 3" xfId="33835" xr:uid="{40AF551A-AB7F-4F6D-9FA9-6A9E153576CF}"/>
    <cellStyle name="Comma 3 4 2 3 2" xfId="33836" xr:uid="{538BFBD6-8099-4D16-BAAB-FD412B37F8F5}"/>
    <cellStyle name="Comma 3 4 2 3 2 2" xfId="33837" xr:uid="{430BAFDF-0151-4C0B-8599-629160A17BBE}"/>
    <cellStyle name="Comma 3 4 2 3 3" xfId="33838" xr:uid="{DE7587D0-CBFD-4B0F-BA2D-97F32489F6E7}"/>
    <cellStyle name="Comma 3 4 2 4" xfId="33839" xr:uid="{B710F54E-0CCF-4FA6-92A1-E4E486AFC758}"/>
    <cellStyle name="Comma 3 4 2 4 2" xfId="33840" xr:uid="{71D762EB-BE23-4223-B53A-6345B2DB8AD3}"/>
    <cellStyle name="Comma 3 4 2 5" xfId="33841" xr:uid="{C85E42A9-492E-438A-A822-FCDDB1825988}"/>
    <cellStyle name="Comma 3 4 2 5 2" xfId="33842" xr:uid="{0892A6F6-7A34-4AA6-8311-B8021D33AC2E}"/>
    <cellStyle name="Comma 3 4 2 6" xfId="33843" xr:uid="{B561C488-D931-4178-BA04-0BBB59C00EA6}"/>
    <cellStyle name="Comma 3 4 2 7" xfId="33844" xr:uid="{CA5DD7BE-35B5-43E5-8D6C-355DE36EC873}"/>
    <cellStyle name="Comma 3 4 3" xfId="33845" xr:uid="{8CAD2718-8FDF-4F7C-8746-A65BB5CC5772}"/>
    <cellStyle name="Comma 3 4 3 2" xfId="33846" xr:uid="{CA0E7872-2FB9-45E4-BB0B-75291D036389}"/>
    <cellStyle name="Comma 3 4 3 2 2" xfId="33847" xr:uid="{4512FB81-4051-48BE-AB45-072320BD0CE9}"/>
    <cellStyle name="Comma 3 4 3 2 2 2" xfId="33848" xr:uid="{AEC6EF0B-901A-4452-BEC2-B1FD027E211C}"/>
    <cellStyle name="Comma 3 4 3 2 2 2 2" xfId="33849" xr:uid="{294AEF65-AB16-425A-8EF5-E8D428C9B74B}"/>
    <cellStyle name="Comma 3 4 3 2 2 3" xfId="33850" xr:uid="{F7345E1E-041A-4BCF-BAA2-281981808215}"/>
    <cellStyle name="Comma 3 4 3 2 3" xfId="33851" xr:uid="{B0A4B65E-9BAB-4EF3-9E49-504E86A0CCFA}"/>
    <cellStyle name="Comma 3 4 3 2 3 2" xfId="33852" xr:uid="{7A47436A-F17F-4B76-A33F-25D80694E92E}"/>
    <cellStyle name="Comma 3 4 3 2 4" xfId="33853" xr:uid="{1A0D4318-B09C-4101-8121-C09CA1E65AF7}"/>
    <cellStyle name="Comma 3 4 3 3" xfId="33854" xr:uid="{76D65631-FB18-49A1-B730-94547D7D9715}"/>
    <cellStyle name="Comma 3 4 3 3 2" xfId="33855" xr:uid="{229E1D10-883C-43E3-BE37-9BB192E29210}"/>
    <cellStyle name="Comma 3 4 3 3 2 2" xfId="33856" xr:uid="{2D4E0885-A86C-40C1-BF85-A4A86C658220}"/>
    <cellStyle name="Comma 3 4 3 3 3" xfId="33857" xr:uid="{3E939881-E826-4F38-98B2-0BA997CD3C82}"/>
    <cellStyle name="Comma 3 4 3 4" xfId="33858" xr:uid="{40AB1E7A-0A06-41A2-B07E-B2FFC45EF0E2}"/>
    <cellStyle name="Comma 3 4 3 4 2" xfId="33859" xr:uid="{396FD688-2FF1-40A8-AD2B-056A04E64874}"/>
    <cellStyle name="Comma 3 4 3 5" xfId="33860" xr:uid="{CDDAC206-662D-440B-9F60-3CD9AC5049A2}"/>
    <cellStyle name="Comma 3 4 3 5 2" xfId="33861" xr:uid="{71DC88AC-EB59-4AA8-9DE3-E8BDE91D9842}"/>
    <cellStyle name="Comma 3 4 3 6" xfId="33862" xr:uid="{4D14611F-E6C9-4A70-902F-88A2656A9E18}"/>
    <cellStyle name="Comma 3 4 3 7" xfId="33863" xr:uid="{200FA0A2-B42B-408C-BC3A-78F1B0621586}"/>
    <cellStyle name="Comma 3 4 4" xfId="33864" xr:uid="{B1DA66AB-A9B6-4F0D-BC1E-23B96455EE8E}"/>
    <cellStyle name="Comma 3 4 4 2" xfId="33865" xr:uid="{327A2E04-A8DC-4265-AEF1-29B3D235F758}"/>
    <cellStyle name="Comma 3 4 4 2 2" xfId="33866" xr:uid="{C86A930D-0EB0-432D-A19F-50BD0D75AF77}"/>
    <cellStyle name="Comma 3 4 4 2 2 2" xfId="33867" xr:uid="{DA299EAD-97FC-4B44-A1BA-DC449D40F0A7}"/>
    <cellStyle name="Comma 3 4 4 2 2 2 2" xfId="33868" xr:uid="{7F5A48BB-2AA9-44EB-B435-C218DE9B0F8E}"/>
    <cellStyle name="Comma 3 4 4 2 2 3" xfId="33869" xr:uid="{74573CAF-DD1C-4AE5-BD23-F8506D75E69F}"/>
    <cellStyle name="Comma 3 4 4 2 3" xfId="33870" xr:uid="{77702C56-1295-4318-868C-2B170BB8685E}"/>
    <cellStyle name="Comma 3 4 4 2 3 2" xfId="33871" xr:uid="{C31C1C10-D0CC-4F11-970D-4443BC7B9C5B}"/>
    <cellStyle name="Comma 3 4 4 2 4" xfId="33872" xr:uid="{0D8BB690-29B3-4CDF-B6D0-BB65596C4DFA}"/>
    <cellStyle name="Comma 3 4 4 3" xfId="33873" xr:uid="{171964EF-9B99-407C-B278-C4BAA4463D27}"/>
    <cellStyle name="Comma 3 4 4 3 2" xfId="33874" xr:uid="{521F82F6-009D-40E1-BD27-5C6A133F5AEE}"/>
    <cellStyle name="Comma 3 4 4 3 2 2" xfId="33875" xr:uid="{45151F46-BDE0-4BBE-AD17-A7A166A568CA}"/>
    <cellStyle name="Comma 3 4 4 3 3" xfId="33876" xr:uid="{0B773F13-FE27-455A-BC3B-CA57A8BD731C}"/>
    <cellStyle name="Comma 3 4 4 4" xfId="33877" xr:uid="{F0B63429-337F-4C03-8F48-3F7A606BEB56}"/>
    <cellStyle name="Comma 3 4 4 4 2" xfId="33878" xr:uid="{60F6726E-BBBC-49D2-BABA-1C20FEA87B3D}"/>
    <cellStyle name="Comma 3 4 4 5" xfId="33879" xr:uid="{1814C46E-5445-4B4F-90FC-CD7DCCA27AA5}"/>
    <cellStyle name="Comma 3 4 5" xfId="33880" xr:uid="{93398ACC-ECAF-4AE5-BF05-C118286B4423}"/>
    <cellStyle name="Comma 3 4 5 2" xfId="33881" xr:uid="{584646C8-472A-4F43-9891-6F70575E5760}"/>
    <cellStyle name="Comma 3 4 5 2 2" xfId="33882" xr:uid="{06DEADEF-18EF-43F4-9306-64E4828CB535}"/>
    <cellStyle name="Comma 3 4 5 2 2 2" xfId="33883" xr:uid="{9A6B3FAE-0D8A-4C4D-9813-14AD09F2E74D}"/>
    <cellStyle name="Comma 3 4 5 2 2 2 2" xfId="33884" xr:uid="{AE2F474D-45F3-4A25-963F-9DFECF240263}"/>
    <cellStyle name="Comma 3 4 5 2 2 3" xfId="33885" xr:uid="{1E16131C-65E9-4EDE-86F6-38B7BBE585D0}"/>
    <cellStyle name="Comma 3 4 5 2 3" xfId="33886" xr:uid="{277BD9C3-AEEB-46E9-90E3-BA688828BF37}"/>
    <cellStyle name="Comma 3 4 5 2 3 2" xfId="33887" xr:uid="{F72F2982-CDEB-4450-B1F4-9DD8EEBA1242}"/>
    <cellStyle name="Comma 3 4 5 2 4" xfId="33888" xr:uid="{7D4DF724-852F-432D-8976-0EBA0A20498E}"/>
    <cellStyle name="Comma 3 4 5 3" xfId="33889" xr:uid="{5F254F33-96B1-4C21-8913-B8195E934971}"/>
    <cellStyle name="Comma 3 4 5 3 2" xfId="33890" xr:uid="{E0C4A327-AC7F-4F06-BF1B-58AD809C957B}"/>
    <cellStyle name="Comma 3 4 5 3 2 2" xfId="33891" xr:uid="{DE788B80-1F4A-4146-B32A-08A64A26ED4F}"/>
    <cellStyle name="Comma 3 4 5 3 3" xfId="33892" xr:uid="{3B519874-10F2-44F3-90B4-4830327D4862}"/>
    <cellStyle name="Comma 3 4 5 4" xfId="33893" xr:uid="{2BEB395E-44D5-4761-A0E2-FF2D3BEC01C9}"/>
    <cellStyle name="Comma 3 4 5 4 2" xfId="33894" xr:uid="{5DA6AA80-B7C1-4855-A27C-7DF2C05C46D3}"/>
    <cellStyle name="Comma 3 4 5 5" xfId="33895" xr:uid="{8D6140AE-57CE-493B-9209-6DE2F78A809E}"/>
    <cellStyle name="Comma 3 4 6" xfId="33896" xr:uid="{6C8426A2-205E-43BB-B072-DBC6D718B9AA}"/>
    <cellStyle name="Comma 3 4 6 2" xfId="33897" xr:uid="{F701FF1E-02CB-4E18-9256-EE3DB44A280F}"/>
    <cellStyle name="Comma 3 4 6 2 2" xfId="33898" xr:uid="{94770D16-9921-4C01-A6D6-AF085B9FD12E}"/>
    <cellStyle name="Comma 3 4 6 2 2 2" xfId="33899" xr:uid="{CE3A368A-1322-457E-A403-78A063BDD843}"/>
    <cellStyle name="Comma 3 4 6 2 3" xfId="33900" xr:uid="{E7B9B8BE-A58D-4FA1-A748-9E4320B2507A}"/>
    <cellStyle name="Comma 3 4 6 3" xfId="33901" xr:uid="{0E9B8122-21DD-4783-BA70-5ACB6C80CE31}"/>
    <cellStyle name="Comma 3 4 6 3 2" xfId="33902" xr:uid="{963FB2E2-06E7-40A2-8874-B14F610CD3CB}"/>
    <cellStyle name="Comma 3 4 6 4" xfId="33903" xr:uid="{4E82DE2C-37A4-48E1-BF89-5E2292E6CE3F}"/>
    <cellStyle name="Comma 3 4 7" xfId="33904" xr:uid="{33BDF6D3-C41F-4642-80CF-87A37AEA0882}"/>
    <cellStyle name="Comma 3 4 7 2" xfId="33905" xr:uid="{4E5E790D-C0A4-4A8A-8323-BCEA4070167E}"/>
    <cellStyle name="Comma 3 4 7 2 2" xfId="33906" xr:uid="{41A3A5CC-8994-44E7-B9BF-4E920A1A0BBB}"/>
    <cellStyle name="Comma 3 4 7 3" xfId="33907" xr:uid="{9A5220A2-6E0E-4A06-AA8D-B8E5C982FDDD}"/>
    <cellStyle name="Comma 3 4 8" xfId="33908" xr:uid="{5DA3ED0F-540B-48BA-99A6-5A8AA5F33C6D}"/>
    <cellStyle name="Comma 3 4 8 2" xfId="33909" xr:uid="{CC52AA9C-4629-45BB-AC9A-C917E4AD587A}"/>
    <cellStyle name="Comma 3 4 9" xfId="33910" xr:uid="{3FD5A81A-8903-4B49-82A3-50055A68727E}"/>
    <cellStyle name="Comma 3 4 9 2" xfId="33911" xr:uid="{ACADBF6E-CB98-460C-94E4-26009EA79D49}"/>
    <cellStyle name="Comma 3 5" xfId="33912" xr:uid="{84D697DC-DB25-4D80-9C8D-7DA0173748F2}"/>
    <cellStyle name="Comma 3 5 2" xfId="33913" xr:uid="{791584F7-1BD8-45D7-B6AE-860B46F94318}"/>
    <cellStyle name="Comma 3 5 2 2" xfId="33914" xr:uid="{94C7E249-6FF4-4FC1-B073-A0F37E686313}"/>
    <cellStyle name="Comma 3 5 2 2 2" xfId="33915" xr:uid="{6902B298-85B7-47BE-8678-C316EF01F80D}"/>
    <cellStyle name="Comma 3 5 2 2 3" xfId="33916" xr:uid="{872C859B-F871-4681-8364-FAC65A571A05}"/>
    <cellStyle name="Comma 3 5 2 3" xfId="33917" xr:uid="{E2BCE811-F359-43DA-8F2C-F3F7F641FBA8}"/>
    <cellStyle name="Comma 3 5 2 4" xfId="33918" xr:uid="{7F0CEC94-76EB-4053-B45C-08DAD5F3C8A8}"/>
    <cellStyle name="Comma 3 5 3" xfId="33919" xr:uid="{617866C6-0C95-4EED-8C72-2B9527D584A4}"/>
    <cellStyle name="Comma 3 5 3 2" xfId="33920" xr:uid="{BD591AE8-EC25-43CD-9BE1-D4D7D3E290FD}"/>
    <cellStyle name="Comma 3 5 3 3" xfId="33921" xr:uid="{80D71FCC-CE6D-40BB-A7C9-322184CC8A83}"/>
    <cellStyle name="Comma 3 5 4" xfId="33922" xr:uid="{07E07196-6BF0-4CE7-AE38-4DF30D041C2A}"/>
    <cellStyle name="Comma 3 5 4 2" xfId="33923" xr:uid="{11628F28-D05C-4997-A8FF-8351B857B2B3}"/>
    <cellStyle name="Comma 3 5 5" xfId="33924" xr:uid="{68D2E979-845F-4438-B93A-B5D7AE29438A}"/>
    <cellStyle name="Comma 3 6" xfId="33925" xr:uid="{E777F041-C623-4600-961E-2936550717AA}"/>
    <cellStyle name="Comma 3 6 2" xfId="33926" xr:uid="{8C6D69D9-9111-4D1E-857C-CAA16BEEF6F9}"/>
    <cellStyle name="Comma 3 6 2 2" xfId="33927" xr:uid="{90EBB4B1-FA51-4C81-8AF9-BA9BC4FBBF11}"/>
    <cellStyle name="Comma 3 6 2 2 2" xfId="33928" xr:uid="{C5E956B0-5A47-4B1D-9CF7-4B49552AE955}"/>
    <cellStyle name="Comma 3 6 2 2 2 2" xfId="33929" xr:uid="{E7047003-00C7-4A89-95B7-4844D2DC6BC5}"/>
    <cellStyle name="Comma 3 6 2 2 2 2 2" xfId="33930" xr:uid="{86FB2F47-9023-4EE9-B633-873B47D0D0E7}"/>
    <cellStyle name="Comma 3 6 2 2 2 2 2 2" xfId="33931" xr:uid="{8BDBEA18-2251-41FD-AAF1-B6EF18A06EC2}"/>
    <cellStyle name="Comma 3 6 2 2 2 2 3" xfId="33932" xr:uid="{5502F643-0425-4E1F-8CB3-310648CAD050}"/>
    <cellStyle name="Comma 3 6 2 2 2 3" xfId="33933" xr:uid="{C747963B-0F4D-46CA-8F0F-6176344EB9D9}"/>
    <cellStyle name="Comma 3 6 2 2 2 3 2" xfId="33934" xr:uid="{EC8736EB-2900-47CC-B9FD-5A22939042C3}"/>
    <cellStyle name="Comma 3 6 2 2 2 4" xfId="33935" xr:uid="{166F6245-FA51-4B45-A2BF-47E659233105}"/>
    <cellStyle name="Comma 3 6 2 2 3" xfId="33936" xr:uid="{E3257072-6E91-41D0-93DF-BDA727A1132B}"/>
    <cellStyle name="Comma 3 6 2 2 3 2" xfId="33937" xr:uid="{CEB00073-1C9D-4AA9-91AA-F34136DB049C}"/>
    <cellStyle name="Comma 3 6 2 2 3 2 2" xfId="33938" xr:uid="{1E8632A7-F74D-489A-801D-830D28BCF164}"/>
    <cellStyle name="Comma 3 6 2 2 3 3" xfId="33939" xr:uid="{EADFE90D-DAD8-4529-BD31-006F2E119E0E}"/>
    <cellStyle name="Comma 3 6 2 2 4" xfId="33940" xr:uid="{7280D70A-F289-4E16-BC34-E381ED5F35C4}"/>
    <cellStyle name="Comma 3 6 2 2 4 2" xfId="33941" xr:uid="{C092098E-54AF-4290-9186-383ECBF6484E}"/>
    <cellStyle name="Comma 3 6 2 2 5" xfId="33942" xr:uid="{41F167E6-E5DA-4FFB-9D3B-CF2933165D6B}"/>
    <cellStyle name="Comma 3 6 2 2 5 2" xfId="33943" xr:uid="{06683AE9-9623-49F4-A864-2919F71BC6C9}"/>
    <cellStyle name="Comma 3 6 2 2 6" xfId="33944" xr:uid="{D2778839-A8E0-4957-BF39-4035160537B3}"/>
    <cellStyle name="Comma 3 6 2 2 7" xfId="33945" xr:uid="{DE41F4DB-C279-46DD-B1BA-562BB0D13722}"/>
    <cellStyle name="Comma 3 6 2 3" xfId="33946" xr:uid="{F61BB53E-C76D-4F17-A45A-83517D801D74}"/>
    <cellStyle name="Comma 3 6 2 3 2" xfId="33947" xr:uid="{EBC60C01-3ADB-4B70-953E-F44CDCB2B062}"/>
    <cellStyle name="Comma 3 6 2 4" xfId="33948" xr:uid="{027F0F14-75E0-41E7-BFEE-05D6C59C087F}"/>
    <cellStyle name="Comma 3 6 3" xfId="33949" xr:uid="{843AC2CC-7D8A-469A-902E-C089545D90A8}"/>
    <cellStyle name="Comma 3 6 3 2" xfId="33950" xr:uid="{2EB26734-6726-4EA7-8127-D4A36313822B}"/>
    <cellStyle name="Comma 3 6 3 2 2" xfId="33951" xr:uid="{FEA2C9B3-07B7-47AA-95D8-7D1362CA5B17}"/>
    <cellStyle name="Comma 3 6 3 2 2 2" xfId="33952" xr:uid="{D0798317-FEF7-4D33-B600-DA589D6CB003}"/>
    <cellStyle name="Comma 3 6 3 2 2 2 2" xfId="33953" xr:uid="{5285D595-9EAA-4FF6-8EB4-864B51CA9E90}"/>
    <cellStyle name="Comma 3 6 3 2 2 3" xfId="33954" xr:uid="{BD8C2A82-15DD-42CE-95CC-C12B245BBAA1}"/>
    <cellStyle name="Comma 3 6 3 2 3" xfId="33955" xr:uid="{8AD88459-77F2-4A84-8A60-795782C7F999}"/>
    <cellStyle name="Comma 3 6 3 2 3 2" xfId="33956" xr:uid="{1AA86CE4-938A-4992-A416-DC8D1D75D3CC}"/>
    <cellStyle name="Comma 3 6 3 2 4" xfId="33957" xr:uid="{FA1592D4-A394-421B-9E4F-D6E490088EFB}"/>
    <cellStyle name="Comma 3 6 3 3" xfId="33958" xr:uid="{912242D0-8A37-4163-BC9E-1C46E43D9E6C}"/>
    <cellStyle name="Comma 3 6 3 3 2" xfId="33959" xr:uid="{8749FD30-035C-43D0-BC46-64C7F91CB457}"/>
    <cellStyle name="Comma 3 6 3 3 2 2" xfId="33960" xr:uid="{37FB8026-1FA7-4277-B1B3-D39C92F31F4E}"/>
    <cellStyle name="Comma 3 6 3 3 3" xfId="33961" xr:uid="{51724B56-FC39-4C07-AC56-D2C25CC4440F}"/>
    <cellStyle name="Comma 3 6 3 4" xfId="33962" xr:uid="{1575B794-BB75-4E3D-A970-FD1287CC108E}"/>
    <cellStyle name="Comma 3 6 3 4 2" xfId="33963" xr:uid="{20AFA816-CDF3-4058-93A7-6E8874144FFF}"/>
    <cellStyle name="Comma 3 6 3 5" xfId="33964" xr:uid="{D7DCD653-9E90-433B-81DF-2CF371F79E8F}"/>
    <cellStyle name="Comma 3 6 3 5 2" xfId="33965" xr:uid="{F4DB4585-469E-4908-9A65-DD6D46B0A5A3}"/>
    <cellStyle name="Comma 3 6 3 6" xfId="33966" xr:uid="{2074E97B-5506-466F-B548-C1F4EF8C37EC}"/>
    <cellStyle name="Comma 3 6 3 7" xfId="33967" xr:uid="{5E4A19B0-701D-4EA6-8B59-DD045F6BAD23}"/>
    <cellStyle name="Comma 3 6 4" xfId="33968" xr:uid="{EE336A6A-CF9C-43F9-9832-1F20A472F715}"/>
    <cellStyle name="Comma 3 6 4 2" xfId="33969" xr:uid="{29C57AF0-37A1-493C-A041-B1CCC4EFE701}"/>
    <cellStyle name="Comma 3 6 4 2 2" xfId="33970" xr:uid="{688E8600-621B-4200-BAAE-259AE8D1A37E}"/>
    <cellStyle name="Comma 3 6 4 2 2 2" xfId="33971" xr:uid="{2AC869A4-4680-436F-9EB9-4A68E9923C7C}"/>
    <cellStyle name="Comma 3 6 4 2 3" xfId="33972" xr:uid="{8B05C0E9-F06A-471B-9662-A2D028375422}"/>
    <cellStyle name="Comma 3 6 4 3" xfId="33973" xr:uid="{0254D7E8-7796-4F38-8E2A-3C811800E986}"/>
    <cellStyle name="Comma 3 6 4 3 2" xfId="33974" xr:uid="{C2FD0C2F-7BA8-4E8F-A9ED-E71F2DD46B91}"/>
    <cellStyle name="Comma 3 6 4 4" xfId="33975" xr:uid="{A56D07C3-7E28-42B6-B66B-9B436E600FF2}"/>
    <cellStyle name="Comma 3 6 5" xfId="33976" xr:uid="{19093816-9A91-4695-940D-92B0C7C557EC}"/>
    <cellStyle name="Comma 3 6 5 2" xfId="33977" xr:uid="{ED42FFEC-38BA-4A2D-9B92-CEC697F1E377}"/>
    <cellStyle name="Comma 3 6 5 2 2" xfId="33978" xr:uid="{600D2E86-3671-43CA-A970-3432953B7E5C}"/>
    <cellStyle name="Comma 3 6 5 3" xfId="33979" xr:uid="{C9B00902-B0C4-4E21-ACAB-E31541F4CDBC}"/>
    <cellStyle name="Comma 3 6 6" xfId="33980" xr:uid="{E47D76C0-66BE-4FF4-BA7D-98831E3E723B}"/>
    <cellStyle name="Comma 3 6 6 2" xfId="33981" xr:uid="{F3EC2164-0985-4D85-9653-C3DF5586A8EE}"/>
    <cellStyle name="Comma 3 6 7" xfId="33982" xr:uid="{9931141B-62A5-4FE8-9614-66957B9AAFD6}"/>
    <cellStyle name="Comma 3 6 7 2" xfId="33983" xr:uid="{317D3B08-D5ED-4D60-83BE-0274AAB1747C}"/>
    <cellStyle name="Comma 3 6 8" xfId="33984" xr:uid="{27946D4D-5709-45A7-B132-91F4FD1A8791}"/>
    <cellStyle name="Comma 3 6 9" xfId="33985" xr:uid="{89E9543E-37D1-4B6E-8A18-A8316FD9F564}"/>
    <cellStyle name="Comma 3 7" xfId="33986" xr:uid="{2C35463F-C696-4A9A-9F34-EACDA76B8500}"/>
    <cellStyle name="Comma 3 7 2" xfId="33987" xr:uid="{20A1E148-F2FD-4E97-9EAA-40DBD36118B8}"/>
    <cellStyle name="Comma 3 7 2 2" xfId="33988" xr:uid="{55797727-DAF8-4B06-B0C7-E0E4AA4A5800}"/>
    <cellStyle name="Comma 3 7 2 2 2" xfId="33989" xr:uid="{96C6C363-A93E-457D-B18D-525CAF576B70}"/>
    <cellStyle name="Comma 3 7 2 2 2 2" xfId="33990" xr:uid="{5B58917B-9715-47CC-B8EF-9EC874BE5784}"/>
    <cellStyle name="Comma 3 7 2 2 2 2 2" xfId="33991" xr:uid="{1502AD10-42A9-432A-9A16-295A762C7A6B}"/>
    <cellStyle name="Comma 3 7 2 2 2 3" xfId="33992" xr:uid="{FCEF1733-345C-4600-9444-9A82DF128F40}"/>
    <cellStyle name="Comma 3 7 2 2 3" xfId="33993" xr:uid="{52BAA555-0CC0-4799-9EDA-A0871C5042B8}"/>
    <cellStyle name="Comma 3 7 2 2 3 2" xfId="33994" xr:uid="{42C33FEB-6045-4D04-8D58-D420F9ABE9D6}"/>
    <cellStyle name="Comma 3 7 2 2 4" xfId="33995" xr:uid="{450D261B-B3B7-4064-83AE-841E6320E96C}"/>
    <cellStyle name="Comma 3 7 2 3" xfId="33996" xr:uid="{947B8DCD-E68E-4CF2-8E83-88117BC95A49}"/>
    <cellStyle name="Comma 3 7 2 3 2" xfId="33997" xr:uid="{E73B03B5-59EF-45DC-B857-B81A19ED0A88}"/>
    <cellStyle name="Comma 3 7 2 3 2 2" xfId="33998" xr:uid="{D26442FE-5244-49AF-B001-2740AA6DD207}"/>
    <cellStyle name="Comma 3 7 2 3 3" xfId="33999" xr:uid="{5C057876-CF97-4026-A188-75E47090E821}"/>
    <cellStyle name="Comma 3 7 2 4" xfId="34000" xr:uid="{7378F2E7-96B7-491F-8757-E02D0872E827}"/>
    <cellStyle name="Comma 3 7 2 4 2" xfId="34001" xr:uid="{C0C9839B-D5A3-4321-9A70-6EE3A752E449}"/>
    <cellStyle name="Comma 3 7 2 5" xfId="34002" xr:uid="{A3ED8DA3-5603-4202-9FDB-4D64710416B8}"/>
    <cellStyle name="Comma 3 7 3" xfId="34003" xr:uid="{A5E7CBEA-8B6C-4A41-8BEA-F7BE62305E6B}"/>
    <cellStyle name="Comma 3 7 3 2" xfId="34004" xr:uid="{1D433FCA-215A-4DD0-8B6A-33215FEF354A}"/>
    <cellStyle name="Comma 3 7 3 2 2" xfId="34005" xr:uid="{7E07F4CE-25D9-40F4-AAF7-B8C0A1DBC4A1}"/>
    <cellStyle name="Comma 3 7 3 2 2 2" xfId="34006" xr:uid="{9225F75C-5FFA-4E79-A005-4AFC97A74D29}"/>
    <cellStyle name="Comma 3 7 3 2 2 2 2" xfId="34007" xr:uid="{E914FDA1-9432-4B4D-B492-53D89FB7FA3C}"/>
    <cellStyle name="Comma 3 7 3 2 2 3" xfId="34008" xr:uid="{59C32470-C4D3-4695-B334-605CCD295E86}"/>
    <cellStyle name="Comma 3 7 3 2 3" xfId="34009" xr:uid="{176B4FBB-8188-49D4-AD51-563A266C3E26}"/>
    <cellStyle name="Comma 3 7 3 2 3 2" xfId="34010" xr:uid="{A7C0F816-42A6-4CE4-94E6-8ED02260A2DF}"/>
    <cellStyle name="Comma 3 7 3 2 4" xfId="34011" xr:uid="{1E1E6BDC-3A16-4350-99D8-16F03D7C99A0}"/>
    <cellStyle name="Comma 3 7 3 3" xfId="34012" xr:uid="{84BE7E71-0E55-45CF-8CF9-D4B1A39FF82D}"/>
    <cellStyle name="Comma 3 7 3 3 2" xfId="34013" xr:uid="{2C0EA0F4-E760-4084-9049-23D43047304F}"/>
    <cellStyle name="Comma 3 7 3 3 2 2" xfId="34014" xr:uid="{A3DF49BD-EF3B-483F-8A24-E94616EE30A4}"/>
    <cellStyle name="Comma 3 7 3 3 3" xfId="34015" xr:uid="{C523A538-1CC2-4322-B1DE-5B3EBE234877}"/>
    <cellStyle name="Comma 3 7 3 4" xfId="34016" xr:uid="{09E98504-B890-4D18-B5A8-064C2897F78B}"/>
    <cellStyle name="Comma 3 7 3 4 2" xfId="34017" xr:uid="{1B794A27-6C25-496C-B0C2-C793D29A192E}"/>
    <cellStyle name="Comma 3 7 3 5" xfId="34018" xr:uid="{A9B14649-FBDA-4B03-B891-71B1FD661BE8}"/>
    <cellStyle name="Comma 3 7 4" xfId="34019" xr:uid="{15A6A4F8-DDF6-4BB4-9F98-EFF0525F4826}"/>
    <cellStyle name="Comma 3 7 4 2" xfId="34020" xr:uid="{7FC3AAC5-7FA7-4BA1-9D7D-F4D488A9B931}"/>
    <cellStyle name="Comma 3 7 4 2 2" xfId="34021" xr:uid="{E5EC5C81-8975-4926-8DEF-6ECDE4D31B8A}"/>
    <cellStyle name="Comma 3 7 4 2 2 2" xfId="34022" xr:uid="{8DF17237-90F7-4A74-A71C-3A3ABC5F2217}"/>
    <cellStyle name="Comma 3 7 4 2 3" xfId="34023" xr:uid="{B0159C6C-61D6-4374-A3C6-AD3BEADDBF17}"/>
    <cellStyle name="Comma 3 7 4 3" xfId="34024" xr:uid="{A41D2019-D225-4DFD-B94E-5B488692BFE3}"/>
    <cellStyle name="Comma 3 7 4 3 2" xfId="34025" xr:uid="{12B0B7D5-6A99-4D99-95B4-6F7D6E89D764}"/>
    <cellStyle name="Comma 3 7 4 4" xfId="34026" xr:uid="{28267D9C-A24D-480E-A680-B38F89C30BCB}"/>
    <cellStyle name="Comma 3 7 5" xfId="34027" xr:uid="{B6D3CD44-E96B-4A82-AA69-9BA7A4C646FA}"/>
    <cellStyle name="Comma 3 7 5 2" xfId="34028" xr:uid="{6ED283E4-3FEF-4868-A02B-05BE55737B80}"/>
    <cellStyle name="Comma 3 7 5 2 2" xfId="34029" xr:uid="{3F9E0950-608B-4030-91F0-91852922F6EA}"/>
    <cellStyle name="Comma 3 7 5 3" xfId="34030" xr:uid="{3ED41465-DA50-4F1C-B58D-FC9FF6C3F49B}"/>
    <cellStyle name="Comma 3 7 6" xfId="34031" xr:uid="{2DF4ABB8-4812-4AE7-A7D5-9C166B7B7008}"/>
    <cellStyle name="Comma 3 7 6 2" xfId="34032" xr:uid="{4ED80912-9921-4933-A8FB-11128BEBA556}"/>
    <cellStyle name="Comma 3 7 7" xfId="34033" xr:uid="{95B5258A-3E32-4863-A6F1-C744D969BD85}"/>
    <cellStyle name="Comma 3 7 8" xfId="34034" xr:uid="{FADAE992-879C-436B-B848-B6F1C6B89D3D}"/>
    <cellStyle name="Comma 3 8" xfId="34035" xr:uid="{A75DEB37-AB4A-4F61-9989-49E5616A8C93}"/>
    <cellStyle name="Comma 3 8 2" xfId="34036" xr:uid="{324649F5-32A0-46AA-8D32-276E8E56C5FA}"/>
    <cellStyle name="Comma 3 8 2 2" xfId="34037" xr:uid="{FE09F534-231B-4A39-827D-A5DE052C528B}"/>
    <cellStyle name="Comma 3 8 2 2 2" xfId="34038" xr:uid="{9883551C-7623-4751-AA75-B72A421885E0}"/>
    <cellStyle name="Comma 3 8 2 2 2 2" xfId="34039" xr:uid="{91E861CC-2F64-4AD1-88C7-4F2BB74FA888}"/>
    <cellStyle name="Comma 3 8 2 2 2 2 2" xfId="34040" xr:uid="{3A70EA2C-70B3-4645-A197-7BF589D853D7}"/>
    <cellStyle name="Comma 3 8 2 2 2 3" xfId="34041" xr:uid="{0605BE70-3FF7-48B5-9F05-32CC4D4EF605}"/>
    <cellStyle name="Comma 3 8 2 2 3" xfId="34042" xr:uid="{D374A46C-57C1-428F-B323-2B15D90171CB}"/>
    <cellStyle name="Comma 3 8 2 2 3 2" xfId="34043" xr:uid="{C6D5EAF7-181F-4771-9CF2-BA0A2A726CE8}"/>
    <cellStyle name="Comma 3 8 2 2 4" xfId="34044" xr:uid="{D23A8F8E-1EA8-43DC-A43C-840BC6318248}"/>
    <cellStyle name="Comma 3 8 2 3" xfId="34045" xr:uid="{868BEFC1-051B-4184-AB55-2AECF635C834}"/>
    <cellStyle name="Comma 3 8 2 3 2" xfId="34046" xr:uid="{8C802BC5-3AA3-4A6C-AEE2-C02F9E8A020B}"/>
    <cellStyle name="Comma 3 8 2 3 2 2" xfId="34047" xr:uid="{9F71D912-FEA8-42CA-9612-DBE885C9A4A5}"/>
    <cellStyle name="Comma 3 8 2 3 3" xfId="34048" xr:uid="{4D24F65A-027B-403C-9B04-EE945D399353}"/>
    <cellStyle name="Comma 3 8 2 4" xfId="34049" xr:uid="{989B9646-F693-48EF-9126-8A63FE087056}"/>
    <cellStyle name="Comma 3 8 2 4 2" xfId="34050" xr:uid="{E5CBEF80-708A-4639-BE20-CCB7095F989F}"/>
    <cellStyle name="Comma 3 8 2 5" xfId="34051" xr:uid="{F5D54AA3-513C-41B5-BFBD-4A4DFE4BF75C}"/>
    <cellStyle name="Comma 3 8 2 5 2" xfId="34052" xr:uid="{B33DF0F1-CD2D-40D1-8FDC-B62937B7D5E2}"/>
    <cellStyle name="Comma 3 8 2 6" xfId="34053" xr:uid="{48879FD0-A45D-4061-B807-925F9EF73CCE}"/>
    <cellStyle name="Comma 3 8 2 7" xfId="34054" xr:uid="{0AAEC7F3-2B24-4F56-A718-7CB4A2BB2040}"/>
    <cellStyle name="Comma 3 8 3" xfId="34055" xr:uid="{DF8A63CE-E1B1-4706-9B23-E0195908611F}"/>
    <cellStyle name="Comma 3 8 3 2" xfId="34056" xr:uid="{D8B47874-B823-4983-B453-F91FE487889A}"/>
    <cellStyle name="Comma 3 8 3 2 2" xfId="34057" xr:uid="{AFB3DD5F-CD7A-43B9-BCD6-93A6E9DBC450}"/>
    <cellStyle name="Comma 3 8 3 2 2 2" xfId="34058" xr:uid="{51551C81-CD0C-4D75-BE5F-7353F339CEB9}"/>
    <cellStyle name="Comma 3 8 3 2 3" xfId="34059" xr:uid="{4927FBF4-FAB1-4C99-A59A-70E26CFF7CC5}"/>
    <cellStyle name="Comma 3 8 3 3" xfId="34060" xr:uid="{BD9299F0-18C9-436A-8ECA-13D12B461697}"/>
    <cellStyle name="Comma 3 8 3 3 2" xfId="34061" xr:uid="{A5BAD274-9347-4920-8340-CC3B4290D10A}"/>
    <cellStyle name="Comma 3 8 3 4" xfId="34062" xr:uid="{A43A8BFC-CE54-410B-9AA9-9C5AC11BF41A}"/>
    <cellStyle name="Comma 3 8 4" xfId="34063" xr:uid="{E9E1D537-65F6-4919-AA46-146B2E1B742C}"/>
    <cellStyle name="Comma 3 8 4 2" xfId="34064" xr:uid="{DA2FC9C9-1792-4F47-BED0-F9ED9449480E}"/>
    <cellStyle name="Comma 3 8 4 2 2" xfId="34065" xr:uid="{1897D3B8-A925-4FE7-B916-3AD7615A86D3}"/>
    <cellStyle name="Comma 3 8 4 3" xfId="34066" xr:uid="{01F5DA47-9157-41A1-ACE6-20EBE44CB3B3}"/>
    <cellStyle name="Comma 3 8 5" xfId="34067" xr:uid="{0C2842DE-36F3-4D10-AA61-C072E990947B}"/>
    <cellStyle name="Comma 3 8 5 2" xfId="34068" xr:uid="{EBF2BEE1-B129-4B40-B1B3-EC63F3A754BA}"/>
    <cellStyle name="Comma 3 8 6" xfId="34069" xr:uid="{801571A6-707B-44E4-954D-94A581356BB4}"/>
    <cellStyle name="Comma 3 8 6 2" xfId="34070" xr:uid="{F3E4B768-D7BF-40AF-AF9B-A8A249144614}"/>
    <cellStyle name="Comma 3 8 7" xfId="34071" xr:uid="{8D88351D-2F8A-4682-A906-B3388195DE24}"/>
    <cellStyle name="Comma 3 8 8" xfId="34072" xr:uid="{88072352-4427-46C0-BC6C-414A1294CF2B}"/>
    <cellStyle name="Comma 3 9" xfId="34073" xr:uid="{4BFAECFA-0375-4D7E-B3A8-C4BF56D61B7A}"/>
    <cellStyle name="Comma 3 9 2" xfId="34074" xr:uid="{A34E7DCA-D7FD-47F7-94F7-5C341EE66304}"/>
    <cellStyle name="Comma 3 9 2 2" xfId="34075" xr:uid="{956E844E-7069-4CFF-9755-B56F2C6EAFAE}"/>
    <cellStyle name="Comma 3 9 2 2 2" xfId="34076" xr:uid="{887C5684-8D32-4419-A3F4-637DDC690937}"/>
    <cellStyle name="Comma 3 9 2 2 2 2" xfId="34077" xr:uid="{09DD7C7F-BA62-411D-A7D0-E8F772C68EB5}"/>
    <cellStyle name="Comma 3 9 2 2 3" xfId="34078" xr:uid="{A4E9D355-77B9-490D-9AC1-05F4EADA2C50}"/>
    <cellStyle name="Comma 3 9 2 3" xfId="34079" xr:uid="{DF25DDA5-685E-4E9B-998C-56BCF8DA5F31}"/>
    <cellStyle name="Comma 3 9 2 3 2" xfId="34080" xr:uid="{BE186140-2664-419F-9B05-E1F62EBF9140}"/>
    <cellStyle name="Comma 3 9 2 4" xfId="34081" xr:uid="{962F657E-899D-43A9-8F54-6447462E8A71}"/>
    <cellStyle name="Comma 3 9 3" xfId="34082" xr:uid="{784DF00C-118B-4515-AF70-1A3E1DB461E6}"/>
    <cellStyle name="Comma 3 9 3 2" xfId="34083" xr:uid="{BEA2E2D7-799E-4D48-BD97-1377AF2656A5}"/>
    <cellStyle name="Comma 3 9 3 2 2" xfId="34084" xr:uid="{6A9352CB-C77B-442B-BFDC-C6BD6C073CE3}"/>
    <cellStyle name="Comma 3 9 3 3" xfId="34085" xr:uid="{58965794-AD3B-451F-89A8-ADBC05954FD3}"/>
    <cellStyle name="Comma 3 9 4" xfId="34086" xr:uid="{B5A81539-9959-49E8-BA1D-28790DEAD1BA}"/>
    <cellStyle name="Comma 3 9 4 2" xfId="34087" xr:uid="{EDF6A069-FC4E-420E-9B15-AB6F1A2A607F}"/>
    <cellStyle name="Comma 3 9 5" xfId="34088" xr:uid="{D236386C-8ADA-4B69-9146-9D707410A93A}"/>
    <cellStyle name="Comma 3 9 5 2" xfId="34089" xr:uid="{09359C8D-FE8E-47E6-B5C3-45E38C7BE5BC}"/>
    <cellStyle name="Comma 3 9 6" xfId="34090" xr:uid="{E6C35C61-7418-4F41-9C0F-C5A6683AF333}"/>
    <cellStyle name="Comma 3 9 7" xfId="34091" xr:uid="{5EF0E7BC-6856-4116-80DE-2F1B09A5F662}"/>
    <cellStyle name="Comma 30" xfId="34092" xr:uid="{A1A1F0F1-1994-4BB3-8CAD-9C4528A49A28}"/>
    <cellStyle name="Comma 31" xfId="51572" xr:uid="{FB7E3D13-3E8C-4198-A8CC-08B6B6E2D31C}"/>
    <cellStyle name="Comma 32" xfId="51593" xr:uid="{1438FD0B-2397-4CAC-BAEE-DDB03D134CD2}"/>
    <cellStyle name="Comma 33" xfId="146" xr:uid="{623283AB-85A0-476D-895F-3FBFACBCD4A0}"/>
    <cellStyle name="Comma 34" xfId="51677" xr:uid="{A1CBF10E-AAB0-469A-B06D-A95F1D92D3D6}"/>
    <cellStyle name="Comma 35" xfId="51683" xr:uid="{F00F7EA7-9120-4148-BC51-AD6F3A07332A}"/>
    <cellStyle name="Comma 36" xfId="51686" xr:uid="{515AA679-1327-4C37-92A6-9CB682201858}"/>
    <cellStyle name="Comma 37" xfId="51689" xr:uid="{F120608F-3763-4D4A-8488-6D37B1FA69C5}"/>
    <cellStyle name="Comma 38" xfId="51692" xr:uid="{2512E1C8-7C22-48CA-9C7F-4D6A8A7ED903}"/>
    <cellStyle name="Comma 39" xfId="51695" xr:uid="{ABE63908-8067-4352-A865-CA2812FD4B0C}"/>
    <cellStyle name="Comma 4" xfId="34093" xr:uid="{E88EDE85-AB83-4E55-B2A9-6977E7683959}"/>
    <cellStyle name="Comma 4 10" xfId="34094" xr:uid="{6C45EF7B-9291-4F3E-9CFE-F86C367A5748}"/>
    <cellStyle name="Comma 4 10 2" xfId="34095" xr:uid="{54806AED-A86B-423D-B01C-8BFA09E1ABF8}"/>
    <cellStyle name="Comma 4 10 2 2" xfId="34096" xr:uid="{59B577DB-9EB7-40EF-BAEE-35FD1D81516D}"/>
    <cellStyle name="Comma 4 10 2 2 2" xfId="34097" xr:uid="{D4731B4D-EAA1-4244-B431-11BC1B4803F8}"/>
    <cellStyle name="Comma 4 10 2 2 2 2" xfId="34098" xr:uid="{22D211AE-D6F5-4634-A6DA-CC5E6E16F0AC}"/>
    <cellStyle name="Comma 4 10 2 2 3" xfId="34099" xr:uid="{DC6E779F-B048-460F-A397-4C8965E19438}"/>
    <cellStyle name="Comma 4 10 2 3" xfId="34100" xr:uid="{F93B2A96-ADB4-4538-B00A-E15D8A0A37C7}"/>
    <cellStyle name="Comma 4 10 2 3 2" xfId="34101" xr:uid="{EAD2D912-C97A-40E5-8ACA-86627DFB6FA4}"/>
    <cellStyle name="Comma 4 10 2 4" xfId="34102" xr:uid="{B20C0D1C-0839-47B0-B480-3D00187F5377}"/>
    <cellStyle name="Comma 4 10 3" xfId="34103" xr:uid="{13F740DA-764C-4AF8-AD7C-B6CFBF9883BA}"/>
    <cellStyle name="Comma 4 10 3 2" xfId="34104" xr:uid="{A5F40FBC-0581-486D-8515-D56E5CDC12BA}"/>
    <cellStyle name="Comma 4 10 3 2 2" xfId="34105" xr:uid="{698A4AE4-DC7B-4A68-BB2A-21BE3E831689}"/>
    <cellStyle name="Comma 4 10 3 3" xfId="34106" xr:uid="{7D79C16B-4353-426A-B1CB-283ED0BE49A4}"/>
    <cellStyle name="Comma 4 10 4" xfId="34107" xr:uid="{9D732AD8-6FA0-4A12-9546-A0F39E9D4C1D}"/>
    <cellStyle name="Comma 4 10 4 2" xfId="34108" xr:uid="{2365AE87-3A90-4CC4-BDAD-EA29EAC3A5B1}"/>
    <cellStyle name="Comma 4 10 5" xfId="34109" xr:uid="{C5AC5A79-EACB-4A3A-A4F1-FFBA2D82C6C6}"/>
    <cellStyle name="Comma 4 10 6" xfId="34110" xr:uid="{AE1CD25C-E113-42DE-A6C8-64841BA538F9}"/>
    <cellStyle name="Comma 4 11" xfId="34111" xr:uid="{0B7BEF3A-2B14-4725-9F36-26B0612319B1}"/>
    <cellStyle name="Comma 4 11 2" xfId="34112" xr:uid="{F135E61D-B044-4B4B-887F-38E1ECF5EBFD}"/>
    <cellStyle name="Comma 4 11 2 2" xfId="34113" xr:uid="{D218452F-A092-4CFF-8EBA-DBEDC20E0C43}"/>
    <cellStyle name="Comma 4 11 2 2 2" xfId="34114" xr:uid="{0CFD6298-DED1-438C-8BC2-EC83D957B0FF}"/>
    <cellStyle name="Comma 4 11 2 3" xfId="34115" xr:uid="{28BA20D5-4F66-4660-903E-9EA2F346AB81}"/>
    <cellStyle name="Comma 4 11 3" xfId="34116" xr:uid="{B4C256BC-F03F-449B-ADD5-BFDF49D67484}"/>
    <cellStyle name="Comma 4 11 3 2" xfId="34117" xr:uid="{80AADB9C-76F2-4056-A84D-8C0C40130FB0}"/>
    <cellStyle name="Comma 4 11 4" xfId="34118" xr:uid="{BBA0ED59-DEE1-4E8B-BC0C-DADCC2DB6B6C}"/>
    <cellStyle name="Comma 4 12" xfId="34119" xr:uid="{BA33A8B2-6901-4E66-90EE-28DE8465FFC9}"/>
    <cellStyle name="Comma 4 12 2" xfId="34120" xr:uid="{8FAAF4BE-FE81-4A2F-86CD-19570F1DE851}"/>
    <cellStyle name="Comma 4 12 2 2" xfId="34121" xr:uid="{047F7119-0DAB-4BFB-9216-5C71E8B2D50F}"/>
    <cellStyle name="Comma 4 12 3" xfId="34122" xr:uid="{E2955807-D361-4CCD-84EF-C0FB8F7B0419}"/>
    <cellStyle name="Comma 4 13" xfId="34123" xr:uid="{61822B12-35AD-45D3-A5F2-495D219E12B8}"/>
    <cellStyle name="Comma 4 13 2" xfId="34124" xr:uid="{CFE8ECE5-7C2F-4C01-A773-89FD6252A47E}"/>
    <cellStyle name="Comma 4 14" xfId="34125" xr:uid="{3958C8EE-A51F-489E-BAB2-A342BE951CC2}"/>
    <cellStyle name="Comma 4 2" xfId="34126" xr:uid="{5480EF4C-969A-4BDB-9F13-5A7E1BBA9555}"/>
    <cellStyle name="Comma 4 2 10" xfId="34127" xr:uid="{05D6DF7C-3051-4092-ACBD-07433E294B7B}"/>
    <cellStyle name="Comma 4 2 2" xfId="34128" xr:uid="{59A3F1C3-617E-4BC4-A22F-58F9FAAB1DAB}"/>
    <cellStyle name="Comma 4 2 2 2" xfId="34129" xr:uid="{4D024AFC-E6EB-4F21-938E-9DD2B377466C}"/>
    <cellStyle name="Comma 4 2 2 2 2" xfId="34130" xr:uid="{69A6B48E-A5A4-4825-A751-229C74B777C8}"/>
    <cellStyle name="Comma 4 2 2 2 2 2" xfId="34131" xr:uid="{9DC75BB9-DBA1-4761-933F-BFA50195530C}"/>
    <cellStyle name="Comma 4 2 2 2 2 2 2" xfId="34132" xr:uid="{74511A4E-F0AF-4BE4-BFBD-61E6AD0C30D7}"/>
    <cellStyle name="Comma 4 2 2 2 2 2 3" xfId="34133" xr:uid="{67F96D92-8A2D-4431-BE7B-4E4EEFB8ACBC}"/>
    <cellStyle name="Comma 4 2 2 2 2 3" xfId="34134" xr:uid="{9C012900-E6F2-480E-8940-75942A14F9E3}"/>
    <cellStyle name="Comma 4 2 2 2 2 4" xfId="34135" xr:uid="{A8533E51-59BC-4C62-AA63-3E0E0AEF3AFF}"/>
    <cellStyle name="Comma 4 2 2 2 3" xfId="34136" xr:uid="{7B888F50-67F3-43BC-8F72-2ABCBA136096}"/>
    <cellStyle name="Comma 4 2 2 2 3 2" xfId="34137" xr:uid="{AAE4D85D-3026-42E4-ACFA-0EC47A32AE62}"/>
    <cellStyle name="Comma 4 2 2 2 3 2 2" xfId="34138" xr:uid="{C29C345C-9CD2-4178-A8A7-0380AA2A9DEA}"/>
    <cellStyle name="Comma 4 2 2 2 3 3" xfId="34139" xr:uid="{BC4AE545-6F15-4F60-A4EB-D43D2981BCA6}"/>
    <cellStyle name="Comma 4 2 2 2 4" xfId="34140" xr:uid="{3047072C-F0D1-4716-8FD7-4BEC0CCBD2C7}"/>
    <cellStyle name="Comma 4 2 2 2 4 2" xfId="34141" xr:uid="{6360DC30-AF2E-434F-8CDC-4BA2DA33E84F}"/>
    <cellStyle name="Comma 4 2 2 2 5" xfId="34142" xr:uid="{E724115D-D263-4774-8C45-45CD422AAE64}"/>
    <cellStyle name="Comma 4 2 2 3" xfId="34143" xr:uid="{98092779-ECDF-4725-9AE2-FADAF8584C59}"/>
    <cellStyle name="Comma 4 2 2 3 2" xfId="34144" xr:uid="{F9466437-8AA1-42C1-A70B-7A517689E894}"/>
    <cellStyle name="Comma 4 2 2 3 2 2" xfId="34145" xr:uid="{35A1B509-45FD-4979-9736-9F485FBB9BD5}"/>
    <cellStyle name="Comma 4 2 2 3 2 3" xfId="34146" xr:uid="{76DB58FD-DD7E-4DCB-8ECB-EB6E7C672FFF}"/>
    <cellStyle name="Comma 4 2 2 3 3" xfId="34147" xr:uid="{C9A40CCB-BB5E-4AFE-9DC9-EEC10670513A}"/>
    <cellStyle name="Comma 4 2 2 3 4" xfId="34148" xr:uid="{8976A1C9-3EBC-42B6-919C-B18BED417447}"/>
    <cellStyle name="Comma 4 2 2 4" xfId="34149" xr:uid="{315DB30C-2634-46E2-8B9E-37FDBC0FC178}"/>
    <cellStyle name="Comma 4 2 2 4 2" xfId="34150" xr:uid="{115E8139-40D1-4223-8A82-D36F2A9A4940}"/>
    <cellStyle name="Comma 4 2 2 4 2 2" xfId="34151" xr:uid="{D08A2647-D84A-465D-A2A9-0C7BF4302139}"/>
    <cellStyle name="Comma 4 2 2 4 3" xfId="34152" xr:uid="{2E484D67-217E-4B1A-AD7A-A7A8F99B0CFD}"/>
    <cellStyle name="Comma 4 2 2 5" xfId="34153" xr:uid="{7DB5A027-5023-478F-B804-BE2F9E6E72FE}"/>
    <cellStyle name="Comma 4 2 2 5 2" xfId="34154" xr:uid="{D95197D8-DA79-4BED-B507-4290F47B3437}"/>
    <cellStyle name="Comma 4 2 2 6" xfId="34155" xr:uid="{1660F5A3-032C-4AB4-84D2-156FA8296FFD}"/>
    <cellStyle name="Comma 4 2 3" xfId="34156" xr:uid="{B093CF04-B7A2-49CB-A228-FB3D6B517E9D}"/>
    <cellStyle name="Comma 4 2 3 2" xfId="34157" xr:uid="{548C40FE-23C7-4658-93E1-F6B32B561085}"/>
    <cellStyle name="Comma 4 2 3 2 2" xfId="34158" xr:uid="{1C71B673-CD6E-4733-BA26-34A2C236A75B}"/>
    <cellStyle name="Comma 4 2 3 2 2 2" xfId="34159" xr:uid="{70F4F42B-9834-43BE-AB4D-805F00681CC9}"/>
    <cellStyle name="Comma 4 2 3 2 2 2 2" xfId="34160" xr:uid="{ED8A789C-C6E3-4C12-B19B-639545B0A5C7}"/>
    <cellStyle name="Comma 4 2 3 2 2 2 3" xfId="34161" xr:uid="{38DAAFDA-9B73-40CB-95A6-046BB631519A}"/>
    <cellStyle name="Comma 4 2 3 2 2 3" xfId="34162" xr:uid="{EE103B9B-1365-4A7A-980C-DAB5FCB59D67}"/>
    <cellStyle name="Comma 4 2 3 2 2 4" xfId="34163" xr:uid="{38F366C5-58E1-468C-B498-9FE4C4E1CC1D}"/>
    <cellStyle name="Comma 4 2 3 2 3" xfId="34164" xr:uid="{7D00453B-1C98-4995-AF2A-2C370592F6CE}"/>
    <cellStyle name="Comma 4 2 3 2 3 2" xfId="34165" xr:uid="{388165F4-38AA-4FFF-A298-99A1DC17E47C}"/>
    <cellStyle name="Comma 4 2 3 2 3 2 2" xfId="34166" xr:uid="{D4DFB763-26ED-47DA-81AE-321ABFEA6811}"/>
    <cellStyle name="Comma 4 2 3 2 3 3" xfId="34167" xr:uid="{C656FCD2-95B4-4CF9-A951-76B73B61E263}"/>
    <cellStyle name="Comma 4 2 3 2 4" xfId="34168" xr:uid="{D751A2C0-27D6-4E09-834D-2037E091E0E9}"/>
    <cellStyle name="Comma 4 2 3 2 4 2" xfId="34169" xr:uid="{B28B4B86-7BD4-4E39-B31D-EED38E4A6101}"/>
    <cellStyle name="Comma 4 2 3 2 5" xfId="34170" xr:uid="{E425DE30-73B7-496D-85C7-153F9629FB3F}"/>
    <cellStyle name="Comma 4 2 3 3" xfId="34171" xr:uid="{FAA40BD1-24AF-4A4C-A71E-63BA249D6B56}"/>
    <cellStyle name="Comma 4 2 3 3 2" xfId="34172" xr:uid="{399AA5D5-EBE6-41F6-AEE8-1F92AEF294B1}"/>
    <cellStyle name="Comma 4 2 3 3 2 2" xfId="34173" xr:uid="{603A0070-C529-454F-A0B0-F67B112273DC}"/>
    <cellStyle name="Comma 4 2 3 3 2 3" xfId="34174" xr:uid="{4DC191A6-DCC6-48DD-BD5E-9515A2A9CD18}"/>
    <cellStyle name="Comma 4 2 3 3 3" xfId="34175" xr:uid="{FFEFCE96-12AA-49E1-9292-DC3139B442D1}"/>
    <cellStyle name="Comma 4 2 3 3 4" xfId="34176" xr:uid="{7504AF6B-F3F6-4C7B-BA0A-5D19B053496A}"/>
    <cellStyle name="Comma 4 2 3 4" xfId="34177" xr:uid="{AA65C3B8-7482-4C20-9B8E-75AC4A36971C}"/>
    <cellStyle name="Comma 4 2 3 4 2" xfId="34178" xr:uid="{CEDF387F-E2C3-461A-BAD4-0630807FA5A4}"/>
    <cellStyle name="Comma 4 2 3 4 2 2" xfId="34179" xr:uid="{F56E0F2D-43B4-447E-9936-381356049D06}"/>
    <cellStyle name="Comma 4 2 3 4 3" xfId="34180" xr:uid="{325537B3-5D5D-4913-9208-956427AD3E04}"/>
    <cellStyle name="Comma 4 2 3 5" xfId="34181" xr:uid="{F3DBE230-2146-4A40-A977-0A0DB8CEDDD7}"/>
    <cellStyle name="Comma 4 2 3 5 2" xfId="34182" xr:uid="{EA3717FD-62F2-487E-A2E6-68E6289825A5}"/>
    <cellStyle name="Comma 4 2 3 6" xfId="34183" xr:uid="{5470B171-81B1-431A-918A-3B074B6B9912}"/>
    <cellStyle name="Comma 4 2 4" xfId="34184" xr:uid="{0025F17E-B6BD-42BD-AC6D-3764C69CC8F0}"/>
    <cellStyle name="Comma 4 2 4 2" xfId="34185" xr:uid="{4CAB5903-2EC2-48B1-B2CA-FE74EB2B5F3F}"/>
    <cellStyle name="Comma 4 2 4 2 2" xfId="34186" xr:uid="{23DC9127-4DE9-4800-9B25-C4F861940C7B}"/>
    <cellStyle name="Comma 4 2 4 2 2 2" xfId="34187" xr:uid="{D3EE527F-F778-4C78-88A4-40AAAFCCC5F1}"/>
    <cellStyle name="Comma 4 2 4 2 2 2 2" xfId="34188" xr:uid="{DFA79AE1-03B4-4799-8947-542C9170813F}"/>
    <cellStyle name="Comma 4 2 4 2 2 2 3" xfId="34189" xr:uid="{EEC52A78-CE4E-4F1D-AE3B-FCF3F45807CB}"/>
    <cellStyle name="Comma 4 2 4 2 2 3" xfId="34190" xr:uid="{D7737D9F-C681-45C5-BE9D-7DF350DD15D0}"/>
    <cellStyle name="Comma 4 2 4 2 2 4" xfId="34191" xr:uid="{69A3ABBE-CC1E-416D-8DCB-50ACC274B8A9}"/>
    <cellStyle name="Comma 4 2 4 2 3" xfId="34192" xr:uid="{6BEC71BC-6F28-43B9-881B-9A0641DB3801}"/>
    <cellStyle name="Comma 4 2 4 2 3 2" xfId="34193" xr:uid="{7E2DEF5A-701B-42F8-BD90-AAEDFF0515F1}"/>
    <cellStyle name="Comma 4 2 4 2 3 2 2" xfId="34194" xr:uid="{4C9C3D0E-5A80-4CEA-BF4C-B53807242726}"/>
    <cellStyle name="Comma 4 2 4 2 3 3" xfId="34195" xr:uid="{CB8D009A-BB4E-4B76-9E3A-54E551896931}"/>
    <cellStyle name="Comma 4 2 4 2 4" xfId="34196" xr:uid="{C58CF42E-1F24-4A5B-934E-08F8781D58CE}"/>
    <cellStyle name="Comma 4 2 4 2 4 2" xfId="34197" xr:uid="{91A9DEB7-DC89-4143-9049-EDCF9E3DA44B}"/>
    <cellStyle name="Comma 4 2 4 2 5" xfId="34198" xr:uid="{2A0E1C24-85EB-4CFB-8330-3C44CC9B7781}"/>
    <cellStyle name="Comma 4 2 4 3" xfId="34199" xr:uid="{DDB431D4-D7C0-40AC-A9A1-9C4F80C73B83}"/>
    <cellStyle name="Comma 4 2 4 3 2" xfId="34200" xr:uid="{29436F6D-0DC5-43D4-AA7F-F081AB0B88D7}"/>
    <cellStyle name="Comma 4 2 4 3 2 2" xfId="34201" xr:uid="{A99C7F50-3125-49E5-8022-AAF6DD77E728}"/>
    <cellStyle name="Comma 4 2 4 3 2 3" xfId="34202" xr:uid="{6D1F641E-8E26-4B12-AD37-129667FDD8A7}"/>
    <cellStyle name="Comma 4 2 4 3 3" xfId="34203" xr:uid="{51BDD1BC-34F0-46D8-AAD8-68D44B8E9BF6}"/>
    <cellStyle name="Comma 4 2 4 3 4" xfId="34204" xr:uid="{E70BF585-328D-4A08-B576-E6260CA2C062}"/>
    <cellStyle name="Comma 4 2 4 4" xfId="34205" xr:uid="{67BC42AE-04DF-4B23-8710-7D2B8708F73A}"/>
    <cellStyle name="Comma 4 2 4 4 2" xfId="34206" xr:uid="{9156DB16-ACA4-459E-A98D-5F96D5E8D461}"/>
    <cellStyle name="Comma 4 2 4 4 2 2" xfId="34207" xr:uid="{F656BACA-E862-4B73-BBC6-F7A056808044}"/>
    <cellStyle name="Comma 4 2 4 4 3" xfId="34208" xr:uid="{560A3B99-E4B1-4F51-9C4B-6A78D1C623A6}"/>
    <cellStyle name="Comma 4 2 4 5" xfId="34209" xr:uid="{7442E4F2-0FD4-4DFC-A861-131529A21DEB}"/>
    <cellStyle name="Comma 4 2 4 5 2" xfId="34210" xr:uid="{5B3B6252-5E3D-4363-A21F-C0DC19A1EF5F}"/>
    <cellStyle name="Comma 4 2 4 6" xfId="34211" xr:uid="{3F3A467E-1BA6-4246-B223-65F65EE02793}"/>
    <cellStyle name="Comma 4 2 5" xfId="34212" xr:uid="{2C31551B-C32A-4E7C-948D-23CFF6F0F4F7}"/>
    <cellStyle name="Comma 4 2 5 2" xfId="34213" xr:uid="{2241CC13-C0DA-4BD7-ABEA-28D41E592E13}"/>
    <cellStyle name="Comma 4 2 5 2 2" xfId="34214" xr:uid="{0458D0BE-E68D-4FE8-BE49-729FBFA1FB60}"/>
    <cellStyle name="Comma 4 2 5 2 2 2" xfId="34215" xr:uid="{6AC7222A-3D9A-4A11-B574-733335E1EDEF}"/>
    <cellStyle name="Comma 4 2 5 2 2 2 2" xfId="34216" xr:uid="{066FA82F-C279-4B96-8BFD-0766CEB8121D}"/>
    <cellStyle name="Comma 4 2 5 2 2 2 3" xfId="34217" xr:uid="{46C83CC0-F803-4BE1-92C3-D4A9E886777F}"/>
    <cellStyle name="Comma 4 2 5 2 2 3" xfId="34218" xr:uid="{89AB49C5-A93A-47A9-8351-1F74D5747D71}"/>
    <cellStyle name="Comma 4 2 5 2 2 4" xfId="34219" xr:uid="{847E912D-D67D-44FE-B904-01742E291E8F}"/>
    <cellStyle name="Comma 4 2 5 2 3" xfId="34220" xr:uid="{DD5D0DB7-0A9B-4F9D-8D8D-679FD16AEF11}"/>
    <cellStyle name="Comma 4 2 5 2 3 2" xfId="34221" xr:uid="{F2CC5335-E275-4E81-A5D6-024E2701B17C}"/>
    <cellStyle name="Comma 4 2 5 2 3 2 2" xfId="34222" xr:uid="{2C906CB5-5B3D-47C6-89AC-7D97DEAADA31}"/>
    <cellStyle name="Comma 4 2 5 2 3 3" xfId="34223" xr:uid="{D54B7CDF-59A2-455E-9123-C17C02AC43AA}"/>
    <cellStyle name="Comma 4 2 5 2 4" xfId="34224" xr:uid="{54BE839F-3658-4023-940D-EA7259E5DCB5}"/>
    <cellStyle name="Comma 4 2 5 2 4 2" xfId="34225" xr:uid="{B605DAFB-8BF9-4A46-A57D-D1128BDE1EB1}"/>
    <cellStyle name="Comma 4 2 5 2 5" xfId="34226" xr:uid="{4C38633B-5FB8-452B-BC5C-ABC784968647}"/>
    <cellStyle name="Comma 4 2 5 3" xfId="34227" xr:uid="{B126C24A-DA61-4CE4-84B9-5FE3E6F55CC4}"/>
    <cellStyle name="Comma 4 2 5 3 2" xfId="34228" xr:uid="{A4F47F16-1A6D-4EC8-89AF-280635486A1A}"/>
    <cellStyle name="Comma 4 2 5 3 2 2" xfId="34229" xr:uid="{88F87233-6EA0-4662-A340-DC133B1ADD2B}"/>
    <cellStyle name="Comma 4 2 5 3 2 3" xfId="34230" xr:uid="{CFA82940-B092-4530-8929-2A202DE67AFF}"/>
    <cellStyle name="Comma 4 2 5 3 3" xfId="34231" xr:uid="{9AA56EC2-4D88-4F0A-8278-3BA25B1FC30E}"/>
    <cellStyle name="Comma 4 2 5 3 4" xfId="34232" xr:uid="{180814B7-8496-48AB-8373-D63C73F6B781}"/>
    <cellStyle name="Comma 4 2 5 4" xfId="34233" xr:uid="{111F20E1-5882-406D-8CC1-5CCF56F73E67}"/>
    <cellStyle name="Comma 4 2 5 4 2" xfId="34234" xr:uid="{03D729C7-29C1-4265-93EB-CE3AC65B504E}"/>
    <cellStyle name="Comma 4 2 5 4 2 2" xfId="34235" xr:uid="{4D9A4FF6-030B-4E1F-8961-C38C27BA9855}"/>
    <cellStyle name="Comma 4 2 5 4 3" xfId="34236" xr:uid="{C75C1EEF-C54B-4CBF-86DF-2804BBC0B519}"/>
    <cellStyle name="Comma 4 2 5 5" xfId="34237" xr:uid="{792FD0D4-8EA4-478F-8B56-270E2948AEFD}"/>
    <cellStyle name="Comma 4 2 5 5 2" xfId="34238" xr:uid="{803DAF21-0A2A-43D3-80DB-64258FD6C33B}"/>
    <cellStyle name="Comma 4 2 5 6" xfId="34239" xr:uid="{1CB7F519-8124-485C-B754-F5B57E06A3E2}"/>
    <cellStyle name="Comma 4 2 6" xfId="34240" xr:uid="{028AF1B8-81AD-4447-8692-64F375F0DDD5}"/>
    <cellStyle name="Comma 4 2 6 2" xfId="34241" xr:uid="{8A4777AD-C93C-41EF-8195-E8D9EB78BFEB}"/>
    <cellStyle name="Comma 4 2 6 2 2" xfId="34242" xr:uid="{CED62661-F92A-4F69-AF76-2226C86A7FEF}"/>
    <cellStyle name="Comma 4 2 6 2 2 2" xfId="34243" xr:uid="{BD8431F4-F000-4DA9-8F3D-03AFF3234F9A}"/>
    <cellStyle name="Comma 4 2 6 2 2 3" xfId="34244" xr:uid="{BA866069-ED43-4396-88EA-8DEE17EA68EB}"/>
    <cellStyle name="Comma 4 2 6 2 3" xfId="34245" xr:uid="{276EB26D-1163-473E-AC3A-09AA0DF36BB8}"/>
    <cellStyle name="Comma 4 2 6 2 4" xfId="34246" xr:uid="{CF58D40A-5218-40A3-865D-9E2C56C3B41E}"/>
    <cellStyle name="Comma 4 2 6 3" xfId="34247" xr:uid="{6952945B-1988-4FF8-8D64-F2DD3D33D3CF}"/>
    <cellStyle name="Comma 4 2 6 3 2" xfId="34248" xr:uid="{C70042D0-DBFB-4D49-A79A-63B2F9FA5A2B}"/>
    <cellStyle name="Comma 4 2 6 3 2 2" xfId="34249" xr:uid="{A2566C2E-903E-4B82-A4C1-A1592DE0CCF2}"/>
    <cellStyle name="Comma 4 2 6 3 3" xfId="34250" xr:uid="{99D2AFBE-5BA0-4211-BAB0-F2DAD6E4E23A}"/>
    <cellStyle name="Comma 4 2 6 4" xfId="34251" xr:uid="{A37D673E-8740-4DD9-A10D-B117562AFB68}"/>
    <cellStyle name="Comma 4 2 6 4 2" xfId="34252" xr:uid="{0B543513-FEAA-487F-8B63-7D10A5B4BAFE}"/>
    <cellStyle name="Comma 4 2 6 5" xfId="34253" xr:uid="{299AFBA6-A05A-4C5C-8461-258FADF6FD29}"/>
    <cellStyle name="Comma 4 2 7" xfId="34254" xr:uid="{D02D84E9-6EE5-4A0D-B1AA-D4B1782FE3F7}"/>
    <cellStyle name="Comma 4 2 7 2" xfId="34255" xr:uid="{F3E1ED82-4FCA-4E3D-A6B6-5489AB289327}"/>
    <cellStyle name="Comma 4 2 7 2 2" xfId="34256" xr:uid="{D21A2824-961D-45D6-B6B3-15C47C9ECBB1}"/>
    <cellStyle name="Comma 4 2 7 2 3" xfId="34257" xr:uid="{AA06D2E1-99EE-4580-A5EA-30B3F2CC05A1}"/>
    <cellStyle name="Comma 4 2 7 3" xfId="34258" xr:uid="{A5C8990C-1E4C-47EC-A58B-E8D5AC2BFF5D}"/>
    <cellStyle name="Comma 4 2 7 4" xfId="34259" xr:uid="{CA00E014-D633-4659-B7DC-9FFD131D6DA4}"/>
    <cellStyle name="Comma 4 2 8" xfId="34260" xr:uid="{A27191B9-D88B-4240-85E5-D4FB0F3EC51A}"/>
    <cellStyle name="Comma 4 2 8 2" xfId="34261" xr:uid="{4D403BBE-AB06-485D-B3AC-B52131253F70}"/>
    <cellStyle name="Comma 4 2 8 2 2" xfId="34262" xr:uid="{1B0A1006-B684-49B5-9B9B-BBF78973484D}"/>
    <cellStyle name="Comma 4 2 8 3" xfId="34263" xr:uid="{09100DB5-949D-4617-B091-BA0355E97430}"/>
    <cellStyle name="Comma 4 2 9" xfId="34264" xr:uid="{AF0EC4E7-D48E-42CD-9F82-7193B7683D85}"/>
    <cellStyle name="Comma 4 2 9 2" xfId="34265" xr:uid="{EA4498A9-5A23-40DF-95DC-A7AC16AA9937}"/>
    <cellStyle name="Comma 4 3" xfId="34266" xr:uid="{5FD10D43-A07E-4944-9C72-EA7CE3FB3D76}"/>
    <cellStyle name="Comma 4 3 10" xfId="34267" xr:uid="{E518AA65-ED08-4AC3-B52F-D372A914ED40}"/>
    <cellStyle name="Comma 4 3 2" xfId="34268" xr:uid="{01A30452-FE1E-46EF-92C7-CDB1B8389378}"/>
    <cellStyle name="Comma 4 3 2 2" xfId="34269" xr:uid="{C061B2C8-30F7-4659-ABE2-7923483115F0}"/>
    <cellStyle name="Comma 4 3 2 2 2" xfId="34270" xr:uid="{87DAE0DC-8EB9-4129-BA2D-B07D07D37A9B}"/>
    <cellStyle name="Comma 4 3 2 2 2 2" xfId="34271" xr:uid="{F33E854D-ACB2-457D-A3D5-E7F9BEC650A1}"/>
    <cellStyle name="Comma 4 3 2 2 2 2 2" xfId="34272" xr:uid="{4A170F77-583F-4256-9959-6F1EE3E16CE4}"/>
    <cellStyle name="Comma 4 3 2 2 2 3" xfId="34273" xr:uid="{A0DC3486-5E6F-462B-A4D4-C64CBA31E3E6}"/>
    <cellStyle name="Comma 4 3 2 2 2 4" xfId="34274" xr:uid="{DED2FCC2-0957-4CA0-A561-749227302B17}"/>
    <cellStyle name="Comma 4 3 2 2 3" xfId="34275" xr:uid="{B4EB0BF5-983C-47D2-BE68-546BEEC6C4F0}"/>
    <cellStyle name="Comma 4 3 2 2 3 2" xfId="34276" xr:uid="{4769DCCB-5361-43A2-9F2A-F899098F1BED}"/>
    <cellStyle name="Comma 4 3 2 2 4" xfId="34277" xr:uid="{DE81D621-66D0-4B6D-BDBD-C471C6930532}"/>
    <cellStyle name="Comma 4 3 2 2 5" xfId="34278" xr:uid="{462F0ECD-F927-4236-A9CB-320C13126CB9}"/>
    <cellStyle name="Comma 4 3 2 3" xfId="34279" xr:uid="{76B5E3FC-DFF8-460E-B15A-FD69EB018209}"/>
    <cellStyle name="Comma 4 3 2 3 2" xfId="34280" xr:uid="{514B91E9-C281-40C5-90B6-A2D41CFACEA8}"/>
    <cellStyle name="Comma 4 3 2 3 2 2" xfId="34281" xr:uid="{42AF460D-0CD0-49FF-86D7-28872DC6C0C2}"/>
    <cellStyle name="Comma 4 3 2 3 2 3" xfId="34282" xr:uid="{3D725CC5-3BF0-4BDA-B6A5-23A1A2125700}"/>
    <cellStyle name="Comma 4 3 2 3 3" xfId="34283" xr:uid="{23BD0000-CF91-46A8-80C9-EECC8686E11B}"/>
    <cellStyle name="Comma 4 3 2 3 4" xfId="34284" xr:uid="{FDA76791-6EE8-46DC-A284-D1D97BAD3C2A}"/>
    <cellStyle name="Comma 4 3 2 4" xfId="34285" xr:uid="{5F94F739-9C68-4930-BD4F-573D74D82B27}"/>
    <cellStyle name="Comma 4 3 2 4 2" xfId="34286" xr:uid="{0C210DF0-4BD7-45F9-AEA3-3659B6F221AC}"/>
    <cellStyle name="Comma 4 3 2 4 3" xfId="34287" xr:uid="{9D534367-6381-4005-994F-2858C77FFD11}"/>
    <cellStyle name="Comma 4 3 2 5" xfId="34288" xr:uid="{9B522CCC-F7E2-4AE9-9F9E-5E609D0C2ED8}"/>
    <cellStyle name="Comma 4 3 2 6" xfId="34289" xr:uid="{F27D2CA3-CE4E-49EE-BBC4-462C9FDF646A}"/>
    <cellStyle name="Comma 4 3 3" xfId="34290" xr:uid="{9975F246-DD14-4483-A959-105BAF7A3DD9}"/>
    <cellStyle name="Comma 4 3 3 2" xfId="34291" xr:uid="{6A1DF67A-B6E3-40CD-B244-38133F28C37E}"/>
    <cellStyle name="Comma 4 3 3 2 2" xfId="34292" xr:uid="{846EDD62-69A3-4824-9F89-E452B7542EAE}"/>
    <cellStyle name="Comma 4 3 3 2 2 2" xfId="34293" xr:uid="{3B54B59B-CC1C-4A43-AB2E-E7FB09A73321}"/>
    <cellStyle name="Comma 4 3 3 2 2 2 2" xfId="34294" xr:uid="{2E8790E9-BF4E-43F2-959E-9AEC1DE8F7AE}"/>
    <cellStyle name="Comma 4 3 3 2 2 3" xfId="34295" xr:uid="{41A7281D-08F0-49DC-A5DC-EE01AACE232E}"/>
    <cellStyle name="Comma 4 3 3 2 3" xfId="34296" xr:uid="{DC6EC01A-9160-40B2-B9B2-9F83D3ADF921}"/>
    <cellStyle name="Comma 4 3 3 2 3 2" xfId="34297" xr:uid="{F3343C8E-054A-4E23-80F2-7DD11CF4245F}"/>
    <cellStyle name="Comma 4 3 3 2 4" xfId="34298" xr:uid="{0EBD5472-2CB6-4643-A1C2-1A5B27904B97}"/>
    <cellStyle name="Comma 4 3 3 2 5" xfId="34299" xr:uid="{C1653EA1-8E8C-4989-B04D-0FC23B79446A}"/>
    <cellStyle name="Comma 4 3 3 3" xfId="34300" xr:uid="{E792C8B7-1D22-4C02-89AC-1E74A0EE87EC}"/>
    <cellStyle name="Comma 4 3 3 3 2" xfId="34301" xr:uid="{D9A22A3D-BAA0-4ABC-9782-6A43F6B9C45B}"/>
    <cellStyle name="Comma 4 3 3 3 2 2" xfId="34302" xr:uid="{EE14271C-87C3-4146-97DE-E3F0DAF35869}"/>
    <cellStyle name="Comma 4 3 3 3 3" xfId="34303" xr:uid="{89D2935B-5416-4E62-B545-1FB6B3B6BA25}"/>
    <cellStyle name="Comma 4 3 3 4" xfId="34304" xr:uid="{67430D8F-DEB3-49BC-ACDE-F4808ADCE921}"/>
    <cellStyle name="Comma 4 3 3 4 2" xfId="34305" xr:uid="{1E7FABA2-9DEE-4389-8D23-F83E898E3A2D}"/>
    <cellStyle name="Comma 4 3 3 5" xfId="34306" xr:uid="{D5BC0FF7-3FE4-4A47-AEA5-D3FC96124A0B}"/>
    <cellStyle name="Comma 4 3 3 6" xfId="34307" xr:uid="{F48B5D17-F1F4-4E85-A958-F4FBEC4260E2}"/>
    <cellStyle name="Comma 4 3 4" xfId="34308" xr:uid="{0D20E503-5D6F-4B91-8626-4DF8F661E614}"/>
    <cellStyle name="Comma 4 3 4 2" xfId="34309" xr:uid="{9B5A2B3B-5DEC-4DC1-9EE8-B458ED476A01}"/>
    <cellStyle name="Comma 4 3 4 2 2" xfId="34310" xr:uid="{38A9A746-953A-450C-99C8-783AAAD94AEE}"/>
    <cellStyle name="Comma 4 3 4 2 2 2" xfId="34311" xr:uid="{0B3A891E-7CCE-472A-9F88-C905FF15061B}"/>
    <cellStyle name="Comma 4 3 4 2 2 2 2" xfId="34312" xr:uid="{4D0D43A3-7DF5-407F-8CD1-7755E6480EC4}"/>
    <cellStyle name="Comma 4 3 4 2 2 3" xfId="34313" xr:uid="{98F3F8C9-7136-4FDA-8776-567E6321D9DC}"/>
    <cellStyle name="Comma 4 3 4 2 3" xfId="34314" xr:uid="{74690EEE-E913-4E60-9A50-8AF865793E15}"/>
    <cellStyle name="Comma 4 3 4 2 3 2" xfId="34315" xr:uid="{56E69F2B-DAD3-4833-B9F7-EE501BB1C154}"/>
    <cellStyle name="Comma 4 3 4 2 4" xfId="34316" xr:uid="{09EEA0E1-E7AC-4738-95F2-64EC0F272C34}"/>
    <cellStyle name="Comma 4 3 4 2 5" xfId="34317" xr:uid="{5007730B-6D21-49E4-80F8-EBAC92F52F99}"/>
    <cellStyle name="Comma 4 3 4 3" xfId="34318" xr:uid="{ACC35121-6723-4905-A7F2-60468C55228C}"/>
    <cellStyle name="Comma 4 3 4 3 2" xfId="34319" xr:uid="{3D36E070-D756-4460-8C5B-8A41A148E425}"/>
    <cellStyle name="Comma 4 3 4 3 2 2" xfId="34320" xr:uid="{6E153BB0-2C25-4C4E-A647-904A5B635A22}"/>
    <cellStyle name="Comma 4 3 4 3 3" xfId="34321" xr:uid="{A9493FF1-45F9-4A0E-B685-5A3894A06718}"/>
    <cellStyle name="Comma 4 3 4 4" xfId="34322" xr:uid="{3CB85A90-6D75-4BDE-B314-0395A5D85747}"/>
    <cellStyle name="Comma 4 3 4 4 2" xfId="34323" xr:uid="{981850CF-F112-4F10-9AC9-1E4FC10BE5EE}"/>
    <cellStyle name="Comma 4 3 4 5" xfId="34324" xr:uid="{F3D6ECFB-5962-42A6-B3EF-109CD4ACAF48}"/>
    <cellStyle name="Comma 4 3 4 6" xfId="34325" xr:uid="{626FBF72-E3F4-4B28-8717-0064F66E5C6F}"/>
    <cellStyle name="Comma 4 3 5" xfId="34326" xr:uid="{0EA7B3F1-1E4A-481F-B446-3491BF9502DE}"/>
    <cellStyle name="Comma 4 3 5 2" xfId="34327" xr:uid="{E1F34F70-0916-4449-A254-2B0BECECDFF0}"/>
    <cellStyle name="Comma 4 3 5 2 2" xfId="34328" xr:uid="{4728BC9E-4B87-4AAD-8374-5CEF66C97015}"/>
    <cellStyle name="Comma 4 3 5 2 2 2" xfId="34329" xr:uid="{D17D7E48-5896-4B36-93BF-5388D5A5B7DD}"/>
    <cellStyle name="Comma 4 3 5 2 2 2 2" xfId="34330" xr:uid="{D1B09FEB-71A6-4529-B645-0D1504BEE7FD}"/>
    <cellStyle name="Comma 4 3 5 2 2 3" xfId="34331" xr:uid="{2568E2AD-4E38-4857-9222-13D82A4A81AC}"/>
    <cellStyle name="Comma 4 3 5 2 3" xfId="34332" xr:uid="{44F25D90-1409-464D-8EC3-3FC59C3C52E4}"/>
    <cellStyle name="Comma 4 3 5 2 3 2" xfId="34333" xr:uid="{CBD63049-DE08-4C92-8272-909FD6B68032}"/>
    <cellStyle name="Comma 4 3 5 2 4" xfId="34334" xr:uid="{C79D3F7A-A299-4275-9AB0-A946759DE1DE}"/>
    <cellStyle name="Comma 4 3 5 3" xfId="34335" xr:uid="{5C2D8179-5D34-49D7-8181-F501E1F71C02}"/>
    <cellStyle name="Comma 4 3 5 3 2" xfId="34336" xr:uid="{6998DA4F-DC53-4A78-9F05-B7D023FB8E17}"/>
    <cellStyle name="Comma 4 3 5 3 2 2" xfId="34337" xr:uid="{70BBA5C6-6287-4F4E-B4BA-737716779ABB}"/>
    <cellStyle name="Comma 4 3 5 3 3" xfId="34338" xr:uid="{4ED7FE11-7789-4C03-988B-3E438EE8B661}"/>
    <cellStyle name="Comma 4 3 5 4" xfId="34339" xr:uid="{7D68DE4C-1509-4468-B01A-CAE100B0A2C5}"/>
    <cellStyle name="Comma 4 3 5 4 2" xfId="34340" xr:uid="{FB6D354E-2E0E-44FF-9460-E15B5B3357F3}"/>
    <cellStyle name="Comma 4 3 5 5" xfId="34341" xr:uid="{FEB65B8D-17CE-4BF6-BB7C-9FF3F38B5184}"/>
    <cellStyle name="Comma 4 3 5 6" xfId="34342" xr:uid="{155D0D55-7E70-44B8-9F85-A46162790D1C}"/>
    <cellStyle name="Comma 4 3 6" xfId="34343" xr:uid="{182CDE28-14A2-407C-B5B0-F948CDDC397F}"/>
    <cellStyle name="Comma 4 3 6 2" xfId="34344" xr:uid="{C851933E-019D-416D-AF91-9BE9E5E2F967}"/>
    <cellStyle name="Comma 4 3 6 2 2" xfId="34345" xr:uid="{BAE7912D-A122-483D-AFD3-FBB1331A561F}"/>
    <cellStyle name="Comma 4 3 6 2 2 2" xfId="34346" xr:uid="{5E190E04-EF1D-48F8-8C08-5777AB521D8D}"/>
    <cellStyle name="Comma 4 3 6 2 3" xfId="34347" xr:uid="{8D7BD77F-35CD-4BEB-AB64-1971EA0C518E}"/>
    <cellStyle name="Comma 4 3 6 3" xfId="34348" xr:uid="{A54F009C-B4FE-4FF3-AC91-AE9B3B4EEB3C}"/>
    <cellStyle name="Comma 4 3 6 3 2" xfId="34349" xr:uid="{E694DF1B-5DB7-49A0-A200-5D21C9A282ED}"/>
    <cellStyle name="Comma 4 3 6 4" xfId="34350" xr:uid="{3C05C0B4-06A0-415D-99E6-0452A8546975}"/>
    <cellStyle name="Comma 4 3 7" xfId="34351" xr:uid="{47EB8491-B425-43BD-A2D6-626FDCCF98BF}"/>
    <cellStyle name="Comma 4 3 7 2" xfId="34352" xr:uid="{C142D2A6-20EC-4BFA-88B1-927F9F4083A9}"/>
    <cellStyle name="Comma 4 3 7 2 2" xfId="34353" xr:uid="{053021FE-6E9F-40DA-8408-E7A102E6CC62}"/>
    <cellStyle name="Comma 4 3 7 3" xfId="34354" xr:uid="{8BBF7527-1AFB-4A70-A54D-4B79F57294C3}"/>
    <cellStyle name="Comma 4 3 8" xfId="34355" xr:uid="{72C640A1-8909-44A4-BADE-1DA487BE8EC4}"/>
    <cellStyle name="Comma 4 3 8 2" xfId="34356" xr:uid="{D5C179E4-1411-4C70-9582-B360A84054E1}"/>
    <cellStyle name="Comma 4 3 9" xfId="34357" xr:uid="{4CE325D8-F717-433B-8313-70435367E8A1}"/>
    <cellStyle name="Comma 4 4" xfId="34358" xr:uid="{BD06A6F0-3774-4CF3-A9F2-A67472C276BB}"/>
    <cellStyle name="Comma 4 4 2" xfId="34359" xr:uid="{5791037A-D1E8-4E04-AC49-CF6218F327BA}"/>
    <cellStyle name="Comma 4 4 2 2" xfId="34360" xr:uid="{62140979-24EB-474F-9E7F-F07232300C16}"/>
    <cellStyle name="Comma 4 4 2 2 2" xfId="34361" xr:uid="{43ED7F02-DB45-4BAB-9B51-467E195ED93C}"/>
    <cellStyle name="Comma 4 4 2 3" xfId="34362" xr:uid="{1EB9D148-F797-4C18-A37D-3A71B516569D}"/>
    <cellStyle name="Comma 4 4 2 3 2" xfId="34363" xr:uid="{31B347B7-5E75-47A3-863B-880AD4A786DA}"/>
    <cellStyle name="Comma 4 4 2 4" xfId="34364" xr:uid="{8A59D719-72C7-4C59-9C40-13EBDC69335F}"/>
    <cellStyle name="Comma 4 4 3" xfId="34365" xr:uid="{A6D03104-6A79-4AAA-89FC-5B1918C1F92A}"/>
    <cellStyle name="Comma 4 4 3 2" xfId="34366" xr:uid="{0DB5848C-9B55-420E-8B2A-ABCE31E66E8B}"/>
    <cellStyle name="Comma 4 4 4" xfId="34367" xr:uid="{DB4C85FD-7AFC-4EC4-9622-ED6B3006E565}"/>
    <cellStyle name="Comma 4 4 4 2" xfId="34368" xr:uid="{9961CDE6-DE35-4523-944C-0EB4FDB28731}"/>
    <cellStyle name="Comma 4 4 5" xfId="34369" xr:uid="{F3232AC2-668A-4593-8860-5A9B0817AFD6}"/>
    <cellStyle name="Comma 4 4 6" xfId="34370" xr:uid="{29EC2294-B203-49F8-A778-E0676BE29C89}"/>
    <cellStyle name="Comma 4 5" xfId="34371" xr:uid="{FD4EB66A-9DF0-447D-913D-C53E178237AE}"/>
    <cellStyle name="Comma 4 5 2" xfId="34372" xr:uid="{CB3BC78A-3DA4-4B1D-9E6B-9149E5E6CF62}"/>
    <cellStyle name="Comma 4 5 2 2" xfId="34373" xr:uid="{28F5F36D-21C0-45DE-B340-4D87DFC84380}"/>
    <cellStyle name="Comma 4 5 2 2 2" xfId="34374" xr:uid="{9FAB73AB-5E37-4745-BBA9-46B29981839D}"/>
    <cellStyle name="Comma 4 5 2 3" xfId="34375" xr:uid="{D8E27FB4-2CB8-4E2A-B55B-EEB3E9254BD2}"/>
    <cellStyle name="Comma 4 5 2 3 2" xfId="34376" xr:uid="{AC3D84C5-82EE-477D-B1B0-9B18FAFAFDC0}"/>
    <cellStyle name="Comma 4 5 2 4" xfId="34377" xr:uid="{F8AEC67D-F065-4D2F-8CE3-CF6C965228AA}"/>
    <cellStyle name="Comma 4 5 3" xfId="34378" xr:uid="{F1FFFFB4-8C85-435C-AFF2-D7FB4D245BAA}"/>
    <cellStyle name="Comma 4 5 3 2" xfId="34379" xr:uid="{4E12FD64-BD85-44CD-8FE4-C566A4AE71D4}"/>
    <cellStyle name="Comma 4 5 4" xfId="34380" xr:uid="{401D9FA4-50C3-4EDA-88F0-48C5CA7AF453}"/>
    <cellStyle name="Comma 4 5 4 2" xfId="34381" xr:uid="{01A9DB69-F344-4909-8625-F408B0658E0A}"/>
    <cellStyle name="Comma 4 5 5" xfId="34382" xr:uid="{32C6BF5B-CCE0-41D3-BEE8-6346430C31FC}"/>
    <cellStyle name="Comma 4 5 6" xfId="34383" xr:uid="{EF4B5A8A-9725-4FDC-8442-212A5EE417AF}"/>
    <cellStyle name="Comma 4 6" xfId="34384" xr:uid="{05F9C5F9-1714-4B75-8940-388A27CA7213}"/>
    <cellStyle name="Comma 4 6 2" xfId="34385" xr:uid="{3BD38164-B864-4E43-9208-8BF6918E22D7}"/>
    <cellStyle name="Comma 4 6 2 2" xfId="34386" xr:uid="{3AE12400-2C22-4FCB-969A-85D5E6B91A08}"/>
    <cellStyle name="Comma 4 6 2 2 2" xfId="34387" xr:uid="{83908DC1-38CD-46AE-B0B8-045181276EA3}"/>
    <cellStyle name="Comma 4 6 2 3" xfId="34388" xr:uid="{7B2AAEA7-9424-47C1-B211-8924F1D2D9BA}"/>
    <cellStyle name="Comma 4 6 2 3 2" xfId="34389" xr:uid="{7FC70932-EA4C-4AF3-9513-ED186654064B}"/>
    <cellStyle name="Comma 4 6 2 4" xfId="34390" xr:uid="{42E7FCB3-5ADE-4F29-BCA9-A6F49DC48BD2}"/>
    <cellStyle name="Comma 4 6 3" xfId="34391" xr:uid="{A434AF31-2CB8-4012-A66E-AFC3A9252800}"/>
    <cellStyle name="Comma 4 6 3 2" xfId="34392" xr:uid="{959271B6-D605-4925-937D-CC1825E0DDFB}"/>
    <cellStyle name="Comma 4 6 4" xfId="34393" xr:uid="{DE047926-B7F7-4610-A849-181DC1E09299}"/>
    <cellStyle name="Comma 4 6 4 2" xfId="34394" xr:uid="{8EC2A5C8-9747-4752-A8B3-A1D1F4B562E5}"/>
    <cellStyle name="Comma 4 6 5" xfId="34395" xr:uid="{7106368B-AF8F-4CEE-9163-43FEF99F4F2D}"/>
    <cellStyle name="Comma 4 6 6" xfId="34396" xr:uid="{A5E7F807-74E7-4C7D-BECD-CD3D05339FCB}"/>
    <cellStyle name="Comma 4 7" xfId="34397" xr:uid="{79EB454C-556A-4E0D-983B-FE4558A8DC44}"/>
    <cellStyle name="Comma 4 7 2" xfId="34398" xr:uid="{8D5C2B13-E94D-40E2-B818-57145A26FAD4}"/>
    <cellStyle name="Comma 4 7 2 2" xfId="34399" xr:uid="{5FB68F2E-1857-4469-9F17-0E1A1A1E3B69}"/>
    <cellStyle name="Comma 4 7 3" xfId="34400" xr:uid="{4AF4F77D-D0AD-4DF4-829C-8C237E04B988}"/>
    <cellStyle name="Comma 4 7 3 2" xfId="34401" xr:uid="{7B0A7EE5-B55E-4066-9C81-AF3BACF6CBAF}"/>
    <cellStyle name="Comma 4 7 4" xfId="34402" xr:uid="{810BBD9D-A4B1-4031-957E-0A1994CC66E7}"/>
    <cellStyle name="Comma 4 7 5" xfId="34403" xr:uid="{FA3204D2-9F8B-473F-838C-558475C16B78}"/>
    <cellStyle name="Comma 4 8" xfId="34404" xr:uid="{E9A6AAF5-A2C5-4F97-AA1A-A3859B7E219D}"/>
    <cellStyle name="Comma 4 8 2" xfId="34405" xr:uid="{751B3945-3271-46D3-9086-58753EEE339A}"/>
    <cellStyle name="Comma 4 8 3" xfId="34406" xr:uid="{CAB509CC-9917-4E20-A510-CDBCB7174DA7}"/>
    <cellStyle name="Comma 4 9" xfId="34407" xr:uid="{330B9D68-1749-4A1C-B304-05133A9BFA16}"/>
    <cellStyle name="Comma 4 9 2" xfId="34408" xr:uid="{AB272D7D-5419-4F5A-88F3-89A72FBEE48B}"/>
    <cellStyle name="Comma 4 9 2 2" xfId="34409" xr:uid="{CC324B9C-5FB6-4A17-A4D8-7DC3F5DF5120}"/>
    <cellStyle name="Comma 4 9 2 2 2" xfId="34410" xr:uid="{F5A4625D-6F21-454A-9609-E7487C733D33}"/>
    <cellStyle name="Comma 4 9 2 2 2 2" xfId="34411" xr:uid="{ECA659D9-6DD0-4074-8A15-D20C06F77C2E}"/>
    <cellStyle name="Comma 4 9 2 2 2 2 2" xfId="34412" xr:uid="{6A2A4AEE-D843-444B-8708-1D7A371A0980}"/>
    <cellStyle name="Comma 4 9 2 2 2 3" xfId="34413" xr:uid="{1A4BD609-7001-48ED-8DCD-2F20DC590D06}"/>
    <cellStyle name="Comma 4 9 2 2 3" xfId="34414" xr:uid="{DA7955AF-FD6F-4854-95C8-373C13C8946C}"/>
    <cellStyle name="Comma 4 9 2 2 3 2" xfId="34415" xr:uid="{84D2CB95-63BE-4D7E-8A6E-136744CB5C6D}"/>
    <cellStyle name="Comma 4 9 2 2 4" xfId="34416" xr:uid="{031F3325-4DBE-4A20-87B2-9FC9840D6191}"/>
    <cellStyle name="Comma 4 9 2 3" xfId="34417" xr:uid="{7B84FE6B-AAED-41AA-B05B-963E8356E374}"/>
    <cellStyle name="Comma 4 9 2 3 2" xfId="34418" xr:uid="{C8EFCCBD-9164-4126-AEB1-E3806E6610F2}"/>
    <cellStyle name="Comma 4 9 2 3 2 2" xfId="34419" xr:uid="{4ED7D546-F5D2-4EFA-AC31-70E0350CABDF}"/>
    <cellStyle name="Comma 4 9 2 3 3" xfId="34420" xr:uid="{50A1442A-2CFF-4668-B225-14F7A5CFC100}"/>
    <cellStyle name="Comma 4 9 2 4" xfId="34421" xr:uid="{5AE4EA0B-E402-4376-AD4B-0202B2E29EA6}"/>
    <cellStyle name="Comma 4 9 2 4 2" xfId="34422" xr:uid="{FCB32BD6-14AE-46AE-A3E8-F16C76B87D12}"/>
    <cellStyle name="Comma 4 9 2 5" xfId="34423" xr:uid="{547B3294-FF07-4E9E-8640-550A86D99121}"/>
    <cellStyle name="Comma 4 9 2 6" xfId="34424" xr:uid="{083271D3-C6B3-4727-90C7-94DD6DA1DFC2}"/>
    <cellStyle name="Comma 4 9 3" xfId="34425" xr:uid="{ECB22E48-1D88-44EC-ABF3-85D445650272}"/>
    <cellStyle name="Comma 4 9 3 2" xfId="34426" xr:uid="{0C869F98-8A06-4DE9-AF3A-C5056BEBA4D3}"/>
    <cellStyle name="Comma 4 9 3 2 2" xfId="34427" xr:uid="{B5B66E71-8F6E-432F-B909-513B59DF9D57}"/>
    <cellStyle name="Comma 4 9 3 2 2 2" xfId="34428" xr:uid="{5F14337F-33A2-40EC-82FA-7817B0883FBC}"/>
    <cellStyle name="Comma 4 9 3 2 2 2 2" xfId="34429" xr:uid="{10125C29-E5C2-4A8F-B2B2-3012BF40A459}"/>
    <cellStyle name="Comma 4 9 3 2 2 3" xfId="34430" xr:uid="{F1634ADA-336A-4B7B-912B-52C2E3BECD13}"/>
    <cellStyle name="Comma 4 9 3 2 3" xfId="34431" xr:uid="{0A873A32-B309-4C23-A905-4EE857E85608}"/>
    <cellStyle name="Comma 4 9 3 2 3 2" xfId="34432" xr:uid="{24E6BB60-6135-4183-A22A-717AF9BE4C2E}"/>
    <cellStyle name="Comma 4 9 3 2 4" xfId="34433" xr:uid="{F932CB84-4AFD-4649-B455-EBF0030E213F}"/>
    <cellStyle name="Comma 4 9 3 3" xfId="34434" xr:uid="{DF495C34-D937-4F56-A0DD-B1E499981BAC}"/>
    <cellStyle name="Comma 4 9 3 3 2" xfId="34435" xr:uid="{776A03FB-C5AD-4367-A674-7D8977EE8561}"/>
    <cellStyle name="Comma 4 9 3 3 2 2" xfId="34436" xr:uid="{F56583AA-4B50-4135-98F0-397918880A7C}"/>
    <cellStyle name="Comma 4 9 3 3 3" xfId="34437" xr:uid="{A009F308-DDFC-414E-A72D-C5504DC77A6F}"/>
    <cellStyle name="Comma 4 9 3 4" xfId="34438" xr:uid="{DC5AEBD0-B71E-4054-B56A-EDEACBAF131A}"/>
    <cellStyle name="Comma 4 9 3 4 2" xfId="34439" xr:uid="{7F566441-3213-4F91-AB6D-4B7A5C7EE629}"/>
    <cellStyle name="Comma 4 9 3 5" xfId="34440" xr:uid="{39922A81-121D-4418-A896-8367F0E4A44B}"/>
    <cellStyle name="Comma 4 9 4" xfId="34441" xr:uid="{526CCE8B-B59F-4C90-84EB-71AF775C9366}"/>
    <cellStyle name="Comma 4 9 4 2" xfId="34442" xr:uid="{231824F7-0F60-44E9-B0EC-108F395B0BD8}"/>
    <cellStyle name="Comma 4 9 4 2 2" xfId="34443" xr:uid="{874C5669-A50C-433B-A01E-BAFE88C1A7B9}"/>
    <cellStyle name="Comma 4 9 4 2 2 2" xfId="34444" xr:uid="{1967FBEB-FBBB-4ECF-B160-2483390FDFAB}"/>
    <cellStyle name="Comma 4 9 4 2 3" xfId="34445" xr:uid="{5D10F300-BAD2-490D-8D19-1B4C9687775D}"/>
    <cellStyle name="Comma 4 9 4 3" xfId="34446" xr:uid="{C110ED2E-6C77-4DA9-9FA9-E0FC8D15C398}"/>
    <cellStyle name="Comma 4 9 4 3 2" xfId="34447" xr:uid="{38F23FA5-8282-4E01-B159-D125FF35C2A2}"/>
    <cellStyle name="Comma 4 9 4 4" xfId="34448" xr:uid="{20BEDC4D-3755-4C0E-8E86-E056EF105264}"/>
    <cellStyle name="Comma 4 9 5" xfId="34449" xr:uid="{EB4F363D-2649-434D-BB31-F0D1F9B56CE3}"/>
    <cellStyle name="Comma 4 9 5 2" xfId="34450" xr:uid="{BE423AA2-EC5E-4E01-9C0B-F8132DA02243}"/>
    <cellStyle name="Comma 4 9 5 2 2" xfId="34451" xr:uid="{F9E3C20D-B77B-4DF7-BA6B-B347237ABF08}"/>
    <cellStyle name="Comma 4 9 5 3" xfId="34452" xr:uid="{C42FADE7-5A49-4998-A228-9F6AE2AED640}"/>
    <cellStyle name="Comma 4 9 6" xfId="34453" xr:uid="{7802F528-9CC4-4208-972F-DDD3DEEFB77F}"/>
    <cellStyle name="Comma 4 9 6 2" xfId="34454" xr:uid="{41E8A642-C0A2-4355-98E1-B01091F6D8D4}"/>
    <cellStyle name="Comma 4 9 7" xfId="34455" xr:uid="{A105F68D-1CFD-4EA1-B54A-71B65F84E108}"/>
    <cellStyle name="Comma 4 9 8" xfId="34456" xr:uid="{FFC223D3-C4D7-4E6A-82C6-CA27BE94BFCA}"/>
    <cellStyle name="Comma 5" xfId="34457" xr:uid="{AF34D2AE-3CB1-4247-B652-69297338EE4E}"/>
    <cellStyle name="Comma 5 10" xfId="34458" xr:uid="{16943EBD-96F9-4237-990A-6DD4A714E8B3}"/>
    <cellStyle name="Comma 5 10 2" xfId="34459" xr:uid="{01129352-C82A-4D4E-BECE-0956E2F57218}"/>
    <cellStyle name="Comma 5 10 2 2" xfId="34460" xr:uid="{4F13DA8A-937E-4298-A7A0-460500412AEC}"/>
    <cellStyle name="Comma 5 10 2 2 2" xfId="34461" xr:uid="{AB5B4968-078E-457D-B32F-A2B26C1E5B1B}"/>
    <cellStyle name="Comma 5 10 2 2 2 2" xfId="34462" xr:uid="{1F7E9920-9AD2-487C-921A-3F3D47B0732D}"/>
    <cellStyle name="Comma 5 10 2 2 3" xfId="34463" xr:uid="{3A773A34-B856-4C88-A2F0-0FD6D3D8C0F3}"/>
    <cellStyle name="Comma 5 10 2 3" xfId="34464" xr:uid="{5CD3D8B2-15D4-4C55-B354-A6DF843C1EE1}"/>
    <cellStyle name="Comma 5 10 2 3 2" xfId="34465" xr:uid="{E38FC77A-E22D-467C-9D68-759520D7FF8A}"/>
    <cellStyle name="Comma 5 10 2 4" xfId="34466" xr:uid="{2C6FEB2B-0482-4EB3-9BAD-E0D234729468}"/>
    <cellStyle name="Comma 5 10 3" xfId="34467" xr:uid="{F63DA811-67F5-4D57-A0C0-FA1CFC5435A8}"/>
    <cellStyle name="Comma 5 10 3 2" xfId="34468" xr:uid="{EA5BFF15-5467-43C7-9450-A6FB7FD43AD5}"/>
    <cellStyle name="Comma 5 10 3 2 2" xfId="34469" xr:uid="{268CAF4D-1A14-4124-85E9-6DD296A86988}"/>
    <cellStyle name="Comma 5 10 3 3" xfId="34470" xr:uid="{81D2495F-F184-4E48-B23A-D19C610090DD}"/>
    <cellStyle name="Comma 5 10 4" xfId="34471" xr:uid="{4D9AC690-0D5A-4492-B1F6-11466E8B4521}"/>
    <cellStyle name="Comma 5 10 4 2" xfId="34472" xr:uid="{1B5429E8-1850-46E6-9617-2B4C09B75FBA}"/>
    <cellStyle name="Comma 5 10 5" xfId="34473" xr:uid="{E3833155-4AA2-4BCA-AAC7-3FD3F8724C2A}"/>
    <cellStyle name="Comma 5 11" xfId="34474" xr:uid="{D4EC17EB-049B-47EC-9337-99D2769A9339}"/>
    <cellStyle name="Comma 5 11 2" xfId="34475" xr:uid="{DFD2F16F-60A6-473B-9D96-65711A8024AF}"/>
    <cellStyle name="Comma 5 11 2 2" xfId="34476" xr:uid="{C7EA3997-F33C-457E-983E-57BE391D9DC2}"/>
    <cellStyle name="Comma 5 11 2 2 2" xfId="34477" xr:uid="{FF64110E-63D8-4B82-BDDD-561C5E8BAECC}"/>
    <cellStyle name="Comma 5 11 2 3" xfId="34478" xr:uid="{97B9EEEA-6FF4-4AC6-88AF-D263F707FD23}"/>
    <cellStyle name="Comma 5 11 3" xfId="34479" xr:uid="{B0971D8F-04A5-4DD2-92A3-67DE78D1DE64}"/>
    <cellStyle name="Comma 5 11 3 2" xfId="34480" xr:uid="{7A40A32D-DF69-4ED1-A972-5DB0F8AE89C8}"/>
    <cellStyle name="Comma 5 11 4" xfId="34481" xr:uid="{31A0AC4A-6EAE-4EA8-8DEF-BB27DD6B4575}"/>
    <cellStyle name="Comma 5 12" xfId="34482" xr:uid="{0DE6BD5A-6B8A-465B-8351-6BA5CD39A85B}"/>
    <cellStyle name="Comma 5 12 2" xfId="34483" xr:uid="{81A139DA-B6F7-485A-85DA-AC0B9607B9AE}"/>
    <cellStyle name="Comma 5 12 2 2" xfId="34484" xr:uid="{AEC2A6CD-D218-4BA7-8B4C-0CF9E1DF703C}"/>
    <cellStyle name="Comma 5 12 3" xfId="34485" xr:uid="{889363F8-4637-4D1E-B145-1A287D50E519}"/>
    <cellStyle name="Comma 5 13" xfId="34486" xr:uid="{3068616C-B1BF-4568-AA7A-CCA68DFCC459}"/>
    <cellStyle name="Comma 5 13 2" xfId="34487" xr:uid="{204013B4-5353-4F1D-A357-508335CAA303}"/>
    <cellStyle name="Comma 5 14" xfId="34488" xr:uid="{C7607188-99B8-4481-BF2D-22056730367B}"/>
    <cellStyle name="Comma 5 14 2" xfId="34489" xr:uid="{98F149C6-870C-4769-9C7A-4FADFFF54C4E}"/>
    <cellStyle name="Comma 5 15" xfId="34490" xr:uid="{A920ECC3-79A4-41D8-AFC9-D406F0FE9DEE}"/>
    <cellStyle name="Comma 5 16" xfId="34491" xr:uid="{6C012805-69A7-4898-B660-6478AC6C4FDF}"/>
    <cellStyle name="Comma 5 2" xfId="34492" xr:uid="{7C254F96-CDC4-425B-87C9-8CD2A7CBB715}"/>
    <cellStyle name="Comma 5 2 10" xfId="34493" xr:uid="{849846BA-B529-4FBA-B02A-422D7C3EC806}"/>
    <cellStyle name="Comma 5 2 10 2" xfId="34494" xr:uid="{D26D7CB7-6BBB-4313-BC13-6597015F308C}"/>
    <cellStyle name="Comma 5 2 10 2 2" xfId="34495" xr:uid="{2BE3CBDF-F4D1-4C06-9117-9CE97D42FFB0}"/>
    <cellStyle name="Comma 5 2 10 3" xfId="34496" xr:uid="{CBAE4390-2047-4EC6-A1CC-ED4BC025D365}"/>
    <cellStyle name="Comma 5 2 11" xfId="34497" xr:uid="{418D3C75-8DFE-48B0-94FF-9B683169122C}"/>
    <cellStyle name="Comma 5 2 11 2" xfId="34498" xr:uid="{F0B31C37-5C9F-4D94-B7F6-F3ED7DD3BB38}"/>
    <cellStyle name="Comma 5 2 12" xfId="34499" xr:uid="{FB552508-36DF-4596-8D48-496A207DD0E1}"/>
    <cellStyle name="Comma 5 2 12 2" xfId="34500" xr:uid="{B1366E5E-4E29-4072-A603-44494C227815}"/>
    <cellStyle name="Comma 5 2 13" xfId="34501" xr:uid="{37F290C1-BF6F-4563-9887-AB460E589205}"/>
    <cellStyle name="Comma 5 2 14" xfId="34502" xr:uid="{121AE098-BDCE-409A-8D1A-59888A2E9867}"/>
    <cellStyle name="Comma 5 2 2" xfId="34503" xr:uid="{C8847A72-D2B8-4695-975C-4AEA332C12D6}"/>
    <cellStyle name="Comma 5 2 2 10" xfId="34504" xr:uid="{6BCBB8D7-41D7-473E-91AC-9082A7CEEBB2}"/>
    <cellStyle name="Comma 5 2 2 11" xfId="34505" xr:uid="{67CA6AB9-A16B-414A-96AF-5DE06BDF661C}"/>
    <cellStyle name="Comma 5 2 2 2" xfId="34506" xr:uid="{DA8CA31D-3F28-4456-9F0D-2B895376ED15}"/>
    <cellStyle name="Comma 5 2 2 2 2" xfId="34507" xr:uid="{7BEB9D97-62A2-4EE5-9035-C8E8AEC63CE2}"/>
    <cellStyle name="Comma 5 2 2 2 2 2" xfId="34508" xr:uid="{A6A5ED2C-98C8-4C92-B8E4-67C83F95EEAE}"/>
    <cellStyle name="Comma 5 2 2 2 2 2 2" xfId="34509" xr:uid="{A59F35C7-0CCA-4FC7-952A-9A7647B0E2B2}"/>
    <cellStyle name="Comma 5 2 2 2 2 2 2 2" xfId="34510" xr:uid="{5EC597EA-A2E1-44DF-B011-E549D533F34B}"/>
    <cellStyle name="Comma 5 2 2 2 2 2 2 2 2" xfId="34511" xr:uid="{68C514C0-9C1A-4C83-AAEA-0F2F28DD119B}"/>
    <cellStyle name="Comma 5 2 2 2 2 2 2 3" xfId="34512" xr:uid="{892CA519-1D72-41ED-BAB0-B057BDE5FC8A}"/>
    <cellStyle name="Comma 5 2 2 2 2 2 3" xfId="34513" xr:uid="{125CF36F-23CF-41C5-A40E-AD818EEF4AD1}"/>
    <cellStyle name="Comma 5 2 2 2 2 2 3 2" xfId="34514" xr:uid="{AF68E649-862D-4E95-AE52-C95AB78E9C05}"/>
    <cellStyle name="Comma 5 2 2 2 2 2 4" xfId="34515" xr:uid="{9DA0F249-5D5F-40E7-AACF-803B083ED343}"/>
    <cellStyle name="Comma 5 2 2 2 2 2 4 2" xfId="34516" xr:uid="{C573C396-C139-4BCB-8DC0-746B7CC81396}"/>
    <cellStyle name="Comma 5 2 2 2 2 2 5" xfId="34517" xr:uid="{5F957530-5E02-4A3B-8C44-4B5514C4D5F9}"/>
    <cellStyle name="Comma 5 2 2 2 2 2 6" xfId="34518" xr:uid="{2109ADC2-FFAC-49C2-BD91-37205B61E729}"/>
    <cellStyle name="Comma 5 2 2 2 2 3" xfId="34519" xr:uid="{1F9CDE6D-F880-488B-9B25-813E8A11CF1F}"/>
    <cellStyle name="Comma 5 2 2 2 2 3 2" xfId="34520" xr:uid="{984F4DDB-400E-418E-B4B4-C0E3E6C94A7C}"/>
    <cellStyle name="Comma 5 2 2 2 2 3 2 2" xfId="34521" xr:uid="{747A344F-C922-43D5-99C1-08CB928AD336}"/>
    <cellStyle name="Comma 5 2 2 2 2 3 3" xfId="34522" xr:uid="{F80CEDE3-E9F7-43EB-AA4D-7D5A68E47A8B}"/>
    <cellStyle name="Comma 5 2 2 2 2 4" xfId="34523" xr:uid="{9CEA4E17-8A79-4192-B179-16F81F2BE471}"/>
    <cellStyle name="Comma 5 2 2 2 2 4 2" xfId="34524" xr:uid="{B657B8DF-E2C7-4FFD-B82B-9DF5E9E52663}"/>
    <cellStyle name="Comma 5 2 2 2 2 5" xfId="34525" xr:uid="{79F8CDB4-7CAD-4589-961B-719ACDB7C356}"/>
    <cellStyle name="Comma 5 2 2 2 2 5 2" xfId="34526" xr:uid="{F9404C26-0F2D-4DB1-BF9E-03F5DC29CAB6}"/>
    <cellStyle name="Comma 5 2 2 2 2 6" xfId="34527" xr:uid="{2BA15AA4-36B9-4360-B942-2C38B1743F1E}"/>
    <cellStyle name="Comma 5 2 2 2 2 7" xfId="34528" xr:uid="{E04215A1-DEB0-414C-BD9D-4BE383FDCF82}"/>
    <cellStyle name="Comma 5 2 2 2 3" xfId="34529" xr:uid="{D8293532-D876-407A-B9C6-2747F4239CD3}"/>
    <cellStyle name="Comma 5 2 2 2 3 2" xfId="34530" xr:uid="{E44F6327-42E1-4677-B520-DD88D587F9B0}"/>
    <cellStyle name="Comma 5 2 2 2 3 2 2" xfId="34531" xr:uid="{32ABA85E-333E-417B-A7B5-18B32589EE0C}"/>
    <cellStyle name="Comma 5 2 2 2 3 2 2 2" xfId="34532" xr:uid="{3B4793A8-6C4A-4633-A205-F27E080C3817}"/>
    <cellStyle name="Comma 5 2 2 2 3 2 2 2 2" xfId="34533" xr:uid="{0073F938-C400-4B0F-88CC-E148F2295140}"/>
    <cellStyle name="Comma 5 2 2 2 3 2 2 3" xfId="34534" xr:uid="{1B60BBDE-8D52-42F9-9B58-8517E2634692}"/>
    <cellStyle name="Comma 5 2 2 2 3 2 3" xfId="34535" xr:uid="{0AA0ACC5-2D08-4C92-80A0-88009DEB657E}"/>
    <cellStyle name="Comma 5 2 2 2 3 2 3 2" xfId="34536" xr:uid="{35793346-4E1A-43E8-ABA7-925C9E32FC56}"/>
    <cellStyle name="Comma 5 2 2 2 3 2 4" xfId="34537" xr:uid="{3BEDE827-2CBB-492D-A946-0F235F5CAD70}"/>
    <cellStyle name="Comma 5 2 2 2 3 3" xfId="34538" xr:uid="{52C8142D-8D68-433B-9244-10C4CA4F8C43}"/>
    <cellStyle name="Comma 5 2 2 2 3 3 2" xfId="34539" xr:uid="{5CAE7351-F07E-4B73-8254-95F6922DAB87}"/>
    <cellStyle name="Comma 5 2 2 2 3 3 2 2" xfId="34540" xr:uid="{001DE587-AD35-498E-B2C1-8FCB391B83D4}"/>
    <cellStyle name="Comma 5 2 2 2 3 3 3" xfId="34541" xr:uid="{51A6BDE2-9207-4298-9B39-90B3CB1A4AC0}"/>
    <cellStyle name="Comma 5 2 2 2 3 4" xfId="34542" xr:uid="{53389AE7-FCDB-4BD1-8170-05901CE86979}"/>
    <cellStyle name="Comma 5 2 2 2 3 4 2" xfId="34543" xr:uid="{6BF353C1-083A-4E43-B681-E75F647E1694}"/>
    <cellStyle name="Comma 5 2 2 2 3 5" xfId="34544" xr:uid="{F4C8359F-2EDF-45CE-906F-19E42E25C39E}"/>
    <cellStyle name="Comma 5 2 2 2 3 5 2" xfId="34545" xr:uid="{E8A73981-954C-4A8B-BEAD-20EF22F5B7E3}"/>
    <cellStyle name="Comma 5 2 2 2 3 6" xfId="34546" xr:uid="{354FF502-E97E-4D7E-8093-E616E3CC30FB}"/>
    <cellStyle name="Comma 5 2 2 2 3 7" xfId="34547" xr:uid="{9360C8BE-CC0F-4B21-9168-F7A859B51425}"/>
    <cellStyle name="Comma 5 2 2 2 4" xfId="34548" xr:uid="{1B488AEC-2C0B-4792-B407-6566528F12F1}"/>
    <cellStyle name="Comma 5 2 2 2 4 2" xfId="34549" xr:uid="{A74151F7-AFE8-48D2-83AF-B167DF738006}"/>
    <cellStyle name="Comma 5 2 2 2 4 2 2" xfId="34550" xr:uid="{2537AD85-7A31-431B-AA3B-6D37B8D3FC04}"/>
    <cellStyle name="Comma 5 2 2 2 4 2 2 2" xfId="34551" xr:uid="{61A25B6D-AE8C-4B01-819C-1D4B2103951E}"/>
    <cellStyle name="Comma 5 2 2 2 4 2 3" xfId="34552" xr:uid="{253FEE10-4434-4290-857A-BD9D3FFA11C1}"/>
    <cellStyle name="Comma 5 2 2 2 4 3" xfId="34553" xr:uid="{9F59C580-DAC9-42B2-9DB3-7C1031556469}"/>
    <cellStyle name="Comma 5 2 2 2 4 3 2" xfId="34554" xr:uid="{91E4ECB3-88CC-4A70-BD75-9419BC3B20D4}"/>
    <cellStyle name="Comma 5 2 2 2 4 4" xfId="34555" xr:uid="{EA0C54BA-2CBA-4F81-8A7A-97C94D3B99F7}"/>
    <cellStyle name="Comma 5 2 2 2 5" xfId="34556" xr:uid="{93291E91-69EB-457A-B298-A3E53AE92463}"/>
    <cellStyle name="Comma 5 2 2 2 5 2" xfId="34557" xr:uid="{20AD212F-0F62-4634-B39B-9F8A050F5A48}"/>
    <cellStyle name="Comma 5 2 2 2 5 2 2" xfId="34558" xr:uid="{912EF09A-5502-4975-A603-1A3507D963BC}"/>
    <cellStyle name="Comma 5 2 2 2 5 3" xfId="34559" xr:uid="{197A58D0-4BF3-43A1-8E7C-536B8B91AF38}"/>
    <cellStyle name="Comma 5 2 2 2 6" xfId="34560" xr:uid="{463BDF5C-BB00-44AC-9985-B00B53DC5364}"/>
    <cellStyle name="Comma 5 2 2 2 6 2" xfId="34561" xr:uid="{D8F282E1-B8AB-43D9-986F-45DDC4D9E3BB}"/>
    <cellStyle name="Comma 5 2 2 2 7" xfId="34562" xr:uid="{E7B97892-7FA9-44AB-A4AB-0C1B631B600B}"/>
    <cellStyle name="Comma 5 2 2 2 7 2" xfId="34563" xr:uid="{EB878503-DE8D-42FD-8928-E845345664A1}"/>
    <cellStyle name="Comma 5 2 2 2 8" xfId="34564" xr:uid="{18BA7F4B-B36A-40B6-B730-050F2BF3F97E}"/>
    <cellStyle name="Comma 5 2 2 2 9" xfId="34565" xr:uid="{37A5DE02-04B2-4411-8728-4B2FA8BE0DFF}"/>
    <cellStyle name="Comma 5 2 2 3" xfId="34566" xr:uid="{3E3D5B8A-E3EB-4B92-8918-5248D9759E19}"/>
    <cellStyle name="Comma 5 2 2 3 2" xfId="34567" xr:uid="{D5F055F5-7787-4A3E-AEE3-7E56D2D6596F}"/>
    <cellStyle name="Comma 5 2 2 3 2 2" xfId="34568" xr:uid="{933D1839-FEB3-4A7F-981C-C86766106B45}"/>
    <cellStyle name="Comma 5 2 2 3 2 2 2" xfId="34569" xr:uid="{518463E2-36A7-4D50-8F5B-2A20D150A8C7}"/>
    <cellStyle name="Comma 5 2 2 3 2 2 2 2" xfId="34570" xr:uid="{F56B08A9-F8CC-4BBE-A538-E8B0932EBEF5}"/>
    <cellStyle name="Comma 5 2 2 3 2 2 2 2 2" xfId="34571" xr:uid="{AF2271B8-BA05-46BE-ADCD-67FBCDFEFC93}"/>
    <cellStyle name="Comma 5 2 2 3 2 2 2 3" xfId="34572" xr:uid="{EC8DE431-518F-4754-8267-46732F6933E4}"/>
    <cellStyle name="Comma 5 2 2 3 2 2 3" xfId="34573" xr:uid="{D4DEA25C-5510-42B2-960B-490360157815}"/>
    <cellStyle name="Comma 5 2 2 3 2 2 3 2" xfId="34574" xr:uid="{EA3EA164-E321-4DC7-A58F-08827DE7713F}"/>
    <cellStyle name="Comma 5 2 2 3 2 2 4" xfId="34575" xr:uid="{F46BA773-1281-4F58-85F5-33236740DC3B}"/>
    <cellStyle name="Comma 5 2 2 3 2 3" xfId="34576" xr:uid="{84FA9EEB-766E-4B3E-B3B0-313ABE8EC02E}"/>
    <cellStyle name="Comma 5 2 2 3 2 3 2" xfId="34577" xr:uid="{9684D242-EBE3-4B6A-9DE5-342D2D42F696}"/>
    <cellStyle name="Comma 5 2 2 3 2 3 2 2" xfId="34578" xr:uid="{1BE0E233-0350-4A0A-B187-B669F6E455EB}"/>
    <cellStyle name="Comma 5 2 2 3 2 3 3" xfId="34579" xr:uid="{F0B458AF-8ECA-4C82-AD80-9FB70707152E}"/>
    <cellStyle name="Comma 5 2 2 3 2 4" xfId="34580" xr:uid="{DA5C0AF8-2D78-42BC-A5F6-B50275DF1A05}"/>
    <cellStyle name="Comma 5 2 2 3 2 4 2" xfId="34581" xr:uid="{036C62F9-9057-40C5-BD14-3EBF7D90C153}"/>
    <cellStyle name="Comma 5 2 2 3 2 5" xfId="34582" xr:uid="{0B743EB1-C1A5-4DB1-8884-2301A21BBAC5}"/>
    <cellStyle name="Comma 5 2 2 3 2 5 2" xfId="34583" xr:uid="{8DA15A59-8035-4F3C-BEC9-F3155DBD6C1F}"/>
    <cellStyle name="Comma 5 2 2 3 2 6" xfId="34584" xr:uid="{F203FA68-8C1A-433A-95B0-3176EF970345}"/>
    <cellStyle name="Comma 5 2 2 3 2 7" xfId="34585" xr:uid="{1B910E54-4561-4A2E-9DE1-07A0251BB4DF}"/>
    <cellStyle name="Comma 5 2 2 3 3" xfId="34586" xr:uid="{4191AB28-9B0B-4751-820B-151E90126BD0}"/>
    <cellStyle name="Comma 5 2 2 3 3 2" xfId="34587" xr:uid="{B1383A8A-07C3-459E-90D0-B6C9FCB96A7D}"/>
    <cellStyle name="Comma 5 2 2 3 3 2 2" xfId="34588" xr:uid="{A717BB98-FC95-404D-86A0-33A9E4F8E2F1}"/>
    <cellStyle name="Comma 5 2 2 3 3 2 2 2" xfId="34589" xr:uid="{022EA3C0-1A23-4CBE-9005-CFBE8BB598B9}"/>
    <cellStyle name="Comma 5 2 2 3 3 2 3" xfId="34590" xr:uid="{3C436FC4-2B88-4FAE-A1DF-C71CE1943F07}"/>
    <cellStyle name="Comma 5 2 2 3 3 3" xfId="34591" xr:uid="{F70D4FF2-AC8F-4D56-89B9-1C06F6A0FDFD}"/>
    <cellStyle name="Comma 5 2 2 3 3 3 2" xfId="34592" xr:uid="{A8A245D7-2645-4DC1-9264-5E8051947871}"/>
    <cellStyle name="Comma 5 2 2 3 3 4" xfId="34593" xr:uid="{249CA015-C41E-441D-BFA8-8AD5CB2EF86A}"/>
    <cellStyle name="Comma 5 2 2 3 4" xfId="34594" xr:uid="{6D3DB9AA-FC5C-4C4A-A833-C77C0EF6ECAE}"/>
    <cellStyle name="Comma 5 2 2 3 4 2" xfId="34595" xr:uid="{AEC7125B-F7B8-4FAD-8539-F032C2212E08}"/>
    <cellStyle name="Comma 5 2 2 3 4 2 2" xfId="34596" xr:uid="{DB0AC606-ABB6-4988-B74E-7E1A6A79B4CF}"/>
    <cellStyle name="Comma 5 2 2 3 4 3" xfId="34597" xr:uid="{41F241E4-7D7C-49B7-8DA7-078B7112D52C}"/>
    <cellStyle name="Comma 5 2 2 3 5" xfId="34598" xr:uid="{B4802374-2CA9-4B17-8BC5-174E5055C583}"/>
    <cellStyle name="Comma 5 2 2 3 5 2" xfId="34599" xr:uid="{BE597DA3-EE05-4E5A-ADF4-38D2FAC25F52}"/>
    <cellStyle name="Comma 5 2 2 3 6" xfId="34600" xr:uid="{C0ECF906-5F05-40AB-8006-A9CABE4937AF}"/>
    <cellStyle name="Comma 5 2 2 3 6 2" xfId="34601" xr:uid="{09564A8D-F609-41A3-88F9-6AEB7187D9B8}"/>
    <cellStyle name="Comma 5 2 2 3 7" xfId="34602" xr:uid="{B57CB0E6-9942-4B27-A01A-15339386EFE7}"/>
    <cellStyle name="Comma 5 2 2 3 8" xfId="34603" xr:uid="{679E1140-7410-4BAB-9EFC-82CCF6C30286}"/>
    <cellStyle name="Comma 5 2 2 4" xfId="34604" xr:uid="{061EE1B7-6943-4C62-A5DB-25507DD94151}"/>
    <cellStyle name="Comma 5 2 2 4 2" xfId="34605" xr:uid="{3863D6EF-21FC-4514-B863-8FDD4B3C066C}"/>
    <cellStyle name="Comma 5 2 2 4 2 2" xfId="34606" xr:uid="{973E5141-4611-4873-BF9A-B0C6BB154D65}"/>
    <cellStyle name="Comma 5 2 2 4 2 2 2" xfId="34607" xr:uid="{3FB5487F-0C64-47BA-9AA8-FF496135AADE}"/>
    <cellStyle name="Comma 5 2 2 4 2 2 2 2" xfId="34608" xr:uid="{38671673-2B19-4650-8FD6-7D82CD3CE761}"/>
    <cellStyle name="Comma 5 2 2 4 2 2 3" xfId="34609" xr:uid="{80C8374B-AD16-4A90-BCD4-9D44F3E078EA}"/>
    <cellStyle name="Comma 5 2 2 4 2 3" xfId="34610" xr:uid="{33617DAF-EEE2-46EA-BA1E-BAC48DC830EC}"/>
    <cellStyle name="Comma 5 2 2 4 2 3 2" xfId="34611" xr:uid="{66E1337A-17EC-49A0-869E-12B82B5D2F12}"/>
    <cellStyle name="Comma 5 2 2 4 2 4" xfId="34612" xr:uid="{05596F51-1CD4-4E70-A0E1-DEEEB4A1D616}"/>
    <cellStyle name="Comma 5 2 2 4 3" xfId="34613" xr:uid="{A613257E-65D7-4764-8756-9ACD366E68D3}"/>
    <cellStyle name="Comma 5 2 2 4 3 2" xfId="34614" xr:uid="{BEB7C895-1DD1-4F93-99FB-F79A752C9CA4}"/>
    <cellStyle name="Comma 5 2 2 4 3 2 2" xfId="34615" xr:uid="{89E04406-49A8-476C-9048-949419C8CD9B}"/>
    <cellStyle name="Comma 5 2 2 4 3 3" xfId="34616" xr:uid="{9D6A6308-983B-46FC-8188-622CFBF5B408}"/>
    <cellStyle name="Comma 5 2 2 4 4" xfId="34617" xr:uid="{F64B90E8-ED06-41D5-B735-DB42FCDBA930}"/>
    <cellStyle name="Comma 5 2 2 4 4 2" xfId="34618" xr:uid="{39E7A59A-C58C-401C-93BA-200E3A3DF013}"/>
    <cellStyle name="Comma 5 2 2 4 5" xfId="34619" xr:uid="{1B38CDEF-F657-4835-91C8-ECCE3176EAA9}"/>
    <cellStyle name="Comma 5 2 2 4 5 2" xfId="34620" xr:uid="{C92A7756-7261-4353-85C7-0793F9B9BEA3}"/>
    <cellStyle name="Comma 5 2 2 4 6" xfId="34621" xr:uid="{FFA69641-9EF5-459F-95FD-BA7CD13C8816}"/>
    <cellStyle name="Comma 5 2 2 4 7" xfId="34622" xr:uid="{7B686E36-ACE1-416C-B7FC-0E47B1304174}"/>
    <cellStyle name="Comma 5 2 2 5" xfId="34623" xr:uid="{BCDECA81-E99A-4C4B-8670-9519DB78F25B}"/>
    <cellStyle name="Comma 5 2 2 5 2" xfId="34624" xr:uid="{47B107ED-11AE-436B-ACF9-DC7AC623C16E}"/>
    <cellStyle name="Comma 5 2 2 5 2 2" xfId="34625" xr:uid="{A8DDAFE0-2F5F-475B-B908-71A0C7F6F42D}"/>
    <cellStyle name="Comma 5 2 2 5 2 2 2" xfId="34626" xr:uid="{7F7821E6-060F-4174-8D85-5D16E6CB16BF}"/>
    <cellStyle name="Comma 5 2 2 5 2 2 2 2" xfId="34627" xr:uid="{E4341E3A-D0E7-41DE-AA68-35390E8DFE65}"/>
    <cellStyle name="Comma 5 2 2 5 2 2 3" xfId="34628" xr:uid="{BC57DFFB-248B-4444-9C2F-3B76D7BCEB1F}"/>
    <cellStyle name="Comma 5 2 2 5 2 3" xfId="34629" xr:uid="{C28137C7-9A64-4F33-AC4E-2F77D5A2E982}"/>
    <cellStyle name="Comma 5 2 2 5 2 3 2" xfId="34630" xr:uid="{7F777ECD-4C4C-47F2-A675-C66394FDB391}"/>
    <cellStyle name="Comma 5 2 2 5 2 4" xfId="34631" xr:uid="{A975CE49-2AF2-4CA9-800E-0B55B123CCFF}"/>
    <cellStyle name="Comma 5 2 2 5 3" xfId="34632" xr:uid="{C50BEC16-F429-4806-A9E7-98A17E3C4C71}"/>
    <cellStyle name="Comma 5 2 2 5 3 2" xfId="34633" xr:uid="{00A46944-372C-410B-A008-879A83A351EB}"/>
    <cellStyle name="Comma 5 2 2 5 3 2 2" xfId="34634" xr:uid="{B694B51D-F567-449E-A42A-3AB8293D1CA9}"/>
    <cellStyle name="Comma 5 2 2 5 3 3" xfId="34635" xr:uid="{4CAD596C-2C0E-45E7-90B8-5EDEBE8F9937}"/>
    <cellStyle name="Comma 5 2 2 5 4" xfId="34636" xr:uid="{20B86621-0F69-4296-A252-0FA12CD9DDB0}"/>
    <cellStyle name="Comma 5 2 2 5 4 2" xfId="34637" xr:uid="{6787DBEC-2DAF-4058-A0BA-4DFDABB22C35}"/>
    <cellStyle name="Comma 5 2 2 5 5" xfId="34638" xr:uid="{3A329D09-518B-4459-8228-BECC1F2B264D}"/>
    <cellStyle name="Comma 5 2 2 6" xfId="34639" xr:uid="{47062762-EF1C-4721-B6D9-E6F76789D7C3}"/>
    <cellStyle name="Comma 5 2 2 6 2" xfId="34640" xr:uid="{10F68FC1-C82A-4A7A-A678-7BA95FDF7DBD}"/>
    <cellStyle name="Comma 5 2 2 6 2 2" xfId="34641" xr:uid="{940E1865-A5DB-48FA-95F2-5B806EF54D11}"/>
    <cellStyle name="Comma 5 2 2 6 2 2 2" xfId="34642" xr:uid="{14B130EA-A3AC-44FC-926E-D5B93D119D14}"/>
    <cellStyle name="Comma 5 2 2 6 2 3" xfId="34643" xr:uid="{FEE164B9-037F-4E7E-B4F9-F5D836237AAC}"/>
    <cellStyle name="Comma 5 2 2 6 3" xfId="34644" xr:uid="{A1F90E64-F91D-459F-BF29-BD6ECAB4598F}"/>
    <cellStyle name="Comma 5 2 2 6 3 2" xfId="34645" xr:uid="{55B5259B-80C7-4489-8B2D-062E30EF047D}"/>
    <cellStyle name="Comma 5 2 2 6 4" xfId="34646" xr:uid="{A9849AA7-6116-4D12-9832-BE208EBA3F99}"/>
    <cellStyle name="Comma 5 2 2 7" xfId="34647" xr:uid="{850FFD20-2210-40A0-8086-33390E720687}"/>
    <cellStyle name="Comma 5 2 2 7 2" xfId="34648" xr:uid="{5E3AD5CF-F1A2-4F31-B894-DADB0EBCB3D5}"/>
    <cellStyle name="Comma 5 2 2 7 2 2" xfId="34649" xr:uid="{496EB467-4839-4CFB-AB6F-BA512D723B53}"/>
    <cellStyle name="Comma 5 2 2 7 3" xfId="34650" xr:uid="{3D7FC696-157E-4AA5-BCD4-315B7977A3EE}"/>
    <cellStyle name="Comma 5 2 2 8" xfId="34651" xr:uid="{1EACE677-64AC-4624-80FB-6E1A142AFDA7}"/>
    <cellStyle name="Comma 5 2 2 8 2" xfId="34652" xr:uid="{7A5D961A-8A21-4F39-8656-B6272A89CF44}"/>
    <cellStyle name="Comma 5 2 2 9" xfId="34653" xr:uid="{C6FC963A-628C-4C2F-8362-EF3675F10D80}"/>
    <cellStyle name="Comma 5 2 2 9 2" xfId="34654" xr:uid="{F2C7A751-BBA6-4CAB-AA72-069A5FFE8164}"/>
    <cellStyle name="Comma 5 2 3" xfId="34655" xr:uid="{CA1861EA-D522-4F41-AA37-3575637F66C5}"/>
    <cellStyle name="Comma 5 2 3 2" xfId="34656" xr:uid="{17906C25-6B7A-4109-97D7-900765423E2B}"/>
    <cellStyle name="Comma 5 2 3 2 2" xfId="34657" xr:uid="{066E6724-DC87-4974-BED8-C2401A3E3ED4}"/>
    <cellStyle name="Comma 5 2 3 2 2 2" xfId="34658" xr:uid="{7E572AD9-6D17-466D-9058-3BA6E2010C2A}"/>
    <cellStyle name="Comma 5 2 3 2 2 2 2" xfId="34659" xr:uid="{1DB92FC7-8350-483A-8180-1A41EA3257AD}"/>
    <cellStyle name="Comma 5 2 3 2 2 2 2 2" xfId="34660" xr:uid="{88F1517C-135A-4C70-8695-6EDC47A21BD6}"/>
    <cellStyle name="Comma 5 2 3 2 2 2 3" xfId="34661" xr:uid="{CAE80063-C51B-49EE-895B-A2DB2D5AD24D}"/>
    <cellStyle name="Comma 5 2 3 2 2 3" xfId="34662" xr:uid="{14CDE9F8-4FFF-4DCD-8F3F-FC948D49946F}"/>
    <cellStyle name="Comma 5 2 3 2 2 3 2" xfId="34663" xr:uid="{2BEBDD89-E224-4F3A-AABD-C41D818668CE}"/>
    <cellStyle name="Comma 5 2 3 2 2 4" xfId="34664" xr:uid="{A5AF8F5B-AA46-41A1-91E0-8F38DDDF4B3B}"/>
    <cellStyle name="Comma 5 2 3 2 2 4 2" xfId="34665" xr:uid="{A4F938A0-5ADB-4588-A4D2-9298B5519973}"/>
    <cellStyle name="Comma 5 2 3 2 2 5" xfId="34666" xr:uid="{4867C24F-1E04-44AC-B040-AC3CF533CCCD}"/>
    <cellStyle name="Comma 5 2 3 2 2 6" xfId="34667" xr:uid="{D2DD57C9-8402-4911-97DB-E726714CAC2D}"/>
    <cellStyle name="Comma 5 2 3 2 3" xfId="34668" xr:uid="{A1F32E02-E56E-4830-88F6-C6F6B8048BAA}"/>
    <cellStyle name="Comma 5 2 3 2 3 2" xfId="34669" xr:uid="{8AAF28DA-8ED1-4A48-89BF-B2700F03F01D}"/>
    <cellStyle name="Comma 5 2 3 2 3 2 2" xfId="34670" xr:uid="{6197D8ED-BA7A-4D09-B51D-B8F10275C557}"/>
    <cellStyle name="Comma 5 2 3 2 3 3" xfId="34671" xr:uid="{ABC40F7D-4882-4B95-B1E2-A91154FDB8F3}"/>
    <cellStyle name="Comma 5 2 3 2 4" xfId="34672" xr:uid="{7FB8D489-B5F0-48A3-B68A-D05EEF92DC19}"/>
    <cellStyle name="Comma 5 2 3 2 4 2" xfId="34673" xr:uid="{F69760CC-1560-437B-8CCD-56056F47900F}"/>
    <cellStyle name="Comma 5 2 3 2 5" xfId="34674" xr:uid="{6E22F534-6A1A-44C0-AB58-78C4C55B68D8}"/>
    <cellStyle name="Comma 5 2 3 2 5 2" xfId="34675" xr:uid="{0416CCDD-8189-4807-9055-1E5ECE34D804}"/>
    <cellStyle name="Comma 5 2 3 2 6" xfId="34676" xr:uid="{6D1570D5-8E79-4FAD-A217-6E5C76446B7F}"/>
    <cellStyle name="Comma 5 2 3 2 7" xfId="34677" xr:uid="{9FC97F73-1FDB-4659-B8C4-C816A52DB380}"/>
    <cellStyle name="Comma 5 2 3 3" xfId="34678" xr:uid="{A0A943A4-4BF0-47E0-8A0E-BAD1A241A047}"/>
    <cellStyle name="Comma 5 2 3 3 2" xfId="34679" xr:uid="{658E41A2-D127-4B56-B2CD-439AA14A267F}"/>
    <cellStyle name="Comma 5 2 3 3 2 2" xfId="34680" xr:uid="{6A42C4E1-33EC-4E26-BED7-B06F0B5072BD}"/>
    <cellStyle name="Comma 5 2 3 3 2 2 2" xfId="34681" xr:uid="{832435DE-5592-494E-9FEA-D17BF56FFB2E}"/>
    <cellStyle name="Comma 5 2 3 3 2 2 2 2" xfId="34682" xr:uid="{0180564D-F2EE-4ECA-9D9B-1A61E2D17D9A}"/>
    <cellStyle name="Comma 5 2 3 3 2 2 3" xfId="34683" xr:uid="{D309FE66-6D09-4EF0-9A84-8DCBAC7019DF}"/>
    <cellStyle name="Comma 5 2 3 3 2 3" xfId="34684" xr:uid="{4879B725-BB38-410A-AE71-FD0E2F3A5583}"/>
    <cellStyle name="Comma 5 2 3 3 2 3 2" xfId="34685" xr:uid="{C8F4232F-7356-4D51-A736-ED8916A2F25E}"/>
    <cellStyle name="Comma 5 2 3 3 2 4" xfId="34686" xr:uid="{C6B99B0E-11A8-4C16-9B9C-BC78B674F397}"/>
    <cellStyle name="Comma 5 2 3 3 3" xfId="34687" xr:uid="{D52EE209-FBF7-4E50-ADCD-DC42C6C12EB7}"/>
    <cellStyle name="Comma 5 2 3 3 3 2" xfId="34688" xr:uid="{4AC8ADDF-692B-4EF2-AE80-B957DB41EC44}"/>
    <cellStyle name="Comma 5 2 3 3 3 2 2" xfId="34689" xr:uid="{6CE10EE0-F1C5-491F-B3DF-13FB000F3CF1}"/>
    <cellStyle name="Comma 5 2 3 3 3 3" xfId="34690" xr:uid="{3282D8FC-42DE-4527-B2AF-B066B902AD9E}"/>
    <cellStyle name="Comma 5 2 3 3 4" xfId="34691" xr:uid="{D8028F50-A1D6-498C-BC47-105F0BD0319E}"/>
    <cellStyle name="Comma 5 2 3 3 4 2" xfId="34692" xr:uid="{CA0864D2-CD0A-48D3-B419-246A3859DFE5}"/>
    <cellStyle name="Comma 5 2 3 3 5" xfId="34693" xr:uid="{2D3625EB-F432-460B-A682-67E5273FDCB7}"/>
    <cellStyle name="Comma 5 2 3 3 5 2" xfId="34694" xr:uid="{3127C28E-E8E2-4AD6-86BC-1E824AB846F0}"/>
    <cellStyle name="Comma 5 2 3 3 6" xfId="34695" xr:uid="{0863433F-8978-4A92-8D90-61862854F2EC}"/>
    <cellStyle name="Comma 5 2 3 3 7" xfId="34696" xr:uid="{BF03F8A5-9512-4574-A6B2-FFD4FE644826}"/>
    <cellStyle name="Comma 5 2 3 4" xfId="34697" xr:uid="{AB3CBBC6-9576-4461-8D15-96E1121FFB85}"/>
    <cellStyle name="Comma 5 2 3 4 2" xfId="34698" xr:uid="{3E1061F1-BF4D-4995-A4E1-EF0D59797532}"/>
    <cellStyle name="Comma 5 2 3 4 2 2" xfId="34699" xr:uid="{F7264A36-B035-48D2-90E2-87CE394D02D0}"/>
    <cellStyle name="Comma 5 2 3 4 2 2 2" xfId="34700" xr:uid="{CA3D469B-A1CC-4B0E-B3E7-1A7FF8BB9E37}"/>
    <cellStyle name="Comma 5 2 3 4 2 3" xfId="34701" xr:uid="{D684311A-586F-4C3B-A582-C3D03F3610AC}"/>
    <cellStyle name="Comma 5 2 3 4 3" xfId="34702" xr:uid="{B269445D-6025-4FEA-BA1A-39DD695730CA}"/>
    <cellStyle name="Comma 5 2 3 4 3 2" xfId="34703" xr:uid="{1A30C0C9-239D-454D-A2AD-3303F233E8F6}"/>
    <cellStyle name="Comma 5 2 3 4 4" xfId="34704" xr:uid="{44BFD009-5025-45E6-833D-4F98E5BE7566}"/>
    <cellStyle name="Comma 5 2 3 5" xfId="34705" xr:uid="{980FB0D1-A54A-42C9-B996-9F95F62B06BD}"/>
    <cellStyle name="Comma 5 2 3 5 2" xfId="34706" xr:uid="{1C08328B-A3EF-4694-AD12-2009E73A1336}"/>
    <cellStyle name="Comma 5 2 3 5 2 2" xfId="34707" xr:uid="{14ED099B-C050-4C71-A771-C4AF40EBE30D}"/>
    <cellStyle name="Comma 5 2 3 5 3" xfId="34708" xr:uid="{ECF71415-4928-40D9-AB28-CE984E8188B8}"/>
    <cellStyle name="Comma 5 2 3 6" xfId="34709" xr:uid="{8D1AF811-2075-4D73-AC35-CA6E72A545AC}"/>
    <cellStyle name="Comma 5 2 3 6 2" xfId="34710" xr:uid="{3D14F29C-7590-4FD3-9124-E0485DCD2737}"/>
    <cellStyle name="Comma 5 2 3 7" xfId="34711" xr:uid="{E6EE1EB2-CB72-4CE6-A056-1A2265DDAD4D}"/>
    <cellStyle name="Comma 5 2 3 7 2" xfId="34712" xr:uid="{A1B1FD7D-1997-4687-8BDF-4E713912A6E0}"/>
    <cellStyle name="Comma 5 2 3 8" xfId="34713" xr:uid="{2BCD58BB-1364-402B-B96B-8C3F337C29F0}"/>
    <cellStyle name="Comma 5 2 3 9" xfId="34714" xr:uid="{7A11E8A9-01DF-41E4-BA00-6137E848479E}"/>
    <cellStyle name="Comma 5 2 4" xfId="34715" xr:uid="{B90BCF1A-97B4-414F-BDE3-C96F489EB6EF}"/>
    <cellStyle name="Comma 5 2 4 2" xfId="34716" xr:uid="{B972E5F5-1AD1-4A03-A629-DEAD8F29C1B0}"/>
    <cellStyle name="Comma 5 2 4 2 2" xfId="34717" xr:uid="{E66A8CAF-C1BD-441A-AFFC-DD80293C66F7}"/>
    <cellStyle name="Comma 5 2 4 2 2 2" xfId="34718" xr:uid="{389DFA3F-F232-48A1-A823-EAB57265E655}"/>
    <cellStyle name="Comma 5 2 4 2 2 2 2" xfId="34719" xr:uid="{50CC571C-2F2A-4327-A37C-3E3B6DC3440F}"/>
    <cellStyle name="Comma 5 2 4 2 2 2 2 2" xfId="34720" xr:uid="{DD14D5C5-CD54-42A8-9CFA-D21D2FA77EA4}"/>
    <cellStyle name="Comma 5 2 4 2 2 2 3" xfId="34721" xr:uid="{4A9C95C5-67D5-46A0-B6C0-B0A48C4CF106}"/>
    <cellStyle name="Comma 5 2 4 2 2 3" xfId="34722" xr:uid="{750F5151-B2A9-44BB-AFEC-1E8D43D7D4F2}"/>
    <cellStyle name="Comma 5 2 4 2 2 3 2" xfId="34723" xr:uid="{9655A7F1-7CEF-4849-B7EB-36F8BDAABB8A}"/>
    <cellStyle name="Comma 5 2 4 2 2 4" xfId="34724" xr:uid="{544FA352-6828-4667-97C7-194867D40B0E}"/>
    <cellStyle name="Comma 5 2 4 2 3" xfId="34725" xr:uid="{CDDD6152-B875-4631-B0B3-E23406D90D11}"/>
    <cellStyle name="Comma 5 2 4 2 3 2" xfId="34726" xr:uid="{DD1746A1-491C-4128-BA84-F3565D228A09}"/>
    <cellStyle name="Comma 5 2 4 2 3 2 2" xfId="34727" xr:uid="{94EFB568-D5E2-4BE0-9D1B-8372382D498D}"/>
    <cellStyle name="Comma 5 2 4 2 3 3" xfId="34728" xr:uid="{D654A44A-944C-45CB-AC4F-812F72EC45F4}"/>
    <cellStyle name="Comma 5 2 4 2 4" xfId="34729" xr:uid="{65D3E5F3-EE5C-403F-9B14-7B1145760DCF}"/>
    <cellStyle name="Comma 5 2 4 2 4 2" xfId="34730" xr:uid="{17138555-8B8C-42BD-8D17-1DC0CB287A9D}"/>
    <cellStyle name="Comma 5 2 4 2 5" xfId="34731" xr:uid="{AD1EA038-60BD-477F-8D50-3A679D27229D}"/>
    <cellStyle name="Comma 5 2 4 2 5 2" xfId="34732" xr:uid="{48EAE20D-6C69-4459-BAE7-DBEA2B32A574}"/>
    <cellStyle name="Comma 5 2 4 2 6" xfId="34733" xr:uid="{02DF7753-B2DF-4716-BB30-F3A56F2E9813}"/>
    <cellStyle name="Comma 5 2 4 2 7" xfId="34734" xr:uid="{71F38799-D335-4981-8829-BD1C2A139548}"/>
    <cellStyle name="Comma 5 2 4 3" xfId="34735" xr:uid="{2A52C3E9-7FAC-4E98-88EA-970EB4D2EF1B}"/>
    <cellStyle name="Comma 5 2 4 3 2" xfId="34736" xr:uid="{B5BFA843-6181-4E2D-8BB0-67F5A336C5AE}"/>
    <cellStyle name="Comma 5 2 4 3 2 2" xfId="34737" xr:uid="{F5846C99-E864-47FD-8E42-5C6E4F7C02DB}"/>
    <cellStyle name="Comma 5 2 4 3 2 2 2" xfId="34738" xr:uid="{D4C9E5D8-D937-4191-B472-21E5A697FDE4}"/>
    <cellStyle name="Comma 5 2 4 3 2 3" xfId="34739" xr:uid="{B715D136-AF63-4ECC-BF4A-27E054665DC7}"/>
    <cellStyle name="Comma 5 2 4 3 3" xfId="34740" xr:uid="{5D8201AF-86A1-499B-91DD-C7B6659D1535}"/>
    <cellStyle name="Comma 5 2 4 3 3 2" xfId="34741" xr:uid="{08E8C0AD-4AB3-475A-BC52-9F0CCAD9E78F}"/>
    <cellStyle name="Comma 5 2 4 3 4" xfId="34742" xr:uid="{F38FB66C-35EE-4FA6-94AB-9FBDED1995A0}"/>
    <cellStyle name="Comma 5 2 4 4" xfId="34743" xr:uid="{1FD2B777-24FA-4C1C-9A52-13B71E2544BF}"/>
    <cellStyle name="Comma 5 2 4 4 2" xfId="34744" xr:uid="{E109C12C-14F3-4181-BC70-37EA4F108F3D}"/>
    <cellStyle name="Comma 5 2 4 4 2 2" xfId="34745" xr:uid="{5619EB6A-158F-488B-A21D-8BEA7C73FA01}"/>
    <cellStyle name="Comma 5 2 4 4 3" xfId="34746" xr:uid="{9C02EC0B-FBE4-48B5-9E7C-0363AC58670F}"/>
    <cellStyle name="Comma 5 2 4 5" xfId="34747" xr:uid="{EA1D8E87-8EC4-45DC-9233-4C363752F177}"/>
    <cellStyle name="Comma 5 2 4 5 2" xfId="34748" xr:uid="{A6A84487-C927-46A2-992C-67585E2D7ACB}"/>
    <cellStyle name="Comma 5 2 4 6" xfId="34749" xr:uid="{CE60EB94-28EE-4CFA-A08A-A7DE3FD55E45}"/>
    <cellStyle name="Comma 5 2 4 6 2" xfId="34750" xr:uid="{E0293A7B-ADD5-47C5-A98C-9EABE3419276}"/>
    <cellStyle name="Comma 5 2 4 7" xfId="34751" xr:uid="{43CCB6AC-1C9A-45D8-845D-41668006540E}"/>
    <cellStyle name="Comma 5 2 4 8" xfId="34752" xr:uid="{619EDBAA-D7AA-454E-B4E3-79AF3FEED685}"/>
    <cellStyle name="Comma 5 2 5" xfId="34753" xr:uid="{5EF608BB-421D-43DB-BB83-987FD1FD133E}"/>
    <cellStyle name="Comma 5 2 5 2" xfId="34754" xr:uid="{321F30F1-6BE9-4899-B866-B64293335677}"/>
    <cellStyle name="Comma 5 2 5 2 2" xfId="34755" xr:uid="{23D79E03-CDB7-4F39-8DBB-322E8A137EED}"/>
    <cellStyle name="Comma 5 2 5 2 2 2" xfId="34756" xr:uid="{C65C88ED-9A5D-41BB-BA8D-F1113BBA6585}"/>
    <cellStyle name="Comma 5 2 5 2 2 2 2" xfId="34757" xr:uid="{F2A1CDFB-BB49-4C7D-852D-7EA38B0B1149}"/>
    <cellStyle name="Comma 5 2 5 2 2 3" xfId="34758" xr:uid="{A8F27CBF-C3F8-4FAF-8587-42AA1369C8EA}"/>
    <cellStyle name="Comma 5 2 5 2 3" xfId="34759" xr:uid="{BB053301-0177-4704-9EF7-2181135F3767}"/>
    <cellStyle name="Comma 5 2 5 2 3 2" xfId="34760" xr:uid="{3D6C0D98-2DDC-4201-989B-6CEE00C529FC}"/>
    <cellStyle name="Comma 5 2 5 2 4" xfId="34761" xr:uid="{5A166CF4-FC3C-4E14-83FB-83167C3F13F1}"/>
    <cellStyle name="Comma 5 2 5 3" xfId="34762" xr:uid="{9940F068-DD7F-4D7F-9B58-3F7266F495C6}"/>
    <cellStyle name="Comma 5 2 5 3 2" xfId="34763" xr:uid="{41F9770A-4E7D-40EB-B1ED-C514B551A090}"/>
    <cellStyle name="Comma 5 2 5 3 2 2" xfId="34764" xr:uid="{ABB4BF67-C2E6-4396-9AE0-E14403B2B4F8}"/>
    <cellStyle name="Comma 5 2 5 3 3" xfId="34765" xr:uid="{F0EE9216-088A-4EE8-9FE7-B1DBD09CD245}"/>
    <cellStyle name="Comma 5 2 5 4" xfId="34766" xr:uid="{E8933AC3-0A26-4732-AF89-272FEA3C45AE}"/>
    <cellStyle name="Comma 5 2 5 4 2" xfId="34767" xr:uid="{0A660A55-7557-4BCC-BA5E-B08FF1B37F07}"/>
    <cellStyle name="Comma 5 2 5 5" xfId="34768" xr:uid="{21570258-015F-4326-B015-F13E5E336076}"/>
    <cellStyle name="Comma 5 2 5 5 2" xfId="34769" xr:uid="{515EA9B1-492A-46C8-B258-3D320FDBFE6E}"/>
    <cellStyle name="Comma 5 2 5 6" xfId="34770" xr:uid="{FB3425B5-25B7-4C0C-B7EC-D3D994B57095}"/>
    <cellStyle name="Comma 5 2 5 7" xfId="34771" xr:uid="{8DBF7475-25DA-444D-B4C5-719AA8067D42}"/>
    <cellStyle name="Comma 5 2 6" xfId="34772" xr:uid="{03233F02-8E0A-4DFA-AFD7-9D1A2D3418D3}"/>
    <cellStyle name="Comma 5 2 6 2" xfId="34773" xr:uid="{D0E71C20-4FA7-4C92-9984-15E480CE3D0F}"/>
    <cellStyle name="Comma 5 2 6 2 2" xfId="34774" xr:uid="{AB7B342B-CD0B-447F-82E1-9EC37292B8BC}"/>
    <cellStyle name="Comma 5 2 6 2 2 2" xfId="34775" xr:uid="{EB7BA24A-7536-4E1C-8539-0381DA7B974F}"/>
    <cellStyle name="Comma 5 2 6 2 2 2 2" xfId="34776" xr:uid="{DB1F30E5-95F0-421D-BC70-268812052BF0}"/>
    <cellStyle name="Comma 5 2 6 2 2 3" xfId="34777" xr:uid="{1EC4C328-1E61-4A64-AEBF-7F8D1BEA9E71}"/>
    <cellStyle name="Comma 5 2 6 2 3" xfId="34778" xr:uid="{D1CA27BF-1FF1-4D7A-947D-DDD8F597A477}"/>
    <cellStyle name="Comma 5 2 6 2 3 2" xfId="34779" xr:uid="{CB154870-5587-49C6-9702-34BE71704A19}"/>
    <cellStyle name="Comma 5 2 6 2 4" xfId="34780" xr:uid="{A95100CA-5057-4957-A76B-22D413C1E029}"/>
    <cellStyle name="Comma 5 2 6 3" xfId="34781" xr:uid="{EC3A558C-14DD-4EA0-AF65-E40C98173986}"/>
    <cellStyle name="Comma 5 2 6 3 2" xfId="34782" xr:uid="{A4C9260E-581B-4A16-995A-0EA582EAF8E1}"/>
    <cellStyle name="Comma 5 2 6 3 2 2" xfId="34783" xr:uid="{DCFCD0FD-22AD-4DDC-B954-E19B8DE72DB1}"/>
    <cellStyle name="Comma 5 2 6 3 3" xfId="34784" xr:uid="{CD446552-2739-4611-A3BB-C55D2BC088F1}"/>
    <cellStyle name="Comma 5 2 6 4" xfId="34785" xr:uid="{7A7CC23A-2923-4799-BEEF-CAF566C0213E}"/>
    <cellStyle name="Comma 5 2 6 4 2" xfId="34786" xr:uid="{4F81206F-3F5F-4468-9EE2-05A8F37AFFF3}"/>
    <cellStyle name="Comma 5 2 6 5" xfId="34787" xr:uid="{407B6C29-7DDB-4FBA-A8E6-9BD4168E3498}"/>
    <cellStyle name="Comma 5 2 7" xfId="34788" xr:uid="{C925C1D2-84CD-490A-BAB1-AAAD3004D1E1}"/>
    <cellStyle name="Comma 5 2 7 2" xfId="34789" xr:uid="{2F2F5A81-5502-4451-AA6B-E0099AFD55A9}"/>
    <cellStyle name="Comma 5 2 7 2 2" xfId="34790" xr:uid="{D8196698-A400-42A9-93BD-58487F7CD26A}"/>
    <cellStyle name="Comma 5 2 7 2 2 2" xfId="34791" xr:uid="{7C785AA0-DCA9-4D29-A971-ABDBD6899771}"/>
    <cellStyle name="Comma 5 2 7 2 2 2 2" xfId="34792" xr:uid="{3759DF58-8F2D-4CFD-9BBD-A8DCD8EA26C6}"/>
    <cellStyle name="Comma 5 2 7 2 2 3" xfId="34793" xr:uid="{024CE6F2-5D5C-4D8E-A91F-8BDC9C850313}"/>
    <cellStyle name="Comma 5 2 7 2 3" xfId="34794" xr:uid="{5D8AF2C6-486E-4F04-983F-B63396B13D13}"/>
    <cellStyle name="Comma 5 2 7 2 3 2" xfId="34795" xr:uid="{7258D8A2-4D72-4329-8147-0191A0DE5A76}"/>
    <cellStyle name="Comma 5 2 7 2 4" xfId="34796" xr:uid="{A16E595F-5FA2-4F3A-A335-C215F28CFF1D}"/>
    <cellStyle name="Comma 5 2 7 3" xfId="34797" xr:uid="{9C395932-8BEF-44F5-B8EB-8F5CD479EA46}"/>
    <cellStyle name="Comma 5 2 7 3 2" xfId="34798" xr:uid="{10D2C93F-0703-4388-97C1-DD9C9042F533}"/>
    <cellStyle name="Comma 5 2 7 3 2 2" xfId="34799" xr:uid="{4A433D75-712A-493C-95A4-FF3A9E2F5C7A}"/>
    <cellStyle name="Comma 5 2 7 3 3" xfId="34800" xr:uid="{8A9F423F-6B7E-4BA7-9FB6-B5E9A655593F}"/>
    <cellStyle name="Comma 5 2 7 4" xfId="34801" xr:uid="{54D51A88-F4AB-49D5-A005-7386971D985E}"/>
    <cellStyle name="Comma 5 2 7 4 2" xfId="34802" xr:uid="{ED955D35-9881-4A8B-914D-601B1917DE90}"/>
    <cellStyle name="Comma 5 2 7 5" xfId="34803" xr:uid="{75C7D5F2-58A1-43B5-863C-54058E67779C}"/>
    <cellStyle name="Comma 5 2 8" xfId="34804" xr:uid="{9B65A341-8893-45BE-9644-A1BAD3746F1A}"/>
    <cellStyle name="Comma 5 2 8 2" xfId="34805" xr:uid="{5E4CDBA8-C2E0-4328-AE6B-9A2C6FA5303F}"/>
    <cellStyle name="Comma 5 2 8 2 2" xfId="34806" xr:uid="{BB51075B-BF2C-448B-A6E6-35952A7BBC31}"/>
    <cellStyle name="Comma 5 2 8 2 2 2" xfId="34807" xr:uid="{114AC847-FE83-450E-8621-CD1361BD21C5}"/>
    <cellStyle name="Comma 5 2 8 2 2 2 2" xfId="34808" xr:uid="{BF1A915C-1F90-4DC0-BCD8-6BDF355F17EF}"/>
    <cellStyle name="Comma 5 2 8 2 2 3" xfId="34809" xr:uid="{07A90016-5965-4196-875D-7DE8E96342F8}"/>
    <cellStyle name="Comma 5 2 8 2 3" xfId="34810" xr:uid="{5C2496F8-8527-4C3E-BE48-D337E9C2DC35}"/>
    <cellStyle name="Comma 5 2 8 2 3 2" xfId="34811" xr:uid="{D8FA3762-CC26-442B-8B4E-79D6C99511CF}"/>
    <cellStyle name="Comma 5 2 8 2 4" xfId="34812" xr:uid="{AC7C7347-9F4C-48A3-81DE-7CB01CAC95C5}"/>
    <cellStyle name="Comma 5 2 8 3" xfId="34813" xr:uid="{9EB6CF44-CDEB-42C7-92BF-E11668F77ABF}"/>
    <cellStyle name="Comma 5 2 8 3 2" xfId="34814" xr:uid="{BACE1011-AAE2-4E5A-8C8A-E8BA70B7DB39}"/>
    <cellStyle name="Comma 5 2 8 3 2 2" xfId="34815" xr:uid="{14EBF86D-B8A6-47E0-B56C-7E1BD8212B80}"/>
    <cellStyle name="Comma 5 2 8 3 3" xfId="34816" xr:uid="{3490FEF3-C7A6-40D9-947B-5F6E25395A43}"/>
    <cellStyle name="Comma 5 2 8 4" xfId="34817" xr:uid="{07FD3F99-48CE-4EE8-87B0-637D711DED50}"/>
    <cellStyle name="Comma 5 2 8 4 2" xfId="34818" xr:uid="{3BE38544-52D9-442C-B4AA-24E2A422C4C7}"/>
    <cellStyle name="Comma 5 2 8 5" xfId="34819" xr:uid="{227BA3A6-ADD4-4DFB-ADB8-BAA1471CE185}"/>
    <cellStyle name="Comma 5 2 9" xfId="34820" xr:uid="{7D68C33F-1D4F-4DE6-A4E2-9E7BC4DEBDD8}"/>
    <cellStyle name="Comma 5 2 9 2" xfId="34821" xr:uid="{79E73B8C-E245-448E-BC77-3BAED76F1CF6}"/>
    <cellStyle name="Comma 5 2 9 2 2" xfId="34822" xr:uid="{856FBB64-9192-46F3-B6BA-0DF1E2A1F9D5}"/>
    <cellStyle name="Comma 5 2 9 2 2 2" xfId="34823" xr:uid="{889B8471-DB10-424A-AE7B-AC1A99A63FD1}"/>
    <cellStyle name="Comma 5 2 9 2 3" xfId="34824" xr:uid="{DCFF131E-83DA-41D2-8794-FEE2FEFD8334}"/>
    <cellStyle name="Comma 5 2 9 3" xfId="34825" xr:uid="{458F5BAD-6651-4EA8-9614-DA48839B341E}"/>
    <cellStyle name="Comma 5 2 9 3 2" xfId="34826" xr:uid="{8B5574E6-2546-46F0-923F-AAABF347D8E6}"/>
    <cellStyle name="Comma 5 2 9 4" xfId="34827" xr:uid="{9CF5A427-2500-4773-A56A-46454A9EA4E3}"/>
    <cellStyle name="Comma 5 3" xfId="34828" xr:uid="{201CE184-93E6-4A65-AA9E-42D46181A946}"/>
    <cellStyle name="Comma 5 3 10" xfId="34829" xr:uid="{8508D3BB-C31D-46C9-8E03-013073D3B8A2}"/>
    <cellStyle name="Comma 5 3 10 2" xfId="34830" xr:uid="{C7CFA606-0B81-4A66-87F2-FA510D49A7E8}"/>
    <cellStyle name="Comma 5 3 11" xfId="34831" xr:uid="{B608D847-111B-4BB7-BA9F-25643E464906}"/>
    <cellStyle name="Comma 5 3 11 2" xfId="34832" xr:uid="{FFC98503-8E18-47F2-BF55-5C864212E8B3}"/>
    <cellStyle name="Comma 5 3 12" xfId="34833" xr:uid="{D8C1164A-46C9-4A15-8E7D-D0EE1BBA9FF2}"/>
    <cellStyle name="Comma 5 3 13" xfId="34834" xr:uid="{0F2492D6-3237-4C08-95C0-296B958F7800}"/>
    <cellStyle name="Comma 5 3 2" xfId="34835" xr:uid="{A29BF756-CFFE-4121-ADDB-48215DB5B2BA}"/>
    <cellStyle name="Comma 5 3 2 2" xfId="34836" xr:uid="{87FD6931-650D-48AD-8E60-5E69ACEF6FCD}"/>
    <cellStyle name="Comma 5 3 2 2 2" xfId="34837" xr:uid="{13662F9D-DDE4-4CCB-BBC7-8C61EC397072}"/>
    <cellStyle name="Comma 5 3 2 2 2 2" xfId="34838" xr:uid="{E6D86818-198B-4A07-A4FB-A830E44CA560}"/>
    <cellStyle name="Comma 5 3 2 2 2 2 2" xfId="34839" xr:uid="{FE171A48-C9AB-4D97-92E5-BFB51A92BCA0}"/>
    <cellStyle name="Comma 5 3 2 2 2 2 2 2" xfId="34840" xr:uid="{547AA124-8E6C-4262-AA4F-8EB353F12D80}"/>
    <cellStyle name="Comma 5 3 2 2 2 2 3" xfId="34841" xr:uid="{ED5009CE-4273-4242-8EEE-87C7964FABF9}"/>
    <cellStyle name="Comma 5 3 2 2 2 3" xfId="34842" xr:uid="{2C9242E5-B762-494E-9CA8-1181ED5C5A6F}"/>
    <cellStyle name="Comma 5 3 2 2 2 3 2" xfId="34843" xr:uid="{9BAA369A-4015-4B14-8E72-B4BF367E0C95}"/>
    <cellStyle name="Comma 5 3 2 2 2 4" xfId="34844" xr:uid="{DCE947AE-3BB5-474B-B5AC-B7A2731C8293}"/>
    <cellStyle name="Comma 5 3 2 2 2 4 2" xfId="34845" xr:uid="{C2B6449D-3947-418A-9DA9-B2E8BC7F37AE}"/>
    <cellStyle name="Comma 5 3 2 2 2 5" xfId="34846" xr:uid="{FB35678F-170A-4F4C-B6DC-D7ED5261E85E}"/>
    <cellStyle name="Comma 5 3 2 2 2 6" xfId="34847" xr:uid="{04C033E7-75B8-47A4-8B10-BBC5AE024DAD}"/>
    <cellStyle name="Comma 5 3 2 2 3" xfId="34848" xr:uid="{EF47FF0F-3B3B-4DB1-B758-F955D733ABAE}"/>
    <cellStyle name="Comma 5 3 2 2 3 2" xfId="34849" xr:uid="{CE656D75-BCFC-4075-A052-5AEF22C72671}"/>
    <cellStyle name="Comma 5 3 2 2 3 2 2" xfId="34850" xr:uid="{4E71E69E-0439-437F-8CEE-3F654A52F648}"/>
    <cellStyle name="Comma 5 3 2 2 3 3" xfId="34851" xr:uid="{FB9F2D13-E08B-4D75-A06A-C3EC571F6BA0}"/>
    <cellStyle name="Comma 5 3 2 2 4" xfId="34852" xr:uid="{1FCC2799-E536-4578-BB8B-8D3392975788}"/>
    <cellStyle name="Comma 5 3 2 2 4 2" xfId="34853" xr:uid="{A770ED55-52A2-4171-AE0A-07FF718BFCC4}"/>
    <cellStyle name="Comma 5 3 2 2 5" xfId="34854" xr:uid="{8F1E3600-E558-4EBE-90B9-D8B4FC8A778A}"/>
    <cellStyle name="Comma 5 3 2 2 5 2" xfId="34855" xr:uid="{E523AE78-24B4-4AFA-8D63-AAF340B89968}"/>
    <cellStyle name="Comma 5 3 2 2 6" xfId="34856" xr:uid="{1DEC552A-447F-4C6E-AD92-66AF40D71C8D}"/>
    <cellStyle name="Comma 5 3 2 2 7" xfId="34857" xr:uid="{96768CE9-DF4B-4567-AE1A-6497A6F9103F}"/>
    <cellStyle name="Comma 5 3 2 3" xfId="34858" xr:uid="{07C999C7-F52A-4FDD-87AD-8CC960AA2513}"/>
    <cellStyle name="Comma 5 3 2 3 2" xfId="34859" xr:uid="{03135B7F-1D4B-4475-8E61-494BAB9CD793}"/>
    <cellStyle name="Comma 5 3 2 3 2 2" xfId="34860" xr:uid="{D740E75C-17CD-4C40-8D4D-CC88D13BA101}"/>
    <cellStyle name="Comma 5 3 2 3 2 2 2" xfId="34861" xr:uid="{B33CC396-168D-4A1A-AD70-6E7777EA2E55}"/>
    <cellStyle name="Comma 5 3 2 3 2 2 2 2" xfId="34862" xr:uid="{AAC019C2-CA04-4BE0-B2A4-79ABABDA38D7}"/>
    <cellStyle name="Comma 5 3 2 3 2 2 3" xfId="34863" xr:uid="{A28A64A9-EFDF-4E2D-B28B-2980E96432FE}"/>
    <cellStyle name="Comma 5 3 2 3 2 3" xfId="34864" xr:uid="{3A3E51AB-69D6-42BF-9394-6F69685CD745}"/>
    <cellStyle name="Comma 5 3 2 3 2 3 2" xfId="34865" xr:uid="{85469304-4AC1-4CE6-B6D5-01F7ED7A87C2}"/>
    <cellStyle name="Comma 5 3 2 3 2 4" xfId="34866" xr:uid="{C5EAE7FD-EF37-4655-AA6A-4092F9D963D1}"/>
    <cellStyle name="Comma 5 3 2 3 3" xfId="34867" xr:uid="{D36FA380-CC1A-4AE0-ADF9-9BC614D34460}"/>
    <cellStyle name="Comma 5 3 2 3 3 2" xfId="34868" xr:uid="{676960D4-3B30-44FE-946B-6D3AAE93326A}"/>
    <cellStyle name="Comma 5 3 2 3 3 2 2" xfId="34869" xr:uid="{CD81257C-BA96-4784-8706-DCCBD8FEC394}"/>
    <cellStyle name="Comma 5 3 2 3 3 3" xfId="34870" xr:uid="{7BEBE435-0C58-4E7C-873C-F26B89942096}"/>
    <cellStyle name="Comma 5 3 2 3 4" xfId="34871" xr:uid="{19902FFA-1A2C-4E86-B274-769D9851A13E}"/>
    <cellStyle name="Comma 5 3 2 3 4 2" xfId="34872" xr:uid="{6CA0B03E-8E91-4E13-B30F-0E26AD0EF15C}"/>
    <cellStyle name="Comma 5 3 2 3 5" xfId="34873" xr:uid="{045F5E24-1865-48DF-A286-CD3E8CF5D5B1}"/>
    <cellStyle name="Comma 5 3 2 3 5 2" xfId="34874" xr:uid="{1EE4BEBC-768E-41D1-BB65-472478204AB2}"/>
    <cellStyle name="Comma 5 3 2 3 6" xfId="34875" xr:uid="{5E4AAA1E-024D-4843-AABE-215A8B9D2757}"/>
    <cellStyle name="Comma 5 3 2 3 7" xfId="34876" xr:uid="{1677B7E7-DBB6-4702-8DD4-3C7F493C3910}"/>
    <cellStyle name="Comma 5 3 2 4" xfId="34877" xr:uid="{6F2DAA78-DF9E-45AD-B0FA-628FB892331C}"/>
    <cellStyle name="Comma 5 3 2 4 2" xfId="34878" xr:uid="{037EDDA0-5997-4ECC-878A-FB86892B0755}"/>
    <cellStyle name="Comma 5 3 2 4 2 2" xfId="34879" xr:uid="{A21D4688-5770-4D8D-A06D-B32A3B983713}"/>
    <cellStyle name="Comma 5 3 2 4 2 2 2" xfId="34880" xr:uid="{D430143C-4E0D-47DC-BED0-7A5846477266}"/>
    <cellStyle name="Comma 5 3 2 4 2 3" xfId="34881" xr:uid="{C2741908-4813-4AF6-9D87-FDAF091682F0}"/>
    <cellStyle name="Comma 5 3 2 4 3" xfId="34882" xr:uid="{EA0B16E8-509B-4F5E-A050-8137B7AEE4D1}"/>
    <cellStyle name="Comma 5 3 2 4 3 2" xfId="34883" xr:uid="{16A00BB9-5CA4-4AF3-9C23-5660A08ED01B}"/>
    <cellStyle name="Comma 5 3 2 4 4" xfId="34884" xr:uid="{3F7C662E-CF78-4E11-A0B5-2F6F95839565}"/>
    <cellStyle name="Comma 5 3 2 5" xfId="34885" xr:uid="{4D7BBB2B-3F5F-4335-B80D-504FAFE1D7E9}"/>
    <cellStyle name="Comma 5 3 2 5 2" xfId="34886" xr:uid="{B57E4D62-7D1D-42AF-B1A7-52FA74C97BA8}"/>
    <cellStyle name="Comma 5 3 2 5 2 2" xfId="34887" xr:uid="{EB050686-EE08-41F6-BD32-9546D9DD0F97}"/>
    <cellStyle name="Comma 5 3 2 5 3" xfId="34888" xr:uid="{401CBF9C-EC6F-4D7C-A58D-E312FE07CCB1}"/>
    <cellStyle name="Comma 5 3 2 6" xfId="34889" xr:uid="{01D6432F-7088-4A0C-9814-7E18AD5D9CDF}"/>
    <cellStyle name="Comma 5 3 2 6 2" xfId="34890" xr:uid="{D0FFE763-0FE2-4E6A-A2E7-658DB25AF63F}"/>
    <cellStyle name="Comma 5 3 2 7" xfId="34891" xr:uid="{EBBBB314-445A-4DB0-AA01-23CD8C0FE02D}"/>
    <cellStyle name="Comma 5 3 2 7 2" xfId="34892" xr:uid="{7A60F532-AF2F-4D0D-8E95-AB6F276A3939}"/>
    <cellStyle name="Comma 5 3 2 8" xfId="34893" xr:uid="{67F4060B-0550-4E48-A610-59CF14D959C0}"/>
    <cellStyle name="Comma 5 3 2 9" xfId="34894" xr:uid="{15F706EA-E573-474E-BAB1-F49B16E3368A}"/>
    <cellStyle name="Comma 5 3 3" xfId="34895" xr:uid="{AF232A04-9095-4B9B-B1A4-590C85867F10}"/>
    <cellStyle name="Comma 5 3 3 2" xfId="34896" xr:uid="{9D267380-96B9-4FB3-8D79-E6EA3FC1021B}"/>
    <cellStyle name="Comma 5 3 3 2 2" xfId="34897" xr:uid="{2048A521-A8BC-4D92-A25A-D7C9856BD42E}"/>
    <cellStyle name="Comma 5 3 3 2 2 2" xfId="34898" xr:uid="{3D2F0EEA-E95C-41B6-9D54-629C6496796D}"/>
    <cellStyle name="Comma 5 3 3 2 2 2 2" xfId="34899" xr:uid="{D1F42653-37D6-4BB1-BC6D-27E57C2EC394}"/>
    <cellStyle name="Comma 5 3 3 2 2 2 2 2" xfId="34900" xr:uid="{DEFF4DBC-C37D-4C86-B7F8-0944B9D8C3D1}"/>
    <cellStyle name="Comma 5 3 3 2 2 2 3" xfId="34901" xr:uid="{ED1FEA1D-52DE-4B6B-A640-725530FBB906}"/>
    <cellStyle name="Comma 5 3 3 2 2 3" xfId="34902" xr:uid="{FEC2B805-1EBF-42C0-B993-EDDF5A59BAE9}"/>
    <cellStyle name="Comma 5 3 3 2 2 3 2" xfId="34903" xr:uid="{3E0FAA5F-151E-4268-B9D7-045089B6B15E}"/>
    <cellStyle name="Comma 5 3 3 2 2 4" xfId="34904" xr:uid="{A19645AA-A1FB-456E-8EB1-646267396B90}"/>
    <cellStyle name="Comma 5 3 3 2 3" xfId="34905" xr:uid="{F96B78CB-3163-46B6-B3CF-B65E9408C89E}"/>
    <cellStyle name="Comma 5 3 3 2 3 2" xfId="34906" xr:uid="{F9C0956C-BD17-4866-BB2A-B1707EA9B0CA}"/>
    <cellStyle name="Comma 5 3 3 2 3 2 2" xfId="34907" xr:uid="{27A8A6C8-C752-41B7-9D86-D238F09567E8}"/>
    <cellStyle name="Comma 5 3 3 2 3 3" xfId="34908" xr:uid="{66E93DD5-F1A0-4CF8-A38F-1EB0A5FAC9F9}"/>
    <cellStyle name="Comma 5 3 3 2 4" xfId="34909" xr:uid="{F4186BD8-DB74-443E-91DD-2E1CE42690FF}"/>
    <cellStyle name="Comma 5 3 3 2 4 2" xfId="34910" xr:uid="{F4C967B0-973A-4733-A45C-E467755BB3B3}"/>
    <cellStyle name="Comma 5 3 3 2 5" xfId="34911" xr:uid="{C0E76F09-BA49-4116-9EA8-8749E49447B3}"/>
    <cellStyle name="Comma 5 3 3 2 5 2" xfId="34912" xr:uid="{1DB78026-A723-4F0F-83B7-1248C98CDC93}"/>
    <cellStyle name="Comma 5 3 3 2 6" xfId="34913" xr:uid="{D98C8BD2-50C4-4138-8BA9-FBA65E59E8AA}"/>
    <cellStyle name="Comma 5 3 3 2 7" xfId="34914" xr:uid="{5F5732DB-5A8F-4F8C-A64E-C67FA1FA99CF}"/>
    <cellStyle name="Comma 5 3 3 3" xfId="34915" xr:uid="{54C63176-1B12-4371-9D33-FA14B58E0F97}"/>
    <cellStyle name="Comma 5 3 3 3 2" xfId="34916" xr:uid="{74D40517-7FCF-4F7F-BB44-ED25FD4BC84F}"/>
    <cellStyle name="Comma 5 3 3 3 2 2" xfId="34917" xr:uid="{A86AC0D5-BC77-412A-B96B-F1050AD70586}"/>
    <cellStyle name="Comma 5 3 3 3 2 2 2" xfId="34918" xr:uid="{07F51143-8FE5-4D62-9065-B897475FF1CB}"/>
    <cellStyle name="Comma 5 3 3 3 2 3" xfId="34919" xr:uid="{39CA1732-CEE8-4DF6-9F7E-0CBC71BC7A39}"/>
    <cellStyle name="Comma 5 3 3 3 3" xfId="34920" xr:uid="{D606EFAF-6A89-4C3D-9FD5-839761987611}"/>
    <cellStyle name="Comma 5 3 3 3 3 2" xfId="34921" xr:uid="{CFF0EA6A-9BBF-4F63-B5D8-425CDA697961}"/>
    <cellStyle name="Comma 5 3 3 3 4" xfId="34922" xr:uid="{B0CDDEA6-A627-437C-BED9-FFDAC642B806}"/>
    <cellStyle name="Comma 5 3 3 4" xfId="34923" xr:uid="{6A7782C2-FD7B-4BB6-A1C4-0E6763C9509D}"/>
    <cellStyle name="Comma 5 3 3 4 2" xfId="34924" xr:uid="{032C1891-0C61-4E63-B0CC-6F4F98A3BFA7}"/>
    <cellStyle name="Comma 5 3 3 4 2 2" xfId="34925" xr:uid="{89E23E2A-B0EF-41E6-8E40-66717C6F9FA1}"/>
    <cellStyle name="Comma 5 3 3 4 3" xfId="34926" xr:uid="{542B231B-CBCF-4A4F-A78E-E39249871A58}"/>
    <cellStyle name="Comma 5 3 3 5" xfId="34927" xr:uid="{2C0184BA-C0E0-4523-98BB-368F234BCB97}"/>
    <cellStyle name="Comma 5 3 3 5 2" xfId="34928" xr:uid="{24678A70-964E-4FCE-A814-79164884071B}"/>
    <cellStyle name="Comma 5 3 3 6" xfId="34929" xr:uid="{CEC68AC1-E03D-4456-8E31-8C3B937051FD}"/>
    <cellStyle name="Comma 5 3 3 6 2" xfId="34930" xr:uid="{3C9DBEB0-A9B0-4E19-9B14-D3EC556337DF}"/>
    <cellStyle name="Comma 5 3 3 7" xfId="34931" xr:uid="{BFC88C3C-E828-4A5A-A895-0332217B3F57}"/>
    <cellStyle name="Comma 5 3 3 8" xfId="34932" xr:uid="{29C8B9BB-4173-44FA-9C08-3DC60DDAB6A7}"/>
    <cellStyle name="Comma 5 3 4" xfId="34933" xr:uid="{9535AB4D-23B5-4A5D-BE57-D4A7E0C136D1}"/>
    <cellStyle name="Comma 5 3 4 2" xfId="34934" xr:uid="{35420C87-2C0E-4989-A946-B6F345EA2047}"/>
    <cellStyle name="Comma 5 3 4 2 2" xfId="34935" xr:uid="{C33DA103-C107-49F4-B960-A751E432E246}"/>
    <cellStyle name="Comma 5 3 4 2 2 2" xfId="34936" xr:uid="{17E16037-CE4A-4098-A88E-7EB40C5B3759}"/>
    <cellStyle name="Comma 5 3 4 2 2 2 2" xfId="34937" xr:uid="{11801D88-892A-49DA-A5A1-8020A1705477}"/>
    <cellStyle name="Comma 5 3 4 2 2 3" xfId="34938" xr:uid="{4912CFA4-87F7-4DA5-939A-CB81648B4B93}"/>
    <cellStyle name="Comma 5 3 4 2 3" xfId="34939" xr:uid="{D3D4A5F9-F85F-4682-ADC5-5778FE9CF444}"/>
    <cellStyle name="Comma 5 3 4 2 3 2" xfId="34940" xr:uid="{B5B16D38-DE68-4901-BC5C-97AA25A1B82F}"/>
    <cellStyle name="Comma 5 3 4 2 4" xfId="34941" xr:uid="{F054F844-CC18-475C-AEB1-F2D983D6FEB1}"/>
    <cellStyle name="Comma 5 3 4 3" xfId="34942" xr:uid="{C2569690-2F62-40FE-B1B0-ABA809E11890}"/>
    <cellStyle name="Comma 5 3 4 3 2" xfId="34943" xr:uid="{8AADAE85-7DE4-415A-B528-5F030005D5D5}"/>
    <cellStyle name="Comma 5 3 4 3 2 2" xfId="34944" xr:uid="{2B848AA7-1194-40DE-9F65-E076042F6365}"/>
    <cellStyle name="Comma 5 3 4 3 3" xfId="34945" xr:uid="{BC4E63CB-71D2-4A3C-92B9-A03898FCFDAD}"/>
    <cellStyle name="Comma 5 3 4 4" xfId="34946" xr:uid="{502C8854-DF9E-4CB8-89EB-8ACD83D6E3B3}"/>
    <cellStyle name="Comma 5 3 4 4 2" xfId="34947" xr:uid="{073A1705-014A-42B3-A50B-98903CF48DD6}"/>
    <cellStyle name="Comma 5 3 4 5" xfId="34948" xr:uid="{F9D5997E-95A2-4299-BED0-F60B30314039}"/>
    <cellStyle name="Comma 5 3 4 5 2" xfId="34949" xr:uid="{EEFB7F68-DF85-496B-9C4A-76545750E741}"/>
    <cellStyle name="Comma 5 3 4 6" xfId="34950" xr:uid="{EFD75D00-45A3-40DE-A094-B8981B723475}"/>
    <cellStyle name="Comma 5 3 4 7" xfId="34951" xr:uid="{1209ECF9-F879-40CE-AD01-E51F0AA22270}"/>
    <cellStyle name="Comma 5 3 5" xfId="34952" xr:uid="{1A870D61-0105-4BAB-9DC6-8F4DDAC76641}"/>
    <cellStyle name="Comma 5 3 5 2" xfId="34953" xr:uid="{ED8141D8-F6A9-4CD9-8179-8A8D4BE5F7BF}"/>
    <cellStyle name="Comma 5 3 5 2 2" xfId="34954" xr:uid="{5F50FD37-5552-411B-A8E8-D3BCCABE8BEC}"/>
    <cellStyle name="Comma 5 3 5 2 2 2" xfId="34955" xr:uid="{7EF2B6DE-8733-415C-8901-67CBB89DB80A}"/>
    <cellStyle name="Comma 5 3 5 2 2 2 2" xfId="34956" xr:uid="{5370A9AC-470D-4DCF-B921-F07CD3BA52B1}"/>
    <cellStyle name="Comma 5 3 5 2 2 3" xfId="34957" xr:uid="{48CA0453-368C-4163-B07A-D75EE9F970DE}"/>
    <cellStyle name="Comma 5 3 5 2 3" xfId="34958" xr:uid="{3D725455-BF9C-4049-A820-439D66F570CD}"/>
    <cellStyle name="Comma 5 3 5 2 3 2" xfId="34959" xr:uid="{96918C42-0BE4-4237-9B44-7E764D608B8C}"/>
    <cellStyle name="Comma 5 3 5 2 4" xfId="34960" xr:uid="{16842E19-E8C4-49BB-9D02-D1B2305160A2}"/>
    <cellStyle name="Comma 5 3 5 3" xfId="34961" xr:uid="{F8091CC7-DC08-460C-8959-7B8DF7F5905E}"/>
    <cellStyle name="Comma 5 3 5 3 2" xfId="34962" xr:uid="{BC6FEF61-BE02-4426-85A8-CBF097B3026A}"/>
    <cellStyle name="Comma 5 3 5 3 2 2" xfId="34963" xr:uid="{9297CE79-552B-4722-8C95-B59F18E60733}"/>
    <cellStyle name="Comma 5 3 5 3 3" xfId="34964" xr:uid="{F802413C-8B9A-4B1B-ACE9-858FBE202962}"/>
    <cellStyle name="Comma 5 3 5 4" xfId="34965" xr:uid="{AB72AC2A-0121-4090-A0A1-2BF87695FB22}"/>
    <cellStyle name="Comma 5 3 5 4 2" xfId="34966" xr:uid="{F758A8ED-C5BA-491C-8D5B-17D549505EBF}"/>
    <cellStyle name="Comma 5 3 5 5" xfId="34967" xr:uid="{1A387DFF-22DE-4DBF-AA77-A44EF775BE33}"/>
    <cellStyle name="Comma 5 3 6" xfId="34968" xr:uid="{E875DAA8-7C95-49A6-9D0F-081C849C95CB}"/>
    <cellStyle name="Comma 5 3 6 2" xfId="34969" xr:uid="{E96F238A-0F41-47E1-86AA-1206123E01C9}"/>
    <cellStyle name="Comma 5 3 6 2 2" xfId="34970" xr:uid="{5CBE8558-B194-451E-B85B-A1C16ACFAD4B}"/>
    <cellStyle name="Comma 5 3 6 2 2 2" xfId="34971" xr:uid="{668C3549-B521-4B40-966E-6812DE36DC95}"/>
    <cellStyle name="Comma 5 3 6 2 2 2 2" xfId="34972" xr:uid="{E92EE885-BC26-4A86-9986-2629B10F04C5}"/>
    <cellStyle name="Comma 5 3 6 2 2 3" xfId="34973" xr:uid="{11D1ACD8-7923-47C3-94BB-0DCD0578078D}"/>
    <cellStyle name="Comma 5 3 6 2 3" xfId="34974" xr:uid="{2150E6F5-CF65-4F95-B987-55742DB5CEBD}"/>
    <cellStyle name="Comma 5 3 6 2 3 2" xfId="34975" xr:uid="{F7941255-949D-4740-92BF-A67DB813B822}"/>
    <cellStyle name="Comma 5 3 6 2 4" xfId="34976" xr:uid="{579FA644-93D3-47C9-AA3C-821ECA8EEFC0}"/>
    <cellStyle name="Comma 5 3 6 3" xfId="34977" xr:uid="{000334AB-9BAC-4BD2-9C7C-BC232DAC86DB}"/>
    <cellStyle name="Comma 5 3 6 3 2" xfId="34978" xr:uid="{6DA22D65-9C6D-47E2-BB68-BDE912DD74B1}"/>
    <cellStyle name="Comma 5 3 6 3 2 2" xfId="34979" xr:uid="{1199CD07-E20B-4C53-BC59-2602A3AD02BC}"/>
    <cellStyle name="Comma 5 3 6 3 3" xfId="34980" xr:uid="{6DC65D04-0A83-4DBB-9CE4-C859F3801B2F}"/>
    <cellStyle name="Comma 5 3 6 4" xfId="34981" xr:uid="{63DB752B-A32F-458A-B801-0CE76627AA86}"/>
    <cellStyle name="Comma 5 3 6 4 2" xfId="34982" xr:uid="{9783ACEC-5856-4596-9B20-B9A067781C0B}"/>
    <cellStyle name="Comma 5 3 6 5" xfId="34983" xr:uid="{B4D4ECB6-0076-49DA-86ED-48E32AE2303D}"/>
    <cellStyle name="Comma 5 3 7" xfId="34984" xr:uid="{6BBC41AC-89C7-4A5C-AED8-06A08B9C36C5}"/>
    <cellStyle name="Comma 5 3 7 2" xfId="34985" xr:uid="{D97524BF-3CC0-4507-8E91-72560F9C2019}"/>
    <cellStyle name="Comma 5 3 7 2 2" xfId="34986" xr:uid="{E0564F58-04DF-479C-B6EC-335FC8CADFC2}"/>
    <cellStyle name="Comma 5 3 7 2 2 2" xfId="34987" xr:uid="{F94564BE-C7E2-46F9-9175-A512A3738AB1}"/>
    <cellStyle name="Comma 5 3 7 2 2 2 2" xfId="34988" xr:uid="{8EB6C8EE-F4C9-4B10-B705-618E7DE992A3}"/>
    <cellStyle name="Comma 5 3 7 2 2 3" xfId="34989" xr:uid="{A3EA2915-4A44-4042-93BC-BAFC8B534277}"/>
    <cellStyle name="Comma 5 3 7 2 3" xfId="34990" xr:uid="{129A6A58-5E8B-4CAB-9586-D0FF81C61281}"/>
    <cellStyle name="Comma 5 3 7 2 3 2" xfId="34991" xr:uid="{6A507ADF-898B-453D-A8C7-64290563C962}"/>
    <cellStyle name="Comma 5 3 7 2 4" xfId="34992" xr:uid="{AED4DC02-5271-4BF9-9201-F1ED4EBAC12C}"/>
    <cellStyle name="Comma 5 3 7 3" xfId="34993" xr:uid="{2BF18D53-6D91-4772-A4AD-ABD8F4F1CA3D}"/>
    <cellStyle name="Comma 5 3 7 3 2" xfId="34994" xr:uid="{81BE07C3-DDCE-4A19-8DAC-3BE89A7B4825}"/>
    <cellStyle name="Comma 5 3 7 3 2 2" xfId="34995" xr:uid="{4521428B-5A60-412B-AE7D-821886225235}"/>
    <cellStyle name="Comma 5 3 7 3 3" xfId="34996" xr:uid="{58B36E17-2233-4EB8-BCF5-CB943FC9E858}"/>
    <cellStyle name="Comma 5 3 7 4" xfId="34997" xr:uid="{072EFF39-BD50-4B06-8D63-2A2FC4EF7285}"/>
    <cellStyle name="Comma 5 3 7 4 2" xfId="34998" xr:uid="{05B1EAE7-8257-478F-AD88-CAB6F529FD00}"/>
    <cellStyle name="Comma 5 3 7 5" xfId="34999" xr:uid="{380B5D28-D7DA-45A8-8458-060C33731856}"/>
    <cellStyle name="Comma 5 3 8" xfId="35000" xr:uid="{1A3D0D70-E1C2-4FB0-93E0-C4711BF5E3A8}"/>
    <cellStyle name="Comma 5 3 8 2" xfId="35001" xr:uid="{488C5807-F52E-4D4F-88C7-A99943F8C5CA}"/>
    <cellStyle name="Comma 5 3 8 2 2" xfId="35002" xr:uid="{E7106F7F-7D0F-4AE0-BF1D-A98E2AE33470}"/>
    <cellStyle name="Comma 5 3 8 2 2 2" xfId="35003" xr:uid="{276707E2-E0D5-452C-9972-865CB3CB9003}"/>
    <cellStyle name="Comma 5 3 8 2 3" xfId="35004" xr:uid="{04EE484C-91E1-4895-8C10-D3F92A9D6655}"/>
    <cellStyle name="Comma 5 3 8 3" xfId="35005" xr:uid="{9F90F93B-3A59-4BC1-922A-09DF5FD8CC42}"/>
    <cellStyle name="Comma 5 3 8 3 2" xfId="35006" xr:uid="{4F2960C4-F78C-494E-B85B-44A8470C3BC7}"/>
    <cellStyle name="Comma 5 3 8 4" xfId="35007" xr:uid="{706CA1A2-CAAE-4183-A96C-A025CB0E2337}"/>
    <cellStyle name="Comma 5 3 9" xfId="35008" xr:uid="{9242E1AE-E72F-43A0-8785-A527B288CCE0}"/>
    <cellStyle name="Comma 5 3 9 2" xfId="35009" xr:uid="{F1964081-A560-4544-9238-E9A6422278EC}"/>
    <cellStyle name="Comma 5 3 9 2 2" xfId="35010" xr:uid="{C4E1267C-BF35-48DE-A677-A539DAC60387}"/>
    <cellStyle name="Comma 5 3 9 3" xfId="35011" xr:uid="{519A881B-AE55-46F1-832D-C9F72953A888}"/>
    <cellStyle name="Comma 5 4" xfId="35012" xr:uid="{6E742600-2E36-48CB-B559-CDC2C105E288}"/>
    <cellStyle name="Comma 5 4 2" xfId="35013" xr:uid="{AE72178A-BAF8-4D45-BC35-C24D826E9547}"/>
    <cellStyle name="Comma 5 4 2 2" xfId="35014" xr:uid="{BF418FE4-713F-455C-8D81-1D9BD2D3CE87}"/>
    <cellStyle name="Comma 5 4 2 2 2" xfId="35015" xr:uid="{1A126F46-3597-49F1-8BA2-C48C6571BB06}"/>
    <cellStyle name="Comma 5 4 2 2 2 2" xfId="35016" xr:uid="{AC336349-F133-4E2F-9151-57BEFEC69A8D}"/>
    <cellStyle name="Comma 5 4 2 2 2 2 2" xfId="35017" xr:uid="{A4273F26-9ABD-45F6-A61F-0711BB5EB95B}"/>
    <cellStyle name="Comma 5 4 2 2 2 3" xfId="35018" xr:uid="{36522688-F9D2-480D-B750-B03AD89BFABA}"/>
    <cellStyle name="Comma 5 4 2 2 3" xfId="35019" xr:uid="{6B8C2E4F-0A09-4DF0-A9B3-F6010BC559F3}"/>
    <cellStyle name="Comma 5 4 2 2 3 2" xfId="35020" xr:uid="{AC6C5278-BA95-424F-9F51-8FF0CAD28CFB}"/>
    <cellStyle name="Comma 5 4 2 2 4" xfId="35021" xr:uid="{835651A3-2A9D-455A-9EC7-92A0EA04D8C1}"/>
    <cellStyle name="Comma 5 4 2 2 4 2" xfId="35022" xr:uid="{88B81B5B-EC00-470A-BC5A-7721526249D1}"/>
    <cellStyle name="Comma 5 4 2 2 5" xfId="35023" xr:uid="{D443BBE9-1977-4EB3-8407-E68F61845C0D}"/>
    <cellStyle name="Comma 5 4 2 2 6" xfId="35024" xr:uid="{67C71D5C-919B-4C6B-89DA-D9FF56EE3B08}"/>
    <cellStyle name="Comma 5 4 2 3" xfId="35025" xr:uid="{9A0287D7-F67A-4C38-ACF2-6AD39410207B}"/>
    <cellStyle name="Comma 5 4 2 3 2" xfId="35026" xr:uid="{6B1BC997-DFFD-44ED-84A2-54E1E276E1D0}"/>
    <cellStyle name="Comma 5 4 2 3 2 2" xfId="35027" xr:uid="{776DAA0D-0F01-4CC5-B0C5-AEC8D05CC78D}"/>
    <cellStyle name="Comma 5 4 2 3 3" xfId="35028" xr:uid="{7FC048CE-E971-4D4E-A8B8-3A98D0C817BE}"/>
    <cellStyle name="Comma 5 4 2 4" xfId="35029" xr:uid="{55595C69-0B05-44C4-BA75-CB1CEC9BACDA}"/>
    <cellStyle name="Comma 5 4 2 4 2" xfId="35030" xr:uid="{7000D873-581E-48A9-B9D9-2088EA062507}"/>
    <cellStyle name="Comma 5 4 2 5" xfId="35031" xr:uid="{94DD5291-5194-4545-8157-E9D34B397015}"/>
    <cellStyle name="Comma 5 4 2 5 2" xfId="35032" xr:uid="{87505463-9757-43A7-AB46-FE0A949C94F3}"/>
    <cellStyle name="Comma 5 4 2 6" xfId="35033" xr:uid="{CA0CEA9F-7CAA-4A8A-B93F-21A411DB9D59}"/>
    <cellStyle name="Comma 5 4 2 7" xfId="35034" xr:uid="{C2246ED5-98DD-4D87-91AA-D1DDA667B4FB}"/>
    <cellStyle name="Comma 5 4 3" xfId="35035" xr:uid="{172866ED-B3FD-4C95-A706-585B870FBED7}"/>
    <cellStyle name="Comma 5 4 3 2" xfId="35036" xr:uid="{A4901243-96A6-4F08-A503-8F8821405A97}"/>
    <cellStyle name="Comma 5 4 3 2 2" xfId="35037" xr:uid="{60C5AE8E-7777-4FD8-9B3F-E68B3FE6C6F5}"/>
    <cellStyle name="Comma 5 4 3 2 2 2" xfId="35038" xr:uid="{A09C216C-54D2-405B-9825-9CA81E7CC95A}"/>
    <cellStyle name="Comma 5 4 3 2 2 2 2" xfId="35039" xr:uid="{EADEBF98-54F7-4E30-B60B-27EEFAE5BB52}"/>
    <cellStyle name="Comma 5 4 3 2 2 3" xfId="35040" xr:uid="{88AC8A34-3856-4AC3-BEC6-801B7FFBD6B9}"/>
    <cellStyle name="Comma 5 4 3 2 3" xfId="35041" xr:uid="{4D68F492-F0C7-4B65-A088-6063531B9E77}"/>
    <cellStyle name="Comma 5 4 3 2 3 2" xfId="35042" xr:uid="{0D740287-D8C9-44FA-AD60-0C6D7A3AEA36}"/>
    <cellStyle name="Comma 5 4 3 2 4" xfId="35043" xr:uid="{0B65A847-09E2-418F-ABC1-390C31A5CBEC}"/>
    <cellStyle name="Comma 5 4 3 3" xfId="35044" xr:uid="{F3B5AD29-E2D8-4C7D-BB14-EF49FDB1A83D}"/>
    <cellStyle name="Comma 5 4 3 3 2" xfId="35045" xr:uid="{8DADDE25-0BEE-4444-ACEF-6341F1048E60}"/>
    <cellStyle name="Comma 5 4 3 3 2 2" xfId="35046" xr:uid="{62D72549-354C-475A-BD0D-280AFAFA7962}"/>
    <cellStyle name="Comma 5 4 3 3 3" xfId="35047" xr:uid="{026189B1-1ABE-43C8-9BEB-508B1B1F81DF}"/>
    <cellStyle name="Comma 5 4 3 4" xfId="35048" xr:uid="{32F7A0B3-DD6E-4A6B-BC9D-461C72876DD3}"/>
    <cellStyle name="Comma 5 4 3 4 2" xfId="35049" xr:uid="{9B8AE695-9175-4BDD-AD0D-D86D405600FC}"/>
    <cellStyle name="Comma 5 4 3 5" xfId="35050" xr:uid="{584EF857-409E-48F8-8C94-D501BD249114}"/>
    <cellStyle name="Comma 5 4 3 5 2" xfId="35051" xr:uid="{F8F3FD8F-B364-4DB0-8ABA-6EC4FA046506}"/>
    <cellStyle name="Comma 5 4 3 6" xfId="35052" xr:uid="{7B0C66F0-82D0-4DDF-933B-B802BDF62F6E}"/>
    <cellStyle name="Comma 5 4 3 7" xfId="35053" xr:uid="{72B0D0B2-F469-411F-A3E3-4318FEF4CF07}"/>
    <cellStyle name="Comma 5 4 4" xfId="35054" xr:uid="{25CCC715-7E75-43E8-B549-4F80767EFC51}"/>
    <cellStyle name="Comma 5 4 4 2" xfId="35055" xr:uid="{3AAA31A6-C8DB-442E-9AC3-0357FEC1E762}"/>
    <cellStyle name="Comma 5 4 4 2 2" xfId="35056" xr:uid="{98BC4C38-3972-4DF0-8179-8F0216BD7E76}"/>
    <cellStyle name="Comma 5 4 4 2 2 2" xfId="35057" xr:uid="{7D8076BD-578B-42B2-8CAC-0DA6226058A4}"/>
    <cellStyle name="Comma 5 4 4 2 3" xfId="35058" xr:uid="{DD52F9AF-11CE-443B-9C7A-5AF322C9CFFC}"/>
    <cellStyle name="Comma 5 4 4 3" xfId="35059" xr:uid="{6A8B7E5A-055B-4D70-B409-E8ABF362FD96}"/>
    <cellStyle name="Comma 5 4 4 3 2" xfId="35060" xr:uid="{87D6FEA9-DFFB-481E-9434-194275B667CC}"/>
    <cellStyle name="Comma 5 4 4 4" xfId="35061" xr:uid="{3DDD3017-937A-4BA9-8EE6-9DEB1D0723FE}"/>
    <cellStyle name="Comma 5 4 5" xfId="35062" xr:uid="{F67B9289-92A9-4633-8FE9-3E353BC5C791}"/>
    <cellStyle name="Comma 5 4 5 2" xfId="35063" xr:uid="{4F87274B-EAA0-4769-A473-A8C2293017AA}"/>
    <cellStyle name="Comma 5 4 5 2 2" xfId="35064" xr:uid="{1627E5BB-9C7C-43D3-8548-C17817D7EA93}"/>
    <cellStyle name="Comma 5 4 5 3" xfId="35065" xr:uid="{C6DA056B-FAD2-4E70-834F-3471A5820C3A}"/>
    <cellStyle name="Comma 5 4 6" xfId="35066" xr:uid="{DF15D9D7-EC7C-4830-8D2E-0E65283D58CA}"/>
    <cellStyle name="Comma 5 4 6 2" xfId="35067" xr:uid="{4C27AE38-8D39-42C7-8FDE-FADCE2E9035B}"/>
    <cellStyle name="Comma 5 4 7" xfId="35068" xr:uid="{5F76A3CB-6AD4-41C7-B478-BDA653429D85}"/>
    <cellStyle name="Comma 5 4 7 2" xfId="35069" xr:uid="{B4A78C75-8A76-425B-9C07-CA9757C902D0}"/>
    <cellStyle name="Comma 5 4 8" xfId="35070" xr:uid="{690C68C4-794F-47CF-9156-BE8962B3B987}"/>
    <cellStyle name="Comma 5 4 9" xfId="35071" xr:uid="{BFE0270B-A51D-452C-82A7-2C06D107CEB8}"/>
    <cellStyle name="Comma 5 5" xfId="35072" xr:uid="{0211C727-1997-435F-A52A-4546022B92D9}"/>
    <cellStyle name="Comma 5 5 2" xfId="35073" xr:uid="{BEF6E5E3-EB09-4D79-BAFB-4D0CAF06EE68}"/>
    <cellStyle name="Comma 5 5 2 2" xfId="35074" xr:uid="{BC471FFD-91D4-4CC1-8C5F-76E791AABE74}"/>
    <cellStyle name="Comma 5 5 2 2 2" xfId="35075" xr:uid="{2953A389-6DD4-46C9-8F2A-F06AA869A199}"/>
    <cellStyle name="Comma 5 5 2 2 2 2" xfId="35076" xr:uid="{96FAD8BD-C388-4991-AB24-1442EF2AA3C5}"/>
    <cellStyle name="Comma 5 5 2 2 2 2 2" xfId="35077" xr:uid="{78897A35-9B10-49B2-9689-D862A99641EC}"/>
    <cellStyle name="Comma 5 5 2 2 2 3" xfId="35078" xr:uid="{99B04C23-33F1-4C93-AD6A-1513BBCA436A}"/>
    <cellStyle name="Comma 5 5 2 2 3" xfId="35079" xr:uid="{748D4333-BD0E-4098-B58B-9B8BC5938678}"/>
    <cellStyle name="Comma 5 5 2 2 3 2" xfId="35080" xr:uid="{B086FDA4-BD24-4CF0-A589-5C78A342BC23}"/>
    <cellStyle name="Comma 5 5 2 2 4" xfId="35081" xr:uid="{60B074AD-1B1E-4DF6-B77A-7B7214ADEDB0}"/>
    <cellStyle name="Comma 5 5 2 2 4 2" xfId="35082" xr:uid="{F7ECD52E-59FF-4D4D-A947-19D7BBC01C1B}"/>
    <cellStyle name="Comma 5 5 2 2 5" xfId="35083" xr:uid="{41640D6B-6D38-4450-B7C5-EE2B027DF301}"/>
    <cellStyle name="Comma 5 5 2 2 6" xfId="35084" xr:uid="{BCDE4DA5-AB9F-4AAC-8BDF-E04FD245268E}"/>
    <cellStyle name="Comma 5 5 2 3" xfId="35085" xr:uid="{55C0CB51-93CD-4197-9DDF-1060BC599456}"/>
    <cellStyle name="Comma 5 5 2 3 2" xfId="35086" xr:uid="{46BC9263-40E6-4B11-A9A4-68B7717C7BE3}"/>
    <cellStyle name="Comma 5 5 2 3 2 2" xfId="35087" xr:uid="{9341B624-1D2A-4CF8-86B4-8E82E035B5B2}"/>
    <cellStyle name="Comma 5 5 2 3 3" xfId="35088" xr:uid="{05330E8E-B495-4B4C-BEDE-069478913A4B}"/>
    <cellStyle name="Comma 5 5 2 4" xfId="35089" xr:uid="{18DC1760-65FA-4D15-962B-4D6CF3B8CBE3}"/>
    <cellStyle name="Comma 5 5 2 4 2" xfId="35090" xr:uid="{D20880FF-4803-42A9-96FC-381CBF04A2C5}"/>
    <cellStyle name="Comma 5 5 2 5" xfId="35091" xr:uid="{D7052F12-4FCC-4B5B-8D0A-B410DAE26083}"/>
    <cellStyle name="Comma 5 5 2 5 2" xfId="35092" xr:uid="{0E36C0AF-720B-4857-BFD3-F3F97FB61BB4}"/>
    <cellStyle name="Comma 5 5 2 6" xfId="35093" xr:uid="{FC4537E5-D8F6-4E68-93CC-4550F1EC054E}"/>
    <cellStyle name="Comma 5 5 2 7" xfId="35094" xr:uid="{CF885663-7E79-436A-9791-F4C184BDDAD4}"/>
    <cellStyle name="Comma 5 5 3" xfId="35095" xr:uid="{B80ADBD4-2C64-4350-B994-1D92F2D00DBC}"/>
    <cellStyle name="Comma 5 5 3 2" xfId="35096" xr:uid="{B1CA1DA0-C064-44B1-9BE7-CDEBCBA9F9E0}"/>
    <cellStyle name="Comma 5 5 3 2 2" xfId="35097" xr:uid="{AA2E541B-C124-4898-AFAC-F6385E2CFDEF}"/>
    <cellStyle name="Comma 5 5 3 2 2 2" xfId="35098" xr:uid="{A81FF8AE-F839-426D-9F2D-E83F35E86202}"/>
    <cellStyle name="Comma 5 5 3 2 2 2 2" xfId="35099" xr:uid="{75D4B938-DB76-47CE-B5CE-0C3CC762A6DD}"/>
    <cellStyle name="Comma 5 5 3 2 2 3" xfId="35100" xr:uid="{F97727A4-8B41-4AB0-8C55-AD3C61703E6E}"/>
    <cellStyle name="Comma 5 5 3 2 3" xfId="35101" xr:uid="{4091D1A8-4F59-4F7B-8663-7AF0F57602E9}"/>
    <cellStyle name="Comma 5 5 3 2 3 2" xfId="35102" xr:uid="{46DCDDB9-9784-4751-9C94-BDE20D3A052A}"/>
    <cellStyle name="Comma 5 5 3 2 4" xfId="35103" xr:uid="{1C1BD469-34AF-4D8A-8769-8B6887266286}"/>
    <cellStyle name="Comma 5 5 3 3" xfId="35104" xr:uid="{0F69BCA5-6AEF-48B8-9D06-42578910469B}"/>
    <cellStyle name="Comma 5 5 3 3 2" xfId="35105" xr:uid="{EC1429A2-13E2-4F58-A4F7-535C2369F039}"/>
    <cellStyle name="Comma 5 5 3 3 2 2" xfId="35106" xr:uid="{48FEF537-FA8E-479E-92D3-281479AE15A7}"/>
    <cellStyle name="Comma 5 5 3 3 3" xfId="35107" xr:uid="{A0CE7958-294B-4596-91DA-3070E3EEBD1D}"/>
    <cellStyle name="Comma 5 5 3 4" xfId="35108" xr:uid="{824A411B-4BD8-493A-8E6A-39ED2295478E}"/>
    <cellStyle name="Comma 5 5 3 4 2" xfId="35109" xr:uid="{E58E2E38-9CE8-4F2A-9545-F8BCB96CEECE}"/>
    <cellStyle name="Comma 5 5 3 5" xfId="35110" xr:uid="{932A4FC9-205C-47EC-931F-B1DB0CD59F5C}"/>
    <cellStyle name="Comma 5 5 3 5 2" xfId="35111" xr:uid="{73DB3E3C-AF6F-44D6-9117-2F3F7EC168D0}"/>
    <cellStyle name="Comma 5 5 3 6" xfId="35112" xr:uid="{300012EA-6300-4D78-96C9-A752935585E5}"/>
    <cellStyle name="Comma 5 5 3 7" xfId="35113" xr:uid="{C9591BBC-0700-4C5C-87EB-CB6AB1F01025}"/>
    <cellStyle name="Comma 5 5 4" xfId="35114" xr:uid="{75AEC558-231D-43CC-8001-927D277E01BC}"/>
    <cellStyle name="Comma 5 5 4 2" xfId="35115" xr:uid="{74C22A1C-07FF-47FB-BA52-5121513FD6CE}"/>
    <cellStyle name="Comma 5 5 4 2 2" xfId="35116" xr:uid="{828BACD5-0C86-4C34-AEAB-3E200E8E01F9}"/>
    <cellStyle name="Comma 5 5 4 2 2 2" xfId="35117" xr:uid="{55420499-6BD3-4BAE-A997-0EF9D7B66698}"/>
    <cellStyle name="Comma 5 5 4 2 3" xfId="35118" xr:uid="{1586A3BD-D4CF-46A7-A47A-B7368F023EF4}"/>
    <cellStyle name="Comma 5 5 4 3" xfId="35119" xr:uid="{5BBEDF0C-F09B-4EC6-91B7-8D5B40A3B4D5}"/>
    <cellStyle name="Comma 5 5 4 3 2" xfId="35120" xr:uid="{29167A8A-A5F0-40FC-8D8E-1DAE0D45EDE9}"/>
    <cellStyle name="Comma 5 5 4 4" xfId="35121" xr:uid="{F82F86C1-9933-41B1-AC68-9EDA9A8A3097}"/>
    <cellStyle name="Comma 5 5 5" xfId="35122" xr:uid="{3A13C837-CA71-4B0B-807A-7EEA7910BB2B}"/>
    <cellStyle name="Comma 5 5 5 2" xfId="35123" xr:uid="{335F4A03-1B45-4E24-9149-3A6E9DADDC26}"/>
    <cellStyle name="Comma 5 5 5 2 2" xfId="35124" xr:uid="{8BCD3C5D-D47B-475F-B4F8-B8B307559896}"/>
    <cellStyle name="Comma 5 5 5 3" xfId="35125" xr:uid="{9C059412-19F1-448A-A2AE-504135C68CFA}"/>
    <cellStyle name="Comma 5 5 6" xfId="35126" xr:uid="{FB1C0F75-063D-4944-BFC2-65584EF61AFA}"/>
    <cellStyle name="Comma 5 5 6 2" xfId="35127" xr:uid="{D3843216-2213-4A67-A14A-1B257D33B8C5}"/>
    <cellStyle name="Comma 5 5 7" xfId="35128" xr:uid="{B13A24C4-6113-4085-A156-FD72FF075F9F}"/>
    <cellStyle name="Comma 5 5 7 2" xfId="35129" xr:uid="{C1D6ECB4-AB48-484A-AF02-B2EDE543EEA8}"/>
    <cellStyle name="Comma 5 5 8" xfId="35130" xr:uid="{4C1E030E-3E0C-4A5E-9C5A-0D191F8713A7}"/>
    <cellStyle name="Comma 5 5 9" xfId="35131" xr:uid="{DA8603ED-7878-4E74-8DEB-0BBC1B8BB015}"/>
    <cellStyle name="Comma 5 6" xfId="35132" xr:uid="{6A83BF84-2812-4976-90D0-9DC8ABF52555}"/>
    <cellStyle name="Comma 5 6 2" xfId="35133" xr:uid="{F695D913-0CB4-46D6-A81A-7DEB4A7B2659}"/>
    <cellStyle name="Comma 5 6 2 2" xfId="35134" xr:uid="{CD3C4445-FDD0-48F0-BBAB-92F1771DE678}"/>
    <cellStyle name="Comma 5 6 2 2 2" xfId="35135" xr:uid="{E89472D1-F726-4289-A811-31DFD588FE76}"/>
    <cellStyle name="Comma 5 6 2 2 2 2" xfId="35136" xr:uid="{D0ED6AAE-FA67-4D82-8D4B-3BCC0170F819}"/>
    <cellStyle name="Comma 5 6 2 2 2 2 2" xfId="35137" xr:uid="{79D06E34-AD52-4BFF-952D-A2025C644F46}"/>
    <cellStyle name="Comma 5 6 2 2 2 3" xfId="35138" xr:uid="{C273B148-76B6-43C9-B704-0DC6437BBF7B}"/>
    <cellStyle name="Comma 5 6 2 2 3" xfId="35139" xr:uid="{CF5771D8-F128-4647-BE93-FF10B81D66B2}"/>
    <cellStyle name="Comma 5 6 2 2 3 2" xfId="35140" xr:uid="{A8923816-3FF4-4618-8125-7DA9B621EEFF}"/>
    <cellStyle name="Comma 5 6 2 2 4" xfId="35141" xr:uid="{50527561-7177-48B5-A784-F4643953E62B}"/>
    <cellStyle name="Comma 5 6 2 3" xfId="35142" xr:uid="{AC988938-05F4-4232-97DC-F57E144A6B77}"/>
    <cellStyle name="Comma 5 6 2 3 2" xfId="35143" xr:uid="{520465AA-C4F2-4E74-98F6-A98C4B29E702}"/>
    <cellStyle name="Comma 5 6 2 3 2 2" xfId="35144" xr:uid="{EED14ACC-6FBA-4AE3-87A9-C6953FFEC35C}"/>
    <cellStyle name="Comma 5 6 2 3 3" xfId="35145" xr:uid="{8F53195C-AA93-40FE-9D81-CFF248921A79}"/>
    <cellStyle name="Comma 5 6 2 4" xfId="35146" xr:uid="{433210C7-695C-4467-BC63-7DF62445729F}"/>
    <cellStyle name="Comma 5 6 2 4 2" xfId="35147" xr:uid="{F290CD06-0DF2-4D01-BF1B-116612493173}"/>
    <cellStyle name="Comma 5 6 2 5" xfId="35148" xr:uid="{B10EE2E3-4A52-4BA1-8447-6F24CC0B117D}"/>
    <cellStyle name="Comma 5 6 2 5 2" xfId="35149" xr:uid="{A64323DB-F6A2-443A-8EF5-4903086CD920}"/>
    <cellStyle name="Comma 5 6 2 6" xfId="35150" xr:uid="{7DE34CE8-373C-4B83-9B35-2791DB12FF40}"/>
    <cellStyle name="Comma 5 6 2 7" xfId="35151" xr:uid="{7F80CA40-CB6E-4B8C-B8E0-584A7D0804EC}"/>
    <cellStyle name="Comma 5 6 3" xfId="35152" xr:uid="{DABAA920-1C9E-479F-92E0-3E4E9A3624A2}"/>
    <cellStyle name="Comma 5 6 3 2" xfId="35153" xr:uid="{76C663E2-A8C0-4D94-8D56-BB833B6D1FBB}"/>
    <cellStyle name="Comma 5 6 3 2 2" xfId="35154" xr:uid="{92CEB8F1-3119-471F-B375-A5F26AB491D2}"/>
    <cellStyle name="Comma 5 6 3 2 2 2" xfId="35155" xr:uid="{AE9DFF3B-D992-4A1E-AFEB-8430B6D2BADD}"/>
    <cellStyle name="Comma 5 6 3 2 3" xfId="35156" xr:uid="{A279E0AA-12F3-4543-8D8C-C0E22D58B1AD}"/>
    <cellStyle name="Comma 5 6 3 3" xfId="35157" xr:uid="{CF8646D2-4AF2-4809-8A4F-23446BF331CA}"/>
    <cellStyle name="Comma 5 6 3 3 2" xfId="35158" xr:uid="{91679AED-BC5E-4A6B-9762-D8999F930644}"/>
    <cellStyle name="Comma 5 6 3 4" xfId="35159" xr:uid="{6A66A85C-6DE4-43EB-8F5B-08FD6B4BE4B9}"/>
    <cellStyle name="Comma 5 6 4" xfId="35160" xr:uid="{D71B392B-6F09-4467-8341-3F290013BA24}"/>
    <cellStyle name="Comma 5 6 4 2" xfId="35161" xr:uid="{B2572282-9119-49EF-B593-41E06EFD9A75}"/>
    <cellStyle name="Comma 5 6 4 2 2" xfId="35162" xr:uid="{36A90CF4-C636-4CE6-9C28-193264E1F869}"/>
    <cellStyle name="Comma 5 6 4 3" xfId="35163" xr:uid="{5C95AB38-6AE0-4244-96A6-527A24F0C253}"/>
    <cellStyle name="Comma 5 6 5" xfId="35164" xr:uid="{CA74E36C-CFC2-4CE2-9EE5-9DDA082EB2A6}"/>
    <cellStyle name="Comma 5 6 5 2" xfId="35165" xr:uid="{6EE27105-5FD2-485B-83EB-C59BAFC238AB}"/>
    <cellStyle name="Comma 5 6 6" xfId="35166" xr:uid="{169758C3-C1DB-4D5D-B20F-E23EB3063999}"/>
    <cellStyle name="Comma 5 6 6 2" xfId="35167" xr:uid="{88FCC034-2C3F-4A60-9C89-22AB38B62145}"/>
    <cellStyle name="Comma 5 6 7" xfId="35168" xr:uid="{99A1C518-3D84-4BEF-A574-0F68DF671B7A}"/>
    <cellStyle name="Comma 5 6 8" xfId="35169" xr:uid="{C0779089-09CE-4200-9253-3B9B4C898C1D}"/>
    <cellStyle name="Comma 5 7" xfId="35170" xr:uid="{692537F1-340C-4A23-8B8E-D21BB2C9DB11}"/>
    <cellStyle name="Comma 5 7 2" xfId="35171" xr:uid="{9E4B8FA4-D79B-4AF6-A83B-744FE00CD6D3}"/>
    <cellStyle name="Comma 5 7 2 2" xfId="35172" xr:uid="{FEEB70FA-F604-44C0-B0D2-F9C20C5F7974}"/>
    <cellStyle name="Comma 5 7 2 2 2" xfId="35173" xr:uid="{B0F10902-784C-42FE-9403-FF064C3B791C}"/>
    <cellStyle name="Comma 5 7 2 2 2 2" xfId="35174" xr:uid="{BACCD4BF-D967-40B8-A8A4-385D97E1779B}"/>
    <cellStyle name="Comma 5 7 2 2 3" xfId="35175" xr:uid="{E4EC10EE-83EE-4820-A5C3-FC5073F898B0}"/>
    <cellStyle name="Comma 5 7 2 3" xfId="35176" xr:uid="{97FF1F43-56A0-4341-8AFD-AE0617FF35BF}"/>
    <cellStyle name="Comma 5 7 2 3 2" xfId="35177" xr:uid="{323845B9-E4CA-4B12-8DAA-A869106932D6}"/>
    <cellStyle name="Comma 5 7 2 4" xfId="35178" xr:uid="{17C9B066-5B38-4C95-A4D8-47E57F6ECEF3}"/>
    <cellStyle name="Comma 5 7 3" xfId="35179" xr:uid="{FCE84E95-E88E-4453-8A36-3D38FBED0346}"/>
    <cellStyle name="Comma 5 7 3 2" xfId="35180" xr:uid="{0F0F28DA-62BF-442D-BD38-588CEE42A8CF}"/>
    <cellStyle name="Comma 5 7 3 2 2" xfId="35181" xr:uid="{625E9E5D-431F-4DF1-93BA-43BB6A924C72}"/>
    <cellStyle name="Comma 5 7 3 3" xfId="35182" xr:uid="{99AD3D30-2F6C-417B-B8F7-C4E8F81DD6F5}"/>
    <cellStyle name="Comma 5 7 4" xfId="35183" xr:uid="{1804BD43-FB06-4155-A7E2-310BE5030EA9}"/>
    <cellStyle name="Comma 5 7 4 2" xfId="35184" xr:uid="{B32967E0-0ACC-4BA0-97B9-3D285ADB0BE8}"/>
    <cellStyle name="Comma 5 7 5" xfId="35185" xr:uid="{A49ADD7F-744E-4AF8-8C9F-5F0721B383D0}"/>
    <cellStyle name="Comma 5 7 5 2" xfId="35186" xr:uid="{0DC26EE1-E85C-478F-9EBA-BE9578DD8ED6}"/>
    <cellStyle name="Comma 5 7 6" xfId="35187" xr:uid="{24DFE4B8-9022-422B-B905-6B81DACC8857}"/>
    <cellStyle name="Comma 5 7 7" xfId="35188" xr:uid="{A28AE15C-F960-4535-9124-721E11C29BF0}"/>
    <cellStyle name="Comma 5 8" xfId="35189" xr:uid="{16D53619-4C9A-4738-889B-F3E56FFFBF3C}"/>
    <cellStyle name="Comma 5 8 2" xfId="35190" xr:uid="{0090E8A3-7D2D-4452-B0EC-C777434B8DD7}"/>
    <cellStyle name="Comma 5 8 2 2" xfId="35191" xr:uid="{E5E0E09E-5514-4FDF-92FA-1CB23CFD913E}"/>
    <cellStyle name="Comma 5 8 2 2 2" xfId="35192" xr:uid="{297B7F46-FE9F-4B72-B50B-FD60609CA970}"/>
    <cellStyle name="Comma 5 8 2 2 2 2" xfId="35193" xr:uid="{7050E503-7111-4103-8440-795CD892C21E}"/>
    <cellStyle name="Comma 5 8 2 2 3" xfId="35194" xr:uid="{9AA97FBA-42FB-4487-B7AD-88506EC10A90}"/>
    <cellStyle name="Comma 5 8 2 3" xfId="35195" xr:uid="{4BA9D61D-0A19-4128-B89C-99BD16CCD92C}"/>
    <cellStyle name="Comma 5 8 2 3 2" xfId="35196" xr:uid="{3FC5A711-4746-4F2C-99B4-889AA6461E47}"/>
    <cellStyle name="Comma 5 8 2 4" xfId="35197" xr:uid="{8BEE8EB3-384B-433E-8B0E-CB90562FBBFD}"/>
    <cellStyle name="Comma 5 8 3" xfId="35198" xr:uid="{2D9084E2-6EE0-4511-8749-E204F63A1AAE}"/>
    <cellStyle name="Comma 5 8 3 2" xfId="35199" xr:uid="{57C4ED17-7EAA-473F-B5F9-7CB33294CCCC}"/>
    <cellStyle name="Comma 5 8 3 2 2" xfId="35200" xr:uid="{96FB54E6-EA2B-42BE-B40D-1216EDF59B1F}"/>
    <cellStyle name="Comma 5 8 3 3" xfId="35201" xr:uid="{6C7CBE3E-921A-4690-A5D6-0A1DBC852EAF}"/>
    <cellStyle name="Comma 5 8 4" xfId="35202" xr:uid="{EB3769DD-DFF5-4E3D-A2C0-68ABA1DAAD7C}"/>
    <cellStyle name="Comma 5 8 4 2" xfId="35203" xr:uid="{A7B3250C-3796-4C62-B143-A0070D6F4FE5}"/>
    <cellStyle name="Comma 5 8 5" xfId="35204" xr:uid="{F0E10158-C7E3-4A40-8AE7-4785B4B27624}"/>
    <cellStyle name="Comma 5 8 5 2" xfId="35205" xr:uid="{D4E23B15-E75E-4ECF-A259-3E11B6511785}"/>
    <cellStyle name="Comma 5 8 6" xfId="35206" xr:uid="{8E2BA615-E9EC-46CD-87D7-5966E9B5646D}"/>
    <cellStyle name="Comma 5 8 7" xfId="35207" xr:uid="{E796ACD4-4A29-4E66-BACC-FF06BFE5EABF}"/>
    <cellStyle name="Comma 5 9" xfId="35208" xr:uid="{BE9F7F80-FBE5-4130-8A68-EB910DA6740B}"/>
    <cellStyle name="Comma 5 9 2" xfId="35209" xr:uid="{8FB8A1B1-FC2A-4FFE-9112-010309540426}"/>
    <cellStyle name="Comma 5 9 2 2" xfId="35210" xr:uid="{D4D05CB3-1EB5-4D27-9B93-45A8D8A0C4A9}"/>
    <cellStyle name="Comma 5 9 2 2 2" xfId="35211" xr:uid="{2DACA956-B467-4430-BFA8-E57229AB66EE}"/>
    <cellStyle name="Comma 5 9 2 2 2 2" xfId="35212" xr:uid="{CFDA22D8-1B66-4992-AEE7-5A5849AA185B}"/>
    <cellStyle name="Comma 5 9 2 2 3" xfId="35213" xr:uid="{910B537A-1197-4935-9A59-6793F44055B9}"/>
    <cellStyle name="Comma 5 9 2 3" xfId="35214" xr:uid="{9E5CEDEE-B436-49F6-9C90-81C61C8CE461}"/>
    <cellStyle name="Comma 5 9 2 3 2" xfId="35215" xr:uid="{2CA96BD1-EC0F-46C8-A992-FEC75B8F1157}"/>
    <cellStyle name="Comma 5 9 2 4" xfId="35216" xr:uid="{3AF98863-4673-4C21-96D6-E7DC4B421CDF}"/>
    <cellStyle name="Comma 5 9 3" xfId="35217" xr:uid="{60EF6B38-8E85-4078-B213-9AC217FD361A}"/>
    <cellStyle name="Comma 5 9 3 2" xfId="35218" xr:uid="{9A5DDD25-41BA-436B-B01D-237EAC57B2E1}"/>
    <cellStyle name="Comma 5 9 3 2 2" xfId="35219" xr:uid="{C5B4E876-5B56-479C-B921-BBAA4C38D0F7}"/>
    <cellStyle name="Comma 5 9 3 3" xfId="35220" xr:uid="{E45B74FD-260A-4E9F-8D96-58928E2B0FE0}"/>
    <cellStyle name="Comma 5 9 4" xfId="35221" xr:uid="{AE604ACF-3853-4F72-BD10-0FB3DFA58AC5}"/>
    <cellStyle name="Comma 5 9 4 2" xfId="35222" xr:uid="{C2C1B2BD-CA82-4794-ABDC-3CB9C1CB8F77}"/>
    <cellStyle name="Comma 5 9 5" xfId="35223" xr:uid="{09C870F0-993B-4C42-9B01-39996526E435}"/>
    <cellStyle name="Comma 5 9 5 2" xfId="35224" xr:uid="{EA2ACCFD-E341-4BFF-88A0-F52AD86EAF24}"/>
    <cellStyle name="Comma 5 9 6" xfId="35225" xr:uid="{F64873C4-FBC8-42B0-B51F-EFA34AF8675F}"/>
    <cellStyle name="Comma 5 9 7" xfId="35226" xr:uid="{6D603FEA-29E8-4181-9456-DB1E9D01B23B}"/>
    <cellStyle name="Comma 6" xfId="35227" xr:uid="{D4510256-3C3C-4138-AA05-2BACE8DA82CE}"/>
    <cellStyle name="Comma 6 10" xfId="35228" xr:uid="{8E195B1A-5CFA-4094-AD40-D6E22972F13B}"/>
    <cellStyle name="Comma 6 10 2" xfId="35229" xr:uid="{C149E714-BADD-4CC5-84FF-EF83DC2576DE}"/>
    <cellStyle name="Comma 6 10 2 2" xfId="35230" xr:uid="{E52D9C01-9DEA-43C6-869F-84CC10C07B48}"/>
    <cellStyle name="Comma 6 10 2 2 2" xfId="35231" xr:uid="{0C4E9A02-C75E-404E-924C-7E3C21F3C3BF}"/>
    <cellStyle name="Comma 6 10 2 2 2 2" xfId="35232" xr:uid="{7195AE19-8AC3-476B-8097-7FCB4A310DB9}"/>
    <cellStyle name="Comma 6 10 2 2 3" xfId="35233" xr:uid="{C835F80B-4A8D-4B64-A9E3-61CD61852937}"/>
    <cellStyle name="Comma 6 10 2 3" xfId="35234" xr:uid="{B7BB288B-D2F0-492F-8CD3-A7B1C1B7B563}"/>
    <cellStyle name="Comma 6 10 2 3 2" xfId="35235" xr:uid="{15FD09FA-E57A-41C8-8DFD-0A9FF8468F11}"/>
    <cellStyle name="Comma 6 10 2 4" xfId="35236" xr:uid="{536A0F8C-C4C5-4A14-A2B4-EBC34E296BB2}"/>
    <cellStyle name="Comma 6 10 3" xfId="35237" xr:uid="{F0B5FD17-DB27-4BAF-AB47-5059487F411D}"/>
    <cellStyle name="Comma 6 10 3 2" xfId="35238" xr:uid="{207088DF-71B2-41DE-A77E-CC73BC7BEEC6}"/>
    <cellStyle name="Comma 6 10 3 2 2" xfId="35239" xr:uid="{3B39CE40-7425-47A1-8371-9CA66B1D9D89}"/>
    <cellStyle name="Comma 6 10 3 3" xfId="35240" xr:uid="{426BF39C-1635-43EB-9742-5EEBCABB3F3C}"/>
    <cellStyle name="Comma 6 10 4" xfId="35241" xr:uid="{D1AA907F-E89B-4351-8493-A7C824D42F8E}"/>
    <cellStyle name="Comma 6 10 4 2" xfId="35242" xr:uid="{00B0726D-975A-43A5-9C2C-1AB5928E8040}"/>
    <cellStyle name="Comma 6 10 5" xfId="35243" xr:uid="{9967F382-EFD9-409F-A074-BF431A68B1E9}"/>
    <cellStyle name="Comma 6 11" xfId="35244" xr:uid="{C4748C81-2C3A-4A3A-92D3-408F75430428}"/>
    <cellStyle name="Comma 6 11 2" xfId="35245" xr:uid="{60D3CB80-2F31-4E2F-B04D-BF70491A79DB}"/>
    <cellStyle name="Comma 6 11 2 2" xfId="35246" xr:uid="{A46D75E5-A8B8-4EFA-8239-3D55C8A9F38C}"/>
    <cellStyle name="Comma 6 11 2 2 2" xfId="35247" xr:uid="{287CAA80-6322-4402-9566-879D5B60C23C}"/>
    <cellStyle name="Comma 6 11 2 3" xfId="35248" xr:uid="{08468A8D-DB6C-4179-ACDC-DBC3C2FF5FCF}"/>
    <cellStyle name="Comma 6 11 3" xfId="35249" xr:uid="{0F8BD494-09F3-407D-AA12-E19AC354FF70}"/>
    <cellStyle name="Comma 6 11 3 2" xfId="35250" xr:uid="{3C3705DC-D244-4CC5-A4C3-39877DB6A405}"/>
    <cellStyle name="Comma 6 11 4" xfId="35251" xr:uid="{6FF643C6-D2C4-4A90-94B8-8118408EB7EE}"/>
    <cellStyle name="Comma 6 12" xfId="35252" xr:uid="{52330CB5-5421-4734-B89E-73771EC0E671}"/>
    <cellStyle name="Comma 6 12 2" xfId="35253" xr:uid="{65A76027-B180-4853-B35A-71066736557A}"/>
    <cellStyle name="Comma 6 12 2 2" xfId="35254" xr:uid="{02BBC949-7D3A-4064-BEF1-587DFCF88D58}"/>
    <cellStyle name="Comma 6 12 3" xfId="35255" xr:uid="{837C8629-50F8-4D17-A3A2-A412D07EC1E5}"/>
    <cellStyle name="Comma 6 13" xfId="35256" xr:uid="{45C571CC-420A-4B2C-91B3-9AB9A3E48F3E}"/>
    <cellStyle name="Comma 6 13 2" xfId="35257" xr:uid="{FB67E167-F814-48E1-A647-3D47939C8FE1}"/>
    <cellStyle name="Comma 6 14" xfId="35258" xr:uid="{BE90D388-DAB1-410C-A36D-070D5EE3A9BD}"/>
    <cellStyle name="Comma 6 14 2" xfId="35259" xr:uid="{AB6D730A-40E9-456F-B879-AB8FA1DE5A14}"/>
    <cellStyle name="Comma 6 15" xfId="35260" xr:uid="{5B75498C-C866-4E36-90D3-5951C9F0B327}"/>
    <cellStyle name="Comma 6 16" xfId="35261" xr:uid="{64A9B85F-FB70-410C-B7DF-1D372321312F}"/>
    <cellStyle name="Comma 6 2" xfId="35262" xr:uid="{C93F1BA7-568F-4C1B-9F9B-D00BEC9A6DE6}"/>
    <cellStyle name="Comma 6 2 10" xfId="35263" xr:uid="{A2FFD6DD-09E2-4B1A-A25A-57B434AF051B}"/>
    <cellStyle name="Comma 6 2 10 2" xfId="35264" xr:uid="{ECE7C010-632A-47C0-9D82-03B2BB383B2D}"/>
    <cellStyle name="Comma 6 2 11" xfId="35265" xr:uid="{CB69F459-B62A-4084-BA18-61858C5E2BD7}"/>
    <cellStyle name="Comma 6 2 11 2" xfId="35266" xr:uid="{AA75A566-C71D-4F33-ABC7-9CC72D49E9DA}"/>
    <cellStyle name="Comma 6 2 12" xfId="35267" xr:uid="{41A7798F-C2B1-4E18-970B-9217501A5FDA}"/>
    <cellStyle name="Comma 6 2 13" xfId="35268" xr:uid="{787A48D0-B04F-4363-BD40-21227DAE9AF4}"/>
    <cellStyle name="Comma 6 2 2" xfId="35269" xr:uid="{CB187BFC-9404-462E-A9A7-9CFD27BD5DF6}"/>
    <cellStyle name="Comma 6 2 2 2" xfId="35270" xr:uid="{7E8CC883-6D57-4B7A-8F30-22CE7E039CC8}"/>
    <cellStyle name="Comma 6 2 2 2 2" xfId="35271" xr:uid="{D2E4943F-4C16-40FE-A94F-A7188D8CAF14}"/>
    <cellStyle name="Comma 6 2 2 2 2 2" xfId="35272" xr:uid="{F6529B91-66DB-4D72-A280-B7E91AB01275}"/>
    <cellStyle name="Comma 6 2 2 2 2 2 2" xfId="35273" xr:uid="{0BE31D3E-5330-4185-8460-4D45BE1F47F4}"/>
    <cellStyle name="Comma 6 2 2 2 2 2 2 2" xfId="35274" xr:uid="{736FD426-AFAA-492D-85B1-D79EF32C20AE}"/>
    <cellStyle name="Comma 6 2 2 2 2 2 3" xfId="35275" xr:uid="{2324DB50-A18E-4B97-9105-8158152D549D}"/>
    <cellStyle name="Comma 6 2 2 2 2 3" xfId="35276" xr:uid="{D28B4938-DEA5-4B39-83BE-0531C8C219F0}"/>
    <cellStyle name="Comma 6 2 2 2 2 3 2" xfId="35277" xr:uid="{EE7E1F01-B503-4E30-AD85-48FB59474138}"/>
    <cellStyle name="Comma 6 2 2 2 2 4" xfId="35278" xr:uid="{31A207C3-A835-4798-B8B9-025F079D80B5}"/>
    <cellStyle name="Comma 6 2 2 2 2 4 2" xfId="35279" xr:uid="{92E06D42-1222-4E96-94FC-C0BBA0444E23}"/>
    <cellStyle name="Comma 6 2 2 2 2 5" xfId="35280" xr:uid="{9F235934-0129-4F31-99A4-BAE73FD03A45}"/>
    <cellStyle name="Comma 6 2 2 2 2 6" xfId="35281" xr:uid="{535A0FB1-9EC0-48FC-BA8B-FD39A0E648BD}"/>
    <cellStyle name="Comma 6 2 2 2 3" xfId="35282" xr:uid="{A272624E-D92F-4B99-B3B1-5927B04F75C5}"/>
    <cellStyle name="Comma 6 2 2 2 3 2" xfId="35283" xr:uid="{90664858-75F2-4EDC-92A9-9079619BB002}"/>
    <cellStyle name="Comma 6 2 2 2 3 2 2" xfId="35284" xr:uid="{97ACB349-6D76-4C5F-8C23-CC7F6DB1F894}"/>
    <cellStyle name="Comma 6 2 2 2 3 3" xfId="35285" xr:uid="{08AC6A36-86DB-4482-A084-BAF58BCF6E79}"/>
    <cellStyle name="Comma 6 2 2 2 4" xfId="35286" xr:uid="{CF90ACB1-BEC1-4A8D-A3DF-EB0BB76D59F1}"/>
    <cellStyle name="Comma 6 2 2 2 4 2" xfId="35287" xr:uid="{0AD86DBC-61D9-47E6-8C2A-F984A3CDCEC1}"/>
    <cellStyle name="Comma 6 2 2 2 5" xfId="35288" xr:uid="{AFD65641-4691-4D3E-830C-991CF1C8043B}"/>
    <cellStyle name="Comma 6 2 2 2 5 2" xfId="35289" xr:uid="{DC0847AC-DFCB-4542-AD9C-1E8E666B515B}"/>
    <cellStyle name="Comma 6 2 2 2 6" xfId="35290" xr:uid="{D967D490-AC8D-483A-813A-A22D39980D48}"/>
    <cellStyle name="Comma 6 2 2 2 7" xfId="35291" xr:uid="{E56C4CCB-B265-4A19-8F0C-F4ACD714790E}"/>
    <cellStyle name="Comma 6 2 2 3" xfId="35292" xr:uid="{D62BF96D-863C-4E0D-B2A3-B395E65A0CB9}"/>
    <cellStyle name="Comma 6 2 2 3 2" xfId="35293" xr:uid="{9D86E0F1-EB4D-43F8-8AAE-DA835B766E5E}"/>
    <cellStyle name="Comma 6 2 2 3 2 2" xfId="35294" xr:uid="{21D13EE3-01C7-43A4-B517-B497046C41FF}"/>
    <cellStyle name="Comma 6 2 2 3 2 2 2" xfId="35295" xr:uid="{EA2DAF21-DF97-4513-B942-EACE9D4F7622}"/>
    <cellStyle name="Comma 6 2 2 3 2 2 2 2" xfId="35296" xr:uid="{D136BFC4-3B13-4A04-B620-CEAEAAEEE10B}"/>
    <cellStyle name="Comma 6 2 2 3 2 2 3" xfId="35297" xr:uid="{F084320D-7F66-460A-AF01-30F3151E8715}"/>
    <cellStyle name="Comma 6 2 2 3 2 3" xfId="35298" xr:uid="{EF453118-5BDF-4E75-80DF-2EC2EE9AA241}"/>
    <cellStyle name="Comma 6 2 2 3 2 3 2" xfId="35299" xr:uid="{EF00803D-184F-4CD8-844A-4F7A7D6830BE}"/>
    <cellStyle name="Comma 6 2 2 3 2 4" xfId="35300" xr:uid="{2C1C151B-B759-43DE-9D4B-0B82F5977C18}"/>
    <cellStyle name="Comma 6 2 2 3 3" xfId="35301" xr:uid="{F6E42448-A246-4FB3-B397-8B2F55C50C6B}"/>
    <cellStyle name="Comma 6 2 2 3 3 2" xfId="35302" xr:uid="{442969E0-3ACE-493E-A9FB-CAA4DEF7E38B}"/>
    <cellStyle name="Comma 6 2 2 3 3 2 2" xfId="35303" xr:uid="{1932614D-A777-41B8-A7C1-21D194B62ED7}"/>
    <cellStyle name="Comma 6 2 2 3 3 3" xfId="35304" xr:uid="{474B8D0B-E45F-4ACA-A46D-03EF8B4CEEC0}"/>
    <cellStyle name="Comma 6 2 2 3 4" xfId="35305" xr:uid="{558248DD-FA22-4BA7-B975-246FFA5C631E}"/>
    <cellStyle name="Comma 6 2 2 3 4 2" xfId="35306" xr:uid="{24B8B1CD-C0D3-4ACA-8390-00F943E31E27}"/>
    <cellStyle name="Comma 6 2 2 3 5" xfId="35307" xr:uid="{35148F9D-93F6-4B27-8929-58BE9CF5199E}"/>
    <cellStyle name="Comma 6 2 2 3 5 2" xfId="35308" xr:uid="{86860B11-164D-48D4-BB2F-DE45A35AA173}"/>
    <cellStyle name="Comma 6 2 2 3 6" xfId="35309" xr:uid="{DD90EF59-8980-42C6-9C65-91EF9BA8BC84}"/>
    <cellStyle name="Comma 6 2 2 3 7" xfId="35310" xr:uid="{1ED185CD-3E7B-406D-937A-5B5002112271}"/>
    <cellStyle name="Comma 6 2 2 4" xfId="35311" xr:uid="{D3F40164-EEDD-4867-A456-9237827226F1}"/>
    <cellStyle name="Comma 6 2 2 4 2" xfId="35312" xr:uid="{D00323E0-CC2D-41A3-984F-4ABBB96EE9C0}"/>
    <cellStyle name="Comma 6 2 2 4 2 2" xfId="35313" xr:uid="{7CFC0E6F-9EBB-460C-AFF3-CB98F5E4BC2D}"/>
    <cellStyle name="Comma 6 2 2 4 2 2 2" xfId="35314" xr:uid="{DF01B503-DFB2-4BD6-8A07-FFB37E389F04}"/>
    <cellStyle name="Comma 6 2 2 4 2 3" xfId="35315" xr:uid="{2CA635BA-6835-4515-90A8-73480239F0D0}"/>
    <cellStyle name="Comma 6 2 2 4 3" xfId="35316" xr:uid="{ACDD2740-7B17-45D9-9D59-1892CB02B6AF}"/>
    <cellStyle name="Comma 6 2 2 4 3 2" xfId="35317" xr:uid="{AB5531D0-9797-4D24-B7EE-37A866B8CB42}"/>
    <cellStyle name="Comma 6 2 2 4 4" xfId="35318" xr:uid="{DCCB6373-DF44-451A-AB19-C154B0360CEE}"/>
    <cellStyle name="Comma 6 2 2 5" xfId="35319" xr:uid="{1B0AF193-8F27-4060-BBF7-28D0B19F2204}"/>
    <cellStyle name="Comma 6 2 2 5 2" xfId="35320" xr:uid="{73293184-4D09-40AD-949C-58F28E5ABC6B}"/>
    <cellStyle name="Comma 6 2 2 5 2 2" xfId="35321" xr:uid="{9ED4874F-90F0-4510-BB2B-878A0CBC2202}"/>
    <cellStyle name="Comma 6 2 2 5 3" xfId="35322" xr:uid="{BAB58810-7930-4647-B3FD-6F4DCBA1341B}"/>
    <cellStyle name="Comma 6 2 2 6" xfId="35323" xr:uid="{AC837B54-9853-408F-8C9A-F95D3BA25245}"/>
    <cellStyle name="Comma 6 2 2 6 2" xfId="35324" xr:uid="{236FDEFC-91DE-41EF-912F-8A2BEB369A80}"/>
    <cellStyle name="Comma 6 2 2 7" xfId="35325" xr:uid="{845C67AF-659B-413F-8AD2-47F24BFA6515}"/>
    <cellStyle name="Comma 6 2 2 7 2" xfId="35326" xr:uid="{8E38B584-17AA-4016-A247-53C7056F3233}"/>
    <cellStyle name="Comma 6 2 2 8" xfId="35327" xr:uid="{9BCF1A9B-EE92-4B59-B128-EBF3657F698C}"/>
    <cellStyle name="Comma 6 2 2 9" xfId="35328" xr:uid="{0F710580-4183-4FEA-99F7-2886C03BF424}"/>
    <cellStyle name="Comma 6 2 3" xfId="35329" xr:uid="{A2CAF06F-6204-4EA0-9B5C-7A3C77021B63}"/>
    <cellStyle name="Comma 6 2 3 2" xfId="35330" xr:uid="{600795E4-3513-4673-A4B9-B6ACD23D5EC4}"/>
    <cellStyle name="Comma 6 2 3 2 2" xfId="35331" xr:uid="{EC1889C2-5FF2-498B-A98F-5FFAFF034C95}"/>
    <cellStyle name="Comma 6 2 3 2 2 2" xfId="35332" xr:uid="{0A0CEAD3-FDE5-49BC-8C34-781CA5E67F98}"/>
    <cellStyle name="Comma 6 2 3 2 2 2 2" xfId="35333" xr:uid="{8108C5B7-4B03-427B-8427-E2F605031247}"/>
    <cellStyle name="Comma 6 2 3 2 2 2 2 2" xfId="35334" xr:uid="{C3B487EA-42FF-4EBC-AC9E-36C7FD5784DD}"/>
    <cellStyle name="Comma 6 2 3 2 2 2 3" xfId="35335" xr:uid="{6F5FDB79-4133-4E94-AFA0-3C401F3D91D7}"/>
    <cellStyle name="Comma 6 2 3 2 2 3" xfId="35336" xr:uid="{B5704F36-BA1A-4992-8C3E-BF89279179E1}"/>
    <cellStyle name="Comma 6 2 3 2 2 3 2" xfId="35337" xr:uid="{69F6A524-C68A-4B1B-BAEC-EFD466754A45}"/>
    <cellStyle name="Comma 6 2 3 2 2 4" xfId="35338" xr:uid="{49CEFBF4-90B6-43AA-9A37-72A8DD8C49A3}"/>
    <cellStyle name="Comma 6 2 3 2 3" xfId="35339" xr:uid="{8392DD2B-3C2C-45B5-9D36-0C8B203616EA}"/>
    <cellStyle name="Comma 6 2 3 2 3 2" xfId="35340" xr:uid="{C3D1EE0D-215A-494B-9FB5-151F81D37770}"/>
    <cellStyle name="Comma 6 2 3 2 3 2 2" xfId="35341" xr:uid="{A9E108B3-A12E-415A-AB41-4AA971F34279}"/>
    <cellStyle name="Comma 6 2 3 2 3 3" xfId="35342" xr:uid="{181B14FE-8524-476A-B013-525B8D6CD48F}"/>
    <cellStyle name="Comma 6 2 3 2 4" xfId="35343" xr:uid="{E377D924-C134-4AED-9473-87A5B987A255}"/>
    <cellStyle name="Comma 6 2 3 2 4 2" xfId="35344" xr:uid="{F2C82337-0566-463B-B34A-8A10F7387ACB}"/>
    <cellStyle name="Comma 6 2 3 2 5" xfId="35345" xr:uid="{607E65D3-DA54-4327-86A4-50B36F0E4DCE}"/>
    <cellStyle name="Comma 6 2 3 2 5 2" xfId="35346" xr:uid="{1DFEDF11-991A-427B-BF0E-90BE5C2F626F}"/>
    <cellStyle name="Comma 6 2 3 2 6" xfId="35347" xr:uid="{1CE53663-8E55-4347-BECE-208812C52C67}"/>
    <cellStyle name="Comma 6 2 3 2 7" xfId="35348" xr:uid="{0D610661-0E41-4B17-BFAB-D04BAF860E2C}"/>
    <cellStyle name="Comma 6 2 3 3" xfId="35349" xr:uid="{1943F63D-D407-49B4-B523-AAC0AC6A3638}"/>
    <cellStyle name="Comma 6 2 3 3 2" xfId="35350" xr:uid="{405686B4-CAE3-4E3C-B928-4DDC553BA8BC}"/>
    <cellStyle name="Comma 6 2 3 3 2 2" xfId="35351" xr:uid="{F9D3680F-3DCE-4C61-875D-D2B680EF7981}"/>
    <cellStyle name="Comma 6 2 3 3 2 2 2" xfId="35352" xr:uid="{1243ED6C-785F-4814-A7A3-69B2F2AD10EF}"/>
    <cellStyle name="Comma 6 2 3 3 2 3" xfId="35353" xr:uid="{81F13EB6-C3BC-4C29-A319-91B0B643707B}"/>
    <cellStyle name="Comma 6 2 3 3 3" xfId="35354" xr:uid="{42952959-3284-4F87-936F-74B63AEFB784}"/>
    <cellStyle name="Comma 6 2 3 3 3 2" xfId="35355" xr:uid="{DD8294F6-29EC-4808-94C5-F62FEDC8499B}"/>
    <cellStyle name="Comma 6 2 3 3 4" xfId="35356" xr:uid="{AF387B45-FA24-49FA-BB33-B4483087132C}"/>
    <cellStyle name="Comma 6 2 3 4" xfId="35357" xr:uid="{341B3967-F152-42A3-B86F-873F47CA5584}"/>
    <cellStyle name="Comma 6 2 3 4 2" xfId="35358" xr:uid="{EA810CF2-0731-4422-95DD-5AEF2FD2F656}"/>
    <cellStyle name="Comma 6 2 3 4 2 2" xfId="35359" xr:uid="{7FE0A99D-3A15-4332-8F94-BD16C235B774}"/>
    <cellStyle name="Comma 6 2 3 4 3" xfId="35360" xr:uid="{DBE212F9-10CA-40D6-9A4F-9509378D833F}"/>
    <cellStyle name="Comma 6 2 3 5" xfId="35361" xr:uid="{F81F6354-9222-4FAE-A2DC-39FF90D74C64}"/>
    <cellStyle name="Comma 6 2 3 5 2" xfId="35362" xr:uid="{18359ACB-DC9B-4412-BFDD-DC8B9D271CC8}"/>
    <cellStyle name="Comma 6 2 3 6" xfId="35363" xr:uid="{5C51DB38-B27D-48CE-8069-29502B5C4976}"/>
    <cellStyle name="Comma 6 2 3 6 2" xfId="35364" xr:uid="{9662D5C5-BFFC-4A96-BC54-82114774AFA5}"/>
    <cellStyle name="Comma 6 2 3 7" xfId="35365" xr:uid="{810945A4-94F0-4224-98A9-05E6CEF8977F}"/>
    <cellStyle name="Comma 6 2 3 8" xfId="35366" xr:uid="{617939B4-8DE6-4A3C-A642-12C3A1B7B95A}"/>
    <cellStyle name="Comma 6 2 4" xfId="35367" xr:uid="{EBDC4992-4E4C-46FB-B95F-727CD47042E4}"/>
    <cellStyle name="Comma 6 2 4 2" xfId="35368" xr:uid="{B0CEA8F1-1C40-4FE2-8545-36566EC5E1FC}"/>
    <cellStyle name="Comma 6 2 4 2 2" xfId="35369" xr:uid="{44EB8056-1EF8-4EAF-93B1-8E87EB12941B}"/>
    <cellStyle name="Comma 6 2 4 2 2 2" xfId="35370" xr:uid="{707EAAD1-2866-4EF4-BAAE-736A8B8E883C}"/>
    <cellStyle name="Comma 6 2 4 2 2 2 2" xfId="35371" xr:uid="{64FD5525-3FC2-4FA2-BE95-924729C5BFD4}"/>
    <cellStyle name="Comma 6 2 4 2 2 3" xfId="35372" xr:uid="{2756C3B8-5E03-481A-956C-9C56DD2797CD}"/>
    <cellStyle name="Comma 6 2 4 2 3" xfId="35373" xr:uid="{33D56536-8ED2-462D-827A-BB32F9984747}"/>
    <cellStyle name="Comma 6 2 4 2 3 2" xfId="35374" xr:uid="{0DD81785-0E46-4446-8A90-CFC95C011762}"/>
    <cellStyle name="Comma 6 2 4 2 4" xfId="35375" xr:uid="{F6941B5E-EF65-48D0-9EAB-0D9F9A6C30C4}"/>
    <cellStyle name="Comma 6 2 4 3" xfId="35376" xr:uid="{F6CCA598-4B57-4252-86E9-AAAC9BC119F3}"/>
    <cellStyle name="Comma 6 2 4 3 2" xfId="35377" xr:uid="{193C4630-BB9E-49DB-A973-A347BC95FE70}"/>
    <cellStyle name="Comma 6 2 4 3 2 2" xfId="35378" xr:uid="{206EE87D-7963-4647-B8A0-356C5126AE69}"/>
    <cellStyle name="Comma 6 2 4 3 3" xfId="35379" xr:uid="{E272D6E1-ABEC-4676-9D75-E9B9CCA5AE9E}"/>
    <cellStyle name="Comma 6 2 4 4" xfId="35380" xr:uid="{1ECC2A01-97CD-4FA5-B0CE-C3DE0E3619D6}"/>
    <cellStyle name="Comma 6 2 4 4 2" xfId="35381" xr:uid="{0BBC929D-DA0E-41A7-A440-C622BCE245B2}"/>
    <cellStyle name="Comma 6 2 4 5" xfId="35382" xr:uid="{D00D1A82-6013-4C39-A9EB-766325632BD2}"/>
    <cellStyle name="Comma 6 2 4 5 2" xfId="35383" xr:uid="{7215E6B8-1F6D-4BA5-AF9A-816E83A51311}"/>
    <cellStyle name="Comma 6 2 4 6" xfId="35384" xr:uid="{EE67BAD2-4BAA-4787-AA3D-E78C58849536}"/>
    <cellStyle name="Comma 6 2 4 7" xfId="35385" xr:uid="{4082E4D9-2B8E-4905-9497-7B33BAFC9041}"/>
    <cellStyle name="Comma 6 2 5" xfId="35386" xr:uid="{0A5A3658-F56E-4CC3-8AE9-624038D2874C}"/>
    <cellStyle name="Comma 6 2 5 2" xfId="35387" xr:uid="{5DE2E268-EA40-46CA-961A-12A436E0A6CA}"/>
    <cellStyle name="Comma 6 2 5 2 2" xfId="35388" xr:uid="{5E29F688-04FB-4E40-886E-61F570B8AE27}"/>
    <cellStyle name="Comma 6 2 5 2 2 2" xfId="35389" xr:uid="{61E4F3F1-61AA-4E89-85B9-D284AB36A836}"/>
    <cellStyle name="Comma 6 2 5 2 2 2 2" xfId="35390" xr:uid="{458F7257-A0B8-4383-8342-F4E1EC22FEBC}"/>
    <cellStyle name="Comma 6 2 5 2 2 3" xfId="35391" xr:uid="{5C6DE0AD-5E46-486A-867C-47E9B9724B3B}"/>
    <cellStyle name="Comma 6 2 5 2 3" xfId="35392" xr:uid="{9DFB7C00-25F0-4372-AFC4-C034AEC039A6}"/>
    <cellStyle name="Comma 6 2 5 2 3 2" xfId="35393" xr:uid="{8CFE2578-4AD6-4F9D-9520-503BCB83E86D}"/>
    <cellStyle name="Comma 6 2 5 2 4" xfId="35394" xr:uid="{40FD049A-32D1-4B1F-B40B-0FEEEC09E26B}"/>
    <cellStyle name="Comma 6 2 5 3" xfId="35395" xr:uid="{D897A489-1841-457E-B754-0CB0E3F73E93}"/>
    <cellStyle name="Comma 6 2 5 3 2" xfId="35396" xr:uid="{2185395F-5814-4055-86EE-71140E212983}"/>
    <cellStyle name="Comma 6 2 5 3 2 2" xfId="35397" xr:uid="{036A2005-CC0F-4C48-9444-97CA65B4FCB5}"/>
    <cellStyle name="Comma 6 2 5 3 3" xfId="35398" xr:uid="{FD4D83A3-8EFF-446F-9D82-B4FEEE99B74C}"/>
    <cellStyle name="Comma 6 2 5 4" xfId="35399" xr:uid="{FEDB1347-F3C7-409C-A344-25402C7B8B52}"/>
    <cellStyle name="Comma 6 2 5 4 2" xfId="35400" xr:uid="{935E30E8-F347-4EFA-8BE8-469ED115E87C}"/>
    <cellStyle name="Comma 6 2 5 5" xfId="35401" xr:uid="{15E57F15-636C-4F9B-A218-E4C85415DCF8}"/>
    <cellStyle name="Comma 6 2 6" xfId="35402" xr:uid="{4FAF4E2C-B81E-408B-92DC-EBAB621260CB}"/>
    <cellStyle name="Comma 6 2 6 2" xfId="35403" xr:uid="{DD382117-85BF-436B-865B-68D02B451F02}"/>
    <cellStyle name="Comma 6 2 6 2 2" xfId="35404" xr:uid="{278AC50A-A159-4B4C-B3B8-6FD41D7CCBC2}"/>
    <cellStyle name="Comma 6 2 6 2 2 2" xfId="35405" xr:uid="{AF6459E7-A919-4023-86DE-7E3E00349377}"/>
    <cellStyle name="Comma 6 2 6 2 2 2 2" xfId="35406" xr:uid="{6333D59A-59C7-4D09-8699-42ADF57C807D}"/>
    <cellStyle name="Comma 6 2 6 2 2 3" xfId="35407" xr:uid="{3E55C349-8118-4912-9F38-747EB285AE6B}"/>
    <cellStyle name="Comma 6 2 6 2 3" xfId="35408" xr:uid="{E2AD49A0-B5D2-4B74-8E47-B31D9CD39613}"/>
    <cellStyle name="Comma 6 2 6 2 3 2" xfId="35409" xr:uid="{2E3CE05D-AD64-4825-B087-83D0A15AA70C}"/>
    <cellStyle name="Comma 6 2 6 2 4" xfId="35410" xr:uid="{04A11226-A1D4-4626-970F-613935ED3165}"/>
    <cellStyle name="Comma 6 2 6 3" xfId="35411" xr:uid="{C3450132-B0EE-4F53-B1B4-7F9C83D35B9D}"/>
    <cellStyle name="Comma 6 2 6 3 2" xfId="35412" xr:uid="{0301C0E2-D398-4402-83A6-2A90DFF3CE95}"/>
    <cellStyle name="Comma 6 2 6 3 2 2" xfId="35413" xr:uid="{E312759F-52C1-4BBB-B31B-71105C8F7F36}"/>
    <cellStyle name="Comma 6 2 6 3 3" xfId="35414" xr:uid="{B4BEFD9A-3B8A-4627-A4A6-5DFC150B7AA1}"/>
    <cellStyle name="Comma 6 2 6 4" xfId="35415" xr:uid="{D966B33C-EE0F-456C-8666-74ACB91EB257}"/>
    <cellStyle name="Comma 6 2 6 4 2" xfId="35416" xr:uid="{D1AEFF82-DCD5-487F-9FE3-3656697ABA5B}"/>
    <cellStyle name="Comma 6 2 6 5" xfId="35417" xr:uid="{F76AF5CA-CAD9-4B1E-A527-94E8793C5F61}"/>
    <cellStyle name="Comma 6 2 7" xfId="35418" xr:uid="{3F1D641C-FDD5-4A01-BA84-89C055A59356}"/>
    <cellStyle name="Comma 6 2 7 2" xfId="35419" xr:uid="{0BE8D2E3-BDD7-469C-A9A0-A02D89F33C42}"/>
    <cellStyle name="Comma 6 2 7 2 2" xfId="35420" xr:uid="{6947B637-78F3-4EFD-91C2-F85B05B1EF82}"/>
    <cellStyle name="Comma 6 2 7 2 2 2" xfId="35421" xr:uid="{CE5947B8-929E-4ACB-877A-119CFE39AFBB}"/>
    <cellStyle name="Comma 6 2 7 2 2 2 2" xfId="35422" xr:uid="{DF306FDC-55C2-4E1A-BD79-13AA890B5AD5}"/>
    <cellStyle name="Comma 6 2 7 2 2 3" xfId="35423" xr:uid="{546CEA2A-364E-43E2-AE55-4F6EAE2823FB}"/>
    <cellStyle name="Comma 6 2 7 2 3" xfId="35424" xr:uid="{5B69B2CC-680C-4D9D-90C4-C17A81A2A628}"/>
    <cellStyle name="Comma 6 2 7 2 3 2" xfId="35425" xr:uid="{D9688846-0B3A-4F6A-A996-FFC495C610EA}"/>
    <cellStyle name="Comma 6 2 7 2 4" xfId="35426" xr:uid="{F599F5BA-43B7-4FF7-980C-25A9FBC4728B}"/>
    <cellStyle name="Comma 6 2 7 3" xfId="35427" xr:uid="{187191B8-B6D0-4AAA-B11A-2A1D6B2534D5}"/>
    <cellStyle name="Comma 6 2 7 3 2" xfId="35428" xr:uid="{A42CE50E-05BE-4867-9E0C-64FBEBE2B9C0}"/>
    <cellStyle name="Comma 6 2 7 3 2 2" xfId="35429" xr:uid="{75952696-459D-45B7-B3A6-033E5579998A}"/>
    <cellStyle name="Comma 6 2 7 3 3" xfId="35430" xr:uid="{DBE06D1E-BC9C-4318-A410-FF39863EE6B9}"/>
    <cellStyle name="Comma 6 2 7 4" xfId="35431" xr:uid="{D2972568-DB7F-4826-A9EB-C2A49D5BC5D6}"/>
    <cellStyle name="Comma 6 2 7 4 2" xfId="35432" xr:uid="{65F3F183-FEFF-42BF-AC10-97F19ABD161A}"/>
    <cellStyle name="Comma 6 2 7 5" xfId="35433" xr:uid="{D467B92C-F869-4C72-84DA-C0DFCF6D3ED9}"/>
    <cellStyle name="Comma 6 2 8" xfId="35434" xr:uid="{7A0B3D86-0BB2-455F-A5A2-62AE172CE867}"/>
    <cellStyle name="Comma 6 2 8 2" xfId="35435" xr:uid="{F6BA6115-650A-466C-81E9-DDC233160134}"/>
    <cellStyle name="Comma 6 2 8 2 2" xfId="35436" xr:uid="{7D28FCBA-7318-4CD1-BB47-3EC2A2E73C28}"/>
    <cellStyle name="Comma 6 2 8 2 2 2" xfId="35437" xr:uid="{BD67EFE7-33F3-4EF9-824C-116376946412}"/>
    <cellStyle name="Comma 6 2 8 2 3" xfId="35438" xr:uid="{23F72824-7D00-476D-881E-08789F26954E}"/>
    <cellStyle name="Comma 6 2 8 3" xfId="35439" xr:uid="{306D6CEA-5467-4CCA-8AF3-08308AE89595}"/>
    <cellStyle name="Comma 6 2 8 3 2" xfId="35440" xr:uid="{A22BA8D7-5394-4B4C-BF2A-F5DED25EA88A}"/>
    <cellStyle name="Comma 6 2 8 4" xfId="35441" xr:uid="{849159A1-4993-474C-B14A-0C0B4480AC08}"/>
    <cellStyle name="Comma 6 2 9" xfId="35442" xr:uid="{17B08901-8974-4147-AEA1-2413552D5C75}"/>
    <cellStyle name="Comma 6 2 9 2" xfId="35443" xr:uid="{00FEE92A-4221-4F0C-94EF-3A5EF0787474}"/>
    <cellStyle name="Comma 6 2 9 2 2" xfId="35444" xr:uid="{D6787C74-B607-42BC-B09C-19204A474EA6}"/>
    <cellStyle name="Comma 6 2 9 3" xfId="35445" xr:uid="{13B3D496-86F9-4795-A38E-0303868D14EF}"/>
    <cellStyle name="Comma 6 3" xfId="35446" xr:uid="{6315CC26-D37E-426F-8AE0-AF4DD89121C1}"/>
    <cellStyle name="Comma 6 3 10" xfId="35447" xr:uid="{FB3FB861-41CC-4902-AFD1-1CF7A5745DB9}"/>
    <cellStyle name="Comma 6 3 11" xfId="35448" xr:uid="{A4DADEF4-9007-4498-BDD4-9AC5F59B84E3}"/>
    <cellStyle name="Comma 6 3 2" xfId="35449" xr:uid="{BB5F83E4-2E25-4B09-94AA-F26FDD50D364}"/>
    <cellStyle name="Comma 6 3 2 2" xfId="35450" xr:uid="{0C0C172F-F084-49C3-A99B-F16EAF262D66}"/>
    <cellStyle name="Comma 6 3 2 2 2" xfId="35451" xr:uid="{C160F570-2D95-4209-BCFA-3F90B313E6F2}"/>
    <cellStyle name="Comma 6 3 2 2 2 2" xfId="35452" xr:uid="{4B6C56D9-B102-4130-9964-C1691B98A633}"/>
    <cellStyle name="Comma 6 3 2 2 2 2 2" xfId="35453" xr:uid="{CD5661D3-4091-48CF-B3CE-BA6B73A68373}"/>
    <cellStyle name="Comma 6 3 2 2 2 3" xfId="35454" xr:uid="{EFD31960-49E7-4C38-AEB3-D451BF907B71}"/>
    <cellStyle name="Comma 6 3 2 2 3" xfId="35455" xr:uid="{018F163A-9779-4142-9E87-BB03B8BE6584}"/>
    <cellStyle name="Comma 6 3 2 2 3 2" xfId="35456" xr:uid="{95966C48-2E12-4481-86BF-95032E90CF4D}"/>
    <cellStyle name="Comma 6 3 2 2 4" xfId="35457" xr:uid="{2BEAEAAC-297E-462B-BB17-7D9DDC72B025}"/>
    <cellStyle name="Comma 6 3 2 2 4 2" xfId="35458" xr:uid="{D4C983AD-F0E7-4DF2-9C18-A4FA94D54FDA}"/>
    <cellStyle name="Comma 6 3 2 2 5" xfId="35459" xr:uid="{ED3AAADC-8E58-4DE9-AAC4-3D7D15D1DBD4}"/>
    <cellStyle name="Comma 6 3 2 2 6" xfId="35460" xr:uid="{E60FD6AB-3CBA-4E63-8C1B-F31910123F6A}"/>
    <cellStyle name="Comma 6 3 2 3" xfId="35461" xr:uid="{12A0C5BC-328B-4DDD-8F96-0751B4388CB9}"/>
    <cellStyle name="Comma 6 3 2 3 2" xfId="35462" xr:uid="{8DC32130-3C31-4AD8-B850-846B298470D8}"/>
    <cellStyle name="Comma 6 3 2 3 2 2" xfId="35463" xr:uid="{3EDFB22C-C5C0-4A04-959E-A39801341502}"/>
    <cellStyle name="Comma 6 3 2 3 3" xfId="35464" xr:uid="{44BB0237-DD66-4C64-A945-AD5BE61DE0A0}"/>
    <cellStyle name="Comma 6 3 2 4" xfId="35465" xr:uid="{E1734468-2A04-45BB-B263-1E9754E7091D}"/>
    <cellStyle name="Comma 6 3 2 4 2" xfId="35466" xr:uid="{1C683F0C-8573-4826-8314-C5B45BFDA6DC}"/>
    <cellStyle name="Comma 6 3 2 5" xfId="35467" xr:uid="{710F2030-3B6F-423F-8500-4F35389F863A}"/>
    <cellStyle name="Comma 6 3 2 5 2" xfId="35468" xr:uid="{01B42A43-CD00-4E1D-9ADD-6F7F99F17D55}"/>
    <cellStyle name="Comma 6 3 2 6" xfId="35469" xr:uid="{9D5D4275-9DD7-4190-B6BD-AEFFEC0443B1}"/>
    <cellStyle name="Comma 6 3 2 7" xfId="35470" xr:uid="{9653401A-DC27-455D-BC8D-BE16F72B3C2A}"/>
    <cellStyle name="Comma 6 3 3" xfId="35471" xr:uid="{D6978AC9-0CD7-4B51-A1C6-5A3E015A5FC0}"/>
    <cellStyle name="Comma 6 3 3 2" xfId="35472" xr:uid="{7630E208-B2C3-4633-BE9F-57EFF2AB2AFD}"/>
    <cellStyle name="Comma 6 3 3 2 2" xfId="35473" xr:uid="{9A111255-009D-4240-87FB-10E18581AE32}"/>
    <cellStyle name="Comma 6 3 3 2 2 2" xfId="35474" xr:uid="{01998E00-36A3-406A-A6BF-0B7235BF38C3}"/>
    <cellStyle name="Comma 6 3 3 2 2 2 2" xfId="35475" xr:uid="{D675B7F6-F738-4F2D-974F-870ECA47612A}"/>
    <cellStyle name="Comma 6 3 3 2 2 3" xfId="35476" xr:uid="{C0670CA0-BF9A-453D-A986-BD80D9A04DF0}"/>
    <cellStyle name="Comma 6 3 3 2 3" xfId="35477" xr:uid="{7B9D637F-A1E7-43F4-9AD0-A31AA057E071}"/>
    <cellStyle name="Comma 6 3 3 2 3 2" xfId="35478" xr:uid="{1CA5417F-F20E-4732-A364-BA7C99096356}"/>
    <cellStyle name="Comma 6 3 3 2 4" xfId="35479" xr:uid="{CD8D920A-8B53-4E3D-AD81-32E4F38A2094}"/>
    <cellStyle name="Comma 6 3 3 3" xfId="35480" xr:uid="{598719BC-308F-48FE-9A42-64D821B72449}"/>
    <cellStyle name="Comma 6 3 3 3 2" xfId="35481" xr:uid="{4538AAEF-C72E-4C1A-9BC0-2AAFC322C68A}"/>
    <cellStyle name="Comma 6 3 3 3 2 2" xfId="35482" xr:uid="{9071FC00-52F8-4AE4-940B-24A0A38307CC}"/>
    <cellStyle name="Comma 6 3 3 3 3" xfId="35483" xr:uid="{F87D5714-D611-4D94-98DE-5802FEE10AA2}"/>
    <cellStyle name="Comma 6 3 3 4" xfId="35484" xr:uid="{DC055820-ACF8-46A9-B591-8AB86264FCE6}"/>
    <cellStyle name="Comma 6 3 3 4 2" xfId="35485" xr:uid="{E1D45EA3-D51C-46EC-A6B8-62225B97CA5A}"/>
    <cellStyle name="Comma 6 3 3 5" xfId="35486" xr:uid="{BFD499D6-AD93-4282-8791-B10DB3536AFB}"/>
    <cellStyle name="Comma 6 3 3 5 2" xfId="35487" xr:uid="{E2F20986-C74D-4D0E-801C-8CF698F2B683}"/>
    <cellStyle name="Comma 6 3 3 6" xfId="35488" xr:uid="{FD100D6A-2F16-410F-81D6-F5F3D800938D}"/>
    <cellStyle name="Comma 6 3 3 7" xfId="35489" xr:uid="{727898AC-C122-44A2-B727-65967AB403E0}"/>
    <cellStyle name="Comma 6 3 4" xfId="35490" xr:uid="{AF953310-6234-4B47-9404-35CD287E56FA}"/>
    <cellStyle name="Comma 6 3 4 2" xfId="35491" xr:uid="{C88B30F3-2CF2-4B9B-9E21-860FA3FD592C}"/>
    <cellStyle name="Comma 6 3 4 2 2" xfId="35492" xr:uid="{0E171D2B-6F95-480A-BDB8-2575F556BBA6}"/>
    <cellStyle name="Comma 6 3 4 2 2 2" xfId="35493" xr:uid="{9F0E0ADA-6799-48E4-AC27-74FBC364C72C}"/>
    <cellStyle name="Comma 6 3 4 2 2 2 2" xfId="35494" xr:uid="{FAA9D4FC-EEC9-4BB5-93A4-361771141938}"/>
    <cellStyle name="Comma 6 3 4 2 2 3" xfId="35495" xr:uid="{F5AE5A55-909B-46FC-8E1A-46B9ACDF9211}"/>
    <cellStyle name="Comma 6 3 4 2 3" xfId="35496" xr:uid="{E1D17781-EC2A-452B-A9DA-0BE2717F09F2}"/>
    <cellStyle name="Comma 6 3 4 2 3 2" xfId="35497" xr:uid="{C7DD9CAC-404E-464F-AB66-8673FE5762D9}"/>
    <cellStyle name="Comma 6 3 4 2 4" xfId="35498" xr:uid="{68295216-F838-457E-9E54-8429C47DCB62}"/>
    <cellStyle name="Comma 6 3 4 3" xfId="35499" xr:uid="{9087AD90-E790-48F6-816E-4F6E75A78594}"/>
    <cellStyle name="Comma 6 3 4 3 2" xfId="35500" xr:uid="{30B5580D-78C1-4C95-9D7D-477847667F1E}"/>
    <cellStyle name="Comma 6 3 4 3 2 2" xfId="35501" xr:uid="{C3FC0C79-65C4-49CE-9736-AF227FFE3BD7}"/>
    <cellStyle name="Comma 6 3 4 3 3" xfId="35502" xr:uid="{DCB6876E-E2DE-4EF9-9595-F7B104E825EA}"/>
    <cellStyle name="Comma 6 3 4 4" xfId="35503" xr:uid="{89CD5F16-04C4-4FE2-8D87-98A0F9D65F01}"/>
    <cellStyle name="Comma 6 3 4 4 2" xfId="35504" xr:uid="{B44DD6B8-EDC4-4522-A608-812B794530C3}"/>
    <cellStyle name="Comma 6 3 4 5" xfId="35505" xr:uid="{5D41B0EB-4432-4DA2-AFB8-1F3816995318}"/>
    <cellStyle name="Comma 6 3 5" xfId="35506" xr:uid="{46315508-2043-43B2-9FF4-ACCA884BD360}"/>
    <cellStyle name="Comma 6 3 5 2" xfId="35507" xr:uid="{1D13086D-37CB-431B-B74F-617FF702B77A}"/>
    <cellStyle name="Comma 6 3 5 2 2" xfId="35508" xr:uid="{3793C226-5F4B-45AE-B385-7EE66C5592D5}"/>
    <cellStyle name="Comma 6 3 5 2 2 2" xfId="35509" xr:uid="{7C8C4F94-B6F3-48C3-A342-ED934A48D935}"/>
    <cellStyle name="Comma 6 3 5 2 2 2 2" xfId="35510" xr:uid="{CFF0D2C0-C10E-49A5-A132-C1AAEA0062CC}"/>
    <cellStyle name="Comma 6 3 5 2 2 3" xfId="35511" xr:uid="{416CB9D8-1440-4F3D-A60A-1169F40C5B69}"/>
    <cellStyle name="Comma 6 3 5 2 3" xfId="35512" xr:uid="{2324729E-E72B-4FEC-8C0F-774782219A5A}"/>
    <cellStyle name="Comma 6 3 5 2 3 2" xfId="35513" xr:uid="{FC11E0BA-57B8-42FC-8A72-1A9050189575}"/>
    <cellStyle name="Comma 6 3 5 2 4" xfId="35514" xr:uid="{F96CBCE3-D8CA-4023-BD1E-E990D947C781}"/>
    <cellStyle name="Comma 6 3 5 3" xfId="35515" xr:uid="{359826DE-C281-42BE-8B11-C8A9DECCB389}"/>
    <cellStyle name="Comma 6 3 5 3 2" xfId="35516" xr:uid="{15B2275E-DE9C-4C6D-9AD5-B31C9010F2F5}"/>
    <cellStyle name="Comma 6 3 5 3 2 2" xfId="35517" xr:uid="{41EC1383-7B59-4308-934E-BB27EDDA7892}"/>
    <cellStyle name="Comma 6 3 5 3 3" xfId="35518" xr:uid="{2469D2C1-2FA5-4A5A-86DE-3B1B02FC8794}"/>
    <cellStyle name="Comma 6 3 5 4" xfId="35519" xr:uid="{5A9F6084-F1E6-4834-9F65-C979FA17A2DD}"/>
    <cellStyle name="Comma 6 3 5 4 2" xfId="35520" xr:uid="{4497E16C-20AA-482C-85B5-C92CCECDE8E3}"/>
    <cellStyle name="Comma 6 3 5 5" xfId="35521" xr:uid="{FEA90F60-4ABC-4C43-8E7E-7327BCB32165}"/>
    <cellStyle name="Comma 6 3 6" xfId="35522" xr:uid="{A9897B73-D753-4C19-A29A-8632BF46AB5B}"/>
    <cellStyle name="Comma 6 3 6 2" xfId="35523" xr:uid="{AD156DAC-8148-4BC2-8F34-09D3629B0C06}"/>
    <cellStyle name="Comma 6 3 6 2 2" xfId="35524" xr:uid="{1E1AE837-A36C-4A7D-85A0-3DCD4CA59887}"/>
    <cellStyle name="Comma 6 3 6 2 2 2" xfId="35525" xr:uid="{1A1FCC53-9FC9-4442-9735-E551E123F5CB}"/>
    <cellStyle name="Comma 6 3 6 2 3" xfId="35526" xr:uid="{DF35B70B-F320-4EA8-BE6D-62327FEE653C}"/>
    <cellStyle name="Comma 6 3 6 3" xfId="35527" xr:uid="{2BDD79DA-88F9-421E-9DD8-71C6B06C798E}"/>
    <cellStyle name="Comma 6 3 6 3 2" xfId="35528" xr:uid="{D70B93EE-A8A3-438F-A274-A859A3EE1C94}"/>
    <cellStyle name="Comma 6 3 6 4" xfId="35529" xr:uid="{2F131869-9EDE-43AF-9183-4FFA2842D4C0}"/>
    <cellStyle name="Comma 6 3 7" xfId="35530" xr:uid="{74C96A13-C92B-4F85-801C-5E8FF40F52B9}"/>
    <cellStyle name="Comma 6 3 7 2" xfId="35531" xr:uid="{63846FF8-134B-411B-A6D8-8D29D554EB21}"/>
    <cellStyle name="Comma 6 3 7 2 2" xfId="35532" xr:uid="{5335CCE7-62BC-4424-B833-E60FCD141392}"/>
    <cellStyle name="Comma 6 3 7 3" xfId="35533" xr:uid="{EB21A55B-47C6-401D-BB16-1962D2A1CC99}"/>
    <cellStyle name="Comma 6 3 8" xfId="35534" xr:uid="{14FF7139-1FD1-4675-8E73-A914758DE4E3}"/>
    <cellStyle name="Comma 6 3 8 2" xfId="35535" xr:uid="{053E1C67-DBD5-4E5D-9BD3-40ED66DBB334}"/>
    <cellStyle name="Comma 6 3 9" xfId="35536" xr:uid="{7094361C-4DE5-4C62-BDA9-7C531F14DFD8}"/>
    <cellStyle name="Comma 6 3 9 2" xfId="35537" xr:uid="{20FE741A-C4BD-43F8-885D-D425C2BB911D}"/>
    <cellStyle name="Comma 6 4" xfId="35538" xr:uid="{6E2C755E-359D-47FB-AB7E-9CECE5DE0E7F}"/>
    <cellStyle name="Comma 6 4 2" xfId="35539" xr:uid="{3ACD45AD-0329-460F-A0F2-0E87A93AF8DC}"/>
    <cellStyle name="Comma 6 4 2 2" xfId="35540" xr:uid="{EEEE0D1F-244B-459D-A193-4D0458FFFF02}"/>
    <cellStyle name="Comma 6 4 2 2 2" xfId="35541" xr:uid="{2FF7654D-3010-4D1F-983B-5831D6B84D0A}"/>
    <cellStyle name="Comma 6 4 2 2 2 2" xfId="35542" xr:uid="{7F20451D-B8BC-4020-B723-43438E99D8F3}"/>
    <cellStyle name="Comma 6 4 2 2 2 2 2" xfId="35543" xr:uid="{242CF9A1-000C-42A4-9364-DD1869F7AD16}"/>
    <cellStyle name="Comma 6 4 2 2 2 3" xfId="35544" xr:uid="{00F86E7E-C697-4323-8BDB-689BF0CB436B}"/>
    <cellStyle name="Comma 6 4 2 2 3" xfId="35545" xr:uid="{C50F4F73-F032-4A42-9290-70C197812326}"/>
    <cellStyle name="Comma 6 4 2 2 3 2" xfId="35546" xr:uid="{F547371F-1497-4B2D-929C-B7B0FB843C84}"/>
    <cellStyle name="Comma 6 4 2 2 4" xfId="35547" xr:uid="{91049315-8C90-42EE-A695-8851F11081EA}"/>
    <cellStyle name="Comma 6 4 2 3" xfId="35548" xr:uid="{25DE23B1-DFEB-47D4-839D-D1AC46C08048}"/>
    <cellStyle name="Comma 6 4 2 3 2" xfId="35549" xr:uid="{788A9553-8AE8-4C19-94AA-D2EB4E6AFAD9}"/>
    <cellStyle name="Comma 6 4 2 3 2 2" xfId="35550" xr:uid="{BEBCA94A-9A75-477A-9987-C995E4A8B74D}"/>
    <cellStyle name="Comma 6 4 2 3 3" xfId="35551" xr:uid="{9B9CE737-F2E7-4BC5-9227-53E370B1A04F}"/>
    <cellStyle name="Comma 6 4 2 4" xfId="35552" xr:uid="{5FA19275-F5E5-43A3-94D3-E8FFAA0F8E8A}"/>
    <cellStyle name="Comma 6 4 2 4 2" xfId="35553" xr:uid="{2DB63159-97F9-4D76-8DBC-B06B20408708}"/>
    <cellStyle name="Comma 6 4 2 5" xfId="35554" xr:uid="{C64E29C9-BED6-474D-A211-8110E5599F7C}"/>
    <cellStyle name="Comma 6 4 2 5 2" xfId="35555" xr:uid="{F5B65691-2633-408B-AD55-EA34E5269D69}"/>
    <cellStyle name="Comma 6 4 2 6" xfId="35556" xr:uid="{9D6A192D-2179-4883-8D90-B7E1EC3FFBAC}"/>
    <cellStyle name="Comma 6 4 2 7" xfId="35557" xr:uid="{DACC59DD-94D5-4B1E-BB48-147D5B0B5E3E}"/>
    <cellStyle name="Comma 6 4 3" xfId="35558" xr:uid="{97018D2D-9087-41E3-8CC9-5B3F0F59084F}"/>
    <cellStyle name="Comma 6 4 3 2" xfId="35559" xr:uid="{62B81139-9DE3-46EC-B91E-FC5FF1CF6C95}"/>
    <cellStyle name="Comma 6 4 3 2 2" xfId="35560" xr:uid="{500F1D06-A65C-46D4-9A78-B0C7C54DAEDF}"/>
    <cellStyle name="Comma 6 4 3 2 2 2" xfId="35561" xr:uid="{BC6E968E-8E41-40E5-B6DB-C207FFBDDB4F}"/>
    <cellStyle name="Comma 6 4 3 2 2 2 2" xfId="35562" xr:uid="{9FE73DE7-3888-4F46-8E71-4BD5C707E6F3}"/>
    <cellStyle name="Comma 6 4 3 2 2 3" xfId="35563" xr:uid="{0E7C7C87-7BE2-4B37-B3C3-C515C237F85F}"/>
    <cellStyle name="Comma 6 4 3 2 3" xfId="35564" xr:uid="{7C863442-657B-4BA5-A693-A1C67559BB46}"/>
    <cellStyle name="Comma 6 4 3 2 3 2" xfId="35565" xr:uid="{B498F7C8-A7D5-41CC-A4A5-D438743A80A7}"/>
    <cellStyle name="Comma 6 4 3 2 4" xfId="35566" xr:uid="{D5CE3233-C578-4706-AEC8-B676F852D368}"/>
    <cellStyle name="Comma 6 4 3 3" xfId="35567" xr:uid="{B5D24536-7F3D-4A05-A159-0238A8520776}"/>
    <cellStyle name="Comma 6 4 3 3 2" xfId="35568" xr:uid="{19CE1949-5AFA-49C9-BC34-808ED4333849}"/>
    <cellStyle name="Comma 6 4 3 3 2 2" xfId="35569" xr:uid="{1679D1DD-5441-4751-91E9-6A9136A15693}"/>
    <cellStyle name="Comma 6 4 3 3 3" xfId="35570" xr:uid="{33E0B3EA-A102-4813-B611-F532BF49D230}"/>
    <cellStyle name="Comma 6 4 3 4" xfId="35571" xr:uid="{90ED244C-55D0-409E-8272-63D8C37A8A0A}"/>
    <cellStyle name="Comma 6 4 3 4 2" xfId="35572" xr:uid="{073DBE7D-6FB2-4C2C-81EB-CFAC36EE85D8}"/>
    <cellStyle name="Comma 6 4 3 5" xfId="35573" xr:uid="{C8382502-5409-46C4-B0D3-1064216C522E}"/>
    <cellStyle name="Comma 6 4 4" xfId="35574" xr:uid="{33CB9286-3F19-468F-875E-67D4C01840EC}"/>
    <cellStyle name="Comma 6 4 4 2" xfId="35575" xr:uid="{F0A4D363-6860-4E82-80DA-D9D1812F4C36}"/>
    <cellStyle name="Comma 6 4 4 2 2" xfId="35576" xr:uid="{55CBB7C4-E40B-4CF5-B726-55226BCAFDA7}"/>
    <cellStyle name="Comma 6 4 4 2 2 2" xfId="35577" xr:uid="{3266431F-9540-47A5-8A69-20E79B6DF242}"/>
    <cellStyle name="Comma 6 4 4 2 3" xfId="35578" xr:uid="{ED90CF4D-5B52-40E6-9208-E014D7CB882A}"/>
    <cellStyle name="Comma 6 4 4 3" xfId="35579" xr:uid="{9DBE3703-DD74-490B-904C-0355BE3FA84A}"/>
    <cellStyle name="Comma 6 4 4 3 2" xfId="35580" xr:uid="{A9E9891F-C623-4402-A9EF-84348F7BDE3B}"/>
    <cellStyle name="Comma 6 4 4 4" xfId="35581" xr:uid="{03253BE3-6821-4738-B78E-B20988553393}"/>
    <cellStyle name="Comma 6 4 5" xfId="35582" xr:uid="{C2BA40AA-98EA-4EAF-9A08-EA1116AC11BB}"/>
    <cellStyle name="Comma 6 4 5 2" xfId="35583" xr:uid="{9637A0B2-0323-4146-9386-397C91E88E25}"/>
    <cellStyle name="Comma 6 4 5 2 2" xfId="35584" xr:uid="{39466869-378E-48A7-94F9-D98463E7CAAA}"/>
    <cellStyle name="Comma 6 4 5 3" xfId="35585" xr:uid="{ABF0E97D-9088-4EB8-A31A-454183D70FFB}"/>
    <cellStyle name="Comma 6 4 6" xfId="35586" xr:uid="{0BA7288E-A153-4888-8318-EA5A74D5375E}"/>
    <cellStyle name="Comma 6 4 6 2" xfId="35587" xr:uid="{ACBDBD6B-B7FE-4C8E-A16B-75883D6448A8}"/>
    <cellStyle name="Comma 6 4 7" xfId="35588" xr:uid="{9FB342AC-B054-41A8-B054-93E1BF232674}"/>
    <cellStyle name="Comma 6 4 7 2" xfId="35589" xr:uid="{0726CDEC-47A7-4729-A81C-2F56FC92B273}"/>
    <cellStyle name="Comma 6 4 8" xfId="35590" xr:uid="{78F43818-513C-4048-9291-92FB511232ED}"/>
    <cellStyle name="Comma 6 4 9" xfId="35591" xr:uid="{6A4EF864-7C78-4A1B-A5BA-F215552B9EA9}"/>
    <cellStyle name="Comma 6 5" xfId="35592" xr:uid="{D4C8D3FD-C595-49F2-A137-145E8C88C200}"/>
    <cellStyle name="Comma 6 5 2" xfId="35593" xr:uid="{74C4AD96-2EE5-42E7-9E2E-5AC508C86F63}"/>
    <cellStyle name="Comma 6 5 2 2" xfId="35594" xr:uid="{D364029D-76FA-40FB-8EFF-F7BF33ABD936}"/>
    <cellStyle name="Comma 6 5 2 2 2" xfId="35595" xr:uid="{17CE9E31-6A05-48AC-B297-EEA6D1D6FEAD}"/>
    <cellStyle name="Comma 6 5 2 2 2 2" xfId="35596" xr:uid="{1488C82D-49C9-40C3-AEF8-605A702E67D3}"/>
    <cellStyle name="Comma 6 5 2 2 2 2 2" xfId="35597" xr:uid="{C8FF1718-D6B1-42B6-AB36-8A591D0C5134}"/>
    <cellStyle name="Comma 6 5 2 2 2 3" xfId="35598" xr:uid="{294BFECA-E942-4595-A920-0E3AC5D7CF01}"/>
    <cellStyle name="Comma 6 5 2 2 3" xfId="35599" xr:uid="{91AC3268-5C43-412D-A959-490110A183C8}"/>
    <cellStyle name="Comma 6 5 2 2 3 2" xfId="35600" xr:uid="{12EB09B3-48AE-4782-A2A3-872AEB5F9A96}"/>
    <cellStyle name="Comma 6 5 2 2 4" xfId="35601" xr:uid="{7E85B5C9-91C5-4007-AEC3-AA0287CB64B7}"/>
    <cellStyle name="Comma 6 5 2 3" xfId="35602" xr:uid="{13665840-9914-46E7-B82F-692C3E2A5E82}"/>
    <cellStyle name="Comma 6 5 2 3 2" xfId="35603" xr:uid="{96420EAE-7883-4834-B169-06AFBF7EED93}"/>
    <cellStyle name="Comma 6 5 2 3 2 2" xfId="35604" xr:uid="{774BFCC0-0D8B-41BB-91AA-64D24DE3E605}"/>
    <cellStyle name="Comma 6 5 2 3 3" xfId="35605" xr:uid="{23C9D489-EC58-415E-B024-AF3083A97FB6}"/>
    <cellStyle name="Comma 6 5 2 4" xfId="35606" xr:uid="{785478CE-0645-4127-A2F9-4DD0C8815A95}"/>
    <cellStyle name="Comma 6 5 2 4 2" xfId="35607" xr:uid="{C77E7B04-6BE7-42AC-8C3A-598F1412BDAD}"/>
    <cellStyle name="Comma 6 5 2 5" xfId="35608" xr:uid="{F293BA98-F0CD-499F-80FF-61A16B6D4B05}"/>
    <cellStyle name="Comma 6 5 3" xfId="35609" xr:uid="{BC695E2C-9432-4914-9AF4-0C27743D7E9C}"/>
    <cellStyle name="Comma 6 5 3 2" xfId="35610" xr:uid="{DAEC8874-745C-463F-A96B-E6BE8BE5EBBE}"/>
    <cellStyle name="Comma 6 5 3 2 2" xfId="35611" xr:uid="{CE1B6572-07BF-43B5-8225-EFEE2903CDA9}"/>
    <cellStyle name="Comma 6 5 3 2 2 2" xfId="35612" xr:uid="{4114396F-1380-47D4-BDD6-D50C2B622950}"/>
    <cellStyle name="Comma 6 5 3 2 2 2 2" xfId="35613" xr:uid="{FDCDCDDD-01D6-4AA6-B960-6DA2A1073377}"/>
    <cellStyle name="Comma 6 5 3 2 2 3" xfId="35614" xr:uid="{315C8A6D-9976-495F-9CAD-B91FD69D3097}"/>
    <cellStyle name="Comma 6 5 3 2 3" xfId="35615" xr:uid="{823F6961-F7B4-4CC7-99D8-764DA41868AB}"/>
    <cellStyle name="Comma 6 5 3 2 3 2" xfId="35616" xr:uid="{EB05F7EC-B4A2-4974-8A6D-844825133A51}"/>
    <cellStyle name="Comma 6 5 3 2 4" xfId="35617" xr:uid="{88AAA003-F00A-40B2-90F8-BA16E7D82A18}"/>
    <cellStyle name="Comma 6 5 3 3" xfId="35618" xr:uid="{FDBFCA36-E5DA-42FF-91AA-246214ED8FED}"/>
    <cellStyle name="Comma 6 5 3 3 2" xfId="35619" xr:uid="{96EBD5ED-4FEC-4AB0-9AA6-A10D41808CDB}"/>
    <cellStyle name="Comma 6 5 3 3 2 2" xfId="35620" xr:uid="{90A4FF56-24FC-4B1F-887C-D2783F9BA206}"/>
    <cellStyle name="Comma 6 5 3 3 3" xfId="35621" xr:uid="{CE22B74A-17D6-47B9-A25E-5A7060E4A316}"/>
    <cellStyle name="Comma 6 5 3 4" xfId="35622" xr:uid="{0E162C58-716F-40CA-A542-1A3BB1E32591}"/>
    <cellStyle name="Comma 6 5 3 4 2" xfId="35623" xr:uid="{CFFF0314-10A1-4C8D-87B5-B40E5631977D}"/>
    <cellStyle name="Comma 6 5 3 5" xfId="35624" xr:uid="{72DD1985-F5EB-4E11-A775-62C4C2DD5071}"/>
    <cellStyle name="Comma 6 5 4" xfId="35625" xr:uid="{854D8CDF-C9D2-4218-A40A-E8872CA819DD}"/>
    <cellStyle name="Comma 6 5 4 2" xfId="35626" xr:uid="{83D9B1DE-C51B-4ACF-AD91-8153A8EFA1AA}"/>
    <cellStyle name="Comma 6 5 4 2 2" xfId="35627" xr:uid="{F6B82017-A50D-41A7-BD6F-5DA062ADBCEC}"/>
    <cellStyle name="Comma 6 5 4 2 2 2" xfId="35628" xr:uid="{C0A2D7C6-99B8-4B7F-B57A-E7C4A797ABDF}"/>
    <cellStyle name="Comma 6 5 4 2 3" xfId="35629" xr:uid="{0F5D9E0E-A7AB-40FD-BB00-01136401D35E}"/>
    <cellStyle name="Comma 6 5 4 3" xfId="35630" xr:uid="{BCE71361-785F-4321-AF9C-7D94D71A5BE0}"/>
    <cellStyle name="Comma 6 5 4 3 2" xfId="35631" xr:uid="{496FD710-364C-476C-BD8B-20CEC08DE021}"/>
    <cellStyle name="Comma 6 5 4 4" xfId="35632" xr:uid="{CF8AD6D7-0736-4563-B181-934B1137A4E4}"/>
    <cellStyle name="Comma 6 5 5" xfId="35633" xr:uid="{1A87CB97-F272-4FF8-AC26-17CE8657F5CE}"/>
    <cellStyle name="Comma 6 5 5 2" xfId="35634" xr:uid="{F3546ED3-70A9-48F7-B788-13BAE005057C}"/>
    <cellStyle name="Comma 6 5 5 2 2" xfId="35635" xr:uid="{F16740A6-01B7-4FAF-B245-C9BE3166197E}"/>
    <cellStyle name="Comma 6 5 5 3" xfId="35636" xr:uid="{F6D3B479-C8F7-4D1C-A0AD-942BE5C3678E}"/>
    <cellStyle name="Comma 6 5 6" xfId="35637" xr:uid="{CF9F5B28-E758-4950-9044-3127AE8F244D}"/>
    <cellStyle name="Comma 6 5 6 2" xfId="35638" xr:uid="{169751F2-6715-4A43-B130-F897DD4ADD91}"/>
    <cellStyle name="Comma 6 5 7" xfId="35639" xr:uid="{59A7EE2B-B1CE-4AF1-AC57-C6C31D86B680}"/>
    <cellStyle name="Comma 6 5 7 2" xfId="35640" xr:uid="{26F7DFFF-5F4E-4F96-8989-81B00DE2C4E0}"/>
    <cellStyle name="Comma 6 5 8" xfId="35641" xr:uid="{9DCC6877-DD39-4CCD-802C-C627B9847070}"/>
    <cellStyle name="Comma 6 5 9" xfId="35642" xr:uid="{CEDF9A41-3FFC-4D1F-8FE7-8296E2EE34F8}"/>
    <cellStyle name="Comma 6 6" xfId="35643" xr:uid="{ACEAD30F-B130-4391-AEF4-7565EA91CD02}"/>
    <cellStyle name="Comma 6 6 2" xfId="35644" xr:uid="{8142A4CE-A764-4232-8D86-066BB4B9D9F5}"/>
    <cellStyle name="Comma 6 6 2 2" xfId="35645" xr:uid="{5E728631-3247-463D-A0DF-DBEEE1A881DE}"/>
    <cellStyle name="Comma 6 6 2 2 2" xfId="35646" xr:uid="{FA17896F-E018-445D-82C0-4FF3D2E50765}"/>
    <cellStyle name="Comma 6 6 2 2 2 2" xfId="35647" xr:uid="{B5157A15-BC15-4321-98FC-D63BACEFF60E}"/>
    <cellStyle name="Comma 6 6 2 2 2 2 2" xfId="35648" xr:uid="{958598BE-473A-4F0D-A835-36534C7E772B}"/>
    <cellStyle name="Comma 6 6 2 2 2 3" xfId="35649" xr:uid="{81C4F30C-96F4-46DC-847B-7E755E3A71F5}"/>
    <cellStyle name="Comma 6 6 2 2 3" xfId="35650" xr:uid="{BAEF80B2-91C7-44C5-951D-7EAAA8E37B29}"/>
    <cellStyle name="Comma 6 6 2 2 3 2" xfId="35651" xr:uid="{380E6EE6-E283-4E87-AAD0-04174F1F9CE4}"/>
    <cellStyle name="Comma 6 6 2 2 4" xfId="35652" xr:uid="{AEDEF25A-07E8-42F5-B0B1-6247DFAC94C9}"/>
    <cellStyle name="Comma 6 6 2 3" xfId="35653" xr:uid="{C5F0AB81-DB1A-4855-A2F3-7EB7538F6E77}"/>
    <cellStyle name="Comma 6 6 2 3 2" xfId="35654" xr:uid="{B2A0E981-96F1-45EB-AD0A-35A0C9B17C4B}"/>
    <cellStyle name="Comma 6 6 2 3 2 2" xfId="35655" xr:uid="{BF0CD497-79F5-4378-B8CD-4B134E04A1CB}"/>
    <cellStyle name="Comma 6 6 2 3 3" xfId="35656" xr:uid="{62C69076-EE1B-40EF-89B6-1839E514AB8F}"/>
    <cellStyle name="Comma 6 6 2 4" xfId="35657" xr:uid="{8A09D3F6-2968-4B60-961D-54A5118B7AE3}"/>
    <cellStyle name="Comma 6 6 2 4 2" xfId="35658" xr:uid="{227CF3D7-F030-4E32-A20A-DAEE1206DE2F}"/>
    <cellStyle name="Comma 6 6 2 5" xfId="35659" xr:uid="{F03938CC-660B-4444-85CE-14ECC0E04974}"/>
    <cellStyle name="Comma 6 6 3" xfId="35660" xr:uid="{D93C306F-543C-4C2C-8BC0-E38892DE41B5}"/>
    <cellStyle name="Comma 6 6 3 2" xfId="35661" xr:uid="{917CC3F4-B450-4939-B9D2-BD755BE30592}"/>
    <cellStyle name="Comma 6 6 3 2 2" xfId="35662" xr:uid="{C2BE52CA-5491-422B-80DB-082A4D3D10B4}"/>
    <cellStyle name="Comma 6 6 3 2 2 2" xfId="35663" xr:uid="{58311A7A-06B2-476C-B7B3-14955435B87C}"/>
    <cellStyle name="Comma 6 6 3 2 3" xfId="35664" xr:uid="{66584EC4-E65E-48EF-8711-4B2C008762ED}"/>
    <cellStyle name="Comma 6 6 3 3" xfId="35665" xr:uid="{18AE00D8-D28B-4920-BE60-C5DC20E9C3C5}"/>
    <cellStyle name="Comma 6 6 3 3 2" xfId="35666" xr:uid="{782028E9-5011-401B-96AA-CE6F2CC3AC4E}"/>
    <cellStyle name="Comma 6 6 3 4" xfId="35667" xr:uid="{125D4162-A021-4E3B-8A58-BDE4455491EE}"/>
    <cellStyle name="Comma 6 6 4" xfId="35668" xr:uid="{1DF7624A-648A-497C-92AB-9F26D2A31AC0}"/>
    <cellStyle name="Comma 6 6 4 2" xfId="35669" xr:uid="{7F9C005E-DA09-49C8-AD7E-D578EB1547D9}"/>
    <cellStyle name="Comma 6 6 4 2 2" xfId="35670" xr:uid="{1C726533-092A-4CAE-9D85-5E63D9077987}"/>
    <cellStyle name="Comma 6 6 4 3" xfId="35671" xr:uid="{2DAB049D-836D-4917-979E-9B4FFB785818}"/>
    <cellStyle name="Comma 6 6 5" xfId="35672" xr:uid="{8174863A-07C3-46A9-A375-00A9CB78EA6A}"/>
    <cellStyle name="Comma 6 6 5 2" xfId="35673" xr:uid="{6310DD8F-6D97-46A9-9BB8-D16B0528C5C7}"/>
    <cellStyle name="Comma 6 6 6" xfId="35674" xr:uid="{CDB93EA0-FEB5-4CCC-8E03-DC8FE24D3B50}"/>
    <cellStyle name="Comma 6 6 6 2" xfId="35675" xr:uid="{79145142-8FCE-4566-9723-0FDDBCA9CBBE}"/>
    <cellStyle name="Comma 6 6 7" xfId="35676" xr:uid="{048BAC0B-9F4B-450E-AF10-9D876E64370F}"/>
    <cellStyle name="Comma 6 6 8" xfId="35677" xr:uid="{08A01E6C-B375-4CBB-BC10-F3D1DDEB4756}"/>
    <cellStyle name="Comma 6 7" xfId="35678" xr:uid="{CDED5D85-40A0-49B2-813F-B896645D6D34}"/>
    <cellStyle name="Comma 6 7 2" xfId="35679" xr:uid="{2271C89E-0045-4322-A80C-EBF3A2EC7260}"/>
    <cellStyle name="Comma 6 7 2 2" xfId="35680" xr:uid="{2182B054-26A5-439C-929D-0722DF1AF1EF}"/>
    <cellStyle name="Comma 6 7 2 2 2" xfId="35681" xr:uid="{BEF143B7-900F-4EBF-BBFA-D7A0D17047CD}"/>
    <cellStyle name="Comma 6 7 2 2 2 2" xfId="35682" xr:uid="{C402F960-5D9F-4AB4-B550-A6DB1EA61E23}"/>
    <cellStyle name="Comma 6 7 2 2 3" xfId="35683" xr:uid="{99A252F7-B9B0-49D9-911A-A10C42664EFA}"/>
    <cellStyle name="Comma 6 7 2 3" xfId="35684" xr:uid="{930DAFCD-BC40-4329-9206-6A1EC89D3925}"/>
    <cellStyle name="Comma 6 7 2 3 2" xfId="35685" xr:uid="{16B665E5-7C0C-46F5-82DF-C79856059DAD}"/>
    <cellStyle name="Comma 6 7 2 4" xfId="35686" xr:uid="{9CE83180-E736-4FE7-A8C3-40D016F5470B}"/>
    <cellStyle name="Comma 6 7 3" xfId="35687" xr:uid="{F30DFFAA-CEDF-4739-B055-82E8D4F28B26}"/>
    <cellStyle name="Comma 6 7 3 2" xfId="35688" xr:uid="{A55A1519-8D7A-4685-B763-2CD188D509AF}"/>
    <cellStyle name="Comma 6 7 3 2 2" xfId="35689" xr:uid="{F089FF03-2066-4790-89E1-6A1951606AA9}"/>
    <cellStyle name="Comma 6 7 3 3" xfId="35690" xr:uid="{52CAEDCF-D014-43C4-A1A5-15EDFCE226C4}"/>
    <cellStyle name="Comma 6 7 4" xfId="35691" xr:uid="{47AADF35-56DE-4F9B-B389-57B87966993B}"/>
    <cellStyle name="Comma 6 7 4 2" xfId="35692" xr:uid="{4D3A11E2-3D8C-4FA7-8081-C6EAB101E4C0}"/>
    <cellStyle name="Comma 6 7 5" xfId="35693" xr:uid="{343ACB85-8DC0-475A-9033-8184F6AA9C34}"/>
    <cellStyle name="Comma 6 8" xfId="35694" xr:uid="{98B72F5B-1E65-408D-BC64-287AA44B7DE1}"/>
    <cellStyle name="Comma 6 8 2" xfId="35695" xr:uid="{ECB4021C-1C38-420D-AB82-47FF5398CCC8}"/>
    <cellStyle name="Comma 6 8 2 2" xfId="35696" xr:uid="{530DA9E1-73DD-4538-8FFC-76C2FC69FD25}"/>
    <cellStyle name="Comma 6 8 2 2 2" xfId="35697" xr:uid="{E7203C7D-B920-4290-943E-7457C57E9EE1}"/>
    <cellStyle name="Comma 6 8 2 2 2 2" xfId="35698" xr:uid="{339243A2-4553-472B-BDCD-D1D062F7C97E}"/>
    <cellStyle name="Comma 6 8 2 2 3" xfId="35699" xr:uid="{8D0E4DFC-E12C-466E-A71D-DBDF0EDD7BB5}"/>
    <cellStyle name="Comma 6 8 2 3" xfId="35700" xr:uid="{DB351395-E149-48A9-8482-E7D9E1F40543}"/>
    <cellStyle name="Comma 6 8 2 3 2" xfId="35701" xr:uid="{C4C1A8B6-0A2A-470D-A59C-7B4BBF3C0002}"/>
    <cellStyle name="Comma 6 8 2 4" xfId="35702" xr:uid="{57387975-3968-4D2F-86D1-0837D61EF031}"/>
    <cellStyle name="Comma 6 8 3" xfId="35703" xr:uid="{03193A25-FA3A-4D83-A44E-46C830DC225C}"/>
    <cellStyle name="Comma 6 8 3 2" xfId="35704" xr:uid="{B2AA2DCD-957B-4592-B56C-55CA30147EF0}"/>
    <cellStyle name="Comma 6 8 3 2 2" xfId="35705" xr:uid="{B39EE49F-4239-4A3B-9E64-0BAB5B52BAA8}"/>
    <cellStyle name="Comma 6 8 3 3" xfId="35706" xr:uid="{AE1059CD-6A80-44CB-B31E-46F94BD8634D}"/>
    <cellStyle name="Comma 6 8 4" xfId="35707" xr:uid="{0BE439B5-6E43-4F1D-AF46-28A2164E0CD2}"/>
    <cellStyle name="Comma 6 8 4 2" xfId="35708" xr:uid="{EF62FA99-0AEB-4118-BE63-4039DCF1A56C}"/>
    <cellStyle name="Comma 6 8 5" xfId="35709" xr:uid="{74D2905C-B8FA-47F5-909B-72C71C4C9F6D}"/>
    <cellStyle name="Comma 6 9" xfId="35710" xr:uid="{D90472D3-BDBB-4CEC-8576-7F9BEC71EFC0}"/>
    <cellStyle name="Comma 6 9 2" xfId="35711" xr:uid="{478DF265-35DA-4B11-80C2-B0CF7AE2B3F3}"/>
    <cellStyle name="Comma 6 9 2 2" xfId="35712" xr:uid="{1D05F9E6-2106-43BF-8114-C7246D6FA3BD}"/>
    <cellStyle name="Comma 6 9 2 2 2" xfId="35713" xr:uid="{3D40A29C-97CF-4FA1-A6C8-29862EC71015}"/>
    <cellStyle name="Comma 6 9 2 2 2 2" xfId="35714" xr:uid="{B40722CE-0C98-4D77-AEF7-C54556FB06A3}"/>
    <cellStyle name="Comma 6 9 2 2 3" xfId="35715" xr:uid="{7941428F-E659-4471-BACC-881DBB4268ED}"/>
    <cellStyle name="Comma 6 9 2 3" xfId="35716" xr:uid="{87C27B6F-ABF2-4356-B053-23B75D490546}"/>
    <cellStyle name="Comma 6 9 2 3 2" xfId="35717" xr:uid="{21C4478C-BC17-4640-BC20-4DBA9F4F0FE9}"/>
    <cellStyle name="Comma 6 9 2 4" xfId="35718" xr:uid="{165FAD66-2400-4EE4-84BB-FAB888D022A5}"/>
    <cellStyle name="Comma 6 9 3" xfId="35719" xr:uid="{49FFC6AF-FF7E-4DEB-B719-11DA33E47CFF}"/>
    <cellStyle name="Comma 6 9 3 2" xfId="35720" xr:uid="{0A9E1C1B-A5EA-46CE-BB0E-C28771D3C01C}"/>
    <cellStyle name="Comma 6 9 3 2 2" xfId="35721" xr:uid="{444AD9B7-ABA3-4E95-9B51-2F208B4D238D}"/>
    <cellStyle name="Comma 6 9 3 3" xfId="35722" xr:uid="{387DC183-08D2-4B3B-9F8F-BFA459DC6F9E}"/>
    <cellStyle name="Comma 6 9 4" xfId="35723" xr:uid="{ABE90A53-DDE5-4BAA-A6F0-7DD7D47284A7}"/>
    <cellStyle name="Comma 6 9 4 2" xfId="35724" xr:uid="{C55DED77-8B96-47A7-B007-76F17E783EDA}"/>
    <cellStyle name="Comma 6 9 5" xfId="35725" xr:uid="{72B50AA5-0C54-4603-A684-80B538F92524}"/>
    <cellStyle name="Comma 7" xfId="35726" xr:uid="{B0151A2D-05CB-432B-B1EF-47C4041DA275}"/>
    <cellStyle name="Comma 7 10" xfId="35727" xr:uid="{49CB74BF-3039-40B0-A417-FD27AD54B2E4}"/>
    <cellStyle name="Comma 7 10 2" xfId="35728" xr:uid="{45DFC9DA-4E32-4008-9139-3FF142B6205B}"/>
    <cellStyle name="Comma 7 10 2 2" xfId="35729" xr:uid="{81FD325F-6491-457D-A52E-7A8EB0B31EB4}"/>
    <cellStyle name="Comma 7 10 2 2 2" xfId="35730" xr:uid="{C0602AC5-0741-4625-9E79-7D62911F08B5}"/>
    <cellStyle name="Comma 7 10 2 2 2 2" xfId="35731" xr:uid="{7A02E666-3827-4656-8B5E-F8022505F46E}"/>
    <cellStyle name="Comma 7 10 2 2 3" xfId="35732" xr:uid="{DE7352BA-6EB5-47A5-ADE2-A6702750D5E0}"/>
    <cellStyle name="Comma 7 10 2 3" xfId="35733" xr:uid="{92DBA136-4343-4471-9DB4-66A35DCB77F1}"/>
    <cellStyle name="Comma 7 10 2 3 2" xfId="35734" xr:uid="{D3EDD60E-7AC1-4EA1-AA12-7BF6B33877AF}"/>
    <cellStyle name="Comma 7 10 2 4" xfId="35735" xr:uid="{A3E32E95-635C-4D45-8587-81D5671DAAAE}"/>
    <cellStyle name="Comma 7 10 3" xfId="35736" xr:uid="{C4491A1B-9AAB-4EE8-8010-2E933642F90E}"/>
    <cellStyle name="Comma 7 10 3 2" xfId="35737" xr:uid="{ACD98BED-8842-46E9-8641-B9B04F76DB78}"/>
    <cellStyle name="Comma 7 10 3 2 2" xfId="35738" xr:uid="{5D6DDAE0-26AB-483A-A496-2A246FE08B0B}"/>
    <cellStyle name="Comma 7 10 3 3" xfId="35739" xr:uid="{2282C73B-B767-41A1-9A08-7DAD9EB23F62}"/>
    <cellStyle name="Comma 7 10 4" xfId="35740" xr:uid="{FFAD1E59-53CE-4B85-933A-A0AEA7976DDA}"/>
    <cellStyle name="Comma 7 10 4 2" xfId="35741" xr:uid="{5BC0A88D-B47D-408A-881D-4BBC678F61FB}"/>
    <cellStyle name="Comma 7 10 5" xfId="35742" xr:uid="{D7037D43-9B52-476B-B3E9-8C6B855BFE7B}"/>
    <cellStyle name="Comma 7 11" xfId="35743" xr:uid="{5720FB04-7DFC-44DB-ABAC-99B0AF7B905C}"/>
    <cellStyle name="Comma 7 11 2" xfId="35744" xr:uid="{12AACCC1-D8D7-47AC-BBF6-CCF82A6F5F33}"/>
    <cellStyle name="Comma 7 11 2 2" xfId="35745" xr:uid="{20A95A4E-BF4B-4A94-A7E7-4F9AA830D1AC}"/>
    <cellStyle name="Comma 7 11 2 2 2" xfId="35746" xr:uid="{D28737FC-E46A-4E08-8BA9-CF468DC4D08F}"/>
    <cellStyle name="Comma 7 11 2 3" xfId="35747" xr:uid="{812CFA23-4E2F-4031-9B01-5CD6F6B7C858}"/>
    <cellStyle name="Comma 7 11 3" xfId="35748" xr:uid="{429ECD70-C85E-4C9F-A44A-E9223539DEDF}"/>
    <cellStyle name="Comma 7 11 3 2" xfId="35749" xr:uid="{C9479B52-3335-4195-B730-0337ED9C884D}"/>
    <cellStyle name="Comma 7 11 4" xfId="35750" xr:uid="{ED0E20F8-B728-43BE-8115-0993401FDCDE}"/>
    <cellStyle name="Comma 7 12" xfId="35751" xr:uid="{7B2A89D0-BA9A-480D-AF72-6122E1AD4C8F}"/>
    <cellStyle name="Comma 7 12 2" xfId="35752" xr:uid="{24C7C4E1-249A-4F95-9769-34FD1BE735EC}"/>
    <cellStyle name="Comma 7 12 2 2" xfId="35753" xr:uid="{EC2B05D7-EC72-4D9C-AD04-6E9E9758BF98}"/>
    <cellStyle name="Comma 7 12 3" xfId="35754" xr:uid="{9C5F3B16-E1BB-4DB1-9FF3-47404F779EAB}"/>
    <cellStyle name="Comma 7 13" xfId="35755" xr:uid="{8B55E805-5992-4D89-BECC-A1E7C1D9DA88}"/>
    <cellStyle name="Comma 7 13 2" xfId="35756" xr:uid="{928FEEB5-9C9B-4CF3-AA41-E7281721E329}"/>
    <cellStyle name="Comma 7 14" xfId="35757" xr:uid="{1F0C4744-7E0C-4EA7-A5FC-53CD4B63E87E}"/>
    <cellStyle name="Comma 7 14 2" xfId="35758" xr:uid="{492652FA-F40A-4B49-9086-D72C75FDCB07}"/>
    <cellStyle name="Comma 7 15" xfId="35759" xr:uid="{6F3A4FF2-C112-4F07-95A8-D3DBA39462E8}"/>
    <cellStyle name="Comma 7 16" xfId="35760" xr:uid="{958CD682-F10F-4FA3-B322-EFB096696B15}"/>
    <cellStyle name="Comma 7 2" xfId="35761" xr:uid="{538EA582-F8B3-4A67-B1C6-DE1383A525DB}"/>
    <cellStyle name="Comma 7 2 10" xfId="35762" xr:uid="{465C2CA8-BC57-408A-A25B-8E8666994A47}"/>
    <cellStyle name="Comma 7 2 10 2" xfId="35763" xr:uid="{A9D0C1E1-A847-40C4-AD2D-CC586E5CFF09}"/>
    <cellStyle name="Comma 7 2 11" xfId="35764" xr:uid="{CB5B10AC-ED60-4712-BA93-24057D8E3FFB}"/>
    <cellStyle name="Comma 7 2 11 2" xfId="35765" xr:uid="{355AC3A4-B432-4F5D-9902-D61C513F9CDA}"/>
    <cellStyle name="Comma 7 2 12" xfId="35766" xr:uid="{283FBA34-FBBF-41F5-A81A-B95B632C7908}"/>
    <cellStyle name="Comma 7 2 13" xfId="35767" xr:uid="{AAFA9797-A998-4422-ABF3-72BEAA296556}"/>
    <cellStyle name="Comma 7 2 2" xfId="35768" xr:uid="{BDFF9CC5-B26D-4DC4-A5EE-14A8AD9D808B}"/>
    <cellStyle name="Comma 7 2 2 2" xfId="35769" xr:uid="{3261608A-42DC-456D-9C37-80902D11AB46}"/>
    <cellStyle name="Comma 7 2 2 2 2" xfId="35770" xr:uid="{7F81764B-1E3B-4791-988C-BB2EED40F822}"/>
    <cellStyle name="Comma 7 2 2 2 2 2" xfId="35771" xr:uid="{3293A13D-6A77-4853-A16A-4E2ACDE0201C}"/>
    <cellStyle name="Comma 7 2 2 2 2 2 2" xfId="35772" xr:uid="{099F1880-6435-47D5-AB4F-C2E4F7AEF9FD}"/>
    <cellStyle name="Comma 7 2 2 2 2 2 2 2" xfId="35773" xr:uid="{F54F3535-EB49-47BB-BC53-EF129DE9728E}"/>
    <cellStyle name="Comma 7 2 2 2 2 2 3" xfId="35774" xr:uid="{7F1C32AD-BF3F-430F-A1DB-5BF11FAED3FF}"/>
    <cellStyle name="Comma 7 2 2 2 2 3" xfId="35775" xr:uid="{38281424-C149-4897-81BE-B4E67230685C}"/>
    <cellStyle name="Comma 7 2 2 2 2 3 2" xfId="35776" xr:uid="{59B9DAF5-3851-43E9-BB88-B3D2A4B88AE4}"/>
    <cellStyle name="Comma 7 2 2 2 2 4" xfId="35777" xr:uid="{763D9104-F407-40C9-8B86-1671F21CAEFF}"/>
    <cellStyle name="Comma 7 2 2 2 2 4 2" xfId="35778" xr:uid="{AE3D34E5-9E7C-4403-80C7-B46B8F5B21DA}"/>
    <cellStyle name="Comma 7 2 2 2 2 5" xfId="35779" xr:uid="{ABB2E952-879F-4778-AED3-21FFBC4CC8D3}"/>
    <cellStyle name="Comma 7 2 2 2 2 6" xfId="35780" xr:uid="{54316E7C-DE2B-4272-B6E7-3AA32CECA253}"/>
    <cellStyle name="Comma 7 2 2 2 3" xfId="35781" xr:uid="{2B718B63-A949-413F-ADEA-0B0D4346B69F}"/>
    <cellStyle name="Comma 7 2 2 2 3 2" xfId="35782" xr:uid="{93710B84-A226-4C17-B3D4-5F18FC02C434}"/>
    <cellStyle name="Comma 7 2 2 2 3 2 2" xfId="35783" xr:uid="{C33A5D8D-D58F-4C64-B1B9-9C5F3E07C02A}"/>
    <cellStyle name="Comma 7 2 2 2 3 3" xfId="35784" xr:uid="{04A6380B-6638-4240-B9FC-9D014C55CD61}"/>
    <cellStyle name="Comma 7 2 2 2 4" xfId="35785" xr:uid="{53169DAB-E4C3-46A0-BB8F-A60CEF52E9F1}"/>
    <cellStyle name="Comma 7 2 2 2 4 2" xfId="35786" xr:uid="{4D49C465-857E-4284-939B-CADA7C6E1859}"/>
    <cellStyle name="Comma 7 2 2 2 5" xfId="35787" xr:uid="{12FDCD72-28B4-4B04-B31D-131A0A295792}"/>
    <cellStyle name="Comma 7 2 2 2 5 2" xfId="35788" xr:uid="{76C931A2-8091-41DB-87D5-546AEF6758E0}"/>
    <cellStyle name="Comma 7 2 2 2 6" xfId="35789" xr:uid="{48E108FE-32DD-4F36-8AB1-FF96D5142398}"/>
    <cellStyle name="Comma 7 2 2 2 7" xfId="35790" xr:uid="{E05852CF-81A5-4643-B65E-92AADDAF0CD7}"/>
    <cellStyle name="Comma 7 2 2 3" xfId="35791" xr:uid="{CEEA389A-8CA5-4BEA-B888-0224FFCC3D51}"/>
    <cellStyle name="Comma 7 2 2 3 2" xfId="35792" xr:uid="{223BA3E5-4604-4A28-8033-7047489763C9}"/>
    <cellStyle name="Comma 7 2 2 3 2 2" xfId="35793" xr:uid="{2BD588DA-6173-4D19-A09B-3872DB6E5F31}"/>
    <cellStyle name="Comma 7 2 2 3 2 2 2" xfId="35794" xr:uid="{BAB5FBA4-E888-4751-8195-47713F78F50B}"/>
    <cellStyle name="Comma 7 2 2 3 2 2 2 2" xfId="35795" xr:uid="{098B6AC3-B531-4285-AA9E-B11211C183FA}"/>
    <cellStyle name="Comma 7 2 2 3 2 2 3" xfId="35796" xr:uid="{120A9D38-04AB-4A00-B08F-B95D338927B0}"/>
    <cellStyle name="Comma 7 2 2 3 2 3" xfId="35797" xr:uid="{5F4A2896-EE32-4425-8A4A-BCF926E0CCB7}"/>
    <cellStyle name="Comma 7 2 2 3 2 3 2" xfId="35798" xr:uid="{D4EC7370-2818-4506-9FFA-FB644C92547A}"/>
    <cellStyle name="Comma 7 2 2 3 2 4" xfId="35799" xr:uid="{1A583BC9-8C9A-44F5-BFEC-B0AD06339D2F}"/>
    <cellStyle name="Comma 7 2 2 3 3" xfId="35800" xr:uid="{5518F4D5-24C2-41EA-BFF1-8F3E8AB9EF83}"/>
    <cellStyle name="Comma 7 2 2 3 3 2" xfId="35801" xr:uid="{36D17280-F071-495A-9B77-EF95197C0684}"/>
    <cellStyle name="Comma 7 2 2 3 3 2 2" xfId="35802" xr:uid="{3088D1FF-65C8-4FCB-A41B-EF7723648FB3}"/>
    <cellStyle name="Comma 7 2 2 3 3 3" xfId="35803" xr:uid="{B2409842-97BA-40C3-BACF-4357AECDBC1B}"/>
    <cellStyle name="Comma 7 2 2 3 4" xfId="35804" xr:uid="{A91F1DDF-E5FF-4986-8CBD-509EF7C3B163}"/>
    <cellStyle name="Comma 7 2 2 3 4 2" xfId="35805" xr:uid="{557B2F0F-CAF2-45C2-8B90-7DD830FD6530}"/>
    <cellStyle name="Comma 7 2 2 3 5" xfId="35806" xr:uid="{ED351126-6685-4F10-94ED-EDE1DF6A4164}"/>
    <cellStyle name="Comma 7 2 2 3 5 2" xfId="35807" xr:uid="{CE3C48FE-0C67-44C6-BC9B-88E736C686DF}"/>
    <cellStyle name="Comma 7 2 2 3 6" xfId="35808" xr:uid="{CFECD1A0-9CCE-460C-8565-E4518C0C037F}"/>
    <cellStyle name="Comma 7 2 2 3 7" xfId="35809" xr:uid="{EE2B961D-4367-4B82-9156-744F5E7E1A2B}"/>
    <cellStyle name="Comma 7 2 2 4" xfId="35810" xr:uid="{F065E605-B29F-4FB2-AE7E-A6BF6CFEEA83}"/>
    <cellStyle name="Comma 7 2 2 4 2" xfId="35811" xr:uid="{E0806C9E-9DC0-41F6-9EEA-EE4D6338F321}"/>
    <cellStyle name="Comma 7 2 2 4 2 2" xfId="35812" xr:uid="{3E5A5571-2604-4635-A92B-A6F31F2C2909}"/>
    <cellStyle name="Comma 7 2 2 4 2 2 2" xfId="35813" xr:uid="{28CEFEC4-0A5E-4442-8829-C50C4831FBE0}"/>
    <cellStyle name="Comma 7 2 2 4 2 3" xfId="35814" xr:uid="{2C109276-D176-40FC-A643-29471807DF76}"/>
    <cellStyle name="Comma 7 2 2 4 3" xfId="35815" xr:uid="{497F6B88-444F-434E-8672-EAED50556418}"/>
    <cellStyle name="Comma 7 2 2 4 3 2" xfId="35816" xr:uid="{12B26346-4D80-4A07-B327-CCF4A8ED3C8E}"/>
    <cellStyle name="Comma 7 2 2 4 4" xfId="35817" xr:uid="{F651EFFD-9CB2-4A2D-95C9-07A30E761F01}"/>
    <cellStyle name="Comma 7 2 2 5" xfId="35818" xr:uid="{72F5BEE8-CC93-4031-BA74-6DD958292C37}"/>
    <cellStyle name="Comma 7 2 2 5 2" xfId="35819" xr:uid="{A9332A4F-73BD-493F-9A4E-663291891B76}"/>
    <cellStyle name="Comma 7 2 2 5 2 2" xfId="35820" xr:uid="{C613B5AA-9AF7-41D1-B8D3-A04210A7DB7E}"/>
    <cellStyle name="Comma 7 2 2 5 3" xfId="35821" xr:uid="{24C8007D-D7D9-4B6B-9B85-A3F43D418112}"/>
    <cellStyle name="Comma 7 2 2 6" xfId="35822" xr:uid="{F334805F-54A5-4C15-BE17-9FA8A3D2FD85}"/>
    <cellStyle name="Comma 7 2 2 6 2" xfId="35823" xr:uid="{47C48CCF-77BF-46D7-99BA-5A661C8F7A58}"/>
    <cellStyle name="Comma 7 2 2 7" xfId="35824" xr:uid="{71F2B35F-78D4-4316-B1B5-E99F2E16F925}"/>
    <cellStyle name="Comma 7 2 2 7 2" xfId="35825" xr:uid="{C3418AA7-844F-48E8-8348-BDD32B217FE7}"/>
    <cellStyle name="Comma 7 2 2 8" xfId="35826" xr:uid="{610BC1DC-20B5-4E92-9C9C-66F2BE97171C}"/>
    <cellStyle name="Comma 7 2 2 9" xfId="35827" xr:uid="{E05FCAAA-359E-439D-8103-4FC94E61E252}"/>
    <cellStyle name="Comma 7 2 3" xfId="35828" xr:uid="{8354B4DC-D341-4E33-A219-7E8775326869}"/>
    <cellStyle name="Comma 7 2 3 2" xfId="35829" xr:uid="{F57A3921-FB8D-4529-8C58-9C85CB461950}"/>
    <cellStyle name="Comma 7 2 3 2 2" xfId="35830" xr:uid="{A5C58B35-79CD-4BEF-88CA-DE9A7D5A620F}"/>
    <cellStyle name="Comma 7 2 3 2 2 2" xfId="35831" xr:uid="{B001BF61-9B4C-4396-98CB-6516CF37C484}"/>
    <cellStyle name="Comma 7 2 3 2 2 2 2" xfId="35832" xr:uid="{FF9B08D6-EEE1-4E52-8D02-ADC4196568C8}"/>
    <cellStyle name="Comma 7 2 3 2 2 2 2 2" xfId="35833" xr:uid="{3BC9DB6D-A560-4D47-9FDD-D8D0CE23C8E2}"/>
    <cellStyle name="Comma 7 2 3 2 2 2 3" xfId="35834" xr:uid="{700EA234-B857-46A5-85F1-D306EF1ECBAE}"/>
    <cellStyle name="Comma 7 2 3 2 2 3" xfId="35835" xr:uid="{5FDC2D2C-EC86-4920-B902-6AAA3BC416A1}"/>
    <cellStyle name="Comma 7 2 3 2 2 3 2" xfId="35836" xr:uid="{57632375-8B61-4E61-AB67-E81583D68B5F}"/>
    <cellStyle name="Comma 7 2 3 2 2 4" xfId="35837" xr:uid="{E52A9282-BEB7-4AA0-8D5A-37882C3ED0A7}"/>
    <cellStyle name="Comma 7 2 3 2 3" xfId="35838" xr:uid="{A1A0CB18-3F4F-4260-AA21-4113799F278A}"/>
    <cellStyle name="Comma 7 2 3 2 3 2" xfId="35839" xr:uid="{0C919D30-B3A4-4C2E-95F2-92F294F8013E}"/>
    <cellStyle name="Comma 7 2 3 2 3 2 2" xfId="35840" xr:uid="{86B5A92B-73DD-434D-BF43-1EED0AB519B8}"/>
    <cellStyle name="Comma 7 2 3 2 3 3" xfId="35841" xr:uid="{3CB33D20-CFE4-4754-9BAA-20BC12039275}"/>
    <cellStyle name="Comma 7 2 3 2 4" xfId="35842" xr:uid="{E042F393-6E88-41CC-B248-1F54D4567F9A}"/>
    <cellStyle name="Comma 7 2 3 2 4 2" xfId="35843" xr:uid="{A916899F-4E40-40AB-BE9F-1D2FF5A5922D}"/>
    <cellStyle name="Comma 7 2 3 2 5" xfId="35844" xr:uid="{7F2BDA35-D63D-4B33-9CB8-782A71246692}"/>
    <cellStyle name="Comma 7 2 3 2 5 2" xfId="35845" xr:uid="{B268E0D1-C308-4DE6-A398-06FE4C6E5985}"/>
    <cellStyle name="Comma 7 2 3 2 6" xfId="35846" xr:uid="{8E350534-E8F5-4F7E-A177-A78B073234AE}"/>
    <cellStyle name="Comma 7 2 3 2 7" xfId="35847" xr:uid="{2F960CC0-169F-4D9B-93F1-77F98A7A5137}"/>
    <cellStyle name="Comma 7 2 3 3" xfId="35848" xr:uid="{2F5CB893-DD11-4995-97CC-C22448FCBFEB}"/>
    <cellStyle name="Comma 7 2 3 3 2" xfId="35849" xr:uid="{73888C2E-4E05-40AC-ACBF-88CDA7C66C8B}"/>
    <cellStyle name="Comma 7 2 3 3 2 2" xfId="35850" xr:uid="{A77A73BE-29EB-4705-9155-FBB1ED78A800}"/>
    <cellStyle name="Comma 7 2 3 3 2 2 2" xfId="35851" xr:uid="{3E3FDE32-4152-42CA-96B7-51575B0C4949}"/>
    <cellStyle name="Comma 7 2 3 3 2 3" xfId="35852" xr:uid="{028C6F7B-D864-45CC-AE93-3B1F90220340}"/>
    <cellStyle name="Comma 7 2 3 3 3" xfId="35853" xr:uid="{D203E90E-BA40-4BD5-B551-B127463705E2}"/>
    <cellStyle name="Comma 7 2 3 3 3 2" xfId="35854" xr:uid="{BA774ABC-321F-4DA6-89EC-2E0743766B33}"/>
    <cellStyle name="Comma 7 2 3 3 4" xfId="35855" xr:uid="{4ED19ADD-F6C8-4477-8BFF-00C4BB487385}"/>
    <cellStyle name="Comma 7 2 3 4" xfId="35856" xr:uid="{78FDEB0F-8CA7-40E3-B20E-F42BD29DB8C4}"/>
    <cellStyle name="Comma 7 2 3 4 2" xfId="35857" xr:uid="{03BC13AC-649E-4F74-8206-8DC7C8203299}"/>
    <cellStyle name="Comma 7 2 3 4 2 2" xfId="35858" xr:uid="{21A377D4-E566-4A48-9C80-F30EB54033E5}"/>
    <cellStyle name="Comma 7 2 3 4 3" xfId="35859" xr:uid="{D4122228-2A79-485A-91E0-BC59846CAC19}"/>
    <cellStyle name="Comma 7 2 3 5" xfId="35860" xr:uid="{90FBCBA8-ECDB-4E59-950F-1F57685CF745}"/>
    <cellStyle name="Comma 7 2 3 5 2" xfId="35861" xr:uid="{81034A64-08CE-451F-9D90-9CEA98E6B6A0}"/>
    <cellStyle name="Comma 7 2 3 6" xfId="35862" xr:uid="{D945038E-3B80-4034-BA7B-93D8381C2A4D}"/>
    <cellStyle name="Comma 7 2 3 6 2" xfId="35863" xr:uid="{303A4B8D-3DC1-483F-AF0C-72312840403D}"/>
    <cellStyle name="Comma 7 2 3 7" xfId="35864" xr:uid="{AE7BBFA6-681F-430F-87A4-65F8F07AAA54}"/>
    <cellStyle name="Comma 7 2 3 8" xfId="35865" xr:uid="{37E8FA64-51F6-43EB-987D-60E27C07FFEC}"/>
    <cellStyle name="Comma 7 2 4" xfId="35866" xr:uid="{0CECBCC9-E370-4C85-8978-5E30596062BE}"/>
    <cellStyle name="Comma 7 2 4 2" xfId="35867" xr:uid="{9A8EDC64-3DD6-40D1-BABE-387349FB32F1}"/>
    <cellStyle name="Comma 7 2 4 2 2" xfId="35868" xr:uid="{9265354E-6775-4844-9C42-51D0F9A6FDEF}"/>
    <cellStyle name="Comma 7 2 4 2 2 2" xfId="35869" xr:uid="{217F18FF-8E01-480B-8D42-7D1114981E23}"/>
    <cellStyle name="Comma 7 2 4 2 2 2 2" xfId="35870" xr:uid="{78FF9B91-0225-4046-8F94-CD30149F6514}"/>
    <cellStyle name="Comma 7 2 4 2 2 3" xfId="35871" xr:uid="{572A8A83-5DD2-4F94-BF1F-D6C4AB20AE09}"/>
    <cellStyle name="Comma 7 2 4 2 3" xfId="35872" xr:uid="{532E9226-207F-4AEF-BA86-17543B44F69B}"/>
    <cellStyle name="Comma 7 2 4 2 3 2" xfId="35873" xr:uid="{FA2C819B-F63F-431D-89C5-8CB84EF769F5}"/>
    <cellStyle name="Comma 7 2 4 2 4" xfId="35874" xr:uid="{AE88E25B-4FCC-4B61-ADA3-5BE31478F925}"/>
    <cellStyle name="Comma 7 2 4 3" xfId="35875" xr:uid="{82F14E9F-18E6-405E-9470-06121375E027}"/>
    <cellStyle name="Comma 7 2 4 3 2" xfId="35876" xr:uid="{32BD311C-1495-46C5-9E32-D75AB7B95B5C}"/>
    <cellStyle name="Comma 7 2 4 3 2 2" xfId="35877" xr:uid="{85FA93AD-5D8D-4DCE-A3CD-8EE55C510FFF}"/>
    <cellStyle name="Comma 7 2 4 3 3" xfId="35878" xr:uid="{232A5DF6-4240-4499-B769-89A8DB431FE7}"/>
    <cellStyle name="Comma 7 2 4 4" xfId="35879" xr:uid="{01C6B779-0E76-4F43-9061-300E7A97B218}"/>
    <cellStyle name="Comma 7 2 4 4 2" xfId="35880" xr:uid="{918BFE4B-61B0-4118-A855-A185BA5950D7}"/>
    <cellStyle name="Comma 7 2 4 5" xfId="35881" xr:uid="{54A35B32-2842-41DE-B027-350A71D65A32}"/>
    <cellStyle name="Comma 7 2 4 5 2" xfId="35882" xr:uid="{63EA2092-DD32-41BE-B0C4-F7EF139B3DC0}"/>
    <cellStyle name="Comma 7 2 4 6" xfId="35883" xr:uid="{F4DC470E-2072-4D98-8329-2AC213F26BD8}"/>
    <cellStyle name="Comma 7 2 4 7" xfId="35884" xr:uid="{E261C20E-312F-4A8B-AEE2-896A5A227EB4}"/>
    <cellStyle name="Comma 7 2 5" xfId="35885" xr:uid="{1B0358D1-5097-44EA-A90E-D83320B7E115}"/>
    <cellStyle name="Comma 7 2 5 2" xfId="35886" xr:uid="{F2BEDFDE-8BA1-41F7-989E-3FC59925CF7B}"/>
    <cellStyle name="Comma 7 2 5 2 2" xfId="35887" xr:uid="{C8EED404-9093-4E85-B3B5-4BAE562A67A7}"/>
    <cellStyle name="Comma 7 2 5 2 2 2" xfId="35888" xr:uid="{2D1B9BBD-77F4-485A-AC74-A65C979C4856}"/>
    <cellStyle name="Comma 7 2 5 2 2 2 2" xfId="35889" xr:uid="{CD27ADD2-7352-4334-8F09-208D7495687F}"/>
    <cellStyle name="Comma 7 2 5 2 2 3" xfId="35890" xr:uid="{7362435A-C937-4BAD-85FD-937DCA1E8DE7}"/>
    <cellStyle name="Comma 7 2 5 2 3" xfId="35891" xr:uid="{0C72C268-7FBC-44A5-AB45-359A142EEC10}"/>
    <cellStyle name="Comma 7 2 5 2 3 2" xfId="35892" xr:uid="{810D0EF0-7B89-4D16-A3DD-27DAB57FF327}"/>
    <cellStyle name="Comma 7 2 5 2 4" xfId="35893" xr:uid="{17553622-75BE-4AA1-8AF0-9025047D171C}"/>
    <cellStyle name="Comma 7 2 5 3" xfId="35894" xr:uid="{0C554EC7-E19B-43FE-BC52-18E201249B83}"/>
    <cellStyle name="Comma 7 2 5 3 2" xfId="35895" xr:uid="{B5C4C1F7-709A-4D94-B70E-0A7E593B04EC}"/>
    <cellStyle name="Comma 7 2 5 3 2 2" xfId="35896" xr:uid="{FC9DB244-666F-448C-8677-367DECC42E2A}"/>
    <cellStyle name="Comma 7 2 5 3 3" xfId="35897" xr:uid="{732FD0AA-8EA6-409D-B34B-55B421187726}"/>
    <cellStyle name="Comma 7 2 5 4" xfId="35898" xr:uid="{99BBD112-F8B1-4019-A091-EC9132EEEA15}"/>
    <cellStyle name="Comma 7 2 5 4 2" xfId="35899" xr:uid="{91743EF5-897E-4F09-A096-6FDFA6FCDC60}"/>
    <cellStyle name="Comma 7 2 5 5" xfId="35900" xr:uid="{C21648C1-286D-47BF-B02F-9EAD7F9844AF}"/>
    <cellStyle name="Comma 7 2 6" xfId="35901" xr:uid="{D8618705-EE96-4BDB-8321-13B747CFF0CE}"/>
    <cellStyle name="Comma 7 2 6 2" xfId="35902" xr:uid="{7524A2A6-D857-4584-8230-5F57E239DAFB}"/>
    <cellStyle name="Comma 7 2 6 2 2" xfId="35903" xr:uid="{E15080A6-6F78-466B-9640-DFA46464C33F}"/>
    <cellStyle name="Comma 7 2 6 2 2 2" xfId="35904" xr:uid="{FDA7A5BE-59F2-4A64-9691-1D63D1A200A2}"/>
    <cellStyle name="Comma 7 2 6 2 2 2 2" xfId="35905" xr:uid="{CE1877CB-7A29-4985-8CE0-642FE8AC8FB0}"/>
    <cellStyle name="Comma 7 2 6 2 2 3" xfId="35906" xr:uid="{8ABE7BAC-3580-4716-AB7C-9083EFD96269}"/>
    <cellStyle name="Comma 7 2 6 2 3" xfId="35907" xr:uid="{3FB9D86A-7B64-4077-A552-60EBD11E3128}"/>
    <cellStyle name="Comma 7 2 6 2 3 2" xfId="35908" xr:uid="{C6AC0B90-19E8-46FE-AE4C-08E288EC2817}"/>
    <cellStyle name="Comma 7 2 6 2 4" xfId="35909" xr:uid="{277F1799-8329-4E1D-ACFC-9C0E968333B5}"/>
    <cellStyle name="Comma 7 2 6 3" xfId="35910" xr:uid="{29533AFB-074E-483F-BB62-3F0E7DF2DA8D}"/>
    <cellStyle name="Comma 7 2 6 3 2" xfId="35911" xr:uid="{C225A311-1FA8-46BC-A457-4040EA453052}"/>
    <cellStyle name="Comma 7 2 6 3 2 2" xfId="35912" xr:uid="{924CDB5F-5060-4F51-866A-727252DCE392}"/>
    <cellStyle name="Comma 7 2 6 3 3" xfId="35913" xr:uid="{92EE9008-A221-4C92-94C5-BA056DEF835C}"/>
    <cellStyle name="Comma 7 2 6 4" xfId="35914" xr:uid="{938F91BC-667E-44C3-ADBB-5DC6674C9873}"/>
    <cellStyle name="Comma 7 2 6 4 2" xfId="35915" xr:uid="{A9C4213F-CAE8-4537-8CB3-1CFCE4522AF2}"/>
    <cellStyle name="Comma 7 2 6 5" xfId="35916" xr:uid="{887851C7-97B1-4B64-AD12-FCA51C210662}"/>
    <cellStyle name="Comma 7 2 7" xfId="35917" xr:uid="{1F5BE9FC-95F3-42A8-9081-633B71792BF2}"/>
    <cellStyle name="Comma 7 2 7 2" xfId="35918" xr:uid="{98925B7D-ED4F-4BD3-9C53-9D74C7C6E3FF}"/>
    <cellStyle name="Comma 7 2 7 2 2" xfId="35919" xr:uid="{0DC7AD78-B687-4728-880F-B4A0C287A153}"/>
    <cellStyle name="Comma 7 2 7 2 2 2" xfId="35920" xr:uid="{C3FEC940-80D0-4437-974F-8994CA434627}"/>
    <cellStyle name="Comma 7 2 7 2 2 2 2" xfId="35921" xr:uid="{8702276D-0767-47AE-BE21-ECF92A77E0A1}"/>
    <cellStyle name="Comma 7 2 7 2 2 3" xfId="35922" xr:uid="{2EBC8670-533E-43D5-8F9B-D845709566DC}"/>
    <cellStyle name="Comma 7 2 7 2 3" xfId="35923" xr:uid="{FA5C0B31-96A1-4837-B386-179BC81B092D}"/>
    <cellStyle name="Comma 7 2 7 2 3 2" xfId="35924" xr:uid="{0F30BD31-1B50-4A12-A3A1-082EDD8FB39F}"/>
    <cellStyle name="Comma 7 2 7 2 4" xfId="35925" xr:uid="{4D516BA3-4181-4762-BEBC-659AB50D471F}"/>
    <cellStyle name="Comma 7 2 7 3" xfId="35926" xr:uid="{E995E59E-BD9C-4F2D-BA65-29417E17ABCF}"/>
    <cellStyle name="Comma 7 2 7 3 2" xfId="35927" xr:uid="{7D424BA2-BC9B-40E6-9699-0CB06214403E}"/>
    <cellStyle name="Comma 7 2 7 3 2 2" xfId="35928" xr:uid="{2376902C-584D-4E0D-BCB6-567154A2D158}"/>
    <cellStyle name="Comma 7 2 7 3 3" xfId="35929" xr:uid="{50DA7AD6-28E0-4C0F-B847-F758224018B5}"/>
    <cellStyle name="Comma 7 2 7 4" xfId="35930" xr:uid="{3FC90A5D-ED91-491D-9C43-2983B3D40B1F}"/>
    <cellStyle name="Comma 7 2 7 4 2" xfId="35931" xr:uid="{74F80CD4-E633-477F-919A-879BB87AB99C}"/>
    <cellStyle name="Comma 7 2 7 5" xfId="35932" xr:uid="{ED46419D-CAE3-4A15-B9C6-591DF0D58869}"/>
    <cellStyle name="Comma 7 2 8" xfId="35933" xr:uid="{54D9F48D-14EA-44DC-97EC-A5EAE2EE799A}"/>
    <cellStyle name="Comma 7 2 8 2" xfId="35934" xr:uid="{801EEBE1-E3B6-4AB0-9F72-404DBE815800}"/>
    <cellStyle name="Comma 7 2 8 2 2" xfId="35935" xr:uid="{33802EE2-C473-466E-B54E-10F49D1E2D5A}"/>
    <cellStyle name="Comma 7 2 8 2 2 2" xfId="35936" xr:uid="{CD82F015-DB1B-4188-9D02-B6B52AD31A77}"/>
    <cellStyle name="Comma 7 2 8 2 3" xfId="35937" xr:uid="{9A7BC56C-7BE9-4266-91E2-E945BBA4276A}"/>
    <cellStyle name="Comma 7 2 8 3" xfId="35938" xr:uid="{192A2D42-EDB5-40CA-94C6-55102331E070}"/>
    <cellStyle name="Comma 7 2 8 3 2" xfId="35939" xr:uid="{B2DCA0C6-26CC-45C5-B3AB-49EDB067D0CC}"/>
    <cellStyle name="Comma 7 2 8 4" xfId="35940" xr:uid="{B2EFFF2C-ADAA-4F12-B410-7406D6A667A4}"/>
    <cellStyle name="Comma 7 2 9" xfId="35941" xr:uid="{52D3833B-00E8-4826-B2F8-AE2460DCABE8}"/>
    <cellStyle name="Comma 7 2 9 2" xfId="35942" xr:uid="{F974A473-3130-4EA1-AC9B-1834D323005F}"/>
    <cellStyle name="Comma 7 2 9 2 2" xfId="35943" xr:uid="{FE045074-DC50-453B-8B76-BFBA7AAC64D0}"/>
    <cellStyle name="Comma 7 2 9 3" xfId="35944" xr:uid="{D53B0CA7-06CC-4E4A-B611-2A3132EC412F}"/>
    <cellStyle name="Comma 7 3" xfId="35945" xr:uid="{7FD57460-AE6E-478C-8ECB-AFAD590D614C}"/>
    <cellStyle name="Comma 7 3 10" xfId="35946" xr:uid="{E096E858-3BA1-4B29-867B-04AF43F61A06}"/>
    <cellStyle name="Comma 7 3 11" xfId="35947" xr:uid="{24E0A528-A809-4F89-9F03-7B2DF6FF1DB8}"/>
    <cellStyle name="Comma 7 3 2" xfId="35948" xr:uid="{5C0A9C18-2D68-422A-B048-B3F0E594C65A}"/>
    <cellStyle name="Comma 7 3 2 2" xfId="35949" xr:uid="{06316FA0-C18F-430A-88E6-36F2A590889B}"/>
    <cellStyle name="Comma 7 3 2 2 2" xfId="35950" xr:uid="{28E1F3F4-83E7-4FFA-A9C5-8E3B0421555C}"/>
    <cellStyle name="Comma 7 3 2 2 2 2" xfId="35951" xr:uid="{8485EA28-A200-4777-8BB3-95C3E6D6B3A7}"/>
    <cellStyle name="Comma 7 3 2 2 2 2 2" xfId="35952" xr:uid="{399FA98B-E7BD-4EA0-8ABA-EC94787C25BF}"/>
    <cellStyle name="Comma 7 3 2 2 2 3" xfId="35953" xr:uid="{AAAC7253-6FD0-4C68-874E-6A9210677ED0}"/>
    <cellStyle name="Comma 7 3 2 2 3" xfId="35954" xr:uid="{FC6954DC-67CF-417E-A515-6D7FA9354D11}"/>
    <cellStyle name="Comma 7 3 2 2 3 2" xfId="35955" xr:uid="{3B8A0285-EDED-422F-8E48-74E078A31168}"/>
    <cellStyle name="Comma 7 3 2 2 4" xfId="35956" xr:uid="{88D4D009-6490-489D-8159-B3C5EC0CACCE}"/>
    <cellStyle name="Comma 7 3 2 2 4 2" xfId="35957" xr:uid="{8416BB26-0BEB-4D10-A17A-B23C95F73E6E}"/>
    <cellStyle name="Comma 7 3 2 2 5" xfId="35958" xr:uid="{E9DF06FC-693C-4D12-AAEA-CA9A510F49DD}"/>
    <cellStyle name="Comma 7 3 2 2 6" xfId="35959" xr:uid="{3E417F98-7492-41AB-AA6F-050671881D63}"/>
    <cellStyle name="Comma 7 3 2 3" xfId="35960" xr:uid="{A6F5C1BC-4A52-440C-9B28-D319F0563A3A}"/>
    <cellStyle name="Comma 7 3 2 3 2" xfId="35961" xr:uid="{320FC46C-D379-447B-9D1F-75F7B5E599EC}"/>
    <cellStyle name="Comma 7 3 2 3 2 2" xfId="35962" xr:uid="{C2077019-BDD4-4397-96BE-8790034B4203}"/>
    <cellStyle name="Comma 7 3 2 3 3" xfId="35963" xr:uid="{C74EACC3-1C77-486D-9F08-136190FFA568}"/>
    <cellStyle name="Comma 7 3 2 4" xfId="35964" xr:uid="{7CE6D271-129D-4A93-AB5D-FFFEF260EE5D}"/>
    <cellStyle name="Comma 7 3 2 4 2" xfId="35965" xr:uid="{1134C521-B895-4801-8EEA-77985B49D322}"/>
    <cellStyle name="Comma 7 3 2 5" xfId="35966" xr:uid="{C6771375-F6B8-4998-9B05-0A301B8D486B}"/>
    <cellStyle name="Comma 7 3 2 5 2" xfId="35967" xr:uid="{D95DD7D5-58B6-44F2-B5A1-6BD9C23EE5AA}"/>
    <cellStyle name="Comma 7 3 2 6" xfId="35968" xr:uid="{72CA5E87-6B29-4CE5-8D9E-A989E53EB3DD}"/>
    <cellStyle name="Comma 7 3 2 7" xfId="35969" xr:uid="{53C16CD4-3199-4C50-BF60-03B7AA29D17C}"/>
    <cellStyle name="Comma 7 3 3" xfId="35970" xr:uid="{6A1FF02A-C9A1-48CE-BB10-C28327848F89}"/>
    <cellStyle name="Comma 7 3 3 2" xfId="35971" xr:uid="{BB1A4707-ECA4-49E5-95BB-BA52B049A069}"/>
    <cellStyle name="Comma 7 3 3 2 2" xfId="35972" xr:uid="{8A13E21D-DAE2-460B-A304-FC42B901DECA}"/>
    <cellStyle name="Comma 7 3 3 2 2 2" xfId="35973" xr:uid="{257C8244-43B8-43E6-9AC2-6C8DDD8C0B0A}"/>
    <cellStyle name="Comma 7 3 3 2 2 2 2" xfId="35974" xr:uid="{EDAA4E07-188C-4E41-BA39-B016A7B82373}"/>
    <cellStyle name="Comma 7 3 3 2 2 3" xfId="35975" xr:uid="{E868AEAF-4EC4-4127-A451-E3FF6881BF14}"/>
    <cellStyle name="Comma 7 3 3 2 3" xfId="35976" xr:uid="{C1399DEE-68C3-4B28-AA6C-F053294DEE51}"/>
    <cellStyle name="Comma 7 3 3 2 3 2" xfId="35977" xr:uid="{B501C087-BC2F-4776-BF03-CC932B8863DD}"/>
    <cellStyle name="Comma 7 3 3 2 4" xfId="35978" xr:uid="{DB3D58F3-7944-485A-B866-C2F699BA7466}"/>
    <cellStyle name="Comma 7 3 3 3" xfId="35979" xr:uid="{9DEBD62A-048C-4290-9DD6-2576C9EA43A2}"/>
    <cellStyle name="Comma 7 3 3 3 2" xfId="35980" xr:uid="{C66DF1A4-AEDF-48D2-861F-A5331F377465}"/>
    <cellStyle name="Comma 7 3 3 3 2 2" xfId="35981" xr:uid="{CB32EE0C-ABE3-4C9D-94D8-D24E6DB9D8A8}"/>
    <cellStyle name="Comma 7 3 3 3 3" xfId="35982" xr:uid="{574C8B09-8E2C-4E7B-9B9A-FEE19BB10A86}"/>
    <cellStyle name="Comma 7 3 3 4" xfId="35983" xr:uid="{9AFF28FE-85E1-413D-9AD0-D2B71514CC10}"/>
    <cellStyle name="Comma 7 3 3 4 2" xfId="35984" xr:uid="{1226C92A-EC14-404C-8D36-8F7A0B9FE8A2}"/>
    <cellStyle name="Comma 7 3 3 5" xfId="35985" xr:uid="{EDF8E867-8C4E-4018-9489-ECC3267379DA}"/>
    <cellStyle name="Comma 7 3 3 5 2" xfId="35986" xr:uid="{1B9723B6-CB5E-4B0E-9738-C9EBE575874F}"/>
    <cellStyle name="Comma 7 3 3 6" xfId="35987" xr:uid="{70AFCB51-B369-42EC-815B-D4BC99B9E29E}"/>
    <cellStyle name="Comma 7 3 3 7" xfId="35988" xr:uid="{CE76C806-7A47-4F0E-9454-55AF6330A230}"/>
    <cellStyle name="Comma 7 3 4" xfId="35989" xr:uid="{4CCE0D39-5AD8-438A-861E-FFA49D009631}"/>
    <cellStyle name="Comma 7 3 4 2" xfId="35990" xr:uid="{682B7E90-26A9-429E-B2AA-2DFE986D83F8}"/>
    <cellStyle name="Comma 7 3 4 2 2" xfId="35991" xr:uid="{793C8FE0-3C74-4BA7-BB08-F0BB9E997CDE}"/>
    <cellStyle name="Comma 7 3 4 2 2 2" xfId="35992" xr:uid="{8EF80C91-0487-445F-8C53-79E40431ECB6}"/>
    <cellStyle name="Comma 7 3 4 2 2 2 2" xfId="35993" xr:uid="{25F9325D-41A5-4CD8-B4B1-DFB5C65E706D}"/>
    <cellStyle name="Comma 7 3 4 2 2 3" xfId="35994" xr:uid="{7C1EC3B7-E835-4830-8BD2-FBF540859F7D}"/>
    <cellStyle name="Comma 7 3 4 2 3" xfId="35995" xr:uid="{FB267B8D-1CF7-4D65-BE77-995BEA6D9C8A}"/>
    <cellStyle name="Comma 7 3 4 2 3 2" xfId="35996" xr:uid="{4D7F086A-073C-4865-BDC5-9D7944B13628}"/>
    <cellStyle name="Comma 7 3 4 2 4" xfId="35997" xr:uid="{4D1CB635-0C46-409C-90D6-D49781213457}"/>
    <cellStyle name="Comma 7 3 4 3" xfId="35998" xr:uid="{8D313162-F81C-40B5-843F-B6EB894C888F}"/>
    <cellStyle name="Comma 7 3 4 3 2" xfId="35999" xr:uid="{2DADB0C0-B290-4A81-95AB-DBFC1F3A1F8E}"/>
    <cellStyle name="Comma 7 3 4 3 2 2" xfId="36000" xr:uid="{802001E6-A60A-41D9-8BCA-CC7CCAC36602}"/>
    <cellStyle name="Comma 7 3 4 3 3" xfId="36001" xr:uid="{D623782E-5B9D-40C0-8F93-D5686BC99FBF}"/>
    <cellStyle name="Comma 7 3 4 4" xfId="36002" xr:uid="{9F06C4F7-88AC-476C-8E34-CEC0C21014C1}"/>
    <cellStyle name="Comma 7 3 4 4 2" xfId="36003" xr:uid="{522A69E6-1D07-4CED-8421-1BFB51E6D03C}"/>
    <cellStyle name="Comma 7 3 4 5" xfId="36004" xr:uid="{95727C24-FCE3-416E-B660-35E886D616B7}"/>
    <cellStyle name="Comma 7 3 5" xfId="36005" xr:uid="{9D43EC6D-E88E-4E68-9017-3FA0E834877D}"/>
    <cellStyle name="Comma 7 3 5 2" xfId="36006" xr:uid="{A69277C1-C7DE-4C49-9C36-BBFC2BE74095}"/>
    <cellStyle name="Comma 7 3 5 2 2" xfId="36007" xr:uid="{E7C821C8-18C1-4FD3-B106-A4BFD16376C4}"/>
    <cellStyle name="Comma 7 3 5 2 2 2" xfId="36008" xr:uid="{25CEE705-D574-4AED-ABB7-8150D4D0B80C}"/>
    <cellStyle name="Comma 7 3 5 2 2 2 2" xfId="36009" xr:uid="{2AFEC0FD-034E-42B4-B792-8B15AA1C6563}"/>
    <cellStyle name="Comma 7 3 5 2 2 3" xfId="36010" xr:uid="{B1CE8E10-47CF-43CD-B047-80E8DCAE0026}"/>
    <cellStyle name="Comma 7 3 5 2 3" xfId="36011" xr:uid="{04515207-2AA7-42D2-9681-CC24DF4DBB07}"/>
    <cellStyle name="Comma 7 3 5 2 3 2" xfId="36012" xr:uid="{B861DF37-B199-4252-96CE-715F0F6C4909}"/>
    <cellStyle name="Comma 7 3 5 2 4" xfId="36013" xr:uid="{48E66294-AF42-4949-8CAE-9B0EAF40FB49}"/>
    <cellStyle name="Comma 7 3 5 3" xfId="36014" xr:uid="{50A803FF-8B48-42E4-8DBA-592F3BBDA008}"/>
    <cellStyle name="Comma 7 3 5 3 2" xfId="36015" xr:uid="{5B43E08E-35B3-479F-9117-7CDCFAC5FEF1}"/>
    <cellStyle name="Comma 7 3 5 3 2 2" xfId="36016" xr:uid="{3BDED763-7EB7-4FF9-8E85-6E71DFCD19EA}"/>
    <cellStyle name="Comma 7 3 5 3 3" xfId="36017" xr:uid="{2C87FAEA-DFA6-4E5C-8BD9-6F15D18F23C8}"/>
    <cellStyle name="Comma 7 3 5 4" xfId="36018" xr:uid="{4BB14408-0C18-4582-8E90-6C2A92C8FB95}"/>
    <cellStyle name="Comma 7 3 5 4 2" xfId="36019" xr:uid="{BF154B06-C387-4602-89A8-360D408BD86F}"/>
    <cellStyle name="Comma 7 3 5 5" xfId="36020" xr:uid="{F9B3E7CE-C498-42C2-B379-7EABE0FF6719}"/>
    <cellStyle name="Comma 7 3 6" xfId="36021" xr:uid="{D37F2279-B16E-4C7D-9FFF-C0710D4824E9}"/>
    <cellStyle name="Comma 7 3 6 2" xfId="36022" xr:uid="{508EDBBE-2A01-4629-B895-26992659700F}"/>
    <cellStyle name="Comma 7 3 6 2 2" xfId="36023" xr:uid="{0D905472-246E-4C3F-888B-7FEFE4B11EE4}"/>
    <cellStyle name="Comma 7 3 6 2 2 2" xfId="36024" xr:uid="{77A3552F-7A1D-4B84-9E26-8B233FC5C4B4}"/>
    <cellStyle name="Comma 7 3 6 2 3" xfId="36025" xr:uid="{95AC276D-6C4A-47BF-94FB-B33559B0BC8C}"/>
    <cellStyle name="Comma 7 3 6 3" xfId="36026" xr:uid="{A510EFCE-F884-495A-BF93-F2B163352D2F}"/>
    <cellStyle name="Comma 7 3 6 3 2" xfId="36027" xr:uid="{B01EC8FB-2174-43E8-A30E-74675F601DAA}"/>
    <cellStyle name="Comma 7 3 6 4" xfId="36028" xr:uid="{807DB664-BF8E-4B81-9DDA-FFF9E08E30EC}"/>
    <cellStyle name="Comma 7 3 7" xfId="36029" xr:uid="{6D6ACDFC-EDB1-4722-802F-D0E35C120A14}"/>
    <cellStyle name="Comma 7 3 7 2" xfId="36030" xr:uid="{796EC4CC-9F3F-49A2-A6D1-9088583261E4}"/>
    <cellStyle name="Comma 7 3 7 2 2" xfId="36031" xr:uid="{322A2379-9F8C-43BA-9EF1-1AB621B4A588}"/>
    <cellStyle name="Comma 7 3 7 3" xfId="36032" xr:uid="{F8F538D1-70B6-4352-BEBF-156ED7A777A2}"/>
    <cellStyle name="Comma 7 3 8" xfId="36033" xr:uid="{CF913575-62F2-4A99-9555-9BE6DFF7DA5F}"/>
    <cellStyle name="Comma 7 3 8 2" xfId="36034" xr:uid="{C5E2544A-740B-4013-BBDD-FD7E5C806306}"/>
    <cellStyle name="Comma 7 3 9" xfId="36035" xr:uid="{02A4BB3D-A723-4076-9C67-157AA4AEDD04}"/>
    <cellStyle name="Comma 7 3 9 2" xfId="36036" xr:uid="{E116C5D8-D5DF-42F7-A81A-4B3183C43EA6}"/>
    <cellStyle name="Comma 7 4" xfId="36037" xr:uid="{B926AB50-3D88-4DC7-82AB-E6E520CFB43F}"/>
    <cellStyle name="Comma 7 4 2" xfId="36038" xr:uid="{B2DAFD40-9330-4D87-A9CD-0316B3D957D5}"/>
    <cellStyle name="Comma 7 4 2 2" xfId="36039" xr:uid="{8024D059-31AD-4655-9887-82278F9633F5}"/>
    <cellStyle name="Comma 7 4 2 2 2" xfId="36040" xr:uid="{E731B6C0-7A15-41D2-8935-495B23942FC3}"/>
    <cellStyle name="Comma 7 4 2 2 2 2" xfId="36041" xr:uid="{1B75D8B6-1122-4528-9FAD-37FD543C2E57}"/>
    <cellStyle name="Comma 7 4 2 2 2 2 2" xfId="36042" xr:uid="{BDCAE7A8-882A-4047-B51C-5A3ED767BC1F}"/>
    <cellStyle name="Comma 7 4 2 2 2 3" xfId="36043" xr:uid="{45DF4589-4CC7-4810-84DB-48FD76F09447}"/>
    <cellStyle name="Comma 7 4 2 2 3" xfId="36044" xr:uid="{93855CC6-2233-4BA9-832B-A5365DC1BD39}"/>
    <cellStyle name="Comma 7 4 2 2 3 2" xfId="36045" xr:uid="{84D31049-31F3-42E5-AE1E-C9DDE92E3ED6}"/>
    <cellStyle name="Comma 7 4 2 2 4" xfId="36046" xr:uid="{6E4ADD47-E6DE-490A-8E17-366CDC9F7737}"/>
    <cellStyle name="Comma 7 4 2 3" xfId="36047" xr:uid="{7474A9E8-F7F2-4B58-8BF0-452A37E6DA8A}"/>
    <cellStyle name="Comma 7 4 2 3 2" xfId="36048" xr:uid="{8FBCB157-A29D-46B7-ACB2-828D2B699FCD}"/>
    <cellStyle name="Comma 7 4 2 3 2 2" xfId="36049" xr:uid="{EB2EAF17-A38A-4ED2-B610-9BBE61383643}"/>
    <cellStyle name="Comma 7 4 2 3 3" xfId="36050" xr:uid="{6951D25C-03F4-4642-9BD5-A157E3DEDFB9}"/>
    <cellStyle name="Comma 7 4 2 4" xfId="36051" xr:uid="{CFCA9C03-3EBC-4B6C-B30F-5FDFF5255E1B}"/>
    <cellStyle name="Comma 7 4 2 4 2" xfId="36052" xr:uid="{92D74012-94DC-40F6-88CB-76D7AC4054EB}"/>
    <cellStyle name="Comma 7 4 2 5" xfId="36053" xr:uid="{986C84E7-DA04-43B9-936C-E1EB3D7E142F}"/>
    <cellStyle name="Comma 7 4 2 5 2" xfId="36054" xr:uid="{97DA69D8-36F2-4F20-84DF-7D85F4E60935}"/>
    <cellStyle name="Comma 7 4 2 6" xfId="36055" xr:uid="{81D8210C-3040-49B6-9A41-52D620D4DD85}"/>
    <cellStyle name="Comma 7 4 2 7" xfId="36056" xr:uid="{20E4EB81-213F-4CEB-8926-3182BCD31B1B}"/>
    <cellStyle name="Comma 7 4 3" xfId="36057" xr:uid="{9DB98C78-7EF7-45FD-9551-39EA592FC399}"/>
    <cellStyle name="Comma 7 4 3 2" xfId="36058" xr:uid="{B1CA8F25-6611-46C4-B4EF-B118D6A0E8B4}"/>
    <cellStyle name="Comma 7 4 3 2 2" xfId="36059" xr:uid="{C1A9A1AB-B9FF-41D1-85F0-5340A599FE7D}"/>
    <cellStyle name="Comma 7 4 3 2 2 2" xfId="36060" xr:uid="{671EF2B0-ED74-4173-A1BC-6286C1C1FD9F}"/>
    <cellStyle name="Comma 7 4 3 2 2 2 2" xfId="36061" xr:uid="{9B154F91-EE14-4832-A481-FC576B5D4B4B}"/>
    <cellStyle name="Comma 7 4 3 2 2 3" xfId="36062" xr:uid="{F70318F3-1DDD-4476-AEF7-C533E5FCAB75}"/>
    <cellStyle name="Comma 7 4 3 2 3" xfId="36063" xr:uid="{5330EF39-9359-47C4-9FE2-2E3DA75E3B93}"/>
    <cellStyle name="Comma 7 4 3 2 3 2" xfId="36064" xr:uid="{7FB08FD4-B1B4-4EE5-A3B5-51088B694DEB}"/>
    <cellStyle name="Comma 7 4 3 2 4" xfId="36065" xr:uid="{09F37EF5-3EE1-436E-86AD-5E7829B2A23E}"/>
    <cellStyle name="Comma 7 4 3 3" xfId="36066" xr:uid="{7A14037D-5802-4FD9-8546-1C449866AE85}"/>
    <cellStyle name="Comma 7 4 3 3 2" xfId="36067" xr:uid="{0977523C-67A1-4C29-800F-E3B87258C810}"/>
    <cellStyle name="Comma 7 4 3 3 2 2" xfId="36068" xr:uid="{0289960A-2C2F-467C-A918-9E449F3EE72F}"/>
    <cellStyle name="Comma 7 4 3 3 3" xfId="36069" xr:uid="{2C56C2D1-017A-43CB-AD6B-F8A26AFCB546}"/>
    <cellStyle name="Comma 7 4 3 4" xfId="36070" xr:uid="{83701E36-A999-4D4D-B5EA-A4DF65531524}"/>
    <cellStyle name="Comma 7 4 3 4 2" xfId="36071" xr:uid="{9443E6FD-9251-495D-95DD-821BAEB71D87}"/>
    <cellStyle name="Comma 7 4 3 5" xfId="36072" xr:uid="{D1F27886-A70C-4172-B5FE-3E39B2B551F0}"/>
    <cellStyle name="Comma 7 4 4" xfId="36073" xr:uid="{C05929DD-2FB6-4EFE-936D-DDEB84F2E6A8}"/>
    <cellStyle name="Comma 7 4 4 2" xfId="36074" xr:uid="{0D36CA3A-64C6-4BEA-BACA-5A749EBBD287}"/>
    <cellStyle name="Comma 7 4 4 2 2" xfId="36075" xr:uid="{EFEEE99D-3104-49CF-B2C5-4693F634EEED}"/>
    <cellStyle name="Comma 7 4 4 2 2 2" xfId="36076" xr:uid="{86EA1FE8-FEAC-4890-818C-642159AB6AB0}"/>
    <cellStyle name="Comma 7 4 4 2 3" xfId="36077" xr:uid="{C67E46B0-E909-4C86-AA37-D0BF7317BD13}"/>
    <cellStyle name="Comma 7 4 4 3" xfId="36078" xr:uid="{DFDD239A-68A2-4D18-8488-1A5F97AFF4A6}"/>
    <cellStyle name="Comma 7 4 4 3 2" xfId="36079" xr:uid="{257DE828-4316-4CA7-B613-2EA9A94BE7B9}"/>
    <cellStyle name="Comma 7 4 4 4" xfId="36080" xr:uid="{A84C190F-DF3C-4B94-A6AC-741393E18203}"/>
    <cellStyle name="Comma 7 4 5" xfId="36081" xr:uid="{73C58FFA-BEE3-473C-874F-934BCCF969BB}"/>
    <cellStyle name="Comma 7 4 5 2" xfId="36082" xr:uid="{08A50D49-4684-4A0F-A640-51F4459CF0D7}"/>
    <cellStyle name="Comma 7 4 5 2 2" xfId="36083" xr:uid="{4206A4CF-A5C9-489A-9A32-700128F6A7FE}"/>
    <cellStyle name="Comma 7 4 5 3" xfId="36084" xr:uid="{D10C518F-CAC7-44CC-B1B5-F06BD7788B89}"/>
    <cellStyle name="Comma 7 4 6" xfId="36085" xr:uid="{FC31296A-F4DF-4C85-8947-B5F20A841C31}"/>
    <cellStyle name="Comma 7 4 6 2" xfId="36086" xr:uid="{5B235B67-A267-410A-B395-C8B2F6A8476D}"/>
    <cellStyle name="Comma 7 4 7" xfId="36087" xr:uid="{AEAFC54E-F1D1-4460-8550-6D905EEE0C9F}"/>
    <cellStyle name="Comma 7 4 7 2" xfId="36088" xr:uid="{197B143D-A89B-458D-A50B-DEC6B4B98021}"/>
    <cellStyle name="Comma 7 4 8" xfId="36089" xr:uid="{37CA0964-C579-4C08-A329-EE7DA3E7F6F3}"/>
    <cellStyle name="Comma 7 4 9" xfId="36090" xr:uid="{3A0741F8-D7F6-455C-8A38-1EDF73013303}"/>
    <cellStyle name="Comma 7 5" xfId="36091" xr:uid="{478B4176-30C2-4A6A-AFA2-2A8503FBD292}"/>
    <cellStyle name="Comma 7 5 2" xfId="36092" xr:uid="{A53C354D-5699-4856-965B-6059A697AE5F}"/>
    <cellStyle name="Comma 7 5 2 2" xfId="36093" xr:uid="{8B7ACFC0-42A9-403C-9F17-D10ABFF20F15}"/>
    <cellStyle name="Comma 7 5 2 2 2" xfId="36094" xr:uid="{41FA34AD-848F-4414-A5E7-4F5B2DFC1F9F}"/>
    <cellStyle name="Comma 7 5 2 2 2 2" xfId="36095" xr:uid="{C142E6B8-5D7C-4D06-8AAB-7418DDFA020C}"/>
    <cellStyle name="Comma 7 5 2 2 2 2 2" xfId="36096" xr:uid="{4D97B890-4904-4A8C-8E92-75789C95F109}"/>
    <cellStyle name="Comma 7 5 2 2 2 3" xfId="36097" xr:uid="{BC31B450-1342-4EBA-9C29-E05D093121F8}"/>
    <cellStyle name="Comma 7 5 2 2 3" xfId="36098" xr:uid="{89A146CF-0409-4A7A-A03A-D78035B1F7E1}"/>
    <cellStyle name="Comma 7 5 2 2 3 2" xfId="36099" xr:uid="{E65F175B-C744-4A97-9306-E4DF68F61451}"/>
    <cellStyle name="Comma 7 5 2 2 4" xfId="36100" xr:uid="{D6447D6D-55CA-4449-A562-6EC8D378A9A4}"/>
    <cellStyle name="Comma 7 5 2 3" xfId="36101" xr:uid="{EF5E1206-2F40-488B-9818-BC1A0B803E38}"/>
    <cellStyle name="Comma 7 5 2 3 2" xfId="36102" xr:uid="{662E924E-0D30-41E8-9CDF-8434ADC8F4E3}"/>
    <cellStyle name="Comma 7 5 2 3 2 2" xfId="36103" xr:uid="{4F81B94A-956E-4C50-B5B4-4918C312D6B9}"/>
    <cellStyle name="Comma 7 5 2 3 3" xfId="36104" xr:uid="{61DDDDF1-C3D3-416B-88D3-AD84ACE028AF}"/>
    <cellStyle name="Comma 7 5 2 4" xfId="36105" xr:uid="{B2EBF16B-204A-4F28-96FD-B97643BE81BB}"/>
    <cellStyle name="Comma 7 5 2 4 2" xfId="36106" xr:uid="{335CD854-3823-42A2-816A-C03B66F5F643}"/>
    <cellStyle name="Comma 7 5 2 5" xfId="36107" xr:uid="{46617BE6-33D3-4F5A-9A16-B340F42A635D}"/>
    <cellStyle name="Comma 7 5 3" xfId="36108" xr:uid="{346C8E41-F26A-4D62-AD31-2DAD96E9F891}"/>
    <cellStyle name="Comma 7 5 3 2" xfId="36109" xr:uid="{045A4F63-8B08-4D54-8A58-84C35D1815DC}"/>
    <cellStyle name="Comma 7 5 3 2 2" xfId="36110" xr:uid="{452EF6E6-46E3-4E09-9FE6-5850F125BC33}"/>
    <cellStyle name="Comma 7 5 3 2 2 2" xfId="36111" xr:uid="{9C451128-399F-4574-BA5E-19C19635AA42}"/>
    <cellStyle name="Comma 7 5 3 2 2 2 2" xfId="36112" xr:uid="{565A5DC1-A773-452D-AD48-69D19B6A85D3}"/>
    <cellStyle name="Comma 7 5 3 2 2 3" xfId="36113" xr:uid="{702C704A-DEB4-4654-9BDA-7AEB93B21FFA}"/>
    <cellStyle name="Comma 7 5 3 2 3" xfId="36114" xr:uid="{3A5DB775-5C89-4D35-8BF6-5338B4941942}"/>
    <cellStyle name="Comma 7 5 3 2 3 2" xfId="36115" xr:uid="{75120C6E-BE1C-4472-8184-189A42D7967F}"/>
    <cellStyle name="Comma 7 5 3 2 4" xfId="36116" xr:uid="{7AD33CFF-6A55-4EB5-91CA-684678EBEA63}"/>
    <cellStyle name="Comma 7 5 3 3" xfId="36117" xr:uid="{77C4E02C-6564-4232-9893-D749E355E20E}"/>
    <cellStyle name="Comma 7 5 3 3 2" xfId="36118" xr:uid="{C8A952C5-172E-40FF-8815-17642E8E3C2C}"/>
    <cellStyle name="Comma 7 5 3 3 2 2" xfId="36119" xr:uid="{4AEE2133-A965-4C40-BF78-CEFE12467904}"/>
    <cellStyle name="Comma 7 5 3 3 3" xfId="36120" xr:uid="{DEF1EBF4-459D-4A92-8A68-333F645BCE27}"/>
    <cellStyle name="Comma 7 5 3 4" xfId="36121" xr:uid="{6CA63D11-D4C1-478E-9AE9-3C365B159875}"/>
    <cellStyle name="Comma 7 5 3 4 2" xfId="36122" xr:uid="{85ECED14-1172-4601-8481-50759BFCDF56}"/>
    <cellStyle name="Comma 7 5 3 5" xfId="36123" xr:uid="{2C76D3D9-6BBD-4BDC-A4AC-BD8559ECE673}"/>
    <cellStyle name="Comma 7 5 4" xfId="36124" xr:uid="{D8C3F808-E2DF-4126-A8E8-E16D54BE4AD6}"/>
    <cellStyle name="Comma 7 5 4 2" xfId="36125" xr:uid="{49254197-DBEA-4D67-A445-CDE67DD2EF4B}"/>
    <cellStyle name="Comma 7 5 4 2 2" xfId="36126" xr:uid="{184B357F-B87F-4777-8E91-2C97B2AED312}"/>
    <cellStyle name="Comma 7 5 4 2 2 2" xfId="36127" xr:uid="{4DE7898B-4410-4BE9-A2B9-2FF2CCD21C65}"/>
    <cellStyle name="Comma 7 5 4 2 3" xfId="36128" xr:uid="{0C5D8A50-386F-4AE8-8145-985792FA3D95}"/>
    <cellStyle name="Comma 7 5 4 3" xfId="36129" xr:uid="{EA8622C2-8D81-46F7-AD95-5E05D16812BE}"/>
    <cellStyle name="Comma 7 5 4 3 2" xfId="36130" xr:uid="{924D05D7-7374-41EE-8964-BD32B65B3D01}"/>
    <cellStyle name="Comma 7 5 4 4" xfId="36131" xr:uid="{6ECB3483-41A2-487F-B141-2D3D56696D5E}"/>
    <cellStyle name="Comma 7 5 5" xfId="36132" xr:uid="{F8578830-5385-40EA-8859-FA3DBC58C7A4}"/>
    <cellStyle name="Comma 7 5 5 2" xfId="36133" xr:uid="{98BD1610-AF81-4963-8C99-DF47EBA77FF5}"/>
    <cellStyle name="Comma 7 5 5 2 2" xfId="36134" xr:uid="{F276C791-C4CA-4817-A7D7-81E7036C86E7}"/>
    <cellStyle name="Comma 7 5 5 3" xfId="36135" xr:uid="{9D776FA1-70E0-4B95-B59E-AEDD535634B1}"/>
    <cellStyle name="Comma 7 5 6" xfId="36136" xr:uid="{90D0FE9D-7FC6-44CE-BAE8-DA1943CED5A9}"/>
    <cellStyle name="Comma 7 5 6 2" xfId="36137" xr:uid="{330BD248-EF4C-4E2F-8EC7-D8A7CE6956C5}"/>
    <cellStyle name="Comma 7 5 7" xfId="36138" xr:uid="{5F03FA83-D77D-4309-BCBA-DC453C5DEE78}"/>
    <cellStyle name="Comma 7 5 7 2" xfId="36139" xr:uid="{821B7252-8B71-443A-9A87-ED1110CB637A}"/>
    <cellStyle name="Comma 7 5 8" xfId="36140" xr:uid="{F483D02C-B6AC-4796-B76F-F7F06B6C4B43}"/>
    <cellStyle name="Comma 7 5 9" xfId="36141" xr:uid="{8C98D7BB-66A1-48E9-9D91-3E069A399D64}"/>
    <cellStyle name="Comma 7 6" xfId="36142" xr:uid="{CE15BF29-C150-45A1-82A1-9215827B186E}"/>
    <cellStyle name="Comma 7 6 2" xfId="36143" xr:uid="{F3873D59-7826-4660-98ED-D2AB212F4DBC}"/>
    <cellStyle name="Comma 7 6 2 2" xfId="36144" xr:uid="{C52B9BD4-191C-4240-85E1-FE486CD2BBE3}"/>
    <cellStyle name="Comma 7 6 2 2 2" xfId="36145" xr:uid="{F9431EBB-6F0C-4747-B287-738F1BD77872}"/>
    <cellStyle name="Comma 7 6 2 2 2 2" xfId="36146" xr:uid="{CBA70302-77FF-4812-B358-D8EB17397934}"/>
    <cellStyle name="Comma 7 6 2 2 2 2 2" xfId="36147" xr:uid="{A738D875-26D5-4E73-8FB5-C5CC35934A36}"/>
    <cellStyle name="Comma 7 6 2 2 2 3" xfId="36148" xr:uid="{F3569CA9-664E-4C6F-A9E9-9840B90523D6}"/>
    <cellStyle name="Comma 7 6 2 2 3" xfId="36149" xr:uid="{F794DE13-888A-4253-9DC3-06BC3AA821EE}"/>
    <cellStyle name="Comma 7 6 2 2 3 2" xfId="36150" xr:uid="{4D395144-BBE9-4C6D-B710-5A90CB824CCF}"/>
    <cellStyle name="Comma 7 6 2 2 4" xfId="36151" xr:uid="{5C33FB61-8A75-47C6-B5DF-D4D5BCB90DC1}"/>
    <cellStyle name="Comma 7 6 2 3" xfId="36152" xr:uid="{9B0240F5-05E0-4284-A275-3AEC32B7B34B}"/>
    <cellStyle name="Comma 7 6 2 3 2" xfId="36153" xr:uid="{4FB23A18-1384-4857-8E01-DE4F9D89A61A}"/>
    <cellStyle name="Comma 7 6 2 3 2 2" xfId="36154" xr:uid="{147A761C-2246-408D-94CF-9224B0F61FEA}"/>
    <cellStyle name="Comma 7 6 2 3 3" xfId="36155" xr:uid="{7D6A7135-236E-41E4-AAD6-76B2689E7DE7}"/>
    <cellStyle name="Comma 7 6 2 4" xfId="36156" xr:uid="{F873A171-AF30-4083-A814-14A6A90BD1AB}"/>
    <cellStyle name="Comma 7 6 2 4 2" xfId="36157" xr:uid="{AE55C46B-1135-4368-9923-3767AD560898}"/>
    <cellStyle name="Comma 7 6 2 5" xfId="36158" xr:uid="{E1940A5F-9890-450E-9853-F1F76FBBB658}"/>
    <cellStyle name="Comma 7 6 3" xfId="36159" xr:uid="{1126C694-BB48-4786-806E-579BFD0BA5B6}"/>
    <cellStyle name="Comma 7 6 3 2" xfId="36160" xr:uid="{F8AFBEA4-5614-4480-ADD9-DEDAF7037848}"/>
    <cellStyle name="Comma 7 6 3 2 2" xfId="36161" xr:uid="{72CCC83E-8C47-4A4E-9360-39896F5A7278}"/>
    <cellStyle name="Comma 7 6 3 2 2 2" xfId="36162" xr:uid="{CA503888-AB96-40C7-AF36-D0AFC37B6F59}"/>
    <cellStyle name="Comma 7 6 3 2 3" xfId="36163" xr:uid="{987DD714-ECBB-44F7-A6D0-89795FAE9943}"/>
    <cellStyle name="Comma 7 6 3 3" xfId="36164" xr:uid="{FC409445-65D9-4283-BBCD-E9A8A99ADBAF}"/>
    <cellStyle name="Comma 7 6 3 3 2" xfId="36165" xr:uid="{E1B7B58F-80FD-4E90-9312-29A410521A8A}"/>
    <cellStyle name="Comma 7 6 3 4" xfId="36166" xr:uid="{93C4FF2E-0008-4746-8465-DD943431278F}"/>
    <cellStyle name="Comma 7 6 4" xfId="36167" xr:uid="{2EDD5B28-D4FC-42F3-813A-DF90D0768225}"/>
    <cellStyle name="Comma 7 6 4 2" xfId="36168" xr:uid="{E37F2CE9-BFDA-434B-BFAF-648CDDCE646D}"/>
    <cellStyle name="Comma 7 6 4 2 2" xfId="36169" xr:uid="{C8E4DF16-D56B-4496-8D24-53E23A164453}"/>
    <cellStyle name="Comma 7 6 4 3" xfId="36170" xr:uid="{DC0CE2ED-3549-4202-9E23-3F97C2D9BE51}"/>
    <cellStyle name="Comma 7 6 5" xfId="36171" xr:uid="{A484F0BA-CB92-49D0-AAC6-F51FF0F808D4}"/>
    <cellStyle name="Comma 7 6 5 2" xfId="36172" xr:uid="{C9A7671D-A83B-423B-8348-219508EAD496}"/>
    <cellStyle name="Comma 7 6 6" xfId="36173" xr:uid="{F02C379E-60FA-427C-9E8F-BC390D754B0B}"/>
    <cellStyle name="Comma 7 6 7" xfId="36174" xr:uid="{D5333F28-3287-443C-BB10-CDF533F978BD}"/>
    <cellStyle name="Comma 7 7" xfId="36175" xr:uid="{1D3C0BB6-E9E6-4EAF-A535-F9BF05B38C6B}"/>
    <cellStyle name="Comma 7 7 2" xfId="36176" xr:uid="{3B5DBDF2-626F-4866-81CF-3B4912DA2E16}"/>
    <cellStyle name="Comma 7 7 2 2" xfId="36177" xr:uid="{A5861F04-BC19-4A87-8DD6-D9573FF10E51}"/>
    <cellStyle name="Comma 7 7 2 2 2" xfId="36178" xr:uid="{B1B1A84C-A8D6-440B-8F2F-4369AD13EBE5}"/>
    <cellStyle name="Comma 7 7 2 2 2 2" xfId="36179" xr:uid="{5FCA94F3-647D-4F06-8D7A-365C9E4DE60A}"/>
    <cellStyle name="Comma 7 7 2 2 3" xfId="36180" xr:uid="{DFC640E7-7339-4AB2-8931-41C3E8F57A44}"/>
    <cellStyle name="Comma 7 7 2 3" xfId="36181" xr:uid="{D18F0FFB-B565-4D8C-8DCB-0DEBE7E60948}"/>
    <cellStyle name="Comma 7 7 2 3 2" xfId="36182" xr:uid="{77E34DEC-066A-4B01-8636-8B0C7F97F7B7}"/>
    <cellStyle name="Comma 7 7 2 4" xfId="36183" xr:uid="{A2535345-AB5D-468C-B1D8-A91257122B4D}"/>
    <cellStyle name="Comma 7 7 3" xfId="36184" xr:uid="{01CB3E5C-C24B-4E9A-B96D-911BA7502BA0}"/>
    <cellStyle name="Comma 7 7 3 2" xfId="36185" xr:uid="{B7F26698-4783-46A7-9104-A78399CE43BE}"/>
    <cellStyle name="Comma 7 7 3 2 2" xfId="36186" xr:uid="{6C5013C3-9989-45F0-82C5-77748A437A5F}"/>
    <cellStyle name="Comma 7 7 3 3" xfId="36187" xr:uid="{56C8848D-8A2C-424A-829A-7011093568E4}"/>
    <cellStyle name="Comma 7 7 4" xfId="36188" xr:uid="{6A41248C-0DF3-4111-890D-254B8FF6A005}"/>
    <cellStyle name="Comma 7 7 4 2" xfId="36189" xr:uid="{F47982F0-DC70-4E4B-B2EA-CD2C9A03A7FB}"/>
    <cellStyle name="Comma 7 7 5" xfId="36190" xr:uid="{93C1B832-6553-4BDC-BA83-17207D1B3B77}"/>
    <cellStyle name="Comma 7 8" xfId="36191" xr:uid="{0F1F226C-2D46-45AE-B7E2-580CD349BD1C}"/>
    <cellStyle name="Comma 7 8 2" xfId="36192" xr:uid="{C9937E8D-0BA7-4E02-AF4B-92956DBBC2F4}"/>
    <cellStyle name="Comma 7 8 2 2" xfId="36193" xr:uid="{6D65B002-3F3C-4087-AFB9-F5FA5F77FB42}"/>
    <cellStyle name="Comma 7 8 2 2 2" xfId="36194" xr:uid="{667CA28C-4326-42A9-A9FF-13A653CF3653}"/>
    <cellStyle name="Comma 7 8 2 2 2 2" xfId="36195" xr:uid="{B2831FC2-0134-4D87-BABF-7B75A100ECF0}"/>
    <cellStyle name="Comma 7 8 2 2 3" xfId="36196" xr:uid="{1D6CFEA1-F3C7-4DA4-8580-D95B4FE65F70}"/>
    <cellStyle name="Comma 7 8 2 3" xfId="36197" xr:uid="{22C68E5B-D213-4F92-AD19-9BD2FAF83AD0}"/>
    <cellStyle name="Comma 7 8 2 3 2" xfId="36198" xr:uid="{F1153512-9346-48F1-A630-29FCA4FF6A0E}"/>
    <cellStyle name="Comma 7 8 2 4" xfId="36199" xr:uid="{FBE1FE1E-C7CB-4F18-917D-7068AF1AA95A}"/>
    <cellStyle name="Comma 7 8 3" xfId="36200" xr:uid="{0319B828-C1A8-434D-92F2-F5F241C2414C}"/>
    <cellStyle name="Comma 7 8 3 2" xfId="36201" xr:uid="{07F6A999-3136-439F-866F-930E76B62465}"/>
    <cellStyle name="Comma 7 8 3 2 2" xfId="36202" xr:uid="{689B5242-8FBE-483E-96A3-AE63CE999718}"/>
    <cellStyle name="Comma 7 8 3 3" xfId="36203" xr:uid="{8EB113A0-02F5-4EDA-9B4E-CFF39145A527}"/>
    <cellStyle name="Comma 7 8 4" xfId="36204" xr:uid="{647C7E94-60DF-4540-AEDA-A9DFF4803B75}"/>
    <cellStyle name="Comma 7 8 4 2" xfId="36205" xr:uid="{35985CA7-99C7-41B3-A08F-8F00DC40903F}"/>
    <cellStyle name="Comma 7 8 5" xfId="36206" xr:uid="{0C55EE7C-FB7F-4CBA-807E-8EDFE06CD2B6}"/>
    <cellStyle name="Comma 7 9" xfId="36207" xr:uid="{7A7E41E5-49BD-4A2D-8B07-B10DB3A94A46}"/>
    <cellStyle name="Comma 7 9 2" xfId="36208" xr:uid="{DCDB9987-BF36-40E2-BBF2-A52FE1E0E622}"/>
    <cellStyle name="Comma 7 9 2 2" xfId="36209" xr:uid="{D7362516-9DAA-4015-BF5B-1A42406A753B}"/>
    <cellStyle name="Comma 7 9 2 2 2" xfId="36210" xr:uid="{DC0CAED1-A6C3-44DB-A2D0-2CD5B0656841}"/>
    <cellStyle name="Comma 7 9 2 2 2 2" xfId="36211" xr:uid="{70E86240-06F2-48A3-A896-909E127AED9C}"/>
    <cellStyle name="Comma 7 9 2 2 3" xfId="36212" xr:uid="{2DD92606-0D10-4C85-9421-7A38D7A2764F}"/>
    <cellStyle name="Comma 7 9 2 3" xfId="36213" xr:uid="{30B032D8-E5E4-493A-A56F-BCE20564018C}"/>
    <cellStyle name="Comma 7 9 2 3 2" xfId="36214" xr:uid="{4EEC99ED-B40C-4E86-BC66-FD9879856E73}"/>
    <cellStyle name="Comma 7 9 2 4" xfId="36215" xr:uid="{3DBEB781-F9A3-4D3A-9163-EB8A65D61D6C}"/>
    <cellStyle name="Comma 7 9 3" xfId="36216" xr:uid="{7F182591-9F5C-436F-A2F3-8E4C46391D33}"/>
    <cellStyle name="Comma 7 9 3 2" xfId="36217" xr:uid="{57333C56-3CCB-4E05-9926-B4CCFBAAD36C}"/>
    <cellStyle name="Comma 7 9 3 2 2" xfId="36218" xr:uid="{5C830998-ED14-4F32-B0D2-AE8EECF48AA4}"/>
    <cellStyle name="Comma 7 9 3 3" xfId="36219" xr:uid="{AC98173E-10AD-416F-99D3-84DD3B1097EC}"/>
    <cellStyle name="Comma 7 9 4" xfId="36220" xr:uid="{B648EC1A-9843-4891-B858-175DE0FBD6C8}"/>
    <cellStyle name="Comma 7 9 4 2" xfId="36221" xr:uid="{F2B638FC-694C-4678-A803-E8A419EC8249}"/>
    <cellStyle name="Comma 7 9 5" xfId="36222" xr:uid="{BC0FCA01-7997-4D64-9F5C-8A9753A210A5}"/>
    <cellStyle name="Comma 8" xfId="36223" xr:uid="{1376CC42-9372-42AF-AF4A-CFC087F08136}"/>
    <cellStyle name="Comma 8 10" xfId="36224" xr:uid="{123282B5-B0A6-453C-A4FA-81AD98740205}"/>
    <cellStyle name="Comma 8 2" xfId="36225" xr:uid="{704D80C5-1A1A-4753-96C9-03DC7FED9E3C}"/>
    <cellStyle name="Comma 8 2 10" xfId="36226" xr:uid="{4306A8B7-3DBE-4F3C-A77C-0E7FABD5A730}"/>
    <cellStyle name="Comma 8 2 10 2" xfId="36227" xr:uid="{53812515-BA67-43CB-AC49-16EEE52BA10A}"/>
    <cellStyle name="Comma 8 2 11" xfId="36228" xr:uid="{0C4642F6-FB19-4DBD-8037-B499945587C3}"/>
    <cellStyle name="Comma 8 2 11 2" xfId="36229" xr:uid="{CC767DDB-12D1-43DC-A11C-3920B20E4657}"/>
    <cellStyle name="Comma 8 2 12" xfId="36230" xr:uid="{DFEE71F9-83E8-4414-8712-3B9256829EDC}"/>
    <cellStyle name="Comma 8 2 13" xfId="36231" xr:uid="{9371AD49-2DF6-4E24-A2C7-EDDD9757906B}"/>
    <cellStyle name="Comma 8 2 2" xfId="36232" xr:uid="{58C5D9E6-3100-448F-B05A-551BA4A3F014}"/>
    <cellStyle name="Comma 8 2 2 2" xfId="36233" xr:uid="{34B62394-DCA0-4367-87DE-12333E248005}"/>
    <cellStyle name="Comma 8 2 2 2 2" xfId="36234" xr:uid="{C3B88B69-6C55-4639-ACDB-738FE1536F2B}"/>
    <cellStyle name="Comma 8 2 2 2 2 2" xfId="36235" xr:uid="{808D67D1-AE43-479E-9430-C8B8B08FE4DF}"/>
    <cellStyle name="Comma 8 2 2 2 2 2 2" xfId="36236" xr:uid="{04B66B1B-2DE5-4781-95C8-7D9F6ED85D8B}"/>
    <cellStyle name="Comma 8 2 2 2 2 2 2 2" xfId="36237" xr:uid="{DD404721-0CD6-4476-B8EB-B70F12173088}"/>
    <cellStyle name="Comma 8 2 2 2 2 2 3" xfId="36238" xr:uid="{A09D242B-826E-4F54-8109-A7F6C461A405}"/>
    <cellStyle name="Comma 8 2 2 2 2 3" xfId="36239" xr:uid="{D068F1D5-466E-412A-B202-F5EDBFF6C85D}"/>
    <cellStyle name="Comma 8 2 2 2 2 3 2" xfId="36240" xr:uid="{B6DEE1B5-C07C-48BE-8161-3480EA33FFB4}"/>
    <cellStyle name="Comma 8 2 2 2 2 4" xfId="36241" xr:uid="{B6B8EAC8-920B-46EC-AA5B-87AC68811D30}"/>
    <cellStyle name="Comma 8 2 2 2 2 4 2" xfId="36242" xr:uid="{E71FF247-F426-426C-B641-FACD7B3AB20E}"/>
    <cellStyle name="Comma 8 2 2 2 2 5" xfId="36243" xr:uid="{30D57978-BE5E-4BC1-933D-7DD218E4731C}"/>
    <cellStyle name="Comma 8 2 2 2 2 6" xfId="36244" xr:uid="{96D9452B-5048-4E6B-BD0E-E9B539B4296A}"/>
    <cellStyle name="Comma 8 2 2 2 3" xfId="36245" xr:uid="{B27F29F9-D364-4E8B-B371-614DBAAD34F6}"/>
    <cellStyle name="Comma 8 2 2 2 3 2" xfId="36246" xr:uid="{73428305-057E-43B7-A7DE-647BCFA85CD0}"/>
    <cellStyle name="Comma 8 2 2 2 3 2 2" xfId="36247" xr:uid="{4D8D3271-FDCC-4820-891E-84E9B54A9F49}"/>
    <cellStyle name="Comma 8 2 2 2 3 3" xfId="36248" xr:uid="{9C6FC867-55B2-42D6-B223-3D6C12264DEC}"/>
    <cellStyle name="Comma 8 2 2 2 4" xfId="36249" xr:uid="{C7F74308-B513-433D-9F34-844683AF2B82}"/>
    <cellStyle name="Comma 8 2 2 2 4 2" xfId="36250" xr:uid="{70E40EE1-EE1E-41D2-8539-554C35E27C00}"/>
    <cellStyle name="Comma 8 2 2 2 5" xfId="36251" xr:uid="{B25EE3BA-FB29-4C4D-8FDB-461B87077710}"/>
    <cellStyle name="Comma 8 2 2 2 5 2" xfId="36252" xr:uid="{42AE1080-9DB3-4C8B-BC8E-8F435C2CF083}"/>
    <cellStyle name="Comma 8 2 2 2 6" xfId="36253" xr:uid="{DBECA586-3983-458A-8925-D44887C66DFF}"/>
    <cellStyle name="Comma 8 2 2 2 7" xfId="36254" xr:uid="{A0C2585D-3363-4A52-89F6-B8533D64B77B}"/>
    <cellStyle name="Comma 8 2 2 3" xfId="36255" xr:uid="{93FDBA16-BF8D-42C1-9446-BAD40BBD943B}"/>
    <cellStyle name="Comma 8 2 2 3 2" xfId="36256" xr:uid="{9EC3E9C1-A92E-4DA5-9C07-F29028E03E02}"/>
    <cellStyle name="Comma 8 2 2 3 2 2" xfId="36257" xr:uid="{484BAE4C-0AA6-4CC6-BB0A-C311E01A7980}"/>
    <cellStyle name="Comma 8 2 2 3 2 2 2" xfId="36258" xr:uid="{150CA85F-F141-4FB3-B0F2-6AFA5AEE8DBC}"/>
    <cellStyle name="Comma 8 2 2 3 2 2 2 2" xfId="36259" xr:uid="{33E55AC4-6BEC-4A75-8179-D1BAC31DBE88}"/>
    <cellStyle name="Comma 8 2 2 3 2 2 3" xfId="36260" xr:uid="{8E6BA3EE-81EB-4DCD-A08C-9BF203079220}"/>
    <cellStyle name="Comma 8 2 2 3 2 3" xfId="36261" xr:uid="{210E4123-EF24-4E78-B761-2B6612824A65}"/>
    <cellStyle name="Comma 8 2 2 3 2 3 2" xfId="36262" xr:uid="{D2C4B446-F629-4525-B689-C979C06E91F0}"/>
    <cellStyle name="Comma 8 2 2 3 2 4" xfId="36263" xr:uid="{64AF1B7C-BAE0-4F17-9E43-3E0F2491844F}"/>
    <cellStyle name="Comma 8 2 2 3 3" xfId="36264" xr:uid="{899AF71A-987C-4ADB-9DB4-D3ED4E2D0BB3}"/>
    <cellStyle name="Comma 8 2 2 3 3 2" xfId="36265" xr:uid="{659C2591-EB65-49C2-A8CC-2578AA5AFB0B}"/>
    <cellStyle name="Comma 8 2 2 3 3 2 2" xfId="36266" xr:uid="{00FF87FC-0884-4DDA-B3EB-C260070B262C}"/>
    <cellStyle name="Comma 8 2 2 3 3 3" xfId="36267" xr:uid="{09B16DBC-4E01-41C6-8DBE-5AED9AC8E3FD}"/>
    <cellStyle name="Comma 8 2 2 3 4" xfId="36268" xr:uid="{E57DDDF0-CD66-43C1-BA2F-79FD359136A8}"/>
    <cellStyle name="Comma 8 2 2 3 4 2" xfId="36269" xr:uid="{B9679D82-0DCD-41CF-8191-1F00D980C49D}"/>
    <cellStyle name="Comma 8 2 2 3 5" xfId="36270" xr:uid="{F644C6B4-8D79-40E4-B755-441FB5C5F10E}"/>
    <cellStyle name="Comma 8 2 2 3 5 2" xfId="36271" xr:uid="{EB04A038-53E6-4CFD-A98A-4B8706FB687C}"/>
    <cellStyle name="Comma 8 2 2 3 6" xfId="36272" xr:uid="{E1320F04-BA1B-4F96-A99E-0E182A46240F}"/>
    <cellStyle name="Comma 8 2 2 3 7" xfId="36273" xr:uid="{99303BA9-17AE-47A4-A41D-309D55BFB1AF}"/>
    <cellStyle name="Comma 8 2 2 4" xfId="36274" xr:uid="{8B24772A-5681-4EE0-982A-A68B87AFF8C7}"/>
    <cellStyle name="Comma 8 2 2 4 2" xfId="36275" xr:uid="{040ACDBD-7094-45DC-9717-5AD832D1A07A}"/>
    <cellStyle name="Comma 8 2 2 4 2 2" xfId="36276" xr:uid="{6E79A035-C11C-4AAB-B6A8-C41ABABB7F21}"/>
    <cellStyle name="Comma 8 2 2 4 2 2 2" xfId="36277" xr:uid="{23DCEDDD-BA14-49B6-BAC2-4166D6EF76D9}"/>
    <cellStyle name="Comma 8 2 2 4 2 3" xfId="36278" xr:uid="{40658F7F-BC92-4395-A586-C14FC8F4C17A}"/>
    <cellStyle name="Comma 8 2 2 4 3" xfId="36279" xr:uid="{D14CE088-E070-4C51-8030-81D56EC1ED57}"/>
    <cellStyle name="Comma 8 2 2 4 3 2" xfId="36280" xr:uid="{093C0FA2-4F66-4D55-8349-AAA2FD37A181}"/>
    <cellStyle name="Comma 8 2 2 4 4" xfId="36281" xr:uid="{48FA021E-87EF-4A7B-AD80-A3EEFC93D5C4}"/>
    <cellStyle name="Comma 8 2 2 5" xfId="36282" xr:uid="{9D8D70FB-F56F-4C24-B389-21FD73AF24C4}"/>
    <cellStyle name="Comma 8 2 2 5 2" xfId="36283" xr:uid="{04F04C9C-F5C6-4B76-B325-A44519712CB3}"/>
    <cellStyle name="Comma 8 2 2 5 2 2" xfId="36284" xr:uid="{13D10460-932F-4AF2-B9BF-D59FCDD27CD2}"/>
    <cellStyle name="Comma 8 2 2 5 3" xfId="36285" xr:uid="{FBEADAA2-E857-4D13-90B5-9ADF0A0EC00D}"/>
    <cellStyle name="Comma 8 2 2 6" xfId="36286" xr:uid="{7DB219AF-5A22-4B42-8A70-0A5E414DD422}"/>
    <cellStyle name="Comma 8 2 2 6 2" xfId="36287" xr:uid="{FCFCC2CB-49B6-4D69-9297-21E7994F7A73}"/>
    <cellStyle name="Comma 8 2 2 7" xfId="36288" xr:uid="{86ECA165-028A-4049-9826-27B8CA21A55D}"/>
    <cellStyle name="Comma 8 2 2 7 2" xfId="36289" xr:uid="{0A235153-275B-4596-9309-F32C8886235E}"/>
    <cellStyle name="Comma 8 2 2 8" xfId="36290" xr:uid="{25D48679-B9AC-4269-AC74-6FA1B3EF3CDB}"/>
    <cellStyle name="Comma 8 2 2 9" xfId="36291" xr:uid="{71A97D78-184B-4C9E-ADC7-E12804EBD873}"/>
    <cellStyle name="Comma 8 2 3" xfId="36292" xr:uid="{D708D926-7D4B-4405-B93D-3EE709AF3AFD}"/>
    <cellStyle name="Comma 8 2 3 2" xfId="36293" xr:uid="{EBBA7003-7F04-42B4-A9B3-B2A1EC33A721}"/>
    <cellStyle name="Comma 8 2 3 2 2" xfId="36294" xr:uid="{B44E2AA9-52E2-4B72-88F1-1805065DF47B}"/>
    <cellStyle name="Comma 8 2 3 2 2 2" xfId="36295" xr:uid="{95F86205-FC1D-4BFF-8278-EFEC66837249}"/>
    <cellStyle name="Comma 8 2 3 2 2 2 2" xfId="36296" xr:uid="{600A33B2-D748-441B-8B51-BF82963AAD1E}"/>
    <cellStyle name="Comma 8 2 3 2 2 2 2 2" xfId="36297" xr:uid="{3A695CD9-BC11-4D3A-881A-7C478C4B433F}"/>
    <cellStyle name="Comma 8 2 3 2 2 2 3" xfId="36298" xr:uid="{5B01AF78-F966-44B6-86CA-39D9DC63B0A1}"/>
    <cellStyle name="Comma 8 2 3 2 2 3" xfId="36299" xr:uid="{6B8F7F0F-9B73-4C29-AF70-8845CB5649D2}"/>
    <cellStyle name="Comma 8 2 3 2 2 3 2" xfId="36300" xr:uid="{979F7FC6-60FA-4FA5-A2CE-6841F67E6AA4}"/>
    <cellStyle name="Comma 8 2 3 2 2 4" xfId="36301" xr:uid="{D05FCFDC-42E2-4AF9-83D5-068529CD3AB6}"/>
    <cellStyle name="Comma 8 2 3 2 3" xfId="36302" xr:uid="{F55693B2-DB6C-411B-B608-4DAE6D258550}"/>
    <cellStyle name="Comma 8 2 3 2 3 2" xfId="36303" xr:uid="{BD19D2CC-8718-42B8-A1D3-20C6A50DA65F}"/>
    <cellStyle name="Comma 8 2 3 2 3 2 2" xfId="36304" xr:uid="{3E7113FC-9382-4E2C-9DE6-630510C2927C}"/>
    <cellStyle name="Comma 8 2 3 2 3 3" xfId="36305" xr:uid="{61DA72D6-7222-43A4-9F7A-07D05ECFBC65}"/>
    <cellStyle name="Comma 8 2 3 2 4" xfId="36306" xr:uid="{AB8260A1-3445-4C6E-8D9C-20C383CEBED5}"/>
    <cellStyle name="Comma 8 2 3 2 4 2" xfId="36307" xr:uid="{69F40F78-4510-44BF-B381-E3EDCCD3A2F9}"/>
    <cellStyle name="Comma 8 2 3 2 5" xfId="36308" xr:uid="{DE64A8CC-711B-40AF-89EF-B82DB8DA812F}"/>
    <cellStyle name="Comma 8 2 3 2 5 2" xfId="36309" xr:uid="{953BFB98-6018-45FA-B4A7-9BD09724E2F5}"/>
    <cellStyle name="Comma 8 2 3 2 6" xfId="36310" xr:uid="{56BB33D9-A002-4431-8CF3-532B22758CF9}"/>
    <cellStyle name="Comma 8 2 3 2 7" xfId="36311" xr:uid="{56692CAF-5970-40BF-BC9B-75C9E7E5E095}"/>
    <cellStyle name="Comma 8 2 3 3" xfId="36312" xr:uid="{58E3D7A9-24C4-4501-82F2-901F774EF286}"/>
    <cellStyle name="Comma 8 2 3 3 2" xfId="36313" xr:uid="{EE70D11D-1FB0-41B7-875D-A8F3B5818A3B}"/>
    <cellStyle name="Comma 8 2 3 3 2 2" xfId="36314" xr:uid="{D8241828-0F68-4A8C-8F3D-885E39923BBE}"/>
    <cellStyle name="Comma 8 2 3 3 2 2 2" xfId="36315" xr:uid="{D095C779-A423-42D9-AC7D-9B303605467B}"/>
    <cellStyle name="Comma 8 2 3 3 2 3" xfId="36316" xr:uid="{F70A4081-BA40-43AA-8710-CF8B11BB62E9}"/>
    <cellStyle name="Comma 8 2 3 3 3" xfId="36317" xr:uid="{0BBA18C2-963D-47D5-820C-7960175337D4}"/>
    <cellStyle name="Comma 8 2 3 3 3 2" xfId="36318" xr:uid="{B280173C-7CBC-496C-AF8A-B296DFB687FF}"/>
    <cellStyle name="Comma 8 2 3 3 4" xfId="36319" xr:uid="{122BB7A4-AF53-4EC8-9B88-038F269B4C9B}"/>
    <cellStyle name="Comma 8 2 3 4" xfId="36320" xr:uid="{A5901058-6A42-4385-A7AA-1681D5C8A1F8}"/>
    <cellStyle name="Comma 8 2 3 4 2" xfId="36321" xr:uid="{24B38EB8-7B38-4415-9C91-EB128C28D0A4}"/>
    <cellStyle name="Comma 8 2 3 4 2 2" xfId="36322" xr:uid="{98F4254C-266C-4ED8-8FD9-23E41F0B673E}"/>
    <cellStyle name="Comma 8 2 3 4 3" xfId="36323" xr:uid="{BE923B5C-769E-415F-A75B-61F4DD74AA47}"/>
    <cellStyle name="Comma 8 2 3 5" xfId="36324" xr:uid="{150553A7-E628-4F22-AC99-464C3A0750DB}"/>
    <cellStyle name="Comma 8 2 3 5 2" xfId="36325" xr:uid="{47A79DDF-4232-4807-AC29-F16A4C7F2880}"/>
    <cellStyle name="Comma 8 2 3 6" xfId="36326" xr:uid="{0F8BB54E-F55C-4527-A99E-F4DC7760B479}"/>
    <cellStyle name="Comma 8 2 3 6 2" xfId="36327" xr:uid="{DDFBD4D7-CD38-4652-88B3-965CC32452A4}"/>
    <cellStyle name="Comma 8 2 3 7" xfId="36328" xr:uid="{599299F9-2BC5-4A53-981C-DEC72125A6BC}"/>
    <cellStyle name="Comma 8 2 3 8" xfId="36329" xr:uid="{DDAD2BFC-6D6C-426B-BF1B-0EAF9E14CCEE}"/>
    <cellStyle name="Comma 8 2 4" xfId="36330" xr:uid="{EF4A16F8-B04E-477B-8090-900FD4B1F42A}"/>
    <cellStyle name="Comma 8 2 4 2" xfId="36331" xr:uid="{89A94937-55BC-4613-BB33-58FEA84FF107}"/>
    <cellStyle name="Comma 8 2 4 2 2" xfId="36332" xr:uid="{2F273D75-D14A-447F-8D88-E1C08E226CA4}"/>
    <cellStyle name="Comma 8 2 4 2 2 2" xfId="36333" xr:uid="{1A48C8C7-198E-48EA-83BB-2EB2CBBCA159}"/>
    <cellStyle name="Comma 8 2 4 2 2 2 2" xfId="36334" xr:uid="{42D2D581-B489-41C1-9DD1-C59786413830}"/>
    <cellStyle name="Comma 8 2 4 2 2 3" xfId="36335" xr:uid="{704B19DF-004E-48AF-978C-ADD345EA57DC}"/>
    <cellStyle name="Comma 8 2 4 2 3" xfId="36336" xr:uid="{9B9E82EA-FB5A-4B6D-BBF8-4302BB629AC7}"/>
    <cellStyle name="Comma 8 2 4 2 3 2" xfId="36337" xr:uid="{0DFF634E-80E5-4D49-A3D0-F3AF5026A0E7}"/>
    <cellStyle name="Comma 8 2 4 2 4" xfId="36338" xr:uid="{8C48525A-640B-4BEF-A831-EEFA897C005C}"/>
    <cellStyle name="Comma 8 2 4 3" xfId="36339" xr:uid="{669D336E-ABF9-406B-B1FF-0E0C289EEDE4}"/>
    <cellStyle name="Comma 8 2 4 3 2" xfId="36340" xr:uid="{8699F212-009D-46D8-A21E-B1BC005214A9}"/>
    <cellStyle name="Comma 8 2 4 3 2 2" xfId="36341" xr:uid="{8F44AC2E-6AF0-4DAB-B217-76375762E567}"/>
    <cellStyle name="Comma 8 2 4 3 3" xfId="36342" xr:uid="{0B1480B7-B29C-4044-8D88-FBA5C496322B}"/>
    <cellStyle name="Comma 8 2 4 4" xfId="36343" xr:uid="{CAD04299-D71D-4882-87F2-DC63869C70FB}"/>
    <cellStyle name="Comma 8 2 4 4 2" xfId="36344" xr:uid="{271F8BBF-1E03-4551-9928-7E297460B033}"/>
    <cellStyle name="Comma 8 2 4 5" xfId="36345" xr:uid="{B0871FC7-AAB4-4326-A6B5-C64B0D55EF02}"/>
    <cellStyle name="Comma 8 2 4 5 2" xfId="36346" xr:uid="{90E7153C-E4CB-48BC-B72B-BCA0BA4EC623}"/>
    <cellStyle name="Comma 8 2 4 6" xfId="36347" xr:uid="{FECC1ECA-1299-4EDE-A156-0D520CBFEA99}"/>
    <cellStyle name="Comma 8 2 4 7" xfId="36348" xr:uid="{C9D7A06B-1C3C-4BC1-B0DD-7DC29E434B43}"/>
    <cellStyle name="Comma 8 2 5" xfId="36349" xr:uid="{55CCE1E0-730F-4BF0-BD37-9C60908F4296}"/>
    <cellStyle name="Comma 8 2 5 2" xfId="36350" xr:uid="{4CEC1013-56C0-406D-A996-5AA5A0B91296}"/>
    <cellStyle name="Comma 8 2 5 2 2" xfId="36351" xr:uid="{01722E47-A620-4415-AB18-1442A9DB62A7}"/>
    <cellStyle name="Comma 8 2 5 2 2 2" xfId="36352" xr:uid="{6FD02A13-DAAC-4BBD-A78D-85CAAF7B0017}"/>
    <cellStyle name="Comma 8 2 5 2 2 2 2" xfId="36353" xr:uid="{53BB8613-7256-49ED-B6B2-D5AEE2C7A2F3}"/>
    <cellStyle name="Comma 8 2 5 2 2 3" xfId="36354" xr:uid="{707959A9-4F19-42BF-982B-35C37005E099}"/>
    <cellStyle name="Comma 8 2 5 2 3" xfId="36355" xr:uid="{993C9514-0636-4409-B794-89A4E3C57053}"/>
    <cellStyle name="Comma 8 2 5 2 3 2" xfId="36356" xr:uid="{91CBEEFA-0228-46DB-8089-514181B34996}"/>
    <cellStyle name="Comma 8 2 5 2 4" xfId="36357" xr:uid="{6FDEEA13-E5E3-47E8-BD38-C48BD198848F}"/>
    <cellStyle name="Comma 8 2 5 3" xfId="36358" xr:uid="{883F8715-233F-46F7-B5A4-F66079829644}"/>
    <cellStyle name="Comma 8 2 5 3 2" xfId="36359" xr:uid="{087A634E-F6A0-42D0-9B89-C10266D91EA5}"/>
    <cellStyle name="Comma 8 2 5 3 2 2" xfId="36360" xr:uid="{66F87C7C-A637-4D81-9821-34F82C2D8EA4}"/>
    <cellStyle name="Comma 8 2 5 3 3" xfId="36361" xr:uid="{DBCDC3C3-1D6E-43B2-B238-61D6B6667BAA}"/>
    <cellStyle name="Comma 8 2 5 4" xfId="36362" xr:uid="{042681B3-CBFA-49EB-A46D-F0CD0139F18F}"/>
    <cellStyle name="Comma 8 2 5 4 2" xfId="36363" xr:uid="{577D3671-AD2D-432A-B350-C759A05D020F}"/>
    <cellStyle name="Comma 8 2 5 5" xfId="36364" xr:uid="{38908BF3-912C-4B17-93B7-8D7F82890403}"/>
    <cellStyle name="Comma 8 2 6" xfId="36365" xr:uid="{605E2BD2-8B96-4ECD-82B2-CCC11C55D270}"/>
    <cellStyle name="Comma 8 2 6 2" xfId="36366" xr:uid="{FBDB1C75-D149-4765-B3B6-EAC48994ECA8}"/>
    <cellStyle name="Comma 8 2 6 2 2" xfId="36367" xr:uid="{B7919DA5-2973-4BF9-8972-982FEB49F10C}"/>
    <cellStyle name="Comma 8 2 6 2 2 2" xfId="36368" xr:uid="{9A481899-D6DC-4438-BB57-82919BEA2BE7}"/>
    <cellStyle name="Comma 8 2 6 2 2 2 2" xfId="36369" xr:uid="{AAB60393-45DC-4BF1-AEEC-91DA92E2C88E}"/>
    <cellStyle name="Comma 8 2 6 2 2 3" xfId="36370" xr:uid="{FC0BD8E7-5C4C-4692-A961-2FF994910E4D}"/>
    <cellStyle name="Comma 8 2 6 2 3" xfId="36371" xr:uid="{C50B3D65-1CD1-41B5-855C-C532D8C27B1A}"/>
    <cellStyle name="Comma 8 2 6 2 3 2" xfId="36372" xr:uid="{5C018CFD-D1C0-400B-AC96-CD2DA195CB4E}"/>
    <cellStyle name="Comma 8 2 6 2 4" xfId="36373" xr:uid="{0A1802D3-C7AA-44DC-8876-46FE3AF9B175}"/>
    <cellStyle name="Comma 8 2 6 3" xfId="36374" xr:uid="{E61ABBB8-AF7F-4100-A09A-DC12CC6DAC5F}"/>
    <cellStyle name="Comma 8 2 6 3 2" xfId="36375" xr:uid="{1CE665C5-7EFC-4AB7-8DEF-2AA4A67DB5E5}"/>
    <cellStyle name="Comma 8 2 6 3 2 2" xfId="36376" xr:uid="{53CF821D-EE25-4F9D-8E6E-EA925074A271}"/>
    <cellStyle name="Comma 8 2 6 3 3" xfId="36377" xr:uid="{D08F7350-DC7D-48D3-8B36-EDD9532104FA}"/>
    <cellStyle name="Comma 8 2 6 4" xfId="36378" xr:uid="{B889A04B-06A4-462C-8CEB-0B89412BEDA5}"/>
    <cellStyle name="Comma 8 2 6 4 2" xfId="36379" xr:uid="{DF225202-17E5-4550-9E29-CE50CB88E1ED}"/>
    <cellStyle name="Comma 8 2 6 5" xfId="36380" xr:uid="{B4904B0B-1AE3-454B-99B9-636E6C2A2120}"/>
    <cellStyle name="Comma 8 2 7" xfId="36381" xr:uid="{46A20EC4-0D17-4E25-8CD3-A1EF251C6B71}"/>
    <cellStyle name="Comma 8 2 7 2" xfId="36382" xr:uid="{918CE393-65EE-4121-A748-15BAD37B896B}"/>
    <cellStyle name="Comma 8 2 7 2 2" xfId="36383" xr:uid="{26B3EA76-A02B-4C94-8B81-DF1E3FB3DC00}"/>
    <cellStyle name="Comma 8 2 7 2 2 2" xfId="36384" xr:uid="{A28C8EAA-752A-4AD8-B199-C1221ED47795}"/>
    <cellStyle name="Comma 8 2 7 2 2 2 2" xfId="36385" xr:uid="{E24A905D-1898-4B29-93AD-E5A34CFEDCB5}"/>
    <cellStyle name="Comma 8 2 7 2 2 3" xfId="36386" xr:uid="{9B025F57-0A66-4A72-818C-74FC860F333F}"/>
    <cellStyle name="Comma 8 2 7 2 3" xfId="36387" xr:uid="{EBCEFF12-05B1-4671-B9C6-95EA12BCB92F}"/>
    <cellStyle name="Comma 8 2 7 2 3 2" xfId="36388" xr:uid="{8388B5B2-3FCF-4CD9-AB84-797642E0480F}"/>
    <cellStyle name="Comma 8 2 7 2 4" xfId="36389" xr:uid="{863ACF60-A34C-49F5-B109-73D9B74B9FEF}"/>
    <cellStyle name="Comma 8 2 7 3" xfId="36390" xr:uid="{87233A54-40AE-404D-923D-92411027EB58}"/>
    <cellStyle name="Comma 8 2 7 3 2" xfId="36391" xr:uid="{11864D25-012E-4538-B008-597085BFF1C2}"/>
    <cellStyle name="Comma 8 2 7 3 2 2" xfId="36392" xr:uid="{A65D04DB-D87F-4135-A5E1-28F948CDAE33}"/>
    <cellStyle name="Comma 8 2 7 3 3" xfId="36393" xr:uid="{BEBB9557-BCF7-4746-B81A-75A718960BC4}"/>
    <cellStyle name="Comma 8 2 7 4" xfId="36394" xr:uid="{A6387BC2-C9C0-4A56-B1FB-2A0084130DE3}"/>
    <cellStyle name="Comma 8 2 7 4 2" xfId="36395" xr:uid="{F1553202-7CB4-4FAF-8AEE-00384901A04A}"/>
    <cellStyle name="Comma 8 2 7 5" xfId="36396" xr:uid="{A4AC4735-3E2D-486A-84D6-2E2F3327CD36}"/>
    <cellStyle name="Comma 8 2 8" xfId="36397" xr:uid="{2191732D-2F82-4172-8DEC-8A44EBEFFDCB}"/>
    <cellStyle name="Comma 8 2 8 2" xfId="36398" xr:uid="{FE640399-601F-47AC-BD6C-38482D81A488}"/>
    <cellStyle name="Comma 8 2 8 2 2" xfId="36399" xr:uid="{92F71A3F-A9E3-45A5-B07F-F678B4FC7AB8}"/>
    <cellStyle name="Comma 8 2 8 2 2 2" xfId="36400" xr:uid="{C06BF646-1CD0-4664-B61C-E172EF2D2E17}"/>
    <cellStyle name="Comma 8 2 8 2 3" xfId="36401" xr:uid="{A918A634-1293-4328-97C6-497714393964}"/>
    <cellStyle name="Comma 8 2 8 3" xfId="36402" xr:uid="{5BAACABC-7C1D-4966-89AA-E402BCE534DA}"/>
    <cellStyle name="Comma 8 2 8 3 2" xfId="36403" xr:uid="{268E7F22-1432-4F3C-951E-BC69C42DA14B}"/>
    <cellStyle name="Comma 8 2 8 4" xfId="36404" xr:uid="{3F570B26-C2AE-4236-A360-BC82E29DBE5E}"/>
    <cellStyle name="Comma 8 2 9" xfId="36405" xr:uid="{46707F7D-7E0F-45C9-93B9-29C97FA4537E}"/>
    <cellStyle name="Comma 8 2 9 2" xfId="36406" xr:uid="{46371826-1416-4AD4-A35B-956A05F3BB51}"/>
    <cellStyle name="Comma 8 2 9 2 2" xfId="36407" xr:uid="{F9BB3A33-1CDC-42E5-8833-AF367B41B540}"/>
    <cellStyle name="Comma 8 2 9 3" xfId="36408" xr:uid="{6DED4E7C-6216-493A-8E50-F865C81F5112}"/>
    <cellStyle name="Comma 8 3" xfId="36409" xr:uid="{2852EFAF-420C-4197-8949-3CBE69971A41}"/>
    <cellStyle name="Comma 8 3 2" xfId="36410" xr:uid="{14EE41A8-4364-448C-A6D7-A54419CAE567}"/>
    <cellStyle name="Comma 8 3 2 2" xfId="36411" xr:uid="{20B5CA41-9ADC-4D44-92E2-70F596F77C13}"/>
    <cellStyle name="Comma 8 3 2 2 2" xfId="36412" xr:uid="{348AF3E9-9B61-4D87-8AF3-7FE75EDB4BDF}"/>
    <cellStyle name="Comma 8 3 2 2 2 2" xfId="36413" xr:uid="{436BE1C4-FF5E-491D-BBE8-F28A36C0AA9F}"/>
    <cellStyle name="Comma 8 3 2 2 2 2 2" xfId="36414" xr:uid="{55EE0BD0-B4B5-4535-88C9-C8A2E13D79CC}"/>
    <cellStyle name="Comma 8 3 2 2 2 2 2 2" xfId="36415" xr:uid="{F8AF907C-F1A5-44D5-B7A1-664563DAF84A}"/>
    <cellStyle name="Comma 8 3 2 2 2 2 3" xfId="36416" xr:uid="{BD16256A-84EC-4FE1-9248-CBD1D2DD4566}"/>
    <cellStyle name="Comma 8 3 2 2 2 3" xfId="36417" xr:uid="{1F5383B6-36CD-40FB-A3E3-2752F69CED2F}"/>
    <cellStyle name="Comma 8 3 2 2 2 3 2" xfId="36418" xr:uid="{117C64CC-B124-4045-A77F-2746A51DE6C6}"/>
    <cellStyle name="Comma 8 3 2 2 2 4" xfId="36419" xr:uid="{BA013267-59B4-4ADD-B576-42C2A34201F6}"/>
    <cellStyle name="Comma 8 3 2 2 3" xfId="36420" xr:uid="{74B2BE84-9653-497D-8479-F1B907799C4F}"/>
    <cellStyle name="Comma 8 3 2 2 3 2" xfId="36421" xr:uid="{83B09DB2-352D-441B-A925-EC2C2A45F483}"/>
    <cellStyle name="Comma 8 3 2 2 3 2 2" xfId="36422" xr:uid="{63F7EC50-07CB-4FAE-BE6D-6FD8D017A6D9}"/>
    <cellStyle name="Comma 8 3 2 2 3 3" xfId="36423" xr:uid="{C2414049-AF60-45D1-873E-059243CEBE1D}"/>
    <cellStyle name="Comma 8 3 2 2 4" xfId="36424" xr:uid="{2BBA7EE1-B0FC-4C7C-8AC4-B0B61C4E3EB7}"/>
    <cellStyle name="Comma 8 3 2 2 4 2" xfId="36425" xr:uid="{68B4739B-2E4B-4BA6-9F2B-DC20084A0C74}"/>
    <cellStyle name="Comma 8 3 2 2 5" xfId="36426" xr:uid="{9A4AE1B4-8AF0-46CA-AC97-6E367CC37EA2}"/>
    <cellStyle name="Comma 8 3 2 2 5 2" xfId="36427" xr:uid="{BB0D9701-BCF5-4976-9F66-E8353F754FF1}"/>
    <cellStyle name="Comma 8 3 2 2 6" xfId="36428" xr:uid="{A8E112EE-73CA-4E4A-A32E-19F1F4C35229}"/>
    <cellStyle name="Comma 8 3 2 2 7" xfId="36429" xr:uid="{E622ACFC-EC55-460D-AEE1-FA28ABCE62EC}"/>
    <cellStyle name="Comma 8 3 2 3" xfId="36430" xr:uid="{33BF6349-2C4F-4DF0-AEF2-A3EBBA2410CE}"/>
    <cellStyle name="Comma 8 3 2 3 2" xfId="36431" xr:uid="{4E8867A1-EBB7-41CA-8164-D677B6DEE8A0}"/>
    <cellStyle name="Comma 8 3 2 4" xfId="36432" xr:uid="{2EF0FB45-9475-4B88-9DF8-E760E7FC07E4}"/>
    <cellStyle name="Comma 8 3 3" xfId="36433" xr:uid="{516C703A-D65C-44C9-8C63-37137237F66D}"/>
    <cellStyle name="Comma 8 3 3 2" xfId="36434" xr:uid="{A1219A6B-7028-487C-AA33-F21D3419D7CD}"/>
    <cellStyle name="Comma 8 3 3 2 2" xfId="36435" xr:uid="{5A6083AB-47B0-470B-9CD8-4F9204D80292}"/>
    <cellStyle name="Comma 8 3 3 2 2 2" xfId="36436" xr:uid="{56A56B9C-C313-4831-B6DA-D4A23379AAFC}"/>
    <cellStyle name="Comma 8 3 3 2 2 2 2" xfId="36437" xr:uid="{22F4E535-AA13-4C20-AADD-38D876B5712C}"/>
    <cellStyle name="Comma 8 3 3 2 2 3" xfId="36438" xr:uid="{9B0B6DC4-C4B1-4080-B537-9E99A3B8A55F}"/>
    <cellStyle name="Comma 8 3 3 2 3" xfId="36439" xr:uid="{9B50EB78-9662-48BD-A2D3-B95102A950F6}"/>
    <cellStyle name="Comma 8 3 3 2 3 2" xfId="36440" xr:uid="{B5AC68DA-9F24-4DC4-96F4-98A83734B9BA}"/>
    <cellStyle name="Comma 8 3 3 2 4" xfId="36441" xr:uid="{F810DC21-27A9-4408-ADF8-28FADC44F104}"/>
    <cellStyle name="Comma 8 3 3 3" xfId="36442" xr:uid="{727292DD-99BF-474C-8B6C-0C450C84F2DB}"/>
    <cellStyle name="Comma 8 3 3 3 2" xfId="36443" xr:uid="{39DE5021-266B-4909-9FE3-EAC8EFD77C6F}"/>
    <cellStyle name="Comma 8 3 3 3 2 2" xfId="36444" xr:uid="{E76CC03A-6284-4A51-BF73-4B114713A5AB}"/>
    <cellStyle name="Comma 8 3 3 3 3" xfId="36445" xr:uid="{CB0D2E18-085D-4452-8961-2E281295BDA3}"/>
    <cellStyle name="Comma 8 3 3 4" xfId="36446" xr:uid="{8B847A4B-08F1-496B-A3CE-4120ECE4B6D1}"/>
    <cellStyle name="Comma 8 3 3 4 2" xfId="36447" xr:uid="{625B6CE0-BC47-4C55-8588-756EAED7063C}"/>
    <cellStyle name="Comma 8 3 3 5" xfId="36448" xr:uid="{33B2EF95-63D0-4993-BDD4-633496F38AC8}"/>
    <cellStyle name="Comma 8 3 3 5 2" xfId="36449" xr:uid="{FD321BE5-7465-4AF2-BB2E-7C66A0A8FA83}"/>
    <cellStyle name="Comma 8 3 3 6" xfId="36450" xr:uid="{C1727129-27D7-4E21-9DB5-56243B816F1D}"/>
    <cellStyle name="Comma 8 3 3 7" xfId="36451" xr:uid="{FD266C5F-3005-4C80-A93C-8C41F8E1FF44}"/>
    <cellStyle name="Comma 8 3 4" xfId="36452" xr:uid="{E87C1DAF-5F52-44D6-BFDE-D466788023D2}"/>
    <cellStyle name="Comma 8 3 4 2" xfId="36453" xr:uid="{EEA6CB61-6361-45B8-A530-2C759CDB48EE}"/>
    <cellStyle name="Comma 8 3 4 2 2" xfId="36454" xr:uid="{FA0CA14E-D13E-4D36-B3C3-8B4FBFE3E798}"/>
    <cellStyle name="Comma 8 3 4 2 2 2" xfId="36455" xr:uid="{3685E6A7-D860-47B9-84E0-545C5AF72920}"/>
    <cellStyle name="Comma 8 3 4 2 3" xfId="36456" xr:uid="{30D68B6A-F868-4A9D-B276-8203857D73AB}"/>
    <cellStyle name="Comma 8 3 4 3" xfId="36457" xr:uid="{0C5CFF65-609F-4D4D-A6ED-0C849396D365}"/>
    <cellStyle name="Comma 8 3 4 3 2" xfId="36458" xr:uid="{CA52F8B9-6DF7-404D-8B9F-3AE7E5780FA0}"/>
    <cellStyle name="Comma 8 3 4 4" xfId="36459" xr:uid="{74939186-265A-49CC-B08F-02100D7D1844}"/>
    <cellStyle name="Comma 8 3 5" xfId="36460" xr:uid="{EE05514B-A6AE-4180-B783-EEF591FBB004}"/>
    <cellStyle name="Comma 8 3 5 2" xfId="36461" xr:uid="{8D0BE251-7CF3-4B37-A40E-3089A5A83829}"/>
    <cellStyle name="Comma 8 3 5 2 2" xfId="36462" xr:uid="{FECE90C2-A082-4392-8329-F6547621052B}"/>
    <cellStyle name="Comma 8 3 5 3" xfId="36463" xr:uid="{6EC9369A-839E-4B75-9E89-0D1040FC35E1}"/>
    <cellStyle name="Comma 8 3 6" xfId="36464" xr:uid="{CC84ECD9-F2EF-4945-BA0E-4D420D0DAB9C}"/>
    <cellStyle name="Comma 8 3 6 2" xfId="36465" xr:uid="{BDA6E47F-9710-4B32-B477-97782E201CBA}"/>
    <cellStyle name="Comma 8 3 7" xfId="36466" xr:uid="{3E57E711-2D42-4421-ADB7-EAB7212F3C0E}"/>
    <cellStyle name="Comma 8 3 7 2" xfId="36467" xr:uid="{DF122163-98F9-4578-A802-0552A7AF6719}"/>
    <cellStyle name="Comma 8 3 8" xfId="36468" xr:uid="{C0BEB510-54CD-4E18-A6E3-8FA074604166}"/>
    <cellStyle name="Comma 8 3 9" xfId="36469" xr:uid="{5A6AC085-B3E2-4F06-A125-E0EF784E504B}"/>
    <cellStyle name="Comma 8 4" xfId="36470" xr:uid="{FDCCCCAD-CA27-40DE-84D5-7C201EADE05B}"/>
    <cellStyle name="Comma 8 4 2" xfId="36471" xr:uid="{01C6CBC4-41B9-4E03-B69B-02493B8CCD3F}"/>
    <cellStyle name="Comma 8 4 2 2" xfId="36472" xr:uid="{09977D83-CB34-4704-964A-73B2696881BF}"/>
    <cellStyle name="Comma 8 4 2 2 2" xfId="36473" xr:uid="{14EAD7A6-0C50-48D4-9AE6-1A378C075635}"/>
    <cellStyle name="Comma 8 4 2 2 2 2" xfId="36474" xr:uid="{72713E37-21F1-4844-B928-B5D2507EA52E}"/>
    <cellStyle name="Comma 8 4 2 2 2 2 2" xfId="36475" xr:uid="{7394E0BB-484F-4C68-A67D-57935B88EAF1}"/>
    <cellStyle name="Comma 8 4 2 2 2 3" xfId="36476" xr:uid="{69BC66B8-73A5-489E-A151-48993D389E2E}"/>
    <cellStyle name="Comma 8 4 2 2 3" xfId="36477" xr:uid="{CCABDFF5-6385-4A4E-8242-48C8DF50EAA4}"/>
    <cellStyle name="Comma 8 4 2 2 3 2" xfId="36478" xr:uid="{5460E0AA-CB1C-4EF6-A311-3F45285BB339}"/>
    <cellStyle name="Comma 8 4 2 2 4" xfId="36479" xr:uid="{B9370A37-B417-4C5E-AA71-AFC0A8529DDC}"/>
    <cellStyle name="Comma 8 4 2 3" xfId="36480" xr:uid="{4641702C-87F0-4FD4-872E-12C75B991219}"/>
    <cellStyle name="Comma 8 4 2 3 2" xfId="36481" xr:uid="{D1D9636A-E87E-4EE0-9A00-82D7F4093560}"/>
    <cellStyle name="Comma 8 4 2 3 2 2" xfId="36482" xr:uid="{6B4E8E50-90A8-467D-B82A-9C746E802240}"/>
    <cellStyle name="Comma 8 4 2 3 3" xfId="36483" xr:uid="{ECE56AE7-1ED9-4A39-B25F-AC85E78D6B92}"/>
    <cellStyle name="Comma 8 4 2 4" xfId="36484" xr:uid="{D9AB2A90-A67F-431E-BDDC-C6B88CBA9459}"/>
    <cellStyle name="Comma 8 4 2 4 2" xfId="36485" xr:uid="{C6E15549-3334-4739-AC69-6EFBB23E299B}"/>
    <cellStyle name="Comma 8 4 2 5" xfId="36486" xr:uid="{C1BE2D66-137F-41D1-9215-0A2BE52647DA}"/>
    <cellStyle name="Comma 8 4 2 5 2" xfId="36487" xr:uid="{9CABA102-1953-4A19-A5A8-10EFF44DC2C8}"/>
    <cellStyle name="Comma 8 4 2 6" xfId="36488" xr:uid="{0174EF21-93F9-470D-93F3-BC99491F0237}"/>
    <cellStyle name="Comma 8 4 2 7" xfId="36489" xr:uid="{7081FAF0-BB4B-427B-8098-DDF665B39466}"/>
    <cellStyle name="Comma 8 4 3" xfId="36490" xr:uid="{F2A890C6-F841-4D7D-B28B-68592B54EF60}"/>
    <cellStyle name="Comma 8 4 3 2" xfId="36491" xr:uid="{69F28328-6DF7-4600-8464-F8EB818CAA37}"/>
    <cellStyle name="Comma 8 4 3 2 2" xfId="36492" xr:uid="{6D5AD596-24DD-4B72-A521-80B430D5CE32}"/>
    <cellStyle name="Comma 8 4 3 2 2 2" xfId="36493" xr:uid="{12DDE425-CE58-4AF9-8993-F7A8B68C9C09}"/>
    <cellStyle name="Comma 8 4 3 2 2 2 2" xfId="36494" xr:uid="{73C8B602-CD4D-4185-856D-2E63551D5F75}"/>
    <cellStyle name="Comma 8 4 3 2 2 3" xfId="36495" xr:uid="{5463AE99-FC07-4189-9342-ABB9B4E60A87}"/>
    <cellStyle name="Comma 8 4 3 2 3" xfId="36496" xr:uid="{9E21C78B-F8A3-4708-BAAC-14ECD5258492}"/>
    <cellStyle name="Comma 8 4 3 2 3 2" xfId="36497" xr:uid="{84B0B674-19E1-4217-A5C7-9F14149D3529}"/>
    <cellStyle name="Comma 8 4 3 2 4" xfId="36498" xr:uid="{C7C67193-1EAB-44EC-AB9D-014273EA3973}"/>
    <cellStyle name="Comma 8 4 3 3" xfId="36499" xr:uid="{116256C5-EE01-43F2-91E4-01A8E4A06C42}"/>
    <cellStyle name="Comma 8 4 3 3 2" xfId="36500" xr:uid="{B423B7E9-0490-4BE0-B4DD-54005B7FB061}"/>
    <cellStyle name="Comma 8 4 3 3 2 2" xfId="36501" xr:uid="{6950F83C-3F25-4D4F-8543-E5467D8EFA25}"/>
    <cellStyle name="Comma 8 4 3 3 3" xfId="36502" xr:uid="{27C784D1-1C68-4484-A92E-3370850D4DEC}"/>
    <cellStyle name="Comma 8 4 3 4" xfId="36503" xr:uid="{CD224594-1724-48C4-A00B-F7AF37D58BAC}"/>
    <cellStyle name="Comma 8 4 3 4 2" xfId="36504" xr:uid="{854B5677-CF9D-4381-A6DC-1CE41C09A458}"/>
    <cellStyle name="Comma 8 4 3 5" xfId="36505" xr:uid="{04E6F750-EE4D-43C7-838F-6D1E22701280}"/>
    <cellStyle name="Comma 8 4 4" xfId="36506" xr:uid="{F3174F90-CF63-479C-89CD-E308ECCDEF25}"/>
    <cellStyle name="Comma 8 4 4 2" xfId="36507" xr:uid="{0634DFBA-8B05-4106-AF1E-7803592501D6}"/>
    <cellStyle name="Comma 8 4 4 2 2" xfId="36508" xr:uid="{3A19805F-11F3-4704-BDFF-A2C2E8733783}"/>
    <cellStyle name="Comma 8 4 4 2 2 2" xfId="36509" xr:uid="{D63EAC70-592A-4E46-8636-3D9221D1D4D6}"/>
    <cellStyle name="Comma 8 4 4 2 3" xfId="36510" xr:uid="{2F0640E3-4A2D-4892-9DA7-75C11BF76821}"/>
    <cellStyle name="Comma 8 4 4 3" xfId="36511" xr:uid="{ADE231E3-9301-445D-8F77-54F0CB5B8E52}"/>
    <cellStyle name="Comma 8 4 4 3 2" xfId="36512" xr:uid="{A2820A81-17E2-4F0A-96F7-18D16FBD726E}"/>
    <cellStyle name="Comma 8 4 4 4" xfId="36513" xr:uid="{96FCF337-BC9F-4475-B0C4-F07C0D300C74}"/>
    <cellStyle name="Comma 8 4 5" xfId="36514" xr:uid="{EFD0CE75-92E1-46DA-8761-44FD2E9B9D09}"/>
    <cellStyle name="Comma 8 4 5 2" xfId="36515" xr:uid="{859BB11B-77CC-4F4B-828D-65E9A466E307}"/>
    <cellStyle name="Comma 8 4 5 2 2" xfId="36516" xr:uid="{70C4527B-DFF5-421D-9DB6-2CB09D43DF32}"/>
    <cellStyle name="Comma 8 4 5 3" xfId="36517" xr:uid="{1035E7CF-2C90-43D8-BEC1-3B1FC620638C}"/>
    <cellStyle name="Comma 8 4 6" xfId="36518" xr:uid="{653140AC-DC88-4C08-9186-6082C8691B38}"/>
    <cellStyle name="Comma 8 4 6 2" xfId="36519" xr:uid="{9F7DA569-6E4E-4E94-959A-6C6B29554B44}"/>
    <cellStyle name="Comma 8 4 7" xfId="36520" xr:uid="{5D06A4FA-8F11-4FAC-BE36-CADC072C4BBE}"/>
    <cellStyle name="Comma 8 4 7 2" xfId="36521" xr:uid="{E72C395A-1AFA-4F22-9182-D0EA460FA1B9}"/>
    <cellStyle name="Comma 8 4 8" xfId="36522" xr:uid="{AF3FE9D2-3C61-4C85-B3BB-A19B87165E42}"/>
    <cellStyle name="Comma 8 4 9" xfId="36523" xr:uid="{5FFFE180-56F8-4A5F-B328-EAB1E0966AAC}"/>
    <cellStyle name="Comma 8 5" xfId="36524" xr:uid="{DE5A6F35-92EA-4C79-A99C-273986CE039C}"/>
    <cellStyle name="Comma 8 5 2" xfId="36525" xr:uid="{30A7738F-82BF-4A59-A698-07B91B3BB927}"/>
    <cellStyle name="Comma 8 5 2 2" xfId="36526" xr:uid="{4A23DBE3-C446-4370-8521-4364E52DDE03}"/>
    <cellStyle name="Comma 8 5 2 2 2" xfId="36527" xr:uid="{F0183E96-54F6-4DC8-8D11-0031BEBAB361}"/>
    <cellStyle name="Comma 8 5 2 2 2 2" xfId="36528" xr:uid="{F1883739-EAFA-466E-B2A4-528EB180D5D7}"/>
    <cellStyle name="Comma 8 5 2 2 2 2 2" xfId="36529" xr:uid="{208D211A-ED4C-4937-88B6-A80D7052B7D5}"/>
    <cellStyle name="Comma 8 5 2 2 2 3" xfId="36530" xr:uid="{16522F2D-0650-416B-804D-7F11147E15F5}"/>
    <cellStyle name="Comma 8 5 2 2 3" xfId="36531" xr:uid="{EC1C6604-3279-478F-8347-52C611D25006}"/>
    <cellStyle name="Comma 8 5 2 2 3 2" xfId="36532" xr:uid="{E3942763-7412-40D6-930C-2B063A722BB3}"/>
    <cellStyle name="Comma 8 5 2 2 4" xfId="36533" xr:uid="{1B98EA76-F5B6-408E-8ECC-25BC05CC9556}"/>
    <cellStyle name="Comma 8 5 2 3" xfId="36534" xr:uid="{EEDBDA59-6DB5-431A-8DBD-91D513821151}"/>
    <cellStyle name="Comma 8 5 2 3 2" xfId="36535" xr:uid="{5C426A34-5062-40C5-9310-DC33F5B9F380}"/>
    <cellStyle name="Comma 8 5 2 3 2 2" xfId="36536" xr:uid="{32371CE6-5239-46FF-94CD-06DE28DDAA48}"/>
    <cellStyle name="Comma 8 5 2 3 3" xfId="36537" xr:uid="{8295A035-7DAB-4FDA-B758-8E9A72E5B8FD}"/>
    <cellStyle name="Comma 8 5 2 4" xfId="36538" xr:uid="{A787E886-E79A-44F9-83C4-96858789CD3C}"/>
    <cellStyle name="Comma 8 5 2 4 2" xfId="36539" xr:uid="{33A9148B-300F-4BE5-8327-BE3133EE6304}"/>
    <cellStyle name="Comma 8 5 2 5" xfId="36540" xr:uid="{087E47FB-398C-49EE-A6CB-E586B1A2E6A9}"/>
    <cellStyle name="Comma 8 5 3" xfId="36541" xr:uid="{8869533A-62CD-4FB1-8C1B-F1BEC65DD9BF}"/>
    <cellStyle name="Comma 8 5 3 2" xfId="36542" xr:uid="{DC53C8A1-250C-44DB-B0FC-4A7EC1208F9B}"/>
    <cellStyle name="Comma 8 5 3 2 2" xfId="36543" xr:uid="{6161DFBF-034D-4E14-BB3B-EFA3DD93760C}"/>
    <cellStyle name="Comma 8 5 3 2 2 2" xfId="36544" xr:uid="{0C18EDED-E047-4C81-8678-9F6F8D677514}"/>
    <cellStyle name="Comma 8 5 3 2 3" xfId="36545" xr:uid="{2C35DBCF-3761-42C3-B270-A98687345D2A}"/>
    <cellStyle name="Comma 8 5 3 3" xfId="36546" xr:uid="{863637EF-3A73-4DC0-A032-8B64E77F222D}"/>
    <cellStyle name="Comma 8 5 3 3 2" xfId="36547" xr:uid="{40643DF9-E06B-40D9-ADE8-33A66385C4D2}"/>
    <cellStyle name="Comma 8 5 3 4" xfId="36548" xr:uid="{EEFE966B-695E-4872-95A1-8ED428D208D9}"/>
    <cellStyle name="Comma 8 5 4" xfId="36549" xr:uid="{5FA6E3C5-9E31-41FB-A315-CEF51DD429EC}"/>
    <cellStyle name="Comma 8 5 4 2" xfId="36550" xr:uid="{5552DD7A-970B-4C88-AD12-98E659872AF6}"/>
    <cellStyle name="Comma 8 5 4 2 2" xfId="36551" xr:uid="{0C3298E5-4745-4AB3-92D1-1FE2F9DC60BD}"/>
    <cellStyle name="Comma 8 5 4 3" xfId="36552" xr:uid="{4DC8FE52-55A9-495D-90CF-38E664433FE6}"/>
    <cellStyle name="Comma 8 5 5" xfId="36553" xr:uid="{26658A34-74E9-42C5-9601-4A272C83BF66}"/>
    <cellStyle name="Comma 8 5 5 2" xfId="36554" xr:uid="{D4FC24A1-2C61-462A-A9D6-5C69024D2F1D}"/>
    <cellStyle name="Comma 8 5 6" xfId="36555" xr:uid="{16B01F4A-9617-46D2-AA40-0DAC314C24BA}"/>
    <cellStyle name="Comma 8 5 6 2" xfId="36556" xr:uid="{6596EB10-28DB-44B3-8C4D-50A230A59964}"/>
    <cellStyle name="Comma 8 5 7" xfId="36557" xr:uid="{325CF6D5-390B-4E4E-BB74-5E2B491D9271}"/>
    <cellStyle name="Comma 8 5 8" xfId="36558" xr:uid="{93D0F750-384F-4C93-90B6-0CC225665EE9}"/>
    <cellStyle name="Comma 8 6" xfId="36559" xr:uid="{45732F36-DBFD-4AC0-BFF4-6AD2D7685DCD}"/>
    <cellStyle name="Comma 8 6 2" xfId="36560" xr:uid="{555E87BA-CC2A-4BB9-8313-A8934C93CDA2}"/>
    <cellStyle name="Comma 8 6 2 2" xfId="36561" xr:uid="{DF708D22-DEBF-4921-B88D-A8137CE00021}"/>
    <cellStyle name="Comma 8 6 2 2 2" xfId="36562" xr:uid="{15DEBB23-4836-4544-8858-DB4ED714CE5C}"/>
    <cellStyle name="Comma 8 6 2 2 2 2" xfId="36563" xr:uid="{A6391BA6-91DB-48C2-9C94-4412E2DE8BB8}"/>
    <cellStyle name="Comma 8 6 2 2 3" xfId="36564" xr:uid="{763AA860-6F8F-40CA-A847-D9A91BB8396C}"/>
    <cellStyle name="Comma 8 6 2 3" xfId="36565" xr:uid="{91BC2FA5-214E-49A3-BEB3-07A809E6EEBF}"/>
    <cellStyle name="Comma 8 6 2 3 2" xfId="36566" xr:uid="{ED9D7A0F-D26E-4641-97FA-F0DDD8C4E49C}"/>
    <cellStyle name="Comma 8 6 2 4" xfId="36567" xr:uid="{A0501618-633A-46CA-9153-1E2AFEF2E848}"/>
    <cellStyle name="Comma 8 6 3" xfId="36568" xr:uid="{05351860-7A32-4E2D-AC12-A6B841448F17}"/>
    <cellStyle name="Comma 8 6 3 2" xfId="36569" xr:uid="{5B0C9323-EA7F-4067-B80C-5977CA26216F}"/>
    <cellStyle name="Comma 8 6 3 2 2" xfId="36570" xr:uid="{0ADBD1BA-9452-4E6E-81C4-5CB318414C2E}"/>
    <cellStyle name="Comma 8 6 3 3" xfId="36571" xr:uid="{D2241C14-9B58-42F8-AF3C-272727022422}"/>
    <cellStyle name="Comma 8 6 4" xfId="36572" xr:uid="{17B3F473-34F5-4FA9-BFD6-770078DE6DAA}"/>
    <cellStyle name="Comma 8 6 4 2" xfId="36573" xr:uid="{D19A5F25-3E5D-4E13-9D59-B69E7837FA0D}"/>
    <cellStyle name="Comma 8 6 5" xfId="36574" xr:uid="{495DF5B6-F0C3-476B-B55C-0792EB29805F}"/>
    <cellStyle name="Comma 8 7" xfId="36575" xr:uid="{739E234F-B308-4DD9-B75F-3E01E1383DD6}"/>
    <cellStyle name="Comma 8 7 2" xfId="36576" xr:uid="{71E49230-016D-4BDB-9DD4-4EC3C1D46696}"/>
    <cellStyle name="Comma 8 7 2 2" xfId="36577" xr:uid="{0BBD3654-A0F1-46AD-8080-651270A015B1}"/>
    <cellStyle name="Comma 8 7 2 2 2" xfId="36578" xr:uid="{BD5EFD6E-C42F-4EA8-B57B-A82453BD6343}"/>
    <cellStyle name="Comma 8 7 2 2 2 2" xfId="36579" xr:uid="{5EB8B329-2D12-462E-A330-D6023BB61B4A}"/>
    <cellStyle name="Comma 8 7 2 2 3" xfId="36580" xr:uid="{444FFFBB-C0AB-40D7-AD23-A39575CFF2F0}"/>
    <cellStyle name="Comma 8 7 2 3" xfId="36581" xr:uid="{C932F19A-3515-469C-947F-E3DC5FF26394}"/>
    <cellStyle name="Comma 8 7 2 3 2" xfId="36582" xr:uid="{2E026D1F-0079-4BDA-9DB0-0A37366DA453}"/>
    <cellStyle name="Comma 8 7 2 4" xfId="36583" xr:uid="{7F77BD9F-EBC2-49AF-ACAC-13AA0BDD4A4A}"/>
    <cellStyle name="Comma 8 7 3" xfId="36584" xr:uid="{E4920B52-A36D-4D40-A9CB-FA950593C63F}"/>
    <cellStyle name="Comma 8 7 3 2" xfId="36585" xr:uid="{F8ED1139-5EF5-4F18-8B76-8C6CCC2B9925}"/>
    <cellStyle name="Comma 8 7 3 2 2" xfId="36586" xr:uid="{831BE755-EA64-4428-B0D5-5D0A3E982F1E}"/>
    <cellStyle name="Comma 8 7 3 3" xfId="36587" xr:uid="{6335CE91-E633-4AE5-A20B-2346573D0F29}"/>
    <cellStyle name="Comma 8 7 4" xfId="36588" xr:uid="{8EFD52B8-4359-428B-B39F-26CFD0D12F9B}"/>
    <cellStyle name="Comma 8 7 4 2" xfId="36589" xr:uid="{9A3C4AA2-02D2-4277-AE19-021822DCFAD8}"/>
    <cellStyle name="Comma 8 7 5" xfId="36590" xr:uid="{C6E0022E-4D55-4787-881B-4277FCDC740B}"/>
    <cellStyle name="Comma 8 8" xfId="36591" xr:uid="{F339D191-0C32-4C59-9DA8-630E4F311696}"/>
    <cellStyle name="Comma 8 8 2" xfId="36592" xr:uid="{3F59D1EA-9FB4-4F00-8FDB-74717AA10C65}"/>
    <cellStyle name="Comma 8 8 2 2" xfId="36593" xr:uid="{50311C46-C853-485C-ADA8-FBDA82EB9CF2}"/>
    <cellStyle name="Comma 8 8 2 2 2" xfId="36594" xr:uid="{22DAD1B5-BC63-42AA-ABA4-B656F5BEB99C}"/>
    <cellStyle name="Comma 8 8 2 2 2 2" xfId="36595" xr:uid="{6EFC64C4-E11B-4A00-B4C5-2CFC22E7B03D}"/>
    <cellStyle name="Comma 8 8 2 2 3" xfId="36596" xr:uid="{ADE0AC45-D798-4AE8-83B6-965026E3B361}"/>
    <cellStyle name="Comma 8 8 2 3" xfId="36597" xr:uid="{372BFB6B-A47A-40A5-B719-2BC38BF4CA54}"/>
    <cellStyle name="Comma 8 8 2 3 2" xfId="36598" xr:uid="{23BC3435-6E87-4574-96A9-0658F3C45E35}"/>
    <cellStyle name="Comma 8 8 2 4" xfId="36599" xr:uid="{78E35C07-3863-44E9-9353-E74113A16204}"/>
    <cellStyle name="Comma 8 8 3" xfId="36600" xr:uid="{50DAD85A-B156-4C91-8925-32E906B143A0}"/>
    <cellStyle name="Comma 8 8 3 2" xfId="36601" xr:uid="{1D5C1C5A-007B-46C7-AC04-D39E626383D5}"/>
    <cellStyle name="Comma 8 8 3 2 2" xfId="36602" xr:uid="{2E74CAF0-73FE-4927-8E83-5536184DF092}"/>
    <cellStyle name="Comma 8 8 3 3" xfId="36603" xr:uid="{3F3CBBB6-B9F3-45E3-94C7-78A501657A97}"/>
    <cellStyle name="Comma 8 8 4" xfId="36604" xr:uid="{8B34B146-2874-45C7-ADC8-976B97FDDB54}"/>
    <cellStyle name="Comma 8 8 4 2" xfId="36605" xr:uid="{F18AC1C0-4262-4B0B-AF7A-73F9D4CE8626}"/>
    <cellStyle name="Comma 8 8 5" xfId="36606" xr:uid="{1AE1842D-3555-4250-AC40-6F04D3CDB3FC}"/>
    <cellStyle name="Comma 8 9" xfId="36607" xr:uid="{41FBB829-19FC-421E-9716-C2F8F5D56075}"/>
    <cellStyle name="Comma 8 9 2" xfId="36608" xr:uid="{C4272D91-9F38-4819-8CA0-6F086A73AD2A}"/>
    <cellStyle name="Comma 9" xfId="36609" xr:uid="{BC3E20BB-756D-43E1-AEE8-FD16EA04F21E}"/>
    <cellStyle name="Comma 9 10" xfId="36610" xr:uid="{ECBA8F1E-840C-4EE6-9889-E158961511BC}"/>
    <cellStyle name="Comma 9 10 2" xfId="36611" xr:uid="{51B223C1-583F-4B38-8085-195B9F78C7EC}"/>
    <cellStyle name="Comma 9 11" xfId="36612" xr:uid="{F902D7C0-8A7D-49DE-9244-C020BFBE33A7}"/>
    <cellStyle name="Comma 9 12" xfId="36613" xr:uid="{918F17B4-673E-4128-B7F5-19DEF436D053}"/>
    <cellStyle name="Comma 9 2" xfId="36614" xr:uid="{A81386C8-26EF-45E5-B1D1-7F0B7382CE63}"/>
    <cellStyle name="Comma 9 2 2" xfId="36615" xr:uid="{50B9CAE4-6C80-4EFD-B5E3-8DB0752728CC}"/>
    <cellStyle name="Comma 9 2 2 2" xfId="36616" xr:uid="{DCBBE3CA-17DF-41B8-AC32-163CDE0BFF59}"/>
    <cellStyle name="Comma 9 2 2 3" xfId="36617" xr:uid="{AE74ECAF-05F3-43B9-9C5C-64D3701370E5}"/>
    <cellStyle name="Comma 9 2 3" xfId="36618" xr:uid="{F98C972F-74A3-4F35-9E29-EBE45458C050}"/>
    <cellStyle name="Comma 9 2 3 2" xfId="36619" xr:uid="{FB79EE8C-5997-4406-981B-C45845F60CB7}"/>
    <cellStyle name="Comma 9 2 4" xfId="36620" xr:uid="{A8A0F0C5-CDB3-442D-9E20-58888DE2B42B}"/>
    <cellStyle name="Comma 9 3" xfId="36621" xr:uid="{5D32B6DD-B715-47A0-8A0D-FB552910A7D4}"/>
    <cellStyle name="Comma 9 3 2" xfId="36622" xr:uid="{6AEC7D9E-E3E4-494A-93CF-B2FC53875514}"/>
    <cellStyle name="Comma 9 3 2 2" xfId="36623" xr:uid="{056065C4-EC7E-451D-A5C8-E2800D2514CC}"/>
    <cellStyle name="Comma 9 3 2 2 2" xfId="36624" xr:uid="{2BCB67A9-2EF5-40A6-8E02-8401A67433DF}"/>
    <cellStyle name="Comma 9 3 2 2 2 2" xfId="36625" xr:uid="{74340873-7171-4A85-BB05-BA38AE16DE61}"/>
    <cellStyle name="Comma 9 3 2 2 3" xfId="36626" xr:uid="{5CF301A4-F3BE-498F-88AD-0E9723B572FD}"/>
    <cellStyle name="Comma 9 3 2 3" xfId="36627" xr:uid="{10D097F9-18C7-42C4-9DEF-E00376A47F45}"/>
    <cellStyle name="Comma 9 3 2 3 2" xfId="36628" xr:uid="{B7F7B625-695F-4CE3-9740-704192D258FE}"/>
    <cellStyle name="Comma 9 3 2 4" xfId="36629" xr:uid="{71E00BD8-B0CB-4C39-982E-7AC2EB1EE989}"/>
    <cellStyle name="Comma 9 3 3" xfId="36630" xr:uid="{8A394650-C6D9-41C8-AD2A-38441EEFE10E}"/>
    <cellStyle name="Comma 9 3 3 2" xfId="36631" xr:uid="{FB5B99FB-74F0-4805-9458-2A32092D9D9F}"/>
    <cellStyle name="Comma 9 3 3 2 2" xfId="36632" xr:uid="{7D7B0D4F-C5C6-490B-804C-71A4311F3D82}"/>
    <cellStyle name="Comma 9 3 3 3" xfId="36633" xr:uid="{B06A094B-A163-4053-9292-04EE06C86A40}"/>
    <cellStyle name="Comma 9 3 4" xfId="36634" xr:uid="{639CB7AC-CFD7-4CBD-8837-567978E76A8F}"/>
    <cellStyle name="Comma 9 3 4 2" xfId="36635" xr:uid="{59AB0D9F-8821-4548-B5AD-5B4AB487295C}"/>
    <cellStyle name="Comma 9 3 5" xfId="36636" xr:uid="{854E7D63-1408-4A13-AF84-8C0133022CBF}"/>
    <cellStyle name="Comma 9 3 5 2" xfId="36637" xr:uid="{F0F1D218-61DB-49AC-A9C2-65EDC5A77081}"/>
    <cellStyle name="Comma 9 3 6" xfId="36638" xr:uid="{B7683BA8-6FD6-4476-BDEE-E77A62583D03}"/>
    <cellStyle name="Comma 9 3 7" xfId="36639" xr:uid="{AAEDF2C6-388C-4A2A-AE35-D6F3D2100035}"/>
    <cellStyle name="Comma 9 4" xfId="36640" xr:uid="{3C9C4852-1F25-46FC-9098-29E947EA6DAE}"/>
    <cellStyle name="Comma 9 4 2" xfId="36641" xr:uid="{31AC32E7-A450-497D-9A79-BF9515507093}"/>
    <cellStyle name="Comma 9 4 2 2" xfId="36642" xr:uid="{086D9F9C-1A89-4741-B5FC-73BE77B490E7}"/>
    <cellStyle name="Comma 9 4 2 2 2" xfId="36643" xr:uid="{C29D0313-F9E1-4CEE-8F60-7B8D9B2083DD}"/>
    <cellStyle name="Comma 9 4 2 2 2 2" xfId="36644" xr:uid="{CD158661-1043-44DF-96BC-39513B314E1F}"/>
    <cellStyle name="Comma 9 4 2 2 3" xfId="36645" xr:uid="{6ED02BF5-035B-4BE9-B5B2-2AFFBD882A7E}"/>
    <cellStyle name="Comma 9 4 2 3" xfId="36646" xr:uid="{09027B20-3076-4B5C-8B59-018BCD3C6CA9}"/>
    <cellStyle name="Comma 9 4 2 3 2" xfId="36647" xr:uid="{8065EF76-C36A-4474-8342-450067607527}"/>
    <cellStyle name="Comma 9 4 2 4" xfId="36648" xr:uid="{07E9216C-E210-4593-AB4E-86C95B20B4BE}"/>
    <cellStyle name="Comma 9 4 3" xfId="36649" xr:uid="{D1C5016C-F1B9-43DD-99B0-2E2D4A9F4CDC}"/>
    <cellStyle name="Comma 9 4 3 2" xfId="36650" xr:uid="{00C21C31-461A-4AA8-8617-18822AA8B7B5}"/>
    <cellStyle name="Comma 9 4 3 2 2" xfId="36651" xr:uid="{36F81FDD-18FD-45AC-8C2D-B0992C03899F}"/>
    <cellStyle name="Comma 9 4 3 3" xfId="36652" xr:uid="{5A71FCFD-E291-49E8-82DF-5B7A35845C74}"/>
    <cellStyle name="Comma 9 4 4" xfId="36653" xr:uid="{443D3F69-3D46-437B-BBAA-E3624F858DE5}"/>
    <cellStyle name="Comma 9 4 4 2" xfId="36654" xr:uid="{FC9A426A-014D-4C9C-A9AD-49FDC33616FB}"/>
    <cellStyle name="Comma 9 4 5" xfId="36655" xr:uid="{3D287060-6A72-4E64-8792-5204B241B25B}"/>
    <cellStyle name="Comma 9 5" xfId="36656" xr:uid="{B3AE54A6-F8E9-41E7-9148-DA9CEB4B8832}"/>
    <cellStyle name="Comma 9 5 2" xfId="36657" xr:uid="{CEB7EEFE-FA38-48CE-BF11-E5D25E343694}"/>
    <cellStyle name="Comma 9 5 2 2" xfId="36658" xr:uid="{37F2AE6E-52B7-4657-8513-9FD3D62E9E50}"/>
    <cellStyle name="Comma 9 5 2 2 2" xfId="36659" xr:uid="{345307DC-7DB8-47E1-B5D5-26CED0BEC1D2}"/>
    <cellStyle name="Comma 9 5 2 2 2 2" xfId="36660" xr:uid="{5E4B2B4E-4566-49C3-A3B4-D1A64B02763B}"/>
    <cellStyle name="Comma 9 5 2 2 3" xfId="36661" xr:uid="{1A861398-00CD-4E82-88DC-86FC7F79F0EB}"/>
    <cellStyle name="Comma 9 5 2 3" xfId="36662" xr:uid="{2291B072-3B5D-4975-A01B-3DC0DD5F2CD3}"/>
    <cellStyle name="Comma 9 5 2 3 2" xfId="36663" xr:uid="{61CEDA5A-246B-4012-8F52-1D944F1E63B6}"/>
    <cellStyle name="Comma 9 5 2 4" xfId="36664" xr:uid="{330DF79C-7A8C-489E-950F-D650A058E090}"/>
    <cellStyle name="Comma 9 5 3" xfId="36665" xr:uid="{E03FFFB4-B7D9-4AF3-9DFB-FA34CA087E90}"/>
    <cellStyle name="Comma 9 5 3 2" xfId="36666" xr:uid="{C8152ABE-C46C-4ECA-99CE-068DD3EC61CE}"/>
    <cellStyle name="Comma 9 5 3 2 2" xfId="36667" xr:uid="{4B62D98A-B0E3-4E0E-B2C6-63D2F744B0A9}"/>
    <cellStyle name="Comma 9 5 3 3" xfId="36668" xr:uid="{4820C22F-60FE-4D96-AE27-CE29C5542D3E}"/>
    <cellStyle name="Comma 9 5 4" xfId="36669" xr:uid="{DA686007-F64D-473E-9BC9-C9F924741243}"/>
    <cellStyle name="Comma 9 5 4 2" xfId="36670" xr:uid="{3E0789EC-C2CF-4C6E-9FD7-9B40C9ECDB76}"/>
    <cellStyle name="Comma 9 5 5" xfId="36671" xr:uid="{FEE5F451-A2ED-4DC3-AD8E-BE1C05E7C760}"/>
    <cellStyle name="Comma 9 6" xfId="36672" xr:uid="{AC56722A-DDEB-4ECE-814B-D51B0869D679}"/>
    <cellStyle name="Comma 9 6 2" xfId="36673" xr:uid="{D773327E-D935-41A1-A695-472C11F8A6DA}"/>
    <cellStyle name="Comma 9 6 2 2" xfId="36674" xr:uid="{4129E607-8520-4476-B770-91FD95E5DDE3}"/>
    <cellStyle name="Comma 9 6 2 2 2" xfId="36675" xr:uid="{336FB461-1CEF-474B-931C-FC2C5A63C15D}"/>
    <cellStyle name="Comma 9 6 2 2 2 2" xfId="36676" xr:uid="{C79F6361-A38C-47B9-A172-ADEDDF1DE9EC}"/>
    <cellStyle name="Comma 9 6 2 2 3" xfId="36677" xr:uid="{1D5D8F0A-EDA5-4C45-B9E8-8F637F731ECD}"/>
    <cellStyle name="Comma 9 6 2 3" xfId="36678" xr:uid="{58C467D1-FF0C-4616-BEB5-22D326256043}"/>
    <cellStyle name="Comma 9 6 2 3 2" xfId="36679" xr:uid="{7E1118F6-E739-4FC0-9A4A-D90977A80032}"/>
    <cellStyle name="Comma 9 6 2 4" xfId="36680" xr:uid="{4A4EE8A9-D003-4D80-8870-CC41458E863F}"/>
    <cellStyle name="Comma 9 6 3" xfId="36681" xr:uid="{BE698D34-7684-425A-BC07-16C6C46AC48A}"/>
    <cellStyle name="Comma 9 6 3 2" xfId="36682" xr:uid="{970576EA-5F8D-496A-AC82-6F391CBBE9F0}"/>
    <cellStyle name="Comma 9 6 3 2 2" xfId="36683" xr:uid="{9BC20A6A-7823-4157-A910-A2441DC1E2AA}"/>
    <cellStyle name="Comma 9 6 3 3" xfId="36684" xr:uid="{16E3D38C-5074-4656-B7AC-D48B6743BCBA}"/>
    <cellStyle name="Comma 9 6 4" xfId="36685" xr:uid="{5202988D-1A5C-4925-B32E-759B2B333D4C}"/>
    <cellStyle name="Comma 9 6 4 2" xfId="36686" xr:uid="{0E1326EF-B244-4E27-B0C8-1CB35AADAE86}"/>
    <cellStyle name="Comma 9 6 5" xfId="36687" xr:uid="{AF78240F-B6B5-4EC1-B12A-7246ED2725AD}"/>
    <cellStyle name="Comma 9 7" xfId="36688" xr:uid="{49328EA1-EC54-4D94-88E8-3836CC8EEB2B}"/>
    <cellStyle name="Comma 9 7 2" xfId="36689" xr:uid="{E7F314CE-053B-4AAB-A16B-B35E41B5F641}"/>
    <cellStyle name="Comma 9 7 2 2" xfId="36690" xr:uid="{907568E3-5D49-4676-BF98-90AE45664B02}"/>
    <cellStyle name="Comma 9 7 2 2 2" xfId="36691" xr:uid="{9D315D32-D542-4A73-A5DB-FC8BDE0A7157}"/>
    <cellStyle name="Comma 9 7 2 3" xfId="36692" xr:uid="{A0E39A95-0CCD-4828-A275-C604AB765284}"/>
    <cellStyle name="Comma 9 7 3" xfId="36693" xr:uid="{947A996E-C93A-452A-B1DC-754F70E12333}"/>
    <cellStyle name="Comma 9 7 3 2" xfId="36694" xr:uid="{8D222AB4-0651-4236-A198-4C8EAACA41A5}"/>
    <cellStyle name="Comma 9 7 4" xfId="36695" xr:uid="{A82B920E-0821-4774-8E6E-57EDD6312761}"/>
    <cellStyle name="Comma 9 8" xfId="36696" xr:uid="{89B77AEA-82F9-4D9A-B7F5-7B897C51F057}"/>
    <cellStyle name="Comma 9 8 2" xfId="36697" xr:uid="{4BABB84F-84B5-449C-9229-C1C87D13A968}"/>
    <cellStyle name="Comma 9 8 2 2" xfId="36698" xr:uid="{D01665F1-E456-44D6-89B3-E1A00724AE41}"/>
    <cellStyle name="Comma 9 8 3" xfId="36699" xr:uid="{2B85CAB0-656C-4E06-981B-38A1DE276D1F}"/>
    <cellStyle name="Comma 9 9" xfId="36700" xr:uid="{C80A6B54-F04B-4B34-AB4A-45D454A7547D}"/>
    <cellStyle name="Comma 9 9 2" xfId="36701" xr:uid="{A02CD732-6484-4BEC-B6D4-36E3BFABEAF0}"/>
    <cellStyle name="Comma(0)" xfId="36702" xr:uid="{EE8D6666-F313-4DA3-9EA3-14C7883DB00A}"/>
    <cellStyle name="Comma(0) 2" xfId="36703" xr:uid="{1109E113-EEB7-4A67-8314-7FCAA1C5C9C4}"/>
    <cellStyle name="Comma(0) 3" xfId="36704" xr:uid="{E97F79A7-6FB7-424C-A515-DA5734B9631A}"/>
    <cellStyle name="Comma(2)" xfId="36705" xr:uid="{76C39D64-05DC-4AFF-9014-806C10CB0FF2}"/>
    <cellStyle name="Comma(2) 2" xfId="34" xr:uid="{00000000-0005-0000-0000-0000A78E0000}"/>
    <cellStyle name="Comma(2) 3" xfId="36706" xr:uid="{6B1E068C-0F43-449D-9B8A-8A7D0216C6B0}"/>
    <cellStyle name="Comment" xfId="3" xr:uid="{00000000-0005-0000-0000-0000A98E0000}"/>
    <cellStyle name="Comment Box" xfId="36707" xr:uid="{05C0EA52-D327-4763-92FD-0ED7002EAB32}"/>
    <cellStyle name="Comment Box 2" xfId="36708" xr:uid="{DD2DBF21-6477-41FE-AE58-521FF2240D8C}"/>
    <cellStyle name="Comment Box 3" xfId="36709" xr:uid="{BB841C22-2F2F-4FF9-B7C5-A645C5457CEF}"/>
    <cellStyle name="CommentWrap" xfId="36710" xr:uid="{84A21334-9AA1-4CBC-80A7-8B703391E853}"/>
    <cellStyle name="Company Name" xfId="36711" xr:uid="{91CFE508-12F8-47EB-9A21-363528800D0D}"/>
    <cellStyle name="Company Name 2" xfId="36712" xr:uid="{3118A888-DAAB-47A2-B4A8-D53C90747B35}"/>
    <cellStyle name="Currency" xfId="72" builtinId="4" hidden="1"/>
    <cellStyle name="Currency" xfId="143" builtinId="4"/>
    <cellStyle name="Currency [0]" xfId="73" builtinId="7" hidden="1"/>
    <cellStyle name="Currency 2" xfId="36713" xr:uid="{BE6B3D3E-0FDD-47BF-B9F5-9ED76116FD41}"/>
    <cellStyle name="Currency 2 2" xfId="36714" xr:uid="{03CBCF0F-651A-43EE-B877-21E8FBC98EEC}"/>
    <cellStyle name="Currency 2 2 2" xfId="36715" xr:uid="{F0132880-F126-4776-8522-A0F1C5306162}"/>
    <cellStyle name="Currency 2 2 2 2" xfId="36716" xr:uid="{3FCE3A0C-D6F1-4B71-9CF5-E7A25CD36524}"/>
    <cellStyle name="Currency 2 2 2 2 2" xfId="36717" xr:uid="{C0B4CCD6-114D-462C-8A3A-BDD4EA05C0FF}"/>
    <cellStyle name="Currency 2 2 2 2 2 2" xfId="36718" xr:uid="{1D5F09B4-39A3-4404-8C1F-561B236F6467}"/>
    <cellStyle name="Currency 2 2 2 2 2 3" xfId="36719" xr:uid="{4E6495AD-2BCB-4DE0-AF8C-0E04098E9D80}"/>
    <cellStyle name="Currency 2 2 2 2 3" xfId="36720" xr:uid="{A2440538-23F3-4F19-BCCF-FBDF167D25F2}"/>
    <cellStyle name="Currency 2 2 2 2 4" xfId="36721" xr:uid="{21F029A3-6806-4EAF-83B6-0333F6471919}"/>
    <cellStyle name="Currency 2 2 2 3" xfId="36722" xr:uid="{14A4E4BF-1C57-4EE9-B405-5D3737D2E3FD}"/>
    <cellStyle name="Currency 2 2 2 3 2" xfId="36723" xr:uid="{A999F528-B852-45C0-894F-6147CDEDFCF5}"/>
    <cellStyle name="Currency 2 2 2 3 3" xfId="36724" xr:uid="{11D5B28E-DA49-42FE-8CE0-BD0D6EAEECF2}"/>
    <cellStyle name="Currency 2 2 2 4" xfId="36725" xr:uid="{A9D1AB8F-A793-4F10-8639-0F3210E3137F}"/>
    <cellStyle name="Currency 2 2 2 5" xfId="36726" xr:uid="{AA726D7F-ADEC-403C-825F-17030BC636A3}"/>
    <cellStyle name="Currency 2 2 3" xfId="36727" xr:uid="{6704929F-6A89-4A0D-8C94-C81CC3A8E105}"/>
    <cellStyle name="Currency 2 2 3 2" xfId="36728" xr:uid="{ADE17BAC-5BFD-4A18-840F-C407803E0B0D}"/>
    <cellStyle name="Currency 2 2 3 2 2" xfId="36729" xr:uid="{D5765124-894D-4760-984F-D3C957BAE90B}"/>
    <cellStyle name="Currency 2 2 3 2 3" xfId="36730" xr:uid="{F3A5FB80-17C4-42F2-B108-31152A8FD29C}"/>
    <cellStyle name="Currency 2 2 3 3" xfId="36731" xr:uid="{AF10DC7A-57F0-48A1-B2B1-EAF5CB4E6E35}"/>
    <cellStyle name="Currency 2 2 3 4" xfId="36732" xr:uid="{6A306AC0-A317-42D9-B85F-DD74848D44AC}"/>
    <cellStyle name="Currency 2 2 4" xfId="36733" xr:uid="{CA5B32EC-C509-4814-8110-F691A3E04907}"/>
    <cellStyle name="Currency 2 2 4 2" xfId="36734" xr:uid="{F86FE119-385F-4163-B45F-4B0FAE12430B}"/>
    <cellStyle name="Currency 2 2 4 3" xfId="36735" xr:uid="{89FE1254-8918-42D4-945B-3DFAB32F52F9}"/>
    <cellStyle name="Currency 2 2 5" xfId="36736" xr:uid="{DB55B3C9-08E4-4C20-B3A7-DC352275287B}"/>
    <cellStyle name="Currency 2 2 6" xfId="36737" xr:uid="{1420C4F2-977A-4549-BA68-A6F4DCB1788A}"/>
    <cellStyle name="Currency 2 3" xfId="36738" xr:uid="{88E11F38-E92D-4B8A-8209-1AD2FF838076}"/>
    <cellStyle name="Currency 2 3 2" xfId="36739" xr:uid="{28EE4BD5-591D-4BAE-9FD2-53F48E5A2C30}"/>
    <cellStyle name="Currency 2 3 2 2" xfId="36740" xr:uid="{6E7BC860-28F3-4A98-9B6A-92ADE250C2BA}"/>
    <cellStyle name="Currency 2 3 2 2 2" xfId="36741" xr:uid="{EC6D6E8E-DE22-4581-A15D-D99CC1A370B1}"/>
    <cellStyle name="Currency 2 3 2 2 3" xfId="36742" xr:uid="{9F8CE9DC-86B0-4A7F-8C5C-50B9365659C8}"/>
    <cellStyle name="Currency 2 3 2 3" xfId="36743" xr:uid="{AAF33250-3566-4D1E-A4A2-D5D1034954C7}"/>
    <cellStyle name="Currency 2 3 2 4" xfId="36744" xr:uid="{DCF8257B-0D7D-4F8A-A097-04AEA78F5D6D}"/>
    <cellStyle name="Currency 2 3 3" xfId="36745" xr:uid="{3CEF7F17-6958-4823-BB88-4B1A7A4EBC40}"/>
    <cellStyle name="Currency 2 3 3 2" xfId="36746" xr:uid="{EA03CB2C-A9C1-4A87-AD38-83EF24D96047}"/>
    <cellStyle name="Currency 2 3 3 3" xfId="36747" xr:uid="{9D29FF29-47AF-4CB1-9CCE-18A6C9699ED6}"/>
    <cellStyle name="Currency 2 3 4" xfId="36748" xr:uid="{D80FABFE-DD46-4F1E-B089-8B3A97ABA2B1}"/>
    <cellStyle name="Currency 2 3 5" xfId="36749" xr:uid="{050586DC-C7F8-40EE-8DDB-CDC549CDDBCE}"/>
    <cellStyle name="Currency 2 4" xfId="36750" xr:uid="{D5365A1F-7654-41ED-BB4C-F67C87795C84}"/>
    <cellStyle name="Currency 2 5" xfId="36751" xr:uid="{46105E22-D167-4092-BBF5-7B2737F26AE4}"/>
    <cellStyle name="Currency 2 5 2" xfId="36752" xr:uid="{22CCC4A4-15A3-4A24-8A37-A778B55A311E}"/>
    <cellStyle name="Currency 2 5 2 2" xfId="36753" xr:uid="{CA0E6BF9-95B2-4626-8074-5668C4A6B8A8}"/>
    <cellStyle name="Currency 2 5 2 3" xfId="36754" xr:uid="{8141C316-9F9B-4201-AD43-1ECBF67E9080}"/>
    <cellStyle name="Currency 2 5 3" xfId="36755" xr:uid="{ECC305E6-9722-46D8-892C-3BB6ED3DC8FB}"/>
    <cellStyle name="Currency 2 5 4" xfId="36756" xr:uid="{E2FDC5B8-544B-4824-90D1-5E9F06A81885}"/>
    <cellStyle name="Currency 2 6" xfId="36757" xr:uid="{73614303-8FA2-4C2A-9B17-6FC58943F403}"/>
    <cellStyle name="Currency 2 6 2" xfId="36758" xr:uid="{29AAFD80-3B0E-4807-8C89-82CA0E3948B4}"/>
    <cellStyle name="Currency 2 6 3" xfId="36759" xr:uid="{7FC3A7B4-C1C5-4AF8-930A-DD661389775D}"/>
    <cellStyle name="Currency 2 7" xfId="36760" xr:uid="{34D88894-FB07-411C-A41B-01CDB44DDBAF}"/>
    <cellStyle name="Currency 2 7 2" xfId="36761" xr:uid="{31D50024-71F0-4CBC-83E7-BF09B946CD89}"/>
    <cellStyle name="Currency 2 8" xfId="36762" xr:uid="{600C3F34-A8F6-4EFF-802B-D493751EE140}"/>
    <cellStyle name="Currency 3" xfId="36763" xr:uid="{8C8338CC-FF40-425B-B4D0-879242F1F21F}"/>
    <cellStyle name="Currency 3 2" xfId="36764" xr:uid="{F4D40328-971A-414A-922E-D635BB71DDAC}"/>
    <cellStyle name="Currency 3 2 2" xfId="36765" xr:uid="{4E4406B0-B1A0-442F-98D6-0106B3C233F8}"/>
    <cellStyle name="Currency 3 2 2 2" xfId="36766" xr:uid="{2E4A3E15-6198-4346-B300-D724D31F1776}"/>
    <cellStyle name="Currency 3 2 2 2 2" xfId="36767" xr:uid="{A34C12A9-691A-49B4-A571-306570E40A1E}"/>
    <cellStyle name="Currency 3 2 2 2 3" xfId="36768" xr:uid="{6C78FBA3-C68D-42AC-962C-63A30FD27442}"/>
    <cellStyle name="Currency 3 2 2 3" xfId="36769" xr:uid="{D558A2C9-B7ED-40A2-8986-75F69332A5C3}"/>
    <cellStyle name="Currency 3 2 2 4" xfId="36770" xr:uid="{C518C0AB-9663-433B-9C25-F7CF0CBF9643}"/>
    <cellStyle name="Currency 3 2 3" xfId="36771" xr:uid="{03FD2825-E27B-4156-9078-400E041CA5D9}"/>
    <cellStyle name="Currency 3 2 3 2" xfId="36772" xr:uid="{1FAB66B7-B927-4B73-A7A3-F9CFEE6F3272}"/>
    <cellStyle name="Currency 3 2 3 3" xfId="36773" xr:uid="{9CAF704D-08C0-4A39-9C3D-61A2BEBBCFA7}"/>
    <cellStyle name="Currency 3 2 4" xfId="36774" xr:uid="{B8571CAA-AF81-4BAC-8B25-CE4A3807E10B}"/>
    <cellStyle name="Currency 3 2 5" xfId="36775" xr:uid="{0A7922C7-65A3-48E2-80A1-1159BFC3A4FE}"/>
    <cellStyle name="Currency 3 3" xfId="36776" xr:uid="{59F6F632-4C3F-430B-9DCA-2DF60ACCBA49}"/>
    <cellStyle name="Currency 3 3 2" xfId="36777" xr:uid="{263BDC81-E491-4638-9314-1882AD1801F8}"/>
    <cellStyle name="Currency 3 3 2 2" xfId="36778" xr:uid="{54C2C549-9406-47D3-A6A9-DDDD4ED11748}"/>
    <cellStyle name="Currency 3 3 2 2 2" xfId="36779" xr:uid="{253DFAF0-E604-4BFF-BB17-CF9EBAFC35EC}"/>
    <cellStyle name="Currency 3 3 2 2 3" xfId="36780" xr:uid="{831149E6-A81D-4015-B52D-F4FD8FBA3049}"/>
    <cellStyle name="Currency 3 3 2 3" xfId="36781" xr:uid="{055F161A-A650-4766-B438-2C0D1232BCF2}"/>
    <cellStyle name="Currency 3 3 2 4" xfId="36782" xr:uid="{ADFAABA8-FA72-4EE4-A356-697BE5989DD1}"/>
    <cellStyle name="Currency 3 3 3" xfId="36783" xr:uid="{BE1DB48B-4EE0-49BA-AE94-62BB50F9DE8E}"/>
    <cellStyle name="Currency 3 3 3 2" xfId="36784" xr:uid="{CBDC63BC-3CA6-4128-BB6B-3791FD84B114}"/>
    <cellStyle name="Currency 3 3 3 3" xfId="36785" xr:uid="{031C7FF8-E816-4422-89DE-4510AD505DD0}"/>
    <cellStyle name="Currency 3 3 4" xfId="36786" xr:uid="{BC93CDD0-313E-403D-9544-CB5E8E018C30}"/>
    <cellStyle name="Currency 3 3 5" xfId="36787" xr:uid="{DB38A00B-98D7-4EC6-B39F-BD87AD84355E}"/>
    <cellStyle name="Currency 3 4" xfId="36788" xr:uid="{2C11ACFC-246F-486D-B53F-4DEAAD909F19}"/>
    <cellStyle name="Currency 3 4 2" xfId="36789" xr:uid="{E10B15C7-76B1-4F40-82C3-858661F61137}"/>
    <cellStyle name="Currency 3 4 2 2" xfId="36790" xr:uid="{407FDC1B-6CDC-49F1-87CA-35EC1F5F9433}"/>
    <cellStyle name="Currency 3 4 2 3" xfId="36791" xr:uid="{D3570CFC-5032-4287-9DBF-4268D2E01AFD}"/>
    <cellStyle name="Currency 3 4 3" xfId="36792" xr:uid="{C6F2D1DE-4DC5-4592-A986-861B5D7C6BEC}"/>
    <cellStyle name="Currency 3 4 4" xfId="36793" xr:uid="{9A2E1C27-587D-4728-A61B-D61BBABE1714}"/>
    <cellStyle name="Currency 3 5" xfId="36794" xr:uid="{7351F8D8-980C-4F8B-892A-4B7A66920245}"/>
    <cellStyle name="Currency 3 5 2" xfId="36795" xr:uid="{3680BDA8-1DFF-4BC9-B2D0-CD327331C3C2}"/>
    <cellStyle name="Currency 3 5 3" xfId="36796" xr:uid="{3CC405B7-F4A7-45D2-BF37-1F8E45207EBB}"/>
    <cellStyle name="Currency 3 6" xfId="36797" xr:uid="{63E927E6-05BD-4689-B86E-F7A636F2CA9B}"/>
    <cellStyle name="Currency 3 6 2" xfId="36798" xr:uid="{92F99AD5-57FA-4233-9F36-05A75DF53EEB}"/>
    <cellStyle name="Currency 3 6 3" xfId="36799" xr:uid="{F9A06891-D9B4-4C0C-B4BC-1D4E240E29D2}"/>
    <cellStyle name="Currency 3 7" xfId="36800" xr:uid="{83B2BC0C-9144-4E74-8B28-3718FD1E11F1}"/>
    <cellStyle name="Currency 3 7 2" xfId="36801" xr:uid="{A56EFEF7-8EB1-4E1E-BC8F-E0C8BAC09EE3}"/>
    <cellStyle name="Currency 3 7 3" xfId="36802" xr:uid="{3C55C341-EE82-4402-89DD-D685E891A701}"/>
    <cellStyle name="Currency 3 8" xfId="36803" xr:uid="{F6D32F5C-C673-4E21-A712-2D4E8737092E}"/>
    <cellStyle name="Currency 3 9" xfId="36804" xr:uid="{FEBBC862-8370-4C4B-9F92-DD7B7F7D9981}"/>
    <cellStyle name="Currency 4" xfId="36805" xr:uid="{2E387A8D-ACAA-4281-BDCA-D7979DB2770F}"/>
    <cellStyle name="Currency 4 2" xfId="36806" xr:uid="{88161947-B7C7-4AFC-9FBA-1B7EA686B1F6}"/>
    <cellStyle name="Currency 4 3" xfId="36807" xr:uid="{A1FA5C8F-6BF7-4824-B2A6-127E2E0D34B5}"/>
    <cellStyle name="Currency 5" xfId="36808" xr:uid="{E40CB71F-3BFD-4B41-8015-B0EE1EA57A84}"/>
    <cellStyle name="Currency 6" xfId="51570" xr:uid="{7F308E2D-B44E-4D88-9064-0C5E96DD0BF0}"/>
    <cellStyle name="Currency-Denomination" xfId="36809" xr:uid="{0C1C682E-240E-41BB-832B-C944E10C5715}"/>
    <cellStyle name="DATA Amount" xfId="36810" xr:uid="{2140D00D-4BC3-459A-A902-107AAD36A6C5}"/>
    <cellStyle name="DATA Amount [1]" xfId="36811" xr:uid="{67D23B3D-4BC0-4795-81C6-C3A139AF5813}"/>
    <cellStyle name="DATA Amount [2]" xfId="36812" xr:uid="{B2C6E9BB-8377-43AF-8962-C2048F99E1D1}"/>
    <cellStyle name="DATA Currency" xfId="36813" xr:uid="{1256C0F6-02CB-4077-AF83-AF3662EA6193}"/>
    <cellStyle name="DATA Currency [1]" xfId="36814" xr:uid="{8395416E-7E87-474E-97E2-0D549A89BA59}"/>
    <cellStyle name="DATA Currency [2]" xfId="36815" xr:uid="{B5F7AFAB-EBEE-42E3-A1C1-F936E871A9EA}"/>
    <cellStyle name="DATA Date Long" xfId="36816" xr:uid="{030F5497-5A30-4B4B-96C2-6381C5F22169}"/>
    <cellStyle name="DATA Date Short" xfId="36817" xr:uid="{91F3BBB1-E370-479D-8C03-7D3A3911DBE9}"/>
    <cellStyle name="Data entry" xfId="138" xr:uid="{3588E70F-5A25-49FD-98C1-41575642102C}"/>
    <cellStyle name="Data Entry Heavy Box" xfId="36818" xr:uid="{A2260A0E-8B6F-4443-9F82-53AD3E0747F7}"/>
    <cellStyle name="Data Input" xfId="4" xr:uid="{00000000-0005-0000-0000-00001C8F0000}"/>
    <cellStyle name="Data Input 2" xfId="36819" xr:uid="{DCBE929B-606E-467A-8335-0318FBC748D6}"/>
    <cellStyle name="Data Input 2 2" xfId="36820" xr:uid="{FBBA41CC-7E26-45B5-A037-EA8B3ABC6028}"/>
    <cellStyle name="Data Input 2 2 2" xfId="36821" xr:uid="{A6064D3D-032E-41E3-A2FC-28F3DCFDCCFE}"/>
    <cellStyle name="Data Input 3" xfId="37" xr:uid="{00000000-0005-0000-0000-0000208F0000}"/>
    <cellStyle name="Data Input 3 2" xfId="36822" xr:uid="{52B28AEA-7788-410B-8062-4BE7CEC2029B}"/>
    <cellStyle name="Data Input 4" xfId="219" xr:uid="{F2E1E4D8-DA19-4FDB-BEE7-E3C3B7425670}"/>
    <cellStyle name="Data Input 5" xfId="51670" xr:uid="{02B0849E-C0E9-4548-AA66-9289F1CD5D1D}"/>
    <cellStyle name="Data Input 6" xfId="51673" xr:uid="{CA690C05-4AD0-42B4-86AD-1DACD6DF74D2}"/>
    <cellStyle name="Data Input Centre" xfId="36823" xr:uid="{B7BBA84A-3AEC-4CED-AD66-8E1BF7FBA23D}"/>
    <cellStyle name="Data Input Centre 2" xfId="36824" xr:uid="{1A28363F-F155-4314-AF4F-4F43B0223CC4}"/>
    <cellStyle name="DATA List" xfId="36825" xr:uid="{04D8C33E-284A-4F59-8B52-E051DEC7A34A}"/>
    <cellStyle name="DATA Percent" xfId="36826" xr:uid="{00212972-955F-4EFE-B3FA-5BB43A2A26C9}"/>
    <cellStyle name="DATA Percent [1]" xfId="36827" xr:uid="{F03F02E7-3D1C-4FC9-B04D-247202FACAEA}"/>
    <cellStyle name="DATA Percent [2]" xfId="36828" xr:uid="{3985B22F-DA5A-46E4-B6A5-79D575FCDCE1}"/>
    <cellStyle name="Data Rows" xfId="5" xr:uid="{00000000-0005-0000-0000-0000278F0000}"/>
    <cellStyle name="Data Rows 2" xfId="36829" xr:uid="{92A789B4-6364-4D12-A599-226CEF292ABF}"/>
    <cellStyle name="Data Rows 2 2" xfId="36830" xr:uid="{20CABC75-DA2A-4BAA-8B3E-84555C411BD0}"/>
    <cellStyle name="Data Rows 2 3" xfId="36831" xr:uid="{6A6526E2-CE51-4373-9FC6-B13EC0641BEC}"/>
    <cellStyle name="Data Rows 3" xfId="36832" xr:uid="{F50816B6-D9CE-4D17-92D9-EB6875B5EF2F}"/>
    <cellStyle name="Data Rows 3 2" xfId="36833" xr:uid="{F9744858-FC8C-4A64-9CF2-90EB83EF9188}"/>
    <cellStyle name="Data Rows 4" xfId="6" xr:uid="{00000000-0005-0000-0000-00002D8F0000}"/>
    <cellStyle name="Data Rows 5" xfId="36834" xr:uid="{3D1B3822-6861-491F-B46A-1506ACF64163}"/>
    <cellStyle name="DATA Text" xfId="36835" xr:uid="{F8CA0711-32E3-49EE-AB71-DA38299AC6FD}"/>
    <cellStyle name="Date" xfId="7" xr:uid="{00000000-0005-0000-0000-0000308F0000}"/>
    <cellStyle name="Date (short entry)" xfId="36836" xr:uid="{ED3A38F6-6569-4184-9540-DEE9DE3E8942}"/>
    <cellStyle name="Date (short)" xfId="36837" xr:uid="{58885467-0047-488B-A7EA-88B9B5A50F16}"/>
    <cellStyle name="Date (short) 2" xfId="36838" xr:uid="{1505F1A4-6CE4-4536-B3CD-DDA6C425B2BF}"/>
    <cellStyle name="Date 2" xfId="36839" xr:uid="{26D204C9-FA04-4988-B75B-82329E13857A}"/>
    <cellStyle name="Date 3" xfId="36840" xr:uid="{592DD8F9-6A9B-4D5F-BFA2-27533B96BB8D}"/>
    <cellStyle name="Date and Time" xfId="36841" xr:uid="{4625D399-E9DA-4033-B7EC-4F86453459E9}"/>
    <cellStyle name="Date and Time 2" xfId="36842" xr:uid="{8FFD8553-ED2F-4B61-BDA4-E506A75D7D66}"/>
    <cellStyle name="Date and Time 3" xfId="36843" xr:uid="{53DD8499-F2ED-42B3-88F6-5654F286037D}"/>
    <cellStyle name="Date and Time_Sheet1" xfId="36844" xr:uid="{A26CC54E-FB8B-4F12-BB42-07271BE136A8}"/>
    <cellStyle name="Decimal_0dp" xfId="36845" xr:uid="{79377BAE-D6F6-46A3-A248-718CA9B392FF}"/>
    <cellStyle name="Differs From Base - IBM Cognos" xfId="51629" xr:uid="{033DC2DA-F6B7-4DA2-A49D-0D13B68598A8}"/>
    <cellStyle name="Disclosure Date" xfId="8" xr:uid="{00000000-0005-0000-0000-00003B8F0000}"/>
    <cellStyle name="Disclosure Date 2" xfId="36847" xr:uid="{D6BFF953-1CEC-4214-93EE-77D0DEEAB762}"/>
    <cellStyle name="Disclosure Date 3" xfId="36846" xr:uid="{940303CB-85FA-474D-A285-B6AB8C4A57CC}"/>
    <cellStyle name="DQR Column 0 - IBM Cognos" xfId="51651" xr:uid="{1B4103F9-A0D9-4CA5-9452-2574EBD6D770}"/>
    <cellStyle name="DQR Column 1 - IBM Cognos" xfId="51652" xr:uid="{736E621B-AE54-4F46-9161-58004159B16C}"/>
    <cellStyle name="DQR Column 2 - IBM Cognos" xfId="51653" xr:uid="{D741635B-893B-486A-A0C0-0A5FF3B79C64}"/>
    <cellStyle name="DQR Column 3 - IBM Cognos" xfId="51654" xr:uid="{B0DC0C33-6950-4C42-9C3F-D69D8127C003}"/>
    <cellStyle name="DQR Column 4 - IBM Cognos" xfId="51655" xr:uid="{0E449766-9011-4F44-B2E9-D3D5A1AF42D9}"/>
    <cellStyle name="DQR Column 5 - IBM Cognos" xfId="51656" xr:uid="{8229B8F4-8380-4744-84D9-5F6DE06BC396}"/>
    <cellStyle name="DQR Column Default - IBM Cognos" xfId="51657" xr:uid="{E3EB92F5-E94C-48FB-BACD-6700D5538EF9}"/>
    <cellStyle name="DQR Column Leaf - IBM Cognos" xfId="51658" xr:uid="{01000E2C-1438-4A86-A8D9-64E34527C0D5}"/>
    <cellStyle name="DQR Data Default - IBM Cognos" xfId="51659" xr:uid="{CB669C3A-8022-4395-855C-2345C7D666FA}"/>
    <cellStyle name="DQR Default - IBM Cognos" xfId="51660" xr:uid="{FED8C631-B57A-40A1-B31C-9C64BAA325AA}"/>
    <cellStyle name="DQR Gutter Default - IBM Cognos" xfId="51661" xr:uid="{6D3179FD-68CA-4006-B9FC-F4500F1E03BE}"/>
    <cellStyle name="DQR Row 0 - IBM Cognos" xfId="51662" xr:uid="{A0739BD1-B8E0-4274-80C4-D4F984C14AB0}"/>
    <cellStyle name="DQR Row 1 - IBM Cognos" xfId="51663" xr:uid="{7BEE11E1-1500-4E3E-BF1C-E49F52C18360}"/>
    <cellStyle name="DQR Row 2 - IBM Cognos" xfId="51664" xr:uid="{D8454417-F97D-48A6-A656-7EC0D6160708}"/>
    <cellStyle name="DQR Row 3 - IBM Cognos" xfId="51665" xr:uid="{3484BDFF-8379-4DE5-9AF5-61BFE876A6E3}"/>
    <cellStyle name="DQR Row 4 - IBM Cognos" xfId="51666" xr:uid="{F0602A1C-BCE8-4E3D-BAAE-421650C0DEB3}"/>
    <cellStyle name="DQR Row 5 - IBM Cognos" xfId="51667" xr:uid="{96D11B16-608B-4D2C-B7DA-523056AE7FB1}"/>
    <cellStyle name="DQR Row Default - IBM Cognos" xfId="51668" xr:uid="{804BEE2B-5164-4577-8E62-11F48AFD5A01}"/>
    <cellStyle name="DQR Row Leaf - IBM Cognos" xfId="51669" xr:uid="{39964C7A-9EA3-4F8B-9AF4-10E2CB01DE51}"/>
    <cellStyle name="Edit - IBM Cognos" xfId="51630" xr:uid="{BF41367F-033A-40DA-8298-C39801BDA67A}"/>
    <cellStyle name="Entry 1A" xfId="36848" xr:uid="{EE02EE87-8427-433A-B2A9-7308BC4A30DB}"/>
    <cellStyle name="Entry 1A 2" xfId="36849" xr:uid="{780E92B7-3357-4733-A861-ADF9E1176783}"/>
    <cellStyle name="Entry 1A 2 2" xfId="36850" xr:uid="{6A63F384-ADAF-4B28-8362-8AD4EEC7C2CD}"/>
    <cellStyle name="Entry 1A 3" xfId="36851" xr:uid="{2BC32B74-2D62-4D45-8A57-CEEBE9FFE3B4}"/>
    <cellStyle name="Entry 1B" xfId="36852" xr:uid="{856B29A3-C632-4163-8F1E-5F49C9A9565B}"/>
    <cellStyle name="Entry 1B 2" xfId="36853" xr:uid="{9C4F2252-D40E-4485-A7B3-ECC927AC8CB6}"/>
    <cellStyle name="Entry 1B 2 2" xfId="36854" xr:uid="{DCBDD2F7-73C7-431F-A99B-009547FE75E6}"/>
    <cellStyle name="Entry 1B 3" xfId="36855" xr:uid="{8FE33F0C-9E43-42ED-9A60-A754DAAFEF2A}"/>
    <cellStyle name="Euro" xfId="36856" xr:uid="{DAEE5BF2-0E60-4190-951B-8F966DFE18A8}"/>
    <cellStyle name="Euro 2" xfId="36857" xr:uid="{F5AE0BBA-FE71-44BB-BD1C-5E0B2E1A61FE}"/>
    <cellStyle name="Euro 2 2" xfId="36858" xr:uid="{819D7D5A-0C3F-4A3E-AC08-F053F568BD64}"/>
    <cellStyle name="Euro 3" xfId="36859" xr:uid="{7234F08B-CC45-4CE1-B589-B4B349042EE1}"/>
    <cellStyle name="Euro 3 2" xfId="36860" xr:uid="{A6F0D656-1662-4C32-A87B-EABA6E0BD779}"/>
    <cellStyle name="Explanatory Text" xfId="89" builtinId="53" hidden="1"/>
    <cellStyle name="Explanatory text 10" xfId="36861" xr:uid="{DC9E46E9-D1B3-438A-AD90-8D247DB8FD6C}"/>
    <cellStyle name="Explanatory Text 2" xfId="36862" xr:uid="{519454A0-FE8E-4226-BC27-79946FD98B8C}"/>
    <cellStyle name="Explanatory Text 2 10" xfId="36863" xr:uid="{43C0D7BD-F820-4255-8DF8-8C03AA701037}"/>
    <cellStyle name="Explanatory Text 2 2" xfId="115" xr:uid="{00000000-0005-0000-0000-00004E8F0000}"/>
    <cellStyle name="Explanatory Text 2 2 2" xfId="36864" xr:uid="{50B40148-F47C-498C-BDC4-61BA23F897AC}"/>
    <cellStyle name="Explanatory Text 2 2 2 2" xfId="36865" xr:uid="{473DF455-329B-4D99-A6CA-BD048DC0B027}"/>
    <cellStyle name="Explanatory Text 2 2 2 2 2" xfId="36866" xr:uid="{DF38D95D-2745-4408-8C4D-5A9844A7971B}"/>
    <cellStyle name="Explanatory Text 2 2 2_Sheet1" xfId="36867" xr:uid="{8D620286-A16E-47ED-9529-BCE4C8197D7D}"/>
    <cellStyle name="Explanatory Text 2 2_Asset Register (new)" xfId="36868" xr:uid="{94D3F542-F888-4953-B058-1490BF2F3DA5}"/>
    <cellStyle name="Explanatory Text 2 3" xfId="36869" xr:uid="{89288D35-BCF7-4580-AEF0-AF010349E8E5}"/>
    <cellStyle name="Explanatory Text 2 3 2" xfId="36870" xr:uid="{E35022D3-5883-4566-8387-10DB9586ED18}"/>
    <cellStyle name="Explanatory Text 2 3 2 2" xfId="36871" xr:uid="{53547CA2-5436-4716-9F71-CC3054CF3D07}"/>
    <cellStyle name="Explanatory Text 2 3 3" xfId="36872" xr:uid="{1F53894B-6A0C-4002-A924-20C438724B20}"/>
    <cellStyle name="Explanatory Text 2 3_Sheet1" xfId="36873" xr:uid="{DEF044CB-2829-4445-89E7-5144F876CAEC}"/>
    <cellStyle name="Explanatory Text 2 4" xfId="36874" xr:uid="{82FD1391-F83D-4048-BE23-9F8961FD1F94}"/>
    <cellStyle name="Explanatory Text 2 5" xfId="36875" xr:uid="{8752EAA8-AADF-4123-8DCF-FE92D0B43232}"/>
    <cellStyle name="Explanatory Text 2 6" xfId="36876" xr:uid="{D742CED7-67A8-40EE-8CCB-8DCF59B13A97}"/>
    <cellStyle name="Explanatory Text 2 7" xfId="36877" xr:uid="{30769483-8ED8-4493-B8EA-0A6991F9FD02}"/>
    <cellStyle name="Explanatory Text 2 8" xfId="36878" xr:uid="{B6878BBE-2A3A-4E95-AD27-BDEFC65188A0}"/>
    <cellStyle name="Explanatory Text 2 9" xfId="36879" xr:uid="{AC39CF76-84D2-494E-91F2-92A25FC1DF80}"/>
    <cellStyle name="Explanatory Text 2_Asset Register (new)" xfId="36880" xr:uid="{7285FDC2-9430-4F27-9A1C-C935B82D08BD}"/>
    <cellStyle name="Explanatory text 3" xfId="36881" xr:uid="{CEE220EF-57FB-47FF-84E4-1CB3068B9B6C}"/>
    <cellStyle name="Explanatory Text 3 2" xfId="36882" xr:uid="{52268FCF-75CB-4A66-A10A-944560408B58}"/>
    <cellStyle name="Explanatory text 3 2 2" xfId="36883" xr:uid="{B191C229-BF13-4769-AE99-E04D86F44587}"/>
    <cellStyle name="Explanatory Text 3 2 2 2" xfId="36884" xr:uid="{1BD2F218-E571-4F77-BB0B-5D6EBCA30D4C}"/>
    <cellStyle name="Explanatory Text 3 2_Sheet1" xfId="36885" xr:uid="{150813C8-6081-4FF4-842B-C7A560E47B28}"/>
    <cellStyle name="Explanatory Text 3_Asset Register (new)" xfId="36886" xr:uid="{52EF0AF0-CDA5-4218-A486-4EE1379A676C}"/>
    <cellStyle name="Explanatory text 4" xfId="36887" xr:uid="{F8BAC369-A61E-4D97-B825-50D1ABFBFD3A}"/>
    <cellStyle name="Explanatory text 5" xfId="36888" xr:uid="{E8BA8AE6-1D44-49DE-94D5-DE670948F6D7}"/>
    <cellStyle name="Explanatory text 6" xfId="36889" xr:uid="{F7F63BCC-F4D8-4F48-A959-72A4FA8675AF}"/>
    <cellStyle name="Explanatory text 7" xfId="36890" xr:uid="{2CA68729-8349-4A3B-B716-AC5185A6E735}"/>
    <cellStyle name="Explanatory text 8" xfId="36891" xr:uid="{D2169CED-C8B1-41FC-99D5-94C56D6F1DB5}"/>
    <cellStyle name="Explanatory text 9" xfId="36892" xr:uid="{4A1A27E9-C0DC-4CC3-A86E-0F17A8397F74}"/>
    <cellStyle name="Followed Hyperlink" xfId="116" builtinId="9" hidden="1" customBuiltin="1"/>
    <cellStyle name="Followed Hyperlink" xfId="9" builtinId="9" hidden="1" customBuiltin="1"/>
    <cellStyle name="Followed Hyperlink 2" xfId="36893" xr:uid="{5554F307-A796-4AD9-9283-317AED25AD6B}"/>
    <cellStyle name="Footnote" xfId="10" xr:uid="{00000000-0005-0000-0000-00006F8F0000}"/>
    <cellStyle name="Forecast Cell Column Heading" xfId="36894" xr:uid="{F3F977F6-65CB-4077-A927-49E8C6F12E39}"/>
    <cellStyle name="Formula" xfId="137" xr:uid="{59CA0FA7-6124-46EA-B4C9-6E951F893EE3}"/>
    <cellStyle name="Formula - IBM Cognos" xfId="51631" xr:uid="{DD396FA6-49A2-4056-9573-901DF7B04327}"/>
    <cellStyle name="Good" xfId="79" builtinId="26" hidden="1"/>
    <cellStyle name="Good 2" xfId="36895" xr:uid="{F3B7F024-EA27-4788-B4C1-C981CAA60F2D}"/>
    <cellStyle name="Good 2 2" xfId="36896" xr:uid="{78464D12-4E2B-4EC8-B97D-A6DA1306E02E}"/>
    <cellStyle name="Good 2 3" xfId="36897" xr:uid="{4FFF6E99-A7DE-4860-89AE-F79C7F9ED814}"/>
    <cellStyle name="Good 2 3 2" xfId="36898" xr:uid="{227F8C5A-73FD-4682-A039-CB3B45C19338}"/>
    <cellStyle name="Good 2 3 2 2" xfId="36899" xr:uid="{2A5FDA25-3EB4-4D8A-96D5-167BD3944F80}"/>
    <cellStyle name="Good 2 3 3" xfId="36900" xr:uid="{F8A2480F-0E5C-41DC-91D3-6902C9C6B144}"/>
    <cellStyle name="Good 2 3_Sheet1" xfId="36901" xr:uid="{D556C1C1-B283-46BF-AF8F-9BCEA9463E04}"/>
    <cellStyle name="Good 2_Asset Register (new)" xfId="36902" xr:uid="{E737B33B-C813-451A-ABBA-ED099E9F8ECF}"/>
    <cellStyle name="Good 3" xfId="36903" xr:uid="{8A73E877-627B-40ED-B594-A79C6F3BCD22}"/>
    <cellStyle name="Good 3 2" xfId="122" xr:uid="{00000000-0005-0000-0000-00007B8F0000}"/>
    <cellStyle name="Good 3 2 2" xfId="36904" xr:uid="{6EEA7788-4924-4583-BAC5-F00130E66D3E}"/>
    <cellStyle name="Good 3 2 2 2" xfId="36905" xr:uid="{01C55E55-E058-4E4F-B026-BE171331FE6C}"/>
    <cellStyle name="Good 4" xfId="36906" xr:uid="{5E8B99C1-501F-4C1D-A4C4-577A6694C3FE}"/>
    <cellStyle name="Good 5" xfId="36907" xr:uid="{BCC0D224-2375-4939-AC93-B9CC7D60C5BB}"/>
    <cellStyle name="Good 6" xfId="36908" xr:uid="{C2972E5C-BCF6-4C88-A26D-8D8C5EB66D6F}"/>
    <cellStyle name="Good 7" xfId="36909" xr:uid="{837675BE-93D4-41EC-B869-D956F6780884}"/>
    <cellStyle name="Good 8" xfId="36910" xr:uid="{8244AE5E-70C5-42AD-B607-4634E33FBA68}"/>
    <cellStyle name="Grey" xfId="36911" xr:uid="{0E61F3B1-D3C3-4A48-8B4A-C2FE50E839F7}"/>
    <cellStyle name="Grey 2" xfId="36912" xr:uid="{E1342658-FAE6-4057-A19C-DE35DB5B0120}"/>
    <cellStyle name="Grey 2 2" xfId="36913" xr:uid="{B97F74CC-D4CF-4ACB-8741-28606C9011FF}"/>
    <cellStyle name="Grey 3" xfId="36914" xr:uid="{D3840DA2-7C81-4426-B05E-AC3835A41DED}"/>
    <cellStyle name="Grey 3 2" xfId="36915" xr:uid="{081A7E3C-3E82-48F2-BC1B-4468AE9C7700}"/>
    <cellStyle name="Group Name - IBM Cognos" xfId="51632" xr:uid="{F1E87671-9FE4-49F6-A45F-61B5B70FD71C}"/>
    <cellStyle name="Header 1" xfId="11" xr:uid="{00000000-0005-0000-0000-0000888F0000}"/>
    <cellStyle name="Header 1 2" xfId="36916" xr:uid="{DD31176F-3AE1-45C1-B7E1-6EFB29D9D11B}"/>
    <cellStyle name="Header 1 3" xfId="36917" xr:uid="{5E5818DF-5F20-4DF0-8670-DB65A666ECEB}"/>
    <cellStyle name="Header 1 4" xfId="51590" xr:uid="{1A3D8B59-B443-4221-8703-403CEE7F2D87}"/>
    <cellStyle name="Header 1 5" xfId="216" xr:uid="{D15FC0B6-0F46-4AAE-9126-680532D964C9}"/>
    <cellStyle name="Header Company" xfId="12" xr:uid="{00000000-0005-0000-0000-00008B8F0000}"/>
    <cellStyle name="Header Rows" xfId="13" xr:uid="{00000000-0005-0000-0000-00008C8F0000}"/>
    <cellStyle name="Header Rows 2" xfId="35" xr:uid="{00000000-0005-0000-0000-00008D8F0000}"/>
    <cellStyle name="Header Rows 3" xfId="36918" xr:uid="{FED693A6-E425-4076-8062-B3D9E3DCA635}"/>
    <cellStyle name="Header Text" xfId="14" xr:uid="{00000000-0005-0000-0000-00008F8F0000}"/>
    <cellStyle name="Header Version" xfId="15" xr:uid="{00000000-0005-0000-0000-0000908F0000}"/>
    <cellStyle name="Heading 1" xfId="75" builtinId="16" hidden="1"/>
    <cellStyle name="Heading 1 10" xfId="36919" xr:uid="{7D1C55A7-8FA0-4F24-90AE-8C3BC9BC4380}"/>
    <cellStyle name="Heading 1 2" xfId="36920" xr:uid="{3BA6E62F-1345-47A8-8B54-1201224E4A4E}"/>
    <cellStyle name="Heading 1 2 10" xfId="36921" xr:uid="{305A5989-FE72-4EF6-A50F-398E5A2FA7FC}"/>
    <cellStyle name="Heading 1 2 2" xfId="16" xr:uid="{00000000-0005-0000-0000-0000958F0000}"/>
    <cellStyle name="Heading 1 2 2 2" xfId="36922" xr:uid="{DE0BC46B-57E5-48D9-903E-4C89BE0BA234}"/>
    <cellStyle name="Heading 1 2 2 2 2" xfId="36923" xr:uid="{9BEFAC5C-376C-4A36-8CBB-39B08FF0B06C}"/>
    <cellStyle name="Heading 1 2 2 2 2 2" xfId="36924" xr:uid="{A75561E3-DF4F-458B-AC68-E647C3711887}"/>
    <cellStyle name="Heading 1 2 2 2_Sheet1" xfId="36925" xr:uid="{2CDF691A-C935-4785-A407-477B786414E0}"/>
    <cellStyle name="Heading 1 2 2_Asset Register (new)" xfId="36926" xr:uid="{524D1175-9241-4706-AE33-C21648E79776}"/>
    <cellStyle name="Heading 1 2 3" xfId="36927" xr:uid="{83F274EF-1F11-49D6-B5C7-64DEC11510BF}"/>
    <cellStyle name="Heading 1 2 3 2" xfId="36928" xr:uid="{A7A09B59-5FD0-4609-9E2B-62DEC5D02DAE}"/>
    <cellStyle name="Heading 1 2 3 2 2" xfId="36929" xr:uid="{2B5E8929-B8A5-4CB0-904F-3D5E2D2153AE}"/>
    <cellStyle name="Heading 1 2 3_Sheet1" xfId="36930" xr:uid="{39D3A7CE-8679-4705-B9E0-C6843A1F8614}"/>
    <cellStyle name="Heading 1 2 4" xfId="36931" xr:uid="{3622DBFC-E604-41D7-B030-ADC16EA06CBE}"/>
    <cellStyle name="Heading 1 2 5" xfId="36932" xr:uid="{91B547BB-BD29-402D-B72F-172B17ACF852}"/>
    <cellStyle name="Heading 1 2 6" xfId="36933" xr:uid="{5A3BCC6E-81AB-496E-9345-1D6AD860E364}"/>
    <cellStyle name="Heading 1 2 7" xfId="36934" xr:uid="{6A3FC549-6AD1-4673-9340-78EFD06AFAF3}"/>
    <cellStyle name="Heading 1 2 8" xfId="36935" xr:uid="{D39FE55F-B18E-4905-8690-6FBDA407E9F3}"/>
    <cellStyle name="Heading 1 2 9" xfId="36936" xr:uid="{159877AC-FA0F-4B1B-8A60-C64BA4E2E7B7}"/>
    <cellStyle name="Heading 1 2_Asset Register (new)" xfId="36937" xr:uid="{9DADDCB2-C111-4D06-BBFE-DE989C0818F8}"/>
    <cellStyle name="Heading 1 3" xfId="36938" xr:uid="{A8478D7E-0093-4F80-866C-E20A2D953A9E}"/>
    <cellStyle name="Heading 1 3 2" xfId="36939" xr:uid="{0AF19B33-8E18-4EAC-8988-BAF92714F695}"/>
    <cellStyle name="Heading 1 3 3" xfId="36940" xr:uid="{722523DB-0BD9-4607-A418-572F6C78C38A}"/>
    <cellStyle name="Heading 1 3 3 2" xfId="36941" xr:uid="{B0710005-BF41-4A1A-8FD8-3B10CC0157D1}"/>
    <cellStyle name="Heading 1 3 3 2 2" xfId="36942" xr:uid="{210682BB-398A-493B-B482-A6A4A3C2FAD7}"/>
    <cellStyle name="Heading 1 3 3_Sheet1" xfId="36943" xr:uid="{7D863146-B590-4DC6-9680-CBD254545218}"/>
    <cellStyle name="Heading 1 3_Asset Register (new)" xfId="36944" xr:uid="{6BE45CE0-E220-4B40-B75F-9B61A7BDDF6F}"/>
    <cellStyle name="Heading 1 4" xfId="36945" xr:uid="{9B735587-75F3-4DFD-81C4-8F9EC321E3E7}"/>
    <cellStyle name="HEADING 1 4 2" xfId="36946" xr:uid="{6BAA3E0D-980F-4DA5-B0FC-72268866BAA8}"/>
    <cellStyle name="Heading 1 5" xfId="36947" xr:uid="{9CB880F6-B6FC-4D1E-9162-E7B0AF8CCCC3}"/>
    <cellStyle name="HEADING 1 5 2" xfId="36948" xr:uid="{F8FF23D4-3432-4165-996E-C312E169639A}"/>
    <cellStyle name="Heading 1 6" xfId="36949" xr:uid="{C5C248BD-91E2-4DBD-BD65-99297CDE92A1}"/>
    <cellStyle name="HEADING 1 6 2" xfId="36950" xr:uid="{8AE94C04-4B6F-40D7-94B3-093866B08CA5}"/>
    <cellStyle name="HEADING 1 7" xfId="36951" xr:uid="{C954FB84-1B4D-47F6-B02E-FC52E74C2FFB}"/>
    <cellStyle name="HEADING 1 8" xfId="36952" xr:uid="{0D19A0A0-1B11-4649-800F-673090F32E12}"/>
    <cellStyle name="HEADING 1 9" xfId="36953" xr:uid="{336919FF-83F9-4B84-AD36-435CB945DDDA}"/>
    <cellStyle name="Heading 1-noindex" xfId="36954" xr:uid="{C1B552EC-3EEB-459E-98AE-F783143E1739}"/>
    <cellStyle name="Heading 1-noindex 2" xfId="36955" xr:uid="{533F381E-99F8-4C0E-8179-16B660BDAB4A}"/>
    <cellStyle name="Heading 1-noindex 3" xfId="36956" xr:uid="{EB7C007A-D5D8-4C73-8FFB-986F95F59C5A}"/>
    <cellStyle name="Heading 1-noindex 3 2" xfId="36957" xr:uid="{C10F1053-245E-4D36-B059-03724851BD02}"/>
    <cellStyle name="Heading 1-noindex 4" xfId="36958" xr:uid="{99DC32E2-9BD8-4835-A67D-37E3E688A08C}"/>
    <cellStyle name="Heading 2" xfId="76" builtinId="17" hidden="1"/>
    <cellStyle name="Heading 2 10" xfId="36959" xr:uid="{FCA5EDE3-059B-441D-9337-4D0AB7A5FD70}"/>
    <cellStyle name="Heading 2 2" xfId="36960" xr:uid="{5ABDDE76-5FC7-495B-92FF-39634A947649}"/>
    <cellStyle name="Heading 2 2 2" xfId="36961" xr:uid="{FB99C8C1-3D1D-4DB0-8BBD-44CC62942066}"/>
    <cellStyle name="Heading 2 2 3" xfId="36962" xr:uid="{246F47CA-BF69-41F6-9D0B-D6E8DAD9835E}"/>
    <cellStyle name="Heading 2 2 3 2" xfId="36963" xr:uid="{D24F287D-76AC-4EA9-B4E3-F1CFB077AEB3}"/>
    <cellStyle name="Heading 2 2 3 2 2" xfId="36964" xr:uid="{18DC7D35-2BB9-41D2-8C6E-9B2E5A6B4C80}"/>
    <cellStyle name="Heading 2 2 3_Sheet1" xfId="36965" xr:uid="{915FE683-6D24-43E8-A341-EE05229590A4}"/>
    <cellStyle name="Heading 2 2_Asset Register (new)" xfId="36966" xr:uid="{EFF04807-5A12-4882-B718-C091BA02F718}"/>
    <cellStyle name="Heading 2 3" xfId="36967" xr:uid="{2FB0E268-7693-4FC8-BFF3-2A12C0D3B501}"/>
    <cellStyle name="Heading 2 3 2" xfId="36968" xr:uid="{62E548BA-C05A-49DB-88F4-E92B014C3006}"/>
    <cellStyle name="Heading 2 3 2 2" xfId="36969" xr:uid="{E4E13322-7CAF-45B3-B21D-126DE845E572}"/>
    <cellStyle name="Heading 2 3 2 2 2" xfId="36970" xr:uid="{740A9F1B-82D0-4B08-A3AF-DB2733AB5C0A}"/>
    <cellStyle name="Heading 2 3 2_Sheet1" xfId="36971" xr:uid="{9E271AFF-D3CF-40F9-874E-862BEBF82F59}"/>
    <cellStyle name="Heading 2 3_Asset Register (new)" xfId="36972" xr:uid="{F40E4E0A-6BBD-4C3F-8FA1-244E0F3AA4B8}"/>
    <cellStyle name="Heading 2 4" xfId="36973" xr:uid="{7AAACEF0-274D-45E7-A13D-FFB58303D9BA}"/>
    <cellStyle name="HEADING 2 4 2" xfId="36974" xr:uid="{D719E8E6-94D6-4FBC-BA6A-4EBAC956B6E1}"/>
    <cellStyle name="HEADING 2 5" xfId="36975" xr:uid="{A93D3173-F1D1-4B95-86C0-B281DBE1A8E6}"/>
    <cellStyle name="HEADING 2 6" xfId="36976" xr:uid="{BFD8A17E-87E2-4141-A3BA-4FC8E8DF2011}"/>
    <cellStyle name="HEADING 2 7" xfId="36977" xr:uid="{437E49AC-E369-42E7-96CC-DDC4338CF88A}"/>
    <cellStyle name="HEADING 2 8" xfId="36978" xr:uid="{975B29E0-8844-447C-A80D-3C3543E5A6D1}"/>
    <cellStyle name="HEADING 2 9" xfId="36979" xr:uid="{81FF2DB9-D71F-4E93-B97C-5980BB2C3EC0}"/>
    <cellStyle name="Heading 3" xfId="136" builtinId="18" hidden="1" customBuiltin="1"/>
    <cellStyle name="Heading 3" xfId="77" builtinId="18" hidden="1"/>
    <cellStyle name="Heading 3 10" xfId="36980" xr:uid="{1A5E0C14-DA17-4B3E-AE34-EC44B7E9CCAB}"/>
    <cellStyle name="Heading 3 2" xfId="36981" xr:uid="{6D5CBF0A-DC41-4734-A307-63E98F8F9DEF}"/>
    <cellStyle name="Heading 3 2 2" xfId="36982" xr:uid="{6CA788F7-6367-470F-9719-98B91B0EA570}"/>
    <cellStyle name="Heading 3 2 3" xfId="36983" xr:uid="{015BCFA6-A133-46E8-A46E-961D00E5EBED}"/>
    <cellStyle name="Heading 3 2 3 2" xfId="36984" xr:uid="{877FC477-21F1-40A8-BB7A-2BE47E40E0C5}"/>
    <cellStyle name="Heading 3 2 4" xfId="36985" xr:uid="{6AE4775B-8877-4DB2-8D98-AF6982485442}"/>
    <cellStyle name="Heading 3 2 4 2" xfId="36986" xr:uid="{35019ADB-4A7E-40EE-9D41-35A9E9B96AFB}"/>
    <cellStyle name="Heading 3 2 4 2 2" xfId="36987" xr:uid="{AD733178-946E-4435-8EA8-EE1E729EEC76}"/>
    <cellStyle name="Heading 3 2 4_Sheet1" xfId="36988" xr:uid="{F2218C95-95C3-42D2-A268-B516BB05CEA1}"/>
    <cellStyle name="Heading 3 2_Asset Register (new)" xfId="36989" xr:uid="{C6A9C8FC-2734-4955-BE94-88286CDEB353}"/>
    <cellStyle name="Heading 3 3" xfId="36990" xr:uid="{38557C51-6379-4593-BC34-E1E9039E5909}"/>
    <cellStyle name="Heading 3 3 2" xfId="36991" xr:uid="{2C517BB6-23BF-4051-A273-FD752F2B0DE0}"/>
    <cellStyle name="Heading 3 4" xfId="36992" xr:uid="{31825459-6D07-4A92-9C15-7824D32F2AE4}"/>
    <cellStyle name="HEADING 3 4 2" xfId="36993" xr:uid="{574FAF10-2C96-41E7-8940-17F700CBFE6A}"/>
    <cellStyle name="Heading 3 5" xfId="36994" xr:uid="{B2D86F5E-12AD-4CA5-B182-A1E0478ED347}"/>
    <cellStyle name="HEADING 3 5 2" xfId="36995" xr:uid="{FD502255-CBB7-4D91-9418-0DD85CC2F970}"/>
    <cellStyle name="HEADING 3 6" xfId="36996" xr:uid="{BD1997AD-D60E-4ECF-A0F7-B8F4BC960029}"/>
    <cellStyle name="HEADING 3 7" xfId="36997" xr:uid="{0DF3F1A8-346C-4473-9D23-0F206C96AA7A}"/>
    <cellStyle name="HEADING 3 8" xfId="36998" xr:uid="{1D53A9CE-A713-4A60-BE90-FC99E0F310E7}"/>
    <cellStyle name="HEADING 3 9" xfId="36999" xr:uid="{2F2425F6-07E7-40D5-8A55-2242D76E05A0}"/>
    <cellStyle name="Heading 3 Centre" xfId="37000" xr:uid="{FCF1C3C2-18E2-4558-8A7A-158109474D38}"/>
    <cellStyle name="Heading 3 Centre 2" xfId="37001" xr:uid="{39EE0BDD-2B09-4EEF-82DE-0483EEA3B2F4}"/>
    <cellStyle name="Heading 4" xfId="78" builtinId="19" hidden="1"/>
    <cellStyle name="Heading 4 2" xfId="37002" xr:uid="{0D48B5BD-304B-4616-979E-203DAF654EE9}"/>
    <cellStyle name="Heading 4 2 10" xfId="37003" xr:uid="{52EDDA6C-1EA8-4CB7-B9F1-3A177BA61ED9}"/>
    <cellStyle name="Heading 4 2 2" xfId="37004" xr:uid="{317F43B0-924B-4E42-B997-150A863D82C8}"/>
    <cellStyle name="Heading 4 2 2 2" xfId="37005" xr:uid="{4D47EEDB-4101-4D76-BD51-C6BB9F3E4AFC}"/>
    <cellStyle name="Heading 4 2 2 2 2" xfId="37006" xr:uid="{B825F2DB-D337-45AD-9098-B09B6C4159E4}"/>
    <cellStyle name="Heading 4 2 2 2 2 2" xfId="37007" xr:uid="{BBD3B582-1810-405A-AEAA-0836B5275E81}"/>
    <cellStyle name="Heading 4 2 2 2_Sheet1" xfId="37008" xr:uid="{32838049-F62E-4841-8148-C34CB559E139}"/>
    <cellStyle name="Heading 4 2 2_Asset Register (new)" xfId="37009" xr:uid="{10C87050-DCA3-41D7-921D-7CB0E35FF50F}"/>
    <cellStyle name="Heading 4 2 3" xfId="37010" xr:uid="{317EA12B-5D71-4B1F-8980-2DFFA54DB01F}"/>
    <cellStyle name="Heading 4 2 3 2" xfId="37011" xr:uid="{E8E20124-3D52-4A2B-A3C9-462B441B2026}"/>
    <cellStyle name="Heading 4 2 3 2 2" xfId="37012" xr:uid="{805F4793-6D56-460C-A131-39106DC1CAD6}"/>
    <cellStyle name="Heading 4 2 3_Sheet1" xfId="37013" xr:uid="{AB155629-CE6A-41CC-88C3-A4D29317252E}"/>
    <cellStyle name="Heading 4 2 4" xfId="37014" xr:uid="{727547A8-F2CB-40E2-AA8C-A17F29D53541}"/>
    <cellStyle name="Heading 4 2 5" xfId="37015" xr:uid="{B78158E8-AF8C-43C8-92FE-40A26ED6C5C0}"/>
    <cellStyle name="Heading 4 2 6" xfId="37016" xr:uid="{5BBF4793-2AE0-4617-9D2E-D7411067FCE3}"/>
    <cellStyle name="Heading 4 2 7" xfId="37017" xr:uid="{3A8594B5-25CF-4412-8190-D66AF452A42B}"/>
    <cellStyle name="Heading 4 2 8" xfId="37018" xr:uid="{5ECF616E-54FE-4CB8-BAEB-271F629EC83E}"/>
    <cellStyle name="Heading 4 2 9" xfId="37019" xr:uid="{67F9B158-CCBB-4EAD-AE97-4679006F4250}"/>
    <cellStyle name="Heading 4 2_Asset Register (new)" xfId="37020" xr:uid="{4CB18409-AF0D-4B4E-B87E-2C9EADD97F81}"/>
    <cellStyle name="Heading 4 3" xfId="37021" xr:uid="{027E75AD-89EB-4F4C-B46A-936C9F0F2F7B}"/>
    <cellStyle name="Heading 4 3 10" xfId="37022" xr:uid="{43F00A57-5382-4134-93CB-DE29DBFC2273}"/>
    <cellStyle name="Heading 4 3 2" xfId="37023" xr:uid="{60014C50-98FE-4B3F-8EEF-CB588794C72D}"/>
    <cellStyle name="Heading 4 3 2 2" xfId="37024" xr:uid="{CDA2968B-9EA2-4AC7-9C81-0F95FD60ECBE}"/>
    <cellStyle name="Heading 4 3 2 2 2" xfId="37025" xr:uid="{AB2EC31C-3019-4E72-B3B1-E3DE9946E1AD}"/>
    <cellStyle name="Heading 4 3 2_Sheet1" xfId="37026" xr:uid="{A7F8512A-4B66-4D10-84AB-2C0C33CEB338}"/>
    <cellStyle name="Heading 4 3 3" xfId="37027" xr:uid="{69831880-FB5F-4054-B838-C343C31DD1FA}"/>
    <cellStyle name="Heading 4 3 4" xfId="37028" xr:uid="{DE86315E-6FCB-4869-8412-8D708E2BD8D8}"/>
    <cellStyle name="Heading 4 3 5" xfId="37029" xr:uid="{57C84453-41DF-42E5-B8B0-D845C96C8C26}"/>
    <cellStyle name="Heading 4 3 6" xfId="37030" xr:uid="{B44CA96A-EE5B-4B67-8563-5C78B9661998}"/>
    <cellStyle name="Heading 4 3 7" xfId="37031" xr:uid="{54185622-1274-4865-B8A3-44601065BC82}"/>
    <cellStyle name="Heading 4 3 8" xfId="37032" xr:uid="{242DE6CF-8F56-4C5D-9DAE-9B876B0B385E}"/>
    <cellStyle name="Heading 4 3 9" xfId="37033" xr:uid="{4EB2753E-E192-43B9-815B-2E3905C07DAE}"/>
    <cellStyle name="Heading 4 3_Asset Register (new)" xfId="37034" xr:uid="{FD3883EE-E8A9-49CC-B445-4B1A91292D0A}"/>
    <cellStyle name="Heading 4 4" xfId="37035" xr:uid="{5BFE0C47-2378-439F-B4C9-038926771ABA}"/>
    <cellStyle name="Heading1" xfId="17" xr:uid="{00000000-0005-0000-0000-00000B900000}"/>
    <cellStyle name="Heading2" xfId="18" xr:uid="{00000000-0005-0000-0000-00000C900000}"/>
    <cellStyle name="Heading3" xfId="19" xr:uid="{00000000-0005-0000-0000-00000D900000}"/>
    <cellStyle name="Heading3 wrap" xfId="131" xr:uid="{D044DF93-A469-444E-847C-5BDC4D1E495B}"/>
    <cellStyle name="Heading3Wraped" xfId="20" xr:uid="{00000000-0005-0000-0000-00000E900000}"/>
    <cellStyle name="Heading3WrapLow" xfId="21" xr:uid="{00000000-0005-0000-0000-00000F900000}"/>
    <cellStyle name="Heavy Box" xfId="22" xr:uid="{00000000-0005-0000-0000-000010900000}"/>
    <cellStyle name="Heavy Box 2" xfId="37036" xr:uid="{0555AA62-5EF1-412A-8714-C8668D1D9718}"/>
    <cellStyle name="Heavy Box 2 2" xfId="37037" xr:uid="{806F1E25-3B66-4F8D-B2B5-BB3961F2B0B5}"/>
    <cellStyle name="Heavy Box 2 3" xfId="38" xr:uid="{00000000-0005-0000-0000-000013900000}"/>
    <cellStyle name="Heavy Box 3" xfId="37038" xr:uid="{9DA0B622-E3BF-408F-8514-3BF53FECBC89}"/>
    <cellStyle name="Heavy Box 4" xfId="37039" xr:uid="{3406C33E-A4C1-4AAB-BDC7-0113557AEE83}"/>
    <cellStyle name="Heavy Box 4 2" xfId="37040" xr:uid="{780BF3E3-B22B-4FE4-99C2-149DC6B339E0}"/>
    <cellStyle name="Hold Values - IBM Cognos" xfId="51633" xr:uid="{2471B6B3-3784-4935-9DCB-C0C9B05698DF}"/>
    <cellStyle name="Hyperlink" xfId="23" builtinId="8" customBuiltin="1"/>
    <cellStyle name="Hyperlink 2" xfId="140" xr:uid="{E16F24EC-BD9C-4F19-B012-C633D431E755}"/>
    <cellStyle name="Hyperlink 2 2" xfId="37042" xr:uid="{1173BD03-5F75-4053-8022-19C2D9F6F967}"/>
    <cellStyle name="Hyperlink 2 3" xfId="141" xr:uid="{1A50D0C8-2088-49AB-AF33-96ED2AA004E9}"/>
    <cellStyle name="Hyperlink 2 4" xfId="37041" xr:uid="{8F185365-D969-42E3-AC53-5193F6A55C64}"/>
    <cellStyle name="Hyperlink 3" xfId="37043" xr:uid="{66D5BB7D-60FC-4C89-8025-EF13096D7914}"/>
    <cellStyle name="Hyperlink 4" xfId="37044" xr:uid="{63A8637C-1633-46D7-9118-B84A791BBC90}"/>
    <cellStyle name="Hyperlink 5" xfId="37045" xr:uid="{77C0A62A-3E77-4457-BC41-A5ADFB72B0DA}"/>
    <cellStyle name="Hyperlink 6" xfId="47" xr:uid="{00000000-0005-0000-0000-00001E900000}"/>
    <cellStyle name="Hyperlink 7" xfId="51678" xr:uid="{60306290-302B-4C66-85FD-D68D871B0344}"/>
    <cellStyle name="Hyperlink 8" xfId="51693" xr:uid="{67DACA81-A9D0-4C1E-A245-9A8715D020AB}"/>
    <cellStyle name="Input" xfId="82" builtinId="20" hidden="1"/>
    <cellStyle name="Input 2" xfId="37046" xr:uid="{E109876E-9B70-41C8-87B7-19611F52EA9F}"/>
    <cellStyle name="Input 2 2" xfId="37047" xr:uid="{0F48E648-A552-42EF-BDE2-81E476D134B7}"/>
    <cellStyle name="Input 2 3" xfId="37048" xr:uid="{6933EA2D-B6B7-41BC-BD18-86B25B37B26B}"/>
    <cellStyle name="Input 2 3 2" xfId="37049" xr:uid="{7158EA73-D543-4710-B30A-ED5BF40382A3}"/>
    <cellStyle name="Input 2 3 2 2" xfId="37050" xr:uid="{EC892B04-1067-4646-A0CC-208C52C842B2}"/>
    <cellStyle name="Input 2 3 3" xfId="37051" xr:uid="{A699944F-5A39-4B12-9809-46E742D72C7B}"/>
    <cellStyle name="Input 2 3_Sheet1" xfId="37052" xr:uid="{6514972A-9010-4915-B071-601E2158DA7E}"/>
    <cellStyle name="Input 2_Asset Register (new)" xfId="37053" xr:uid="{8FCB16A1-00B6-4B2D-A0BE-F26F1391AE26}"/>
    <cellStyle name="Input 3" xfId="37054" xr:uid="{16DD31E3-6E56-4E5D-B46B-82F9AAC6CEE5}"/>
    <cellStyle name="Input 3 2" xfId="123" xr:uid="{00000000-0005-0000-0000-000029900000}"/>
    <cellStyle name="Input 3 2 2" xfId="37055" xr:uid="{974F0F0A-9F18-4357-89BB-18485BD3649A}"/>
    <cellStyle name="Input 3 2 2 2" xfId="37056" xr:uid="{693818AA-7524-4338-8870-333C8009B57A}"/>
    <cellStyle name="Input 4" xfId="37057" xr:uid="{F792E400-D883-4AF8-BD00-2F20BA69F9F2}"/>
    <cellStyle name="Input 5" xfId="37058" xr:uid="{9A724809-0C03-41B7-9319-99710B42C497}"/>
    <cellStyle name="Input 6" xfId="37059" xr:uid="{0168EB4D-651E-4F05-9AB9-2027ED38ECCE}"/>
    <cellStyle name="Input 7" xfId="37060" xr:uid="{AA78D464-ABEA-4597-9F47-8B23F7D30B85}"/>
    <cellStyle name="Input 8" xfId="37061" xr:uid="{1447A1E9-79FE-4CB3-9BEC-82D10998EA6A}"/>
    <cellStyle name="Label 1" xfId="37062" xr:uid="{C19C7280-F36A-4A38-AFAC-C10E920E7643}"/>
    <cellStyle name="Label 1 2" xfId="37063" xr:uid="{D7582817-F0BB-40B8-B5AF-931BBD9A8FFE}"/>
    <cellStyle name="Label 1 3" xfId="37064" xr:uid="{73A041AB-CCC0-4439-ABE2-85C948CB6E1D}"/>
    <cellStyle name="Label 2a" xfId="37065" xr:uid="{31627DF3-F0DA-4901-A528-B2F719B75DE6}"/>
    <cellStyle name="Label 2a 2" xfId="37066" xr:uid="{A105E8A0-53FE-4038-8B7E-33D260C8127E}"/>
    <cellStyle name="Label 2a centre" xfId="37067" xr:uid="{F399590B-D173-462B-9DD3-EBDD263547B2}"/>
    <cellStyle name="Label 2a centre 2" xfId="37068" xr:uid="{7E78C114-782B-407B-BD62-DFDF281F6390}"/>
    <cellStyle name="Label 2a merge" xfId="37069" xr:uid="{8F3C45CC-C825-42E8-823D-B17458FBDC2B}"/>
    <cellStyle name="Label 2a merge 2" xfId="37070" xr:uid="{A797B37E-AA82-41DA-B6CC-7B0C04ADF6AB}"/>
    <cellStyle name="Label 2b" xfId="37071" xr:uid="{1EA3C663-22E7-4231-86C6-29347F6206E7}"/>
    <cellStyle name="Label 2b merged" xfId="37072" xr:uid="{22BDADC2-505D-4402-9012-E6FFA4612C9B}"/>
    <cellStyle name="LABEL Normal" xfId="37073" xr:uid="{1A92F4B3-0357-4F24-9BC0-E644730BD459}"/>
    <cellStyle name="LABEL Normal 2" xfId="37074" xr:uid="{379FE59D-6A97-4918-8383-EA75DCA6AD5E}"/>
    <cellStyle name="LABEL Note" xfId="37075" xr:uid="{96BEDF8A-6F46-4E45-8573-F988CAE0AB55}"/>
    <cellStyle name="LABEL Units" xfId="37076" xr:uid="{3C9DD0D6-6FB5-4707-9EA1-19081E6FBB6A}"/>
    <cellStyle name="Label2a Merge Centred" xfId="37077" xr:uid="{10AD18CF-2F2C-4E12-835B-7BB0087F1B6B}"/>
    <cellStyle name="Line rows" xfId="37078" xr:uid="{F42751B0-1BB0-4685-AE32-DAE4500E4C85}"/>
    <cellStyle name="Line rows 2" xfId="37079" xr:uid="{7A073233-E0DE-4114-A82B-8EB87AD502E5}"/>
    <cellStyle name="Line rows 2 2" xfId="37080" xr:uid="{3944A775-E6B9-4058-B69E-E109C089E7B9}"/>
    <cellStyle name="Line rows 3" xfId="37081" xr:uid="{D3A4007A-F021-4382-858F-9D2FDB66A295}"/>
    <cellStyle name="Line rows 3 2" xfId="37082" xr:uid="{145DC0B1-6505-4886-850B-728C7EF2AAE1}"/>
    <cellStyle name="Link" xfId="37083" xr:uid="{7FF8E7A5-5B1E-4469-A4C6-153CE4965AE2}"/>
    <cellStyle name="Link 2" xfId="37084" xr:uid="{D0460F42-A0CA-40BA-BBD3-446D9D46CF02}"/>
    <cellStyle name="Link 2 2" xfId="37085" xr:uid="{53EA9E8A-863F-4B35-A2EB-5194805F9DF0}"/>
    <cellStyle name="Link 2 3" xfId="37086" xr:uid="{C9D8D89C-DB4D-4A99-9A2B-4EDFD5509BAA}"/>
    <cellStyle name="Linked Cell" xfId="85" builtinId="24" hidden="1"/>
    <cellStyle name="Linked Cell 2" xfId="37087" xr:uid="{48DA17AE-52F8-44E2-8E17-7D43159B53F7}"/>
    <cellStyle name="Linked Cell 2 2" xfId="37088" xr:uid="{B1AF7BFA-259E-4DC5-AD5D-9F8E28D4BADF}"/>
    <cellStyle name="Linked Cell 2 3" xfId="37089" xr:uid="{5B089D22-A2CF-44D2-9F70-153FBBD2E38A}"/>
    <cellStyle name="Linked Cell 2 3 2" xfId="37090" xr:uid="{1E1C3903-A186-4965-A6F1-67FBE1A2D053}"/>
    <cellStyle name="Linked Cell 2 3 2 2" xfId="37091" xr:uid="{E5D267C2-6B42-4E6D-9D1E-92CA8AE89408}"/>
    <cellStyle name="Linked Cell 2 3 3" xfId="37092" xr:uid="{A196A21C-2B80-41CB-9BF2-3918DCB3E26C}"/>
    <cellStyle name="Linked Cell 2 3_Sheet1" xfId="37093" xr:uid="{5BD65997-0A28-49E2-8F48-7ECD5C94D686}"/>
    <cellStyle name="Linked Cell 2_Asset Register (new)" xfId="37094" xr:uid="{C3FAF313-4899-4A7B-9955-71E43333DD4B}"/>
    <cellStyle name="Linked Cell 3" xfId="37095" xr:uid="{78712F73-DF54-4243-9B54-9CEB97EDF512}"/>
    <cellStyle name="Linked Cell 3 2" xfId="124" xr:uid="{00000000-0005-0000-0000-000054900000}"/>
    <cellStyle name="Linked Cell 3 2 2" xfId="37096" xr:uid="{97D72313-5288-4DD2-8EBD-DBEDDA508C58}"/>
    <cellStyle name="Linked Cell 3 2 2 2" xfId="37097" xr:uid="{0DCC90EB-F3ED-44BB-92D4-4BE8565BBBA0}"/>
    <cellStyle name="Linked Cell 4" xfId="37098" xr:uid="{EF42C711-C510-413F-9C1F-4529DBEDA6DD}"/>
    <cellStyle name="Linked Cell 5" xfId="37099" xr:uid="{9B6489FE-BD80-4392-AF9A-D0F2CAD15626}"/>
    <cellStyle name="Linked Cell 6" xfId="37100" xr:uid="{4D2452CA-1A11-40B8-A7B8-407265032DDF}"/>
    <cellStyle name="Linked Cell 7" xfId="37101" xr:uid="{9957B64E-D3B4-452B-ADB3-6B35484C793F}"/>
    <cellStyle name="Linked Cell 8" xfId="37102" xr:uid="{5EBB13F4-8097-4943-9635-62D0B6A17E79}"/>
    <cellStyle name="List Name - IBM Cognos" xfId="51634" xr:uid="{839FD515-7131-49EF-AAF9-3F480E132DCC}"/>
    <cellStyle name="Locked - IBM Cognos" xfId="51635" xr:uid="{ADD636F3-A33F-40AB-AFCC-0B011700F7BD}"/>
    <cellStyle name="LTM Cell Column Heading" xfId="37103" xr:uid="{F8D4302A-B663-422F-B664-3BFE96FF7748}"/>
    <cellStyle name="Measure - IBM Cognos" xfId="51636" xr:uid="{9E6174C8-AE0D-4355-92EE-258D4C4D9C19}"/>
    <cellStyle name="Measure Header - IBM Cognos" xfId="51637" xr:uid="{1386D914-74A2-4CF8-A808-04502E6A4BC7}"/>
    <cellStyle name="Measure Name - IBM Cognos" xfId="51638" xr:uid="{886D9E89-F8CB-47A2-9EBC-C4B3D5CF2F76}"/>
    <cellStyle name="Measure Summary - IBM Cognos" xfId="51639" xr:uid="{63BF5138-AD06-431F-B396-E4B50BA0CED5}"/>
    <cellStyle name="Measure Summary TM1 - IBM Cognos" xfId="51640" xr:uid="{2D7ED445-103C-4E58-B5C2-9EBA3EE3DFB2}"/>
    <cellStyle name="Measure Template - IBM Cognos" xfId="51641" xr:uid="{5155EA5A-D3F5-4EA5-A23E-405AB71842C1}"/>
    <cellStyle name="More - IBM Cognos" xfId="51642" xr:uid="{1F8F63DE-EB0F-4F0A-840A-D6122ADD5F0F}"/>
    <cellStyle name="Multiple Cell Column Heading" xfId="37104" xr:uid="{FE6474F2-4C16-490F-96C1-DEAD15873E8E}"/>
    <cellStyle name="Neutral" xfId="81" builtinId="28" hidden="1"/>
    <cellStyle name="Neutral 2" xfId="37105" xr:uid="{DFCB808D-00DF-4C09-9F56-A7BEA12E2FED}"/>
    <cellStyle name="Neutral 2 2" xfId="37106" xr:uid="{8E1354EB-D517-4303-8F67-4230097AC794}"/>
    <cellStyle name="Neutral 2 3" xfId="37107" xr:uid="{3272AABB-9C77-4115-B015-9823460DE7EE}"/>
    <cellStyle name="Neutral 2 3 2" xfId="37108" xr:uid="{73C4C757-A71D-472B-99EF-EA14BCD10C5B}"/>
    <cellStyle name="Neutral 2 3 2 2" xfId="37109" xr:uid="{5E24C7E4-9FBD-457F-83FD-1C3FA451B639}"/>
    <cellStyle name="Neutral 2 3 3" xfId="37110" xr:uid="{C802FB71-1588-4DBF-83CE-4E546A898C5A}"/>
    <cellStyle name="Neutral 2 3_Sheet1" xfId="37111" xr:uid="{E6A40049-8B0B-4FA4-ABB5-716BB2A65332}"/>
    <cellStyle name="Neutral 2_Asset Register (new)" xfId="37112" xr:uid="{F646614B-A93A-4195-AD1B-871067243B68}"/>
    <cellStyle name="Neutral 3" xfId="37113" xr:uid="{6C4B62E8-CD0E-477E-82D8-9090D3A205CA}"/>
    <cellStyle name="Neutral 3 2" xfId="37114" xr:uid="{AADD82EE-8DA3-4B33-8850-DF5B0E982997}"/>
    <cellStyle name="Neutral 3 2 2" xfId="37115" xr:uid="{9503B98C-7AB7-4A76-9206-3310C379456B}"/>
    <cellStyle name="Neutral 3 2 2 2" xfId="37116" xr:uid="{9A084850-5C1B-4E93-B31A-142349BA3528}"/>
    <cellStyle name="Neutral 4" xfId="37117" xr:uid="{401B1E2F-8A93-4B76-94E0-915D3A740E5E}"/>
    <cellStyle name="Neutral 5" xfId="37118" xr:uid="{DD058FDF-2EA1-40FC-9279-C61EC46D178F}"/>
    <cellStyle name="Neutral 6" xfId="37119" xr:uid="{9F8ED591-3B35-4949-9C37-2CD8E7F44E01}"/>
    <cellStyle name="Neutral 7" xfId="37120" xr:uid="{3A1EF7AE-4BE9-450D-8DCB-0E2BEF9FB515}"/>
    <cellStyle name="Neutral 8" xfId="37121" xr:uid="{7150D4E2-2386-4042-85AC-7DCD985A6DB9}"/>
    <cellStyle name="Normal" xfId="0" builtinId="0" customBuiltin="1"/>
    <cellStyle name="Normal 10" xfId="37122" xr:uid="{4F519BAA-3F26-439A-A191-90D99F4090A9}"/>
    <cellStyle name="Normal 10 10" xfId="37123" xr:uid="{B3F5E69A-325E-48AE-86DC-35F9BC2A6557}"/>
    <cellStyle name="Normal 10 10 2" xfId="37124" xr:uid="{562C8216-CD34-492E-88B5-3527F9911BEF}"/>
    <cellStyle name="Normal 10 10 2 2" xfId="37125" xr:uid="{3BF19431-6AE2-46EC-8C35-E1C944328A76}"/>
    <cellStyle name="Normal 10 10 2 2 2" xfId="45" xr:uid="{00000000-0005-0000-0000-000075900000}"/>
    <cellStyle name="Normal 10 10 2 2 2 2" xfId="37127" xr:uid="{BF36688B-28ED-4D24-A600-DA498FF7B912}"/>
    <cellStyle name="Normal 10 10 2 2 2 3" xfId="37128" xr:uid="{82543262-38ED-4121-864D-59F4CA2BFC6D}"/>
    <cellStyle name="Normal 10 10 2 2 2 4" xfId="37129" xr:uid="{AFAA5315-0D73-4234-8AFC-53DFE08E82BD}"/>
    <cellStyle name="Normal 10 10 2 2 2 5" xfId="37126" xr:uid="{6D64B0BB-1A7A-462F-8E5D-0C88B4A03BCE}"/>
    <cellStyle name="Normal 10 10 2 2 3" xfId="37130" xr:uid="{5B270822-0820-4482-96D9-C06777873E22}"/>
    <cellStyle name="Normal 10 10 2 3" xfId="37131" xr:uid="{03F87DEF-0653-4C61-9D1D-58B6DE73B72C}"/>
    <cellStyle name="Normal 10 10 3" xfId="37132" xr:uid="{B9114287-EB21-491B-A22A-468F3EACEE1F}"/>
    <cellStyle name="Normal 10 10 3 2" xfId="37133" xr:uid="{22C36AFA-8C0B-4806-9A8B-7CC12DCDA8B3}"/>
    <cellStyle name="Normal 10 10 3 2 2" xfId="37134" xr:uid="{C77BCCB3-7846-4355-A924-E4232DC833A6}"/>
    <cellStyle name="Normal 10 10 3 3" xfId="37135" xr:uid="{0096F906-47AB-4F96-9ED7-E8790737BD69}"/>
    <cellStyle name="Normal 10 10 4" xfId="37136" xr:uid="{A6D10F44-10B2-48FA-BF4D-0632FBCFE5FC}"/>
    <cellStyle name="Normal 10 10 4 2" xfId="37137" xr:uid="{78EFDB1D-76CB-49FC-A19B-4B7641794152}"/>
    <cellStyle name="Normal 10 10 5" xfId="37138" xr:uid="{21BCA320-4B02-4222-970C-DDDE0FBE07F0}"/>
    <cellStyle name="Normal 10 10 6" xfId="37139" xr:uid="{C5971C90-8E46-48BA-8744-BA98A128060D}"/>
    <cellStyle name="Normal 10 11" xfId="37140" xr:uid="{82868F3B-84DB-4098-901B-F19AD06090F2}"/>
    <cellStyle name="Normal 10 11 2" xfId="37141" xr:uid="{AE4FC825-DB3E-45F1-A0B6-84447B404AF7}"/>
    <cellStyle name="Normal 10 11 2 2" xfId="42" xr:uid="{00000000-0005-0000-0000-000085900000}"/>
    <cellStyle name="Normal 10 11 2 2 2" xfId="44" xr:uid="{00000000-0005-0000-0000-000086900000}"/>
    <cellStyle name="Normal 10 11 2 2 2 2" xfId="179" xr:uid="{F092DA35-3180-42DE-8207-5E286CE8085B}"/>
    <cellStyle name="Normal 10 11 2 2 2 3" xfId="37143" xr:uid="{A2D167E3-AC66-427C-AD75-540D81C8FDFD}"/>
    <cellStyle name="Normal 10 11 2 2 2 4" xfId="37144" xr:uid="{C9B4892C-61ED-4B69-BF41-6E053FE6A07D}"/>
    <cellStyle name="Normal 10 11 2 2 2 5" xfId="174" xr:uid="{A765C4D1-0708-4160-9EF9-345D58A61132}"/>
    <cellStyle name="Normal 10 11 2 2 2 5 2" xfId="180" xr:uid="{D537199D-DED6-40DC-A6F9-0651436449D3}"/>
    <cellStyle name="Normal 10 11 2 2 2 5 2 2" xfId="51562" xr:uid="{27F98701-FB8D-43F6-B428-E9B244CF8610}"/>
    <cellStyle name="Normal 10 11 2 2 2 5 2 2 2" xfId="51583" xr:uid="{CAFE51E9-2D03-4D01-8D87-34ECC8D9F8BF}"/>
    <cellStyle name="Normal 10 11 2 2 2 6" xfId="159" xr:uid="{C8E05876-6573-41B7-9913-AA46A9CC27B1}"/>
    <cellStyle name="Normal 10 11 2 2 3" xfId="37145" xr:uid="{5B97842B-39E6-4352-BAC3-6CE793E7D7D2}"/>
    <cellStyle name="Normal 10 11 2 2 4" xfId="37146" xr:uid="{455AF48E-68DD-47B4-9C25-A035AFAD790D}"/>
    <cellStyle name="Normal 10 11 2 2 5" xfId="37147" xr:uid="{EE24DFE8-9AEE-48D4-AD55-5B8CD478A3A7}"/>
    <cellStyle name="Normal 10 11 2 2 6" xfId="37142" xr:uid="{0B4B753D-482D-4602-86F5-74909E20D57E}"/>
    <cellStyle name="Normal 10 11 2 3" xfId="37148" xr:uid="{765C3AC1-64E1-4B50-AE87-8F5CA77F4AC6}"/>
    <cellStyle name="Normal 10 11 3" xfId="37149" xr:uid="{3903AE2D-1F40-46DF-ACB7-042EAFEE5572}"/>
    <cellStyle name="Normal 10 11 3 2" xfId="37150" xr:uid="{81BE647E-CCDE-4DC9-A8E6-A4E138B48B54}"/>
    <cellStyle name="Normal 10 11 3 2 2" xfId="37151" xr:uid="{0B816752-01E9-4248-B397-79B674CC4A7D}"/>
    <cellStyle name="Normal 10 11 3 3" xfId="37152" xr:uid="{71A64C34-D21C-4B47-93AD-F370AD9E0B5D}"/>
    <cellStyle name="Normal 10 11 4" xfId="43" xr:uid="{00000000-0005-0000-0000-000092900000}"/>
    <cellStyle name="Normal 10 11 4 2" xfId="181" xr:uid="{2F2F763D-82F1-49BB-B052-2DCC427EE0A8}"/>
    <cellStyle name="Normal 10 11 4 2 2" xfId="51552" xr:uid="{62DB93D1-07C2-4ACD-A75C-4A6FDC2F0566}"/>
    <cellStyle name="Normal 10 11 4 2 2 2" xfId="51575" xr:uid="{8F4BA849-4907-4F82-A985-C5FBBB549B4D}"/>
    <cellStyle name="Normal 10 11 4 3" xfId="37153" xr:uid="{9B691ADA-003E-4872-A4EB-AF04A27006B3}"/>
    <cellStyle name="Normal 10 11 4 4" xfId="37154" xr:uid="{2EA554D8-6DB9-42B1-B966-476BB0EBB9D8}"/>
    <cellStyle name="Normal 10 11 4 5" xfId="163" xr:uid="{62003A23-0CC6-4BAD-AE9B-EADC8FFB1BFE}"/>
    <cellStyle name="Normal 10 11 4 5 2" xfId="182" xr:uid="{9182B5D0-1DFA-4750-818F-53A32DF34B9B}"/>
    <cellStyle name="Normal 10 11 4 5 2 2" xfId="51556" xr:uid="{20E5C742-65ED-4910-B411-37E20533EC0F}"/>
    <cellStyle name="Normal 10 11 4 5 2 2 2" xfId="51577" xr:uid="{CEA1EF38-43DA-4B27-969E-7CA58A3B5B4F}"/>
    <cellStyle name="Normal 10 11 4 6" xfId="147" xr:uid="{5E1242CC-291F-4F80-A05C-D28B519CADC9}"/>
    <cellStyle name="Normal 10 11 5" xfId="37155" xr:uid="{9FAC031C-116D-4878-97F5-B841FB878D85}"/>
    <cellStyle name="Normal 10 11 5 2" xfId="37156" xr:uid="{1E32B5C6-4B57-4DC5-A9D1-E10C49A66D08}"/>
    <cellStyle name="Normal 10 11 6" xfId="37157" xr:uid="{71130C49-0EE6-4F42-A962-AFBD6CDCA817}"/>
    <cellStyle name="Normal 10 11 7" xfId="37158" xr:uid="{F161E5D9-FFDD-434E-8A9D-314110B6D7EC}"/>
    <cellStyle name="Normal 10 12" xfId="37159" xr:uid="{5618F810-6D28-4FD8-A858-ED7FED61DA28}"/>
    <cellStyle name="Normal 10 12 2" xfId="37160" xr:uid="{2394B141-343E-4461-BD05-C129516E25BD}"/>
    <cellStyle name="Normal 10 12 2 2" xfId="37161" xr:uid="{5F0314DF-6B54-4B0A-BC88-33A32CA48C36}"/>
    <cellStyle name="Normal 10 12 2 2 2" xfId="37162" xr:uid="{96B46297-8126-4A09-ACC7-9F67B46B1BDB}"/>
    <cellStyle name="Normal 10 12 2 2 2 2" xfId="37163" xr:uid="{9FB0CF3D-3D96-47CB-8298-3268FC364C03}"/>
    <cellStyle name="Normal 10 12 2 2 3" xfId="37164" xr:uid="{47800001-8F6B-456A-818E-A45AB6F347A9}"/>
    <cellStyle name="Normal 10 12 2 3" xfId="37165" xr:uid="{9C24A87B-BF4F-4DD2-A89C-B3C64B9079BE}"/>
    <cellStyle name="Normal 10 12 2 3 2" xfId="37166" xr:uid="{CCD51D57-EC8A-4AE6-870B-5DA0DB9FE732}"/>
    <cellStyle name="Normal 10 12 2 4" xfId="37167" xr:uid="{5AB16FEF-90F2-4D90-B509-BD71BD807773}"/>
    <cellStyle name="Normal 10 12 3" xfId="37168" xr:uid="{F6129608-5971-47BF-ABC1-237B1D1941B2}"/>
    <cellStyle name="Normal 10 12 3 2" xfId="37169" xr:uid="{ED80B2D9-C48B-4F1F-88C0-7D0586B070BA}"/>
    <cellStyle name="Normal 10 12 3 2 2" xfId="37170" xr:uid="{7BDC805E-C6BD-4FA9-8625-BEA66857D24F}"/>
    <cellStyle name="Normal 10 12 3 3" xfId="37171" xr:uid="{C98EE88B-AAAD-4140-A566-B158936ACA95}"/>
    <cellStyle name="Normal 10 12 4" xfId="37172" xr:uid="{CCB5020A-B366-4D4B-B75D-7E43E5172BA3}"/>
    <cellStyle name="Normal 10 12 4 2" xfId="37173" xr:uid="{231431C6-2721-4DED-A70F-FAE01299333A}"/>
    <cellStyle name="Normal 10 12 5" xfId="37174" xr:uid="{1FE92EAF-3343-4B94-A13A-C42B4BADEF7E}"/>
    <cellStyle name="Normal 10 13" xfId="37175" xr:uid="{826CDCF0-AF63-40AC-84EF-4E2609C16128}"/>
    <cellStyle name="Normal 10 13 2" xfId="37176" xr:uid="{4C844EB5-038F-4778-81BE-62BD95595319}"/>
    <cellStyle name="Normal 10 14" xfId="37177" xr:uid="{4CF227B3-43C7-4049-BBD3-90CE396A3EF2}"/>
    <cellStyle name="Normal 10 2" xfId="37178" xr:uid="{7A4D3640-4360-4CA9-A12D-B88A874832D5}"/>
    <cellStyle name="Normal 10 2 10" xfId="37179" xr:uid="{A9A1073A-02FA-46D1-851B-CBF3EE30FD27}"/>
    <cellStyle name="Normal 10 2 10 2" xfId="37180" xr:uid="{4682B214-660F-4794-BA86-9EF423206312}"/>
    <cellStyle name="Normal 10 2 10 2 2" xfId="37181" xr:uid="{61C80776-4B68-4272-BB46-FE32FC564660}"/>
    <cellStyle name="Normal 10 2 10 2 2 2" xfId="37182" xr:uid="{726AF1D0-5272-47F2-A009-FDA98863EBFE}"/>
    <cellStyle name="Normal 10 2 10 2 2 2 2" xfId="37183" xr:uid="{B03FE042-6881-4740-8798-5BBDB8903D1B}"/>
    <cellStyle name="Normal 10 2 10 2 2 3" xfId="37184" xr:uid="{FE9507CC-9C56-4954-A3ED-850700DD145C}"/>
    <cellStyle name="Normal 10 2 10 2 3" xfId="37185" xr:uid="{CCD31F9A-2A05-4658-B5D0-EB81148F60F6}"/>
    <cellStyle name="Normal 10 2 10 2 3 2" xfId="37186" xr:uid="{88289C36-2FDC-42AF-B004-7C453A6A1C74}"/>
    <cellStyle name="Normal 10 2 10 2 4" xfId="37187" xr:uid="{FB538477-B8E9-4F02-BFCD-A01CEC709C94}"/>
    <cellStyle name="Normal 10 2 10 3" xfId="37188" xr:uid="{52135900-84A5-4B8A-AF53-0DDCB088C5DE}"/>
    <cellStyle name="Normal 10 2 10 3 2" xfId="37189" xr:uid="{6F20EC48-57F5-45FA-B08B-C6479565FBBB}"/>
    <cellStyle name="Normal 10 2 10 3 2 2" xfId="37190" xr:uid="{FDE8DFCE-6E6F-43B6-BCE1-F972B7E0AF5E}"/>
    <cellStyle name="Normal 10 2 10 3 3" xfId="37191" xr:uid="{90BF1565-0E87-4259-8A3B-1046FC5EC523}"/>
    <cellStyle name="Normal 10 2 10 4" xfId="37192" xr:uid="{6EBDFEDE-CC74-4159-A43D-888FF196BEE5}"/>
    <cellStyle name="Normal 10 2 10 4 2" xfId="37193" xr:uid="{DDCBFB47-5704-428C-88F3-705067C812F4}"/>
    <cellStyle name="Normal 10 2 10 5" xfId="37194" xr:uid="{C259C6FA-A510-4843-A42A-05818916197F}"/>
    <cellStyle name="Normal 10 2 11" xfId="37195" xr:uid="{24718492-0A25-4109-8C73-61BCA6EAEC19}"/>
    <cellStyle name="Normal 10 2 11 2" xfId="37196" xr:uid="{6D8707CD-F8B7-41CE-936C-A806BB8CAAE7}"/>
    <cellStyle name="Normal 10 2 11 2 2" xfId="37197" xr:uid="{AE9037AB-373E-42B3-A4B1-68DCC66AA84E}"/>
    <cellStyle name="Normal 10 2 11 2 2 2" xfId="37198" xr:uid="{2CD41238-69BC-4845-812B-A2A65E475987}"/>
    <cellStyle name="Normal 10 2 11 2 2 2 2" xfId="37199" xr:uid="{1288FA1D-D607-46F0-B926-90EF3A77AFAA}"/>
    <cellStyle name="Normal 10 2 11 2 2 3" xfId="37200" xr:uid="{357351EB-6308-4C88-AFE4-326B3EEADAF4}"/>
    <cellStyle name="Normal 10 2 11 2 3" xfId="37201" xr:uid="{EFD2913B-2E6F-4CE4-94F7-F08A9E0907F6}"/>
    <cellStyle name="Normal 10 2 11 2 3 2" xfId="37202" xr:uid="{83C84899-87A2-43EC-AF48-79C607992BDB}"/>
    <cellStyle name="Normal 10 2 11 2 4" xfId="37203" xr:uid="{83E22023-7F3C-4A27-B018-6CFB9420DBC9}"/>
    <cellStyle name="Normal 10 2 11 3" xfId="37204" xr:uid="{4BC71A68-1F39-49B3-B44A-6D96597B85F3}"/>
    <cellStyle name="Normal 10 2 11 3 2" xfId="37205" xr:uid="{FFA15CCA-37EB-4B24-B77B-86C1C0588624}"/>
    <cellStyle name="Normal 10 2 11 3 2 2" xfId="37206" xr:uid="{86898212-4F27-4144-9877-D2F3B349ACED}"/>
    <cellStyle name="Normal 10 2 11 3 3" xfId="37207" xr:uid="{C85ADDDD-867E-46BD-868F-C65C2B4A6F3B}"/>
    <cellStyle name="Normal 10 2 11 4" xfId="37208" xr:uid="{6AEAE4B5-8EE2-48B9-B504-C7DBF3FD461E}"/>
    <cellStyle name="Normal 10 2 11 4 2" xfId="37209" xr:uid="{4F1C672A-F255-44C6-9EE9-6F59273F57B2}"/>
    <cellStyle name="Normal 10 2 11 5" xfId="37210" xr:uid="{365C74DA-6FD4-4DFF-A37B-2FDA0696C2D5}"/>
    <cellStyle name="Normal 10 2 12" xfId="37211" xr:uid="{68E7989A-BFE5-4D4E-8DD3-B88A6E62674B}"/>
    <cellStyle name="Normal 10 2 12 2" xfId="37212" xr:uid="{8BA0C6EE-4460-4AED-9C04-63549A6FED9B}"/>
    <cellStyle name="Normal 10 2 13" xfId="37213" xr:uid="{1916F0E7-F3C1-43E6-8BB3-B7A0F7BC1E75}"/>
    <cellStyle name="Normal 10 2 2" xfId="37214" xr:uid="{4D86CF15-15F6-4603-A3F3-8045D6DC1C28}"/>
    <cellStyle name="Normal 10 2 2 10" xfId="37215" xr:uid="{3CB9C06D-C12A-461E-8364-ACC7D345DF9E}"/>
    <cellStyle name="Normal 10 2 2 11" xfId="37216" xr:uid="{98F7B7E4-4BD7-4AA1-84C3-39176D7F1488}"/>
    <cellStyle name="Normal 10 2 2 2" xfId="37217" xr:uid="{09686DC6-C241-41A1-8924-7C2484141824}"/>
    <cellStyle name="Normal 10 2 2 2 2" xfId="37218" xr:uid="{D85C4E75-F59D-4330-9621-D3F7A8E634E0}"/>
    <cellStyle name="Normal 10 2 2 2 2 2" xfId="37219" xr:uid="{64528F4C-45E1-4D30-8F80-D6DDC24EB710}"/>
    <cellStyle name="Normal 10 2 2 2 2 2 2" xfId="37220" xr:uid="{30260477-D8CF-4634-854F-EC98D16E66D6}"/>
    <cellStyle name="Normal 10 2 2 2 2 2 2 2" xfId="37221" xr:uid="{3569A0C4-0921-43E5-A02F-5A0C6878713B}"/>
    <cellStyle name="Normal 10 2 2 2 2 2 2 2 2" xfId="37222" xr:uid="{D500914A-F101-43A3-ABCB-52DD4711004E}"/>
    <cellStyle name="Normal 10 2 2 2 2 2 2 3" xfId="37223" xr:uid="{C93F8102-200F-43CE-8188-AE0EDCA31249}"/>
    <cellStyle name="Normal 10 2 2 2 2 2 3" xfId="37224" xr:uid="{900A5070-75D8-45CC-ACF3-46611FD16B98}"/>
    <cellStyle name="Normal 10 2 2 2 2 2 3 2" xfId="37225" xr:uid="{FA291F2C-77AE-4F24-8AF7-F1A8192A4F77}"/>
    <cellStyle name="Normal 10 2 2 2 2 2 4" xfId="37226" xr:uid="{F6D8B20F-95E7-4507-B036-EB54ED3917F3}"/>
    <cellStyle name="Normal 10 2 2 2 2 2 4 2" xfId="37227" xr:uid="{1749B8E6-D8B4-4FFA-ACB3-66B0AEC7D3A4}"/>
    <cellStyle name="Normal 10 2 2 2 2 2 5" xfId="37228" xr:uid="{A0872EFC-F2EF-417C-9FA0-94CCFF1BE8F9}"/>
    <cellStyle name="Normal 10 2 2 2 2 2 6" xfId="37229" xr:uid="{DFA1915A-1F9B-4213-883A-DB6CE33A0B4E}"/>
    <cellStyle name="Normal 10 2 2 2 2 3" xfId="37230" xr:uid="{47BDAB7D-F027-45D8-83D2-096371769112}"/>
    <cellStyle name="Normal 10 2 2 2 2 3 2" xfId="37231" xr:uid="{66D4BC7B-B4C4-40AD-AC8A-D1A240182FE4}"/>
    <cellStyle name="Normal 10 2 2 2 2 3 2 2" xfId="37232" xr:uid="{86434617-C48C-4F47-AC26-CA3DAC7B0DBE}"/>
    <cellStyle name="Normal 10 2 2 2 2 3 3" xfId="37233" xr:uid="{B15B03EE-76A6-473B-957A-C7DA4E8E63F1}"/>
    <cellStyle name="Normal 10 2 2 2 2 4" xfId="37234" xr:uid="{5B00E7F2-130B-4EEB-8998-DE909C0552A4}"/>
    <cellStyle name="Normal 10 2 2 2 2 4 2" xfId="37235" xr:uid="{73654711-B746-4665-B903-492C52B5509C}"/>
    <cellStyle name="Normal 10 2 2 2 2 5" xfId="37236" xr:uid="{7FFECA55-51E4-4091-AE19-9AE2958132FD}"/>
    <cellStyle name="Normal 10 2 2 2 2 5 2" xfId="37237" xr:uid="{7F219F22-5261-4AEE-9C28-93385E781AF4}"/>
    <cellStyle name="Normal 10 2 2 2 2 6" xfId="37238" xr:uid="{873CF620-2601-475A-8ACC-1EB527371BD0}"/>
    <cellStyle name="Normal 10 2 2 2 2 7" xfId="37239" xr:uid="{960D7338-D813-4F9C-941E-3634D5C5A687}"/>
    <cellStyle name="Normal 10 2 2 2 3" xfId="37240" xr:uid="{238D0E87-42CB-4178-8850-29C16583202C}"/>
    <cellStyle name="Normal 10 2 2 2 3 2" xfId="37241" xr:uid="{0434F32B-CCC5-413D-B094-39816A60BDE6}"/>
    <cellStyle name="Normal 10 2 2 2 3 2 2" xfId="37242" xr:uid="{9CE7A111-F1DC-4D8B-BB9F-BF9C65453343}"/>
    <cellStyle name="Normal 10 2 2 2 3 2 2 2" xfId="37243" xr:uid="{3FF433BE-0709-4B2E-B59D-A78C06519555}"/>
    <cellStyle name="Normal 10 2 2 2 3 2 2 2 2" xfId="37244" xr:uid="{C437190F-B56F-43AF-BD89-B3D6F0B27093}"/>
    <cellStyle name="Normal 10 2 2 2 3 2 2 3" xfId="37245" xr:uid="{AB4ABA3B-3AF5-4356-A5FE-0DC495896989}"/>
    <cellStyle name="Normal 10 2 2 2 3 2 3" xfId="37246" xr:uid="{A447DD34-3D88-4552-9DB9-1E3BF10A5F05}"/>
    <cellStyle name="Normal 10 2 2 2 3 2 3 2" xfId="37247" xr:uid="{CF7819D5-995C-49BE-ACE9-5DE2D392F56F}"/>
    <cellStyle name="Normal 10 2 2 2 3 2 4" xfId="37248" xr:uid="{899D3FE3-FFFB-4BDC-8E59-B630C1CEC744}"/>
    <cellStyle name="Normal 10 2 2 2 3 3" xfId="37249" xr:uid="{136392C1-2C42-412B-A771-6CDE67ECE74D}"/>
    <cellStyle name="Normal 10 2 2 2 3 3 2" xfId="37250" xr:uid="{22B7F86B-FF85-4716-805D-9EC79B2D74D1}"/>
    <cellStyle name="Normal 10 2 2 2 3 3 2 2" xfId="37251" xr:uid="{4EE9AD13-1B23-4E8C-A4FE-51723A2AC40A}"/>
    <cellStyle name="Normal 10 2 2 2 3 3 3" xfId="37252" xr:uid="{33BBFEF5-0549-4A78-8A28-6438D4EFD50C}"/>
    <cellStyle name="Normal 10 2 2 2 3 4" xfId="37253" xr:uid="{6B3A1D47-A4BB-4FE6-9A14-C78942F07FEA}"/>
    <cellStyle name="Normal 10 2 2 2 3 4 2" xfId="37254" xr:uid="{FD0E2A9C-C8C7-4FFA-B854-5EC3B8D035B7}"/>
    <cellStyle name="Normal 10 2 2 2 3 5" xfId="37255" xr:uid="{8AA602A0-EFEB-4416-9962-A0B9B70E94CA}"/>
    <cellStyle name="Normal 10 2 2 2 3 5 2" xfId="37256" xr:uid="{B9995ED5-6DA5-4EA2-9ABF-5BEE8DAA13B6}"/>
    <cellStyle name="Normal 10 2 2 2 3 6" xfId="37257" xr:uid="{03746B42-9EA1-423C-BAF4-5EE398FDAB25}"/>
    <cellStyle name="Normal 10 2 2 2 3 7" xfId="37258" xr:uid="{EC25FB16-661F-44C4-A69F-802FDC348DF8}"/>
    <cellStyle name="Normal 10 2 2 2 4" xfId="37259" xr:uid="{C8D8BE3C-E665-417B-91B4-200ABE7D0E18}"/>
    <cellStyle name="Normal 10 2 2 2 4 2" xfId="37260" xr:uid="{652A0A2E-3C44-4AF5-8900-F98411B1DA0C}"/>
    <cellStyle name="Normal 10 2 2 2 4 2 2" xfId="37261" xr:uid="{48C22F69-2405-44D4-A755-4B44BE1A8778}"/>
    <cellStyle name="Normal 10 2 2 2 4 2 2 2" xfId="37262" xr:uid="{D265C2B1-C521-4384-8E69-25F3138E2800}"/>
    <cellStyle name="Normal 10 2 2 2 4 2 3" xfId="37263" xr:uid="{FFA2B6DA-0A8F-4948-9F82-383B92FECF3F}"/>
    <cellStyle name="Normal 10 2 2 2 4 3" xfId="37264" xr:uid="{B1E8C638-0B6C-4E55-B1C9-6A8A3AA30F3B}"/>
    <cellStyle name="Normal 10 2 2 2 4 3 2" xfId="37265" xr:uid="{B45EF901-4A97-4130-BBEA-D4B177E100D0}"/>
    <cellStyle name="Normal 10 2 2 2 4 4" xfId="37266" xr:uid="{3D4AF5EB-5D9D-45E4-B0E0-48F617459350}"/>
    <cellStyle name="Normal 10 2 2 2 5" xfId="37267" xr:uid="{48C0D206-4477-4C45-8A6F-1106CD47E012}"/>
    <cellStyle name="Normal 10 2 2 2 5 2" xfId="37268" xr:uid="{164A9C19-7937-4DFB-BF77-0F492F384F3A}"/>
    <cellStyle name="Normal 10 2 2 2 5 2 2" xfId="37269" xr:uid="{F99BEA1D-85FC-47A9-93CB-ECA250A95000}"/>
    <cellStyle name="Normal 10 2 2 2 5 3" xfId="37270" xr:uid="{B18086F2-BB7B-4C44-9F98-F3F77381E1DF}"/>
    <cellStyle name="Normal 10 2 2 2 6" xfId="37271" xr:uid="{C9A30631-2722-4C02-A3C0-D934D5B830D2}"/>
    <cellStyle name="Normal 10 2 2 2 6 2" xfId="37272" xr:uid="{40C6C392-352C-480C-A7B0-DDF981DAF541}"/>
    <cellStyle name="Normal 10 2 2 2 7" xfId="37273" xr:uid="{B9037C4B-B6F4-47B2-9223-72A894C3F2F5}"/>
    <cellStyle name="Normal 10 2 2 2 7 2" xfId="37274" xr:uid="{D70CBEF2-30F5-4717-B0DE-2CB8F3BDB4AF}"/>
    <cellStyle name="Normal 10 2 2 2 8" xfId="37275" xr:uid="{9FD030C2-89BC-4840-B417-696EB4591A6B}"/>
    <cellStyle name="Normal 10 2 2 2 9" xfId="37276" xr:uid="{D88F9AD6-2D52-4750-AACB-89CD4BEC5D10}"/>
    <cellStyle name="Normal 10 2 2 3" xfId="37277" xr:uid="{3A7E4821-222C-4ECC-BA96-61BF5011153A}"/>
    <cellStyle name="Normal 10 2 2 3 2" xfId="37278" xr:uid="{D810B13C-6EE2-41F3-AB5E-1436C20E8B2B}"/>
    <cellStyle name="Normal 10 2 2 3 2 2" xfId="37279" xr:uid="{6D38A5F9-2176-44E9-8391-45345F4964AF}"/>
    <cellStyle name="Normal 10 2 2 3 2 2 2" xfId="37280" xr:uid="{3D214FE5-AFB1-40FD-9A4B-36AC1FFD5A52}"/>
    <cellStyle name="Normal 10 2 2 3 2 2 2 2" xfId="37281" xr:uid="{C6500605-F549-4EE8-A817-AC94D1BC4753}"/>
    <cellStyle name="Normal 10 2 2 3 2 2 2 2 2" xfId="37282" xr:uid="{6CE51065-FC0C-428E-831C-CCCD3CFC93B9}"/>
    <cellStyle name="Normal 10 2 2 3 2 2 2 3" xfId="37283" xr:uid="{E0BC945C-33FE-4C01-9D0F-15ECFF3FA168}"/>
    <cellStyle name="Normal 10 2 2 3 2 2 3" xfId="37284" xr:uid="{6857BE58-1C0D-45B5-A12D-08E088BC0F0E}"/>
    <cellStyle name="Normal 10 2 2 3 2 2 3 2" xfId="37285" xr:uid="{99D2CD58-79D6-43CC-9734-FBCAB1FB22EE}"/>
    <cellStyle name="Normal 10 2 2 3 2 2 4" xfId="37286" xr:uid="{F3D7CDEF-B4BC-45A0-9AEE-0BD43C835D20}"/>
    <cellStyle name="Normal 10 2 2 3 2 3" xfId="37287" xr:uid="{D0B0F398-CC98-409D-B120-0627D84B45A9}"/>
    <cellStyle name="Normal 10 2 2 3 2 3 2" xfId="37288" xr:uid="{C67E7934-526E-4566-91FD-DD8A8BCA8DC0}"/>
    <cellStyle name="Normal 10 2 2 3 2 3 2 2" xfId="37289" xr:uid="{D8ED919F-0229-45FE-B1A3-9C8B53325AD6}"/>
    <cellStyle name="Normal 10 2 2 3 2 3 3" xfId="37290" xr:uid="{346EAFCD-0DBD-4E9E-950E-F336467F3230}"/>
    <cellStyle name="Normal 10 2 2 3 2 4" xfId="37291" xr:uid="{7CAB60AB-A948-46A4-BCF7-278332EDACFF}"/>
    <cellStyle name="Normal 10 2 2 3 2 4 2" xfId="37292" xr:uid="{E6EA377F-F335-4083-878A-EFA1AFE4E497}"/>
    <cellStyle name="Normal 10 2 2 3 2 5" xfId="37293" xr:uid="{DF36E5C4-E2F8-4AAE-B130-44C19C255391}"/>
    <cellStyle name="Normal 10 2 2 3 2 5 2" xfId="37294" xr:uid="{CF302AC1-64FB-4D4D-9395-4789535C3710}"/>
    <cellStyle name="Normal 10 2 2 3 2 6" xfId="37295" xr:uid="{96B7F4F5-5AB3-40F7-A51B-22C3ACBEE736}"/>
    <cellStyle name="Normal 10 2 2 3 2 7" xfId="37296" xr:uid="{878557FD-E22B-41D3-9169-D74B803CCC24}"/>
    <cellStyle name="Normal 10 2 2 3 3" xfId="37297" xr:uid="{1475709F-3D3B-40D5-A325-DCB21AF08B96}"/>
    <cellStyle name="Normal 10 2 2 3 3 2" xfId="37298" xr:uid="{110C496B-20A3-44F1-A59F-45A0F6239E7E}"/>
    <cellStyle name="Normal 10 2 2 3 3 2 2" xfId="37299" xr:uid="{F97C1B56-E46B-4749-B314-F73DF3E1F8BA}"/>
    <cellStyle name="Normal 10 2 2 3 3 2 2 2" xfId="37300" xr:uid="{3EAD374C-C1C0-4823-B696-03EB6E2B4A72}"/>
    <cellStyle name="Normal 10 2 2 3 3 2 2 2 2" xfId="37301" xr:uid="{95C3EA38-1D82-4397-8CD5-8AE0896C5224}"/>
    <cellStyle name="Normal 10 2 2 3 3 2 2 3" xfId="37302" xr:uid="{37A02C07-767D-4D31-8AB3-3971EBAB8F57}"/>
    <cellStyle name="Normal 10 2 2 3 3 2 3" xfId="37303" xr:uid="{F2ACB0E2-7D35-441B-B89C-2E4547D15EB0}"/>
    <cellStyle name="Normal 10 2 2 3 3 2 3 2" xfId="37304" xr:uid="{CCE8F451-67D9-4371-ACD0-8E37F946B5AB}"/>
    <cellStyle name="Normal 10 2 2 3 3 2 4" xfId="37305" xr:uid="{C2864267-DE84-4DD3-871F-52C5D4B14832}"/>
    <cellStyle name="Normal 10 2 2 3 3 3" xfId="37306" xr:uid="{52EB6E37-C7A3-4518-9CE3-94AEB1EA4EB8}"/>
    <cellStyle name="Normal 10 2 2 3 3 3 2" xfId="37307" xr:uid="{B1070E68-90C6-4A64-9282-78D3A1723DD3}"/>
    <cellStyle name="Normal 10 2 2 3 3 3 2 2" xfId="37308" xr:uid="{4874B05E-2B3D-47F7-BFCC-4F44E9D24706}"/>
    <cellStyle name="Normal 10 2 2 3 3 3 3" xfId="37309" xr:uid="{5531AA70-9E83-4322-9145-BEC21478F44E}"/>
    <cellStyle name="Normal 10 2 2 3 3 4" xfId="37310" xr:uid="{B7823C6D-E864-4FEF-96CD-DFE7B7F00FF1}"/>
    <cellStyle name="Normal 10 2 2 3 3 4 2" xfId="37311" xr:uid="{B7FE64B3-FDE3-44E3-97C6-D6FE7790CC09}"/>
    <cellStyle name="Normal 10 2 2 3 3 5" xfId="37312" xr:uid="{B667F5DF-ADDF-4E1E-AD43-8C0A94DAD293}"/>
    <cellStyle name="Normal 10 2 2 3 4" xfId="37313" xr:uid="{1BB9BBC4-6227-4B61-9769-965FBB34A7FC}"/>
    <cellStyle name="Normal 10 2 2 3 4 2" xfId="37314" xr:uid="{0F6D0F9B-FA10-4C55-A6F1-6B93AB42F0B8}"/>
    <cellStyle name="Normal 10 2 2 3 4 2 2" xfId="37315" xr:uid="{1ADA324C-6058-4FC3-8D2D-7ED2402C7BB0}"/>
    <cellStyle name="Normal 10 2 2 3 4 2 2 2" xfId="37316" xr:uid="{22E9B811-C800-4D29-8AD3-5F4F026D90D4}"/>
    <cellStyle name="Normal 10 2 2 3 4 2 3" xfId="37317" xr:uid="{A3ADA6B4-8D40-43C6-97F4-4510D8E68B21}"/>
    <cellStyle name="Normal 10 2 2 3 4 3" xfId="37318" xr:uid="{7E2A1E7C-351E-4022-B841-7A7D027B4180}"/>
    <cellStyle name="Normal 10 2 2 3 4 3 2" xfId="37319" xr:uid="{AFC20769-C12B-487A-AA57-2E063BF7555F}"/>
    <cellStyle name="Normal 10 2 2 3 4 4" xfId="37320" xr:uid="{540473EC-2792-4A02-9264-0D61A65E0BA9}"/>
    <cellStyle name="Normal 10 2 2 3 5" xfId="37321" xr:uid="{C30300BB-AFB8-4277-B98B-8FCBD44F7AEC}"/>
    <cellStyle name="Normal 10 2 2 3 5 2" xfId="37322" xr:uid="{7C89FF47-F16C-410A-97D4-0F35DA7D06D4}"/>
    <cellStyle name="Normal 10 2 2 3 5 2 2" xfId="37323" xr:uid="{9B088E3E-F291-40CF-B6D5-94C487F394CF}"/>
    <cellStyle name="Normal 10 2 2 3 5 3" xfId="37324" xr:uid="{FD79B44F-47C4-4E04-85E5-668CCA1404C1}"/>
    <cellStyle name="Normal 10 2 2 3 6" xfId="37325" xr:uid="{C67426FE-E055-4181-BF9F-3361A4B49BDD}"/>
    <cellStyle name="Normal 10 2 2 3 6 2" xfId="37326" xr:uid="{53F37D26-0B6F-495E-80CE-1AC5741FDBDE}"/>
    <cellStyle name="Normal 10 2 2 3 7" xfId="37327" xr:uid="{54851BFB-E13D-456C-AE4C-8640434C2908}"/>
    <cellStyle name="Normal 10 2 2 3 7 2" xfId="37328" xr:uid="{0697DF93-5ADE-444D-810E-1AE7973A8702}"/>
    <cellStyle name="Normal 10 2 2 3 8" xfId="37329" xr:uid="{846591A7-634F-4A23-BC81-14C35DBDBDDA}"/>
    <cellStyle name="Normal 10 2 2 3 9" xfId="37330" xr:uid="{D0648F16-CF13-43BE-AAB4-AB952A902247}"/>
    <cellStyle name="Normal 10 2 2 4" xfId="37331" xr:uid="{F336B8AB-A1B1-470A-A574-D04B0C414987}"/>
    <cellStyle name="Normal 10 2 2 4 2" xfId="37332" xr:uid="{4EEF6193-3DB5-4D41-A936-F10C706AB096}"/>
    <cellStyle name="Normal 10 2 2 4 2 2" xfId="37333" xr:uid="{DCE201CF-27EC-4FBF-BC66-F32393125C95}"/>
    <cellStyle name="Normal 10 2 2 4 3" xfId="37334" xr:uid="{4EDB25A4-3D69-42EB-9B5F-883058359EF9}"/>
    <cellStyle name="Normal 10 2 2 5" xfId="37335" xr:uid="{7F7FB0E8-622A-4046-997C-4284863A92D5}"/>
    <cellStyle name="Normal 10 2 2 5 2" xfId="37336" xr:uid="{F79F9343-FFEC-4F73-8C55-DD92947CCABA}"/>
    <cellStyle name="Normal 10 2 2 5 2 2" xfId="37337" xr:uid="{C44702A2-0354-4448-B3BB-ED91E031EA20}"/>
    <cellStyle name="Normal 10 2 2 5 2 2 2" xfId="37338" xr:uid="{AD73EAA0-4B63-4A32-A69D-E4CF52A5E857}"/>
    <cellStyle name="Normal 10 2 2 5 2 2 2 2" xfId="37339" xr:uid="{69F0AB4E-0012-4E7C-9A7C-38ADA4C6B5F7}"/>
    <cellStyle name="Normal 10 2 2 5 2 2 3" xfId="37340" xr:uid="{65460651-FB94-4090-9EC1-C4A6A76F3CFB}"/>
    <cellStyle name="Normal 10 2 2 5 2 3" xfId="37341" xr:uid="{BE1FC4DA-6929-4C99-B5AA-284B5F6D75F7}"/>
    <cellStyle name="Normal 10 2 2 5 2 3 2" xfId="37342" xr:uid="{670A4F9B-839F-4C08-9E5D-A7B38AFB59B7}"/>
    <cellStyle name="Normal 10 2 2 5 2 4" xfId="37343" xr:uid="{4E34114F-5030-463D-AC58-B1370D90E54E}"/>
    <cellStyle name="Normal 10 2 2 5 3" xfId="37344" xr:uid="{6F987914-32E8-4B1F-AB9B-5DE8F109D8E8}"/>
    <cellStyle name="Normal 10 2 2 5 3 2" xfId="37345" xr:uid="{11B53B50-3DE4-43EA-A27A-C8C1DFDB685E}"/>
    <cellStyle name="Normal 10 2 2 5 3 2 2" xfId="37346" xr:uid="{9B8CD48C-F5B5-4917-8C5B-9558AEE32598}"/>
    <cellStyle name="Normal 10 2 2 5 3 3" xfId="37347" xr:uid="{E06160A0-68D4-47C9-A98A-B998936CD171}"/>
    <cellStyle name="Normal 10 2 2 5 4" xfId="37348" xr:uid="{6EF4416F-7E19-436C-9443-FFBD2476C9DB}"/>
    <cellStyle name="Normal 10 2 2 5 4 2" xfId="37349" xr:uid="{681D0556-5E15-4D70-85D3-591FD4F683E4}"/>
    <cellStyle name="Normal 10 2 2 5 5" xfId="37350" xr:uid="{9D3DBFCF-50B6-477D-A23B-F19582057AE8}"/>
    <cellStyle name="Normal 10 2 2 6" xfId="37351" xr:uid="{45A1CF23-D86A-4F44-8A5C-FC7F410E597B}"/>
    <cellStyle name="Normal 10 2 2 6 2" xfId="37352" xr:uid="{378375ED-F33A-431B-A076-8BDC6EAFB7A3}"/>
    <cellStyle name="Normal 10 2 2 6 2 2" xfId="37353" xr:uid="{BA9B883E-209D-4EB5-883C-A3D02EDBA715}"/>
    <cellStyle name="Normal 10 2 2 6 2 2 2" xfId="37354" xr:uid="{A21483E4-7973-4264-B767-8CD09ED26B3A}"/>
    <cellStyle name="Normal 10 2 2 6 2 3" xfId="37355" xr:uid="{2702BF57-DACC-4446-B953-10D63A7E7C51}"/>
    <cellStyle name="Normal 10 2 2 6 3" xfId="37356" xr:uid="{57830B9A-804B-43A1-A7DB-A1BEDD8607F0}"/>
    <cellStyle name="Normal 10 2 2 6 3 2" xfId="37357" xr:uid="{F85794F6-CA0E-492C-BFB9-101D0F35B492}"/>
    <cellStyle name="Normal 10 2 2 6 4" xfId="37358" xr:uid="{9CF5D8C2-5226-4562-B1E0-F7F03C3591D6}"/>
    <cellStyle name="Normal 10 2 2 7" xfId="37359" xr:uid="{0D04D8CA-1645-42D1-A1AE-8EAD233B28B5}"/>
    <cellStyle name="Normal 10 2 2 7 2" xfId="37360" xr:uid="{84B626A8-38EE-45CF-ABE1-9BB2C066EA00}"/>
    <cellStyle name="Normal 10 2 2 7 2 2" xfId="37361" xr:uid="{6AB6BD32-9F22-4C2A-84B0-5201CB9CE398}"/>
    <cellStyle name="Normal 10 2 2 7 3" xfId="37362" xr:uid="{6246B715-5421-4C4A-A4B8-1D4B9466EFFC}"/>
    <cellStyle name="Normal 10 2 2 8" xfId="37363" xr:uid="{69D954D0-A738-4CF1-922A-7E6A30608F82}"/>
    <cellStyle name="Normal 10 2 2 8 2" xfId="37364" xr:uid="{5963A576-F074-4195-91AB-910232E70420}"/>
    <cellStyle name="Normal 10 2 2 9" xfId="37365" xr:uid="{F9776FFD-F332-4A5F-AC9A-68FE6AC0F8C4}"/>
    <cellStyle name="Normal 10 2 2 9 2" xfId="37366" xr:uid="{91D0747F-2CD1-48D9-BC44-C905D6CDC362}"/>
    <cellStyle name="Normal 10 2 2_Asset Register (new)" xfId="37367" xr:uid="{D09470E5-5823-4085-BE18-2A0D2689ECEE}"/>
    <cellStyle name="Normal 10 2 3" xfId="37368" xr:uid="{D0884D31-E769-4069-8E18-D072B4F0FCF3}"/>
    <cellStyle name="Normal 10 2 3 2" xfId="37369" xr:uid="{5B826F87-7142-4647-8154-EF1C6F18EF7C}"/>
    <cellStyle name="Normal 10 2 3 2 2" xfId="37370" xr:uid="{7213D505-39C4-48BE-9CB4-8914A72E7143}"/>
    <cellStyle name="Normal 10 2 3 2 2 2" xfId="37371" xr:uid="{C9220015-72F2-4CE0-8026-5316386763C7}"/>
    <cellStyle name="Normal 10 2 3 2 2 2 2" xfId="37372" xr:uid="{CB71BB48-6B48-404A-B5C9-0D6B7E7A8BA7}"/>
    <cellStyle name="Normal 10 2 3 2 2 2 2 2" xfId="37373" xr:uid="{E4D04839-23A6-4C2B-B5EB-562811D7BEDA}"/>
    <cellStyle name="Normal 10 2 3 2 2 2 3" xfId="37374" xr:uid="{165473F0-39DC-46A9-917F-1AAABA7176C4}"/>
    <cellStyle name="Normal 10 2 3 2 2 3" xfId="37375" xr:uid="{1D52E456-46F2-4265-B620-59A3C434DC9E}"/>
    <cellStyle name="Normal 10 2 3 2 2 3 2" xfId="37376" xr:uid="{612580C2-10BE-48DC-ADBD-610447D3007F}"/>
    <cellStyle name="Normal 10 2 3 2 2 4" xfId="37377" xr:uid="{E25E7C9B-17FF-4445-B349-C6EEB470BAD7}"/>
    <cellStyle name="Normal 10 2 3 2 2 4 2" xfId="37378" xr:uid="{93496A2C-1CFD-4C5F-A4F3-7DC8E731639D}"/>
    <cellStyle name="Normal 10 2 3 2 2 5" xfId="37379" xr:uid="{AD458DBE-A3D5-44AD-99E3-DE70CA5BA6C3}"/>
    <cellStyle name="Normal 10 2 3 2 2 6" xfId="37380" xr:uid="{3B7A81D9-C41B-4F23-BF1E-C749E5A383FA}"/>
    <cellStyle name="Normal 10 2 3 2 3" xfId="37381" xr:uid="{CBDF950A-1CA3-461F-BEB7-0B54BBA23826}"/>
    <cellStyle name="Normal 10 2 3 2 3 2" xfId="37382" xr:uid="{B4C88AD3-9191-4E2C-95BE-65A0C2F64C2C}"/>
    <cellStyle name="Normal 10 2 3 2 3 2 2" xfId="37383" xr:uid="{9E716E64-812D-4276-83FC-E704095D61FF}"/>
    <cellStyle name="Normal 10 2 3 2 3 3" xfId="37384" xr:uid="{BCE0536E-8A91-4981-8A28-47F129CBF0DF}"/>
    <cellStyle name="Normal 10 2 3 2 4" xfId="37385" xr:uid="{522739F1-53E5-478A-BF41-C4BE711142E7}"/>
    <cellStyle name="Normal 10 2 3 2 4 2" xfId="37386" xr:uid="{7A3C259D-3214-404A-B8EA-42F4DAAE8FA2}"/>
    <cellStyle name="Normal 10 2 3 2 5" xfId="37387" xr:uid="{51145C44-D7BA-4C5C-A9E7-02B0AFE84BC2}"/>
    <cellStyle name="Normal 10 2 3 2 5 2" xfId="37388" xr:uid="{FBFFB1A2-4B1D-4AF0-87D1-5AA5E8262515}"/>
    <cellStyle name="Normal 10 2 3 2 6" xfId="37389" xr:uid="{9A5A749E-459E-48F9-816C-94C41BAAA34D}"/>
    <cellStyle name="Normal 10 2 3 2 7" xfId="37390" xr:uid="{3A7B7532-58C9-42DB-A896-A7D9FF2619B9}"/>
    <cellStyle name="Normal 10 2 3 3" xfId="37391" xr:uid="{A4A9BBDE-4C65-427D-A613-9BA4E56077AB}"/>
    <cellStyle name="Normal 10 2 3 3 2" xfId="37392" xr:uid="{F44108A4-0955-4A6F-BE55-330AB88FC319}"/>
    <cellStyle name="Normal 10 2 3 3 2 2" xfId="37393" xr:uid="{A3FB5C72-C5D1-43C6-BB97-35D860E09DF6}"/>
    <cellStyle name="Normal 10 2 3 3 2 2 2" xfId="37394" xr:uid="{67C80C99-ECA4-4B06-9661-CA5B432D86CB}"/>
    <cellStyle name="Normal 10 2 3 3 2 2 2 2" xfId="37395" xr:uid="{3F84BF33-0E79-42F9-831B-D2D094858B7E}"/>
    <cellStyle name="Normal 10 2 3 3 2 2 3" xfId="37396" xr:uid="{F0F27E19-1D10-4023-A9D6-6E9B6C98623D}"/>
    <cellStyle name="Normal 10 2 3 3 2 3" xfId="37397" xr:uid="{0F00D63C-2D75-487F-920A-E88D461A391C}"/>
    <cellStyle name="Normal 10 2 3 3 2 3 2" xfId="37398" xr:uid="{1409FA4D-2960-4761-A5B3-8003CBA18437}"/>
    <cellStyle name="Normal 10 2 3 3 2 4" xfId="37399" xr:uid="{CC24C227-D13A-49DA-A496-456E12EC69C3}"/>
    <cellStyle name="Normal 10 2 3 3 3" xfId="37400" xr:uid="{2087E7EB-CA8D-473A-A646-6051D8AF13F1}"/>
    <cellStyle name="Normal 10 2 3 3 3 2" xfId="37401" xr:uid="{00693A82-517E-47C4-B783-ACFC8A598A11}"/>
    <cellStyle name="Normal 10 2 3 3 3 2 2" xfId="37402" xr:uid="{8D0EB030-2C86-4CE8-8C20-DE45DC38F070}"/>
    <cellStyle name="Normal 10 2 3 3 3 3" xfId="37403" xr:uid="{A397BDD7-7074-4013-BE2D-FD5B3E68D273}"/>
    <cellStyle name="Normal 10 2 3 3 4" xfId="37404" xr:uid="{362D6AEA-B586-4298-945F-41DC4B7E84EB}"/>
    <cellStyle name="Normal 10 2 3 3 4 2" xfId="37405" xr:uid="{64DBF63F-AC05-4343-B996-092413C00DD9}"/>
    <cellStyle name="Normal 10 2 3 3 5" xfId="37406" xr:uid="{E590269F-DD2C-48BF-8778-50DCAC0C3391}"/>
    <cellStyle name="Normal 10 2 3 3 5 2" xfId="37407" xr:uid="{5F2EBF35-3A33-417F-BC04-64BA33AD3886}"/>
    <cellStyle name="Normal 10 2 3 3 6" xfId="37408" xr:uid="{323859BC-969F-4824-AFEA-8F4794868B0A}"/>
    <cellStyle name="Normal 10 2 3 3 7" xfId="37409" xr:uid="{5B4FAAAF-9BC3-447A-B2A0-0926ED9A2C82}"/>
    <cellStyle name="Normal 10 2 3 4" xfId="37410" xr:uid="{8AE435F6-FE48-40B7-9BBB-2D3E35D28259}"/>
    <cellStyle name="Normal 10 2 3 4 2" xfId="37411" xr:uid="{B0B7C01A-37E3-412C-851B-373B5B8CCF02}"/>
    <cellStyle name="Normal 10 2 3 4 2 2" xfId="37412" xr:uid="{ACE3FCD9-C221-45BC-BDD3-F445B4A88719}"/>
    <cellStyle name="Normal 10 2 3 4 2 2 2" xfId="37413" xr:uid="{D11C8AAE-470F-4339-8105-D11A878D6FE9}"/>
    <cellStyle name="Normal 10 2 3 4 2 3" xfId="37414" xr:uid="{F492A6BE-54A2-47F9-AFAB-5BE9979EDCD0}"/>
    <cellStyle name="Normal 10 2 3 4 3" xfId="37415" xr:uid="{87E340D9-0673-4D30-A2DA-F9BA8B539E1A}"/>
    <cellStyle name="Normal 10 2 3 4 3 2" xfId="37416" xr:uid="{81A4E97D-5171-4ABA-97F9-1D5D5BE7D026}"/>
    <cellStyle name="Normal 10 2 3 4 4" xfId="37417" xr:uid="{360F3F91-5759-4A0D-A179-A8C37B612740}"/>
    <cellStyle name="Normal 10 2 3 5" xfId="37418" xr:uid="{4E5D9568-4DBF-46BE-8659-AE8D41C2DAFA}"/>
    <cellStyle name="Normal 10 2 3 5 2" xfId="37419" xr:uid="{BE1937B2-3843-46D8-A246-E8340A557315}"/>
    <cellStyle name="Normal 10 2 3 5 2 2" xfId="37420" xr:uid="{B8F34B3A-AADF-450E-B8AD-CFB1EAC0A65A}"/>
    <cellStyle name="Normal 10 2 3 5 3" xfId="37421" xr:uid="{7F9C8586-AF0C-499A-9EDF-C156A033026A}"/>
    <cellStyle name="Normal 10 2 3 6" xfId="37422" xr:uid="{6FF51819-1CB9-47B1-B24D-247FD8464D66}"/>
    <cellStyle name="Normal 10 2 3 6 2" xfId="37423" xr:uid="{C0968149-C753-4C81-8D38-62E4E671FDA6}"/>
    <cellStyle name="Normal 10 2 3 7" xfId="37424" xr:uid="{714E9DBD-1D90-4D30-9A08-BAA22736DE96}"/>
    <cellStyle name="Normal 10 2 3 7 2" xfId="37425" xr:uid="{B20A7F13-CB12-43D6-9DC7-EEA8AC0E1AB9}"/>
    <cellStyle name="Normal 10 2 3 8" xfId="37426" xr:uid="{637B0E46-6398-452E-A13C-261D9AB80705}"/>
    <cellStyle name="Normal 10 2 3 9" xfId="37427" xr:uid="{3BC4BC65-302A-43CF-B3D6-C5F288AE0D9A}"/>
    <cellStyle name="Normal 10 2 4" xfId="37428" xr:uid="{AE45353B-F235-4418-90E2-D4F0CDFA9BD1}"/>
    <cellStyle name="Normal 10 2 4 2" xfId="37429" xr:uid="{6C10A25F-48DE-4745-AC13-76350F1C37F7}"/>
    <cellStyle name="Normal 10 2 4 2 2" xfId="37430" xr:uid="{C80C9104-1619-4182-B769-FD2FC3098A39}"/>
    <cellStyle name="Normal 10 2 4 2 2 2" xfId="37431" xr:uid="{EFDA900A-C7DB-43A0-B1C5-586F2E56FCFF}"/>
    <cellStyle name="Normal 10 2 4 2 2 2 2" xfId="37432" xr:uid="{E2400B43-149C-46C3-A9A5-F3844642A4EF}"/>
    <cellStyle name="Normal 10 2 4 2 2 2 2 2" xfId="37433" xr:uid="{96B75D78-1167-4C45-B427-40795BFA7192}"/>
    <cellStyle name="Normal 10 2 4 2 2 2 3" xfId="37434" xr:uid="{41FA2B38-E49D-4ACA-A77D-CE2B442BF632}"/>
    <cellStyle name="Normal 10 2 4 2 2 3" xfId="37435" xr:uid="{9DEDB42D-EB5E-48AF-B785-99270C2EB3B0}"/>
    <cellStyle name="Normal 10 2 4 2 2 3 2" xfId="37436" xr:uid="{75589CBA-2127-492A-8A24-55A484895862}"/>
    <cellStyle name="Normal 10 2 4 2 2 4" xfId="37437" xr:uid="{106837C1-AA04-4A69-91BF-34A4615D0459}"/>
    <cellStyle name="Normal 10 2 4 2 3" xfId="37438" xr:uid="{9BDA8DA9-CFED-4C7E-8E7D-9DDB5115319D}"/>
    <cellStyle name="Normal 10 2 4 2 3 2" xfId="37439" xr:uid="{FB94C1C1-B0D5-4FA9-A067-86A9C300B89D}"/>
    <cellStyle name="Normal 10 2 4 2 3 2 2" xfId="37440" xr:uid="{B5B9D006-38C9-48C7-8BE1-6D252CA750C1}"/>
    <cellStyle name="Normal 10 2 4 2 3 3" xfId="37441" xr:uid="{09190B9B-9FED-45E8-A4DD-ABE21FF82E4B}"/>
    <cellStyle name="Normal 10 2 4 2 4" xfId="37442" xr:uid="{8C62FEAD-684C-4F36-8F04-A62013CC3590}"/>
    <cellStyle name="Normal 10 2 4 2 4 2" xfId="37443" xr:uid="{F3F82D40-752B-461E-A8A7-BCA194D75A1B}"/>
    <cellStyle name="Normal 10 2 4 2 5" xfId="37444" xr:uid="{871E2DD0-77A3-46DA-871A-3802411A10D5}"/>
    <cellStyle name="Normal 10 2 4 2 5 2" xfId="37445" xr:uid="{FF1AF638-6768-40DC-9CBF-7AA38C30ED73}"/>
    <cellStyle name="Normal 10 2 4 2 6" xfId="37446" xr:uid="{8E716974-9357-497D-A70B-A4D77DD0AD8D}"/>
    <cellStyle name="Normal 10 2 4 2 7" xfId="37447" xr:uid="{2BDA14E5-6406-4C52-8370-D3273EA5839F}"/>
    <cellStyle name="Normal 10 2 4 3" xfId="37448" xr:uid="{B5E70094-93E4-496F-8AFC-E25CD85C4720}"/>
    <cellStyle name="Normal 10 2 4 3 2" xfId="37449" xr:uid="{2D7AD95B-F64A-404B-8CBA-B1F27E30E223}"/>
    <cellStyle name="Normal 10 2 4 3 2 2" xfId="37450" xr:uid="{55290E9B-B937-4470-A951-16063CF3C6C5}"/>
    <cellStyle name="Normal 10 2 4 3 2 2 2" xfId="37451" xr:uid="{4501E235-7DD6-4A8E-AC5B-53EA0668B552}"/>
    <cellStyle name="Normal 10 2 4 3 2 3" xfId="37452" xr:uid="{DBFAFF86-090F-4630-8509-AAA7EF1D21CD}"/>
    <cellStyle name="Normal 10 2 4 3 3" xfId="37453" xr:uid="{884992B0-6615-483A-A3E1-A3DDF3D2F78A}"/>
    <cellStyle name="Normal 10 2 4 3 3 2" xfId="37454" xr:uid="{B0537CED-EAD0-4AE9-9C3A-FFAC3D1A00AB}"/>
    <cellStyle name="Normal 10 2 4 3 4" xfId="37455" xr:uid="{04402BE0-5FA4-427F-8B7A-CC82DD6DB583}"/>
    <cellStyle name="Normal 10 2 4 4" xfId="37456" xr:uid="{0541EB93-893D-4AED-BD42-4FCE8AD14B34}"/>
    <cellStyle name="Normal 10 2 4 4 2" xfId="37457" xr:uid="{8F3CF292-F7AF-430C-9358-A99B726D5180}"/>
    <cellStyle name="Normal 10 2 4 4 2 2" xfId="37458" xr:uid="{D10FBC26-0206-4539-B321-51CA6C97EC14}"/>
    <cellStyle name="Normal 10 2 4 4 3" xfId="37459" xr:uid="{F143FD7F-F218-4F9A-851C-5C8B870A47EF}"/>
    <cellStyle name="Normal 10 2 4 5" xfId="37460" xr:uid="{DCD215C4-1029-4C96-AF8F-2F8D82210252}"/>
    <cellStyle name="Normal 10 2 4 5 2" xfId="37461" xr:uid="{9758E389-623C-40C3-A390-1C19EAF459F5}"/>
    <cellStyle name="Normal 10 2 4 6" xfId="37462" xr:uid="{D461BA19-2275-4E9C-A942-2D144300D3FE}"/>
    <cellStyle name="Normal 10 2 4 6 2" xfId="37463" xr:uid="{DCFE6CB3-221E-4F24-9B3B-6FBD45410A02}"/>
    <cellStyle name="Normal 10 2 4 7" xfId="37464" xr:uid="{7ECB3B25-EA2B-4D80-8CE2-66277AA0E837}"/>
    <cellStyle name="Normal 10 2 4 8" xfId="37465" xr:uid="{6281F3EB-9213-40ED-B852-80D235A83D59}"/>
    <cellStyle name="Normal 10 2 5" xfId="37466" xr:uid="{EFB501AB-9DBE-4B11-9E41-AACCF1591C55}"/>
    <cellStyle name="Normal 10 2 5 2" xfId="37467" xr:uid="{24EC7C9C-0522-4D2D-9E4D-83E45BCAE4B3}"/>
    <cellStyle name="Normal 10 2 5 2 2" xfId="37468" xr:uid="{0A5FF978-663A-4E54-B822-3F65C8C13062}"/>
    <cellStyle name="Normal 10 2 5 2 2 2" xfId="37469" xr:uid="{91561976-4EAE-414A-9130-21EA06A27F3A}"/>
    <cellStyle name="Normal 10 2 5 2 2 2 2" xfId="37470" xr:uid="{07D4A5A8-FC8A-487F-BF27-8855DBDF90A2}"/>
    <cellStyle name="Normal 10 2 5 2 2 3" xfId="37471" xr:uid="{F81A868F-D476-4578-B4D3-D6A9C413AA97}"/>
    <cellStyle name="Normal 10 2 5 2 3" xfId="37472" xr:uid="{CBA674D6-0181-4B40-B34D-CD1CCC4DF044}"/>
    <cellStyle name="Normal 10 2 5 2 3 2" xfId="37473" xr:uid="{9C000414-BCBD-4B64-90D4-4F74BF0F3ACD}"/>
    <cellStyle name="Normal 10 2 5 2 4" xfId="37474" xr:uid="{AB657716-E40E-4F6C-B7D6-39F9C88FDB1C}"/>
    <cellStyle name="Normal 10 2 5 3" xfId="37475" xr:uid="{0D999100-B2F5-44FB-8C51-CC95BB1CF84D}"/>
    <cellStyle name="Normal 10 2 5 3 2" xfId="37476" xr:uid="{D3728E24-FEC5-4D82-8829-E7EB8AF158AD}"/>
    <cellStyle name="Normal 10 2 5 3 2 2" xfId="37477" xr:uid="{18C94DB7-4ADF-4674-A1DC-858DE193DC9B}"/>
    <cellStyle name="Normal 10 2 5 3 3" xfId="37478" xr:uid="{325B490E-058B-433C-8AFA-275DD0D61AC3}"/>
    <cellStyle name="Normal 10 2 5 4" xfId="37479" xr:uid="{20D5D5A4-43B7-4AB7-80B2-D155EB649C2A}"/>
    <cellStyle name="Normal 10 2 5 4 2" xfId="37480" xr:uid="{9AF08D24-7A4A-48B3-9FDC-D9BAEAE654AC}"/>
    <cellStyle name="Normal 10 2 5 5" xfId="37481" xr:uid="{30D683D3-CAE1-4F18-94AF-214B34450342}"/>
    <cellStyle name="Normal 10 2 5 5 2" xfId="37482" xr:uid="{BB32EFE3-3E16-49C7-A394-2AFFD7FD3CED}"/>
    <cellStyle name="Normal 10 2 5 6" xfId="37483" xr:uid="{9F6E52CA-D2F8-46B4-BFA4-D837581AF3A9}"/>
    <cellStyle name="Normal 10 2 5 7" xfId="37484" xr:uid="{E02EC242-26F1-4DA4-83A5-1A95017EFDD3}"/>
    <cellStyle name="Normal 10 2 6" xfId="37485" xr:uid="{3E6DD60F-E269-4288-BDF7-D6B21E9C9E6A}"/>
    <cellStyle name="Normal 10 2 6 2" xfId="37486" xr:uid="{FA3B4857-1BE2-4A85-95E6-828B28A594C4}"/>
    <cellStyle name="Normal 10 2 6 2 2" xfId="37487" xr:uid="{2BF6862E-87DB-4E4F-80AE-6A284C72C7F1}"/>
    <cellStyle name="Normal 10 2 6 2 2 2" xfId="37488" xr:uid="{28C80DDE-4B34-4526-A0AF-44325C39D8B5}"/>
    <cellStyle name="Normal 10 2 6 2 2 2 2" xfId="37489" xr:uid="{3E4AF086-EB8D-472E-A846-E69E6011B139}"/>
    <cellStyle name="Normal 10 2 6 2 2 3" xfId="37490" xr:uid="{90306CCD-B231-4D37-A7C9-59F57FA07FD2}"/>
    <cellStyle name="Normal 10 2 6 2 3" xfId="37491" xr:uid="{D6EAE3D0-8AEB-4387-B90B-5E15BCB340E3}"/>
    <cellStyle name="Normal 10 2 6 2 3 2" xfId="37492" xr:uid="{50BEBF1D-0DB3-4502-B7B9-661824C4EE64}"/>
    <cellStyle name="Normal 10 2 6 2 4" xfId="37493" xr:uid="{9E68CC9D-3155-4144-A575-A0F710E60172}"/>
    <cellStyle name="Normal 10 2 6 3" xfId="37494" xr:uid="{A61754E6-5496-4C31-AE58-3D96BE611CC4}"/>
    <cellStyle name="Normal 10 2 6 3 2" xfId="37495" xr:uid="{D334578C-B373-47F6-B3FE-ED235C03567C}"/>
    <cellStyle name="Normal 10 2 6 3 2 2" xfId="37496" xr:uid="{02A274E3-2051-40B5-9AB2-A32A11801728}"/>
    <cellStyle name="Normal 10 2 6 3 3" xfId="37497" xr:uid="{43077B02-21C0-430C-AA10-5441ED90B902}"/>
    <cellStyle name="Normal 10 2 6 4" xfId="37498" xr:uid="{40AC878C-B3A2-4D23-9949-8816235970D7}"/>
    <cellStyle name="Normal 10 2 6 4 2" xfId="37499" xr:uid="{85751111-26F5-4B8F-8E6F-E771B191528F}"/>
    <cellStyle name="Normal 10 2 6 5" xfId="37500" xr:uid="{EA90623A-85D4-46CC-BF6E-2B6BF3B80EE2}"/>
    <cellStyle name="Normal 10 2 7" xfId="37501" xr:uid="{234B4A10-7B55-4B72-8769-AE5386C83B11}"/>
    <cellStyle name="Normal 10 2 7 2" xfId="37502" xr:uid="{C06FD7C0-639E-4EB8-9F93-22B8337FA403}"/>
    <cellStyle name="Normal 10 2 7 2 2" xfId="37503" xr:uid="{ABD09AA9-28CB-40F6-94BF-FFE484DEE86C}"/>
    <cellStyle name="Normal 10 2 7 2 2 2" xfId="37504" xr:uid="{0E1665C0-86AA-4934-9F74-A8D7B05ABAF5}"/>
    <cellStyle name="Normal 10 2 7 2 2 2 2" xfId="37505" xr:uid="{62A28D1F-E8D0-495C-B8D0-DE46790D6EF5}"/>
    <cellStyle name="Normal 10 2 7 2 2 3" xfId="37506" xr:uid="{CF697028-690C-4C4E-9C51-55EDB29C492A}"/>
    <cellStyle name="Normal 10 2 7 2 3" xfId="37507" xr:uid="{60F0532B-1641-42B6-B1FE-3DA30AF5B6E3}"/>
    <cellStyle name="Normal 10 2 7 2 3 2" xfId="37508" xr:uid="{96787B84-CAEC-4F9A-AF75-CCAE3C367748}"/>
    <cellStyle name="Normal 10 2 7 2 4" xfId="37509" xr:uid="{298870DA-2051-4BDA-AA30-905D5AC3EF4F}"/>
    <cellStyle name="Normal 10 2 7 3" xfId="37510" xr:uid="{FBE4EE78-FB4C-4889-8F6B-1A3C0E2AEF01}"/>
    <cellStyle name="Normal 10 2 7 3 2" xfId="37511" xr:uid="{EBAA986A-80FD-4754-A3B0-23ED8CDA3452}"/>
    <cellStyle name="Normal 10 2 7 3 2 2" xfId="37512" xr:uid="{0316617F-D0AD-4D76-803B-3DD34FC4C7B4}"/>
    <cellStyle name="Normal 10 2 7 3 3" xfId="37513" xr:uid="{FCE0A364-5ACB-4B16-8EBD-A1012C9C0412}"/>
    <cellStyle name="Normal 10 2 7 4" xfId="37514" xr:uid="{547CC530-CCDA-45F6-AFFA-DDFAF114DCC7}"/>
    <cellStyle name="Normal 10 2 7 4 2" xfId="37515" xr:uid="{30D0D24E-24DF-492E-851E-AC6F3B9C6C07}"/>
    <cellStyle name="Normal 10 2 7 5" xfId="37516" xr:uid="{3FC80B69-103E-4190-AF26-C373847CB275}"/>
    <cellStyle name="Normal 10 2 8" xfId="37517" xr:uid="{9347D6E2-55A8-4981-85BC-6276C2459CE5}"/>
    <cellStyle name="Normal 10 2 8 2" xfId="37518" xr:uid="{CE15DBAE-69D2-41E5-AE44-7B9A1B40FC17}"/>
    <cellStyle name="Normal 10 2 8 2 2" xfId="37519" xr:uid="{741CAB2E-F6BC-4B50-BDF7-A80724249012}"/>
    <cellStyle name="Normal 10 2 8 2 2 2" xfId="37520" xr:uid="{7217CE75-B9E3-4D0E-8214-3B6B22BDE844}"/>
    <cellStyle name="Normal 10 2 8 2 2 2 2" xfId="37521" xr:uid="{60458BA8-5FA4-4E68-8625-5CF837BC346D}"/>
    <cellStyle name="Normal 10 2 8 2 2 3" xfId="37522" xr:uid="{1726CD06-2D4E-465B-B601-DF4650331A55}"/>
    <cellStyle name="Normal 10 2 8 2 3" xfId="37523" xr:uid="{5BBEEB3A-92BA-4A4F-B1CD-F9CE5777993F}"/>
    <cellStyle name="Normal 10 2 8 2 3 2" xfId="37524" xr:uid="{C5A34CB8-C709-40BF-8A8B-DEEED23B5211}"/>
    <cellStyle name="Normal 10 2 8 2 4" xfId="37525" xr:uid="{2A6803CA-4CDA-49E9-93FE-B4F5144B930E}"/>
    <cellStyle name="Normal 10 2 8 3" xfId="37526" xr:uid="{AD1A56C4-BB96-4A6F-AC3E-11CAD4F0059A}"/>
    <cellStyle name="Normal 10 2 8 3 2" xfId="37527" xr:uid="{B93A9ABD-E5C0-475F-A0C5-366DE2A8E8CF}"/>
    <cellStyle name="Normal 10 2 8 3 2 2" xfId="37528" xr:uid="{2E4F61BA-685A-46BB-BF2A-6D45B7CD2B49}"/>
    <cellStyle name="Normal 10 2 8 3 3" xfId="37529" xr:uid="{4844C818-0D1B-41A7-BEB3-7B4AACADC6A2}"/>
    <cellStyle name="Normal 10 2 8 4" xfId="37530" xr:uid="{F3EC929B-3625-45F5-B4A3-2FE8877351BF}"/>
    <cellStyle name="Normal 10 2 8 4 2" xfId="37531" xr:uid="{ABF3B622-7B0F-4471-9A3C-26A83C4E11F2}"/>
    <cellStyle name="Normal 10 2 8 5" xfId="37532" xr:uid="{29EB12E8-2025-43AA-9F7F-D29DFC95A499}"/>
    <cellStyle name="Normal 10 2 9" xfId="37533" xr:uid="{2E1FC96E-3DAB-4CE2-BE8F-3BC157D55F17}"/>
    <cellStyle name="Normal 10 2 9 2" xfId="37534" xr:uid="{E563BC7F-99A3-4E98-B059-5DDB93E91B2F}"/>
    <cellStyle name="Normal 10 2 9 2 2" xfId="37535" xr:uid="{38853A64-034B-4A0E-800E-E1018EF03BA6}"/>
    <cellStyle name="Normal 10 2 9 2 2 2" xfId="37536" xr:uid="{4994307B-EA48-42D0-85C6-8B5D3597A0BF}"/>
    <cellStyle name="Normal 10 2 9 2 2 2 2" xfId="37537" xr:uid="{84DE1629-E6EA-4F67-9E98-945B396D83E7}"/>
    <cellStyle name="Normal 10 2 9 2 2 3" xfId="37538" xr:uid="{7BE114C5-10D3-41AD-8BF4-FC52FDAA0146}"/>
    <cellStyle name="Normal 10 2 9 2 3" xfId="37539" xr:uid="{149563B1-2AF0-480F-A174-4B330111895E}"/>
    <cellStyle name="Normal 10 2 9 2 3 2" xfId="37540" xr:uid="{FA343B74-25B9-48AA-A813-225809BCF038}"/>
    <cellStyle name="Normal 10 2 9 2 4" xfId="37541" xr:uid="{FA35A3B4-8738-44E4-92BA-433A95F8BB2A}"/>
    <cellStyle name="Normal 10 2 9 3" xfId="37542" xr:uid="{E61E6C89-666F-48C7-ABCB-992123C03FD0}"/>
    <cellStyle name="Normal 10 2 9 3 2" xfId="37543" xr:uid="{F6DC9670-6FDB-45FD-9A35-B9CA2EE25C85}"/>
    <cellStyle name="Normal 10 2 9 3 2 2" xfId="37544" xr:uid="{72A728A9-6695-4AD0-B8EE-719D3F6872AD}"/>
    <cellStyle name="Normal 10 2 9 3 3" xfId="37545" xr:uid="{F4947729-4E69-443D-8941-0F898099ED4A}"/>
    <cellStyle name="Normal 10 2 9 4" xfId="37546" xr:uid="{88C78D89-449B-4FEA-A857-2B3D57172C23}"/>
    <cellStyle name="Normal 10 2 9 4 2" xfId="37547" xr:uid="{AEA89CD7-ABF6-444A-86CE-443A32286C0B}"/>
    <cellStyle name="Normal 10 2 9 5" xfId="37548" xr:uid="{6E87AB1A-223B-496A-8AA3-3F4ED00645B3}"/>
    <cellStyle name="Normal 10 2_Asset Register (new)" xfId="37549" xr:uid="{AAB0E194-70CA-4FA1-BCD6-66B203CC1DF7}"/>
    <cellStyle name="Normal 10 3" xfId="37550" xr:uid="{5C5931BE-73B4-406D-8F7C-5CD9FAE8C651}"/>
    <cellStyle name="Normal 10 3 10" xfId="37551" xr:uid="{3732C775-7606-4C39-850F-34323F103F40}"/>
    <cellStyle name="Normal 10 3 11" xfId="37552" xr:uid="{AB287296-4B77-4F01-9C8D-7FA196CAF925}"/>
    <cellStyle name="Normal 10 3 2" xfId="37553" xr:uid="{816D5E4A-F67F-4655-A157-2BF98F321694}"/>
    <cellStyle name="Normal 10 3 2 2" xfId="37554" xr:uid="{4BFF9D67-D681-4B2C-AA8E-885EB4C4896B}"/>
    <cellStyle name="Normal 10 3 2 2 2" xfId="37555" xr:uid="{961BF329-88F0-4A03-876E-1FF159AA34B8}"/>
    <cellStyle name="Normal 10 3 2 2 2 2" xfId="37556" xr:uid="{A9BF47BA-7719-47C3-8B09-F68AE0D2EFC1}"/>
    <cellStyle name="Normal 10 3 2 2 2 2 2" xfId="37557" xr:uid="{B3D58D92-3F6A-4B98-9137-2AEFAFD69E33}"/>
    <cellStyle name="Normal 10 3 2 2 2 2 2 2" xfId="37558" xr:uid="{3714E974-3AD4-423D-82D6-7E57E0954417}"/>
    <cellStyle name="Normal 10 3 2 2 2 2 3" xfId="37559" xr:uid="{7AB6C793-ED82-463D-B5EE-17744BFF8B69}"/>
    <cellStyle name="Normal 10 3 2 2 2 3" xfId="37560" xr:uid="{44147AE4-7EB1-4E63-8FCA-0E2EAE6EE0C6}"/>
    <cellStyle name="Normal 10 3 2 2 2 3 2" xfId="37561" xr:uid="{4E2D6A02-BAD7-4192-BB84-D1E9E5DC1CCD}"/>
    <cellStyle name="Normal 10 3 2 2 2 4" xfId="37562" xr:uid="{497DD9BE-0E31-4779-B329-B6D7F6133114}"/>
    <cellStyle name="Normal 10 3 2 2 2 4 2" xfId="37563" xr:uid="{4A53B995-9537-4D2A-83AC-B0531983E074}"/>
    <cellStyle name="Normal 10 3 2 2 2 5" xfId="37564" xr:uid="{8FA34DFC-DAC1-4CA8-88B0-C0A3A4C4459C}"/>
    <cellStyle name="Normal 10 3 2 2 2 6" xfId="37565" xr:uid="{7195C316-CBA9-47C4-A76B-C00EDD15545A}"/>
    <cellStyle name="Normal 10 3 2 2 3" xfId="37566" xr:uid="{CFD1FE99-0126-4978-8AE2-F6B52D608A41}"/>
    <cellStyle name="Normal 10 3 2 2 3 2" xfId="37567" xr:uid="{2E4C64CD-5DE2-4985-8B97-BAE944333372}"/>
    <cellStyle name="Normal 10 3 2 2 3 2 2" xfId="37568" xr:uid="{AB08FAB4-EA1E-45AF-8D00-414FC594B19D}"/>
    <cellStyle name="Normal 10 3 2 2 3 3" xfId="37569" xr:uid="{76D34600-240F-4EB3-B6E8-40E9430062DC}"/>
    <cellStyle name="Normal 10 3 2 2 4" xfId="37570" xr:uid="{A932AA7F-6C63-44BA-B282-5DE9E237B3A5}"/>
    <cellStyle name="Normal 10 3 2 2 4 2" xfId="37571" xr:uid="{58A56FC6-02B5-48B4-B8C0-46EB50F1163E}"/>
    <cellStyle name="Normal 10 3 2 2 5" xfId="37572" xr:uid="{B8D2768F-2E1C-42A4-AC86-263747491C99}"/>
    <cellStyle name="Normal 10 3 2 2 5 2" xfId="37573" xr:uid="{079D18A1-A62E-44C6-9EF2-49066EF866EE}"/>
    <cellStyle name="Normal 10 3 2 2 6" xfId="37574" xr:uid="{D96C5A79-E15B-4963-8B32-AE8B97C20084}"/>
    <cellStyle name="Normal 10 3 2 2 7" xfId="37575" xr:uid="{42A47FB9-3341-49CC-AD90-78F12F7CBE99}"/>
    <cellStyle name="Normal 10 3 2 3" xfId="37576" xr:uid="{DE4565DE-BE3C-4E1F-9262-DB65C2E65636}"/>
    <cellStyle name="Normal 10 3 2 3 2" xfId="37577" xr:uid="{E53E60EF-D433-473A-9D9D-F87F498E3F49}"/>
    <cellStyle name="Normal 10 3 2 3 2 2" xfId="37578" xr:uid="{A89A877C-EA26-4697-8F7A-A0AEBF735C6B}"/>
    <cellStyle name="Normal 10 3 2 3 2 2 2" xfId="37579" xr:uid="{23B07D94-8FDA-4B5B-A60C-E5D65188025D}"/>
    <cellStyle name="Normal 10 3 2 3 2 2 2 2" xfId="37580" xr:uid="{11457500-5BE7-4035-B3B7-8C7936E98F44}"/>
    <cellStyle name="Normal 10 3 2 3 2 2 3" xfId="37581" xr:uid="{6D50DAF4-9214-4B3E-919E-54598CE7731E}"/>
    <cellStyle name="Normal 10 3 2 3 2 3" xfId="37582" xr:uid="{D1891074-B35F-481D-84FA-4FC34EAEC2F7}"/>
    <cellStyle name="Normal 10 3 2 3 2 3 2" xfId="37583" xr:uid="{1F666C8E-DD35-48B6-B84F-3E853B08BEF4}"/>
    <cellStyle name="Normal 10 3 2 3 2 4" xfId="37584" xr:uid="{102A22D1-F7D1-410E-9D7F-54D5F024F7A9}"/>
    <cellStyle name="Normal 10 3 2 3 3" xfId="37585" xr:uid="{1A735692-BA75-4966-8BFF-3625E19E9CD2}"/>
    <cellStyle name="Normal 10 3 2 3 3 2" xfId="37586" xr:uid="{896466B1-BC7B-4601-8C36-3720343E9547}"/>
    <cellStyle name="Normal 10 3 2 3 3 2 2" xfId="37587" xr:uid="{F3E1889F-753B-4F42-A7F8-C39DFD4BC57B}"/>
    <cellStyle name="Normal 10 3 2 3 3 3" xfId="37588" xr:uid="{CBD7195E-123A-48F3-978B-F16B3BCF4D13}"/>
    <cellStyle name="Normal 10 3 2 3 4" xfId="37589" xr:uid="{135446C3-CF1B-42CD-B16C-7B2969476AE0}"/>
    <cellStyle name="Normal 10 3 2 3 4 2" xfId="37590" xr:uid="{01F93E6E-099C-4AC2-A21D-9F353A77700B}"/>
    <cellStyle name="Normal 10 3 2 3 5" xfId="37591" xr:uid="{8EE0490E-3725-41B8-8AEA-583CE94524A2}"/>
    <cellStyle name="Normal 10 3 2 3 5 2" xfId="37592" xr:uid="{A2641128-2FF8-45F5-B3E2-F9A26CD70F1E}"/>
    <cellStyle name="Normal 10 3 2 3 6" xfId="37593" xr:uid="{95B2427E-848E-4CD6-BA9E-6178FE09A079}"/>
    <cellStyle name="Normal 10 3 2 3 7" xfId="37594" xr:uid="{04E219F6-F8D9-4053-8375-F2D0C7C3222D}"/>
    <cellStyle name="Normal 10 3 2 4" xfId="37595" xr:uid="{DD5257DD-35A0-44EA-9FE4-E9C77C44284F}"/>
    <cellStyle name="Normal 10 3 2 4 2" xfId="37596" xr:uid="{F919DF32-BF8B-40B6-88D2-572E7F24513B}"/>
    <cellStyle name="Normal 10 3 2 4 2 2" xfId="37597" xr:uid="{7E8167BE-187C-4147-B42F-ED093D845BBC}"/>
    <cellStyle name="Normal 10 3 2 4 2 2 2" xfId="37598" xr:uid="{B77D80DD-85C3-44C5-A663-E4BF3A0599E4}"/>
    <cellStyle name="Normal 10 3 2 4 2 3" xfId="37599" xr:uid="{593B3AFE-B694-4C95-8D1B-3F19BB408CAE}"/>
    <cellStyle name="Normal 10 3 2 4 3" xfId="37600" xr:uid="{3C1B162B-381B-4CB6-A53C-AAFE28EA3135}"/>
    <cellStyle name="Normal 10 3 2 4 3 2" xfId="37601" xr:uid="{B148E317-1293-461D-A81F-A5B09F7C2086}"/>
    <cellStyle name="Normal 10 3 2 4 4" xfId="37602" xr:uid="{3A8EAD6D-6A27-4E32-A9D1-89178FB74335}"/>
    <cellStyle name="Normal 10 3 2 5" xfId="37603" xr:uid="{D654AC50-0660-4272-8E24-F084C547AEDC}"/>
    <cellStyle name="Normal 10 3 2 5 2" xfId="37604" xr:uid="{60486F14-F044-4CE0-ADD4-5641A44EA7C0}"/>
    <cellStyle name="Normal 10 3 2 5 2 2" xfId="37605" xr:uid="{BD317DE5-3EAC-4276-BFA1-CD975E7C7D0D}"/>
    <cellStyle name="Normal 10 3 2 5 3" xfId="37606" xr:uid="{6C1B00EE-5600-4562-978C-915E455E67F6}"/>
    <cellStyle name="Normal 10 3 2 6" xfId="37607" xr:uid="{C2D3E1EC-6EE4-41BF-9700-D2BDE3CCD2FA}"/>
    <cellStyle name="Normal 10 3 2 6 2" xfId="37608" xr:uid="{21D61FCE-6DC9-458E-B1DD-9173FF4FFE39}"/>
    <cellStyle name="Normal 10 3 2 7" xfId="37609" xr:uid="{80ACC74B-5FF4-4A43-B564-A2B9B9A472FC}"/>
    <cellStyle name="Normal 10 3 2 7 2" xfId="37610" xr:uid="{892598E4-8EA2-46F7-BB41-5324555FE155}"/>
    <cellStyle name="Normal 10 3 2 8" xfId="37611" xr:uid="{79707217-8148-4CC3-B6FC-B53458397BB4}"/>
    <cellStyle name="Normal 10 3 2 9" xfId="37612" xr:uid="{AB3FB85F-1314-4B26-A771-25FF463C12B9}"/>
    <cellStyle name="Normal 10 3 3" xfId="37613" xr:uid="{0A95D19F-CF5A-4600-B2C2-330727F600B7}"/>
    <cellStyle name="Normal 10 3 3 2" xfId="37614" xr:uid="{6A3BC779-5460-47EE-869D-ACFD1D746468}"/>
    <cellStyle name="Normal 10 3 3 2 2" xfId="37615" xr:uid="{7D3C3B83-E0F1-436C-8875-8FE2AACD6632}"/>
    <cellStyle name="Normal 10 3 3 2 2 2" xfId="37616" xr:uid="{071C98AA-F151-4F2A-B52A-60387950FE79}"/>
    <cellStyle name="Normal 10 3 3 2 2 2 2" xfId="37617" xr:uid="{D5FA5600-ED8E-4A0D-8862-30436BE62CC6}"/>
    <cellStyle name="Normal 10 3 3 2 2 2 2 2" xfId="37618" xr:uid="{40D12320-A692-455F-A5EF-0EDC7E892656}"/>
    <cellStyle name="Normal 10 3 3 2 2 2 3" xfId="37619" xr:uid="{0C6C57F8-8FDD-46DF-8B71-7E263A3FAA62}"/>
    <cellStyle name="Normal 10 3 3 2 2 3" xfId="37620" xr:uid="{B04E2581-57DB-484E-A0E9-8A8CE5AC2EE0}"/>
    <cellStyle name="Normal 10 3 3 2 2 3 2" xfId="37621" xr:uid="{3439FF46-D8DC-4E00-8F7C-58030C17B7F7}"/>
    <cellStyle name="Normal 10 3 3 2 2 4" xfId="37622" xr:uid="{81F5A5CB-4A1B-441A-855F-22E8A461640B}"/>
    <cellStyle name="Normal 10 3 3 2 3" xfId="37623" xr:uid="{41ED4200-84DC-47BF-B730-FC4C0BADF7C5}"/>
    <cellStyle name="Normal 10 3 3 2 3 2" xfId="37624" xr:uid="{EC5F232F-73A9-47FC-AA83-2274313DEC86}"/>
    <cellStyle name="Normal 10 3 3 2 3 2 2" xfId="37625" xr:uid="{DB88220B-E97E-4398-A019-D69EA6CF8C57}"/>
    <cellStyle name="Normal 10 3 3 2 3 3" xfId="37626" xr:uid="{DEABD93C-4CE0-4D9B-9259-18EA5837F3B0}"/>
    <cellStyle name="Normal 10 3 3 2 4" xfId="37627" xr:uid="{06DA2DA3-DEF5-4336-9811-30517F3B5FC3}"/>
    <cellStyle name="Normal 10 3 3 2 4 2" xfId="37628" xr:uid="{93162B09-F04F-497D-A54B-D1334593BEE1}"/>
    <cellStyle name="Normal 10 3 3 2 5" xfId="37629" xr:uid="{D9A15524-A1A5-4D59-BBA0-9F75287EFF3A}"/>
    <cellStyle name="Normal 10 3 3 2 5 2" xfId="37630" xr:uid="{D9C110B6-E268-41F3-8B33-B3862AFAF367}"/>
    <cellStyle name="Normal 10 3 3 2 6" xfId="37631" xr:uid="{B3F146CE-BC18-448C-8ECF-B7291830F50E}"/>
    <cellStyle name="Normal 10 3 3 2 7" xfId="37632" xr:uid="{E9006DD9-EE1D-4F16-986C-F4E186725E42}"/>
    <cellStyle name="Normal 10 3 3 3" xfId="37633" xr:uid="{46EDCB67-7B9E-4957-8BBA-75ED704AD32E}"/>
    <cellStyle name="Normal 10 3 3 3 2" xfId="37634" xr:uid="{FD4BED97-273F-490B-9FB4-5F7406942831}"/>
    <cellStyle name="Normal 10 3 3 3 2 2" xfId="37635" xr:uid="{94C36ABD-8738-4D47-8996-8CCED6239C88}"/>
    <cellStyle name="Normal 10 3 3 3 2 2 2" xfId="37636" xr:uid="{8EE4A48A-51E1-4B5A-9082-21660CBD11BC}"/>
    <cellStyle name="Normal 10 3 3 3 2 2 2 2" xfId="37637" xr:uid="{920EE56D-2C79-4DE3-A9B6-CE8B672E5DA3}"/>
    <cellStyle name="Normal 10 3 3 3 2 2 3" xfId="37638" xr:uid="{8D1608C9-25B4-4263-BCC0-60BE4E09DB8B}"/>
    <cellStyle name="Normal 10 3 3 3 2 3" xfId="37639" xr:uid="{578F9B0E-AF38-4DEC-A854-3F383C6A6212}"/>
    <cellStyle name="Normal 10 3 3 3 2 3 2" xfId="37640" xr:uid="{6F6542DB-DF17-4FDD-A1EC-F0EFD626308E}"/>
    <cellStyle name="Normal 10 3 3 3 2 4" xfId="37641" xr:uid="{0EDC2DBB-F173-4F2E-942B-1E304CB0505E}"/>
    <cellStyle name="Normal 10 3 3 3 3" xfId="37642" xr:uid="{1525B3B1-6B20-4DCB-ADCE-C14965D59B48}"/>
    <cellStyle name="Normal 10 3 3 3 3 2" xfId="37643" xr:uid="{1717F621-2593-4133-8947-ED8295B89558}"/>
    <cellStyle name="Normal 10 3 3 3 3 2 2" xfId="37644" xr:uid="{7B4E2C76-0DB3-4BDB-9983-CCDFD4A5A4D6}"/>
    <cellStyle name="Normal 10 3 3 3 3 3" xfId="37645" xr:uid="{2D144871-F92B-4FF0-B03E-8BB1E3FD204F}"/>
    <cellStyle name="Normal 10 3 3 3 4" xfId="37646" xr:uid="{2F8FDAEF-2061-433E-81CB-13EE9C415B1D}"/>
    <cellStyle name="Normal 10 3 3 3 4 2" xfId="37647" xr:uid="{666963E3-8D96-4414-8412-6103FBE31DE4}"/>
    <cellStyle name="Normal 10 3 3 3 5" xfId="37648" xr:uid="{E8252F8F-A9E8-4C44-AAED-A9A278830BD4}"/>
    <cellStyle name="Normal 10 3 3 4" xfId="37649" xr:uid="{F73394EA-9384-4BC8-ABA4-1ABE2C687249}"/>
    <cellStyle name="Normal 10 3 3 4 2" xfId="37650" xr:uid="{F34CEF4A-649A-43F7-9FED-7984403A791C}"/>
    <cellStyle name="Normal 10 3 3 4 2 2" xfId="37651" xr:uid="{AD439113-CEA6-4140-9A0A-9794DD736BCF}"/>
    <cellStyle name="Normal 10 3 3 4 2 2 2" xfId="37652" xr:uid="{F53CB09A-3727-412D-8A0D-E70294D195F5}"/>
    <cellStyle name="Normal 10 3 3 4 2 3" xfId="37653" xr:uid="{986E4AF6-BE5D-45EC-A24E-F6C8749D91CC}"/>
    <cellStyle name="Normal 10 3 3 4 3" xfId="37654" xr:uid="{50675436-DFB1-4BEE-9D82-4F963D8CE202}"/>
    <cellStyle name="Normal 10 3 3 4 3 2" xfId="37655" xr:uid="{6FE41AEA-479A-49B8-A27F-EAE4627A0688}"/>
    <cellStyle name="Normal 10 3 3 4 4" xfId="37656" xr:uid="{1D182302-265B-460D-B1E9-2B06AAA110B0}"/>
    <cellStyle name="Normal 10 3 3 5" xfId="37657" xr:uid="{2E1EB559-6364-488B-9162-DF8B94B4ECF0}"/>
    <cellStyle name="Normal 10 3 3 5 2" xfId="37658" xr:uid="{776AE2E3-6DBD-461D-89E6-E6116C5B6267}"/>
    <cellStyle name="Normal 10 3 3 5 2 2" xfId="37659" xr:uid="{C2B19B53-8BF9-45A8-B2EA-8B791BDE7C6B}"/>
    <cellStyle name="Normal 10 3 3 5 3" xfId="37660" xr:uid="{16DF0C65-805D-4188-8D56-343D2B90C3BF}"/>
    <cellStyle name="Normal 10 3 3 6" xfId="37661" xr:uid="{9B64FD1E-BC55-4FFD-B112-5D1609186265}"/>
    <cellStyle name="Normal 10 3 3 6 2" xfId="37662" xr:uid="{9D4CF7D4-26DD-4C8E-AE4B-AFED796EEB63}"/>
    <cellStyle name="Normal 10 3 3 7" xfId="37663" xr:uid="{F038CEFE-DD0E-4332-8149-50F8651462A3}"/>
    <cellStyle name="Normal 10 3 3 7 2" xfId="37664" xr:uid="{4BF2CC22-B06D-43D0-8DDF-B70848BEB16F}"/>
    <cellStyle name="Normal 10 3 3 8" xfId="37665" xr:uid="{88C96995-79C3-453C-8B46-9D815D8BFB76}"/>
    <cellStyle name="Normal 10 3 3 9" xfId="37666" xr:uid="{5860A3BA-067A-4F74-8641-8802F1C43BF9}"/>
    <cellStyle name="Normal 10 3 4" xfId="37667" xr:uid="{DC6CAB50-F293-44AB-8DAD-567D733874D4}"/>
    <cellStyle name="Normal 10 3 4 2" xfId="37668" xr:uid="{F3E81D32-8320-4875-A20D-7751BBF0D9C3}"/>
    <cellStyle name="Normal 10 3 4 2 2" xfId="37669" xr:uid="{A5E4383B-497E-4EA4-A23F-9C7C31F70EF8}"/>
    <cellStyle name="Normal 10 3 4 3" xfId="37670" xr:uid="{2A2B69B0-2CC9-4125-8CC4-17D68D59E0B6}"/>
    <cellStyle name="Normal 10 3 5" xfId="37671" xr:uid="{FC36D9AB-B275-4698-BA6E-E20AB77E31EA}"/>
    <cellStyle name="Normal 10 3 5 2" xfId="37672" xr:uid="{B14F54C4-4A09-4FD4-9525-250532C45946}"/>
    <cellStyle name="Normal 10 3 5 2 2" xfId="37673" xr:uid="{69536F3A-6B85-4408-943B-F5929DC3664E}"/>
    <cellStyle name="Normal 10 3 5 2 2 2" xfId="37674" xr:uid="{BB2F74CC-20D6-4AFC-B799-18F9D10E9F42}"/>
    <cellStyle name="Normal 10 3 5 2 2 2 2" xfId="37675" xr:uid="{8F3DAE8F-2051-4B8E-B687-452E110A7A5A}"/>
    <cellStyle name="Normal 10 3 5 2 2 3" xfId="37676" xr:uid="{605A1282-30CB-491E-A647-88631115EB89}"/>
    <cellStyle name="Normal 10 3 5 2 3" xfId="37677" xr:uid="{AC93225D-0C4F-468B-A7C6-739760209492}"/>
    <cellStyle name="Normal 10 3 5 2 3 2" xfId="37678" xr:uid="{8D5F7A87-5761-41E4-8217-4943525474D7}"/>
    <cellStyle name="Normal 10 3 5 2 4" xfId="37679" xr:uid="{536F20E7-6334-4FAA-8ADA-80272CF26637}"/>
    <cellStyle name="Normal 10 3 5 3" xfId="37680" xr:uid="{008F306A-AAB8-4F37-A084-E16B1D77D70C}"/>
    <cellStyle name="Normal 10 3 5 3 2" xfId="37681" xr:uid="{068CE69C-A145-4D33-AE3A-5F868E3D3A52}"/>
    <cellStyle name="Normal 10 3 5 3 2 2" xfId="37682" xr:uid="{9D4E0858-552A-4947-A424-D88741CE3B2B}"/>
    <cellStyle name="Normal 10 3 5 3 3" xfId="37683" xr:uid="{C942B53E-B2A5-4409-AD42-1AEFF9947AB1}"/>
    <cellStyle name="Normal 10 3 5 4" xfId="37684" xr:uid="{D3D100BA-1FCF-4862-8391-4974957FD0A4}"/>
    <cellStyle name="Normal 10 3 5 4 2" xfId="37685" xr:uid="{C65202E4-1FFE-4573-BC70-8072DA3A0408}"/>
    <cellStyle name="Normal 10 3 5 5" xfId="37686" xr:uid="{94DDDBB1-18E2-474D-87F9-E613B71F11B3}"/>
    <cellStyle name="Normal 10 3 6" xfId="37687" xr:uid="{CD0472DF-0116-4761-B08A-CD839AE816A9}"/>
    <cellStyle name="Normal 10 3 6 2" xfId="37688" xr:uid="{F0018AB0-7AB4-4C51-BA5A-4F62B28BAD8A}"/>
    <cellStyle name="Normal 10 3 6 2 2" xfId="37689" xr:uid="{A0776981-7A55-4D63-800A-94D25D2DDB09}"/>
    <cellStyle name="Normal 10 3 6 2 2 2" xfId="37690" xr:uid="{1019494B-C0B6-447B-BD34-004835629EE8}"/>
    <cellStyle name="Normal 10 3 6 2 3" xfId="37691" xr:uid="{FADDBEF7-01D5-48A2-8FFA-2B8C72EEE671}"/>
    <cellStyle name="Normal 10 3 6 3" xfId="37692" xr:uid="{8375BB7B-999D-467F-80C8-3112D0AB0712}"/>
    <cellStyle name="Normal 10 3 6 3 2" xfId="37693" xr:uid="{1B6F780B-EF68-41C8-A05F-8139B0AA1D5C}"/>
    <cellStyle name="Normal 10 3 6 4" xfId="37694" xr:uid="{7F4D8E34-5AE2-44F2-9590-66719549D4C1}"/>
    <cellStyle name="Normal 10 3 7" xfId="37695" xr:uid="{899AD4D6-1D42-4190-8819-71C231F9B7D2}"/>
    <cellStyle name="Normal 10 3 7 2" xfId="37696" xr:uid="{3B7260FC-5F60-43B2-AC2E-1D24CFC3E5FA}"/>
    <cellStyle name="Normal 10 3 7 2 2" xfId="37697" xr:uid="{2BC7A8D4-D940-4478-837D-D074B070D6D9}"/>
    <cellStyle name="Normal 10 3 7 3" xfId="37698" xr:uid="{C3645720-083E-4D55-9BC6-3D0DAACDD58D}"/>
    <cellStyle name="Normal 10 3 8" xfId="37699" xr:uid="{54E1CDB5-98DE-497A-A2C0-CC08E306EB21}"/>
    <cellStyle name="Normal 10 3 8 2" xfId="37700" xr:uid="{5DA48DC8-1628-40E4-B1FE-8F4C28070757}"/>
    <cellStyle name="Normal 10 3 9" xfId="37701" xr:uid="{472FEFFF-936B-4E0C-B3C3-921665B27F7A}"/>
    <cellStyle name="Normal 10 3 9 2" xfId="37702" xr:uid="{256F5970-4A0E-4134-8537-49D6A6013E00}"/>
    <cellStyle name="Normal 10 3_Asset Register (new)" xfId="37703" xr:uid="{8B9C1C31-762A-4B4A-904C-053FE4E79562}"/>
    <cellStyle name="Normal 10 4" xfId="37704" xr:uid="{DB64D33F-3264-4F8B-92CC-609B6154F1BC}"/>
    <cellStyle name="Normal 10 4 2" xfId="37705" xr:uid="{3233862C-7874-4F0E-A598-6A0E256B89E6}"/>
    <cellStyle name="Normal 10 4 2 2" xfId="37706" xr:uid="{A1BC691F-0A6A-4526-9543-847B0601C4FD}"/>
    <cellStyle name="Normal 10 4 2 2 2" xfId="37707" xr:uid="{BD218353-1D8E-431C-9724-82344507C25E}"/>
    <cellStyle name="Normal 10 4 2 2 2 2" xfId="37708" xr:uid="{BD99F432-7EE6-4E9B-987E-3E80A30C75A2}"/>
    <cellStyle name="Normal 10 4 2 2 2 2 2" xfId="37709" xr:uid="{C550ED95-196E-4492-AF74-CC456D3B5309}"/>
    <cellStyle name="Normal 10 4 2 2 2 3" xfId="37710" xr:uid="{40C2B886-4380-4699-B68F-B5E697C25DB0}"/>
    <cellStyle name="Normal 10 4 2 2 3" xfId="37711" xr:uid="{BA17F448-16D3-4346-9727-A718563670C4}"/>
    <cellStyle name="Normal 10 4 2 2 3 2" xfId="37712" xr:uid="{6F831A22-FD07-4A27-972C-D90E06E3BF72}"/>
    <cellStyle name="Normal 10 4 2 2 4" xfId="37713" xr:uid="{AF1A50EE-B1E4-497D-B1B8-A4888C532431}"/>
    <cellStyle name="Normal 10 4 2 2 4 2" xfId="37714" xr:uid="{738B7700-C7C2-4324-BE77-6331E3789D27}"/>
    <cellStyle name="Normal 10 4 2 2 5" xfId="37715" xr:uid="{6E1B74C8-221D-4D77-948C-04F683DEE18D}"/>
    <cellStyle name="Normal 10 4 2 2 6" xfId="37716" xr:uid="{EA09EF74-882E-4B1C-8355-11A4955521AE}"/>
    <cellStyle name="Normal 10 4 2 3" xfId="37717" xr:uid="{5B07A3D2-7006-4FE0-BEC6-7F949671FA72}"/>
    <cellStyle name="Normal 10 4 2 3 2" xfId="37718" xr:uid="{A9B1164F-F9EE-49E9-B6E8-F29BA238BF32}"/>
    <cellStyle name="Normal 10 4 2 3 2 2" xfId="37719" xr:uid="{773004C4-4D89-41E2-9D0C-EEFC0732113C}"/>
    <cellStyle name="Normal 10 4 2 3 3" xfId="37720" xr:uid="{30438399-47FB-4403-AF09-D6BDE7513662}"/>
    <cellStyle name="Normal 10 4 2 4" xfId="37721" xr:uid="{EEA133E0-A95E-4799-B4F6-8A3C61168A41}"/>
    <cellStyle name="Normal 10 4 2 4 2" xfId="37722" xr:uid="{BC89D5EF-EDC5-4748-BAEA-C399197D97E3}"/>
    <cellStyle name="Normal 10 4 2 5" xfId="37723" xr:uid="{40142766-38AD-4DB8-9B9C-9A5383267A33}"/>
    <cellStyle name="Normal 10 4 2 5 2" xfId="37724" xr:uid="{AB72FD57-6C7F-4C7E-8B79-5066F2F6E68B}"/>
    <cellStyle name="Normal 10 4 2 6" xfId="37725" xr:uid="{2D258C29-0696-4C42-9FF5-5B5B12713BB2}"/>
    <cellStyle name="Normal 10 4 2 7" xfId="37726" xr:uid="{DA18EBE2-5F3F-4FD7-A737-3D40A7990801}"/>
    <cellStyle name="Normal 10 4 3" xfId="37727" xr:uid="{4433CCCD-CCD8-4B89-B8E8-4EEB11C3F7C6}"/>
    <cellStyle name="Normal 10 4 3 2" xfId="37728" xr:uid="{789504E9-481F-4708-B936-2F489315F3A2}"/>
    <cellStyle name="Normal 10 4 3 2 2" xfId="37729" xr:uid="{A00586C4-A206-4F9A-8B08-043CDC17ED0F}"/>
    <cellStyle name="Normal 10 4 3 2 2 2" xfId="37730" xr:uid="{E6E02ED1-B7EA-4168-B8C8-2785EA91C379}"/>
    <cellStyle name="Normal 10 4 3 2 2 2 2" xfId="37731" xr:uid="{AA7AADA5-5A4A-47F1-A289-69A5D9ED663E}"/>
    <cellStyle name="Normal 10 4 3 2 2 3" xfId="37732" xr:uid="{7711B3E9-337E-4811-9304-71AF7E2AEB3D}"/>
    <cellStyle name="Normal 10 4 3 2 3" xfId="37733" xr:uid="{B061E906-E75C-467D-9342-08AEC0930DB4}"/>
    <cellStyle name="Normal 10 4 3 2 3 2" xfId="37734" xr:uid="{03A3FB6C-177C-49F3-9335-51601238E092}"/>
    <cellStyle name="Normal 10 4 3 2 4" xfId="37735" xr:uid="{30FD224B-8140-4C54-A1F8-0F023F5D70F8}"/>
    <cellStyle name="Normal 10 4 3 3" xfId="37736" xr:uid="{0BD1D562-3825-485F-B99D-17C3589DD822}"/>
    <cellStyle name="Normal 10 4 3 3 2" xfId="37737" xr:uid="{A672C42F-10CB-4FAA-BE73-549D47B4268C}"/>
    <cellStyle name="Normal 10 4 3 3 2 2" xfId="37738" xr:uid="{8A5451B3-349D-45BE-BA67-2E249ED64316}"/>
    <cellStyle name="Normal 10 4 3 3 3" xfId="37739" xr:uid="{70697972-1B2B-472C-AA56-51E1D9500DE3}"/>
    <cellStyle name="Normal 10 4 3 4" xfId="37740" xr:uid="{914901C7-D43A-407C-9C03-87FD53391E50}"/>
    <cellStyle name="Normal 10 4 3 4 2" xfId="37741" xr:uid="{4F713C32-B0B0-4ADE-B23E-E54E440D6A71}"/>
    <cellStyle name="Normal 10 4 3 5" xfId="37742" xr:uid="{528F65E2-CF2A-4A2F-9F21-B7E6F57A28CC}"/>
    <cellStyle name="Normal 10 4 3 5 2" xfId="37743" xr:uid="{9466CFCF-60D8-4235-AF7E-3970123B224A}"/>
    <cellStyle name="Normal 10 4 3 6" xfId="37744" xr:uid="{04B56A96-F9CA-480E-B380-0B65DBFC0174}"/>
    <cellStyle name="Normal 10 4 3 7" xfId="37745" xr:uid="{59DE7F83-2DF9-422B-913B-C6A60EBE211D}"/>
    <cellStyle name="Normal 10 4 4" xfId="37746" xr:uid="{5DE36042-8044-406C-836A-7109C609755E}"/>
    <cellStyle name="Normal 10 4 4 2" xfId="37747" xr:uid="{171492DC-05DA-4AF4-ACD0-922042C27A52}"/>
    <cellStyle name="Normal 10 4 4 2 2" xfId="37748" xr:uid="{303D558C-2EA1-43C0-993E-CEF41FCD5F39}"/>
    <cellStyle name="Normal 10 4 4 2 2 2" xfId="37749" xr:uid="{BC0B7ED1-532B-4690-84C4-13D573A570F3}"/>
    <cellStyle name="Normal 10 4 4 2 3" xfId="37750" xr:uid="{CB44FC89-8E39-4689-A5B7-45E50B6CEC4E}"/>
    <cellStyle name="Normal 10 4 4 3" xfId="37751" xr:uid="{8A24AFBF-6BBD-42AE-AB0E-EEABAE8C3680}"/>
    <cellStyle name="Normal 10 4 4 3 2" xfId="37752" xr:uid="{D3ED4BE9-1D65-44ED-ADEC-7941FAC53A96}"/>
    <cellStyle name="Normal 10 4 4 4" xfId="37753" xr:uid="{0076F565-1A07-4A8E-8A3B-AB28466D6C5C}"/>
    <cellStyle name="Normal 10 4 5" xfId="37754" xr:uid="{95ED12D9-7CC2-467A-B013-B56FF1E1FE83}"/>
    <cellStyle name="Normal 10 4 5 2" xfId="37755" xr:uid="{0B8DE76E-1D2B-49D4-BCAA-F2907FEF3DD4}"/>
    <cellStyle name="Normal 10 4 5 2 2" xfId="37756" xr:uid="{7E3F31FC-61DB-4F05-8E33-CEA0D2628CE7}"/>
    <cellStyle name="Normal 10 4 5 3" xfId="37757" xr:uid="{66D3A8A2-6AE8-474C-B29E-CAF95A032C6C}"/>
    <cellStyle name="Normal 10 4 6" xfId="37758" xr:uid="{C9DCDAA9-82DB-4636-A226-BF01B5259046}"/>
    <cellStyle name="Normal 10 4 6 2" xfId="37759" xr:uid="{B4DE536B-824E-455F-94E3-505D088D12C7}"/>
    <cellStyle name="Normal 10 4 7" xfId="37760" xr:uid="{2F715885-1CF1-46B8-A568-0D4808DBE09F}"/>
    <cellStyle name="Normal 10 4 7 2" xfId="37761" xr:uid="{AF17EB0C-B23F-4B3F-A103-87C6E512C2DF}"/>
    <cellStyle name="Normal 10 4 8" xfId="37762" xr:uid="{5CBC2B94-4F10-49C1-A30D-196E410E99A8}"/>
    <cellStyle name="Normal 10 4 9" xfId="37763" xr:uid="{09366C4E-6683-40A2-BCD9-AF39EFF71272}"/>
    <cellStyle name="Normal 10 5" xfId="37764" xr:uid="{2B38BD33-8569-43A0-A7E0-C73CD0A8DB90}"/>
    <cellStyle name="Normal 10 5 2" xfId="37765" xr:uid="{64144E2A-0C5D-4CEE-9D5A-CE4E3811BC83}"/>
    <cellStyle name="Normal 10 5 2 2" xfId="37766" xr:uid="{771936B4-5829-448E-AC84-26E2A2B3C421}"/>
    <cellStyle name="Normal 10 5 2 2 2" xfId="37767" xr:uid="{6B5BCEE4-46B6-413D-9C38-6C9FE32AFCB0}"/>
    <cellStyle name="Normal 10 5 2 2 2 2" xfId="37768" xr:uid="{82D8A3F4-EA84-48A7-A4F7-E14F488FE9CB}"/>
    <cellStyle name="Normal 10 5 2 2 2 2 2" xfId="37769" xr:uid="{82B83F8F-5873-4441-8179-741E1E55DC15}"/>
    <cellStyle name="Normal 10 5 2 2 2 3" xfId="37770" xr:uid="{FCFD6C00-8049-4BE2-9F77-5FC1A06B4009}"/>
    <cellStyle name="Normal 10 5 2 2 3" xfId="37771" xr:uid="{032B33F2-FE3D-49FC-8427-F26F66785B28}"/>
    <cellStyle name="Normal 10 5 2 2 3 2" xfId="37772" xr:uid="{67B721B1-8BF4-4D3F-B8A3-84CB5A9FB95A}"/>
    <cellStyle name="Normal 10 5 2 2 4" xfId="37773" xr:uid="{AE9A9B34-A32E-43B4-B222-483D4D41CB5D}"/>
    <cellStyle name="Normal 10 5 2 2 4 2" xfId="37774" xr:uid="{34F40832-B8A3-4E71-A2B0-F22D040A6EDB}"/>
    <cellStyle name="Normal 10 5 2 2 5" xfId="37775" xr:uid="{1402605A-6553-4050-9FD1-54C1BA99DA50}"/>
    <cellStyle name="Normal 10 5 2 2 6" xfId="37776" xr:uid="{23B118DE-A1E7-4A13-9BC0-D074F2275198}"/>
    <cellStyle name="Normal 10 5 2 3" xfId="37777" xr:uid="{AF7E0DE8-4DA6-4D8A-A5CB-265322DC162B}"/>
    <cellStyle name="Normal 10 5 2 3 2" xfId="37778" xr:uid="{175DE582-646E-43D0-9D55-82F18F632B59}"/>
    <cellStyle name="Normal 10 5 2 3 2 2" xfId="37779" xr:uid="{518A7A13-A317-453D-A8AB-16A1EB209DD2}"/>
    <cellStyle name="Normal 10 5 2 3 3" xfId="37780" xr:uid="{F0800435-A71D-46DF-B2FF-E74640A29E70}"/>
    <cellStyle name="Normal 10 5 2 4" xfId="37781" xr:uid="{6DEFE416-69DA-4C85-B73B-36F3C349B9EE}"/>
    <cellStyle name="Normal 10 5 2 4 2" xfId="37782" xr:uid="{6B241473-DE69-47E8-89CA-6ABAA9B988B3}"/>
    <cellStyle name="Normal 10 5 2 5" xfId="37783" xr:uid="{7A3518E4-61AF-47B5-8967-0588E6900FA0}"/>
    <cellStyle name="Normal 10 5 2 5 2" xfId="37784" xr:uid="{184FC29F-75FD-4444-9041-071086A49B56}"/>
    <cellStyle name="Normal 10 5 2 6" xfId="37785" xr:uid="{06688DA7-52A7-444D-AB72-75BF42A10951}"/>
    <cellStyle name="Normal 10 5 2 7" xfId="37786" xr:uid="{A0D78627-7541-4064-B3D6-D6CD3725588C}"/>
    <cellStyle name="Normal 10 5 3" xfId="37787" xr:uid="{9D0E450E-A87C-44BE-951F-77269162A9E9}"/>
    <cellStyle name="Normal 10 5 3 2" xfId="37788" xr:uid="{67015B4D-DC4D-49A5-9BE3-387BFAB0D55C}"/>
    <cellStyle name="Normal 10 5 3 2 2" xfId="37789" xr:uid="{D9E8F2CB-D045-4E16-9C7A-E33B3380D7A8}"/>
    <cellStyle name="Normal 10 5 3 2 2 2" xfId="37790" xr:uid="{B4C04609-706C-42D3-8A60-2CC542599044}"/>
    <cellStyle name="Normal 10 5 3 2 3" xfId="37791" xr:uid="{3E7EFED0-6280-430A-8942-FB8A3C7B0EC2}"/>
    <cellStyle name="Normal 10 5 3 3" xfId="37792" xr:uid="{24D5054D-CF0E-4466-8ADF-23C049D73FB8}"/>
    <cellStyle name="Normal 10 5 3 3 2" xfId="37793" xr:uid="{9A0E701A-6A4F-485C-BA2D-43D742151979}"/>
    <cellStyle name="Normal 10 5 3 4" xfId="37794" xr:uid="{EEBAA137-6AFA-4EB3-90CC-1F9970BE9417}"/>
    <cellStyle name="Normal 10 5 3 4 2" xfId="37795" xr:uid="{DB2C39CB-B768-447D-A04C-9C310CF0A82A}"/>
    <cellStyle name="Normal 10 5 3 5" xfId="37796" xr:uid="{BF1BB393-73CF-494A-AA29-8970C97DE262}"/>
    <cellStyle name="Normal 10 5 3 6" xfId="37797" xr:uid="{95E51035-F30C-479C-BD3D-FC593A9387F7}"/>
    <cellStyle name="Normal 10 5 4" xfId="37798" xr:uid="{66350CBA-8653-403B-807C-67D8D8D9E47D}"/>
    <cellStyle name="Normal 10 5 4 2" xfId="37799" xr:uid="{670C6E1A-4E02-4685-819D-6077ECC1CFF0}"/>
    <cellStyle name="Normal 10 5 4 2 2" xfId="37800" xr:uid="{590584B8-BC80-4268-9F34-291024E62639}"/>
    <cellStyle name="Normal 10 5 4 3" xfId="37801" xr:uid="{098A2A58-10AE-411C-978B-E091F8F50581}"/>
    <cellStyle name="Normal 10 5 5" xfId="37802" xr:uid="{75C2A8DE-17F3-4CC6-97AB-C0A93EB01668}"/>
    <cellStyle name="Normal 10 5 5 2" xfId="37803" xr:uid="{3346E95C-913E-44C1-824E-23FC7DB33C49}"/>
    <cellStyle name="Normal 10 5 6" xfId="37804" xr:uid="{035C092A-6CE0-45C8-8DE9-5F5C0F36CF40}"/>
    <cellStyle name="Normal 10 5 6 2" xfId="37805" xr:uid="{5D06C453-DD0E-4B81-8BA3-42DF8F0B9946}"/>
    <cellStyle name="Normal 10 5 7" xfId="37806" xr:uid="{856322A1-4AD9-4A4E-98B4-8155F9FAA80E}"/>
    <cellStyle name="Normal 10 5 8" xfId="37807" xr:uid="{38EE3C61-7292-466F-9856-9A62BDAE53C7}"/>
    <cellStyle name="Normal 10 6" xfId="37808" xr:uid="{EB6E9DD2-FB25-4B00-8EDA-1739A4C36D8A}"/>
    <cellStyle name="Normal 10 6 2" xfId="37809" xr:uid="{3E507822-83AE-49BD-9D01-4267BE99CFE2}"/>
    <cellStyle name="Normal 10 6 2 2" xfId="37810" xr:uid="{800387B0-32ED-4003-82DB-CB2E0335DB4A}"/>
    <cellStyle name="Normal 10 6 2 2 2" xfId="37811" xr:uid="{6051A541-8E5F-4630-9EAC-AB011A14B59F}"/>
    <cellStyle name="Normal 10 6 2 2 2 2" xfId="37812" xr:uid="{18E68EC1-BBC0-4AD9-89CF-E90BDA5CDEFF}"/>
    <cellStyle name="Normal 10 6 2 2 3" xfId="37813" xr:uid="{13C112B0-F3A7-4EEC-8B32-5FE6D4BBA08B}"/>
    <cellStyle name="Normal 10 6 2 2 3 2" xfId="37814" xr:uid="{71C6D410-EE41-44F3-A6E2-879C4E7B8CDF}"/>
    <cellStyle name="Normal 10 6 2 2 4" xfId="37815" xr:uid="{5C9C8199-324D-4ADC-8327-C40BD42E322E}"/>
    <cellStyle name="Normal 10 6 2 2 5" xfId="37816" xr:uid="{113FC682-0677-4CB4-A874-30B9BF4D1DCD}"/>
    <cellStyle name="Normal 10 6 2 3" xfId="37817" xr:uid="{A77000A5-6804-46DA-8EAA-A092192AA165}"/>
    <cellStyle name="Normal 10 6 2 3 2" xfId="37818" xr:uid="{39D831C9-2DB5-45E2-8046-0D85FEA873F0}"/>
    <cellStyle name="Normal 10 6 2 4" xfId="37819" xr:uid="{3FBEE63A-26D6-472A-8BF1-F9D55A2563C5}"/>
    <cellStyle name="Normal 10 6 2 4 2" xfId="37820" xr:uid="{CE1F44F6-683C-4F7E-B294-D100F25EE84E}"/>
    <cellStyle name="Normal 10 6 2 5" xfId="37821" xr:uid="{8B32B8A5-F1B1-4298-A4A0-FD13AD5445FB}"/>
    <cellStyle name="Normal 10 6 2 6" xfId="37822" xr:uid="{2FB277B7-9C46-4533-B330-100B3FBAC1D8}"/>
    <cellStyle name="Normal 10 6 3" xfId="37823" xr:uid="{DE0226F3-4508-449C-B6DC-6AF0610DB032}"/>
    <cellStyle name="Normal 10 6 3 2" xfId="37824" xr:uid="{A78C5588-B97D-4AB4-86D1-0C2DD6377AE1}"/>
    <cellStyle name="Normal 10 6 3 2 2" xfId="37825" xr:uid="{B33561DA-0202-4A55-A109-BD16599F4C60}"/>
    <cellStyle name="Normal 10 6 3 3" xfId="37826" xr:uid="{78E7A09D-3F69-4863-9CE3-82F682DA3619}"/>
    <cellStyle name="Normal 10 6 3 3 2" xfId="37827" xr:uid="{7A4C388B-A54F-4C59-87E9-009FE194DBD5}"/>
    <cellStyle name="Normal 10 6 3 4" xfId="37828" xr:uid="{C82127BE-4158-4689-BD34-0AF972ED5619}"/>
    <cellStyle name="Normal 10 6 3 5" xfId="37829" xr:uid="{75C077BE-F5A1-4078-B6F7-FEADCC2FF42A}"/>
    <cellStyle name="Normal 10 6 4" xfId="37830" xr:uid="{1E078318-2856-4B14-8424-3570BE9F2D52}"/>
    <cellStyle name="Normal 10 6 4 2" xfId="37831" xr:uid="{9AFA82AD-B4D4-4E1A-8FBF-17842FCA024E}"/>
    <cellStyle name="Normal 10 6 5" xfId="37832" xr:uid="{28E03829-A242-43FD-9F2D-DB8DE529D929}"/>
    <cellStyle name="Normal 10 6 5 2" xfId="37833" xr:uid="{E808A4BF-B577-42FF-8CBF-B07DE8FC500C}"/>
    <cellStyle name="Normal 10 6 6" xfId="37834" xr:uid="{FA37E446-78F5-4091-823A-91D5B70D25FB}"/>
    <cellStyle name="Normal 10 6 7" xfId="37835" xr:uid="{95EB81DE-DB90-46AD-9D47-7153692FEC35}"/>
    <cellStyle name="Normal 10 7" xfId="37836" xr:uid="{7C9A6670-7F58-4F60-A5EA-7CC371F9AEA8}"/>
    <cellStyle name="Normal 10 7 2" xfId="37837" xr:uid="{4F0D1A5A-435E-464E-8167-CFD3DBE9B541}"/>
    <cellStyle name="Normal 10 7 2 2" xfId="37838" xr:uid="{B7F1FDCE-DCE3-46B8-B024-CED95621EF1E}"/>
    <cellStyle name="Normal 10 7 2 2 2" xfId="37839" xr:uid="{043A057C-E967-4F92-BB22-990CAAEB98F6}"/>
    <cellStyle name="Normal 10 7 2 2 2 2" xfId="37840" xr:uid="{14E8426E-5530-4131-9F58-AEBB86FBF416}"/>
    <cellStyle name="Normal 10 7 2 2 3" xfId="37841" xr:uid="{FADF7C44-C51F-4DB6-9B81-254348C994CB}"/>
    <cellStyle name="Normal 10 7 2 2 3 2" xfId="37842" xr:uid="{F3DCC935-373D-4F43-915A-F463DA597419}"/>
    <cellStyle name="Normal 10 7 2 2 4" xfId="37843" xr:uid="{46E98603-11A7-4E7A-A99E-A8BAA7BE0232}"/>
    <cellStyle name="Normal 10 7 2 2 5" xfId="37844" xr:uid="{C1C7C334-2EFE-4EF1-AA69-6A3C1D1AD20F}"/>
    <cellStyle name="Normal 10 7 2 3" xfId="37845" xr:uid="{3FE341B3-B887-4D3B-810D-1B8637DC4D5D}"/>
    <cellStyle name="Normal 10 7 2 3 2" xfId="37846" xr:uid="{F5CAE7A3-D001-4AEF-B5BF-19F43A3145D9}"/>
    <cellStyle name="Normal 10 7 2 4" xfId="37847" xr:uid="{D0EBE526-495E-4FA0-923A-F1442A357646}"/>
    <cellStyle name="Normal 10 7 2 4 2" xfId="37848" xr:uid="{E0807EDB-3A27-472D-BB41-35E616FEEB0B}"/>
    <cellStyle name="Normal 10 7 2 5" xfId="37849" xr:uid="{B57332B4-6A3E-4719-9BD6-05A9CD2464E7}"/>
    <cellStyle name="Normal 10 7 2 6" xfId="37850" xr:uid="{444848B2-363B-4272-B9C4-4AC7DDF684F9}"/>
    <cellStyle name="Normal 10 7 3" xfId="37851" xr:uid="{6CCF05B0-13BD-401B-BEFB-39220C13EB63}"/>
    <cellStyle name="Normal 10 7 3 2" xfId="37852" xr:uid="{68C030F7-9746-4380-8001-31ACDBBC422C}"/>
    <cellStyle name="Normal 10 7 3 2 2" xfId="37853" xr:uid="{F1AA4DBE-65F8-4AC5-B789-409B6A3FAB7E}"/>
    <cellStyle name="Normal 10 7 3 3" xfId="37854" xr:uid="{8FA5A0A0-FFCB-49B8-AE3E-6C702E906487}"/>
    <cellStyle name="Normal 10 7 3 3 2" xfId="37855" xr:uid="{C69C366F-D804-4011-B379-5ECAB0B9AEF1}"/>
    <cellStyle name="Normal 10 7 3 4" xfId="37856" xr:uid="{C38906A5-27A8-4A6F-9E6F-6247002141B7}"/>
    <cellStyle name="Normal 10 7 3 5" xfId="37857" xr:uid="{CFC84551-D7CA-49DE-9B2F-48620C1F8994}"/>
    <cellStyle name="Normal 10 7 4" xfId="37858" xr:uid="{8C6DDC03-93B0-4D12-B9FF-3723C149A6A2}"/>
    <cellStyle name="Normal 10 7 4 2" xfId="37859" xr:uid="{61496C98-96C5-43D2-B52A-187855DBA721}"/>
    <cellStyle name="Normal 10 7 5" xfId="37860" xr:uid="{EF7A6276-C312-410B-B2EF-49143E80A98E}"/>
    <cellStyle name="Normal 10 7 5 2" xfId="37861" xr:uid="{E7C82DD8-D346-4ECB-BBA0-812F87DFB2B8}"/>
    <cellStyle name="Normal 10 7 6" xfId="37862" xr:uid="{83218D4E-04D7-4863-AC3E-07368A15B410}"/>
    <cellStyle name="Normal 10 7 7" xfId="37863" xr:uid="{F4207BF1-8609-48AF-B71D-82A0FE1635F6}"/>
    <cellStyle name="Normal 10 8" xfId="37864" xr:uid="{A230B545-74A2-4ECC-9683-86A8D1ED3F60}"/>
    <cellStyle name="Normal 10 8 2" xfId="37865" xr:uid="{12616968-AAA7-4362-860C-9A9BF0F34A31}"/>
    <cellStyle name="Normal 10 8 2 2" xfId="37866" xr:uid="{8174FC04-734C-4B14-A173-8AE678771D8E}"/>
    <cellStyle name="Normal 10 8 2 2 2" xfId="37867" xr:uid="{6509CC41-E654-4A49-A3DD-971D7B459D1E}"/>
    <cellStyle name="Normal 10 8 2 2 2 2" xfId="37868" xr:uid="{F7CF0515-6C37-4540-9A6C-0B9D8653210E}"/>
    <cellStyle name="Normal 10 8 2 2 3" xfId="37869" xr:uid="{A793D0DE-8BFB-4906-84CC-29AE932E6904}"/>
    <cellStyle name="Normal 10 8 2 3" xfId="37870" xr:uid="{73330F42-B667-40B7-B4F5-CA62027B3B2F}"/>
    <cellStyle name="Normal 10 8 2 3 2" xfId="37871" xr:uid="{4B694BA3-6641-43BF-AEB2-FAF594BE7C18}"/>
    <cellStyle name="Normal 10 8 2 4" xfId="37872" xr:uid="{521A1DE5-8EA0-463B-9168-01AC0C6EBF6C}"/>
    <cellStyle name="Normal 10 8 2 4 2" xfId="37873" xr:uid="{D7F6E6B2-C3A4-4C20-B59A-4C6546923D9E}"/>
    <cellStyle name="Normal 10 8 2 5" xfId="37874" xr:uid="{BF0DE993-28C3-474E-A592-7B694E0B1E83}"/>
    <cellStyle name="Normal 10 8 2 6" xfId="37875" xr:uid="{4FE05013-0893-42B9-B16A-8FE9DCFAE3CE}"/>
    <cellStyle name="Normal 10 8 3" xfId="37876" xr:uid="{1E4DBC8C-F83E-47AB-A7D9-1D57CEE15C41}"/>
    <cellStyle name="Normal 10 8 3 2" xfId="37877" xr:uid="{6C41DC9B-03C8-490C-AE12-E5709406E93B}"/>
    <cellStyle name="Normal 10 8 3 2 2" xfId="37878" xr:uid="{D0F70226-F7FD-4A73-B855-966718AC6AC8}"/>
    <cellStyle name="Normal 10 8 3 3" xfId="37879" xr:uid="{AAD8339B-FD75-40CA-9FC7-B4D823CD38F7}"/>
    <cellStyle name="Normal 10 8 4" xfId="37880" xr:uid="{761A3027-1252-45DF-8C08-0FF4F1A01DA6}"/>
    <cellStyle name="Normal 10 8 4 2" xfId="37881" xr:uid="{A4517AB7-D033-4A8A-80AD-C2A470755D44}"/>
    <cellStyle name="Normal 10 8 5" xfId="37882" xr:uid="{E0EE381D-8A0E-407A-8A36-A32C5610B3DA}"/>
    <cellStyle name="Normal 10 8 5 2" xfId="37883" xr:uid="{AB00E8D2-36A5-40A5-B887-C34604E309B7}"/>
    <cellStyle name="Normal 10 8 6" xfId="37884" xr:uid="{4DC992A7-6119-4E4B-89A2-9A6B59E0A914}"/>
    <cellStyle name="Normal 10 8 7" xfId="37885" xr:uid="{D681EE84-417A-498D-B687-067BF6239B53}"/>
    <cellStyle name="Normal 10 9" xfId="37886" xr:uid="{B46FC007-2C7F-433E-AD53-B9EFB907C918}"/>
    <cellStyle name="Normal 10 9 2" xfId="37887" xr:uid="{45FC5788-67EE-483D-A1D2-60D499683363}"/>
    <cellStyle name="Normal 10 9 2 2" xfId="37888" xr:uid="{D55BD895-C198-4C9E-9D27-5F37E87321E2}"/>
    <cellStyle name="Normal 10 9 2 2 2" xfId="37889" xr:uid="{CA3E3A3F-DE9B-40DA-A2C8-035C8996CD93}"/>
    <cellStyle name="Normal 10 9 2 2 2 2" xfId="37890" xr:uid="{9A514867-6150-40CB-A0B0-8ACF887A293F}"/>
    <cellStyle name="Normal 10 9 2 2 3" xfId="37891" xr:uid="{A40E6FAF-71FF-4E91-88E3-415B39191E67}"/>
    <cellStyle name="Normal 10 9 2 3" xfId="37892" xr:uid="{5CC46EC3-7B06-4E5F-BC8D-AE525FF3EC26}"/>
    <cellStyle name="Normal 10 9 2 3 2" xfId="37893" xr:uid="{53CD3CCD-8F57-42CE-9C67-FFF94C927C73}"/>
    <cellStyle name="Normal 10 9 2 4" xfId="37894" xr:uid="{F7180DE8-09F1-43B2-BD29-CD672D2792EB}"/>
    <cellStyle name="Normal 10 9 3" xfId="37895" xr:uid="{764825F5-25BC-46FE-AA67-4E86E8C1547E}"/>
    <cellStyle name="Normal 10 9 3 2" xfId="37896" xr:uid="{00AEAB3C-0A0E-4F9C-BA67-7A42934E5FE8}"/>
    <cellStyle name="Normal 10 9 3 2 2" xfId="37897" xr:uid="{6A3FB644-6893-44CD-892D-EFFE82C4D282}"/>
    <cellStyle name="Normal 10 9 3 3" xfId="37898" xr:uid="{166273C3-6203-4A40-BD7A-34F640FCB0D4}"/>
    <cellStyle name="Normal 10 9 4" xfId="37899" xr:uid="{1631BBAB-3003-4921-9568-330611D86427}"/>
    <cellStyle name="Normal 10 9 4 2" xfId="37900" xr:uid="{C99707BE-0CF4-4AE4-87FA-249C9FC4741B}"/>
    <cellStyle name="Normal 10 9 5" xfId="37901" xr:uid="{FD7142C1-5D38-4BF9-A3AC-0BFD6491F19C}"/>
    <cellStyle name="Normal 10 9 5 2" xfId="37902" xr:uid="{C6D7EDFB-E66D-4D51-AF01-E25C0F989507}"/>
    <cellStyle name="Normal 10 9 6" xfId="37903" xr:uid="{FB4B1DC9-0322-43A4-9DDB-B5109556BC3B}"/>
    <cellStyle name="Normal 10 9 7" xfId="37904" xr:uid="{2B4AA01C-B3E7-4F07-ADF5-5563616A8B66}"/>
    <cellStyle name="Normal 10_Asset Register (new)" xfId="37905" xr:uid="{3AF27234-E0FA-4576-9BB3-D0D55F60C46F}"/>
    <cellStyle name="Normal 100" xfId="129" xr:uid="{00000000-0005-0000-0000-000085930000}"/>
    <cellStyle name="Normal 100 2" xfId="37906" xr:uid="{CECA2832-1F2D-4FFC-985D-5759A775AAF6}"/>
    <cellStyle name="Normal 101" xfId="130" xr:uid="{00000000-0005-0000-0000-000086930000}"/>
    <cellStyle name="Normal 101 2" xfId="37907" xr:uid="{018527F7-3CCD-4206-B80B-9252F534E570}"/>
    <cellStyle name="Normal 102" xfId="37908" xr:uid="{BDE395AB-B42E-441A-9100-9AAD7BBB3430}"/>
    <cellStyle name="Normal 103" xfId="215" xr:uid="{06ADD046-9AC1-49B0-958E-2F3895CA4330}"/>
    <cellStyle name="Normal 103 2" xfId="51548" xr:uid="{99CC2CB0-F382-498C-8923-2EFE21327E83}"/>
    <cellStyle name="Normal 103 2 2" xfId="51589" xr:uid="{1756F43E-4D4F-480E-BB1B-520771B968E7}"/>
    <cellStyle name="Normal 104" xfId="151" xr:uid="{9EF7E631-6F0E-4243-A22E-DB63D6EA74C2}"/>
    <cellStyle name="Normal 104 2" xfId="167" xr:uid="{473C8259-18D6-48CB-AB9D-7C576AD6681E}"/>
    <cellStyle name="Normal 104 2 2" xfId="184" xr:uid="{6528F906-A8DC-4A9C-A7DE-CB0913C67FA6}"/>
    <cellStyle name="Normal 104 2 3" xfId="51557" xr:uid="{1AA09647-99CF-4F58-8A7D-4322E5A06CEA}"/>
    <cellStyle name="Normal 104 2 3 2" xfId="51578" xr:uid="{A01E7CB5-E489-414C-8E88-9976C99C4F69}"/>
    <cellStyle name="Normal 104 3" xfId="183" xr:uid="{28B18F1D-F395-49E7-80E3-5A185D055406}"/>
    <cellStyle name="Normal 105" xfId="154" xr:uid="{B41576FB-7A86-40D6-8CE6-64FF3AC467E4}"/>
    <cellStyle name="Normal 105 2" xfId="170" xr:uid="{EF078F66-A16F-4018-BF43-52E599309941}"/>
    <cellStyle name="Normal 105 2 2" xfId="186" xr:uid="{114E5E13-946F-4C09-92CA-42B640D5BAD1}"/>
    <cellStyle name="Normal 105 2 3" xfId="51559" xr:uid="{D65AEFE6-EB5E-4120-A13D-176B3F7F556F}"/>
    <cellStyle name="Normal 105 2 3 2" xfId="51580" xr:uid="{A64550CB-E8DE-442A-881C-F01479AD4AA2}"/>
    <cellStyle name="Normal 105 3" xfId="185" xr:uid="{BB0B7B6A-5BDF-4F14-8F98-420FFBAD3884}"/>
    <cellStyle name="Normal 106" xfId="157" xr:uid="{C7324925-E977-489A-B71D-5E23C9E1D908}"/>
    <cellStyle name="Normal 106 2" xfId="173" xr:uid="{0923929E-4E72-47A0-B73C-A383C39BBAA1}"/>
    <cellStyle name="Normal 106 2 2" xfId="188" xr:uid="{BD254EB8-C3DF-45AE-9FDC-4918EF368DB9}"/>
    <cellStyle name="Normal 106 2 3" xfId="51561" xr:uid="{0BCE95E1-95A9-49AD-9B80-06E82DE2C726}"/>
    <cellStyle name="Normal 106 2 3 2" xfId="51582" xr:uid="{013542E2-D3A6-471C-8B61-E2B71B2FB3CA}"/>
    <cellStyle name="Normal 106 3" xfId="187" xr:uid="{AFB85CCA-A66E-4D45-90A5-4C8E7D50F7DF}"/>
    <cellStyle name="Normal 107" xfId="51534" xr:uid="{D714CEC0-8AEB-4E21-9ADF-CD3F70D2EDF4}"/>
    <cellStyle name="Normal 108" xfId="51544" xr:uid="{7A9CFB70-46FD-41A0-9F3F-FBBF6217B693}"/>
    <cellStyle name="Normal 109" xfId="51571" xr:uid="{C792F3A5-1A92-4BA1-A704-0B9F74615350}"/>
    <cellStyle name="Normal 11" xfId="37909" xr:uid="{AC17D2CB-C982-4A0C-BCC0-34034C5216C9}"/>
    <cellStyle name="Normal 11 10" xfId="37910" xr:uid="{D5CA5CCB-A0BD-4700-8562-0112EE913F3A}"/>
    <cellStyle name="Normal 11 10 2" xfId="37911" xr:uid="{A72EAA23-7567-48F1-9DD0-F95C048A1A10}"/>
    <cellStyle name="Normal 11 10 2 2" xfId="37912" xr:uid="{69754B46-E3E8-4DEC-9C9B-E8D3B99F690B}"/>
    <cellStyle name="Normal 11 10 2 2 2" xfId="37913" xr:uid="{E0C8884E-5E31-4173-9D26-EC3AD5FB19E6}"/>
    <cellStyle name="Normal 11 10 2 2 2 2" xfId="37914" xr:uid="{2334AEF0-98BE-497F-BF62-C69457988E69}"/>
    <cellStyle name="Normal 11 10 2 2 3" xfId="37915" xr:uid="{BD6B016C-A53D-4FCF-9262-DB720C6CFE0A}"/>
    <cellStyle name="Normal 11 10 2 3" xfId="37916" xr:uid="{6B73EA08-0422-41B4-8131-E7E4FFC8507D}"/>
    <cellStyle name="Normal 11 10 2 3 2" xfId="37917" xr:uid="{5170E8F4-5724-468C-82B3-69A6D35AE464}"/>
    <cellStyle name="Normal 11 10 2 4" xfId="37918" xr:uid="{632651A9-1A78-438E-AEEF-5A03928CD0A3}"/>
    <cellStyle name="Normal 11 10 3" xfId="37919" xr:uid="{980BEF53-8D65-4DC3-B136-002014BAE360}"/>
    <cellStyle name="Normal 11 10 3 2" xfId="37920" xr:uid="{C7876342-4770-4823-A64F-FE33C2F1E5EA}"/>
    <cellStyle name="Normal 11 10 3 2 2" xfId="37921" xr:uid="{DA158C07-AFBB-4097-A59C-E366B55AD975}"/>
    <cellStyle name="Normal 11 10 3 3" xfId="37922" xr:uid="{9C0A4AEE-09B6-4DC2-9E6D-E150196B2F50}"/>
    <cellStyle name="Normal 11 10 4" xfId="37923" xr:uid="{5166DBE4-D71A-4068-83BA-AF5B36F2AC79}"/>
    <cellStyle name="Normal 11 10 4 2" xfId="37924" xr:uid="{6F3058EE-0362-4D1D-A3E7-F9012B921DB0}"/>
    <cellStyle name="Normal 11 10 5" xfId="37925" xr:uid="{B3837A2C-5C13-4512-8CFF-91DDE986F734}"/>
    <cellStyle name="Normal 11 11" xfId="37926" xr:uid="{D1160581-78C5-45D2-BA6E-448D4295B845}"/>
    <cellStyle name="Normal 11 11 2" xfId="37927" xr:uid="{CBBBF88C-7A4B-4DD1-8F43-A95B0C27A8CE}"/>
    <cellStyle name="Normal 11 11 2 2" xfId="37928" xr:uid="{640F23B2-F802-442E-BE59-15B635E9D425}"/>
    <cellStyle name="Normal 11 11 2 2 2" xfId="37929" xr:uid="{EBB3BD4A-CFFB-4104-862E-AF2BC2E4115C}"/>
    <cellStyle name="Normal 11 11 2 2 2 2" xfId="37930" xr:uid="{5D6A9408-10CA-4511-8FE7-27F1295CFA83}"/>
    <cellStyle name="Normal 11 11 2 2 3" xfId="37931" xr:uid="{92C354B0-DEF4-4B60-93AB-1A6BB5F51297}"/>
    <cellStyle name="Normal 11 11 2 3" xfId="37932" xr:uid="{4F2E7ED7-354C-44D6-AF34-7C3689C10693}"/>
    <cellStyle name="Normal 11 11 2 3 2" xfId="37933" xr:uid="{44F68AA6-BF2C-4DD6-A80F-A1C79EA40C98}"/>
    <cellStyle name="Normal 11 11 2 4" xfId="37934" xr:uid="{92573B5B-7ACD-4287-90F6-A6E6A44EAB0B}"/>
    <cellStyle name="Normal 11 11 3" xfId="37935" xr:uid="{41A8673D-6465-4199-AB64-1879C3B90A00}"/>
    <cellStyle name="Normal 11 11 3 2" xfId="37936" xr:uid="{9A86A6B5-2CF5-4231-B7D4-507A843D4B47}"/>
    <cellStyle name="Normal 11 11 3 2 2" xfId="37937" xr:uid="{4F1C8A73-9330-4B17-B931-DF049CCE822B}"/>
    <cellStyle name="Normal 11 11 3 3" xfId="37938" xr:uid="{B05D63B9-3DDD-475B-B08C-F62A36FD5B80}"/>
    <cellStyle name="Normal 11 11 4" xfId="37939" xr:uid="{092FB8DE-D83B-4AC9-9572-274BB1DE723E}"/>
    <cellStyle name="Normal 11 11 4 2" xfId="37940" xr:uid="{A79CED0E-5E00-4F1E-B658-1683365241E4}"/>
    <cellStyle name="Normal 11 11 5" xfId="37941" xr:uid="{C3541049-4811-419C-B978-D16596032D99}"/>
    <cellStyle name="Normal 11 12" xfId="37942" xr:uid="{E2BE947C-6E6E-4B2B-B457-454ECA8B54AD}"/>
    <cellStyle name="Normal 11 12 2" xfId="37943" xr:uid="{8F956E7B-8715-4709-897B-2DF24F4683E4}"/>
    <cellStyle name="Normal 11 13" xfId="37944" xr:uid="{D3C19051-2A40-40B9-98CA-CFC595CCD5FC}"/>
    <cellStyle name="Normal 11 2" xfId="37945" xr:uid="{0F4DC236-1E2E-4C26-B455-E78BCEEDC3E3}"/>
    <cellStyle name="Normal 11 2 10" xfId="37946" xr:uid="{21A16BA4-2044-46B7-80A1-88B6FDE8E05E}"/>
    <cellStyle name="Normal 11 2 11" xfId="37947" xr:uid="{C55CA7E0-02BA-4C38-AA5E-EBF78F4FB6B6}"/>
    <cellStyle name="Normal 11 2 2" xfId="37948" xr:uid="{E375D75C-364C-4CAC-B63F-D11C976BD425}"/>
    <cellStyle name="Normal 11 2 2 2" xfId="37949" xr:uid="{60DDB2E9-6228-48F1-8D15-A530EF917897}"/>
    <cellStyle name="Normal 11 2 2 2 2" xfId="37950" xr:uid="{2595CC9A-3C27-44DF-A442-35C80FCAA87A}"/>
    <cellStyle name="Normal 11 2 2 2 2 2" xfId="37951" xr:uid="{B8A22575-928A-46A9-A312-B3ADF9FF3585}"/>
    <cellStyle name="Normal 11 2 2 2 2 2 2" xfId="37952" xr:uid="{C9A1206F-735E-403E-95D3-1CDBC6ACE7A5}"/>
    <cellStyle name="Normal 11 2 2 2 2 2 2 2" xfId="37953" xr:uid="{AC5B5C80-49A7-4FC9-A7B7-42FCF0C6CAC4}"/>
    <cellStyle name="Normal 11 2 2 2 2 2 3" xfId="37954" xr:uid="{ED3BABF7-18A0-4F24-AD2C-B9EFB05DB206}"/>
    <cellStyle name="Normal 11 2 2 2 2 3" xfId="37955" xr:uid="{4FCD473C-90B3-4FBE-8CA0-2198D28703F0}"/>
    <cellStyle name="Normal 11 2 2 2 2 3 2" xfId="37956" xr:uid="{0C88EF55-8371-4F9B-8449-7C78C2C6DB98}"/>
    <cellStyle name="Normal 11 2 2 2 2 4" xfId="37957" xr:uid="{E9685461-E065-4F28-8815-1E1884761FAE}"/>
    <cellStyle name="Normal 11 2 2 2 2 4 2" xfId="37958" xr:uid="{24F2BAE2-510A-49A0-9796-FC411FBDDDE3}"/>
    <cellStyle name="Normal 11 2 2 2 2 5" xfId="37959" xr:uid="{B12CE4A5-69E7-4552-A9C0-9CC434C8A732}"/>
    <cellStyle name="Normal 11 2 2 2 2 6" xfId="37960" xr:uid="{4D3EF653-9444-473E-A9AE-55DE5DDD9296}"/>
    <cellStyle name="Normal 11 2 2 2 3" xfId="37961" xr:uid="{80A574DC-B201-4450-998A-0B83152C1190}"/>
    <cellStyle name="Normal 11 2 2 2 3 2" xfId="37962" xr:uid="{B3CA676C-C3F8-496C-BFC7-5AB2A800D872}"/>
    <cellStyle name="Normal 11 2 2 2 3 2 2" xfId="37963" xr:uid="{7942A9F7-E415-4373-9F61-A250A28A2487}"/>
    <cellStyle name="Normal 11 2 2 2 3 3" xfId="37964" xr:uid="{A7A2A1F4-E820-4B58-8C1D-0F36C8158386}"/>
    <cellStyle name="Normal 11 2 2 2 4" xfId="37965" xr:uid="{D7D3D69F-4905-426E-87AC-F6A2BDFD6F11}"/>
    <cellStyle name="Normal 11 2 2 2 4 2" xfId="37966" xr:uid="{2502460B-E209-4A7A-8F7E-71815F6BE789}"/>
    <cellStyle name="Normal 11 2 2 2 5" xfId="37967" xr:uid="{1652D0EB-8313-4A6C-96D6-AA82823F9D44}"/>
    <cellStyle name="Normal 11 2 2 2 5 2" xfId="37968" xr:uid="{81F7925B-F7E1-46AB-8608-BCD77F72CACC}"/>
    <cellStyle name="Normal 11 2 2 2 6" xfId="37969" xr:uid="{9016890B-37D8-43DE-AD8D-DCDF512AFFA5}"/>
    <cellStyle name="Normal 11 2 2 2 7" xfId="37970" xr:uid="{3506682B-74A5-4A53-BB68-D1D54C18BBE9}"/>
    <cellStyle name="Normal 11 2 2 3" xfId="37971" xr:uid="{D334A059-095F-413C-8EDB-AEF2A98A801A}"/>
    <cellStyle name="Normal 11 2 2 3 2" xfId="37972" xr:uid="{8BDDE06D-3940-420D-9E1E-90F2C1028ED1}"/>
    <cellStyle name="Normal 11 2 2 3 2 2" xfId="37973" xr:uid="{2929637E-8429-417F-A705-8BBA337F82EB}"/>
    <cellStyle name="Normal 11 2 2 3 2 2 2" xfId="37974" xr:uid="{7F80EE07-EA8C-469F-9DD0-720FBF2C7315}"/>
    <cellStyle name="Normal 11 2 2 3 2 2 2 2" xfId="37975" xr:uid="{4ECD54D1-7D0E-4D5B-B9A4-62630D657F79}"/>
    <cellStyle name="Normal 11 2 2 3 2 2 3" xfId="37976" xr:uid="{9E573771-E81C-4129-A29D-583C746394B1}"/>
    <cellStyle name="Normal 11 2 2 3 2 3" xfId="37977" xr:uid="{D2E75505-3EB6-4DD0-9B44-5D2BFC49CFF9}"/>
    <cellStyle name="Normal 11 2 2 3 2 3 2" xfId="37978" xr:uid="{EB2B877B-31A2-4768-97F8-5C4E8D0ADE46}"/>
    <cellStyle name="Normal 11 2 2 3 2 4" xfId="37979" xr:uid="{484CC358-057D-4532-A8FD-7258CAE76D68}"/>
    <cellStyle name="Normal 11 2 2 3 3" xfId="37980" xr:uid="{9632596C-5380-466E-AF0A-75D7B2C92C8B}"/>
    <cellStyle name="Normal 11 2 2 3 3 2" xfId="37981" xr:uid="{60767002-12BA-42CA-BAA8-7D2A2A0DC272}"/>
    <cellStyle name="Normal 11 2 2 3 3 2 2" xfId="37982" xr:uid="{56A1C9CD-0702-40BA-BAC0-74A7072C7C25}"/>
    <cellStyle name="Normal 11 2 2 3 3 3" xfId="37983" xr:uid="{7A78E71D-097E-4086-86E5-15780913DC7C}"/>
    <cellStyle name="Normal 11 2 2 3 4" xfId="37984" xr:uid="{CB1D0ED9-3E01-4856-B5F1-84667917924B}"/>
    <cellStyle name="Normal 11 2 2 3 4 2" xfId="37985" xr:uid="{96648F93-79AA-408F-B234-33E74E598C7E}"/>
    <cellStyle name="Normal 11 2 2 3 5" xfId="37986" xr:uid="{AE6AD4E4-28EB-4F72-99EF-F05DC6398295}"/>
    <cellStyle name="Normal 11 2 2 3 5 2" xfId="37987" xr:uid="{38317EFD-E77C-48D1-9794-55E048D99DF4}"/>
    <cellStyle name="Normal 11 2 2 3 6" xfId="37988" xr:uid="{B5A9C99F-6E53-4F7D-93B9-309B62FE1E31}"/>
    <cellStyle name="Normal 11 2 2 3 7" xfId="37989" xr:uid="{72683A33-D088-4DEB-958C-243F0F1D63A7}"/>
    <cellStyle name="Normal 11 2 2 4" xfId="37990" xr:uid="{75D4C9D0-1C16-4EB6-9EBC-B60DC6D032FA}"/>
    <cellStyle name="Normal 11 2 2 4 2" xfId="37991" xr:uid="{8739FA4F-1E50-4DF7-A0CA-1F9AD134DD29}"/>
    <cellStyle name="Normal 11 2 2 4 2 2" xfId="37992" xr:uid="{F705BE92-6709-4EA8-8E85-72636AF9420A}"/>
    <cellStyle name="Normal 11 2 2 4 2 2 2" xfId="37993" xr:uid="{F0AFBCB2-38A2-4C7F-ADFC-DD63E4E42FC9}"/>
    <cellStyle name="Normal 11 2 2 4 2 3" xfId="37994" xr:uid="{52B20AC8-C5EF-4255-8AAD-7394A50F1BE1}"/>
    <cellStyle name="Normal 11 2 2 4 3" xfId="37995" xr:uid="{1C33330C-9512-445E-8E2B-5E56071598D1}"/>
    <cellStyle name="Normal 11 2 2 4 3 2" xfId="37996" xr:uid="{7A3D291B-28A6-4034-B874-266DE65FE380}"/>
    <cellStyle name="Normal 11 2 2 4 4" xfId="37997" xr:uid="{BDAD8E50-8123-432F-AE1D-A46BA5A6CE03}"/>
    <cellStyle name="Normal 11 2 2 5" xfId="37998" xr:uid="{E3FFC67B-2FDF-45A2-892B-0CAFDD9C4FC9}"/>
    <cellStyle name="Normal 11 2 2 5 2" xfId="37999" xr:uid="{6D0088B2-E2D3-47B5-845E-E8864F6A7FDE}"/>
    <cellStyle name="Normal 11 2 2 5 2 2" xfId="38000" xr:uid="{D61ADEFE-9000-4AE2-9EFC-285256D369DE}"/>
    <cellStyle name="Normal 11 2 2 5 3" xfId="38001" xr:uid="{6E83CCB0-B03C-496F-BC71-416CA4DF0DCD}"/>
    <cellStyle name="Normal 11 2 2 6" xfId="38002" xr:uid="{49ABAFE3-85CA-419E-B40C-72CAA204AB26}"/>
    <cellStyle name="Normal 11 2 2 6 2" xfId="38003" xr:uid="{B1069D20-481D-45F8-A04F-5486BC942CCC}"/>
    <cellStyle name="Normal 11 2 2 7" xfId="38004" xr:uid="{987DB86E-13BC-45B2-AD30-0E91A56F342A}"/>
    <cellStyle name="Normal 11 2 2 7 2" xfId="38005" xr:uid="{D6B43D7A-2A69-45A7-B96E-51E3F4776805}"/>
    <cellStyle name="Normal 11 2 2 8" xfId="38006" xr:uid="{78CE9F02-9B74-4BAF-848F-08DB7A4BAF5E}"/>
    <cellStyle name="Normal 11 2 2 9" xfId="38007" xr:uid="{CDAB0B62-D028-4D82-8B0A-1062265EC5D1}"/>
    <cellStyle name="Normal 11 2 3" xfId="38008" xr:uid="{A8DEC24E-07D0-4BB4-B47B-CEA40F70973E}"/>
    <cellStyle name="Normal 11 2 3 2" xfId="38009" xr:uid="{61E7B9D0-2E17-444B-B01A-22BD8FD26CA0}"/>
    <cellStyle name="Normal 11 2 3 2 2" xfId="38010" xr:uid="{0876BC04-A275-462C-8EF5-00FD8EC6903A}"/>
    <cellStyle name="Normal 11 2 3 2 2 2" xfId="38011" xr:uid="{10820B69-63F9-46C9-AC22-B014A9E3604A}"/>
    <cellStyle name="Normal 11 2 3 2 2 2 2" xfId="38012" xr:uid="{989E2C86-C691-492D-8510-62756A0DB382}"/>
    <cellStyle name="Normal 11 2 3 2 2 2 2 2" xfId="38013" xr:uid="{30101F82-3E9A-473D-BDF5-1260C181A157}"/>
    <cellStyle name="Normal 11 2 3 2 2 2 3" xfId="38014" xr:uid="{6CA2BC0F-3F86-4B7F-90FE-A53451C90FC6}"/>
    <cellStyle name="Normal 11 2 3 2 2 3" xfId="38015" xr:uid="{AE42D28D-7BF7-45C1-B163-F0C9E484CFB2}"/>
    <cellStyle name="Normal 11 2 3 2 2 3 2" xfId="38016" xr:uid="{4AFF1427-1A14-4624-AA93-7F3664152270}"/>
    <cellStyle name="Normal 11 2 3 2 2 4" xfId="38017" xr:uid="{1D7CE5BC-747E-40DD-B9EE-D0C6CA02FD68}"/>
    <cellStyle name="Normal 11 2 3 2 3" xfId="38018" xr:uid="{39251E51-1107-4492-8CCC-665C0204D91E}"/>
    <cellStyle name="Normal 11 2 3 2 3 2" xfId="38019" xr:uid="{62B4C956-57B6-42C2-A3C1-D2B7A65BC8D7}"/>
    <cellStyle name="Normal 11 2 3 2 3 2 2" xfId="38020" xr:uid="{9B75FBE4-4802-47AB-B1FB-773FA6E44630}"/>
    <cellStyle name="Normal 11 2 3 2 3 3" xfId="38021" xr:uid="{45E65C55-F002-4CD6-9D36-2AE95CC8A4E9}"/>
    <cellStyle name="Normal 11 2 3 2 4" xfId="38022" xr:uid="{C6DF7180-A98F-4B2E-9803-54CDA7AE40D5}"/>
    <cellStyle name="Normal 11 2 3 2 4 2" xfId="38023" xr:uid="{BF3ED5FC-2B0E-4E24-9CA3-47CD5F492C97}"/>
    <cellStyle name="Normal 11 2 3 2 5" xfId="38024" xr:uid="{A4E7CE92-0D69-42F2-A3A4-D20378ADD4D7}"/>
    <cellStyle name="Normal 11 2 3 2 5 2" xfId="38025" xr:uid="{9B4C77F1-0C7D-4822-B65E-09FEDC4D860B}"/>
    <cellStyle name="Normal 11 2 3 2 6" xfId="38026" xr:uid="{3421DA02-84BF-4E09-9E91-F187709977FA}"/>
    <cellStyle name="Normal 11 2 3 2 7" xfId="38027" xr:uid="{3174141C-EB80-4D66-91C4-375FA6BB28AA}"/>
    <cellStyle name="Normal 11 2 3 3" xfId="38028" xr:uid="{97549A07-AF41-4D6F-AE27-84D91BE461AD}"/>
    <cellStyle name="Normal 11 2 3 3 2" xfId="38029" xr:uid="{545AB982-C83D-43B9-883F-F27860D6BD74}"/>
    <cellStyle name="Normal 11 2 3 3 2 2" xfId="38030" xr:uid="{3FAAF18D-39B8-4E0E-B652-9A0247FD307D}"/>
    <cellStyle name="Normal 11 2 3 3 2 2 2" xfId="38031" xr:uid="{18CB01AD-6B64-42B2-9533-51603171396A}"/>
    <cellStyle name="Normal 11 2 3 3 2 2 2 2" xfId="38032" xr:uid="{AF8B2939-80A8-4A14-B66C-C7749E8FB35A}"/>
    <cellStyle name="Normal 11 2 3 3 2 2 3" xfId="38033" xr:uid="{A0A4E836-7B9E-44BC-B77B-1FBB98715C92}"/>
    <cellStyle name="Normal 11 2 3 3 2 3" xfId="38034" xr:uid="{2DC6F983-B841-4431-8B12-3E747C3D78CB}"/>
    <cellStyle name="Normal 11 2 3 3 2 3 2" xfId="38035" xr:uid="{1E698C9D-944D-4C7C-A615-8EB8DF1D4F76}"/>
    <cellStyle name="Normal 11 2 3 3 2 4" xfId="38036" xr:uid="{CC344605-E463-49B9-A162-F97951104D8C}"/>
    <cellStyle name="Normal 11 2 3 3 3" xfId="38037" xr:uid="{B58DDA1A-0222-425C-88D3-9E7EFA5BAA71}"/>
    <cellStyle name="Normal 11 2 3 3 3 2" xfId="38038" xr:uid="{512B741D-2593-48C6-A965-59CAB8827B6D}"/>
    <cellStyle name="Normal 11 2 3 3 3 2 2" xfId="38039" xr:uid="{B7D35D38-7AA1-41EF-8452-DBBAA1442CE5}"/>
    <cellStyle name="Normal 11 2 3 3 3 3" xfId="38040" xr:uid="{FAF0E5E2-C9BA-41EA-B987-CB5D05C9A253}"/>
    <cellStyle name="Normal 11 2 3 3 4" xfId="38041" xr:uid="{59BC8038-FDA5-4CD4-86FF-D52E91953F3E}"/>
    <cellStyle name="Normal 11 2 3 3 4 2" xfId="38042" xr:uid="{56CBB553-7094-4725-B93F-E6696BF84C6D}"/>
    <cellStyle name="Normal 11 2 3 3 5" xfId="38043" xr:uid="{B24D63C6-9385-4B8F-B795-0B3A9C26B84E}"/>
    <cellStyle name="Normal 11 2 3 4" xfId="38044" xr:uid="{17CF97A2-B286-4A90-AD2F-EBB4AD54CC12}"/>
    <cellStyle name="Normal 11 2 3 4 2" xfId="38045" xr:uid="{AB13F783-9650-48BB-B6F3-C5935D65CA46}"/>
    <cellStyle name="Normal 11 2 3 4 2 2" xfId="38046" xr:uid="{6E93580D-287B-4461-AE8A-8A5F2C08AE98}"/>
    <cellStyle name="Normal 11 2 3 4 2 2 2" xfId="38047" xr:uid="{1F6C75B6-4D09-42E5-B507-F3E2EF42DD95}"/>
    <cellStyle name="Normal 11 2 3 4 2 3" xfId="38048" xr:uid="{96B69F7F-55DC-4A56-A826-905BE7F65584}"/>
    <cellStyle name="Normal 11 2 3 4 3" xfId="38049" xr:uid="{087A4C02-E4D2-4199-BA33-B25352124DAB}"/>
    <cellStyle name="Normal 11 2 3 4 3 2" xfId="38050" xr:uid="{9AE8BABA-CEA6-436C-86B3-1E969CEF5E5E}"/>
    <cellStyle name="Normal 11 2 3 4 4" xfId="38051" xr:uid="{307CE2B6-801E-4913-82A9-17677FF223C4}"/>
    <cellStyle name="Normal 11 2 3 5" xfId="38052" xr:uid="{C06C1943-AFCD-4D4C-A6B8-C9167B3F6360}"/>
    <cellStyle name="Normal 11 2 3 5 2" xfId="38053" xr:uid="{2CC1F3F3-1F75-4B42-BD63-64917635179F}"/>
    <cellStyle name="Normal 11 2 3 5 2 2" xfId="38054" xr:uid="{0E0C28AF-F599-4BE4-BC7A-1EFE4F0B851F}"/>
    <cellStyle name="Normal 11 2 3 5 3" xfId="38055" xr:uid="{BFFF5EAA-0EC9-4AAC-BEFF-2DDB83842AC7}"/>
    <cellStyle name="Normal 11 2 3 6" xfId="38056" xr:uid="{2E3A2AED-C9C8-43B2-B606-68D07A59CE94}"/>
    <cellStyle name="Normal 11 2 3 6 2" xfId="38057" xr:uid="{09C5C13D-58F1-49F7-923A-1DFC5AF6293B}"/>
    <cellStyle name="Normal 11 2 3 7" xfId="38058" xr:uid="{B54218E6-B948-4F94-B4F1-DD9B9A0CCF91}"/>
    <cellStyle name="Normal 11 2 3 7 2" xfId="38059" xr:uid="{1FCA5A17-B99A-4CED-8BD0-7A182818B33A}"/>
    <cellStyle name="Normal 11 2 3 8" xfId="38060" xr:uid="{7B3BE7B7-B1B0-4412-9D7C-487CA0CDAC5D}"/>
    <cellStyle name="Normal 11 2 3 9" xfId="38061" xr:uid="{0E23BD6F-2032-4037-B925-6589417E4933}"/>
    <cellStyle name="Normal 11 2 4" xfId="38062" xr:uid="{FFA114D5-0749-40C0-986A-5C4B0112F1E9}"/>
    <cellStyle name="Normal 11 2 4 2" xfId="38063" xr:uid="{4BB6CAC4-9C01-43C6-BD4A-F5B13AEB01A1}"/>
    <cellStyle name="Normal 11 2 4 2 2" xfId="38064" xr:uid="{5D8411EF-E4D4-4B8E-9581-2F6B9ADA8EEB}"/>
    <cellStyle name="Normal 11 2 4 3" xfId="38065" xr:uid="{1C7DD424-17E3-4CD8-BC23-E367EA47BBA8}"/>
    <cellStyle name="Normal 11 2 5" xfId="38066" xr:uid="{5A94B8A6-9E03-4C3E-A4A2-D20615E77838}"/>
    <cellStyle name="Normal 11 2 5 2" xfId="38067" xr:uid="{AD18E53C-A663-485B-B938-ED6471AA2E7E}"/>
    <cellStyle name="Normal 11 2 5 2 2" xfId="38068" xr:uid="{305EC43E-8538-49E9-BED3-0A278B0AF957}"/>
    <cellStyle name="Normal 11 2 5 2 2 2" xfId="38069" xr:uid="{C59083FA-06B6-43EA-A76B-A9070AABF64C}"/>
    <cellStyle name="Normal 11 2 5 2 2 2 2" xfId="38070" xr:uid="{7A6115C5-42C5-477E-930A-ABD2848C6313}"/>
    <cellStyle name="Normal 11 2 5 2 2 3" xfId="38071" xr:uid="{F1245BA1-162D-4D49-BA6D-5E3256ED1826}"/>
    <cellStyle name="Normal 11 2 5 2 3" xfId="38072" xr:uid="{BB38514B-7B93-4521-A49E-689F06958F3C}"/>
    <cellStyle name="Normal 11 2 5 2 3 2" xfId="38073" xr:uid="{DB403D2C-620B-4C7A-9EA4-E4E58963FE25}"/>
    <cellStyle name="Normal 11 2 5 2 4" xfId="38074" xr:uid="{C6EAA213-F001-4A55-A665-7ADA918514B4}"/>
    <cellStyle name="Normal 11 2 5 3" xfId="38075" xr:uid="{A7E2BFA4-3D72-4115-A57D-BEF0C0FDA77D}"/>
    <cellStyle name="Normal 11 2 5 3 2" xfId="38076" xr:uid="{9806ED56-D6B6-4BDC-8381-7E880F95D9AE}"/>
    <cellStyle name="Normal 11 2 5 3 2 2" xfId="38077" xr:uid="{63C20F29-D3D6-423C-8406-44CDBEDC0055}"/>
    <cellStyle name="Normal 11 2 5 3 3" xfId="38078" xr:uid="{CDD36339-99FE-4B66-9252-999B1953B0D1}"/>
    <cellStyle name="Normal 11 2 5 4" xfId="38079" xr:uid="{431AED9E-73E8-4879-BA29-B9C53B14EB13}"/>
    <cellStyle name="Normal 11 2 5 4 2" xfId="38080" xr:uid="{9AB7469F-EE54-4ACC-8D23-1DCDD82AB6F6}"/>
    <cellStyle name="Normal 11 2 5 5" xfId="38081" xr:uid="{AB5B34A4-50F1-4050-B876-CF680AD400A5}"/>
    <cellStyle name="Normal 11 2 6" xfId="38082" xr:uid="{F5F8A3A2-A8EA-4D92-9F9E-AC4991D13841}"/>
    <cellStyle name="Normal 11 2 6 2" xfId="38083" xr:uid="{7A82B9D3-B2BB-4285-A504-0928D17DAB09}"/>
    <cellStyle name="Normal 11 2 6 2 2" xfId="38084" xr:uid="{2E54B77E-9B01-4FE8-98F1-6E10AF5C76FC}"/>
    <cellStyle name="Normal 11 2 6 2 2 2" xfId="38085" xr:uid="{F066D15F-FBCF-4257-8020-837A10E64870}"/>
    <cellStyle name="Normal 11 2 6 2 3" xfId="38086" xr:uid="{DEE3F18A-58F0-49A3-AAA5-EC94F2879D58}"/>
    <cellStyle name="Normal 11 2 6 3" xfId="38087" xr:uid="{9A87B1C7-52E7-4C1E-A297-D2CE418E8268}"/>
    <cellStyle name="Normal 11 2 6 3 2" xfId="38088" xr:uid="{AF5B5C29-4BA4-4DA7-BF9E-CBD699823214}"/>
    <cellStyle name="Normal 11 2 6 4" xfId="38089" xr:uid="{99BDE1D8-7DBD-4BB5-BB68-5D55BE5DA7D1}"/>
    <cellStyle name="Normal 11 2 7" xfId="38090" xr:uid="{97996F14-5C7C-4BCB-AD5F-F150CBD7B03F}"/>
    <cellStyle name="Normal 11 2 7 2" xfId="38091" xr:uid="{DE36F24C-530E-495D-8890-710E5DBC8E51}"/>
    <cellStyle name="Normal 11 2 7 2 2" xfId="38092" xr:uid="{03F1ED89-09DA-435F-B5D4-041EBAE45EB3}"/>
    <cellStyle name="Normal 11 2 7 3" xfId="38093" xr:uid="{1783830D-0704-42D5-B54A-886775D758C9}"/>
    <cellStyle name="Normal 11 2 8" xfId="38094" xr:uid="{91B7500C-FAAA-4173-9639-E55513388E68}"/>
    <cellStyle name="Normal 11 2 8 2" xfId="38095" xr:uid="{C82DF24F-2E8E-4996-B913-7B82CAFFCE67}"/>
    <cellStyle name="Normal 11 2 9" xfId="38096" xr:uid="{C723626D-0B56-4D0A-8FB9-D9BFF179AD16}"/>
    <cellStyle name="Normal 11 2 9 2" xfId="38097" xr:uid="{09709F5C-3408-4D66-BE37-768DBBE09009}"/>
    <cellStyle name="Normal 11 2_Asset Register (new)" xfId="38098" xr:uid="{68C40339-3C29-4419-AD90-4B1B8D6AD687}"/>
    <cellStyle name="Normal 11 3" xfId="38099" xr:uid="{0550E0F9-F77A-40E7-85E6-3CADF5A14199}"/>
    <cellStyle name="Normal 11 3 2" xfId="38100" xr:uid="{C951A5D1-D487-40EE-990F-89988C186DA5}"/>
    <cellStyle name="Normal 11 3 2 2" xfId="38101" xr:uid="{2E60B26F-682B-4793-8F8A-C3D02D31E26B}"/>
    <cellStyle name="Normal 11 3 2 2 2" xfId="38102" xr:uid="{DEC59CEC-D16A-498F-A12E-59739C3416B0}"/>
    <cellStyle name="Normal 11 3 2 2 2 2" xfId="38103" xr:uid="{38EE0C0F-528B-46D0-9AF5-7A16A119A38C}"/>
    <cellStyle name="Normal 11 3 2 2 2 2 2" xfId="38104" xr:uid="{F2F1D48A-E1F0-497B-8EF8-2B24FE7148C4}"/>
    <cellStyle name="Normal 11 3 2 2 2 3" xfId="38105" xr:uid="{E22A45D6-10EE-4C27-84A3-DDF47A121255}"/>
    <cellStyle name="Normal 11 3 2 2 3" xfId="38106" xr:uid="{F8609CD5-D058-49A8-B189-BC16B33C7084}"/>
    <cellStyle name="Normal 11 3 2 2 3 2" xfId="38107" xr:uid="{952DAF16-907B-4E7D-9B13-F09F6DD5666F}"/>
    <cellStyle name="Normal 11 3 2 2 4" xfId="38108" xr:uid="{CC00A877-784F-44DA-A29C-2CA373CF8600}"/>
    <cellStyle name="Normal 11 3 2 2 4 2" xfId="38109" xr:uid="{D299CA05-2761-46C3-99D6-FC137ECC39BB}"/>
    <cellStyle name="Normal 11 3 2 2 5" xfId="38110" xr:uid="{7A4BD730-753B-4545-B18B-F9803EBE2DA1}"/>
    <cellStyle name="Normal 11 3 2 2 6" xfId="38111" xr:uid="{A0C2C500-1672-4979-A6BB-BADF57E4F80C}"/>
    <cellStyle name="Normal 11 3 2 3" xfId="38112" xr:uid="{93F32C09-829D-443C-B4FF-D17AEFD8EB60}"/>
    <cellStyle name="Normal 11 3 2 3 2" xfId="38113" xr:uid="{4884FA30-1C87-4432-9FF5-4D2A7FA811E0}"/>
    <cellStyle name="Normal 11 3 2 3 2 2" xfId="38114" xr:uid="{B7C792D6-BE6B-41B0-9EA6-0BBE79D5151E}"/>
    <cellStyle name="Normal 11 3 2 3 3" xfId="38115" xr:uid="{870A793E-C453-433E-8E49-C1ECAC61D463}"/>
    <cellStyle name="Normal 11 3 2 4" xfId="38116" xr:uid="{08856E11-7F16-4A41-87BD-2D873FD76E2A}"/>
    <cellStyle name="Normal 11 3 2 4 2" xfId="38117" xr:uid="{59842823-D143-4A09-B074-6E9F57C83FBD}"/>
    <cellStyle name="Normal 11 3 2 5" xfId="38118" xr:uid="{CB1EEDA2-DCF9-4A39-90A6-6FCBD0070054}"/>
    <cellStyle name="Normal 11 3 2 5 2" xfId="38119" xr:uid="{B0668A6E-8E9C-44C3-9114-8394EB846517}"/>
    <cellStyle name="Normal 11 3 2 6" xfId="38120" xr:uid="{F17EE83A-E0CE-4038-B237-073DA43F8CE0}"/>
    <cellStyle name="Normal 11 3 2 7" xfId="38121" xr:uid="{00D64A43-D7C8-4168-9276-F2E965B910E4}"/>
    <cellStyle name="Normal 11 3 3" xfId="38122" xr:uid="{62FF5BAC-ABD6-4C3D-BDDA-0AF574FC01CD}"/>
    <cellStyle name="Normal 11 3 3 2" xfId="38123" xr:uid="{01F1A296-2D8A-48E2-9923-E0CD30019A9E}"/>
    <cellStyle name="Normal 11 3 3 2 2" xfId="38124" xr:uid="{DB9905AB-C2D0-4A90-8FD3-3EFDDDDF6214}"/>
    <cellStyle name="Normal 11 3 3 2 2 2" xfId="38125" xr:uid="{55932E66-954D-47F6-8170-1D52159083E7}"/>
    <cellStyle name="Normal 11 3 3 2 2 2 2" xfId="38126" xr:uid="{D1685C3A-E135-4E09-851A-2C1126D7D23D}"/>
    <cellStyle name="Normal 11 3 3 2 2 3" xfId="38127" xr:uid="{4C057532-D427-4537-81D3-B90EB77503EA}"/>
    <cellStyle name="Normal 11 3 3 2 3" xfId="38128" xr:uid="{90E8808E-7492-444A-9AE5-13FC429F5403}"/>
    <cellStyle name="Normal 11 3 3 2 3 2" xfId="38129" xr:uid="{5191F363-CB8D-4A89-8218-09E928A1E1C1}"/>
    <cellStyle name="Normal 11 3 3 2 4" xfId="38130" xr:uid="{70A7285B-DF70-4872-9389-13FBB32EC5A1}"/>
    <cellStyle name="Normal 11 3 3 3" xfId="38131" xr:uid="{E7D27CBE-FF38-4CFF-9856-292EC93EDF2F}"/>
    <cellStyle name="Normal 11 3 3 3 2" xfId="38132" xr:uid="{92A1F139-E45B-4425-889D-5C28057A6218}"/>
    <cellStyle name="Normal 11 3 3 3 2 2" xfId="38133" xr:uid="{1287C3CE-A4D0-4713-833D-B8B407074843}"/>
    <cellStyle name="Normal 11 3 3 3 3" xfId="38134" xr:uid="{42EB5C61-A10C-4157-B0DA-D3C1F10FCD34}"/>
    <cellStyle name="Normal 11 3 3 4" xfId="38135" xr:uid="{D4CE57BF-E3D1-4F12-A0A9-287E0B556D15}"/>
    <cellStyle name="Normal 11 3 3 4 2" xfId="38136" xr:uid="{6546EB6F-EE44-4EFF-9066-674FF35E22DC}"/>
    <cellStyle name="Normal 11 3 3 5" xfId="38137" xr:uid="{56D1C561-2C41-42F4-9969-0934DD9DBD80}"/>
    <cellStyle name="Normal 11 3 3 5 2" xfId="38138" xr:uid="{02CF7782-B906-4518-ACC1-8D881D1E6737}"/>
    <cellStyle name="Normal 11 3 3 6" xfId="38139" xr:uid="{6E76CC56-14C2-4E76-9869-39A15B7F0974}"/>
    <cellStyle name="Normal 11 3 3 7" xfId="38140" xr:uid="{C84480C4-CB16-4F2B-9FC6-43C41727BCA9}"/>
    <cellStyle name="Normal 11 3 4" xfId="38141" xr:uid="{21022FFF-4121-4380-B60C-37E314C5824A}"/>
    <cellStyle name="Normal 11 3 4 2" xfId="38142" xr:uid="{8900A8A6-3875-4736-8FE8-03F5CCB821BE}"/>
    <cellStyle name="Normal 11 3 4 2 2" xfId="38143" xr:uid="{C4A1505E-7E19-4035-A0BB-6DD266C42EFC}"/>
    <cellStyle name="Normal 11 3 4 2 2 2" xfId="38144" xr:uid="{3A860CD2-DC30-4E15-8D13-321FE9A8907C}"/>
    <cellStyle name="Normal 11 3 4 2 3" xfId="38145" xr:uid="{E59AF1DF-825B-45F1-974D-65069A7450CE}"/>
    <cellStyle name="Normal 11 3 4 3" xfId="38146" xr:uid="{1E6719B2-E533-4863-A81E-AD9B48E947AE}"/>
    <cellStyle name="Normal 11 3 4 3 2" xfId="38147" xr:uid="{33EB50BB-075A-4114-AE7D-D831AEA39EC8}"/>
    <cellStyle name="Normal 11 3 4 4" xfId="38148" xr:uid="{19B70867-EA79-4172-8BD0-61569BE1D346}"/>
    <cellStyle name="Normal 11 3 5" xfId="38149" xr:uid="{2029B074-7233-4016-8C8A-275B1BDE7841}"/>
    <cellStyle name="Normal 11 3 5 2" xfId="38150" xr:uid="{2ED7439E-7821-4856-AAC8-D28B0236B257}"/>
    <cellStyle name="Normal 11 3 5 2 2" xfId="38151" xr:uid="{D7E8991F-5E59-4686-B4C1-725D6AD23AD2}"/>
    <cellStyle name="Normal 11 3 5 3" xfId="38152" xr:uid="{D9D878CC-26C6-4B41-B833-9D69C19A845D}"/>
    <cellStyle name="Normal 11 3 6" xfId="38153" xr:uid="{B3CC6E19-B777-4D30-8257-AE3682BBF183}"/>
    <cellStyle name="Normal 11 3 6 2" xfId="38154" xr:uid="{07BCC995-D18D-4477-B8B0-15BE6617073B}"/>
    <cellStyle name="Normal 11 3 7" xfId="38155" xr:uid="{CEBFAC73-5D6E-45A0-B8A6-BC2BE25DD3E2}"/>
    <cellStyle name="Normal 11 3 7 2" xfId="38156" xr:uid="{2605DD8C-6B94-469F-A245-E64537E28C68}"/>
    <cellStyle name="Normal 11 3 8" xfId="38157" xr:uid="{1B455D7D-C254-4F99-A495-E9691D0B3249}"/>
    <cellStyle name="Normal 11 3 9" xfId="38158" xr:uid="{963B0EB4-D124-4DB7-B4AD-A2FA464E5E29}"/>
    <cellStyle name="Normal 11 4" xfId="38159" xr:uid="{B6812C2A-9640-4F7E-A1AD-47CE0C40C3E3}"/>
    <cellStyle name="Normal 11 4 2" xfId="38160" xr:uid="{A1CF294E-2EC3-4D94-B1D3-EC686FB619AD}"/>
    <cellStyle name="Normal 11 4 2 2" xfId="38161" xr:uid="{C477F072-2CCE-4E86-85DE-12796EDB1E1D}"/>
    <cellStyle name="Normal 11 4 2 2 2" xfId="38162" xr:uid="{A695480C-B4B1-4A4A-9BED-83F5D4A467FC}"/>
    <cellStyle name="Normal 11 4 2 2 2 2" xfId="38163" xr:uid="{5468F98C-2E00-450A-9B60-D3F02767DE78}"/>
    <cellStyle name="Normal 11 4 2 2 2 2 2" xfId="38164" xr:uid="{63EFFBA0-2AE0-4B1B-86F4-03EDD9F686D3}"/>
    <cellStyle name="Normal 11 4 2 2 2 3" xfId="38165" xr:uid="{2404B33A-F999-4E4E-9EC3-BF93491D9222}"/>
    <cellStyle name="Normal 11 4 2 2 3" xfId="38166" xr:uid="{FDBA5402-49F4-4117-9263-AD2A113C96F2}"/>
    <cellStyle name="Normal 11 4 2 2 3 2" xfId="38167" xr:uid="{F0E8BB40-357F-41BC-A81C-07B8BC32B1C5}"/>
    <cellStyle name="Normal 11 4 2 2 4" xfId="38168" xr:uid="{1BCF08C1-9FDF-4BAB-A58C-3B87DDE4CEDD}"/>
    <cellStyle name="Normal 11 4 2 2 4 2" xfId="38169" xr:uid="{3751C4EA-D53D-4278-BA08-C31BBADA562C}"/>
    <cellStyle name="Normal 11 4 2 2 5" xfId="38170" xr:uid="{9A9C081B-35FB-4EBA-9A56-F57721E1D9B7}"/>
    <cellStyle name="Normal 11 4 2 2 6" xfId="38171" xr:uid="{677F7F43-8483-4C78-A2D9-4624D038FCFF}"/>
    <cellStyle name="Normal 11 4 2 3" xfId="38172" xr:uid="{54BF59EA-3E29-45D0-BBF5-456FC4B8D610}"/>
    <cellStyle name="Normal 11 4 2 3 2" xfId="38173" xr:uid="{53F75B06-30EE-4C5F-AADA-980E604AA350}"/>
    <cellStyle name="Normal 11 4 2 3 2 2" xfId="38174" xr:uid="{0D383849-9A2B-40FE-81D3-04C5E1AD2C7E}"/>
    <cellStyle name="Normal 11 4 2 3 3" xfId="38175" xr:uid="{9342BCED-033B-4FDF-9E28-601FD01DE71A}"/>
    <cellStyle name="Normal 11 4 2 4" xfId="38176" xr:uid="{F0FAEA62-0B25-4E6B-924A-0D3FB86286C6}"/>
    <cellStyle name="Normal 11 4 2 4 2" xfId="38177" xr:uid="{F3E8EA71-A2E6-4DBD-ABCD-1E0F217E7602}"/>
    <cellStyle name="Normal 11 4 2 5" xfId="38178" xr:uid="{1C2E4CF6-0EDE-431E-BF90-8844BF818A28}"/>
    <cellStyle name="Normal 11 4 2 5 2" xfId="38179" xr:uid="{4EE82793-9176-4764-864A-FD55A20B2A35}"/>
    <cellStyle name="Normal 11 4 2 6" xfId="38180" xr:uid="{F764D3AA-8902-4442-A674-DD26C30BF76C}"/>
    <cellStyle name="Normal 11 4 2 7" xfId="38181" xr:uid="{93EEB9B0-B624-4C88-9449-E5A7A498C1F2}"/>
    <cellStyle name="Normal 11 4 3" xfId="38182" xr:uid="{0EEB785A-CAB2-4AB7-87E5-9BACDB9B2CD9}"/>
    <cellStyle name="Normal 11 4 3 2" xfId="38183" xr:uid="{5BE84ADE-2928-42D9-AB83-3947D3AA088D}"/>
    <cellStyle name="Normal 11 4 3 2 2" xfId="38184" xr:uid="{3507DB29-257F-4248-B7DB-74206DC9356A}"/>
    <cellStyle name="Normal 11 4 3 2 2 2" xfId="38185" xr:uid="{C3EB60D1-D427-48B4-85C3-8D1AF28926F5}"/>
    <cellStyle name="Normal 11 4 3 2 3" xfId="38186" xr:uid="{E7542DBC-5DBD-411D-A781-A599EB63F638}"/>
    <cellStyle name="Normal 11 4 3 3" xfId="38187" xr:uid="{28933A8B-1F01-409F-97E6-46BB0E5FE43F}"/>
    <cellStyle name="Normal 11 4 3 3 2" xfId="38188" xr:uid="{B11D4839-05DD-443F-AB4D-67B00A624B19}"/>
    <cellStyle name="Normal 11 4 3 4" xfId="38189" xr:uid="{4095FB5F-1761-4667-A25F-31B108119CA8}"/>
    <cellStyle name="Normal 11 4 3 4 2" xfId="38190" xr:uid="{9D5E0125-474D-4B0C-B956-B59031A61F5E}"/>
    <cellStyle name="Normal 11 4 3 5" xfId="38191" xr:uid="{1A3D54C1-2E7A-4860-882D-770E74F43923}"/>
    <cellStyle name="Normal 11 4 3 6" xfId="38192" xr:uid="{436D5529-0556-4D93-B47B-F1D685ABD8E0}"/>
    <cellStyle name="Normal 11 4 4" xfId="38193" xr:uid="{58DC815A-F700-4A60-B104-78FE9D421DC5}"/>
    <cellStyle name="Normal 11 4 4 2" xfId="38194" xr:uid="{F3E8F4C2-1EDA-45A1-97EF-9732817A0552}"/>
    <cellStyle name="Normal 11 4 4 2 2" xfId="38195" xr:uid="{D635FA1C-AC19-4DF2-A1D5-2DACAB2F2D62}"/>
    <cellStyle name="Normal 11 4 4 3" xfId="38196" xr:uid="{7C44979D-FFA7-4D4D-8F93-5267D8465FA9}"/>
    <cellStyle name="Normal 11 4 5" xfId="38197" xr:uid="{A82F8DF8-C003-42F9-8E3E-E3528DEE9ED4}"/>
    <cellStyle name="Normal 11 4 5 2" xfId="38198" xr:uid="{76A6AF9A-0125-4B26-9089-76250CFC438F}"/>
    <cellStyle name="Normal 11 4 6" xfId="38199" xr:uid="{56FE8926-67A2-488C-9E0E-5FA0FDC30989}"/>
    <cellStyle name="Normal 11 4 6 2" xfId="38200" xr:uid="{A451B39C-8F91-4F75-848E-75EC2728AD43}"/>
    <cellStyle name="Normal 11 4 7" xfId="38201" xr:uid="{741297B8-E530-4493-B50A-656FFBBBBD12}"/>
    <cellStyle name="Normal 11 4 8" xfId="38202" xr:uid="{F5731C0E-82F7-464A-9766-E7E38B3DEA3A}"/>
    <cellStyle name="Normal 11 5" xfId="38203" xr:uid="{79AFFCA4-7671-4B01-8AE5-39EE9977DAAB}"/>
    <cellStyle name="Normal 11 5 2" xfId="38204" xr:uid="{92EACC03-D578-492C-93C0-01811C6562CE}"/>
    <cellStyle name="Normal 11 5 2 2" xfId="38205" xr:uid="{9B8A0D53-0EF1-41C0-A50A-DD505F658236}"/>
    <cellStyle name="Normal 11 5 2 2 2" xfId="38206" xr:uid="{7C48AF6D-1AC3-4794-A457-B727B0BB3BC9}"/>
    <cellStyle name="Normal 11 5 2 2 2 2" xfId="38207" xr:uid="{DDA536FB-8B91-490C-9982-11AFFD73A5DD}"/>
    <cellStyle name="Normal 11 5 2 2 3" xfId="38208" xr:uid="{507B0FCA-2E67-435F-A13D-00E01E190EBD}"/>
    <cellStyle name="Normal 11 5 2 3" xfId="38209" xr:uid="{258B8227-4935-44A8-B898-454BB99703FC}"/>
    <cellStyle name="Normal 11 5 2 3 2" xfId="38210" xr:uid="{87F7AD9D-D614-4D7A-9144-0CB5EF827CDB}"/>
    <cellStyle name="Normal 11 5 2 4" xfId="38211" xr:uid="{78DFEFD2-D13D-4E79-A228-CD2B76182E99}"/>
    <cellStyle name="Normal 11 5 2 4 2" xfId="38212" xr:uid="{4179369D-3F20-4751-B8E2-B342B2953FEF}"/>
    <cellStyle name="Normal 11 5 2 5" xfId="38213" xr:uid="{66B6F025-1DD5-49B8-A919-65E063A54D52}"/>
    <cellStyle name="Normal 11 5 2 6" xfId="38214" xr:uid="{C9512249-8E1B-4A53-B8A1-FF734847C895}"/>
    <cellStyle name="Normal 11 5 3" xfId="38215" xr:uid="{51A4CCBB-7CC1-4131-A53B-CF64EB91333B}"/>
    <cellStyle name="Normal 11 5 3 2" xfId="38216" xr:uid="{C259D4BB-3C5C-43C6-903D-1507D2AEBC64}"/>
    <cellStyle name="Normal 11 5 3 2 2" xfId="38217" xr:uid="{1D60E043-2BCD-4BCD-B399-C00BBB6693B5}"/>
    <cellStyle name="Normal 11 5 3 3" xfId="38218" xr:uid="{F069D40C-8D4A-4745-963C-B0CCEC5B2727}"/>
    <cellStyle name="Normal 11 5 4" xfId="38219" xr:uid="{3C37AF12-3CB8-4305-BE6D-6C18D5DD76FA}"/>
    <cellStyle name="Normal 11 5 4 2" xfId="38220" xr:uid="{29182E36-BD3C-4E13-96B5-FEB243CEE5BB}"/>
    <cellStyle name="Normal 11 5 5" xfId="38221" xr:uid="{A5B0F4F6-2210-43A7-A0AE-C698DB4A75DA}"/>
    <cellStyle name="Normal 11 5 5 2" xfId="38222" xr:uid="{45A4BE54-69A8-42CB-B54F-E69EAC43F540}"/>
    <cellStyle name="Normal 11 5 6" xfId="38223" xr:uid="{26EC1553-9C99-47C5-85E6-F35AE4ED69BF}"/>
    <cellStyle name="Normal 11 5 7" xfId="38224" xr:uid="{30128D1F-CE27-4300-BC47-A0310A65C435}"/>
    <cellStyle name="Normal 11 6" xfId="38225" xr:uid="{054D078E-0324-43C6-82BA-6D68C8A95637}"/>
    <cellStyle name="Normal 11 6 2" xfId="38226" xr:uid="{FFDEDC82-018F-4956-9946-03BB9C0F7623}"/>
    <cellStyle name="Normal 11 6 2 2" xfId="38227" xr:uid="{9D235CA3-3251-49A3-95AD-9DDE7426EA70}"/>
    <cellStyle name="Normal 11 6 2 2 2" xfId="38228" xr:uid="{487ECFA5-7FBC-4634-A271-4E03D688F26B}"/>
    <cellStyle name="Normal 11 6 2 2 2 2" xfId="38229" xr:uid="{47CD8612-9B4C-4202-A2FD-2739DDF96DBB}"/>
    <cellStyle name="Normal 11 6 2 2 3" xfId="38230" xr:uid="{0289D436-5021-4E68-A9F0-6378D7072954}"/>
    <cellStyle name="Normal 11 6 2 3" xfId="38231" xr:uid="{72755E55-1F40-426B-B59B-52A5746B6FFC}"/>
    <cellStyle name="Normal 11 6 2 3 2" xfId="38232" xr:uid="{ACCFC654-66C4-49D1-A706-F8D56BB069E6}"/>
    <cellStyle name="Normal 11 6 2 4" xfId="38233" xr:uid="{151FF292-C324-4C06-9C00-7348AAE44A33}"/>
    <cellStyle name="Normal 11 6 3" xfId="38234" xr:uid="{1E5EFE25-7B92-43E4-AE03-ED6718A55A5C}"/>
    <cellStyle name="Normal 11 6 3 2" xfId="38235" xr:uid="{D9244D83-9F61-4443-A4AE-871435FB4F08}"/>
    <cellStyle name="Normal 11 6 3 2 2" xfId="38236" xr:uid="{4751D551-86E6-4C99-937D-7034CAFD5740}"/>
    <cellStyle name="Normal 11 6 3 3" xfId="38237" xr:uid="{31C55B07-6BE3-4FF3-9ACD-13CED0C7020A}"/>
    <cellStyle name="Normal 11 6 4" xfId="38238" xr:uid="{18D836A3-8EA6-4D3B-A1DC-20DC15AC6482}"/>
    <cellStyle name="Normal 11 6 4 2" xfId="38239" xr:uid="{213F26A4-6601-4CA3-B474-5A3A6E1F7275}"/>
    <cellStyle name="Normal 11 6 5" xfId="38240" xr:uid="{9A8B71AB-6C62-45A5-9893-559C50FD9C63}"/>
    <cellStyle name="Normal 11 6 5 2" xfId="38241" xr:uid="{F0534ACB-F9C9-4B21-A78C-AE9A89104434}"/>
    <cellStyle name="Normal 11 6 6" xfId="38242" xr:uid="{772A5789-54BB-4135-8355-61CC84560138}"/>
    <cellStyle name="Normal 11 6 7" xfId="38243" xr:uid="{F4908A6D-F0EF-4B72-8089-6B88976E94A7}"/>
    <cellStyle name="Normal 11 7" xfId="38244" xr:uid="{AF1BCAB9-5B94-4EC1-91F6-B8240BB26DBD}"/>
    <cellStyle name="Normal 11 7 2" xfId="38245" xr:uid="{55EA610C-8288-4B87-8C53-B64001BAF405}"/>
    <cellStyle name="Normal 11 7 2 2" xfId="38246" xr:uid="{012896FC-0DEB-4466-B695-15397734B6D2}"/>
    <cellStyle name="Normal 11 7 2 2 2" xfId="38247" xr:uid="{8EEF8028-EB05-4A90-B35C-B0986CDA1CF6}"/>
    <cellStyle name="Normal 11 7 2 2 2 2" xfId="38248" xr:uid="{26B6E4BF-ADE9-498D-8AB7-4A958F799875}"/>
    <cellStyle name="Normal 11 7 2 2 3" xfId="38249" xr:uid="{DC3812D1-0B53-44E8-9DB0-893D69F4E085}"/>
    <cellStyle name="Normal 11 7 2 3" xfId="38250" xr:uid="{B52415E3-A0B2-4391-9455-92FE41C0F02C}"/>
    <cellStyle name="Normal 11 7 2 3 2" xfId="38251" xr:uid="{72AA833A-239B-4EFE-A9C2-CB4B18C32FF2}"/>
    <cellStyle name="Normal 11 7 2 4" xfId="38252" xr:uid="{BAE0B4E8-A325-4505-B82D-386843001780}"/>
    <cellStyle name="Normal 11 7 3" xfId="38253" xr:uid="{A9206A5F-BC6E-42C0-9772-9AACFC3CE125}"/>
    <cellStyle name="Normal 11 7 3 2" xfId="38254" xr:uid="{90FA6BF4-B7B6-4711-A6F5-171CB50962C6}"/>
    <cellStyle name="Normal 11 7 3 2 2" xfId="38255" xr:uid="{228AD358-2913-43D3-97AE-53BD4C037026}"/>
    <cellStyle name="Normal 11 7 3 3" xfId="38256" xr:uid="{4D1C8562-9181-4901-9396-5E7BD93B7C30}"/>
    <cellStyle name="Normal 11 7 4" xfId="38257" xr:uid="{94C25A67-D9F5-41D7-AE8C-E640BFF8A992}"/>
    <cellStyle name="Normal 11 7 4 2" xfId="38258" xr:uid="{F545228B-CB6C-4118-902D-993310BCEBD4}"/>
    <cellStyle name="Normal 11 7 5" xfId="38259" xr:uid="{A0C0C3DA-2189-4A61-ADA2-8B3D04AB9096}"/>
    <cellStyle name="Normal 11 7 5 2" xfId="38260" xr:uid="{787239B7-3124-4878-9F3A-AD4D6874B15F}"/>
    <cellStyle name="Normal 11 7 6" xfId="38261" xr:uid="{7A29CFF1-0368-4109-9983-9B7E9F95E096}"/>
    <cellStyle name="Normal 11 7 7" xfId="38262" xr:uid="{E03F83B7-1484-478E-8FCE-F9EA821CB942}"/>
    <cellStyle name="Normal 11 8" xfId="38263" xr:uid="{1007DC36-A865-4D47-98CA-AD6B7405FC2C}"/>
    <cellStyle name="Normal 11 8 2" xfId="38264" xr:uid="{F317C398-D579-4D96-9C77-064F5FA18282}"/>
    <cellStyle name="Normal 11 8 2 2" xfId="38265" xr:uid="{FE12C895-7648-402B-B89E-A5C885BB2B71}"/>
    <cellStyle name="Normal 11 8 2 2 2" xfId="38266" xr:uid="{1D66FF15-942F-428E-BFDB-8AE802ADEF9E}"/>
    <cellStyle name="Normal 11 8 2 2 2 2" xfId="38267" xr:uid="{080353B1-0C18-47F1-B164-9E18FB181A3A}"/>
    <cellStyle name="Normal 11 8 2 2 3" xfId="38268" xr:uid="{27CC3503-D502-44FF-A642-B8B7D567F055}"/>
    <cellStyle name="Normal 11 8 2 3" xfId="38269" xr:uid="{66732A96-5D49-495A-8CAB-D557FE9CD9EF}"/>
    <cellStyle name="Normal 11 8 2 3 2" xfId="38270" xr:uid="{5C1DF10F-48AB-43AA-96C9-7324B93C76C3}"/>
    <cellStyle name="Normal 11 8 2 4" xfId="38271" xr:uid="{D52C1D4F-65C7-443A-A8A7-179BBF30E21E}"/>
    <cellStyle name="Normal 11 8 3" xfId="38272" xr:uid="{96C6FCB5-6579-4175-8836-42D406983A75}"/>
    <cellStyle name="Normal 11 8 3 2" xfId="38273" xr:uid="{30FE3A4D-8788-40C7-8FBB-503D52815480}"/>
    <cellStyle name="Normal 11 8 3 2 2" xfId="38274" xr:uid="{1DDB7971-681B-44A8-B9A9-CF8392158549}"/>
    <cellStyle name="Normal 11 8 3 3" xfId="38275" xr:uid="{41AA7409-FF71-42AC-A457-DD8251A6212A}"/>
    <cellStyle name="Normal 11 8 4" xfId="38276" xr:uid="{92C1F334-4A4E-43F8-BE56-07E2C3768DE5}"/>
    <cellStyle name="Normal 11 8 4 2" xfId="38277" xr:uid="{5C238211-E940-46BD-8072-59024AC8C8E5}"/>
    <cellStyle name="Normal 11 8 5" xfId="38278" xr:uid="{C7669A03-AC1E-438B-962F-894D44873DFC}"/>
    <cellStyle name="Normal 11 8 5 2" xfId="38279" xr:uid="{9BEA79DF-7EC3-435B-9C25-0639FFFC34B9}"/>
    <cellStyle name="Normal 11 8 6" xfId="38280" xr:uid="{E7308AB4-DFC7-4A8F-8051-A6D2A37ED1BF}"/>
    <cellStyle name="Normal 11 8 7" xfId="38281" xr:uid="{A03450D6-937A-4D20-BCF7-FC884418759D}"/>
    <cellStyle name="Normal 11 9" xfId="38282" xr:uid="{E40F3816-59A9-4F38-953E-F9B5222A8FCB}"/>
    <cellStyle name="Normal 11 9 2" xfId="38283" xr:uid="{9D535D4A-DC1B-457B-9126-5399A8D59F0F}"/>
    <cellStyle name="Normal 11 9 2 2" xfId="38284" xr:uid="{CC6BFD5B-678B-47A3-B2FE-41094C6AAD3E}"/>
    <cellStyle name="Normal 11 9 2 2 2" xfId="38285" xr:uid="{CBCD6BD7-2B3C-48F4-9F0B-26E56D26414C}"/>
    <cellStyle name="Normal 11 9 2 2 2 2" xfId="38286" xr:uid="{4ABF0EAD-EA80-422B-B1EE-D1D15D4CD26D}"/>
    <cellStyle name="Normal 11 9 2 2 3" xfId="38287" xr:uid="{29239061-2C55-4892-8D63-6597DB6E23DC}"/>
    <cellStyle name="Normal 11 9 2 3" xfId="38288" xr:uid="{9964526E-DA6A-471E-BD28-FEAFB14E1A93}"/>
    <cellStyle name="Normal 11 9 2 3 2" xfId="38289" xr:uid="{15BDE75D-BDF1-457C-BCDE-66A694D1A701}"/>
    <cellStyle name="Normal 11 9 2 4" xfId="38290" xr:uid="{DC4EC23C-D781-44C1-950D-DC378AB01769}"/>
    <cellStyle name="Normal 11 9 3" xfId="38291" xr:uid="{CAF2D4A5-218F-4A06-9D58-313F75AF2864}"/>
    <cellStyle name="Normal 11 9 3 2" xfId="38292" xr:uid="{ADE0FFAF-C503-41EB-9682-A21BDE2EE723}"/>
    <cellStyle name="Normal 11 9 3 2 2" xfId="38293" xr:uid="{4319D382-90B9-406C-93A2-E801241F1E15}"/>
    <cellStyle name="Normal 11 9 3 3" xfId="38294" xr:uid="{0240421F-3030-4B07-B9DF-A904AB5EF014}"/>
    <cellStyle name="Normal 11 9 4" xfId="38295" xr:uid="{4FF02EA6-5CF5-4A0F-AE31-35842DB4EE47}"/>
    <cellStyle name="Normal 11 9 4 2" xfId="38296" xr:uid="{4442C0A4-7007-42C0-A5CF-6409C89FBD18}"/>
    <cellStyle name="Normal 11 9 5" xfId="38297" xr:uid="{CE965255-A026-4E40-87D8-0E3002E3AF13}"/>
    <cellStyle name="Normal 11 9 6" xfId="38298" xr:uid="{6640B149-B9F1-4245-8F94-7708AFC87B6F}"/>
    <cellStyle name="Normal 11_Asset Register (new)" xfId="38299" xr:uid="{65C0FA54-1467-4309-86F3-FD0987477C0D}"/>
    <cellStyle name="Normal 110" xfId="51574" xr:uid="{B6FC5E2D-777C-40CF-BA87-C9234E758CAD}"/>
    <cellStyle name="Normal 110 2" xfId="51587" xr:uid="{8FC865AB-A204-479F-B05A-87D291F96473}"/>
    <cellStyle name="Normal 110 3" xfId="51595" xr:uid="{E5F5459B-E7D0-45A0-9D6A-71436656E84B}"/>
    <cellStyle name="Normal 111" xfId="51679" xr:uid="{52639C80-8E3C-4926-855A-7B79CB160A8E}"/>
    <cellStyle name="Normal 112" xfId="51684" xr:uid="{B4D731A2-CAD9-40DD-AD6E-50E968047377}"/>
    <cellStyle name="Normal 113" xfId="51687" xr:uid="{F0712B74-58BD-4595-BD05-720B0CD8FF41}"/>
    <cellStyle name="Normal 114" xfId="51690" xr:uid="{91C25374-6B0A-46A4-91B4-AA579E7F3555}"/>
    <cellStyle name="Normal 115" xfId="51694" xr:uid="{C784032E-8705-4E5E-B110-CF6205397566}"/>
    <cellStyle name="Normal 116" xfId="51696" xr:uid="{B37A4512-BFDB-4903-8445-9337128C46CC}"/>
    <cellStyle name="Normal 12" xfId="117" xr:uid="{00000000-0005-0000-0000-00000E950000}"/>
    <cellStyle name="Normal 12 10" xfId="38300" xr:uid="{A464BFC8-2C8B-45B3-B8B2-34A2BC5151E9}"/>
    <cellStyle name="Normal 12 10 2" xfId="38301" xr:uid="{204A098E-A786-4182-8086-9AD803E2868D}"/>
    <cellStyle name="Normal 12 10 2 2" xfId="38302" xr:uid="{2203657C-BD97-474C-889C-7D65C0818ADF}"/>
    <cellStyle name="Normal 12 10 2 2 2" xfId="38303" xr:uid="{F8FB92CE-B679-4C8C-9E5A-96793EDD40D8}"/>
    <cellStyle name="Normal 12 10 2 2 2 2" xfId="38304" xr:uid="{2F0BD492-B005-4816-905A-C46442A68C7D}"/>
    <cellStyle name="Normal 12 10 2 2 3" xfId="38305" xr:uid="{BD9BAECA-0AF0-408F-AE1D-40A2DA9E6FAA}"/>
    <cellStyle name="Normal 12 10 2 3" xfId="38306" xr:uid="{7E2F6FF6-46DE-4849-8F59-EB557F3E0035}"/>
    <cellStyle name="Normal 12 10 2 3 2" xfId="38307" xr:uid="{6F033EEE-38AC-4521-9AAB-E6A65471EE60}"/>
    <cellStyle name="Normal 12 10 2 4" xfId="38308" xr:uid="{9F3315B9-0EDC-43C7-80FD-84F215F4E2FA}"/>
    <cellStyle name="Normal 12 10 3" xfId="38309" xr:uid="{147AFD5E-BCAE-4B0B-B2C5-2F574CB930EF}"/>
    <cellStyle name="Normal 12 10 3 2" xfId="38310" xr:uid="{F5DEB390-A992-4B34-9DF3-78A2423EE1B2}"/>
    <cellStyle name="Normal 12 10 3 2 2" xfId="38311" xr:uid="{4E660863-F499-4056-827E-35FC7B110968}"/>
    <cellStyle name="Normal 12 10 3 3" xfId="38312" xr:uid="{2D8FC360-F5ED-4FEE-9A48-EFBF7063F526}"/>
    <cellStyle name="Normal 12 10 4" xfId="38313" xr:uid="{7CCF20F7-CCE7-4C1C-B047-44238F208374}"/>
    <cellStyle name="Normal 12 10 4 2" xfId="38314" xr:uid="{8AB911AF-5AE0-42C5-A132-B75A4A32C9B1}"/>
    <cellStyle name="Normal 12 10 5" xfId="38315" xr:uid="{701D7DA2-09BB-4F57-9681-DF16F3AC1D0C}"/>
    <cellStyle name="Normal 12 11" xfId="38316" xr:uid="{2728A98F-575B-44E9-BFD0-D3D3FED915F6}"/>
    <cellStyle name="Normal 12 11 2" xfId="38317" xr:uid="{BE0F96A5-A998-4F63-B6B7-AB6FF38BD513}"/>
    <cellStyle name="Normal 12 11 2 2" xfId="38318" xr:uid="{E5D31F76-FC94-4F3B-BFDB-1D18B4E86600}"/>
    <cellStyle name="Normal 12 11 2 2 2" xfId="38319" xr:uid="{B761A269-A8F6-469B-8A1C-9DEB4220C6E5}"/>
    <cellStyle name="Normal 12 11 2 2 2 2" xfId="38320" xr:uid="{CE44DFE8-521D-4A85-BF58-E09A570B2032}"/>
    <cellStyle name="Normal 12 11 2 2 3" xfId="38321" xr:uid="{77C60C96-9FC2-4C73-9DAE-0D437FC582C3}"/>
    <cellStyle name="Normal 12 11 2 3" xfId="38322" xr:uid="{4621EE8B-DDF2-404C-91A7-EB0ACA6F859C}"/>
    <cellStyle name="Normal 12 11 2 3 2" xfId="38323" xr:uid="{0A68E736-C834-4209-B4EF-91538F02EDD6}"/>
    <cellStyle name="Normal 12 11 2 4" xfId="38324" xr:uid="{E749512B-40B7-4A98-A576-FABEB6AEA5D6}"/>
    <cellStyle name="Normal 12 11 3" xfId="38325" xr:uid="{E0DA6868-E659-411F-B605-679F70025E46}"/>
    <cellStyle name="Normal 12 11 3 2" xfId="38326" xr:uid="{87486AF9-BC2D-433D-9821-50D1F5B3C940}"/>
    <cellStyle name="Normal 12 11 3 2 2" xfId="38327" xr:uid="{6F897620-6DC4-4FDA-924E-2A6011630471}"/>
    <cellStyle name="Normal 12 11 3 3" xfId="38328" xr:uid="{C6A80FD8-E3D5-4148-9257-5DD808F48BDE}"/>
    <cellStyle name="Normal 12 11 4" xfId="38329" xr:uid="{18BD1BC2-4EEA-405B-9732-68C0319DD05A}"/>
    <cellStyle name="Normal 12 11 4 2" xfId="38330" xr:uid="{E315DAD2-6D92-450B-8B3C-36F82FB1644D}"/>
    <cellStyle name="Normal 12 11 5" xfId="38331" xr:uid="{699F1EC3-B008-4862-9154-A01A51BA55F7}"/>
    <cellStyle name="Normal 12 12" xfId="38332" xr:uid="{AA1B3FA2-8CB2-42A6-8E45-79A1FF67624D}"/>
    <cellStyle name="Normal 12 12 2" xfId="38333" xr:uid="{71FB1F27-F617-4368-AC51-037BFB79D325}"/>
    <cellStyle name="Normal 12 13" xfId="38334" xr:uid="{757F6540-436A-4A43-AACD-B382BFADD73E}"/>
    <cellStyle name="Normal 12 2" xfId="38335" xr:uid="{4DEBAE4C-A45F-49A0-AC93-C7494702EAC5}"/>
    <cellStyle name="Normal 12 2 10" xfId="38336" xr:uid="{896A03DB-79B1-44F5-9E07-7918C287D275}"/>
    <cellStyle name="Normal 12 2 11" xfId="38337" xr:uid="{7FE3946E-8272-4E4E-9AB4-E92D92BE56F2}"/>
    <cellStyle name="Normal 12 2 2" xfId="38338" xr:uid="{598E14AD-AA8E-4154-B284-37BE714F7DFF}"/>
    <cellStyle name="Normal 12 2 2 2" xfId="38339" xr:uid="{B80985CD-5B5A-4909-8E98-F4CDECB8B995}"/>
    <cellStyle name="Normal 12 2 2 2 2" xfId="38340" xr:uid="{8CEE542A-6EDD-4F64-95C0-DBB6FCF5D1A3}"/>
    <cellStyle name="Normal 12 2 2 2 2 2" xfId="38341" xr:uid="{4CFC30A1-7C06-4125-93C7-21CD76001147}"/>
    <cellStyle name="Normal 12 2 2 2 2 2 2" xfId="38342" xr:uid="{43DC295A-AD5B-41A3-8BD7-E9DCE8D3981C}"/>
    <cellStyle name="Normal 12 2 2 2 2 2 2 2" xfId="38343" xr:uid="{FD8E7FA0-AEC8-4F3B-83D5-1748ED496355}"/>
    <cellStyle name="Normal 12 2 2 2 2 2 3" xfId="38344" xr:uid="{CD469BE2-84D9-4030-9B7F-057C3D0C4715}"/>
    <cellStyle name="Normal 12 2 2 2 2 3" xfId="38345" xr:uid="{C29906D8-1BC7-4441-9262-912BE62AB53A}"/>
    <cellStyle name="Normal 12 2 2 2 2 3 2" xfId="38346" xr:uid="{2952D246-4798-461B-A3D4-7A16188031E5}"/>
    <cellStyle name="Normal 12 2 2 2 2 4" xfId="38347" xr:uid="{DFF20671-90D2-4C82-A8AF-D035CB615DB7}"/>
    <cellStyle name="Normal 12 2 2 2 2 4 2" xfId="38348" xr:uid="{BD8E80E5-66B1-4C96-B362-42C6FBDB9259}"/>
    <cellStyle name="Normal 12 2 2 2 2 5" xfId="38349" xr:uid="{99BDAB1A-CA25-4B46-91B1-814BC942F837}"/>
    <cellStyle name="Normal 12 2 2 2 2 6" xfId="38350" xr:uid="{A6D30E18-D52E-4E10-B1A5-C2E2EE9BBDE3}"/>
    <cellStyle name="Normal 12 2 2 2 3" xfId="38351" xr:uid="{C16CE534-2819-44B6-AD37-DBB6F58CF6F6}"/>
    <cellStyle name="Normal 12 2 2 2 3 2" xfId="38352" xr:uid="{2DD3C472-F20B-44A6-9D1E-65876EBFA1C5}"/>
    <cellStyle name="Normal 12 2 2 2 3 2 2" xfId="38353" xr:uid="{AB1EED5E-FE69-4F02-B6A6-B4E18D006863}"/>
    <cellStyle name="Normal 12 2 2 2 3 3" xfId="38354" xr:uid="{06BA52C5-5C04-4A33-9C16-A035983CCC5A}"/>
    <cellStyle name="Normal 12 2 2 2 4" xfId="38355" xr:uid="{4B4AA3F3-9A7B-4AE2-B359-A62BD07306ED}"/>
    <cellStyle name="Normal 12 2 2 2 4 2" xfId="38356" xr:uid="{CF65E625-DD19-4B53-B131-8534CFFA4673}"/>
    <cellStyle name="Normal 12 2 2 2 5" xfId="38357" xr:uid="{96F3389C-ED1D-46BE-9836-45FEE9875F4B}"/>
    <cellStyle name="Normal 12 2 2 2 5 2" xfId="38358" xr:uid="{6A3D042F-15D4-4478-B8AA-C8E3CB4E3034}"/>
    <cellStyle name="Normal 12 2 2 2 6" xfId="38359" xr:uid="{46684432-7A33-4435-86A1-99AD6F58FCFA}"/>
    <cellStyle name="Normal 12 2 2 2 7" xfId="38360" xr:uid="{1B26361F-0CE6-476B-8986-970FA0B2A755}"/>
    <cellStyle name="Normal 12 2 2 3" xfId="38361" xr:uid="{785DC70C-ABAF-4F56-A48E-5130D9E44FAF}"/>
    <cellStyle name="Normal 12 2 2 3 2" xfId="38362" xr:uid="{7A78654D-9F6E-4637-AFC3-ACA407DDE595}"/>
    <cellStyle name="Normal 12 2 2 3 2 2" xfId="38363" xr:uid="{F8D88C2A-6E7E-4034-9A44-A4CD28E85FCD}"/>
    <cellStyle name="Normal 12 2 2 3 2 2 2" xfId="38364" xr:uid="{51EC0F71-7B2F-4EFC-A80D-C5789EE91226}"/>
    <cellStyle name="Normal 12 2 2 3 2 2 2 2" xfId="38365" xr:uid="{783AF085-CE4D-4CBB-A7A6-9D31E83B3B78}"/>
    <cellStyle name="Normal 12 2 2 3 2 2 3" xfId="38366" xr:uid="{9D437BC7-1248-4B1B-A18E-87FA62F99C15}"/>
    <cellStyle name="Normal 12 2 2 3 2 3" xfId="38367" xr:uid="{4652EFC7-B2D1-4AE2-ACB1-AFA4D3CEEB18}"/>
    <cellStyle name="Normal 12 2 2 3 2 3 2" xfId="38368" xr:uid="{AED9B453-607C-405B-906F-37E7AE896B2D}"/>
    <cellStyle name="Normal 12 2 2 3 2 4" xfId="38369" xr:uid="{8D22AAFB-CCC6-4DE1-BA38-4A81EFABC618}"/>
    <cellStyle name="Normal 12 2 2 3 3" xfId="38370" xr:uid="{464A2A13-7C78-443B-97B5-586DF01F47D5}"/>
    <cellStyle name="Normal 12 2 2 3 3 2" xfId="38371" xr:uid="{7B82712F-D6A4-40E5-99CA-022A79A70B16}"/>
    <cellStyle name="Normal 12 2 2 3 3 2 2" xfId="38372" xr:uid="{3DE1BDFE-40E7-4F83-91ED-B6417349FE6D}"/>
    <cellStyle name="Normal 12 2 2 3 3 3" xfId="38373" xr:uid="{94678C66-71CA-4E2B-824F-B33B7B04173C}"/>
    <cellStyle name="Normal 12 2 2 3 4" xfId="38374" xr:uid="{42E36A56-65DC-4DE2-B109-71FE5B393E01}"/>
    <cellStyle name="Normal 12 2 2 3 4 2" xfId="38375" xr:uid="{579740AF-1C55-4878-ABD0-21497C9AF3C7}"/>
    <cellStyle name="Normal 12 2 2 3 5" xfId="38376" xr:uid="{8D54B4DE-922D-4E60-8E84-206C7730C733}"/>
    <cellStyle name="Normal 12 2 2 3 5 2" xfId="38377" xr:uid="{7A46BB20-0F4F-4861-B0DF-F3922D286825}"/>
    <cellStyle name="Normal 12 2 2 3 6" xfId="38378" xr:uid="{885E172A-9BAE-42BD-B6D6-1226E941A9EE}"/>
    <cellStyle name="Normal 12 2 2 3 7" xfId="38379" xr:uid="{A947485E-FCD7-4B06-8215-FB5187D26959}"/>
    <cellStyle name="Normal 12 2 2 4" xfId="38380" xr:uid="{82CDE202-89E0-4799-8BB2-0DE334988433}"/>
    <cellStyle name="Normal 12 2 2 4 2" xfId="38381" xr:uid="{AB856125-3F73-45D9-BB5C-0F1D374C1D7E}"/>
    <cellStyle name="Normal 12 2 2 4 2 2" xfId="38382" xr:uid="{1D0D197F-A155-4C02-ADF6-30A5FC174BB8}"/>
    <cellStyle name="Normal 12 2 2 4 2 2 2" xfId="38383" xr:uid="{9871C468-137C-4C36-9811-E2025D2A4DFB}"/>
    <cellStyle name="Normal 12 2 2 4 2 3" xfId="38384" xr:uid="{808955F6-E28A-4CF9-81C8-B116437C10D9}"/>
    <cellStyle name="Normal 12 2 2 4 3" xfId="38385" xr:uid="{CE4ECC30-838A-49D7-877E-997084A874D9}"/>
    <cellStyle name="Normal 12 2 2 4 3 2" xfId="38386" xr:uid="{F1EF2239-1B2E-4CE9-8786-963E9B013F1F}"/>
    <cellStyle name="Normal 12 2 2 4 4" xfId="38387" xr:uid="{10CC4778-7523-42D7-90DF-65E1C3216327}"/>
    <cellStyle name="Normal 12 2 2 5" xfId="38388" xr:uid="{1CE18E99-3ED0-4F45-A493-EEB1DEA09E02}"/>
    <cellStyle name="Normal 12 2 2 5 2" xfId="38389" xr:uid="{85CFD30E-6392-4600-A40A-825874B5786F}"/>
    <cellStyle name="Normal 12 2 2 5 2 2" xfId="38390" xr:uid="{FC767724-BBD9-468F-BC1B-BB1233B1E90A}"/>
    <cellStyle name="Normal 12 2 2 5 3" xfId="38391" xr:uid="{11E03047-E35D-4CE2-95E4-4CED27FE1AD9}"/>
    <cellStyle name="Normal 12 2 2 6" xfId="38392" xr:uid="{B90C0A41-D3F1-4DE3-8720-FB3A3C0C5A63}"/>
    <cellStyle name="Normal 12 2 2 6 2" xfId="38393" xr:uid="{5C646329-6C9E-4E31-AB63-FD95208BD123}"/>
    <cellStyle name="Normal 12 2 2 7" xfId="38394" xr:uid="{727D7589-85BE-4901-AEFB-FC3CD7D1709D}"/>
    <cellStyle name="Normal 12 2 2 7 2" xfId="38395" xr:uid="{10615EF0-0BF2-4B59-B110-A0C84A7B4E58}"/>
    <cellStyle name="Normal 12 2 2 8" xfId="38396" xr:uid="{C57609FB-8C5F-44E5-B2D7-76DA4CE59FA1}"/>
    <cellStyle name="Normal 12 2 2 9" xfId="38397" xr:uid="{ABFB2AA5-80E6-4614-92C8-EC0F3CC7E199}"/>
    <cellStyle name="Normal 12 2 3" xfId="38398" xr:uid="{89A0A3C1-7384-4978-8953-D85FC073AEE8}"/>
    <cellStyle name="Normal 12 2 3 2" xfId="38399" xr:uid="{300AB2CF-A078-478E-B9B8-B0CAF871FC47}"/>
    <cellStyle name="Normal 12 2 3 2 2" xfId="38400" xr:uid="{7FFEFFA6-D98F-4BDB-835B-AF484CC1E979}"/>
    <cellStyle name="Normal 12 2 3 2 2 2" xfId="38401" xr:uid="{0636C0F7-298E-42AB-8F7E-CD70EC003360}"/>
    <cellStyle name="Normal 12 2 3 2 2 2 2" xfId="38402" xr:uid="{C72286C5-BB71-4433-AAF5-F87C78F96684}"/>
    <cellStyle name="Normal 12 2 3 2 2 2 2 2" xfId="38403" xr:uid="{19F70848-D82B-498A-82E5-FE998228164F}"/>
    <cellStyle name="Normal 12 2 3 2 2 2 3" xfId="38404" xr:uid="{D10F448F-0DC1-42C0-8788-DB7532E8121E}"/>
    <cellStyle name="Normal 12 2 3 2 2 3" xfId="38405" xr:uid="{813AC1BB-AD9B-458D-BE07-19018943B678}"/>
    <cellStyle name="Normal 12 2 3 2 2 3 2" xfId="38406" xr:uid="{0FBE4029-A54E-4EE3-8469-4E7BC51E246E}"/>
    <cellStyle name="Normal 12 2 3 2 2 4" xfId="38407" xr:uid="{011F9A85-7025-4A35-84D4-9E8CD64E68A8}"/>
    <cellStyle name="Normal 12 2 3 2 3" xfId="38408" xr:uid="{B3D43578-1867-4073-8EE9-C6E9EE6FF311}"/>
    <cellStyle name="Normal 12 2 3 2 3 2" xfId="38409" xr:uid="{16B7677F-2CCF-4424-89D0-640B90D6978C}"/>
    <cellStyle name="Normal 12 2 3 2 3 2 2" xfId="38410" xr:uid="{B0F70DE2-15E5-454B-9507-6D542D9563A4}"/>
    <cellStyle name="Normal 12 2 3 2 3 3" xfId="38411" xr:uid="{4528ECB0-B9FB-4CF3-94A3-FD42ED3D53C2}"/>
    <cellStyle name="Normal 12 2 3 2 4" xfId="38412" xr:uid="{80CA0B80-2269-4697-81F9-145C7EF1087A}"/>
    <cellStyle name="Normal 12 2 3 2 4 2" xfId="38413" xr:uid="{B19C3C79-2EBA-48B1-8B52-E83F065F6ED9}"/>
    <cellStyle name="Normal 12 2 3 2 5" xfId="38414" xr:uid="{D0AA74D3-162A-4FE3-A154-E728FA5E9A96}"/>
    <cellStyle name="Normal 12 2 3 2 5 2" xfId="38415" xr:uid="{32FC326B-39A3-4C1F-AF64-09B1D024713E}"/>
    <cellStyle name="Normal 12 2 3 2 6" xfId="38416" xr:uid="{A56C552F-007C-4535-80E8-1F827D4921C1}"/>
    <cellStyle name="Normal 12 2 3 2 7" xfId="38417" xr:uid="{94426DA6-126B-40A9-88CE-8BA21EAF5568}"/>
    <cellStyle name="Normal 12 2 3 3" xfId="38418" xr:uid="{3BE8F1EB-2A2B-4EE1-8BBA-F2B42AD5F569}"/>
    <cellStyle name="Normal 12 2 3 3 2" xfId="38419" xr:uid="{A50EA12E-BB0B-4155-8F8F-602C060C18B5}"/>
    <cellStyle name="Normal 12 2 3 3 2 2" xfId="38420" xr:uid="{5E1A8217-39E1-4309-84D7-4B26FC45C32B}"/>
    <cellStyle name="Normal 12 2 3 3 2 2 2" xfId="38421" xr:uid="{6C4ABE4E-EBD8-4571-8F12-7D44E88BCF4D}"/>
    <cellStyle name="Normal 12 2 3 3 2 2 2 2" xfId="38422" xr:uid="{FC5F4760-1D34-4285-A77B-2D50D4F21F4D}"/>
    <cellStyle name="Normal 12 2 3 3 2 2 3" xfId="38423" xr:uid="{848DE727-E098-446C-B53C-2045B757D853}"/>
    <cellStyle name="Normal 12 2 3 3 2 3" xfId="38424" xr:uid="{0764E1EC-6CA8-4745-A041-5E75E566497B}"/>
    <cellStyle name="Normal 12 2 3 3 2 3 2" xfId="38425" xr:uid="{591BA09C-610E-42EC-A61A-8F473DD96354}"/>
    <cellStyle name="Normal 12 2 3 3 2 4" xfId="38426" xr:uid="{61356174-DC38-4B72-988F-03FACBFA07E1}"/>
    <cellStyle name="Normal 12 2 3 3 3" xfId="38427" xr:uid="{09D76245-F809-4228-897D-E2CDB246E713}"/>
    <cellStyle name="Normal 12 2 3 3 3 2" xfId="38428" xr:uid="{1BD83512-944A-40D8-8C10-6E47D6281ABC}"/>
    <cellStyle name="Normal 12 2 3 3 3 2 2" xfId="38429" xr:uid="{FCB64418-739D-48E1-BD64-FF6CBBA1CCF3}"/>
    <cellStyle name="Normal 12 2 3 3 3 3" xfId="38430" xr:uid="{DC8DBFFE-E4EB-41A0-880D-C63873C60D40}"/>
    <cellStyle name="Normal 12 2 3 3 4" xfId="38431" xr:uid="{4DDED69B-8DD4-4965-AFF4-00355369B34E}"/>
    <cellStyle name="Normal 12 2 3 3 4 2" xfId="38432" xr:uid="{F138D277-38BA-4052-89A7-8851EC1B1334}"/>
    <cellStyle name="Normal 12 2 3 3 5" xfId="38433" xr:uid="{2F4F1271-7508-40F4-90BC-E69D435EDDA7}"/>
    <cellStyle name="Normal 12 2 3 4" xfId="38434" xr:uid="{06D8490E-47B9-4386-B8DD-44BD4B097D90}"/>
    <cellStyle name="Normal 12 2 3 4 2" xfId="38435" xr:uid="{86C36D1E-98DB-496A-948D-8C355AF88C3A}"/>
    <cellStyle name="Normal 12 2 3 4 2 2" xfId="38436" xr:uid="{D8B3C5FB-16A1-4053-8015-3E075C629C15}"/>
    <cellStyle name="Normal 12 2 3 4 2 2 2" xfId="38437" xr:uid="{C6C76FDF-128A-4B87-8E7E-35A2D0546001}"/>
    <cellStyle name="Normal 12 2 3 4 2 3" xfId="38438" xr:uid="{3100A13B-E6B8-4271-A4E4-AF350A95EC4B}"/>
    <cellStyle name="Normal 12 2 3 4 3" xfId="38439" xr:uid="{480AC598-9CA9-47EC-B04D-987D9E0408EA}"/>
    <cellStyle name="Normal 12 2 3 4 3 2" xfId="38440" xr:uid="{E06F5A99-5BA9-4ADA-A89D-9831403AB38D}"/>
    <cellStyle name="Normal 12 2 3 4 4" xfId="38441" xr:uid="{C72F3BB8-4605-48B1-904A-9AD007F3EEE8}"/>
    <cellStyle name="Normal 12 2 3 5" xfId="38442" xr:uid="{A3B8E5DB-7441-4964-88AD-535F2CBB4EAE}"/>
    <cellStyle name="Normal 12 2 3 5 2" xfId="38443" xr:uid="{41E077CB-F224-437B-AEB6-9BAF37C8B7CC}"/>
    <cellStyle name="Normal 12 2 3 5 2 2" xfId="38444" xr:uid="{F9AA9E93-9752-40CF-BF3C-2F1F8FE3B02D}"/>
    <cellStyle name="Normal 12 2 3 5 3" xfId="38445" xr:uid="{F6BCCCB2-ECC0-4FAA-8DDA-31DE93822323}"/>
    <cellStyle name="Normal 12 2 3 6" xfId="38446" xr:uid="{2762C17C-4FD9-4B93-BAF8-A09D4AF33CCC}"/>
    <cellStyle name="Normal 12 2 3 6 2" xfId="38447" xr:uid="{500B02DB-C739-4678-B579-DA36F821CF56}"/>
    <cellStyle name="Normal 12 2 3 7" xfId="38448" xr:uid="{341E5A95-1A73-4897-B92F-D5F44CD7BFDC}"/>
    <cellStyle name="Normal 12 2 3 7 2" xfId="38449" xr:uid="{E9E50BA4-22CA-484D-BF0A-6A91DFE33647}"/>
    <cellStyle name="Normal 12 2 3 8" xfId="38450" xr:uid="{E5A362A7-CB7A-489D-9F8C-0DFCFDF8ACB0}"/>
    <cellStyle name="Normal 12 2 3 9" xfId="38451" xr:uid="{544A7058-6FCE-4F0E-998F-1BE38C94D668}"/>
    <cellStyle name="Normal 12 2 4" xfId="38452" xr:uid="{F9A78EA1-9953-48E8-9FDD-1699D0F266FE}"/>
    <cellStyle name="Normal 12 2 4 2" xfId="38453" xr:uid="{491E3931-751B-4500-92BB-93E7E7BD1D3B}"/>
    <cellStyle name="Normal 12 2 4 2 2" xfId="38454" xr:uid="{FC5D42E0-E814-4919-AE82-39A6DFB34F98}"/>
    <cellStyle name="Normal 12 2 4 3" xfId="38455" xr:uid="{BD1FC426-CCAA-493E-B00A-D88EF86A8BA2}"/>
    <cellStyle name="Normal 12 2 5" xfId="38456" xr:uid="{C978C416-0EB5-4BE5-820D-7BB9250D052F}"/>
    <cellStyle name="Normal 12 2 5 2" xfId="38457" xr:uid="{B7F369A3-871A-4058-B52C-859122480916}"/>
    <cellStyle name="Normal 12 2 5 2 2" xfId="38458" xr:uid="{79048434-221B-4647-A353-6769DF88562E}"/>
    <cellStyle name="Normal 12 2 5 2 2 2" xfId="38459" xr:uid="{AEAD5900-A1CF-4B6C-B467-E5647584B171}"/>
    <cellStyle name="Normal 12 2 5 2 2 2 2" xfId="38460" xr:uid="{6652790A-E596-4A88-AE18-E1C51A7A8195}"/>
    <cellStyle name="Normal 12 2 5 2 2 3" xfId="38461" xr:uid="{A891C390-5E3F-444E-AC6A-BA8FB9DADD96}"/>
    <cellStyle name="Normal 12 2 5 2 3" xfId="38462" xr:uid="{D3AB4776-40F7-4E28-8FD6-7FA7BD0EA3E8}"/>
    <cellStyle name="Normal 12 2 5 2 3 2" xfId="38463" xr:uid="{FB759516-1FEB-44C1-AD5C-6DD02F6EB284}"/>
    <cellStyle name="Normal 12 2 5 2 4" xfId="38464" xr:uid="{D69C7196-D99F-4CF3-8DDD-BAB949D1C466}"/>
    <cellStyle name="Normal 12 2 5 3" xfId="38465" xr:uid="{E681A207-1D5D-4CD5-BF58-4FB8D762259F}"/>
    <cellStyle name="Normal 12 2 5 3 2" xfId="38466" xr:uid="{137FF353-7EBF-42FA-8DE0-3FB77E3BE185}"/>
    <cellStyle name="Normal 12 2 5 3 2 2" xfId="38467" xr:uid="{9784FD19-7D16-4603-9DB4-A0BFBD2AF7BB}"/>
    <cellStyle name="Normal 12 2 5 3 3" xfId="38468" xr:uid="{FF07D1C7-EC6C-4D8E-9342-9FCFA10C8FBD}"/>
    <cellStyle name="Normal 12 2 5 4" xfId="38469" xr:uid="{D80818D5-45D5-4918-BC6A-B2989B3A307E}"/>
    <cellStyle name="Normal 12 2 5 4 2" xfId="38470" xr:uid="{F37278F6-A206-4716-894E-94A1B0104125}"/>
    <cellStyle name="Normal 12 2 5 5" xfId="38471" xr:uid="{8B3F1C7A-2E53-4197-B14C-062467854838}"/>
    <cellStyle name="Normal 12 2 6" xfId="38472" xr:uid="{3D5C90AC-C100-43AB-A0F9-F30E34E1E9C8}"/>
    <cellStyle name="Normal 12 2 6 2" xfId="38473" xr:uid="{602D649D-6CE5-4D06-AF78-A0E2F94DDACB}"/>
    <cellStyle name="Normal 12 2 6 2 2" xfId="38474" xr:uid="{D87BD042-72B9-4671-8BA3-C1681CD7CF4A}"/>
    <cellStyle name="Normal 12 2 6 2 2 2" xfId="38475" xr:uid="{898831D2-627F-4B39-B2CF-EC31A125ED67}"/>
    <cellStyle name="Normal 12 2 6 2 3" xfId="38476" xr:uid="{61D4DCF5-8D4A-41B4-A8F2-8CF656689F7B}"/>
    <cellStyle name="Normal 12 2 6 3" xfId="38477" xr:uid="{FD6BE852-D90A-499D-83BB-F76D22CB0D70}"/>
    <cellStyle name="Normal 12 2 6 3 2" xfId="38478" xr:uid="{C900B8CE-E54D-492B-B74B-2D29C60117ED}"/>
    <cellStyle name="Normal 12 2 6 4" xfId="38479" xr:uid="{53BC7E0D-B726-400E-846D-4719783A7EE8}"/>
    <cellStyle name="Normal 12 2 7" xfId="38480" xr:uid="{D01EE78A-58D1-4DA7-AAA9-B39A324FB4D5}"/>
    <cellStyle name="Normal 12 2 7 2" xfId="38481" xr:uid="{FB394F51-F00C-4190-9708-C8AB9AD0BDE7}"/>
    <cellStyle name="Normal 12 2 7 2 2" xfId="38482" xr:uid="{A8D7651C-0804-4890-9F86-8212A8C913E8}"/>
    <cellStyle name="Normal 12 2 7 3" xfId="38483" xr:uid="{E95BAC79-88CA-4C38-9E86-358771F6B3BE}"/>
    <cellStyle name="Normal 12 2 8" xfId="38484" xr:uid="{38AA10DA-58E4-4712-97FC-6459E0561F70}"/>
    <cellStyle name="Normal 12 2 8 2" xfId="38485" xr:uid="{86DEB2D1-F4B5-4C57-B1BB-0C82C0E96906}"/>
    <cellStyle name="Normal 12 2 9" xfId="38486" xr:uid="{DDC4111D-5EAD-4BAC-9464-73CDD5D10C21}"/>
    <cellStyle name="Normal 12 2 9 2" xfId="38487" xr:uid="{0C1AAC96-D382-4E41-B387-12D6BF701B7A}"/>
    <cellStyle name="Normal 12 2_Asset Register (new)" xfId="38488" xr:uid="{86CA1A9F-CFC1-4B7F-9967-1092068A44F5}"/>
    <cellStyle name="Normal 12 3" xfId="38489" xr:uid="{6221A19C-DB89-4D94-8422-D07DF63F0BA4}"/>
    <cellStyle name="Normal 12 3 2" xfId="38490" xr:uid="{DE248B7B-F99B-448E-A8F8-F765CC79E62E}"/>
    <cellStyle name="Normal 12 3 2 2" xfId="38491" xr:uid="{019A3D9E-B931-4334-B99F-722FF9D3A951}"/>
    <cellStyle name="Normal 12 3 2 2 2" xfId="38492" xr:uid="{1797EFCA-526E-45F6-AAEE-D700CEAB2303}"/>
    <cellStyle name="Normal 12 3 2 2 2 2" xfId="38493" xr:uid="{264568DB-8A77-4482-8516-3862A4109346}"/>
    <cellStyle name="Normal 12 3 2 2 2 2 2" xfId="38494" xr:uid="{A4C04E8F-AB60-46C2-9823-6EBB176EF4C4}"/>
    <cellStyle name="Normal 12 3 2 2 2 3" xfId="38495" xr:uid="{BCA4F15A-A894-4763-B47F-A248C4BA0A5A}"/>
    <cellStyle name="Normal 12 3 2 2 3" xfId="38496" xr:uid="{169363A9-1418-4121-B6DF-51CB08D0802F}"/>
    <cellStyle name="Normal 12 3 2 2 3 2" xfId="38497" xr:uid="{4F9D9676-DAB0-43D5-A5C0-2718E4E547CE}"/>
    <cellStyle name="Normal 12 3 2 2 4" xfId="38498" xr:uid="{C0FB44A0-B6AC-42C3-A587-1033E43B2E44}"/>
    <cellStyle name="Normal 12 3 2 2 4 2" xfId="38499" xr:uid="{9B6FC0D3-2249-4FDF-A317-A49FF356F786}"/>
    <cellStyle name="Normal 12 3 2 2 5" xfId="38500" xr:uid="{B63A8F18-D52F-4EC4-A89C-B4B8CAF23F98}"/>
    <cellStyle name="Normal 12 3 2 2 6" xfId="38501" xr:uid="{92882366-E7F3-4518-944F-3DDF7C761145}"/>
    <cellStyle name="Normal 12 3 2 3" xfId="38502" xr:uid="{EB600EDB-72AE-480B-B995-607160244094}"/>
    <cellStyle name="Normal 12 3 2 3 2" xfId="38503" xr:uid="{2872D71B-4BAA-4BFC-B8A1-CB218C5DA56B}"/>
    <cellStyle name="Normal 12 3 2 3 2 2" xfId="38504" xr:uid="{71FFF861-2061-4C98-A42D-E58160CC8E0F}"/>
    <cellStyle name="Normal 12 3 2 3 3" xfId="38505" xr:uid="{70E7C39B-C8B1-4605-A233-98312C11F68B}"/>
    <cellStyle name="Normal 12 3 2 4" xfId="38506" xr:uid="{9DE99374-CD2B-449F-8198-B43C1F7BA537}"/>
    <cellStyle name="Normal 12 3 2 4 2" xfId="38507" xr:uid="{F362D8A6-9B47-4124-8812-3947A9110381}"/>
    <cellStyle name="Normal 12 3 2 5" xfId="38508" xr:uid="{BBEB11FD-EB74-4180-B08A-AABF6200A14B}"/>
    <cellStyle name="Normal 12 3 2 5 2" xfId="38509" xr:uid="{05A64373-7F60-4FE7-9ECD-C276D69390B3}"/>
    <cellStyle name="Normal 12 3 2 6" xfId="38510" xr:uid="{0B2C6FB9-A370-4155-895B-E9059AEB5CCE}"/>
    <cellStyle name="Normal 12 3 2 7" xfId="38511" xr:uid="{C56DB8D9-8C00-4146-ADE2-D744C3C02EAA}"/>
    <cellStyle name="Normal 12 3 3" xfId="38512" xr:uid="{03622DB7-F9E9-4C02-A805-88CAC8003C3C}"/>
    <cellStyle name="Normal 12 3 3 2" xfId="38513" xr:uid="{835322D7-9674-4E61-83A1-9FD5EDEC0329}"/>
    <cellStyle name="Normal 12 3 3 2 2" xfId="38514" xr:uid="{32813340-8DF3-478A-A5C4-41912138AE8E}"/>
    <cellStyle name="Normal 12 3 3 2 2 2" xfId="38515" xr:uid="{52C005F8-DC76-4EFB-AECA-44FF623C5DF8}"/>
    <cellStyle name="Normal 12 3 3 2 2 2 2" xfId="38516" xr:uid="{421AD049-D017-456F-BAF5-035464EE44F2}"/>
    <cellStyle name="Normal 12 3 3 2 2 3" xfId="38517" xr:uid="{3CBD2194-D855-4BF4-B99F-BD21A038BE28}"/>
    <cellStyle name="Normal 12 3 3 2 3" xfId="38518" xr:uid="{4AE263DC-C224-4340-96F6-82DF3C8C9E6E}"/>
    <cellStyle name="Normal 12 3 3 2 3 2" xfId="38519" xr:uid="{5A42D9A3-B9C6-4BA9-A612-30C31498E07E}"/>
    <cellStyle name="Normal 12 3 3 2 4" xfId="38520" xr:uid="{4F2E39E5-CFF5-4FED-B73A-6B2CFC66EF65}"/>
    <cellStyle name="Normal 12 3 3 3" xfId="38521" xr:uid="{20556E8F-1712-4D53-A902-8199F8EF8183}"/>
    <cellStyle name="Normal 12 3 3 3 2" xfId="38522" xr:uid="{A2597A5C-3388-4C07-96AE-F56CD91F8A6C}"/>
    <cellStyle name="Normal 12 3 3 3 2 2" xfId="38523" xr:uid="{3D5FEAAF-B1EC-4B85-9471-668A138B0CD7}"/>
    <cellStyle name="Normal 12 3 3 3 3" xfId="38524" xr:uid="{C1318455-F6F9-42D6-A7F8-1350F1A25032}"/>
    <cellStyle name="Normal 12 3 3 4" xfId="38525" xr:uid="{54E86A64-4F39-42FD-8A90-C6CF41FBBAE4}"/>
    <cellStyle name="Normal 12 3 3 4 2" xfId="38526" xr:uid="{CA3A14FD-77C1-41EF-96D2-C5BF1CC4C41A}"/>
    <cellStyle name="Normal 12 3 3 5" xfId="38527" xr:uid="{8FEBAA4B-8DF8-4EF7-8122-65F3217266D6}"/>
    <cellStyle name="Normal 12 3 3 5 2" xfId="38528" xr:uid="{61F1A1AB-E4AF-43E9-A430-1F4FD01C6AEC}"/>
    <cellStyle name="Normal 12 3 3 6" xfId="38529" xr:uid="{1713F1E1-FE11-48EC-BF40-868D08C29B61}"/>
    <cellStyle name="Normal 12 3 3 7" xfId="38530" xr:uid="{32140415-1DC5-4637-BFD6-E11261D84A19}"/>
    <cellStyle name="Normal 12 3 4" xfId="38531" xr:uid="{62E55D0A-EF13-4AC3-96C1-6984E9D85BCC}"/>
    <cellStyle name="Normal 12 3 4 2" xfId="38532" xr:uid="{3D81EB0D-D027-40BB-9BBE-258D368D3C16}"/>
    <cellStyle name="Normal 12 3 4 2 2" xfId="38533" xr:uid="{0828A0EB-20C1-4B7D-BFE4-29B33D6BBCB8}"/>
    <cellStyle name="Normal 12 3 4 2 2 2" xfId="38534" xr:uid="{08516E16-0D8E-4A77-A28A-CBEC80085CDF}"/>
    <cellStyle name="Normal 12 3 4 2 3" xfId="38535" xr:uid="{5E3631EB-D43F-4ACA-9046-6159E5A8131E}"/>
    <cellStyle name="Normal 12 3 4 3" xfId="38536" xr:uid="{8D56C37F-EA19-4F45-959D-9B08F1F07E48}"/>
    <cellStyle name="Normal 12 3 4 3 2" xfId="38537" xr:uid="{67765D0F-C231-4B10-8635-9EBB6B123CB9}"/>
    <cellStyle name="Normal 12 3 4 4" xfId="38538" xr:uid="{7B5568D0-A90E-4159-BC96-2F27621A4E6D}"/>
    <cellStyle name="Normal 12 3 5" xfId="38539" xr:uid="{64521D4F-5EDF-4E9E-82BC-8CDF6E8DA2E1}"/>
    <cellStyle name="Normal 12 3 5 2" xfId="38540" xr:uid="{C2CC0EFA-F1DB-4E96-A57F-129074116F83}"/>
    <cellStyle name="Normal 12 3 5 2 2" xfId="38541" xr:uid="{1D1D064D-44E5-47BF-99C3-EB3F6469AEB9}"/>
    <cellStyle name="Normal 12 3 5 3" xfId="38542" xr:uid="{74887093-0584-4276-B427-47F1565101DE}"/>
    <cellStyle name="Normal 12 3 6" xfId="38543" xr:uid="{30B035B8-8E73-45E9-AEC3-AC3B7ECE4EE9}"/>
    <cellStyle name="Normal 12 3 6 2" xfId="38544" xr:uid="{56FEA477-AB7F-4DE2-9E3F-E01076AA551D}"/>
    <cellStyle name="Normal 12 3 7" xfId="38545" xr:uid="{73EB644C-4F5D-49B1-994C-A704025B81BD}"/>
    <cellStyle name="Normal 12 3 7 2" xfId="38546" xr:uid="{F0A24D93-C1BB-4FBF-8157-F95B2B025553}"/>
    <cellStyle name="Normal 12 3 8" xfId="38547" xr:uid="{BAC96942-3F2D-4448-8512-4B820B715BCA}"/>
    <cellStyle name="Normal 12 3 9" xfId="38548" xr:uid="{5CCD731A-2A53-4A25-AB67-1C64243E603A}"/>
    <cellStyle name="Normal 12 4" xfId="38549" xr:uid="{1BD6031C-FCF5-46C9-8800-F40C0D637BE5}"/>
    <cellStyle name="Normal 12 4 2" xfId="38550" xr:uid="{C3FD22CC-1DD7-4448-AFA0-FF30E8354553}"/>
    <cellStyle name="Normal 12 4 2 2" xfId="38551" xr:uid="{676839F3-03CC-419C-80F4-B4758093A44E}"/>
    <cellStyle name="Normal 12 4 2 2 2" xfId="38552" xr:uid="{F76029DC-B701-40DE-BEAF-F50096212858}"/>
    <cellStyle name="Normal 12 4 2 2 2 2" xfId="38553" xr:uid="{243A5D99-9318-4B61-B605-E48CBC934FC8}"/>
    <cellStyle name="Normal 12 4 2 2 2 2 2" xfId="38554" xr:uid="{8CB7A9A5-01FD-45CE-AFAC-6EA845A1AF7D}"/>
    <cellStyle name="Normal 12 4 2 2 2 3" xfId="38555" xr:uid="{2490E84C-D3E4-44EE-83CE-0E01AEC82764}"/>
    <cellStyle name="Normal 12 4 2 2 3" xfId="38556" xr:uid="{D12E1E5E-94D3-4DE4-8F06-2DBBFCC08473}"/>
    <cellStyle name="Normal 12 4 2 2 3 2" xfId="38557" xr:uid="{6AAEC141-5687-4538-872F-A9B6DBEBC82A}"/>
    <cellStyle name="Normal 12 4 2 2 4" xfId="38558" xr:uid="{923FD528-07DC-484B-A075-AE6F2135A25B}"/>
    <cellStyle name="Normal 12 4 2 2 4 2" xfId="38559" xr:uid="{519D944D-E507-4481-90EB-5FDEBFC5CDBC}"/>
    <cellStyle name="Normal 12 4 2 2 5" xfId="38560" xr:uid="{D8F77567-F129-43D7-8F8F-DAA454228222}"/>
    <cellStyle name="Normal 12 4 2 2 6" xfId="38561" xr:uid="{98520A47-ACF0-4859-8D91-173843DF4FA0}"/>
    <cellStyle name="Normal 12 4 2 3" xfId="38562" xr:uid="{8367354F-5F1D-40E9-8AE0-55CDC159C9E0}"/>
    <cellStyle name="Normal 12 4 2 3 2" xfId="38563" xr:uid="{461395DA-C8F8-4A81-954D-25A5804E4398}"/>
    <cellStyle name="Normal 12 4 2 3 2 2" xfId="38564" xr:uid="{01A128FE-87F2-4D1D-B9EF-9928BA5F6F4A}"/>
    <cellStyle name="Normal 12 4 2 3 3" xfId="38565" xr:uid="{FD0E7835-5917-4D08-8E84-545E1CD44670}"/>
    <cellStyle name="Normal 12 4 2 4" xfId="38566" xr:uid="{2E7003B1-62FB-47D3-B966-688DCCF9D0F5}"/>
    <cellStyle name="Normal 12 4 2 4 2" xfId="38567" xr:uid="{5712296C-BEC9-4701-A418-AEAAA0F7109A}"/>
    <cellStyle name="Normal 12 4 2 5" xfId="38568" xr:uid="{5370A9A6-F532-44D2-B178-C101F6FBB781}"/>
    <cellStyle name="Normal 12 4 2 5 2" xfId="38569" xr:uid="{C3ED4CF0-26B7-4B04-9455-51AFE05B0CB3}"/>
    <cellStyle name="Normal 12 4 2 6" xfId="38570" xr:uid="{18EC7EF0-520F-4717-8239-4E70ADE48EA3}"/>
    <cellStyle name="Normal 12 4 2 7" xfId="38571" xr:uid="{712F2272-18AD-421A-BC5D-6A8A4E4AB5B1}"/>
    <cellStyle name="Normal 12 4 3" xfId="38572" xr:uid="{873C55D4-B4B0-47EB-B529-71A91A5B5CE5}"/>
    <cellStyle name="Normal 12 4 3 2" xfId="38573" xr:uid="{D1624FCB-ADE5-4374-BBA0-8D384D6D11B2}"/>
    <cellStyle name="Normal 12 4 3 2 2" xfId="38574" xr:uid="{66E33DB0-AB38-47F3-B33F-022DBE4E5D64}"/>
    <cellStyle name="Normal 12 4 3 2 2 2" xfId="38575" xr:uid="{5145A6F0-0721-47F7-995F-9648E3ED443B}"/>
    <cellStyle name="Normal 12 4 3 2 3" xfId="38576" xr:uid="{2FAE9304-12EF-4545-BDC8-D403B5724BEF}"/>
    <cellStyle name="Normal 12 4 3 3" xfId="38577" xr:uid="{84A0376D-41D3-4005-8B86-EB945E2C349C}"/>
    <cellStyle name="Normal 12 4 3 3 2" xfId="38578" xr:uid="{026E0AD4-9F7C-4F45-BA2B-094AF3BF8AB6}"/>
    <cellStyle name="Normal 12 4 3 4" xfId="38579" xr:uid="{1C7CE3DF-4228-4C32-8142-AD17C5FD1B5F}"/>
    <cellStyle name="Normal 12 4 3 4 2" xfId="38580" xr:uid="{9E4775C9-0EEF-48A5-B279-BF3CCD3806B0}"/>
    <cellStyle name="Normal 12 4 3 5" xfId="38581" xr:uid="{4370EDC7-25BE-417F-A35C-7A73024D90D4}"/>
    <cellStyle name="Normal 12 4 3 6" xfId="38582" xr:uid="{2664361D-839E-41D1-829E-032306F08C62}"/>
    <cellStyle name="Normal 12 4 4" xfId="38583" xr:uid="{5D09E02F-6E92-4233-A693-A801D400B899}"/>
    <cellStyle name="Normal 12 4 4 2" xfId="38584" xr:uid="{6E561EF5-EAC8-44D7-9D18-32643998C080}"/>
    <cellStyle name="Normal 12 4 4 2 2" xfId="38585" xr:uid="{6595A3E7-7FD1-4984-B526-B9062E4B5DD3}"/>
    <cellStyle name="Normal 12 4 4 3" xfId="38586" xr:uid="{BDFA66E3-CB37-45D6-AE41-2DCE2DEA8462}"/>
    <cellStyle name="Normal 12 4 5" xfId="38587" xr:uid="{2A4A1BC8-F7C2-4D2E-ADDB-13F6B22C1550}"/>
    <cellStyle name="Normal 12 4 5 2" xfId="38588" xr:uid="{C1AEE780-DE85-4199-906E-16F134A05A90}"/>
    <cellStyle name="Normal 12 4 6" xfId="38589" xr:uid="{B507F910-1BD8-4EEA-8371-7DA75BE5137C}"/>
    <cellStyle name="Normal 12 4 6 2" xfId="38590" xr:uid="{F9558CB7-A69B-4624-9011-DEAE4B2E5111}"/>
    <cellStyle name="Normal 12 4 7" xfId="38591" xr:uid="{25FC94BC-6795-4F29-A424-E80328B19ED4}"/>
    <cellStyle name="Normal 12 4 8" xfId="38592" xr:uid="{ABECB1BD-D249-431F-95BF-11D2F835A58D}"/>
    <cellStyle name="Normal 12 5" xfId="38593" xr:uid="{2A8A0F4E-A777-4D87-BD76-8F5A0E1D1426}"/>
    <cellStyle name="Normal 12 5 2" xfId="38594" xr:uid="{C3C4D2F4-961E-4453-B655-5DDF6E8B2C3C}"/>
    <cellStyle name="Normal 12 5 2 2" xfId="38595" xr:uid="{689D6281-82FE-46EA-BA5A-EB45831B0373}"/>
    <cellStyle name="Normal 12 5 2 2 2" xfId="38596" xr:uid="{A5F10233-DFA7-40EA-A791-1D2FCCB45FC1}"/>
    <cellStyle name="Normal 12 5 2 2 2 2" xfId="38597" xr:uid="{A9C84C9A-54FD-4763-AA04-78ADE79C5C12}"/>
    <cellStyle name="Normal 12 5 2 2 3" xfId="38598" xr:uid="{3869B4BF-6B3A-463E-AC5F-0BE1C7CF36C3}"/>
    <cellStyle name="Normal 12 5 2 3" xfId="38599" xr:uid="{A4F2A845-8145-4E46-9794-F503F589BC07}"/>
    <cellStyle name="Normal 12 5 2 3 2" xfId="38600" xr:uid="{DCA0E2A8-B899-4F9B-81C3-872C99A0EA7E}"/>
    <cellStyle name="Normal 12 5 2 4" xfId="38601" xr:uid="{6A8483BA-E71D-44F0-B83A-71FDFF4074F0}"/>
    <cellStyle name="Normal 12 5 2 4 2" xfId="38602" xr:uid="{59FC2728-603E-4D8F-96A6-A3DB034B57EB}"/>
    <cellStyle name="Normal 12 5 2 5" xfId="38603" xr:uid="{C79ED924-CA7E-43DF-8361-1AFD8EFE4A85}"/>
    <cellStyle name="Normal 12 5 2 6" xfId="38604" xr:uid="{9AAD3298-9024-4B95-9E5F-717081FF55AF}"/>
    <cellStyle name="Normal 12 5 3" xfId="38605" xr:uid="{F50D2D09-D3AB-404A-8566-D221664764CA}"/>
    <cellStyle name="Normal 12 5 3 2" xfId="38606" xr:uid="{19DC1DAB-0435-46D7-A766-D85A8708314D}"/>
    <cellStyle name="Normal 12 5 3 2 2" xfId="38607" xr:uid="{3ADD2AC4-AF61-46F2-8B4B-78C1E8BE4E3A}"/>
    <cellStyle name="Normal 12 5 3 3" xfId="38608" xr:uid="{3B25A909-7435-4FF0-9429-3EE64C911C72}"/>
    <cellStyle name="Normal 12 5 4" xfId="38609" xr:uid="{E3F2176D-DAD9-4977-A387-C66F64B5163B}"/>
    <cellStyle name="Normal 12 5 4 2" xfId="38610" xr:uid="{6A043F6C-2180-4ABE-BBBC-D3AE58036F65}"/>
    <cellStyle name="Normal 12 5 5" xfId="38611" xr:uid="{6FC4490F-810D-4B5A-9581-29FE245EF7B2}"/>
    <cellStyle name="Normal 12 5 5 2" xfId="38612" xr:uid="{6032247E-E062-4007-8E21-A583C54AB3BD}"/>
    <cellStyle name="Normal 12 5 6" xfId="38613" xr:uid="{EB67FD1B-D185-42D2-AFB6-243B5A3E85C5}"/>
    <cellStyle name="Normal 12 5 7" xfId="38614" xr:uid="{36064FFD-6EB7-4D7D-9C9C-F3D22B125A88}"/>
    <cellStyle name="Normal 12 6" xfId="38615" xr:uid="{36B7FFC1-0CC0-408B-A79D-1DA1104B0471}"/>
    <cellStyle name="Normal 12 6 2" xfId="38616" xr:uid="{C51B3FDC-DF58-4931-99B7-B3DD3DF94A64}"/>
    <cellStyle name="Normal 12 6 2 2" xfId="38617" xr:uid="{3AB3D5CA-D69D-4B8C-B334-227F1E96C74B}"/>
    <cellStyle name="Normal 12 6 2 2 2" xfId="38618" xr:uid="{BAC32D61-E725-467E-820A-702264B532F2}"/>
    <cellStyle name="Normal 12 6 2 2 2 2" xfId="38619" xr:uid="{D5930FEE-A590-4366-8841-5586DB3AE09A}"/>
    <cellStyle name="Normal 12 6 2 2 3" xfId="38620" xr:uid="{68939697-BFF7-495E-B38C-F1A7E328A2FE}"/>
    <cellStyle name="Normal 12 6 2 3" xfId="38621" xr:uid="{BA965701-439E-407A-AD47-2678D4EA3AB5}"/>
    <cellStyle name="Normal 12 6 2 3 2" xfId="38622" xr:uid="{2027124B-49C0-4A4F-8BD2-34D6F8B2A52F}"/>
    <cellStyle name="Normal 12 6 2 4" xfId="38623" xr:uid="{522D738A-05F6-4BAC-9724-66F39C54E9A8}"/>
    <cellStyle name="Normal 12 6 3" xfId="38624" xr:uid="{8CA03D40-233F-4027-AE47-08ECBED82B8A}"/>
    <cellStyle name="Normal 12 6 3 2" xfId="38625" xr:uid="{0E3BF0EF-F43E-4C13-9597-D4DCB5E3FFD9}"/>
    <cellStyle name="Normal 12 6 3 2 2" xfId="38626" xr:uid="{688A9DD7-BB72-45DE-AE72-5A5A08963DC9}"/>
    <cellStyle name="Normal 12 6 3 3" xfId="38627" xr:uid="{83AF8FC5-E16B-4228-A5B1-33668F629850}"/>
    <cellStyle name="Normal 12 6 4" xfId="38628" xr:uid="{BBA2380C-A796-4C91-B603-F28607CEA4FB}"/>
    <cellStyle name="Normal 12 6 4 2" xfId="38629" xr:uid="{4C75B3AD-6D68-43FF-BB34-AD3CFC1E438C}"/>
    <cellStyle name="Normal 12 6 5" xfId="38630" xr:uid="{716E983E-08C5-4CED-9F7E-50A61E80A8B9}"/>
    <cellStyle name="Normal 12 6 5 2" xfId="38631" xr:uid="{A36EFF7C-D1A6-41AB-BD7A-FC4994E7B2C3}"/>
    <cellStyle name="Normal 12 6 6" xfId="38632" xr:uid="{C82152D3-CF46-460E-A49E-FD31252FB8E5}"/>
    <cellStyle name="Normal 12 6 7" xfId="38633" xr:uid="{C422ECBA-770B-4E51-9EA0-695D2282FC42}"/>
    <cellStyle name="Normal 12 7" xfId="38634" xr:uid="{66275350-103F-4ACF-AFE1-3AC4898A763F}"/>
    <cellStyle name="Normal 12 7 2" xfId="38635" xr:uid="{57951BBA-2F6C-488D-BEDA-2FC1AFB454D6}"/>
    <cellStyle name="Normal 12 7 2 2" xfId="38636" xr:uid="{DAFD0155-8AE0-4665-917B-15C247B9EB35}"/>
    <cellStyle name="Normal 12 7 2 2 2" xfId="38637" xr:uid="{9D734D04-0DEB-46A1-B2FF-02C6D5799D7F}"/>
    <cellStyle name="Normal 12 7 2 2 2 2" xfId="38638" xr:uid="{7404CCD3-CE06-4909-AF20-ED6649FEFD0D}"/>
    <cellStyle name="Normal 12 7 2 2 3" xfId="38639" xr:uid="{89AB8DEE-8FE7-4508-8B9B-EB043186289D}"/>
    <cellStyle name="Normal 12 7 2 3" xfId="38640" xr:uid="{63DBBDE7-BD20-4AE2-B9D8-D4FE02BE5E83}"/>
    <cellStyle name="Normal 12 7 2 3 2" xfId="38641" xr:uid="{CBA3EA38-F88A-4E81-9113-E13553BEC5F6}"/>
    <cellStyle name="Normal 12 7 2 4" xfId="38642" xr:uid="{DAFC8A59-01B8-479E-ACD8-CB9E562D9ECA}"/>
    <cellStyle name="Normal 12 7 3" xfId="38643" xr:uid="{A7F382BB-D6AB-41C8-9D06-D71CE3A81DC4}"/>
    <cellStyle name="Normal 12 7 3 2" xfId="38644" xr:uid="{55195F10-F7A1-422E-A962-300DE1186201}"/>
    <cellStyle name="Normal 12 7 3 2 2" xfId="38645" xr:uid="{DF58F392-9757-42B1-9E17-BDCA5B764844}"/>
    <cellStyle name="Normal 12 7 3 3" xfId="38646" xr:uid="{01CF17B8-EE2B-4B80-9F18-7FA905132486}"/>
    <cellStyle name="Normal 12 7 4" xfId="38647" xr:uid="{E56F9F0C-6599-4C05-8E63-5BFFB035C447}"/>
    <cellStyle name="Normal 12 7 4 2" xfId="38648" xr:uid="{F1D68916-7F2D-4B8F-8654-7CFD79B1D10E}"/>
    <cellStyle name="Normal 12 7 5" xfId="38649" xr:uid="{97DE51DE-FF4B-445F-914A-C053D9E6052E}"/>
    <cellStyle name="Normal 12 7 5 2" xfId="38650" xr:uid="{85132F74-F9F6-4D5D-9110-B91D72F58597}"/>
    <cellStyle name="Normal 12 7 6" xfId="38651" xr:uid="{9AA56B66-ECE3-4792-A6B1-B1E0C67DD988}"/>
    <cellStyle name="Normal 12 7 7" xfId="38652" xr:uid="{B263038B-C727-4999-B9C7-A4E195724F39}"/>
    <cellStyle name="Normal 12 8" xfId="38653" xr:uid="{4CA8AA58-BEF1-4478-BCD7-B2CF8359B434}"/>
    <cellStyle name="Normal 12 8 2" xfId="38654" xr:uid="{9EB53F68-8870-44AA-A0D6-A8571551B1FF}"/>
    <cellStyle name="Normal 12 8 2 2" xfId="38655" xr:uid="{84F5010A-30EC-49FE-B366-9FBB229BCA29}"/>
    <cellStyle name="Normal 12 8 2 2 2" xfId="38656" xr:uid="{6E2A76BF-D2C7-4C8E-AB4E-9B1E82D1F6DB}"/>
    <cellStyle name="Normal 12 8 2 2 2 2" xfId="38657" xr:uid="{10EFB3E8-77DE-4A7D-BDDB-85094B47A971}"/>
    <cellStyle name="Normal 12 8 2 2 3" xfId="38658" xr:uid="{FBB6970E-420A-4A62-AAF7-C5FFE9D65761}"/>
    <cellStyle name="Normal 12 8 2 3" xfId="38659" xr:uid="{9472DCA8-EA2F-48A6-88C5-67C324F20E97}"/>
    <cellStyle name="Normal 12 8 2 3 2" xfId="38660" xr:uid="{72CE91E4-4796-4356-9600-5BE41B4FF180}"/>
    <cellStyle name="Normal 12 8 2 4" xfId="38661" xr:uid="{0B62EA2D-07AB-4AD3-9E0A-B351A590EFC5}"/>
    <cellStyle name="Normal 12 8 3" xfId="38662" xr:uid="{1BAD80F3-E622-4DDB-ADCB-018633B34AF4}"/>
    <cellStyle name="Normal 12 8 3 2" xfId="38663" xr:uid="{A8233863-52E3-4817-B0E0-DF73647B2E4D}"/>
    <cellStyle name="Normal 12 8 3 2 2" xfId="38664" xr:uid="{DB720C6D-F184-4088-ABBF-36885CD16D6E}"/>
    <cellStyle name="Normal 12 8 3 3" xfId="38665" xr:uid="{798E8B3E-F1D7-46EE-A17B-A4B32EFF7B78}"/>
    <cellStyle name="Normal 12 8 4" xfId="38666" xr:uid="{83A86C5B-2454-4AD2-AF8E-A8F19D4D8B1B}"/>
    <cellStyle name="Normal 12 8 4 2" xfId="38667" xr:uid="{678215DA-A023-4974-8750-A35709174E67}"/>
    <cellStyle name="Normal 12 8 5" xfId="38668" xr:uid="{A1D0CD5A-B6B3-4F3D-B20C-925E00EDD5FA}"/>
    <cellStyle name="Normal 12 8 5 2" xfId="38669" xr:uid="{8F2869FC-DBEA-4D05-BC7B-A8FD6F456E78}"/>
    <cellStyle name="Normal 12 8 6" xfId="38670" xr:uid="{9A4369CB-94D5-4167-9BBB-8CA4D9B492F1}"/>
    <cellStyle name="Normal 12 8 7" xfId="38671" xr:uid="{CC0981CE-E931-4A5E-A174-D0924A0319B5}"/>
    <cellStyle name="Normal 12 9" xfId="38672" xr:uid="{14CF81D4-CCD3-48C6-8478-A7047B194F3B}"/>
    <cellStyle name="Normal 12 9 2" xfId="38673" xr:uid="{B72776FB-699E-43FA-8C1C-A017BB8762AB}"/>
    <cellStyle name="Normal 12 9 2 2" xfId="38674" xr:uid="{AD4AC41C-7101-4693-A11A-AA683AD16A21}"/>
    <cellStyle name="Normal 12 9 2 2 2" xfId="38675" xr:uid="{EE303709-4C15-4463-86A9-9ED2216BA30D}"/>
    <cellStyle name="Normal 12 9 2 2 2 2" xfId="38676" xr:uid="{61A54EFA-D0DC-4F08-B79D-196A175C23C6}"/>
    <cellStyle name="Normal 12 9 2 2 3" xfId="38677" xr:uid="{A82E2CAC-8B0D-4A51-A6E2-F01BBC8BB671}"/>
    <cellStyle name="Normal 12 9 2 3" xfId="38678" xr:uid="{0355E467-91CD-4A97-9AC6-B8D306A04845}"/>
    <cellStyle name="Normal 12 9 2 3 2" xfId="38679" xr:uid="{F1EFD084-79B0-4D6A-8D6C-6AB3EAC84FCE}"/>
    <cellStyle name="Normal 12 9 2 4" xfId="38680" xr:uid="{0714240B-517B-47E6-BDDC-972738D129EE}"/>
    <cellStyle name="Normal 12 9 3" xfId="38681" xr:uid="{41F385B4-4E65-426B-AE1B-123606C4E1A0}"/>
    <cellStyle name="Normal 12 9 3 2" xfId="38682" xr:uid="{25251861-15E5-453D-9ED3-8B4E1B9C7793}"/>
    <cellStyle name="Normal 12 9 3 2 2" xfId="38683" xr:uid="{0D083424-C883-4293-A8E0-BE43D17933CC}"/>
    <cellStyle name="Normal 12 9 3 3" xfId="38684" xr:uid="{830C233D-04A1-4517-B95D-A9D039A70706}"/>
    <cellStyle name="Normal 12 9 4" xfId="38685" xr:uid="{A4B8A63A-3BFE-4445-9520-49C90AE3F792}"/>
    <cellStyle name="Normal 12 9 4 2" xfId="38686" xr:uid="{1514A675-C88A-44F3-AAB9-EEA463B99668}"/>
    <cellStyle name="Normal 12 9 5" xfId="38687" xr:uid="{800F0907-7947-48B3-89D2-3A094E1ED62B}"/>
    <cellStyle name="Normal 12_Asset Register (new)" xfId="38688" xr:uid="{9861B24B-A534-449E-BD27-AE3441CC09B1}"/>
    <cellStyle name="Normal 13" xfId="38689" xr:uid="{AF9104E4-84F2-4CB6-88F8-82CC368E6A43}"/>
    <cellStyle name="Normal 13 10" xfId="38690" xr:uid="{F8E1A618-DC1D-443C-9290-F36DDE1E58A7}"/>
    <cellStyle name="Normal 13 10 2" xfId="38691" xr:uid="{775B440B-E2E0-42AD-974A-608A3B2A1F2E}"/>
    <cellStyle name="Normal 13 10 2 2" xfId="38692" xr:uid="{AF372ABA-6E02-4475-A107-38B983A3EB9B}"/>
    <cellStyle name="Normal 13 10 2 2 2" xfId="38693" xr:uid="{903E4D6C-9A70-4DE9-ABAD-0A204B6A0C97}"/>
    <cellStyle name="Normal 13 10 2 2 2 2" xfId="38694" xr:uid="{E5B46C31-2142-424C-9796-9A3F84A22FAD}"/>
    <cellStyle name="Normal 13 10 2 2 3" xfId="38695" xr:uid="{DC19F1BB-8C9A-4542-9CEF-E9EE1DB466DB}"/>
    <cellStyle name="Normal 13 10 2 3" xfId="38696" xr:uid="{0403B076-26F7-443A-9406-5FAD0F129766}"/>
    <cellStyle name="Normal 13 10 2 3 2" xfId="38697" xr:uid="{A342EF8B-1499-4F95-A67D-E681909897EF}"/>
    <cellStyle name="Normal 13 10 2 4" xfId="38698" xr:uid="{5D280A64-42ED-4F8A-8FFC-538291C338E7}"/>
    <cellStyle name="Normal 13 10 3" xfId="38699" xr:uid="{F77C03B4-F2D0-4564-8B4A-FBD971613067}"/>
    <cellStyle name="Normal 13 10 3 2" xfId="38700" xr:uid="{E28D5C1C-4805-40DE-AB0A-F049AD5B31E7}"/>
    <cellStyle name="Normal 13 10 3 2 2" xfId="38701" xr:uid="{2336EAF1-1497-4EF7-B09B-DBA47BACA556}"/>
    <cellStyle name="Normal 13 10 3 3" xfId="38702" xr:uid="{7412FD0D-65AA-46A6-A285-9787A0354E25}"/>
    <cellStyle name="Normal 13 10 4" xfId="38703" xr:uid="{3FE4C01C-30DE-44C3-8DA2-A1337B9FC510}"/>
    <cellStyle name="Normal 13 10 4 2" xfId="38704" xr:uid="{4D4769AB-3AE0-433F-85A3-64E76ED1A8AC}"/>
    <cellStyle name="Normal 13 10 5" xfId="38705" xr:uid="{5A157734-BD63-4113-AEDA-623AB474E7A5}"/>
    <cellStyle name="Normal 13 11" xfId="38706" xr:uid="{027DCC86-2FA5-4ABF-B5A6-388228CBBF0B}"/>
    <cellStyle name="Normal 13 11 2" xfId="38707" xr:uid="{684CB38D-46EF-43EA-8505-FDB53153E40F}"/>
    <cellStyle name="Normal 13 11 2 2" xfId="38708" xr:uid="{05B8CFAB-13AC-4649-A487-FB233AF61F9C}"/>
    <cellStyle name="Normal 13 11 2 2 2" xfId="38709" xr:uid="{F7B73CD4-8613-4DFC-AC51-7DCC9DDFCD7D}"/>
    <cellStyle name="Normal 13 11 2 2 2 2" xfId="38710" xr:uid="{AFB1552E-78E5-496C-ADDA-B78237BF3C8A}"/>
    <cellStyle name="Normal 13 11 2 2 3" xfId="38711" xr:uid="{F2048343-DD3A-4336-BEF1-E531FAE0FE7E}"/>
    <cellStyle name="Normal 13 11 2 3" xfId="38712" xr:uid="{1482F7B7-D9CC-4998-B047-A7C121D73CE9}"/>
    <cellStyle name="Normal 13 11 2 3 2" xfId="38713" xr:uid="{B975C5DF-6E8B-4FC8-A28A-CB699FB3C9CB}"/>
    <cellStyle name="Normal 13 11 2 4" xfId="38714" xr:uid="{856574D7-C2AD-45EA-A026-099D36BD7AFB}"/>
    <cellStyle name="Normal 13 11 3" xfId="38715" xr:uid="{2CCDDFD7-AAE8-42BD-A9E1-DA67274F31BF}"/>
    <cellStyle name="Normal 13 11 3 2" xfId="38716" xr:uid="{72512B15-65A9-484E-A7FC-BD7FD37B323C}"/>
    <cellStyle name="Normal 13 11 3 2 2" xfId="38717" xr:uid="{CE9C275D-BE6E-446F-A512-B535F775FF09}"/>
    <cellStyle name="Normal 13 11 3 3" xfId="38718" xr:uid="{58C9DCB6-A8CB-4546-B4C3-B535D87E5703}"/>
    <cellStyle name="Normal 13 11 4" xfId="38719" xr:uid="{758386F1-3C9E-4AC3-9196-96AABE451146}"/>
    <cellStyle name="Normal 13 11 4 2" xfId="38720" xr:uid="{3FE2133B-9F34-4D8D-8160-AE61F1F1D058}"/>
    <cellStyle name="Normal 13 11 5" xfId="38721" xr:uid="{F568FE6B-1031-4C01-A1E1-3212BE672810}"/>
    <cellStyle name="Normal 13 12" xfId="38722" xr:uid="{3641C8A4-A0CC-4DB3-8C98-B629837C7668}"/>
    <cellStyle name="Normal 13 12 2" xfId="38723" xr:uid="{20B5FD29-54EC-4938-9848-DB98C58402E7}"/>
    <cellStyle name="Normal 13 13" xfId="38724" xr:uid="{5B887F8D-03DA-4846-9181-38153C69F95B}"/>
    <cellStyle name="Normal 13 2" xfId="38725" xr:uid="{6514E956-2B17-46AE-81CD-E5FE62A8BD19}"/>
    <cellStyle name="Normal 13 2 10" xfId="38726" xr:uid="{8CE3C0DA-FE18-4C70-A982-218AFD01F9AF}"/>
    <cellStyle name="Normal 13 2 11" xfId="38727" xr:uid="{74F2216A-5373-411C-9A43-C47BDC924A1E}"/>
    <cellStyle name="Normal 13 2 2" xfId="38728" xr:uid="{DC6A24F5-C4B2-4DCA-9D77-930B74082803}"/>
    <cellStyle name="Normal 13 2 2 2" xfId="38729" xr:uid="{C7DAAC6D-2507-43E9-B89B-6E52EE4989FF}"/>
    <cellStyle name="Normal 13 2 2 2 2" xfId="38730" xr:uid="{AAE8D2D8-9115-44F1-8BE5-492A143579A9}"/>
    <cellStyle name="Normal 13 2 2 2 2 2" xfId="38731" xr:uid="{F2EE50CD-37ED-4FDC-BDEB-2FEE3087C8CB}"/>
    <cellStyle name="Normal 13 2 2 2 2 2 2" xfId="38732" xr:uid="{6D7F0BEF-BB70-45F1-BD36-C93FCD52CB49}"/>
    <cellStyle name="Normal 13 2 2 2 2 2 2 2" xfId="38733" xr:uid="{C51611B7-5E70-4DF8-9A4A-C44271A6D679}"/>
    <cellStyle name="Normal 13 2 2 2 2 2 3" xfId="38734" xr:uid="{382E0D50-C355-448C-8952-EA7C79EDF8FB}"/>
    <cellStyle name="Normal 13 2 2 2 2 3" xfId="38735" xr:uid="{3B42FDE3-B3A1-4408-AD76-63C9B97C3F40}"/>
    <cellStyle name="Normal 13 2 2 2 2 3 2" xfId="38736" xr:uid="{F61DC8E6-24CC-42E9-B8D0-3E929421DFD3}"/>
    <cellStyle name="Normal 13 2 2 2 2 4" xfId="38737" xr:uid="{8A21DC70-4312-49D9-AE36-210E06448A9F}"/>
    <cellStyle name="Normal 13 2 2 2 2 4 2" xfId="38738" xr:uid="{B8866303-4D3D-4192-BDB9-321E15B9873F}"/>
    <cellStyle name="Normal 13 2 2 2 2 5" xfId="38739" xr:uid="{383CCF6F-6805-4222-BCE2-EEC531EA52B6}"/>
    <cellStyle name="Normal 13 2 2 2 2 6" xfId="38740" xr:uid="{A5AFEA17-F1CD-43D5-ABA4-CDA786F5EE76}"/>
    <cellStyle name="Normal 13 2 2 2 3" xfId="38741" xr:uid="{D7BFD6B9-7941-4B7D-9FDF-EB3DB2C2CBFA}"/>
    <cellStyle name="Normal 13 2 2 2 3 2" xfId="38742" xr:uid="{62207444-D660-4064-9BE1-02BA2318751B}"/>
    <cellStyle name="Normal 13 2 2 2 3 2 2" xfId="38743" xr:uid="{6C4C9426-932D-420F-8E95-E7C11F04ED5B}"/>
    <cellStyle name="Normal 13 2 2 2 3 3" xfId="38744" xr:uid="{984D9708-16DC-44FB-A5DC-E65209E293A2}"/>
    <cellStyle name="Normal 13 2 2 2 4" xfId="38745" xr:uid="{CAA78EEA-6FDE-4740-BBAE-9BB9D4A0C5C9}"/>
    <cellStyle name="Normal 13 2 2 2 4 2" xfId="38746" xr:uid="{8386A31A-6165-4E69-8178-04F94D75059B}"/>
    <cellStyle name="Normal 13 2 2 2 5" xfId="38747" xr:uid="{BA67B971-E589-4A44-9AFC-E3C089E821E4}"/>
    <cellStyle name="Normal 13 2 2 2 5 2" xfId="38748" xr:uid="{213784E1-1B27-4E77-ADAD-8B6D59930B2C}"/>
    <cellStyle name="Normal 13 2 2 2 6" xfId="38749" xr:uid="{6FEDE87B-F73C-4AB0-A1F8-393E072261C7}"/>
    <cellStyle name="Normal 13 2 2 2 7" xfId="38750" xr:uid="{616C9B40-DF07-4FC2-BE1F-775B9B0B7AEB}"/>
    <cellStyle name="Normal 13 2 2 3" xfId="38751" xr:uid="{4AF4B1AD-F8E3-41DB-A5D0-A359692ED5E0}"/>
    <cellStyle name="Normal 13 2 2 3 2" xfId="38752" xr:uid="{1601C38A-3A43-4CFB-A3B4-93690EDF9880}"/>
    <cellStyle name="Normal 13 2 2 3 2 2" xfId="38753" xr:uid="{681DAF9C-9B8D-4CB3-85A5-ADE9378DFB2C}"/>
    <cellStyle name="Normal 13 2 2 3 2 2 2" xfId="38754" xr:uid="{7DAFDC61-4894-4ED1-9EE2-FA195AADE4F0}"/>
    <cellStyle name="Normal 13 2 2 3 2 2 2 2" xfId="38755" xr:uid="{E085FECD-DEBF-471C-9B23-61D8F09CB81C}"/>
    <cellStyle name="Normal 13 2 2 3 2 2 3" xfId="38756" xr:uid="{FAE4D27A-53C4-4640-889B-D73F54D3F722}"/>
    <cellStyle name="Normal 13 2 2 3 2 3" xfId="38757" xr:uid="{9E7BAB64-F018-4A00-8781-48309D80C81B}"/>
    <cellStyle name="Normal 13 2 2 3 2 3 2" xfId="38758" xr:uid="{E2D77D7E-EB47-4649-B04F-5EA1CF121ACF}"/>
    <cellStyle name="Normal 13 2 2 3 2 4" xfId="38759" xr:uid="{6D530AAD-FA44-426D-8DDC-3995678EB1E0}"/>
    <cellStyle name="Normal 13 2 2 3 3" xfId="38760" xr:uid="{2FCF7003-AFE9-4BE4-A9D5-46991DB55947}"/>
    <cellStyle name="Normal 13 2 2 3 3 2" xfId="38761" xr:uid="{B64AAC28-6B16-410A-A8F4-90D33CB3EA59}"/>
    <cellStyle name="Normal 13 2 2 3 3 2 2" xfId="38762" xr:uid="{AE8A007B-423E-49C1-8ED6-A74C0087B619}"/>
    <cellStyle name="Normal 13 2 2 3 3 3" xfId="38763" xr:uid="{B8DB1C60-5073-4235-BC24-E0DC33A2DB57}"/>
    <cellStyle name="Normal 13 2 2 3 4" xfId="38764" xr:uid="{37A21511-F042-4151-B7B6-380FB29AE277}"/>
    <cellStyle name="Normal 13 2 2 3 4 2" xfId="38765" xr:uid="{E7B1962A-0660-46AC-A7EE-C932C23EDBA8}"/>
    <cellStyle name="Normal 13 2 2 3 5" xfId="38766" xr:uid="{EE1C19DC-A095-41B9-8FBC-E31D1A53D3D5}"/>
    <cellStyle name="Normal 13 2 2 3 5 2" xfId="38767" xr:uid="{F4EC6279-0710-4F9A-BD79-5E5AFBC70616}"/>
    <cellStyle name="Normal 13 2 2 3 6" xfId="38768" xr:uid="{0522E397-AD8F-4040-8063-371AF93C5F92}"/>
    <cellStyle name="Normal 13 2 2 3 7" xfId="38769" xr:uid="{E93E9307-5B1A-4EB8-AD04-7CEA8C6059C4}"/>
    <cellStyle name="Normal 13 2 2 4" xfId="38770" xr:uid="{7346708F-7721-4636-B1F6-CAF95379700B}"/>
    <cellStyle name="Normal 13 2 2 4 2" xfId="38771" xr:uid="{93B9F6BD-CAFA-4FAA-94B6-47FE30D15C98}"/>
    <cellStyle name="Normal 13 2 2 4 2 2" xfId="38772" xr:uid="{765B1ADC-3A92-4170-9557-098C9FD1439B}"/>
    <cellStyle name="Normal 13 2 2 4 2 2 2" xfId="38773" xr:uid="{006D8484-09CC-4A00-B32C-807600A26C98}"/>
    <cellStyle name="Normal 13 2 2 4 2 3" xfId="38774" xr:uid="{1520797D-8D51-4B57-B14F-D4663D856D07}"/>
    <cellStyle name="Normal 13 2 2 4 3" xfId="38775" xr:uid="{57E287C3-56C1-45E2-BBFA-89707A48C572}"/>
    <cellStyle name="Normal 13 2 2 4 3 2" xfId="38776" xr:uid="{A44E5B6D-90BB-41D5-B0C8-0CF8210279D8}"/>
    <cellStyle name="Normal 13 2 2 4 4" xfId="38777" xr:uid="{630AC558-4669-4D22-8B31-1641EBCE54C2}"/>
    <cellStyle name="Normal 13 2 2 5" xfId="38778" xr:uid="{003E09DE-604D-4725-9E58-88B453A28D92}"/>
    <cellStyle name="Normal 13 2 2 5 2" xfId="38779" xr:uid="{BF6D71BC-8C1B-41F6-AA63-3F9A8DF2A14E}"/>
    <cellStyle name="Normal 13 2 2 5 2 2" xfId="38780" xr:uid="{C87AF238-0F0C-4B5F-BF43-27DC92386F15}"/>
    <cellStyle name="Normal 13 2 2 5 3" xfId="38781" xr:uid="{0259317E-6066-4BCC-82EC-88035DAA8469}"/>
    <cellStyle name="Normal 13 2 2 6" xfId="38782" xr:uid="{42FE09C6-DC8D-4560-B849-0C22330CB4E8}"/>
    <cellStyle name="Normal 13 2 2 6 2" xfId="38783" xr:uid="{AFD9DE35-D7DF-4489-BE03-C47B1D75AA2E}"/>
    <cellStyle name="Normal 13 2 2 7" xfId="38784" xr:uid="{3BA285EB-D95F-4F0D-83B6-00A862DBB3CB}"/>
    <cellStyle name="Normal 13 2 2 7 2" xfId="38785" xr:uid="{816E05E4-0746-424B-99BA-0A043CB3B2B8}"/>
    <cellStyle name="Normal 13 2 2 8" xfId="38786" xr:uid="{D7A76A8C-D546-4110-BFB4-CA10FCD3EEDD}"/>
    <cellStyle name="Normal 13 2 2 9" xfId="38787" xr:uid="{D2708C3D-7243-4D0B-9CF9-D2ADAC359E3A}"/>
    <cellStyle name="Normal 13 2 3" xfId="38788" xr:uid="{470563C3-0370-4198-9241-7D0E04E0BC92}"/>
    <cellStyle name="Normal 13 2 3 2" xfId="38789" xr:uid="{A3F92897-8EA6-48CF-BCED-8BC757B44A41}"/>
    <cellStyle name="Normal 13 2 3 2 2" xfId="38790" xr:uid="{6F4107DA-31F4-4E48-8380-AE00B4532CCE}"/>
    <cellStyle name="Normal 13 2 3 2 2 2" xfId="38791" xr:uid="{3F74CC51-3846-4426-B190-2780C4435981}"/>
    <cellStyle name="Normal 13 2 3 2 2 2 2" xfId="38792" xr:uid="{2A2D0276-C3EB-4991-8CFA-BB70866C6684}"/>
    <cellStyle name="Normal 13 2 3 2 2 2 2 2" xfId="38793" xr:uid="{0E94DEEE-9DCC-4270-BAA6-FD5EC79C96BE}"/>
    <cellStyle name="Normal 13 2 3 2 2 2 3" xfId="38794" xr:uid="{E1199A31-1C3A-4F39-A2BA-8B0193FDD60B}"/>
    <cellStyle name="Normal 13 2 3 2 2 3" xfId="38795" xr:uid="{3A4D0925-EBA8-4D5E-82BB-4BA229D82913}"/>
    <cellStyle name="Normal 13 2 3 2 2 3 2" xfId="38796" xr:uid="{F0427AD8-8FF7-4BB1-AB6B-B21CB0FA77CF}"/>
    <cellStyle name="Normal 13 2 3 2 2 4" xfId="38797" xr:uid="{590078C9-B715-4A67-8CAB-895ED7CD4723}"/>
    <cellStyle name="Normal 13 2 3 2 3" xfId="38798" xr:uid="{BD6C7D03-2CF3-454B-84B5-0D8F57A506B0}"/>
    <cellStyle name="Normal 13 2 3 2 3 2" xfId="38799" xr:uid="{13322356-4678-4347-9DAE-6491A23B161B}"/>
    <cellStyle name="Normal 13 2 3 2 3 2 2" xfId="38800" xr:uid="{79F74E23-6E82-4401-B050-6020AD5B6EF9}"/>
    <cellStyle name="Normal 13 2 3 2 3 3" xfId="38801" xr:uid="{7D91142D-ABC2-4BA8-9797-3BECBCD0CE51}"/>
    <cellStyle name="Normal 13 2 3 2 4" xfId="38802" xr:uid="{EF9C1CA7-A5A3-4452-8004-1C40A7939856}"/>
    <cellStyle name="Normal 13 2 3 2 4 2" xfId="38803" xr:uid="{FA62AEEF-4479-4FEC-AC87-1E0936E95046}"/>
    <cellStyle name="Normal 13 2 3 2 5" xfId="38804" xr:uid="{3C611EF1-292E-4420-A0A7-DC4F28CE96C7}"/>
    <cellStyle name="Normal 13 2 3 2 5 2" xfId="38805" xr:uid="{CF61D2E1-A230-4CBC-8D19-2743A85F942D}"/>
    <cellStyle name="Normal 13 2 3 2 6" xfId="38806" xr:uid="{70F86715-A0E6-40DA-A62F-995DEDCA6E04}"/>
    <cellStyle name="Normal 13 2 3 2 7" xfId="38807" xr:uid="{3663606D-3C95-4C14-B0ED-0FF93903FE86}"/>
    <cellStyle name="Normal 13 2 3 3" xfId="38808" xr:uid="{2677FE57-2918-401C-B5B2-2D501077EA11}"/>
    <cellStyle name="Normal 13 2 3 3 2" xfId="38809" xr:uid="{18A8BF10-9F75-4E3F-A8C4-7A9662EA7AC1}"/>
    <cellStyle name="Normal 13 2 3 3 2 2" xfId="38810" xr:uid="{2440FBA8-5865-4405-AC35-7D85A3468C37}"/>
    <cellStyle name="Normal 13 2 3 3 2 2 2" xfId="38811" xr:uid="{95CB3BEF-3C92-4C88-82ED-AD3837ADE68A}"/>
    <cellStyle name="Normal 13 2 3 3 2 2 2 2" xfId="38812" xr:uid="{2589D260-23E6-4CDA-A96C-F150EC33F53F}"/>
    <cellStyle name="Normal 13 2 3 3 2 2 3" xfId="38813" xr:uid="{24BF9457-DC4C-4583-9835-84A765D11FB7}"/>
    <cellStyle name="Normal 13 2 3 3 2 3" xfId="38814" xr:uid="{2DDC74DD-F7BB-4266-B825-6CE8422E1AD3}"/>
    <cellStyle name="Normal 13 2 3 3 2 3 2" xfId="38815" xr:uid="{51062D9F-8105-48BB-BE2D-A09985A0A877}"/>
    <cellStyle name="Normal 13 2 3 3 2 4" xfId="38816" xr:uid="{E5AAD852-D03F-417C-AC79-C624646A2F97}"/>
    <cellStyle name="Normal 13 2 3 3 3" xfId="38817" xr:uid="{DD68BBD0-99BD-40A8-9AD1-66FAF188E28D}"/>
    <cellStyle name="Normal 13 2 3 3 3 2" xfId="38818" xr:uid="{702A66DF-4E12-4731-919B-7339ACD2F2F2}"/>
    <cellStyle name="Normal 13 2 3 3 3 2 2" xfId="38819" xr:uid="{AD26ED52-A545-45E1-AA67-92B3DC59DF09}"/>
    <cellStyle name="Normal 13 2 3 3 3 3" xfId="38820" xr:uid="{33F8900F-8F81-4C89-810C-5496E1DE6A22}"/>
    <cellStyle name="Normal 13 2 3 3 4" xfId="38821" xr:uid="{E79BDE23-8616-4E4A-90F8-893C6411ED27}"/>
    <cellStyle name="Normal 13 2 3 3 4 2" xfId="38822" xr:uid="{4DFDB5D5-83CF-4665-96BD-3A9B4B111A1A}"/>
    <cellStyle name="Normal 13 2 3 3 5" xfId="38823" xr:uid="{45192413-EB6A-450C-BE39-6A1A3B881138}"/>
    <cellStyle name="Normal 13 2 3 4" xfId="38824" xr:uid="{A3546CAB-A2DD-407F-9DCA-0831B25B4FED}"/>
    <cellStyle name="Normal 13 2 3 4 2" xfId="38825" xr:uid="{DB66121C-5DC0-4B60-A954-D47B87547D43}"/>
    <cellStyle name="Normal 13 2 3 4 2 2" xfId="38826" xr:uid="{D51D3FA3-A073-4708-B62A-919186EC3DB3}"/>
    <cellStyle name="Normal 13 2 3 4 2 2 2" xfId="38827" xr:uid="{61CBD281-33D4-4DD1-A011-BCAAA2C07177}"/>
    <cellStyle name="Normal 13 2 3 4 2 3" xfId="38828" xr:uid="{06BDB4AB-3612-4A5B-8F85-75A2266E8D75}"/>
    <cellStyle name="Normal 13 2 3 4 3" xfId="38829" xr:uid="{56787ABE-A9B4-4D05-8787-7F7D9DE88689}"/>
    <cellStyle name="Normal 13 2 3 4 3 2" xfId="38830" xr:uid="{B3CE223B-D80F-4AFA-8A54-871755436DC7}"/>
    <cellStyle name="Normal 13 2 3 4 4" xfId="38831" xr:uid="{7DA1F5DC-8CCE-4584-9F6A-F9B3761A88F5}"/>
    <cellStyle name="Normal 13 2 3 5" xfId="38832" xr:uid="{EE0B7BE4-B683-4BA8-AFCA-3C6FBD4E46BA}"/>
    <cellStyle name="Normal 13 2 3 5 2" xfId="38833" xr:uid="{FEBFFB1D-5D58-43A0-84EC-919F3794901D}"/>
    <cellStyle name="Normal 13 2 3 5 2 2" xfId="38834" xr:uid="{58DE5460-4330-4D9A-9215-1DD0D5FD8A4F}"/>
    <cellStyle name="Normal 13 2 3 5 3" xfId="38835" xr:uid="{4ED2EEDE-1C2F-4465-903D-B641674AF462}"/>
    <cellStyle name="Normal 13 2 3 6" xfId="38836" xr:uid="{02AA7410-8E10-42BF-8E17-942473B45BF7}"/>
    <cellStyle name="Normal 13 2 3 6 2" xfId="38837" xr:uid="{4F484F05-B92D-4EF6-A503-FE0FC87A4C83}"/>
    <cellStyle name="Normal 13 2 3 7" xfId="38838" xr:uid="{85E28B3D-FA1C-4C77-A0E2-D53E5604791B}"/>
    <cellStyle name="Normal 13 2 3 7 2" xfId="38839" xr:uid="{5CE86F0D-DAA7-41D7-8B04-DE2D0410D076}"/>
    <cellStyle name="Normal 13 2 3 8" xfId="38840" xr:uid="{6D53FEAB-9910-4461-8EB6-F176D218BEB4}"/>
    <cellStyle name="Normal 13 2 3 9" xfId="38841" xr:uid="{027D367E-D840-4884-A1F4-CD8F9D0BB40C}"/>
    <cellStyle name="Normal 13 2 4" xfId="38842" xr:uid="{4DBCE82C-B925-4E0C-A767-37A14BAB33FE}"/>
    <cellStyle name="Normal 13 2 4 2" xfId="38843" xr:uid="{3014A960-7952-488C-854D-2B4C8635CAEA}"/>
    <cellStyle name="Normal 13 2 4 2 2" xfId="38844" xr:uid="{923C2D42-C03A-49BB-843F-E2E5AAF06764}"/>
    <cellStyle name="Normal 13 2 4 3" xfId="38845" xr:uid="{CBE55B4E-D401-4278-B1F9-C10FF2560370}"/>
    <cellStyle name="Normal 13 2 5" xfId="38846" xr:uid="{88E8D281-8630-4802-90AF-4B9F5613C108}"/>
    <cellStyle name="Normal 13 2 5 2" xfId="38847" xr:uid="{1B9B85A1-E2E1-474D-B973-478036D79196}"/>
    <cellStyle name="Normal 13 2 5 2 2" xfId="38848" xr:uid="{A2076D87-FEEF-469D-A3B7-E3315F5B43B7}"/>
    <cellStyle name="Normal 13 2 5 2 2 2" xfId="38849" xr:uid="{780490A3-D4F9-4C64-90B3-917708958489}"/>
    <cellStyle name="Normal 13 2 5 2 2 2 2" xfId="38850" xr:uid="{1FA83FAF-E10F-495E-9D3B-3796AD993C99}"/>
    <cellStyle name="Normal 13 2 5 2 2 3" xfId="38851" xr:uid="{C24EFB12-4579-4956-84CB-28406C32ED64}"/>
    <cellStyle name="Normal 13 2 5 2 3" xfId="38852" xr:uid="{D8051E76-E742-4EA6-BC76-013F0D900BFF}"/>
    <cellStyle name="Normal 13 2 5 2 3 2" xfId="38853" xr:uid="{502BD29A-6918-427A-85D4-FEDDDE4B216C}"/>
    <cellStyle name="Normal 13 2 5 2 4" xfId="38854" xr:uid="{2A0E0016-516C-4FAD-985C-BA8C0BA54DF4}"/>
    <cellStyle name="Normal 13 2 5 3" xfId="38855" xr:uid="{0445E5CE-E57B-4358-8D39-963DAE3B2BF1}"/>
    <cellStyle name="Normal 13 2 5 3 2" xfId="38856" xr:uid="{8E30E383-4545-4645-BC39-A4A30839674C}"/>
    <cellStyle name="Normal 13 2 5 3 2 2" xfId="38857" xr:uid="{D1909DFA-F0CB-46E3-AAB8-4D3FB34EFD79}"/>
    <cellStyle name="Normal 13 2 5 3 3" xfId="38858" xr:uid="{BAF314C2-7652-4FEF-A559-5629820F8A63}"/>
    <cellStyle name="Normal 13 2 5 4" xfId="38859" xr:uid="{86C74EF1-ADA1-4FFA-AB50-D303225CAD33}"/>
    <cellStyle name="Normal 13 2 5 4 2" xfId="38860" xr:uid="{85249361-AFD5-42A4-876F-FFB505F1BE14}"/>
    <cellStyle name="Normal 13 2 5 5" xfId="38861" xr:uid="{351083B2-0068-44E5-8C3E-7D0D52B18D4F}"/>
    <cellStyle name="Normal 13 2 6" xfId="38862" xr:uid="{CDDBF920-B719-4711-9742-A2B3A9F6CFCE}"/>
    <cellStyle name="Normal 13 2 6 2" xfId="38863" xr:uid="{08D925B5-4A1E-4823-9904-9A1216B329CE}"/>
    <cellStyle name="Normal 13 2 6 2 2" xfId="38864" xr:uid="{C27758D8-62C3-4FBC-A517-D26213DE5C4D}"/>
    <cellStyle name="Normal 13 2 6 2 2 2" xfId="38865" xr:uid="{22E08B62-22E5-4172-8434-3B554A5FB5E6}"/>
    <cellStyle name="Normal 13 2 6 2 3" xfId="38866" xr:uid="{C0BE7A08-0643-436D-B541-50C29F42B020}"/>
    <cellStyle name="Normal 13 2 6 3" xfId="38867" xr:uid="{59419D40-DE7E-444F-9316-1023EA0EFC99}"/>
    <cellStyle name="Normal 13 2 6 3 2" xfId="38868" xr:uid="{B9FA0A07-9FD3-4CE4-8702-6765FE850332}"/>
    <cellStyle name="Normal 13 2 6 4" xfId="38869" xr:uid="{A24EFC10-5A4F-4C27-962F-3B2AB84C4FDF}"/>
    <cellStyle name="Normal 13 2 7" xfId="38870" xr:uid="{B2FE8FC6-1266-4E06-ACCE-8B07754D9F9F}"/>
    <cellStyle name="Normal 13 2 7 2" xfId="38871" xr:uid="{FB7ADD98-E4E1-4157-B3B4-B36569BB7D3A}"/>
    <cellStyle name="Normal 13 2 7 2 2" xfId="38872" xr:uid="{F7CBF675-A964-4505-AB91-2F63A46FC64A}"/>
    <cellStyle name="Normal 13 2 7 3" xfId="38873" xr:uid="{7AC6867F-50F7-47F9-BD35-0E626510C083}"/>
    <cellStyle name="Normal 13 2 8" xfId="38874" xr:uid="{93A7ED94-8780-4E1A-9EC5-29682DE2A8B4}"/>
    <cellStyle name="Normal 13 2 8 2" xfId="38875" xr:uid="{530D797D-7142-427D-B261-CA0BB7072BA5}"/>
    <cellStyle name="Normal 13 2 9" xfId="38876" xr:uid="{DE356C3B-3674-48C4-B17C-339A59ABAD47}"/>
    <cellStyle name="Normal 13 2 9 2" xfId="38877" xr:uid="{9FBB4FBC-877B-4892-95C0-7D918D21BFAB}"/>
    <cellStyle name="Normal 13 2_Asset Register (new)" xfId="38878" xr:uid="{754020D9-77AE-4868-BE87-9B33C979ADC4}"/>
    <cellStyle name="Normal 13 3" xfId="38879" xr:uid="{7E98A4BD-469E-4EB4-A0BE-5F3028B157E6}"/>
    <cellStyle name="Normal 13 3 2" xfId="38880" xr:uid="{B2681B94-98ED-4BC4-B900-4F934DD7930F}"/>
    <cellStyle name="Normal 13 3 2 2" xfId="38881" xr:uid="{48BAB21C-EEC4-42AA-9354-2AD60D8EFF45}"/>
    <cellStyle name="Normal 13 3 2 2 2" xfId="38882" xr:uid="{3E5B4AD8-BAC1-4818-B0B9-A7E8E7A9EAD1}"/>
    <cellStyle name="Normal 13 3 2 2 2 2" xfId="38883" xr:uid="{E2A408AF-451F-4AA4-A187-1B0D7EDA9EC8}"/>
    <cellStyle name="Normal 13 3 2 2 2 2 2" xfId="38884" xr:uid="{1A84BF17-F42F-4634-AAF2-A9C1C65DFC98}"/>
    <cellStyle name="Normal 13 3 2 2 2 3" xfId="38885" xr:uid="{55AB9D94-452E-4AF0-A24E-B99E39645686}"/>
    <cellStyle name="Normal 13 3 2 2 3" xfId="38886" xr:uid="{53F78D0C-E54E-4FDE-A5DB-68F0887747D1}"/>
    <cellStyle name="Normal 13 3 2 2 3 2" xfId="38887" xr:uid="{A43634FF-946C-40F9-9EE8-E15808E3C6B7}"/>
    <cellStyle name="Normal 13 3 2 2 4" xfId="38888" xr:uid="{D38E770F-C40C-4F87-AD58-AC389B1D1630}"/>
    <cellStyle name="Normal 13 3 2 2 4 2" xfId="38889" xr:uid="{05BF7D23-26A3-4106-BC72-DDDB6C4222AE}"/>
    <cellStyle name="Normal 13 3 2 2 5" xfId="38890" xr:uid="{0F435821-1BA2-494E-AF94-1D113082F29D}"/>
    <cellStyle name="Normal 13 3 2 2 6" xfId="38891" xr:uid="{C12FA4BC-84A1-4E68-8CB7-870427B9031B}"/>
    <cellStyle name="Normal 13 3 2 3" xfId="38892" xr:uid="{25ED9B04-3654-4ACD-8079-2C54503ADA5D}"/>
    <cellStyle name="Normal 13 3 2 3 2" xfId="38893" xr:uid="{541D0153-76F4-4396-A080-C069F4214928}"/>
    <cellStyle name="Normal 13 3 2 3 2 2" xfId="38894" xr:uid="{9D435ECE-B498-402C-B4BA-398C759F4ABF}"/>
    <cellStyle name="Normal 13 3 2 3 3" xfId="38895" xr:uid="{BEDC3335-1AED-4DD5-967F-C5E26F6A570F}"/>
    <cellStyle name="Normal 13 3 2 4" xfId="38896" xr:uid="{19028EDC-05F9-496F-B753-D768617E646D}"/>
    <cellStyle name="Normal 13 3 2 4 2" xfId="38897" xr:uid="{28C74FF5-255C-4DC3-86E4-6EDF2AF14FCD}"/>
    <cellStyle name="Normal 13 3 2 5" xfId="38898" xr:uid="{0789E6AB-ABDC-4155-9A60-F2BB370CC8F4}"/>
    <cellStyle name="Normal 13 3 2 5 2" xfId="38899" xr:uid="{A17DC7DE-F047-4120-903A-4D2A124DFED3}"/>
    <cellStyle name="Normal 13 3 2 6" xfId="38900" xr:uid="{136451D3-2306-41ED-8F31-A557A869AE52}"/>
    <cellStyle name="Normal 13 3 2 7" xfId="38901" xr:uid="{02E4D18E-4FB8-4CEC-A07C-EBB828189461}"/>
    <cellStyle name="Normal 13 3 3" xfId="38902" xr:uid="{EEFAAFD6-AB4A-4E81-BCA3-CA40E3F6D551}"/>
    <cellStyle name="Normal 13 3 3 2" xfId="38903" xr:uid="{A5D5EC00-E8EA-4649-9588-2AE756D90376}"/>
    <cellStyle name="Normal 13 3 3 2 2" xfId="38904" xr:uid="{0EA1B855-68D4-4CC7-85FB-A1688B3F9F7A}"/>
    <cellStyle name="Normal 13 3 3 2 2 2" xfId="38905" xr:uid="{AF0492C4-BD0F-464D-9A69-296AE8C4FD32}"/>
    <cellStyle name="Normal 13 3 3 2 2 2 2" xfId="38906" xr:uid="{1C314E42-C89B-41F5-B128-16BAF8C2C242}"/>
    <cellStyle name="Normal 13 3 3 2 2 3" xfId="38907" xr:uid="{D91CDFDD-CDA8-4BBD-B06B-7466B46A4670}"/>
    <cellStyle name="Normal 13 3 3 2 3" xfId="38908" xr:uid="{C3CCC7CF-D191-451B-AAC1-77A57F0ACD20}"/>
    <cellStyle name="Normal 13 3 3 2 3 2" xfId="38909" xr:uid="{DCB24981-2DE7-4C4C-AEF6-5EFE769D5E5A}"/>
    <cellStyle name="Normal 13 3 3 2 4" xfId="38910" xr:uid="{611D760D-2831-4C67-9F87-D99F2C7F8A70}"/>
    <cellStyle name="Normal 13 3 3 3" xfId="38911" xr:uid="{2AADD6B2-1E72-402A-98D3-F4D0CEC5AFB8}"/>
    <cellStyle name="Normal 13 3 3 3 2" xfId="38912" xr:uid="{2FA97089-1DFA-4835-82D4-B0A87BC28AC8}"/>
    <cellStyle name="Normal 13 3 3 3 2 2" xfId="38913" xr:uid="{8CE3E263-023C-4572-B542-9144C7947AB1}"/>
    <cellStyle name="Normal 13 3 3 3 3" xfId="38914" xr:uid="{AC489C07-B5A2-4F50-A2BF-DBFE76A7F3FB}"/>
    <cellStyle name="Normal 13 3 3 4" xfId="38915" xr:uid="{B666F5BB-8AD1-4450-A645-2D833B6F5DC5}"/>
    <cellStyle name="Normal 13 3 3 4 2" xfId="38916" xr:uid="{2097D851-AF77-4B67-A83F-A94E8F3FC98C}"/>
    <cellStyle name="Normal 13 3 3 5" xfId="38917" xr:uid="{68A4960E-A554-4712-BED7-20E1FA55137C}"/>
    <cellStyle name="Normal 13 3 3 5 2" xfId="38918" xr:uid="{28B4E14A-5A91-47DA-89BD-03E631EC487A}"/>
    <cellStyle name="Normal 13 3 3 6" xfId="38919" xr:uid="{2F6C7F2E-3032-45CD-8F6B-204EC5D2E7FE}"/>
    <cellStyle name="Normal 13 3 3 7" xfId="38920" xr:uid="{C28CDFF5-F3EB-4821-A9E4-9C56C93BD771}"/>
    <cellStyle name="Normal 13 3 4" xfId="38921" xr:uid="{657B90E7-B0C9-4F40-BB9B-A67BFE5A7E01}"/>
    <cellStyle name="Normal 13 3 4 2" xfId="38922" xr:uid="{5D3CA509-A3BD-432E-959C-79057F54B36B}"/>
    <cellStyle name="Normal 13 3 4 2 2" xfId="38923" xr:uid="{D6FE3C92-47E6-46FB-8B69-AB0A6E019FB4}"/>
    <cellStyle name="Normal 13 3 4 2 2 2" xfId="38924" xr:uid="{B83E079C-3D8A-4ADB-B4FD-6715D8BC1A89}"/>
    <cellStyle name="Normal 13 3 4 2 3" xfId="38925" xr:uid="{083A9B45-5382-469E-9342-6FB500CDABA1}"/>
    <cellStyle name="Normal 13 3 4 3" xfId="38926" xr:uid="{D366E7CD-BCC9-4853-8959-8CEE9DFE5D20}"/>
    <cellStyle name="Normal 13 3 4 3 2" xfId="38927" xr:uid="{03E8B242-D992-4AE8-BCE2-12506B5A5338}"/>
    <cellStyle name="Normal 13 3 4 4" xfId="38928" xr:uid="{DD6BABE0-3368-409D-8315-86344A77CFE1}"/>
    <cellStyle name="Normal 13 3 5" xfId="38929" xr:uid="{C2BEA4C4-FD21-4CF2-BFE6-511C5788D7C2}"/>
    <cellStyle name="Normal 13 3 5 2" xfId="38930" xr:uid="{82CAD1E1-CD73-45D8-8F7F-68E164CCA8B1}"/>
    <cellStyle name="Normal 13 3 5 2 2" xfId="38931" xr:uid="{F7AAB3AE-27D1-4327-8A52-6C959FF93A53}"/>
    <cellStyle name="Normal 13 3 5 3" xfId="38932" xr:uid="{7676B9EB-0ECE-4DFE-83CC-FE4A1B5D49DD}"/>
    <cellStyle name="Normal 13 3 6" xfId="38933" xr:uid="{CEBE780E-E218-4C60-93A5-AA4141993F23}"/>
    <cellStyle name="Normal 13 3 6 2" xfId="38934" xr:uid="{638B886B-851A-4F5D-9525-EF2D1D0333DF}"/>
    <cellStyle name="Normal 13 3 7" xfId="38935" xr:uid="{945089D0-F9A0-4C31-81E9-827222A8F1BD}"/>
    <cellStyle name="Normal 13 3 7 2" xfId="38936" xr:uid="{82DC8575-CB8A-44C5-819D-181523CDB179}"/>
    <cellStyle name="Normal 13 3 8" xfId="38937" xr:uid="{48ECC689-93CF-4834-9324-636BA3012770}"/>
    <cellStyle name="Normal 13 3 9" xfId="38938" xr:uid="{24D2040C-610C-4B89-ABCD-AD8C768C3E8A}"/>
    <cellStyle name="Normal 13 4" xfId="38939" xr:uid="{C378B3F8-9067-4C2B-89F0-C73F5C298A13}"/>
    <cellStyle name="Normal 13 4 2" xfId="38940" xr:uid="{7B88DB1D-3FCB-400B-8B77-9E9DB6F98FFC}"/>
    <cellStyle name="Normal 13 4 2 2" xfId="38941" xr:uid="{6AF66D7F-C27B-48C4-82E7-B9AF0B9B0F77}"/>
    <cellStyle name="Normal 13 4 2 2 2" xfId="38942" xr:uid="{ECFBE770-3DE1-4642-BE14-000C4F809216}"/>
    <cellStyle name="Normal 13 4 2 2 2 2" xfId="38943" xr:uid="{26065CA2-4397-44DA-9348-B304E4AAA7D9}"/>
    <cellStyle name="Normal 13 4 2 2 2 2 2" xfId="38944" xr:uid="{CB16CA74-0DA3-4384-89B8-DC206BF03CD3}"/>
    <cellStyle name="Normal 13 4 2 2 2 3" xfId="38945" xr:uid="{A7DE818F-542A-459B-816F-2DBA93028C55}"/>
    <cellStyle name="Normal 13 4 2 2 3" xfId="38946" xr:uid="{6C2C15FF-77E1-4BBB-8747-545A9BF06911}"/>
    <cellStyle name="Normal 13 4 2 2 3 2" xfId="38947" xr:uid="{402CBA33-B462-43EB-AC3F-052FCB5162EE}"/>
    <cellStyle name="Normal 13 4 2 2 4" xfId="38948" xr:uid="{D638A3DE-0A9A-4099-9079-8009D4817BC5}"/>
    <cellStyle name="Normal 13 4 2 3" xfId="38949" xr:uid="{1F9E216F-2BCE-4354-936D-3A8A16F381C0}"/>
    <cellStyle name="Normal 13 4 2 3 2" xfId="38950" xr:uid="{BB03616C-4D6E-43EB-A454-37E2C6E8E3A0}"/>
    <cellStyle name="Normal 13 4 2 3 2 2" xfId="38951" xr:uid="{7FE3D4BB-9D07-4383-8956-C272D8ED767D}"/>
    <cellStyle name="Normal 13 4 2 3 3" xfId="38952" xr:uid="{E985BC8B-9A1B-4745-BFC4-E8FA1CA1B371}"/>
    <cellStyle name="Normal 13 4 2 4" xfId="38953" xr:uid="{DF4CFE22-7187-4357-A3C4-79EBC53158C8}"/>
    <cellStyle name="Normal 13 4 2 4 2" xfId="38954" xr:uid="{DB118D49-6E6D-4691-9B18-A10E78881B6E}"/>
    <cellStyle name="Normal 13 4 2 5" xfId="38955" xr:uid="{43E23B4B-8E0A-4B95-A1F8-4683F42FD1C1}"/>
    <cellStyle name="Normal 13 4 2 6" xfId="38956" xr:uid="{90374685-BD86-4C36-B700-AB3B09A15130}"/>
    <cellStyle name="Normal 13 4 3" xfId="38957" xr:uid="{63A11DBB-229F-42B2-901C-679308658E0E}"/>
    <cellStyle name="Normal 13 4 3 2" xfId="38958" xr:uid="{E42DF14A-39CB-4DA7-ABFB-36A14EC393A3}"/>
    <cellStyle name="Normal 13 4 3 2 2" xfId="38959" xr:uid="{E8F6D1B8-55F7-41AD-9884-83792C084C67}"/>
    <cellStyle name="Normal 13 4 3 2 2 2" xfId="38960" xr:uid="{F0802023-D332-4159-86B3-B7D30F26EA82}"/>
    <cellStyle name="Normal 13 4 3 2 3" xfId="38961" xr:uid="{9CA760B7-19C0-464E-9060-CE273AFB03E5}"/>
    <cellStyle name="Normal 13 4 3 3" xfId="38962" xr:uid="{AEEE772A-3169-46C6-9929-22A76ADF36E3}"/>
    <cellStyle name="Normal 13 4 3 3 2" xfId="38963" xr:uid="{22CC73F3-9939-486B-9E74-E1B68CADFBDA}"/>
    <cellStyle name="Normal 13 4 3 4" xfId="38964" xr:uid="{CD440B26-E9A6-4648-9B3B-7B929B5B2B43}"/>
    <cellStyle name="Normal 13 4 4" xfId="38965" xr:uid="{05D9300C-7B96-451A-8B17-90887392A2BC}"/>
    <cellStyle name="Normal 13 4 4 2" xfId="38966" xr:uid="{757472C1-120E-4C74-B12D-853177EED204}"/>
    <cellStyle name="Normal 13 4 4 2 2" xfId="38967" xr:uid="{59706A58-DE50-462B-8127-BCAE3065425F}"/>
    <cellStyle name="Normal 13 4 4 3" xfId="38968" xr:uid="{19168863-4CF5-428D-8E03-96DCC0774DCC}"/>
    <cellStyle name="Normal 13 4 5" xfId="38969" xr:uid="{1DF78F11-D58D-4B72-83F4-3AA11A579C9E}"/>
    <cellStyle name="Normal 13 4 5 2" xfId="38970" xr:uid="{CE961947-38E6-46A8-80CD-21BEF081400D}"/>
    <cellStyle name="Normal 13 4 6" xfId="38971" xr:uid="{1BFE890E-9BAD-4A29-82FA-93F9C4891CF3}"/>
    <cellStyle name="Normal 13 4 7" xfId="38972" xr:uid="{2A6BAB86-5F59-48C9-8C05-030DAC5D0A30}"/>
    <cellStyle name="Normal 13 5" xfId="38973" xr:uid="{615CB7D6-D66B-4CC6-BBB0-5B0EC63E9659}"/>
    <cellStyle name="Normal 13 5 2" xfId="38974" xr:uid="{5CFB8629-7A90-4B47-8D3F-3EE2AD7B3CD3}"/>
    <cellStyle name="Normal 13 5 2 2" xfId="38975" xr:uid="{9F857E83-DCBA-4E7F-9BA8-7FE50DA09C92}"/>
    <cellStyle name="Normal 13 5 2 2 2" xfId="38976" xr:uid="{02D21737-612D-460F-A615-04346B26C0D4}"/>
    <cellStyle name="Normal 13 5 2 2 2 2" xfId="38977" xr:uid="{36556F3F-3863-4D12-B81F-0479EF9677CE}"/>
    <cellStyle name="Normal 13 5 2 2 3" xfId="38978" xr:uid="{0E3A432F-85F4-44E5-BC3D-D62E62E595B7}"/>
    <cellStyle name="Normal 13 5 2 3" xfId="38979" xr:uid="{54DC91F2-8F0C-4740-817C-6B15B8825547}"/>
    <cellStyle name="Normal 13 5 2 3 2" xfId="38980" xr:uid="{C2CA29BB-DC3F-4190-B537-DA35C75D2E7E}"/>
    <cellStyle name="Normal 13 5 2 4" xfId="38981" xr:uid="{375DC823-D9AD-457D-962B-9D2152386086}"/>
    <cellStyle name="Normal 13 5 2 4 2" xfId="38982" xr:uid="{0CAC935C-A8C3-423D-B848-1ACEBA6B7AB6}"/>
    <cellStyle name="Normal 13 5 2 5" xfId="38983" xr:uid="{4C850FF4-FF04-475F-9CCB-E5786D5B8F62}"/>
    <cellStyle name="Normal 13 5 2 6" xfId="38984" xr:uid="{84B880B4-A509-4FF1-8A7E-D15CB69EB165}"/>
    <cellStyle name="Normal 13 5 3" xfId="38985" xr:uid="{DB683D1A-83BA-4620-9371-07D126C7F34B}"/>
    <cellStyle name="Normal 13 5 3 2" xfId="38986" xr:uid="{03FD3766-7DE0-42AB-B194-2FD9455816B3}"/>
    <cellStyle name="Normal 13 5 3 2 2" xfId="38987" xr:uid="{95EF0EA5-A735-4425-81F3-C22D9113AAE2}"/>
    <cellStyle name="Normal 13 5 3 3" xfId="38988" xr:uid="{D0AABF25-FED9-4763-BBBA-BA8E5D35715E}"/>
    <cellStyle name="Normal 13 5 4" xfId="38989" xr:uid="{687F5D46-7179-4B9B-B914-69D3D2AAF4C2}"/>
    <cellStyle name="Normal 13 5 4 2" xfId="38990" xr:uid="{1C9EE2B1-F523-409A-91CD-A1FD1E9E360F}"/>
    <cellStyle name="Normal 13 5 5" xfId="38991" xr:uid="{2094DE2F-4011-4381-9C4F-AF4A2974C40F}"/>
    <cellStyle name="Normal 13 5 5 2" xfId="38992" xr:uid="{A3263254-3AA6-47F0-9614-C9CEDB431B2A}"/>
    <cellStyle name="Normal 13 5 6" xfId="38993" xr:uid="{230AD39C-FF9D-456B-B03A-32ED76CAF060}"/>
    <cellStyle name="Normal 13 5 7" xfId="38994" xr:uid="{0EBB31E9-CC50-4713-8B68-431B2FE71E59}"/>
    <cellStyle name="Normal 13 6" xfId="38995" xr:uid="{CA2E3233-0AA2-4977-81BE-0308006EC160}"/>
    <cellStyle name="Normal 13 6 2" xfId="38996" xr:uid="{68E04B28-0A55-47C3-96D9-9B2A3FE66DE2}"/>
    <cellStyle name="Normal 13 6 2 2" xfId="38997" xr:uid="{943FCF20-D0ED-4879-9337-025A542B233F}"/>
    <cellStyle name="Normal 13 6 2 2 2" xfId="38998" xr:uid="{2BA3B1C9-9A48-4920-93FF-2E6F8D660694}"/>
    <cellStyle name="Normal 13 6 2 2 2 2" xfId="38999" xr:uid="{51A522FC-245B-4988-9980-D99D75D27C99}"/>
    <cellStyle name="Normal 13 6 2 2 3" xfId="39000" xr:uid="{8F94A7E5-0E17-460F-9740-0A8750AE7DF6}"/>
    <cellStyle name="Normal 13 6 2 3" xfId="39001" xr:uid="{A6BF1D36-D4AB-45DC-B3F8-DD3EEEFFC968}"/>
    <cellStyle name="Normal 13 6 2 3 2" xfId="39002" xr:uid="{5322742D-6C08-4B79-B7FE-14E5626AE2D6}"/>
    <cellStyle name="Normal 13 6 2 4" xfId="39003" xr:uid="{CE75C270-9605-4749-8406-E37CBF07EB0D}"/>
    <cellStyle name="Normal 13 6 3" xfId="39004" xr:uid="{9BDB0D0A-08B2-4A9C-9A17-66E5B5FD562A}"/>
    <cellStyle name="Normal 13 6 3 2" xfId="39005" xr:uid="{FC67F166-1872-41E9-8778-46A32D9CF9CD}"/>
    <cellStyle name="Normal 13 6 3 2 2" xfId="39006" xr:uid="{B5743CC1-240B-4EDC-81B1-8C2DC26E71A4}"/>
    <cellStyle name="Normal 13 6 3 3" xfId="39007" xr:uid="{808D54D9-6247-404B-BB54-06CAA2ECCB90}"/>
    <cellStyle name="Normal 13 6 4" xfId="39008" xr:uid="{A2602B37-BC71-4E87-BA1F-1E8F8CF72399}"/>
    <cellStyle name="Normal 13 6 4 2" xfId="39009" xr:uid="{2F67BCCF-D1C5-4AF0-8461-70D1ABC48495}"/>
    <cellStyle name="Normal 13 6 5" xfId="39010" xr:uid="{8218E8C3-3520-4693-A10D-AFA6E19AC3CD}"/>
    <cellStyle name="Normal 13 6 5 2" xfId="39011" xr:uid="{AE9D6471-9AB6-4AEE-92F3-48925C5BF07A}"/>
    <cellStyle name="Normal 13 6 6" xfId="39012" xr:uid="{5500B2AD-B591-403B-9FC3-5F5DD838F2A3}"/>
    <cellStyle name="Normal 13 6 7" xfId="39013" xr:uid="{D0F0F427-0EF1-4A3B-A1B7-6AF93A1CC90F}"/>
    <cellStyle name="Normal 13 7" xfId="39014" xr:uid="{E2AFBDFA-CE0D-48F4-A42D-3DAF757144B1}"/>
    <cellStyle name="Normal 13 7 2" xfId="39015" xr:uid="{965414C7-9298-482D-BBE4-DDFF405AD57F}"/>
    <cellStyle name="Normal 13 7 2 2" xfId="39016" xr:uid="{A03504F3-A6D8-443D-AB29-549FDDC9B91E}"/>
    <cellStyle name="Normal 13 7 2 2 2" xfId="39017" xr:uid="{A4EDA96B-B708-4523-AF9C-7916572CC17A}"/>
    <cellStyle name="Normal 13 7 2 2 2 2" xfId="39018" xr:uid="{B5A85568-2B7C-4E2F-932A-86CB0F014FB9}"/>
    <cellStyle name="Normal 13 7 2 2 3" xfId="39019" xr:uid="{65C649DE-614F-467B-A148-12348965E500}"/>
    <cellStyle name="Normal 13 7 2 3" xfId="39020" xr:uid="{FAC3C115-7367-4ECC-9621-6A5BB4CE8310}"/>
    <cellStyle name="Normal 13 7 2 3 2" xfId="39021" xr:uid="{F546104F-1126-41FB-8F38-D530031E6242}"/>
    <cellStyle name="Normal 13 7 2 4" xfId="39022" xr:uid="{6E110473-5C06-45B8-817A-C449B80B2A0D}"/>
    <cellStyle name="Normal 13 7 3" xfId="39023" xr:uid="{6BCF4A68-AE57-41AF-B315-8D6F221BE6FB}"/>
    <cellStyle name="Normal 13 7 3 2" xfId="39024" xr:uid="{2851E525-0A7C-45A4-9A05-7EB68B8E1295}"/>
    <cellStyle name="Normal 13 7 3 2 2" xfId="39025" xr:uid="{21BDA6C9-9D93-4AEA-A624-BF707016F22B}"/>
    <cellStyle name="Normal 13 7 3 3" xfId="39026" xr:uid="{9031C173-F902-42F7-93EB-D7C6B48883A3}"/>
    <cellStyle name="Normal 13 7 4" xfId="39027" xr:uid="{8A1EE01E-C58B-429E-9A8E-9B6B2676EC3A}"/>
    <cellStyle name="Normal 13 7 4 2" xfId="39028" xr:uid="{1C741FFB-5958-417E-A063-2EB73E693775}"/>
    <cellStyle name="Normal 13 7 5" xfId="39029" xr:uid="{39A374A4-C054-4A7B-9F14-469FCB33FA55}"/>
    <cellStyle name="Normal 13 8" xfId="39030" xr:uid="{5DB5010B-E2E5-4CBD-A30A-F384B573238E}"/>
    <cellStyle name="Normal 13 8 2" xfId="39031" xr:uid="{2F64C836-8CFD-40DF-973F-9C27A3A95352}"/>
    <cellStyle name="Normal 13 8 2 2" xfId="39032" xr:uid="{0188E07A-4916-43C9-9ABA-0680B28C34B1}"/>
    <cellStyle name="Normal 13 8 2 2 2" xfId="39033" xr:uid="{A13A51D2-CB82-42BE-8F23-AFE428B017A7}"/>
    <cellStyle name="Normal 13 8 2 2 2 2" xfId="39034" xr:uid="{4CBB5D2C-C68D-48EE-AB64-53BED6A1EBF4}"/>
    <cellStyle name="Normal 13 8 2 2 3" xfId="39035" xr:uid="{8741C320-F09F-4021-8889-D4E5F1EDDDB1}"/>
    <cellStyle name="Normal 13 8 2 3" xfId="39036" xr:uid="{DA2A8105-59F1-40FA-9FFA-3E206C9FAA39}"/>
    <cellStyle name="Normal 13 8 2 3 2" xfId="39037" xr:uid="{6602BD31-BE3E-4DDA-9FFB-744BB894B768}"/>
    <cellStyle name="Normal 13 8 2 4" xfId="39038" xr:uid="{FF6722E7-7D56-41EE-BB21-8523F75F05C4}"/>
    <cellStyle name="Normal 13 8 3" xfId="39039" xr:uid="{BC162921-8500-4242-BAD8-3ECBB1D39E34}"/>
    <cellStyle name="Normal 13 8 3 2" xfId="39040" xr:uid="{576BDCF1-F32E-4E96-ABFC-7E06A8EA2EF6}"/>
    <cellStyle name="Normal 13 8 3 2 2" xfId="39041" xr:uid="{09C35469-6D2C-4B79-86D7-E5218E36C587}"/>
    <cellStyle name="Normal 13 8 3 3" xfId="39042" xr:uid="{2A7B777D-147A-4854-B175-B7B838FEEDAA}"/>
    <cellStyle name="Normal 13 8 4" xfId="39043" xr:uid="{A2E932DB-7BC3-47FC-B256-090B46F03518}"/>
    <cellStyle name="Normal 13 8 4 2" xfId="39044" xr:uid="{DFFE7F29-CF4D-45BE-8B10-5F03830A903F}"/>
    <cellStyle name="Normal 13 8 5" xfId="39045" xr:uid="{6315C6B9-EA3A-4418-A639-6D144CA3B7C9}"/>
    <cellStyle name="Normal 13 9" xfId="39046" xr:uid="{EF435205-A82F-4F62-85E4-823144916AEB}"/>
    <cellStyle name="Normal 13 9 2" xfId="39047" xr:uid="{A201F218-C337-4A3F-90C9-9E20F7138504}"/>
    <cellStyle name="Normal 13 9 2 2" xfId="39048" xr:uid="{2A23609C-8E3D-40E3-9731-C776CB76A5C7}"/>
    <cellStyle name="Normal 13 9 2 2 2" xfId="39049" xr:uid="{818F25B1-AFC6-4CF1-A423-7730EA8C951E}"/>
    <cellStyle name="Normal 13 9 2 2 2 2" xfId="39050" xr:uid="{A7B2B903-D68A-43AF-A1FD-165FB73009AB}"/>
    <cellStyle name="Normal 13 9 2 2 3" xfId="39051" xr:uid="{BD87A3F2-2F81-42E6-BFD0-2487C865DC53}"/>
    <cellStyle name="Normal 13 9 2 3" xfId="39052" xr:uid="{C4331190-11FC-4CD4-AF1E-F58D1903222F}"/>
    <cellStyle name="Normal 13 9 2 3 2" xfId="39053" xr:uid="{2338A147-04BE-4D0D-B106-288E2E2D02D0}"/>
    <cellStyle name="Normal 13 9 2 4" xfId="39054" xr:uid="{EC1E714B-63A0-4C21-8A69-6E3FF8EB31AF}"/>
    <cellStyle name="Normal 13 9 3" xfId="39055" xr:uid="{758BEFFA-2556-460E-9355-9D1EAB92B7BD}"/>
    <cellStyle name="Normal 13 9 3 2" xfId="39056" xr:uid="{2397F8C8-2D1F-4477-9193-1B0325478D37}"/>
    <cellStyle name="Normal 13 9 3 2 2" xfId="39057" xr:uid="{D461F2D0-498A-473C-90F0-B87226197755}"/>
    <cellStyle name="Normal 13 9 3 3" xfId="39058" xr:uid="{E1171F7B-C2E1-4510-A8D1-D4CCC9D3EEC0}"/>
    <cellStyle name="Normal 13 9 4" xfId="39059" xr:uid="{20AD2745-60AD-4E1A-BCE2-3358BCC8EBEF}"/>
    <cellStyle name="Normal 13 9 4 2" xfId="39060" xr:uid="{05970EE3-0C3F-4E5F-AC7E-9B7382601B74}"/>
    <cellStyle name="Normal 13 9 5" xfId="39061" xr:uid="{4709EE03-0682-4F3D-8D33-1A51B8A1F39D}"/>
    <cellStyle name="Normal 13_Asset Register (new)" xfId="39062" xr:uid="{FCC76847-480D-42B7-B516-CE922FA672FF}"/>
    <cellStyle name="Normal 14" xfId="39063" xr:uid="{40EFEFD6-03EC-49B3-9B62-7B8AC523EE37}"/>
    <cellStyle name="Normal 14 10" xfId="39064" xr:uid="{D85A4A4F-F00D-4772-A9E9-9402DCAA70E3}"/>
    <cellStyle name="Normal 14 10 2" xfId="39065" xr:uid="{2BF72840-7A7E-4097-8469-1407B3F9A041}"/>
    <cellStyle name="Normal 14 10 2 2" xfId="39066" xr:uid="{8D3213ED-4777-486C-88B1-DAE3401FBF13}"/>
    <cellStyle name="Normal 14 10 2 2 2" xfId="39067" xr:uid="{07818CDF-9975-4AFE-A7DA-6E4B32605600}"/>
    <cellStyle name="Normal 14 10 2 2 2 2" xfId="39068" xr:uid="{D283B144-B88B-4136-BD81-A87D91E5D537}"/>
    <cellStyle name="Normal 14 10 2 2 3" xfId="39069" xr:uid="{95583A64-63A7-41A2-ACB7-2A1D38B62785}"/>
    <cellStyle name="Normal 14 10 2 3" xfId="39070" xr:uid="{14156B7C-057B-4C4E-A5CB-AE9D9666FDBE}"/>
    <cellStyle name="Normal 14 10 2 3 2" xfId="39071" xr:uid="{323D3076-DE1F-4AD0-9A4E-9F70C12559FE}"/>
    <cellStyle name="Normal 14 10 2 4" xfId="39072" xr:uid="{48F9EC53-AA47-48C0-8305-BD0C180CE976}"/>
    <cellStyle name="Normal 14 10 3" xfId="39073" xr:uid="{DF3793F6-1458-4DCB-9B50-156EC3816B18}"/>
    <cellStyle name="Normal 14 10 3 2" xfId="39074" xr:uid="{6CBD3619-F525-4C0F-939A-690C67B0DD63}"/>
    <cellStyle name="Normal 14 10 3 2 2" xfId="39075" xr:uid="{46478A4F-1CED-4836-B477-D45A769FDB5B}"/>
    <cellStyle name="Normal 14 10 3 3" xfId="39076" xr:uid="{76D88437-B0BF-404A-945F-8B1B7F3CC5E5}"/>
    <cellStyle name="Normal 14 10 4" xfId="39077" xr:uid="{26E056A9-8931-4D6E-871F-6EF202DCBA9B}"/>
    <cellStyle name="Normal 14 10 4 2" xfId="39078" xr:uid="{54B190CE-BBA2-4583-9E8F-46239EEAFB4B}"/>
    <cellStyle name="Normal 14 10 5" xfId="39079" xr:uid="{7D340678-AFC9-4C97-AF69-EDFCAD3B7054}"/>
    <cellStyle name="Normal 14 11" xfId="39080" xr:uid="{AF14A07F-F12D-4B84-B5CA-848D6923E083}"/>
    <cellStyle name="Normal 14 11 2" xfId="39081" xr:uid="{F9DBC54C-0CCB-420D-8A05-C26B4BC1F0F4}"/>
    <cellStyle name="Normal 14 11 2 2" xfId="39082" xr:uid="{325A95ED-8308-4D52-9463-D79235C9E64E}"/>
    <cellStyle name="Normal 14 11 2 2 2" xfId="39083" xr:uid="{6D9171C9-F11F-4BA0-B037-1E03D0C534E5}"/>
    <cellStyle name="Normal 14 11 2 2 2 2" xfId="39084" xr:uid="{7E299AFD-AB2A-4624-8DA6-43899CA7942D}"/>
    <cellStyle name="Normal 14 11 2 2 3" xfId="39085" xr:uid="{3AD484D6-AA87-479E-B0FF-7C92189EC6DB}"/>
    <cellStyle name="Normal 14 11 2 3" xfId="39086" xr:uid="{8AC2EB79-A013-4FA1-939A-E80DDE8763FD}"/>
    <cellStyle name="Normal 14 11 2 3 2" xfId="39087" xr:uid="{2F1CA114-DF21-4D91-A384-63122004A955}"/>
    <cellStyle name="Normal 14 11 2 4" xfId="39088" xr:uid="{4587508E-18F6-46C3-8D9E-EE8651F536A2}"/>
    <cellStyle name="Normal 14 11 3" xfId="39089" xr:uid="{2E71C785-0990-407F-95B4-A718B8D25F66}"/>
    <cellStyle name="Normal 14 11 3 2" xfId="39090" xr:uid="{733E7C44-8F5E-443F-BD31-468CD2E97C79}"/>
    <cellStyle name="Normal 14 11 3 2 2" xfId="39091" xr:uid="{8394D9E3-83CB-4A3F-B479-03A44107F203}"/>
    <cellStyle name="Normal 14 11 3 3" xfId="39092" xr:uid="{21FB5102-B07A-4205-856F-B8C33E8DED02}"/>
    <cellStyle name="Normal 14 11 4" xfId="39093" xr:uid="{B4370669-FFF7-44A7-BF57-BD8A631B75C1}"/>
    <cellStyle name="Normal 14 11 4 2" xfId="39094" xr:uid="{E916FAD3-7343-40E0-AFAD-6B82C153B9BB}"/>
    <cellStyle name="Normal 14 11 5" xfId="39095" xr:uid="{0DE489C9-95C4-4054-BEC8-1D67B3554D73}"/>
    <cellStyle name="Normal 14 12" xfId="39096" xr:uid="{382C1030-E997-42A2-A73F-2C4F12FF74A4}"/>
    <cellStyle name="Normal 14 12 2" xfId="39097" xr:uid="{F07B325F-A0D2-4296-8B99-9F719A6278AA}"/>
    <cellStyle name="Normal 14 13" xfId="39098" xr:uid="{D6372EC2-86E5-4114-AAD4-669783F5218B}"/>
    <cellStyle name="Normal 14 2" xfId="39099" xr:uid="{D8EE26C8-2F1F-4F5F-B1C9-1C2239F59C14}"/>
    <cellStyle name="Normal 14 2 10" xfId="39100" xr:uid="{CE38E1A1-B4D0-4A44-8C26-976BED0A6AE5}"/>
    <cellStyle name="Normal 14 2 11" xfId="39101" xr:uid="{D2AA3B62-754A-4864-A54B-75F9D06EC9E8}"/>
    <cellStyle name="Normal 14 2 2" xfId="39102" xr:uid="{0F22CD8E-56EF-4C73-A482-8A2528F19938}"/>
    <cellStyle name="Normal 14 2 2 2" xfId="39103" xr:uid="{AABF7A40-4714-4002-B2F6-8DA3212D7B99}"/>
    <cellStyle name="Normal 14 2 2 2 2" xfId="39104" xr:uid="{8B13E108-E96A-4EE8-BE32-FDEBF9C60B43}"/>
    <cellStyle name="Normal 14 2 2 2 2 2" xfId="39105" xr:uid="{12685E66-65D6-4AD9-878A-D086F214433B}"/>
    <cellStyle name="Normal 14 2 2 2 2 2 2" xfId="39106" xr:uid="{4419561B-8F80-47AD-8439-F42A45033C21}"/>
    <cellStyle name="Normal 14 2 2 2 2 2 2 2" xfId="39107" xr:uid="{1EBA2EEC-A67B-4E48-9B50-0FB687981AF6}"/>
    <cellStyle name="Normal 14 2 2 2 2 2 3" xfId="39108" xr:uid="{A70795E0-6A71-4BFB-B2AD-F52CCB23A647}"/>
    <cellStyle name="Normal 14 2 2 2 2 3" xfId="39109" xr:uid="{AE8C5BE7-75E6-4606-B58C-A8816D92ED55}"/>
    <cellStyle name="Normal 14 2 2 2 2 3 2" xfId="39110" xr:uid="{12E1384A-DC7B-41EF-8301-5A6FF30F2DB5}"/>
    <cellStyle name="Normal 14 2 2 2 2 4" xfId="39111" xr:uid="{9FED3A2B-E970-4DEB-8722-F72ACE5D13DB}"/>
    <cellStyle name="Normal 14 2 2 2 2 4 2" xfId="39112" xr:uid="{A3E9D57D-D8F6-4ED8-938A-3CFEC983CA40}"/>
    <cellStyle name="Normal 14 2 2 2 2 5" xfId="39113" xr:uid="{8D156B40-AC5B-4D58-8569-BA81690C7E36}"/>
    <cellStyle name="Normal 14 2 2 2 2 6" xfId="39114" xr:uid="{C70A7A88-4F45-42B4-8C93-2F495A7A051C}"/>
    <cellStyle name="Normal 14 2 2 2 3" xfId="39115" xr:uid="{EB4868EB-C433-4116-839C-D4B5525A0189}"/>
    <cellStyle name="Normal 14 2 2 2 3 2" xfId="39116" xr:uid="{AF4680CE-247E-4242-A99A-6775DE950DD3}"/>
    <cellStyle name="Normal 14 2 2 2 3 2 2" xfId="39117" xr:uid="{F0F52A82-ED07-479B-9EF6-4B3F4EBA4213}"/>
    <cellStyle name="Normal 14 2 2 2 3 3" xfId="39118" xr:uid="{126B6B1C-093D-4F6A-BB64-344BA29C0273}"/>
    <cellStyle name="Normal 14 2 2 2 4" xfId="39119" xr:uid="{07831146-957C-4921-9FE5-DBA69FE79BB4}"/>
    <cellStyle name="Normal 14 2 2 2 4 2" xfId="39120" xr:uid="{503E466B-9579-4527-BDBC-3D5B65692061}"/>
    <cellStyle name="Normal 14 2 2 2 5" xfId="39121" xr:uid="{45D514E3-CCCD-4825-89EF-9F67335ECFE3}"/>
    <cellStyle name="Normal 14 2 2 2 5 2" xfId="39122" xr:uid="{D8E52474-3FE3-4ECA-9579-B646B62190BF}"/>
    <cellStyle name="Normal 14 2 2 2 6" xfId="39123" xr:uid="{B07E4EE1-2FB6-41FE-A608-A74483A97DFD}"/>
    <cellStyle name="Normal 14 2 2 2 7" xfId="39124" xr:uid="{77801358-D093-4DAA-8382-9DDA291D2B36}"/>
    <cellStyle name="Normal 14 2 2 3" xfId="39125" xr:uid="{C3C2B4DC-E979-4D60-93AB-3AB1A6566861}"/>
    <cellStyle name="Normal 14 2 2 3 2" xfId="39126" xr:uid="{8BE8C02C-9599-4133-8E78-17F642C3DAA2}"/>
    <cellStyle name="Normal 14 2 2 3 2 2" xfId="39127" xr:uid="{5C8EF475-7F2E-41F5-9BB3-B2CCD8A7313D}"/>
    <cellStyle name="Normal 14 2 2 3 2 2 2" xfId="39128" xr:uid="{EB37266B-7CFF-42ED-A28F-F55B5730FF7D}"/>
    <cellStyle name="Normal 14 2 2 3 2 2 2 2" xfId="39129" xr:uid="{D9F13285-AE64-4981-89EC-D687B302BB52}"/>
    <cellStyle name="Normal 14 2 2 3 2 2 3" xfId="39130" xr:uid="{EFD3A990-B2C4-419B-B6BF-F9A18AE263BF}"/>
    <cellStyle name="Normal 14 2 2 3 2 3" xfId="39131" xr:uid="{E3BB9C0A-7FF3-421C-940D-23A15D877113}"/>
    <cellStyle name="Normal 14 2 2 3 2 3 2" xfId="39132" xr:uid="{7D61103B-45BD-4161-8B9C-34C83CDF562C}"/>
    <cellStyle name="Normal 14 2 2 3 2 4" xfId="39133" xr:uid="{7C0DF5CB-D0B3-4C5A-BC9D-5D271AE20729}"/>
    <cellStyle name="Normal 14 2 2 3 3" xfId="39134" xr:uid="{9F83657C-52AF-4C02-BBD4-6DEA317EFE4F}"/>
    <cellStyle name="Normal 14 2 2 3 3 2" xfId="39135" xr:uid="{300FFA8A-E426-4255-B657-2E838150E6AC}"/>
    <cellStyle name="Normal 14 2 2 3 3 2 2" xfId="39136" xr:uid="{0605E4E7-7FB2-4B6D-9275-5EDE62717506}"/>
    <cellStyle name="Normal 14 2 2 3 3 3" xfId="39137" xr:uid="{3C578BEF-0A27-4718-A999-80BA0151A2D6}"/>
    <cellStyle name="Normal 14 2 2 3 4" xfId="39138" xr:uid="{162C906D-C71D-4DBB-AAF9-F1AB22D170DA}"/>
    <cellStyle name="Normal 14 2 2 3 4 2" xfId="39139" xr:uid="{341BCA0C-7FB6-46FA-A764-9705C860C675}"/>
    <cellStyle name="Normal 14 2 2 3 5" xfId="39140" xr:uid="{C61380E7-8D89-4140-B366-729284442BF6}"/>
    <cellStyle name="Normal 14 2 2 3 5 2" xfId="39141" xr:uid="{5059E6EC-B674-4046-9CED-C993FC103F28}"/>
    <cellStyle name="Normal 14 2 2 3 6" xfId="39142" xr:uid="{BCDE2FB3-4B55-4B81-977D-993233AB8B61}"/>
    <cellStyle name="Normal 14 2 2 3 7" xfId="39143" xr:uid="{65C70E28-BA83-4301-BED9-7BAE5FD1E06A}"/>
    <cellStyle name="Normal 14 2 2 4" xfId="39144" xr:uid="{626C192F-7CAC-4380-81DD-3FB286414DF2}"/>
    <cellStyle name="Normal 14 2 2 4 2" xfId="39145" xr:uid="{025AE2FD-BA74-432A-B1E6-0672BA63421B}"/>
    <cellStyle name="Normal 14 2 2 4 2 2" xfId="39146" xr:uid="{022981DB-F574-4393-87BF-1C4978173BCC}"/>
    <cellStyle name="Normal 14 2 2 4 2 2 2" xfId="39147" xr:uid="{E873E247-7AC5-44F7-8C84-941742921EA5}"/>
    <cellStyle name="Normal 14 2 2 4 2 3" xfId="39148" xr:uid="{7084899F-6169-4C3A-84EF-FD607B05946F}"/>
    <cellStyle name="Normal 14 2 2 4 3" xfId="39149" xr:uid="{89515661-D7C9-4A9F-AB1A-0B357A36B830}"/>
    <cellStyle name="Normal 14 2 2 4 3 2" xfId="39150" xr:uid="{1C7EA2E6-EB86-4216-8F89-7B34737E1C14}"/>
    <cellStyle name="Normal 14 2 2 4 4" xfId="39151" xr:uid="{C7DB5966-718A-4EEB-933F-C167D27A643B}"/>
    <cellStyle name="Normal 14 2 2 5" xfId="39152" xr:uid="{CA479769-29CF-4355-87E8-8E708173A871}"/>
    <cellStyle name="Normal 14 2 2 5 2" xfId="39153" xr:uid="{596374F3-899A-47CA-8DBC-1E2D79E02D2F}"/>
    <cellStyle name="Normal 14 2 2 5 2 2" xfId="39154" xr:uid="{C56FED02-E918-45EA-B4ED-1B11BCD9AAC1}"/>
    <cellStyle name="Normal 14 2 2 5 3" xfId="39155" xr:uid="{E75CCAA2-C64B-46FC-82FB-A97FD1A4F772}"/>
    <cellStyle name="Normal 14 2 2 6" xfId="39156" xr:uid="{7A499C0B-E355-4C2C-8D36-52E651758EB5}"/>
    <cellStyle name="Normal 14 2 2 6 2" xfId="39157" xr:uid="{8434180F-8BB8-425B-AB5C-90F46C62207E}"/>
    <cellStyle name="Normal 14 2 2 7" xfId="39158" xr:uid="{E27E8629-25FA-41B5-9946-C447E6C630BD}"/>
    <cellStyle name="Normal 14 2 2 7 2" xfId="39159" xr:uid="{A1C1122A-B783-47A8-BAD0-AEE1AFBF1932}"/>
    <cellStyle name="Normal 14 2 2 8" xfId="39160" xr:uid="{56CDD792-7F47-4599-AA88-05FBC76E2404}"/>
    <cellStyle name="Normal 14 2 2 9" xfId="39161" xr:uid="{89F3A9FB-9302-4918-AF24-F9A7AA2C902D}"/>
    <cellStyle name="Normal 14 2 3" xfId="39162" xr:uid="{D2DEE40F-15C2-4D6E-8BBB-8E3082EA77CF}"/>
    <cellStyle name="Normal 14 2 3 2" xfId="39163" xr:uid="{20EB36D7-2CAA-4D3D-A99A-0ABD331F381D}"/>
    <cellStyle name="Normal 14 2 3 2 2" xfId="39164" xr:uid="{04329EB9-BFCA-4298-9716-9834A9360ACC}"/>
    <cellStyle name="Normal 14 2 3 2 2 2" xfId="39165" xr:uid="{5C9722B1-9E32-4433-B5F7-CD978CB271F3}"/>
    <cellStyle name="Normal 14 2 3 2 2 2 2" xfId="39166" xr:uid="{F9A6296B-85C0-4C10-A393-AE368B442810}"/>
    <cellStyle name="Normal 14 2 3 2 2 2 2 2" xfId="39167" xr:uid="{6C7B2064-B5F5-46B0-834A-1EC1FCDE35B0}"/>
    <cellStyle name="Normal 14 2 3 2 2 2 3" xfId="39168" xr:uid="{DA243CFF-3514-4104-B104-249F8D19FA40}"/>
    <cellStyle name="Normal 14 2 3 2 2 3" xfId="39169" xr:uid="{F90B7776-3DA2-40E1-8667-627272824600}"/>
    <cellStyle name="Normal 14 2 3 2 2 3 2" xfId="39170" xr:uid="{1D75AA5A-B40B-492F-BB54-3823A171DD5F}"/>
    <cellStyle name="Normal 14 2 3 2 2 4" xfId="39171" xr:uid="{D307F193-D89F-4191-B1FB-DF4ED710B7F2}"/>
    <cellStyle name="Normal 14 2 3 2 3" xfId="39172" xr:uid="{60CC213D-28D5-4C9C-89B9-EA699F5C808B}"/>
    <cellStyle name="Normal 14 2 3 2 3 2" xfId="39173" xr:uid="{FD753AD3-8E95-4474-B72E-6B46669FDA84}"/>
    <cellStyle name="Normal 14 2 3 2 3 2 2" xfId="39174" xr:uid="{9A20523A-92A0-491A-A8DE-348D289653DD}"/>
    <cellStyle name="Normal 14 2 3 2 3 3" xfId="39175" xr:uid="{89862E21-F193-4F6A-BAB4-E62AEA8D7160}"/>
    <cellStyle name="Normal 14 2 3 2 4" xfId="39176" xr:uid="{72AC534F-982D-475A-AFE7-5C6A1CAA1C53}"/>
    <cellStyle name="Normal 14 2 3 2 4 2" xfId="39177" xr:uid="{4AD96568-57D9-4D39-80E2-3A37975FAF8F}"/>
    <cellStyle name="Normal 14 2 3 2 5" xfId="39178" xr:uid="{8B38D687-AC50-40C8-A79B-61E2484724FB}"/>
    <cellStyle name="Normal 14 2 3 2 5 2" xfId="39179" xr:uid="{F075ECFA-42AE-47BA-9E6C-619C9EE3F0FB}"/>
    <cellStyle name="Normal 14 2 3 2 6" xfId="39180" xr:uid="{A34C1B64-6A61-4157-9BFF-BF5F3C5ECE0E}"/>
    <cellStyle name="Normal 14 2 3 2 7" xfId="39181" xr:uid="{04534F0E-8B71-491E-8509-CD57EEE974F5}"/>
    <cellStyle name="Normal 14 2 3 3" xfId="39182" xr:uid="{96B6E1CD-0DE9-496F-8EF5-A2D7489AA5E9}"/>
    <cellStyle name="Normal 14 2 3 3 2" xfId="39183" xr:uid="{8897B03D-5973-43AD-B121-CDA158BE1925}"/>
    <cellStyle name="Normal 14 2 3 3 2 2" xfId="39184" xr:uid="{7E66DA6E-B71C-45B1-985D-4EAAA9C4E6D6}"/>
    <cellStyle name="Normal 14 2 3 3 2 2 2" xfId="39185" xr:uid="{AC48E649-3F8F-4C83-A04F-C8EBCD85BC37}"/>
    <cellStyle name="Normal 14 2 3 3 2 2 2 2" xfId="39186" xr:uid="{7D0459C8-219C-4AF5-81EB-BB4DA06CFE1A}"/>
    <cellStyle name="Normal 14 2 3 3 2 2 3" xfId="39187" xr:uid="{CA831EEB-9C52-4B84-A6D1-01E7C9D03A9C}"/>
    <cellStyle name="Normal 14 2 3 3 2 3" xfId="39188" xr:uid="{935046FC-D7A0-4F20-9BDF-B4A0D3C569EB}"/>
    <cellStyle name="Normal 14 2 3 3 2 3 2" xfId="39189" xr:uid="{F4D967C9-26C5-4182-AB5F-BBB28653EAE7}"/>
    <cellStyle name="Normal 14 2 3 3 2 4" xfId="39190" xr:uid="{F2543B2D-9BAE-4787-AB8E-254FEF25CDC6}"/>
    <cellStyle name="Normal 14 2 3 3 3" xfId="39191" xr:uid="{34675A87-9CBC-4AC6-BD14-C07B95FEC1D3}"/>
    <cellStyle name="Normal 14 2 3 3 3 2" xfId="39192" xr:uid="{F10388DF-858E-45C0-A4B9-C356DA3D84AE}"/>
    <cellStyle name="Normal 14 2 3 3 3 2 2" xfId="39193" xr:uid="{E0660ADC-5551-4E71-9AEF-D93F0763B163}"/>
    <cellStyle name="Normal 14 2 3 3 3 3" xfId="39194" xr:uid="{1A8C25F9-0492-4C44-A8EE-F54B4833AA62}"/>
    <cellStyle name="Normal 14 2 3 3 4" xfId="39195" xr:uid="{61F350F0-562F-4A47-93D3-0F8D5888CD1F}"/>
    <cellStyle name="Normal 14 2 3 3 4 2" xfId="39196" xr:uid="{2A2E366A-733E-4A2F-921B-DB7E17BEFDF6}"/>
    <cellStyle name="Normal 14 2 3 3 5" xfId="39197" xr:uid="{C4887707-809E-4464-B9A7-6285B17EC69D}"/>
    <cellStyle name="Normal 14 2 3 4" xfId="39198" xr:uid="{075E2DFB-579A-41B8-B420-A275BDF70DC0}"/>
    <cellStyle name="Normal 14 2 3 4 2" xfId="39199" xr:uid="{A1BA0600-D4ED-4DC7-AABF-F0A232DFDDDE}"/>
    <cellStyle name="Normal 14 2 3 4 2 2" xfId="39200" xr:uid="{A9D4E04F-194F-4AC3-8074-39BD0C05B614}"/>
    <cellStyle name="Normal 14 2 3 4 2 2 2" xfId="39201" xr:uid="{DB4E17DE-3606-4CF9-84FE-32AF18F74DD8}"/>
    <cellStyle name="Normal 14 2 3 4 2 3" xfId="39202" xr:uid="{825DF92C-7A72-4F58-9937-C57D1F2DB58D}"/>
    <cellStyle name="Normal 14 2 3 4 3" xfId="39203" xr:uid="{C35A9693-7154-4C7A-8F29-37F9FEB50446}"/>
    <cellStyle name="Normal 14 2 3 4 3 2" xfId="39204" xr:uid="{A2F61C0B-FB16-47CD-881D-EF75B478C8D2}"/>
    <cellStyle name="Normal 14 2 3 4 4" xfId="39205" xr:uid="{32143461-C05D-43F5-8765-052A76595328}"/>
    <cellStyle name="Normal 14 2 3 5" xfId="39206" xr:uid="{7CC86E2A-E208-4E7B-B7A3-966E18295589}"/>
    <cellStyle name="Normal 14 2 3 5 2" xfId="39207" xr:uid="{10AA5825-C821-4FEB-828E-43D7BEF91D45}"/>
    <cellStyle name="Normal 14 2 3 5 2 2" xfId="39208" xr:uid="{13078C36-62AB-421B-872C-3481F1A57AEB}"/>
    <cellStyle name="Normal 14 2 3 5 3" xfId="39209" xr:uid="{8105A4C3-4C73-44C3-BCE6-FBDE27EB6F2B}"/>
    <cellStyle name="Normal 14 2 3 6" xfId="39210" xr:uid="{F815693A-14DA-4311-B8EA-46E620DEDF1A}"/>
    <cellStyle name="Normal 14 2 3 6 2" xfId="39211" xr:uid="{2E8646CA-4210-49F5-8AA4-6CD6A39F7DC9}"/>
    <cellStyle name="Normal 14 2 3 7" xfId="39212" xr:uid="{17E28099-3959-4C63-80D4-E151B36C95A9}"/>
    <cellStyle name="Normal 14 2 3 7 2" xfId="39213" xr:uid="{22BAE415-81FC-49F8-BF70-53BD2E9ABF92}"/>
    <cellStyle name="Normal 14 2 3 8" xfId="39214" xr:uid="{3738787F-F9F1-4D70-9611-53633E6EF3D3}"/>
    <cellStyle name="Normal 14 2 3 9" xfId="39215" xr:uid="{1979CDD3-7DC5-42EA-9ABA-D09FB5974FA3}"/>
    <cellStyle name="Normal 14 2 4" xfId="39216" xr:uid="{5B510AEC-3EF9-4308-89E3-FEB8984BB33E}"/>
    <cellStyle name="Normal 14 2 4 2" xfId="39217" xr:uid="{2F753B4F-B42E-41AC-A567-F50501178486}"/>
    <cellStyle name="Normal 14 2 4 2 2" xfId="39218" xr:uid="{9781EF80-6B38-47AB-B6F1-6BBE277216BE}"/>
    <cellStyle name="Normal 14 2 4 3" xfId="39219" xr:uid="{9388D32E-DC7E-4CCD-ABD6-475197517C2E}"/>
    <cellStyle name="Normal 14 2 5" xfId="39220" xr:uid="{70319280-B3F7-4172-877D-3630F3EDE3CF}"/>
    <cellStyle name="Normal 14 2 5 2" xfId="39221" xr:uid="{547A1432-FBFF-4F09-B351-8C6C670150C6}"/>
    <cellStyle name="Normal 14 2 5 2 2" xfId="39222" xr:uid="{A784C416-2655-41A7-A988-3B5DC7DF8D90}"/>
    <cellStyle name="Normal 14 2 5 2 2 2" xfId="39223" xr:uid="{264905A6-7EE5-4C5A-999C-9B5CA7115558}"/>
    <cellStyle name="Normal 14 2 5 2 2 2 2" xfId="39224" xr:uid="{6B762C93-C4D1-4DF5-A6B1-0425A4157D77}"/>
    <cellStyle name="Normal 14 2 5 2 2 3" xfId="39225" xr:uid="{211D4F65-815A-473E-A6C5-AE45EC1FF14A}"/>
    <cellStyle name="Normal 14 2 5 2 3" xfId="39226" xr:uid="{D376160F-1314-4759-9223-019708873FC3}"/>
    <cellStyle name="Normal 14 2 5 2 3 2" xfId="39227" xr:uid="{A569BDEB-502D-4665-B384-EDFCE7810978}"/>
    <cellStyle name="Normal 14 2 5 2 4" xfId="39228" xr:uid="{51D79932-CD6A-42C4-A72D-B1FDD2D929A8}"/>
    <cellStyle name="Normal 14 2 5 3" xfId="39229" xr:uid="{1601B327-0463-40A7-A1E8-5F325B80F111}"/>
    <cellStyle name="Normal 14 2 5 3 2" xfId="39230" xr:uid="{8F64276C-500C-4774-8E2D-0DA13025514E}"/>
    <cellStyle name="Normal 14 2 5 3 2 2" xfId="39231" xr:uid="{46150FA4-0457-4CDC-B458-7386B9C8A8EB}"/>
    <cellStyle name="Normal 14 2 5 3 3" xfId="39232" xr:uid="{28CEB088-B6E1-4B8B-A211-818DB2B4D329}"/>
    <cellStyle name="Normal 14 2 5 4" xfId="39233" xr:uid="{E38D6F7A-DD65-4F6E-AF18-F44683DF50B9}"/>
    <cellStyle name="Normal 14 2 5 4 2" xfId="39234" xr:uid="{96948D53-025B-4F46-AB87-01978E86E2E4}"/>
    <cellStyle name="Normal 14 2 5 5" xfId="39235" xr:uid="{F5A97D76-3F62-4C63-8BF0-124AC8C09475}"/>
    <cellStyle name="Normal 14 2 6" xfId="39236" xr:uid="{B3F9C436-05DF-4D36-9820-C5FF48101126}"/>
    <cellStyle name="Normal 14 2 6 2" xfId="39237" xr:uid="{A9699605-366D-46DB-8689-DFC0B5D15D1D}"/>
    <cellStyle name="Normal 14 2 6 2 2" xfId="39238" xr:uid="{F559B194-0F9B-46ED-8F70-330A7FD07E81}"/>
    <cellStyle name="Normal 14 2 6 2 2 2" xfId="39239" xr:uid="{DB801659-0DDC-4747-99D0-97A921BAB1D5}"/>
    <cellStyle name="Normal 14 2 6 2 3" xfId="39240" xr:uid="{C0326C1E-09BD-4433-A383-5C5904316A44}"/>
    <cellStyle name="Normal 14 2 6 3" xfId="39241" xr:uid="{33519465-A760-47F1-9F8D-DE55CD3D71E9}"/>
    <cellStyle name="Normal 14 2 6 3 2" xfId="39242" xr:uid="{F48A3483-D799-4EA3-8C6A-630B127205F6}"/>
    <cellStyle name="Normal 14 2 6 4" xfId="39243" xr:uid="{A5EB7069-4FE6-4151-B986-9861E6EB30BB}"/>
    <cellStyle name="Normal 14 2 7" xfId="39244" xr:uid="{73D6D396-D84E-4B3F-B9C6-2E55828519A7}"/>
    <cellStyle name="Normal 14 2 7 2" xfId="39245" xr:uid="{FBA944F3-07B2-47F3-A11B-450F24A69949}"/>
    <cellStyle name="Normal 14 2 7 2 2" xfId="39246" xr:uid="{A7F091B2-E1F9-4D95-B0C7-7E03B94B8054}"/>
    <cellStyle name="Normal 14 2 7 3" xfId="39247" xr:uid="{A72E02A7-E8D0-473C-ABD2-C2968234577D}"/>
    <cellStyle name="Normal 14 2 8" xfId="39248" xr:uid="{C6209A93-01B7-4E3C-90EE-BE0825F4F4DF}"/>
    <cellStyle name="Normal 14 2 8 2" xfId="39249" xr:uid="{273C6ADC-94AE-48A0-A68E-9071D9C67758}"/>
    <cellStyle name="Normal 14 2 9" xfId="39250" xr:uid="{F7D28D2C-F77C-40A6-9923-BC8E1C95A4B5}"/>
    <cellStyle name="Normal 14 2 9 2" xfId="39251" xr:uid="{9DD8277F-A55B-42F9-AF0F-D70EF749C8E7}"/>
    <cellStyle name="Normal 14 2_Asset Register (new)" xfId="39252" xr:uid="{83B49995-7DF5-4EFD-86B9-C9D4FAC74D1E}"/>
    <cellStyle name="Normal 14 3" xfId="39253" xr:uid="{0636E1DB-59A2-42DE-B864-ED392054680E}"/>
    <cellStyle name="Normal 14 3 2" xfId="39254" xr:uid="{56E0C13F-1E72-4A24-9743-8348EAF997BD}"/>
    <cellStyle name="Normal 14 3 2 2" xfId="39255" xr:uid="{3CA170CE-2510-47E1-95A3-5BA39C36932E}"/>
    <cellStyle name="Normal 14 3 2 2 2" xfId="39256" xr:uid="{3265BFDD-732A-4DA0-B080-5A11A8A67A05}"/>
    <cellStyle name="Normal 14 3 2 2 2 2" xfId="39257" xr:uid="{9989FE01-C5DE-4642-B654-61E7AADB5245}"/>
    <cellStyle name="Normal 14 3 2 2 2 2 2" xfId="39258" xr:uid="{40E16C38-C4F9-4811-8072-7763125DA283}"/>
    <cellStyle name="Normal 14 3 2 2 2 3" xfId="39259" xr:uid="{58FD865F-569B-42D2-BE21-01B6B5D977BA}"/>
    <cellStyle name="Normal 14 3 2 2 3" xfId="39260" xr:uid="{7A783BEB-83B1-42D2-BCAC-136FEAF5DE83}"/>
    <cellStyle name="Normal 14 3 2 2 3 2" xfId="39261" xr:uid="{CF98374E-22E1-4CC2-91F7-7C5AF43D6DAB}"/>
    <cellStyle name="Normal 14 3 2 2 4" xfId="39262" xr:uid="{A5525E6B-81D2-4448-8E19-5F17928A6E5B}"/>
    <cellStyle name="Normal 14 3 2 2 4 2" xfId="39263" xr:uid="{F720ACC9-86CD-429E-9D07-8DA5241E5E83}"/>
    <cellStyle name="Normal 14 3 2 2 5" xfId="39264" xr:uid="{3EAFD576-F664-4E48-ABD6-82B70F5029DC}"/>
    <cellStyle name="Normal 14 3 2 2 6" xfId="39265" xr:uid="{78EB6291-46AB-42EA-A05F-870540AA2DEA}"/>
    <cellStyle name="Normal 14 3 2 3" xfId="39266" xr:uid="{FBC8A533-147D-4DA9-A514-35F2A0EF2166}"/>
    <cellStyle name="Normal 14 3 2 3 2" xfId="39267" xr:uid="{EBC208BD-8BBB-4B95-BEA3-F6FBAAB0E87C}"/>
    <cellStyle name="Normal 14 3 2 3 2 2" xfId="39268" xr:uid="{7672EE07-3D75-4C3C-939B-4DF103471174}"/>
    <cellStyle name="Normal 14 3 2 3 3" xfId="39269" xr:uid="{3665618F-F1CD-4B4E-97E1-DC1633F523F2}"/>
    <cellStyle name="Normal 14 3 2 4" xfId="39270" xr:uid="{76EE9D2C-E13E-4874-9B4A-60A1D8CB0A79}"/>
    <cellStyle name="Normal 14 3 2 4 2" xfId="39271" xr:uid="{1F7AD120-FF07-4F8C-BA82-94F8C12C5096}"/>
    <cellStyle name="Normal 14 3 2 5" xfId="39272" xr:uid="{C0947FAC-D643-4885-A1DE-D2B1BD6C25C0}"/>
    <cellStyle name="Normal 14 3 2 5 2" xfId="39273" xr:uid="{C444ACE0-D981-4A03-A15E-FA55329A4BF8}"/>
    <cellStyle name="Normal 14 3 2 6" xfId="39274" xr:uid="{70ABD42E-63FD-4B2F-AF5D-59A231C02291}"/>
    <cellStyle name="Normal 14 3 2 7" xfId="39275" xr:uid="{AAE01A0B-D5FA-40DC-870F-A4186C1A58A3}"/>
    <cellStyle name="Normal 14 3 3" xfId="39276" xr:uid="{BC3E28CD-41BA-4D9D-8CEA-1D2D8BAD83C9}"/>
    <cellStyle name="Normal 14 3 3 2" xfId="39277" xr:uid="{494D676D-78F1-4DBD-AB7E-28DF334321B0}"/>
    <cellStyle name="Normal 14 3 3 2 2" xfId="39278" xr:uid="{7DBBF922-CC9F-40AB-8958-3AB567589227}"/>
    <cellStyle name="Normal 14 3 3 2 2 2" xfId="39279" xr:uid="{874D975F-C6D2-41C1-90A6-1E063C81F0C6}"/>
    <cellStyle name="Normal 14 3 3 2 2 2 2" xfId="39280" xr:uid="{3821A8DC-9EE0-4528-9D26-60101F3703BC}"/>
    <cellStyle name="Normal 14 3 3 2 2 3" xfId="39281" xr:uid="{A6ED6F3A-933D-467C-9975-A69293CAA378}"/>
    <cellStyle name="Normal 14 3 3 2 3" xfId="39282" xr:uid="{540AF43D-FDFD-4B23-8B76-37D03ED8DB83}"/>
    <cellStyle name="Normal 14 3 3 2 3 2" xfId="39283" xr:uid="{438FA3DB-2932-4911-9151-F6F31BE042B5}"/>
    <cellStyle name="Normal 14 3 3 2 4" xfId="39284" xr:uid="{56D61712-DF60-4D75-B1C7-A966B7FB7D16}"/>
    <cellStyle name="Normal 14 3 3 3" xfId="39285" xr:uid="{BF7FA952-9FC1-41BA-9F74-7633DC0334FB}"/>
    <cellStyle name="Normal 14 3 3 3 2" xfId="39286" xr:uid="{A0A191F3-3C45-4876-882A-03FC8638EC21}"/>
    <cellStyle name="Normal 14 3 3 3 2 2" xfId="39287" xr:uid="{07C366E6-08BD-40F7-9189-7D790B62050A}"/>
    <cellStyle name="Normal 14 3 3 3 3" xfId="39288" xr:uid="{66C51DD4-C14F-4763-982D-293E42F32AB6}"/>
    <cellStyle name="Normal 14 3 3 4" xfId="39289" xr:uid="{7BBBD34E-ADA1-448C-98FB-46F41C491941}"/>
    <cellStyle name="Normal 14 3 3 4 2" xfId="39290" xr:uid="{24D2386C-D8C7-4F0E-8D9F-0BB82DB32324}"/>
    <cellStyle name="Normal 14 3 3 5" xfId="39291" xr:uid="{D2CA8BDB-C7DC-4610-8473-380AFD8C0A78}"/>
    <cellStyle name="Normal 14 3 3 5 2" xfId="39292" xr:uid="{73BDFF38-FB74-4438-A17F-46601CDA6DDD}"/>
    <cellStyle name="Normal 14 3 3 6" xfId="39293" xr:uid="{D859B0F5-EE9C-40A8-AF27-9FE318D747DF}"/>
    <cellStyle name="Normal 14 3 3 7" xfId="39294" xr:uid="{E8230E9F-2F42-489D-BDE7-D87EAE2C6DF4}"/>
    <cellStyle name="Normal 14 3 4" xfId="39295" xr:uid="{A38B6F27-3A8B-4ECD-B166-7F9B11CC1F7A}"/>
    <cellStyle name="Normal 14 3 4 2" xfId="39296" xr:uid="{D8954AB8-F5AD-4220-9522-70CB064DC569}"/>
    <cellStyle name="Normal 14 3 4 2 2" xfId="39297" xr:uid="{81ED07B7-312E-47DE-A93D-C1B9CAAA5600}"/>
    <cellStyle name="Normal 14 3 4 2 2 2" xfId="39298" xr:uid="{C0876243-096B-4BF9-8829-551AF207B1D2}"/>
    <cellStyle name="Normal 14 3 4 2 3" xfId="39299" xr:uid="{5E2F2787-C3DD-48D9-BEF3-D7F76900113C}"/>
    <cellStyle name="Normal 14 3 4 3" xfId="39300" xr:uid="{1ECA45E8-5AB6-4298-999A-D891279CEB6B}"/>
    <cellStyle name="Normal 14 3 4 3 2" xfId="39301" xr:uid="{E850141C-FDA1-462B-9C3E-6EF6CA3BA802}"/>
    <cellStyle name="Normal 14 3 4 4" xfId="39302" xr:uid="{A2B6A221-1C84-43D9-AE60-5BDBA469007C}"/>
    <cellStyle name="Normal 14 3 5" xfId="39303" xr:uid="{50C1F7CB-0607-48D6-96C9-C56BF8E0E1D2}"/>
    <cellStyle name="Normal 14 3 5 2" xfId="39304" xr:uid="{9EAE535F-EDA0-4712-9C55-CF2B143164E7}"/>
    <cellStyle name="Normal 14 3 5 2 2" xfId="39305" xr:uid="{E20DA69F-B2FA-4E97-97AC-2B09F2D93C19}"/>
    <cellStyle name="Normal 14 3 5 3" xfId="39306" xr:uid="{9CEC8CFE-80F4-4950-BB22-948A40C9C215}"/>
    <cellStyle name="Normal 14 3 6" xfId="39307" xr:uid="{720CCB5B-A0B9-4DC7-8CD2-1E7CE155C4A3}"/>
    <cellStyle name="Normal 14 3 6 2" xfId="39308" xr:uid="{C8DEBEC2-BD0A-4C19-B08E-C25FBABFDE66}"/>
    <cellStyle name="Normal 14 3 7" xfId="39309" xr:uid="{9DF6E33E-A3B6-448F-97B1-2E2888CA3FD2}"/>
    <cellStyle name="Normal 14 3 7 2" xfId="39310" xr:uid="{4C835479-7B0A-41B3-9FFD-CF5606CA4E57}"/>
    <cellStyle name="Normal 14 3 8" xfId="39311" xr:uid="{894600CA-7925-4B94-AFFD-08D65B57E341}"/>
    <cellStyle name="Normal 14 3 9" xfId="39312" xr:uid="{BFD00B82-995A-42DA-A35D-D280EA05FD86}"/>
    <cellStyle name="Normal 14 4" xfId="39313" xr:uid="{EDC1C013-350C-4AB3-BD6D-FC468F9AEB2D}"/>
    <cellStyle name="Normal 14 4 2" xfId="39314" xr:uid="{B0BC6BB1-6D02-4568-A8DD-4CEC8F7A1EDA}"/>
    <cellStyle name="Normal 14 4 2 2" xfId="39315" xr:uid="{4D6563EC-2CC7-4F6B-B8A8-F39118097DCD}"/>
    <cellStyle name="Normal 14 4 2 2 2" xfId="39316" xr:uid="{C775881E-26DA-4E28-B17D-5C4AC01B4E28}"/>
    <cellStyle name="Normal 14 4 2 2 2 2" xfId="39317" xr:uid="{33FA18E7-FDC3-4099-80E4-5A29690FDDE4}"/>
    <cellStyle name="Normal 14 4 2 2 2 2 2" xfId="39318" xr:uid="{FA945203-5279-48BE-BE80-194E11CC9458}"/>
    <cellStyle name="Normal 14 4 2 2 2 3" xfId="39319" xr:uid="{D00F765B-3F73-44F6-85A8-A4F006C31337}"/>
    <cellStyle name="Normal 14 4 2 2 3" xfId="39320" xr:uid="{93CE9B7C-48EE-40B7-BD28-ED13E8D5854E}"/>
    <cellStyle name="Normal 14 4 2 2 3 2" xfId="39321" xr:uid="{C3E697C3-B3F3-48F5-B8CD-87750AF8A020}"/>
    <cellStyle name="Normal 14 4 2 2 4" xfId="39322" xr:uid="{C20538E7-10C7-417D-990A-A76DAE1772C2}"/>
    <cellStyle name="Normal 14 4 2 3" xfId="39323" xr:uid="{93FC4A51-05D7-43B7-8329-73DB8597C4EB}"/>
    <cellStyle name="Normal 14 4 2 3 2" xfId="39324" xr:uid="{6A62BF2C-CE55-4584-A68F-DE0600453527}"/>
    <cellStyle name="Normal 14 4 2 3 2 2" xfId="39325" xr:uid="{72038B18-2B8F-4EF8-8F0E-9426ABA40506}"/>
    <cellStyle name="Normal 14 4 2 3 3" xfId="39326" xr:uid="{4091663C-25D4-4C16-BA03-754AECD5413A}"/>
    <cellStyle name="Normal 14 4 2 4" xfId="39327" xr:uid="{3016A9DB-A562-4F8C-A8D2-F106350D35E8}"/>
    <cellStyle name="Normal 14 4 2 4 2" xfId="39328" xr:uid="{AF33BD86-6675-4048-B807-33DCA5F482B1}"/>
    <cellStyle name="Normal 14 4 2 5" xfId="39329" xr:uid="{6B135EB9-3C64-4DCB-A8E0-43E51F9B151B}"/>
    <cellStyle name="Normal 14 4 2 5 2" xfId="39330" xr:uid="{3E2E5B8F-DD50-4C24-B6CF-C3C203DBE74C}"/>
    <cellStyle name="Normal 14 4 2 6" xfId="39331" xr:uid="{CC317A6E-C49C-42A0-B257-B6C58D3C2743}"/>
    <cellStyle name="Normal 14 4 2 7" xfId="39332" xr:uid="{8729E3A2-13C8-429C-9C59-E0FAF8D2E68A}"/>
    <cellStyle name="Normal 14 4 3" xfId="39333" xr:uid="{3E666855-FF5A-4A37-82DD-F59E838FF6D2}"/>
    <cellStyle name="Normal 14 4 3 2" xfId="39334" xr:uid="{3D728A42-E3CE-406E-8F7D-A100EEF73107}"/>
    <cellStyle name="Normal 14 4 3 2 2" xfId="39335" xr:uid="{2BA62DB1-3B89-49ED-ABEB-781F3058314B}"/>
    <cellStyle name="Normal 14 4 3 2 2 2" xfId="39336" xr:uid="{DC9CAC51-FD88-44B9-A612-1F11E5B28E97}"/>
    <cellStyle name="Normal 14 4 3 2 3" xfId="39337" xr:uid="{C81644F2-9654-4702-BE69-45285C82B3E1}"/>
    <cellStyle name="Normal 14 4 3 3" xfId="39338" xr:uid="{490EA448-BFFF-469A-9BAF-8D2FDAE40DE9}"/>
    <cellStyle name="Normal 14 4 3 3 2" xfId="39339" xr:uid="{C1585B47-F043-43AC-9989-7689870A3B4E}"/>
    <cellStyle name="Normal 14 4 3 4" xfId="39340" xr:uid="{39DAE4EE-1C6E-43F4-BCE2-877A6D8793D7}"/>
    <cellStyle name="Normal 14 4 4" xfId="39341" xr:uid="{D1ED7F5A-D9DA-43E5-9FE2-E23B8BEB472A}"/>
    <cellStyle name="Normal 14 4 4 2" xfId="39342" xr:uid="{BA83D4BE-B1AD-466B-84A8-A38B0D3496D2}"/>
    <cellStyle name="Normal 14 4 4 2 2" xfId="39343" xr:uid="{CA6AA7F6-3E9C-44A4-B772-90AE52C86EF4}"/>
    <cellStyle name="Normal 14 4 4 3" xfId="39344" xr:uid="{A58F07B0-49D0-4064-9084-E2B8ECEFF1F3}"/>
    <cellStyle name="Normal 14 4 5" xfId="39345" xr:uid="{0AA28DCB-B3DE-40E5-AAAB-3CF3971B12A2}"/>
    <cellStyle name="Normal 14 4 5 2" xfId="39346" xr:uid="{B5EB3890-1484-4759-BA5D-0F056CE66694}"/>
    <cellStyle name="Normal 14 4 6" xfId="39347" xr:uid="{031E52ED-593D-4BD6-A88D-F47DFECFC9ED}"/>
    <cellStyle name="Normal 14 4 6 2" xfId="39348" xr:uid="{12FAC99F-85EE-45F6-AE41-2C36CD97813E}"/>
    <cellStyle name="Normal 14 4 7" xfId="39349" xr:uid="{C7C6A095-03C2-4EBA-9463-93DCC10B144B}"/>
    <cellStyle name="Normal 14 4 8" xfId="39350" xr:uid="{718D48D4-2231-4B56-AB00-6F268E60275B}"/>
    <cellStyle name="Normal 14 5" xfId="39351" xr:uid="{68B81842-00A0-4FF7-BB46-60F6336F0D28}"/>
    <cellStyle name="Normal 14 5 2" xfId="39352" xr:uid="{265831A3-80F8-4757-A72B-B8C51D84B111}"/>
    <cellStyle name="Normal 14 5 2 2" xfId="39353" xr:uid="{14215B1C-DBE8-4E17-AE16-C3D41C21F615}"/>
    <cellStyle name="Normal 14 5 2 2 2" xfId="39354" xr:uid="{CA55AA98-68C7-41FD-87A7-F5DD875DC5B9}"/>
    <cellStyle name="Normal 14 5 2 2 2 2" xfId="39355" xr:uid="{C04220FB-15DA-4476-BC7F-5C3E8232E215}"/>
    <cellStyle name="Normal 14 5 2 2 3" xfId="39356" xr:uid="{94342D13-18CA-46F2-861A-C7A54FA130B7}"/>
    <cellStyle name="Normal 14 5 2 3" xfId="39357" xr:uid="{4B635A12-9ED2-4D20-92EF-55B7CDC4FAEA}"/>
    <cellStyle name="Normal 14 5 2 3 2" xfId="39358" xr:uid="{7553F851-9A4B-437B-9B9B-00BB22D10ED0}"/>
    <cellStyle name="Normal 14 5 2 4" xfId="39359" xr:uid="{69CB5836-F357-4DEC-8AE9-95DC84CCC262}"/>
    <cellStyle name="Normal 14 5 3" xfId="39360" xr:uid="{BB1AA34E-2C9F-4601-B368-1C1B058E07DD}"/>
    <cellStyle name="Normal 14 5 3 2" xfId="39361" xr:uid="{D741B229-5CC9-49B4-BCB5-7DF62532C545}"/>
    <cellStyle name="Normal 14 5 3 2 2" xfId="39362" xr:uid="{39B4D689-6EA9-4EAC-81A0-187674C0CFA6}"/>
    <cellStyle name="Normal 14 5 3 3" xfId="39363" xr:uid="{FD66B6EF-D93F-45D9-81A2-3BE49A123CA0}"/>
    <cellStyle name="Normal 14 5 4" xfId="39364" xr:uid="{3EB7BDE3-82B5-49C3-9A11-4A1350944A6A}"/>
    <cellStyle name="Normal 14 5 4 2" xfId="39365" xr:uid="{CC813A52-1752-4DCD-816D-AD7F812A897F}"/>
    <cellStyle name="Normal 14 5 5" xfId="39366" xr:uid="{2080437F-3C6C-4DED-BA25-47F67CD0290D}"/>
    <cellStyle name="Normal 14 5 5 2" xfId="39367" xr:uid="{F775723C-E390-4B43-B150-DDDC7F817847}"/>
    <cellStyle name="Normal 14 5 6" xfId="39368" xr:uid="{116BFF87-35A1-4EB8-9C88-BF347E05EB0A}"/>
    <cellStyle name="Normal 14 5 7" xfId="39369" xr:uid="{03A2BF0F-76F0-4EB1-BC98-EDC360781178}"/>
    <cellStyle name="Normal 14 6" xfId="39370" xr:uid="{314E4DCF-9A19-4502-B123-36B817BEC237}"/>
    <cellStyle name="Normal 14 6 2" xfId="39371" xr:uid="{E90F59B0-2B7F-4D3B-9EFA-5A6AA4AD6667}"/>
    <cellStyle name="Normal 14 6 2 2" xfId="39372" xr:uid="{BFAB7623-A772-4CD1-82EB-311E8782A4AF}"/>
    <cellStyle name="Normal 14 6 2 2 2" xfId="39373" xr:uid="{4C7D3F88-AA3C-4092-A73C-EA003446FD33}"/>
    <cellStyle name="Normal 14 6 2 2 2 2" xfId="39374" xr:uid="{E4D52604-7578-43F4-9D50-1F7AA2D979ED}"/>
    <cellStyle name="Normal 14 6 2 2 3" xfId="39375" xr:uid="{A162E61A-216F-40C6-904C-145BCE29C03A}"/>
    <cellStyle name="Normal 14 6 2 3" xfId="39376" xr:uid="{6E271699-B0AF-4155-A421-220CBAA1F082}"/>
    <cellStyle name="Normal 14 6 2 3 2" xfId="39377" xr:uid="{706BE5A5-D790-4981-BECE-697DB24A36ED}"/>
    <cellStyle name="Normal 14 6 2 4" xfId="39378" xr:uid="{CCABAECD-D520-4CDE-97E3-301C3098AAFA}"/>
    <cellStyle name="Normal 14 6 3" xfId="39379" xr:uid="{663A7859-AB08-469F-8379-E3DC285D2D4F}"/>
    <cellStyle name="Normal 14 6 3 2" xfId="39380" xr:uid="{403E86DB-E601-48EF-9483-A66CFC994191}"/>
    <cellStyle name="Normal 14 6 3 2 2" xfId="39381" xr:uid="{C2AFF1FD-4499-444B-BAE8-608A2658FB06}"/>
    <cellStyle name="Normal 14 6 3 3" xfId="39382" xr:uid="{72259C7B-67F9-48F8-93F5-53FE0536EDE4}"/>
    <cellStyle name="Normal 14 6 4" xfId="39383" xr:uid="{53A753FD-18A0-45F0-A905-D81D9C4D2E4E}"/>
    <cellStyle name="Normal 14 6 4 2" xfId="39384" xr:uid="{B610E7E7-64DB-4556-8663-047AD6ED8C54}"/>
    <cellStyle name="Normal 14 6 5" xfId="39385" xr:uid="{BFCE1DAE-E35B-4628-A16B-5DA6EBB8936F}"/>
    <cellStyle name="Normal 14 6 5 2" xfId="39386" xr:uid="{457F4204-7F6B-4990-BCC7-8A4DFA09A67C}"/>
    <cellStyle name="Normal 14 6 6" xfId="39387" xr:uid="{36930F27-2DF4-4950-A082-E96CBE9741CB}"/>
    <cellStyle name="Normal 14 6 7" xfId="39388" xr:uid="{C8C7D7A6-6459-4B68-B6A7-E823BA64599D}"/>
    <cellStyle name="Normal 14 7" xfId="39389" xr:uid="{186A42F3-E108-42D7-A048-B84BDC01F112}"/>
    <cellStyle name="Normal 14 7 2" xfId="39390" xr:uid="{DC48B423-2D59-4A85-B2E7-18BB661C5147}"/>
    <cellStyle name="Normal 14 7 2 2" xfId="39391" xr:uid="{DFD18A62-9B07-4B49-B2F6-FF289094272A}"/>
    <cellStyle name="Normal 14 7 2 2 2" xfId="39392" xr:uid="{CBFD0C86-6608-40AD-A1C7-8EE7033D515A}"/>
    <cellStyle name="Normal 14 7 2 2 2 2" xfId="39393" xr:uid="{D680AF22-3EDF-48F6-B13E-BF226D2E092B}"/>
    <cellStyle name="Normal 14 7 2 2 3" xfId="39394" xr:uid="{E916A773-2708-4C32-B55A-E80D6381AA6F}"/>
    <cellStyle name="Normal 14 7 2 3" xfId="39395" xr:uid="{6125C80C-E6DB-4A31-9657-12AC8BF6DFD8}"/>
    <cellStyle name="Normal 14 7 2 3 2" xfId="39396" xr:uid="{8CC119B4-7A11-43E9-9DBC-F6EE0B9D46C0}"/>
    <cellStyle name="Normal 14 7 2 4" xfId="39397" xr:uid="{AA01C9EE-9330-44DD-B776-DAAAE3C6F832}"/>
    <cellStyle name="Normal 14 7 3" xfId="39398" xr:uid="{38D968E1-A374-49D1-B02B-2870ED2F8DC0}"/>
    <cellStyle name="Normal 14 7 3 2" xfId="39399" xr:uid="{9E33E806-988E-4EC1-998E-736B257C1436}"/>
    <cellStyle name="Normal 14 7 3 2 2" xfId="39400" xr:uid="{FEF0350D-7C14-45D8-9C2B-AB7AAB5F7CBA}"/>
    <cellStyle name="Normal 14 7 3 3" xfId="39401" xr:uid="{08A52A86-05A8-4130-8E36-DF9665A992DC}"/>
    <cellStyle name="Normal 14 7 4" xfId="39402" xr:uid="{0492B018-3844-41A9-93CD-743BE42AD463}"/>
    <cellStyle name="Normal 14 7 4 2" xfId="39403" xr:uid="{8FA11C3E-72B4-4D48-AF35-997739C2E1E9}"/>
    <cellStyle name="Normal 14 7 5" xfId="39404" xr:uid="{9626A3D1-74BF-4B6D-9F3F-5D02954179A8}"/>
    <cellStyle name="Normal 14 8" xfId="39405" xr:uid="{D557DDE3-2580-44A9-8731-1DE926509A22}"/>
    <cellStyle name="Normal 14 8 2" xfId="39406" xr:uid="{F1A20830-70BD-4A1F-A662-220AA8803C60}"/>
    <cellStyle name="Normal 14 8 2 2" xfId="39407" xr:uid="{84A48CD9-E5AD-42DA-B8E8-76EABBBFF173}"/>
    <cellStyle name="Normal 14 8 2 2 2" xfId="39408" xr:uid="{4DA0E0EF-A422-4F8F-90C4-0F7E31F50B33}"/>
    <cellStyle name="Normal 14 8 2 2 2 2" xfId="39409" xr:uid="{F41C8558-9A1D-4A51-80CA-4A7B8E8E1951}"/>
    <cellStyle name="Normal 14 8 2 2 3" xfId="39410" xr:uid="{0F556468-C1E4-4918-9643-2D6AF3293AFB}"/>
    <cellStyle name="Normal 14 8 2 3" xfId="39411" xr:uid="{0ADEA9AB-381B-44EE-90CC-9B84B52A7E14}"/>
    <cellStyle name="Normal 14 8 2 3 2" xfId="39412" xr:uid="{21D5B352-BCBA-46B8-8161-5B71FA515E5E}"/>
    <cellStyle name="Normal 14 8 2 4" xfId="39413" xr:uid="{673C9D76-150A-4126-8EF2-8E033C79B3D8}"/>
    <cellStyle name="Normal 14 8 3" xfId="39414" xr:uid="{4B92CAC8-E47E-4BDD-AE3B-8ED94F87CB04}"/>
    <cellStyle name="Normal 14 8 3 2" xfId="39415" xr:uid="{8D84A75C-4DB4-457A-AD0B-D65727070DE0}"/>
    <cellStyle name="Normal 14 8 3 2 2" xfId="39416" xr:uid="{D33BAAF3-FF7D-4305-BAA5-8EC2FE63FFE3}"/>
    <cellStyle name="Normal 14 8 3 3" xfId="39417" xr:uid="{5BAE3DDE-D1E4-4014-A226-871070037A93}"/>
    <cellStyle name="Normal 14 8 4" xfId="39418" xr:uid="{C49E6006-04AF-4599-BEE4-4063038D4A47}"/>
    <cellStyle name="Normal 14 8 4 2" xfId="39419" xr:uid="{5DF08ED6-2265-4449-807C-F39A21AEE1FB}"/>
    <cellStyle name="Normal 14 8 5" xfId="39420" xr:uid="{B1178DFE-9675-4A24-BDBE-A3271D8F13BF}"/>
    <cellStyle name="Normal 14 9" xfId="39421" xr:uid="{99F9F0D7-EED0-4ED6-85F3-AB804314103B}"/>
    <cellStyle name="Normal 14 9 2" xfId="39422" xr:uid="{E58D320A-A694-4AF3-9347-10A6D629BFB2}"/>
    <cellStyle name="Normal 14 9 2 2" xfId="39423" xr:uid="{13A27B0F-6B45-4E81-AE8A-0BB2662142E9}"/>
    <cellStyle name="Normal 14 9 2 2 2" xfId="39424" xr:uid="{0F7A3547-89E2-4419-B5CD-3753509B3CCE}"/>
    <cellStyle name="Normal 14 9 2 2 2 2" xfId="39425" xr:uid="{2B79DE4A-1DF7-4C9A-8019-7FB28D6A4096}"/>
    <cellStyle name="Normal 14 9 2 2 3" xfId="39426" xr:uid="{A7ABD6BA-0BD9-4756-AE32-4622B7A2E8B7}"/>
    <cellStyle name="Normal 14 9 2 3" xfId="39427" xr:uid="{4FFA55B9-01F4-4027-ACB4-119E2C246FCE}"/>
    <cellStyle name="Normal 14 9 2 3 2" xfId="39428" xr:uid="{4BA8F182-175C-4B2B-96D8-561C79F7CF81}"/>
    <cellStyle name="Normal 14 9 2 4" xfId="39429" xr:uid="{5EA1E2F9-40FC-48A7-A8BE-0A7E4E8C7DFC}"/>
    <cellStyle name="Normal 14 9 3" xfId="39430" xr:uid="{EAF5D1E7-AEF3-4EE6-BFE4-4637006C5352}"/>
    <cellStyle name="Normal 14 9 3 2" xfId="39431" xr:uid="{6926A621-A4A7-4E33-A0A4-0B983D478A14}"/>
    <cellStyle name="Normal 14 9 3 2 2" xfId="39432" xr:uid="{7DCDA17C-5EAD-4DA4-AEBD-D782FBA85107}"/>
    <cellStyle name="Normal 14 9 3 3" xfId="39433" xr:uid="{A9FCFA55-FC84-4129-877A-675F1F3391DD}"/>
    <cellStyle name="Normal 14 9 4" xfId="39434" xr:uid="{13054843-0A5E-4F58-A74D-F20A2EA30CB2}"/>
    <cellStyle name="Normal 14 9 4 2" xfId="39435" xr:uid="{5A70FCFA-0689-4ED5-9099-80B551180D4C}"/>
    <cellStyle name="Normal 14 9 5" xfId="39436" xr:uid="{44E9F111-72D9-45C0-9D59-B32DF8FCA4E6}"/>
    <cellStyle name="Normal 14_Asset Register (new)" xfId="39437" xr:uid="{4D22C74F-9060-4858-AAAA-FE12DEDA466A}"/>
    <cellStyle name="Normal 15" xfId="32" xr:uid="{00000000-0005-0000-0000-000081990000}"/>
    <cellStyle name="Normal 15 2" xfId="39438" xr:uid="{880DCC07-6335-43C2-8983-B2E180700575}"/>
    <cellStyle name="Normal 15 2 2" xfId="39439" xr:uid="{8690ECC8-2DC8-49C3-8832-2E0378F84527}"/>
    <cellStyle name="Normal 15 2 2 2" xfId="39440" xr:uid="{7F4F53E6-2737-4DF2-B2B8-B587EE7FBFF0}"/>
    <cellStyle name="Normal 15 2 2 2 2" xfId="39441" xr:uid="{2C829B82-EF0B-4E43-B3D5-BA8659569987}"/>
    <cellStyle name="Normal 15 2 2 2 2 2" xfId="39442" xr:uid="{85AE33B5-EE9F-4D44-B8EB-93DEEFA6FB0B}"/>
    <cellStyle name="Normal 15 2 2 2 2 2 2" xfId="39443" xr:uid="{EA3E1C90-0F3E-4391-B043-3AC66703F629}"/>
    <cellStyle name="Normal 15 2 2 2 2 3" xfId="39444" xr:uid="{B0E36818-B4AC-4F5B-AF43-DDB6D38FF2EE}"/>
    <cellStyle name="Normal 15 2 2 2 3" xfId="39445" xr:uid="{5DFE3639-16FC-42F1-9A9A-A99E99321AA7}"/>
    <cellStyle name="Normal 15 2 2 2 3 2" xfId="39446" xr:uid="{C30E1883-A84F-4675-ADAB-1D8696AA9E39}"/>
    <cellStyle name="Normal 15 2 2 2 4" xfId="39447" xr:uid="{32B889F7-59A5-4012-9EA7-46B9714377B3}"/>
    <cellStyle name="Normal 15 2 2 2 5" xfId="39448" xr:uid="{83416B56-56FA-40B9-B556-6D8F7CD9E273}"/>
    <cellStyle name="Normal 15 2 2 3" xfId="39449" xr:uid="{BE18844E-DF7F-4997-A376-AE50EB6BC500}"/>
    <cellStyle name="Normal 15 2 2 3 2" xfId="39450" xr:uid="{C71C89ED-9D11-4E8A-8140-5C2BF5644B8F}"/>
    <cellStyle name="Normal 15 2 2 3 2 2" xfId="39451" xr:uid="{1CFC7229-0C1C-4D35-BA1A-16BFB67CA9A9}"/>
    <cellStyle name="Normal 15 2 2 3 3" xfId="39452" xr:uid="{6249382D-A36D-4BAF-AC94-AF7B4042A8A4}"/>
    <cellStyle name="Normal 15 2 2 4" xfId="39453" xr:uid="{BF9DFAB8-2EFE-4741-AAB3-FD2CEE60A96A}"/>
    <cellStyle name="Normal 15 2 2 4 2" xfId="39454" xr:uid="{9AD4934F-2321-4E6F-9CE3-EDB4666F54E1}"/>
    <cellStyle name="Normal 15 2 2 5" xfId="39455" xr:uid="{22EE8AC6-B218-4BEF-A92E-12E9A0F75CF9}"/>
    <cellStyle name="Normal 15 2 2 5 2" xfId="39456" xr:uid="{835036FC-8405-4689-A893-DFD09ED20155}"/>
    <cellStyle name="Normal 15 2 2 6" xfId="39457" xr:uid="{A9FB7ADE-4DB1-4CB5-B415-3B1C1484D561}"/>
    <cellStyle name="Normal 15 2 2 7" xfId="39458" xr:uid="{7698A16D-7FE1-4C20-A529-E6FA02428CB6}"/>
    <cellStyle name="Normal 15 2 3" xfId="39459" xr:uid="{DD87AB19-DC8C-48E1-A712-84A805193476}"/>
    <cellStyle name="Normal 15 2 3 2" xfId="39460" xr:uid="{00CB6857-CA20-48F1-8D81-E94E284DAB77}"/>
    <cellStyle name="Normal 15 2 3 2 2" xfId="39461" xr:uid="{5D505C28-B845-4975-9A2F-8AD6022F9809}"/>
    <cellStyle name="Normal 15 2 3 2 2 2" xfId="39462" xr:uid="{42DBC568-4842-4CF7-AD5B-EDB72E3911FD}"/>
    <cellStyle name="Normal 15 2 3 2 2 2 2" xfId="39463" xr:uid="{E1850E0D-8208-4D0E-8A47-72A2A10E9A22}"/>
    <cellStyle name="Normal 15 2 3 2 2 3" xfId="39464" xr:uid="{1079DDDE-10D8-46CD-BCED-2361CFA87F83}"/>
    <cellStyle name="Normal 15 2 3 2 3" xfId="39465" xr:uid="{F000FCCC-AE72-4F05-A58F-000CD66404D7}"/>
    <cellStyle name="Normal 15 2 3 2 3 2" xfId="39466" xr:uid="{4F018501-27FD-4168-96A8-CE0D25E064B5}"/>
    <cellStyle name="Normal 15 2 3 2 4" xfId="39467" xr:uid="{2B7032E3-C7BB-4879-9328-DE3D31B9AB84}"/>
    <cellStyle name="Normal 15 2 3 2 5" xfId="39468" xr:uid="{6D75F074-2BF9-40E5-A803-0891DB687E97}"/>
    <cellStyle name="Normal 15 2 3 3" xfId="39469" xr:uid="{6C3BBC2F-80DD-4A75-B537-AF386D08CD38}"/>
    <cellStyle name="Normal 15 2 3 3 2" xfId="39470" xr:uid="{29F2ABE8-5BA2-42DB-BBB2-ADFDE50F21A5}"/>
    <cellStyle name="Normal 15 2 3 3 2 2" xfId="39471" xr:uid="{336CA46A-7481-44C9-BA28-2C35BB021242}"/>
    <cellStyle name="Normal 15 2 3 3 3" xfId="39472" xr:uid="{3327A2F1-050D-4979-B065-0B21AC50EEB9}"/>
    <cellStyle name="Normal 15 2 3 4" xfId="39473" xr:uid="{A32CB9EA-2D9E-47AD-B2A8-260775B1F510}"/>
    <cellStyle name="Normal 15 2 3 4 2" xfId="39474" xr:uid="{AD546C2E-74AE-43E6-ABF0-8AF442319507}"/>
    <cellStyle name="Normal 15 2 3 5" xfId="39475" xr:uid="{EF308C9D-9077-4C43-A5EC-D283503DB3D7}"/>
    <cellStyle name="Normal 15 2 3 6" xfId="39476" xr:uid="{981A8D92-9F30-4561-9584-744EE7401D72}"/>
    <cellStyle name="Normal 15 2 4" xfId="39477" xr:uid="{D7772144-2383-46B1-9742-EA3C947D00BB}"/>
    <cellStyle name="Normal 15 2 4 2" xfId="39478" xr:uid="{E5C4984C-4A65-4E32-BEED-F7647DC6378B}"/>
    <cellStyle name="Normal 15 2 4 2 2" xfId="39479" xr:uid="{520AD7A5-9719-43FC-82EF-DD39C6433EDB}"/>
    <cellStyle name="Normal 15 2 4 2 2 2" xfId="39480" xr:uid="{4C73BDF0-97F0-4984-8A40-EBCC8AF90FFB}"/>
    <cellStyle name="Normal 15 2 4 2 3" xfId="39481" xr:uid="{EA437599-6F90-400C-AC03-2E88CE123E6B}"/>
    <cellStyle name="Normal 15 2 4 3" xfId="39482" xr:uid="{24A8CFE8-4F17-49A7-975E-74DFCAF25811}"/>
    <cellStyle name="Normal 15 2 4 3 2" xfId="39483" xr:uid="{F5E69311-ED04-4BAF-8CCB-665FB24424C7}"/>
    <cellStyle name="Normal 15 2 4 4" xfId="39484" xr:uid="{220D39D9-AA8F-4139-B3E8-267AEA7A7E31}"/>
    <cellStyle name="Normal 15 2 4 5" xfId="39485" xr:uid="{5C1410B3-CF15-4BFC-98DC-7B1A8556F66A}"/>
    <cellStyle name="Normal 15 2 5" xfId="39486" xr:uid="{0D23F783-28BB-4107-ABFA-E6020AC28F57}"/>
    <cellStyle name="Normal 15 2 5 2" xfId="39487" xr:uid="{602E2120-60ED-4D97-8D97-4E6BD0897784}"/>
    <cellStyle name="Normal 15 2 5 2 2" xfId="39488" xr:uid="{65047D44-13FF-424F-8F5C-100AD19582D1}"/>
    <cellStyle name="Normal 15 2 5 3" xfId="39489" xr:uid="{4463C964-3BB3-4A85-8FBE-18EA67F32E33}"/>
    <cellStyle name="Normal 15 2 6" xfId="39490" xr:uid="{D20C244D-8715-4CF8-9F36-7C477BA2AB26}"/>
    <cellStyle name="Normal 15 2 6 2" xfId="39491" xr:uid="{F151CDC4-2004-49D3-AAFA-BEEE29911AF1}"/>
    <cellStyle name="Normal 15 2 7" xfId="39492" xr:uid="{4CADD490-BA29-40D6-9F47-684DA3EA1AB3}"/>
    <cellStyle name="Normal 15 2 7 2" xfId="39493" xr:uid="{FC3DF0E7-6671-4A13-8DBC-B46072A0D803}"/>
    <cellStyle name="Normal 15 2 8" xfId="39494" xr:uid="{C6ADE453-5101-46F7-9AAD-561563A6C17C}"/>
    <cellStyle name="Normal 15 2 9" xfId="39495" xr:uid="{F5DD2355-4B86-4D73-BBC4-A510A8141AF1}"/>
    <cellStyle name="Normal 15 3" xfId="39496" xr:uid="{E7484583-16F1-4A0C-BAA8-624FBD453C82}"/>
    <cellStyle name="Normal 15 3 2" xfId="39497" xr:uid="{C8A5C5E7-1F98-40D6-A8DE-1BD9E2474411}"/>
    <cellStyle name="Normal 15 3 2 2" xfId="39498" xr:uid="{5402BE36-D97C-4941-98D2-7B37F015A915}"/>
    <cellStyle name="Normal 15 3 2 2 2" xfId="39499" xr:uid="{AD831E68-ECD0-40A4-9F29-F2946FBA25C3}"/>
    <cellStyle name="Normal 15 3 2 2 2 2" xfId="39500" xr:uid="{252B7E42-9CE0-42B3-8255-B10A8441B81C}"/>
    <cellStyle name="Normal 15 3 2 2 2 2 2" xfId="39501" xr:uid="{28835A0A-3A97-41BC-B31B-9C9A0CF13E9B}"/>
    <cellStyle name="Normal 15 3 2 2 2 3" xfId="39502" xr:uid="{57B0E1E2-234C-4A57-864D-BF318D65FB11}"/>
    <cellStyle name="Normal 15 3 2 2 3" xfId="39503" xr:uid="{76493EC9-9030-4689-BA49-606F246716F4}"/>
    <cellStyle name="Normal 15 3 2 2 3 2" xfId="39504" xr:uid="{4599CDD2-687C-499C-A101-6B5595617B4B}"/>
    <cellStyle name="Normal 15 3 2 2 4" xfId="39505" xr:uid="{B9C12B05-AF43-4E54-8F7F-171E53E5E861}"/>
    <cellStyle name="Normal 15 3 2 3" xfId="39506" xr:uid="{DE1496D7-1C8C-41AA-B67E-3C3FF309E421}"/>
    <cellStyle name="Normal 15 3 2 3 2" xfId="39507" xr:uid="{F81E16F9-FEED-446B-A25E-5A9A3D612575}"/>
    <cellStyle name="Normal 15 3 2 3 2 2" xfId="39508" xr:uid="{B3819508-CA61-480B-8661-D14957F12C38}"/>
    <cellStyle name="Normal 15 3 2 3 3" xfId="39509" xr:uid="{3A14D918-9445-46E4-96D9-BDFE521C5B3F}"/>
    <cellStyle name="Normal 15 3 2 4" xfId="39510" xr:uid="{66A674E0-1E63-4832-8F8F-B587B89654D6}"/>
    <cellStyle name="Normal 15 3 2 4 2" xfId="39511" xr:uid="{D0DCC9E8-929D-4651-B34D-1AEE48E6C4BE}"/>
    <cellStyle name="Normal 15 3 2 5" xfId="39512" xr:uid="{C8A958E3-220C-4FA1-BF85-ECE08FBABDB7}"/>
    <cellStyle name="Normal 15 3 2 6" xfId="39513" xr:uid="{8A74180E-ECE9-4D57-A22B-DD4AC5D4A52F}"/>
    <cellStyle name="Normal 15 3 3" xfId="39514" xr:uid="{C83BBF92-EC6F-4E36-A01C-9CF5ECBE199A}"/>
    <cellStyle name="Normal 15 3 3 2" xfId="39515" xr:uid="{DEC58186-A948-440F-A563-F80D84044A3F}"/>
    <cellStyle name="Normal 15 3 3 2 2" xfId="39516" xr:uid="{F054A623-5767-44F4-A670-363EB9366B6F}"/>
    <cellStyle name="Normal 15 3 3 2 2 2" xfId="39517" xr:uid="{08CAD090-6038-43DD-B932-4DA131CFFE90}"/>
    <cellStyle name="Normal 15 3 3 2 3" xfId="39518" xr:uid="{90003EB6-1E47-4374-87BF-600829AD2DE0}"/>
    <cellStyle name="Normal 15 3 3 3" xfId="39519" xr:uid="{1AAEE672-0511-40AE-AC0A-29C57184DB1A}"/>
    <cellStyle name="Normal 15 3 3 3 2" xfId="39520" xr:uid="{A25344CA-D8AD-46B4-80AE-23B4314F02D5}"/>
    <cellStyle name="Normal 15 3 3 4" xfId="39521" xr:uid="{C450F185-40A8-4932-9A2C-07C887A2AA19}"/>
    <cellStyle name="Normal 15 3 4" xfId="39522" xr:uid="{B7215BA2-9200-44E1-9245-05FF64D574A4}"/>
    <cellStyle name="Normal 15 3 4 2" xfId="39523" xr:uid="{670B5172-54DD-4947-AEBD-517A7C112D2A}"/>
    <cellStyle name="Normal 15 3 4 2 2" xfId="39524" xr:uid="{A78D6A45-C1F4-4393-B9AB-39E23FE0ED61}"/>
    <cellStyle name="Normal 15 3 4 3" xfId="39525" xr:uid="{CDE9CC6B-3A4B-4912-B8CA-DE4A88557294}"/>
    <cellStyle name="Normal 15 3 5" xfId="39526" xr:uid="{A365D036-9B10-491B-8AF8-9C8427D20793}"/>
    <cellStyle name="Normal 15 3 5 2" xfId="39527" xr:uid="{988939CF-D561-4859-B382-076289FBCD34}"/>
    <cellStyle name="Normal 15 3 6" xfId="39528" xr:uid="{FDE8CD20-C735-4AAA-9EA5-5272A872D6B4}"/>
    <cellStyle name="Normal 15 3 6 2" xfId="39529" xr:uid="{57F937EB-F139-4A77-B258-EB12341A48C7}"/>
    <cellStyle name="Normal 15 3 7" xfId="39530" xr:uid="{BE00CEDB-E24C-4CBE-9F0B-F38C55329ED8}"/>
    <cellStyle name="Normal 15 3 8" xfId="39531" xr:uid="{2FB446A5-A697-4463-887A-792FD80DF23E}"/>
    <cellStyle name="Normal 15 4" xfId="39532" xr:uid="{15809339-F0C1-470B-A640-D9510D3DC216}"/>
    <cellStyle name="Normal 15 4 2" xfId="39533" xr:uid="{C787FEAF-147D-4365-AF09-626B15473003}"/>
    <cellStyle name="Normal 15 4 2 2" xfId="39534" xr:uid="{B2ABE570-A778-4E30-9CD0-02DD1926A1F3}"/>
    <cellStyle name="Normal 15 4 3" xfId="39535" xr:uid="{4DD70C79-E0E0-4E70-8887-C12A7AFC40E5}"/>
    <cellStyle name="Normal 15 5" xfId="39536" xr:uid="{CEA011B1-CC6F-4C57-AD55-08F73FC2B616}"/>
    <cellStyle name="Normal 15 6" xfId="39537" xr:uid="{18139383-ADC8-4C8A-A53A-E0F82DA04134}"/>
    <cellStyle name="Normal 15_Asset Register (new)" xfId="39538" xr:uid="{02DD0C2D-1B1D-4401-970D-3160956766F2}"/>
    <cellStyle name="Normal 16" xfId="33" xr:uid="{00000000-0005-0000-0000-0000E7990000}"/>
    <cellStyle name="Normal 16 2" xfId="39539" xr:uid="{DBB4542B-9D61-46B5-9F7A-06F83681D8F5}"/>
    <cellStyle name="Normal 16 2 2" xfId="39540" xr:uid="{BAE63B84-3150-445E-9CA8-F76867909F9F}"/>
    <cellStyle name="Normal 16 2 2 2" xfId="39541" xr:uid="{4BC88F25-38E5-4394-AE8B-ADFDA1E8F5F2}"/>
    <cellStyle name="Normal 16 2 2 2 2" xfId="39542" xr:uid="{E8F4C231-53D5-49DE-BA38-AFD3FB6B2011}"/>
    <cellStyle name="Normal 16 2 2 3" xfId="39543" xr:uid="{32800EE3-C679-4D55-BF61-5B31A8654CFE}"/>
    <cellStyle name="Normal 16 2 3" xfId="39544" xr:uid="{70A1BEE7-146F-4E6D-9F15-620D0614EB96}"/>
    <cellStyle name="Normal 16 2 3 2" xfId="39545" xr:uid="{E3F02C2F-14F3-4646-AAF3-AD25059275B4}"/>
    <cellStyle name="Normal 16 2 3 3" xfId="39546" xr:uid="{5D1611C8-E62E-4B94-BDCE-1E0F7746BE53}"/>
    <cellStyle name="Normal 16 2 4" xfId="39547" xr:uid="{A02EBB5F-2EB8-4B29-9431-B38E01F3A89F}"/>
    <cellStyle name="Normal 16 2 5" xfId="39548" xr:uid="{950DF47E-A19C-48D4-A34F-F015BA41D90C}"/>
    <cellStyle name="Normal 16 3" xfId="39549" xr:uid="{723AF705-E06A-4E96-B8B7-6321B51DD6F5}"/>
    <cellStyle name="Normal 16 3 2" xfId="39550" xr:uid="{03F47648-0551-4A60-9EE7-1A0FD3A6BD07}"/>
    <cellStyle name="Normal 16 3 2 2" xfId="39551" xr:uid="{434710CE-3BE8-42FC-8838-531ADCC827C5}"/>
    <cellStyle name="Normal 16 3 2 2 2" xfId="39552" xr:uid="{C0AC91B2-5CA9-4861-A36F-899497A01320}"/>
    <cellStyle name="Normal 16 3 2 3" xfId="39553" xr:uid="{3DC6B37D-DE84-4E6D-A6A4-7D9BFB225D48}"/>
    <cellStyle name="Normal 16 3 2 4" xfId="39554" xr:uid="{D5E6D27A-8412-43DF-B82F-24A5B211978C}"/>
    <cellStyle name="Normal 16 3 3" xfId="39555" xr:uid="{185ED71B-F384-44E3-AEBE-CE1F26A8C569}"/>
    <cellStyle name="Normal 16 3 3 2" xfId="39556" xr:uid="{B2CB28C3-D9B5-4957-B141-0623597D8AF2}"/>
    <cellStyle name="Normal 16 3 4" xfId="39557" xr:uid="{7AEC66FA-03E8-4974-B22B-CF6721ECD4E7}"/>
    <cellStyle name="Normal 16 3 5" xfId="39558" xr:uid="{6AA82FCB-9D33-4CAF-B3AB-57036EFAFB95}"/>
    <cellStyle name="Normal 16 4" xfId="39559" xr:uid="{1D1AB431-2A6E-4A77-9374-DBE94CF2BD62}"/>
    <cellStyle name="Normal 16 4 2" xfId="39560" xr:uid="{22D83873-0C5B-47AD-B74B-EC207EC013EE}"/>
    <cellStyle name="Normal 16 4 2 2" xfId="39561" xr:uid="{38AE6653-3DC3-4A36-B5B4-73B4FDF23FDA}"/>
    <cellStyle name="Normal 16 4 3" xfId="39562" xr:uid="{B48C8A4D-F9A7-4203-90DA-4021A852590E}"/>
    <cellStyle name="Normal 16 5" xfId="39563" xr:uid="{C61DD766-1011-41BB-A89B-4F9CCF21C812}"/>
    <cellStyle name="Normal 16 6" xfId="39564" xr:uid="{553BE8D9-C1BD-40EC-8C8D-CC105EA49AE9}"/>
    <cellStyle name="Normal 17" xfId="39565" xr:uid="{24C63F14-0B6C-4CC5-AB6F-95D3D9E7BBED}"/>
    <cellStyle name="Normal 17 2" xfId="39566" xr:uid="{28469EA6-9461-4E23-B5E7-0CCEAAF03FD9}"/>
    <cellStyle name="Normal 17 2 2" xfId="39567" xr:uid="{2955D94E-BFEE-4CD0-8172-B83711440B9E}"/>
    <cellStyle name="Normal 17 2 2 2" xfId="39568" xr:uid="{6F39A6AC-DA20-4E77-ADF9-B27ACB80EBF6}"/>
    <cellStyle name="Normal 17 2 2 2 2" xfId="39569" xr:uid="{D3D4073D-E267-4F2A-A082-033F35EE5E17}"/>
    <cellStyle name="Normal 17 2 2 2 3" xfId="39570" xr:uid="{8F04FC8F-6049-4A5B-96AA-60FA325A2307}"/>
    <cellStyle name="Normal 17 2 2 3" xfId="39571" xr:uid="{C9E813B2-D81C-45E2-A51A-F174FDB49237}"/>
    <cellStyle name="Normal 17 2 2 3 2" xfId="39572" xr:uid="{0802E50A-7E79-42C3-AED9-139A955A9A49}"/>
    <cellStyle name="Normal 17 2 2 4" xfId="39573" xr:uid="{D3086E32-6632-4253-9602-74BC24B2B593}"/>
    <cellStyle name="Normal 17 2 2 5" xfId="39574" xr:uid="{1EF2DEF5-7BC4-476F-8E6D-642F1C778AF7}"/>
    <cellStyle name="Normal 17 2 3" xfId="39575" xr:uid="{20A6C673-DA61-4528-8205-6B9AB2A9D4E1}"/>
    <cellStyle name="Normal 17 2 3 2" xfId="39576" xr:uid="{9BC25536-5C85-44F7-9C4F-9D74586B3B0A}"/>
    <cellStyle name="Normal 17 2 3 2 2" xfId="39577" xr:uid="{C235DAE8-4A8B-4D8E-988A-D6B7BDF62EBC}"/>
    <cellStyle name="Normal 17 2 3 3" xfId="39578" xr:uid="{C4D41CE0-FCD1-4768-A450-B1B9F1F75498}"/>
    <cellStyle name="Normal 17 2 4" xfId="39579" xr:uid="{5CE1CDB3-4FF5-45C7-92A3-AF8C3B30E87F}"/>
    <cellStyle name="Normal 17 2 4 2" xfId="39580" xr:uid="{63742F74-1AE2-4FD6-954D-FF4130C46183}"/>
    <cellStyle name="Normal 17 2 4 3" xfId="39581" xr:uid="{855C698A-95BD-4CC9-BB59-8352C0F34081}"/>
    <cellStyle name="Normal 17 2 5" xfId="39582" xr:uid="{7A46BF82-5E26-43A8-9F65-96E2F0FBF78F}"/>
    <cellStyle name="Normal 17 2 6" xfId="39583" xr:uid="{449774FE-8B1D-4EAC-BC0E-4770CD485B12}"/>
    <cellStyle name="Normal 17 3" xfId="39584" xr:uid="{D800A7BD-1B7A-4FA0-9999-4CB6C2319397}"/>
    <cellStyle name="Normal 17 3 2" xfId="39585" xr:uid="{B58D1032-ADB3-4FA3-9FC0-7828BC26B2CF}"/>
    <cellStyle name="Normal 17 3 2 2" xfId="39586" xr:uid="{BDD92303-9BA0-4865-B643-E7F366586D24}"/>
    <cellStyle name="Normal 17 3 2 2 2" xfId="39587" xr:uid="{DA9ED141-C92C-4E31-BE33-B24457A7CEDC}"/>
    <cellStyle name="Normal 17 3 2 3" xfId="39588" xr:uid="{DFA5C59B-B8C8-4BA1-8762-4E362E70CB33}"/>
    <cellStyle name="Normal 17 3 3" xfId="39589" xr:uid="{8BD64096-8D43-457E-BBDD-C87840CA2DAA}"/>
    <cellStyle name="Normal 17 3 3 2" xfId="39590" xr:uid="{F9B21240-BA11-4BAB-A331-34D1E08087E5}"/>
    <cellStyle name="Normal 17 3 3 2 2" xfId="39591" xr:uid="{8F56F45F-1513-4A26-91F1-6D9D8F1DE30C}"/>
    <cellStyle name="Normal 17 3 3 3" xfId="39592" xr:uid="{F64653D1-3A34-4956-BFFB-81B6007B9EB6}"/>
    <cellStyle name="Normal 17 3 4" xfId="39593" xr:uid="{2902DFBD-0DC6-4754-928C-BA2A6748FE81}"/>
    <cellStyle name="Normal 17 3 4 2" xfId="39594" xr:uid="{EEADFE93-69CB-4E2C-A28C-99B9C0F66859}"/>
    <cellStyle name="Normal 17 3 5" xfId="39595" xr:uid="{3D3DE189-8B11-48B7-9036-30018FD909D5}"/>
    <cellStyle name="Normal 17 4" xfId="39596" xr:uid="{D1034CF1-C834-4C00-B005-C0230CC2406B}"/>
    <cellStyle name="Normal 17 4 2" xfId="39597" xr:uid="{F99EFC6E-A13C-4E79-AC92-51976C5EC0BC}"/>
    <cellStyle name="Normal 17 4 2 2" xfId="39598" xr:uid="{0E95A099-0AE7-469B-975A-6D4E0DA14BE6}"/>
    <cellStyle name="Normal 17 4 3" xfId="39599" xr:uid="{DAEEE738-1105-4EE0-8DA7-DEFE40614BD4}"/>
    <cellStyle name="Normal 17 5" xfId="39600" xr:uid="{104824EC-E38C-438F-B0CA-8BA3F3707410}"/>
    <cellStyle name="Normal 17 5 2" xfId="39601" xr:uid="{3C63CB49-67A8-4287-8945-B38D455617AD}"/>
    <cellStyle name="Normal 17 5 3" xfId="39602" xr:uid="{69961562-0E1D-4F6A-B481-F79D50C0A658}"/>
    <cellStyle name="Normal 17 6" xfId="39603" xr:uid="{A4EAD0AC-A42E-4A05-91A1-6F84A1D8487F}"/>
    <cellStyle name="Normal 17 7" xfId="39604" xr:uid="{70574BE5-19C4-4432-A240-845A3CFE2794}"/>
    <cellStyle name="Normal 18" xfId="39605" xr:uid="{BB6D0D30-DB29-456D-847F-39F6A847F303}"/>
    <cellStyle name="Normal 18 2" xfId="39606" xr:uid="{133A281B-1FA5-4357-B053-5112326EC7EE}"/>
    <cellStyle name="Normal 18 2 2" xfId="39607" xr:uid="{662E65AF-72FC-495B-959C-C96EA49F4C9B}"/>
    <cellStyle name="Normal 18 2 2 2" xfId="39608" xr:uid="{0617FBEC-2C05-4877-8329-7CE3649177D3}"/>
    <cellStyle name="Normal 18 2 2 2 2" xfId="39609" xr:uid="{D9CB0268-EB82-43ED-B3B3-24D5480FBBAE}"/>
    <cellStyle name="Normal 18 2 2 3" xfId="39610" xr:uid="{DD26C1DB-C92B-4972-AF98-B9B02C7B1F23}"/>
    <cellStyle name="Normal 18 2 3" xfId="39611" xr:uid="{A330BA40-7E4F-499B-9480-411DC956C3A7}"/>
    <cellStyle name="Normal 18 2 3 2" xfId="39612" xr:uid="{C1717EC3-DEB4-4155-8D16-BF38BF5C4397}"/>
    <cellStyle name="Normal 18 2 4" xfId="39613" xr:uid="{5AF560A6-53F8-40FA-BA78-3F1602412D8E}"/>
    <cellStyle name="Normal 18 2 5" xfId="39614" xr:uid="{97045319-C29E-45F2-ACB3-44F90BBEAF6D}"/>
    <cellStyle name="Normal 18 3" xfId="39615" xr:uid="{ED6EE5ED-23F7-401A-88A1-3BEFC143A46B}"/>
    <cellStyle name="Normal 18 3 2" xfId="39616" xr:uid="{A8F019F8-0D7C-4C74-AA5F-3BC75678D7BD}"/>
    <cellStyle name="Normal 18 3 2 2" xfId="39617" xr:uid="{F47D7218-F3D8-4DE2-BDFE-B2E541E864D5}"/>
    <cellStyle name="Normal 18 3 3" xfId="39618" xr:uid="{03815540-DE10-4288-9394-D18EC321E3B5}"/>
    <cellStyle name="Normal 18 4" xfId="39619" xr:uid="{41E82FC2-6687-4FCF-A04B-491082090F83}"/>
    <cellStyle name="Normal 18 4 2" xfId="39620" xr:uid="{D83813DF-24BF-40AA-90BA-1D5138899178}"/>
    <cellStyle name="Normal 18 5" xfId="39621" xr:uid="{26DDA18F-B2ED-4623-991C-C24D16B1AF48}"/>
    <cellStyle name="Normal 18 5 2" xfId="39622" xr:uid="{B166CC4C-9A01-4FEE-84BF-10BA6D83A4AE}"/>
    <cellStyle name="Normal 18 6" xfId="39623" xr:uid="{B80C8FDE-0D66-4CA5-A9AA-74448FBACB8E}"/>
    <cellStyle name="Normal 18 7" xfId="39624" xr:uid="{E695F0A4-7400-4521-8F9C-4E8E45AC865E}"/>
    <cellStyle name="Normal 19" xfId="39625" xr:uid="{10A302B6-172D-4C2E-999E-67327C313E5D}"/>
    <cellStyle name="Normal 19 2" xfId="39626" xr:uid="{A90D7435-5EE9-4323-ABD8-39A086DA647F}"/>
    <cellStyle name="Normal 19 2 2" xfId="39627" xr:uid="{B9731338-22C3-419B-B5C3-A312D04E5316}"/>
    <cellStyle name="Normal 19 2 2 2" xfId="39628" xr:uid="{B3606EAE-5314-45A2-89AB-93F6C32DC954}"/>
    <cellStyle name="Normal 19 2 2 2 2" xfId="39629" xr:uid="{C0C582F7-7E4E-4886-9B0D-3040F8FEA94F}"/>
    <cellStyle name="Normal 19 2 2 3" xfId="39630" xr:uid="{2B7BAB5F-C050-4B37-82C0-40825F60B779}"/>
    <cellStyle name="Normal 19 2 2 4" xfId="39631" xr:uid="{7BC03799-CC98-4DF4-8FFF-6DC127323440}"/>
    <cellStyle name="Normal 19 2 3" xfId="39632" xr:uid="{2A1635C3-70B3-4170-B77A-B22F0FAA0865}"/>
    <cellStyle name="Normal 19 2 3 2" xfId="39633" xr:uid="{4C0438A6-ACA4-4E44-A0CD-8A0C3D9CAB69}"/>
    <cellStyle name="Normal 19 2 4" xfId="39634" xr:uid="{F6533D3C-244D-4001-9EDF-A982B6875F0B}"/>
    <cellStyle name="Normal 19 2 5" xfId="39635" xr:uid="{A4895979-A695-47DD-A862-BDE86FF59ED7}"/>
    <cellStyle name="Normal 19 3" xfId="39636" xr:uid="{9D3736BF-6504-438A-AA5B-2367C1A22229}"/>
    <cellStyle name="Normal 19 3 2" xfId="39637" xr:uid="{A3D09EE5-2B3D-4193-A38E-91DB83809214}"/>
    <cellStyle name="Normal 19 3 2 2" xfId="39638" xr:uid="{D565E49C-CD6E-45FD-BA37-7FD4314ADD55}"/>
    <cellStyle name="Normal 19 3 2 3" xfId="39639" xr:uid="{17DF8935-224C-4CC1-939C-30FCA0613C9C}"/>
    <cellStyle name="Normal 19 3 3" xfId="39640" xr:uid="{ABE3F4F3-9CDE-4FCB-A3D0-D6296F702BA5}"/>
    <cellStyle name="Normal 19 3 4" xfId="39641" xr:uid="{E72AFD0F-36D1-4B2E-831B-93CAD83AD350}"/>
    <cellStyle name="Normal 19 4" xfId="39642" xr:uid="{54EA1BFE-4964-44DD-8288-FE3E3D1D845B}"/>
    <cellStyle name="Normal 19 4 2" xfId="39643" xr:uid="{6097D08C-F54E-4CC4-8C1B-8D7D2AD2418E}"/>
    <cellStyle name="Normal 19 4 3" xfId="39644" xr:uid="{FAFAA767-3310-4167-BFF4-2C4ABE2CEB06}"/>
    <cellStyle name="Normal 19 5" xfId="39645" xr:uid="{53763F25-AD86-4AE5-868D-1A5F55057788}"/>
    <cellStyle name="Normal 19 5 2" xfId="39646" xr:uid="{BA3BB087-5760-4527-83B5-69A0DCE2F2EB}"/>
    <cellStyle name="Normal 19 6" xfId="39647" xr:uid="{313DF831-6F88-4280-8D07-D5378A07D55F}"/>
    <cellStyle name="Normal 19 7" xfId="39648" xr:uid="{4D8C9638-ED43-4993-B3DD-B909DC06EC79}"/>
    <cellStyle name="Normal 2" xfId="139" xr:uid="{8638EB03-20BF-4831-B81A-5377E848B7F2}"/>
    <cellStyle name="Normal 2 10" xfId="39649" xr:uid="{2FD6261D-C8AB-43E7-A8F8-073A5832FECE}"/>
    <cellStyle name="Normal 2 11" xfId="39650" xr:uid="{36E55775-15A5-4D4A-BFD3-A66304A1176E}"/>
    <cellStyle name="Normal 2 11 2" xfId="39651" xr:uid="{01E5714C-E060-447D-A83C-74038BBA610D}"/>
    <cellStyle name="Normal 2 11 2 2" xfId="39652" xr:uid="{4E4A1FD9-1617-4018-A4B9-A480D47B8C65}"/>
    <cellStyle name="Normal 2 11 2 2 2" xfId="39653" xr:uid="{DE70FEA9-64A5-4E16-83B1-96A7BEC69B2D}"/>
    <cellStyle name="Normal 2 11 2 2 2 2" xfId="39654" xr:uid="{EA71DFE5-DDCE-458C-8CD5-AF3B77C03E01}"/>
    <cellStyle name="Normal 2 11 2 2 3" xfId="39655" xr:uid="{E6EE62C0-34F5-4B8F-920B-AB087E4D6577}"/>
    <cellStyle name="Normal 2 11 2 3" xfId="39656" xr:uid="{4F0FF4D8-6991-4FF3-AF99-40B2C9BB68C4}"/>
    <cellStyle name="Normal 2 11 2 3 2" xfId="39657" xr:uid="{6D03265B-3014-4214-BD59-049751ACCF32}"/>
    <cellStyle name="Normal 2 11 2 4" xfId="39658" xr:uid="{F39C0225-143A-4310-B9B5-1EA349B43D16}"/>
    <cellStyle name="Normal 2 11 3" xfId="39659" xr:uid="{01235147-7674-44BD-B752-95BB4D4F2BEC}"/>
    <cellStyle name="Normal 2 11 3 2" xfId="39660" xr:uid="{55F81E92-2805-42C9-8EA2-DE18729949FF}"/>
    <cellStyle name="Normal 2 11 3 2 2" xfId="39661" xr:uid="{4B6CDC11-7511-4074-AEDB-4DE009CBE3BC}"/>
    <cellStyle name="Normal 2 11 3 3" xfId="39662" xr:uid="{5AAF7A3B-467F-419A-8694-9C7499FAD888}"/>
    <cellStyle name="Normal 2 11 4" xfId="39663" xr:uid="{3A79D44A-C3F7-43ED-A343-1627C5B49E17}"/>
    <cellStyle name="Normal 2 11 4 2" xfId="39664" xr:uid="{B743D3B2-C6F0-442E-B09E-69332D4D7040}"/>
    <cellStyle name="Normal 2 11 5" xfId="39665" xr:uid="{973BA553-0E5A-4505-A70C-AF58F5E25C0A}"/>
    <cellStyle name="Normal 2 12" xfId="39666" xr:uid="{AFB15E07-F720-4D1A-B899-E89707A6582C}"/>
    <cellStyle name="Normal 2 12 2" xfId="39667" xr:uid="{25E8BD0B-8D7D-4C20-9F7A-5542687D7D5B}"/>
    <cellStyle name="Normal 2 12 2 2" xfId="39668" xr:uid="{CE34B194-4070-4326-A408-B8143BC0DDD1}"/>
    <cellStyle name="Normal 2 12 2 2 2" xfId="39669" xr:uid="{0E7E9909-8472-47CD-A582-ADCE24A631E2}"/>
    <cellStyle name="Normal 2 12 2 3" xfId="39670" xr:uid="{29EA760D-85DB-41CD-AE82-6D4693B8F4F9}"/>
    <cellStyle name="Normal 2 12 3" xfId="39671" xr:uid="{1CE3D152-9E70-4E51-A987-C6B4D9A1F112}"/>
    <cellStyle name="Normal 2 12 3 2" xfId="39672" xr:uid="{7F72FEE6-9860-4E26-B250-B30A8CBC7880}"/>
    <cellStyle name="Normal 2 12 4" xfId="39673" xr:uid="{F31BDE2C-F8EA-410E-B183-2C1F1A2069E4}"/>
    <cellStyle name="Normal 2 13" xfId="39674" xr:uid="{57C74E13-9E69-438E-880B-06616E116B6C}"/>
    <cellStyle name="Normal 2 13 2" xfId="39675" xr:uid="{3DA75470-E36E-4A4E-BF3D-5CE33129D002}"/>
    <cellStyle name="Normal 2 13 2 2" xfId="39676" xr:uid="{80E496A3-39D7-48D5-96C7-337D4DF4C30E}"/>
    <cellStyle name="Normal 2 13 3" xfId="39677" xr:uid="{12F085FE-5FC5-4FE6-BE44-6EE4CEF4B4A0}"/>
    <cellStyle name="Normal 2 14" xfId="39678" xr:uid="{245178DC-BE58-4EFC-ADEE-71BF61ACD900}"/>
    <cellStyle name="Normal 2 14 2" xfId="39679" xr:uid="{2B537D14-A498-4E6B-A5B4-87860A57B972}"/>
    <cellStyle name="Normal 2 15" xfId="39680" xr:uid="{2DC25656-41B0-489E-89EA-08F0504964A3}"/>
    <cellStyle name="Normal 2 16" xfId="51535" xr:uid="{A5490F45-6887-4137-8847-A32210ECD7AE}"/>
    <cellStyle name="Normal 2 17" xfId="212" xr:uid="{13E73808-CB88-4818-B7AF-4E4E0290A122}"/>
    <cellStyle name="Normal 2 18" xfId="51680" xr:uid="{183C1F28-7EEE-4062-85C0-0DF342D2BAE9}"/>
    <cellStyle name="Normal 2 2" xfId="39681" xr:uid="{FA3BC024-B8AA-46ED-AF85-E734299753BF}"/>
    <cellStyle name="Normal 2 2 10" xfId="39682" xr:uid="{16CCC4E7-3A35-4D40-8E61-4694D15E3916}"/>
    <cellStyle name="Normal 2 2 10 2" xfId="39683" xr:uid="{CC34BCEF-C669-4BB4-87BC-67987EA18CAA}"/>
    <cellStyle name="Normal 2 2 10 2 2" xfId="39684" xr:uid="{84D5AE43-6255-4BF1-8C1F-9F31A6B9FAD7}"/>
    <cellStyle name="Normal 2 2 10 2 2 2" xfId="39685" xr:uid="{ECE98CA8-17F5-4622-B3DA-4C6C22BE6910}"/>
    <cellStyle name="Normal 2 2 10 2 2 2 2" xfId="39686" xr:uid="{EED7B0D9-6586-4821-A32A-7355D9597E68}"/>
    <cellStyle name="Normal 2 2 10 2 2 3" xfId="39687" xr:uid="{C9ED5681-ADCA-4EC7-8FEE-5A0C2E763969}"/>
    <cellStyle name="Normal 2 2 10 2 3" xfId="39688" xr:uid="{7DAAB8FB-E9C0-4F41-AAB2-04C7EF35DD86}"/>
    <cellStyle name="Normal 2 2 10 2 3 2" xfId="39689" xr:uid="{46C6FB57-AD46-4075-B0AC-A4E8C96688A3}"/>
    <cellStyle name="Normal 2 2 10 2 4" xfId="39690" xr:uid="{CEC9898B-C3F7-408A-8760-A3EDCBB12239}"/>
    <cellStyle name="Normal 2 2 10 3" xfId="39691" xr:uid="{AEB8CCAC-D267-44F3-ADB5-6DC08D0015CB}"/>
    <cellStyle name="Normal 2 2 10 3 2" xfId="39692" xr:uid="{AD1E476F-EBC9-4A03-A4C7-357A23BD5CA0}"/>
    <cellStyle name="Normal 2 2 10 3 2 2" xfId="39693" xr:uid="{D6CBCFD0-629B-49C8-B7BC-EBD5C3692AC1}"/>
    <cellStyle name="Normal 2 2 10 3 3" xfId="39694" xr:uid="{7F7C3C73-E07D-4875-9C83-5685EE907755}"/>
    <cellStyle name="Normal 2 2 10 4" xfId="39695" xr:uid="{8F96554C-1CAD-4855-9783-6FB35CB02E5D}"/>
    <cellStyle name="Normal 2 2 10 4 2" xfId="39696" xr:uid="{6CC001DA-87D1-4258-BD5B-129DD5816599}"/>
    <cellStyle name="Normal 2 2 10 5" xfId="39697" xr:uid="{93F62999-57B4-4A78-9474-D601A089312B}"/>
    <cellStyle name="Normal 2 2 11" xfId="39698" xr:uid="{8F543974-E905-41BF-AA0C-FCFAB24BD5D1}"/>
    <cellStyle name="Normal 2 2 11 2" xfId="39699" xr:uid="{B0AC481E-6AC0-43BE-8573-AE3103026AA4}"/>
    <cellStyle name="Normal 2 2 11 2 2" xfId="39700" xr:uid="{A7F5ADA5-E797-4C5E-ACC9-4ABC58C8BCB7}"/>
    <cellStyle name="Normal 2 2 11 2 2 2" xfId="39701" xr:uid="{10972532-3F46-4D88-82DB-E9B091FEEA73}"/>
    <cellStyle name="Normal 2 2 11 2 2 2 2" xfId="39702" xr:uid="{E0FB337D-1F19-4EE5-9988-D60F97A7059F}"/>
    <cellStyle name="Normal 2 2 11 2 2 3" xfId="39703" xr:uid="{1C90AC6D-5ABA-47A8-8C24-6CC6C6DC10C5}"/>
    <cellStyle name="Normal 2 2 11 2 3" xfId="39704" xr:uid="{2BEE6B49-5940-4EA6-A8DE-9661C1084A72}"/>
    <cellStyle name="Normal 2 2 11 2 3 2" xfId="39705" xr:uid="{C6DA47F4-5909-477F-8281-B5D1EEAC078A}"/>
    <cellStyle name="Normal 2 2 11 2 4" xfId="39706" xr:uid="{95C23185-6999-4FCD-B4E9-FAD46F1F53BB}"/>
    <cellStyle name="Normal 2 2 11 3" xfId="39707" xr:uid="{3ADAD99B-5CD7-452C-90D6-C223256C239F}"/>
    <cellStyle name="Normal 2 2 11 3 2" xfId="39708" xr:uid="{C8F3DA7E-4D90-4F4B-8FBD-63CFA695662D}"/>
    <cellStyle name="Normal 2 2 11 3 2 2" xfId="39709" xr:uid="{842F6F8B-7B91-4571-9D7A-BAA2B528AD73}"/>
    <cellStyle name="Normal 2 2 11 3 3" xfId="39710" xr:uid="{A2592323-BBD5-4A0F-97A1-4807AEFA7C79}"/>
    <cellStyle name="Normal 2 2 11 4" xfId="39711" xr:uid="{CF26CCBA-DDB7-4C1E-8C17-FA4B175DEAE8}"/>
    <cellStyle name="Normal 2 2 11 4 2" xfId="39712" xr:uid="{408EC289-9D43-4212-A420-66EBD992EF63}"/>
    <cellStyle name="Normal 2 2 11 5" xfId="39713" xr:uid="{9C271943-9728-45DA-94FA-0CD374DE59B0}"/>
    <cellStyle name="Normal 2 2 12" xfId="39714" xr:uid="{03A89D1F-1B30-445F-A6F3-E56D1BC301AB}"/>
    <cellStyle name="Normal 2 2 12 2" xfId="39715" xr:uid="{74EE4BFE-B24B-4099-AC11-E0A505F2D837}"/>
    <cellStyle name="Normal 2 2 12 2 2" xfId="39716" xr:uid="{A5DA0092-2B3E-4871-B36A-70166C3490F3}"/>
    <cellStyle name="Normal 2 2 12 2 2 2" xfId="39717" xr:uid="{CB14F623-E64E-446B-A893-A3CBF3801697}"/>
    <cellStyle name="Normal 2 2 12 2 2 2 2" xfId="39718" xr:uid="{EFD71337-2698-432B-8E1F-1127DF0DCBA4}"/>
    <cellStyle name="Normal 2 2 12 2 2 3" xfId="39719" xr:uid="{EB37DF7E-E8D1-4E7B-8A5E-CB18261381EA}"/>
    <cellStyle name="Normal 2 2 12 2 3" xfId="39720" xr:uid="{54E2FC6A-E20B-46C0-8738-7F680EB47AA6}"/>
    <cellStyle name="Normal 2 2 12 2 3 2" xfId="39721" xr:uid="{6BE5301E-1DF2-4519-96E4-D4A693190B7B}"/>
    <cellStyle name="Normal 2 2 12 2 4" xfId="39722" xr:uid="{3E62A808-6209-4EE3-BC59-97480138C22F}"/>
    <cellStyle name="Normal 2 2 12 3" xfId="39723" xr:uid="{7F53AD95-4C33-442F-88E3-AF73EEBA4B15}"/>
    <cellStyle name="Normal 2 2 12 3 2" xfId="39724" xr:uid="{E2D8E58C-B859-4969-BB93-0D12404EF2F7}"/>
    <cellStyle name="Normal 2 2 12 3 2 2" xfId="39725" xr:uid="{1D9296D7-7C1E-447C-8DB7-4B722804B0D9}"/>
    <cellStyle name="Normal 2 2 12 3 3" xfId="39726" xr:uid="{B7B5CAD0-C7B7-46E9-9EF2-F825DE8206F5}"/>
    <cellStyle name="Normal 2 2 12 4" xfId="39727" xr:uid="{940B266F-CEFC-41F3-BE5F-724C4B72805F}"/>
    <cellStyle name="Normal 2 2 12 4 2" xfId="39728" xr:uid="{FDDF950B-B218-4629-AB1F-46E9618725FE}"/>
    <cellStyle name="Normal 2 2 12 5" xfId="39729" xr:uid="{7AFCE0FD-7F17-48F4-9520-71D627916722}"/>
    <cellStyle name="Normal 2 2 13" xfId="39730" xr:uid="{8049EE01-E691-4B03-895F-4BD1C496B807}"/>
    <cellStyle name="Normal 2 2 13 2" xfId="39731" xr:uid="{4F8F9AF9-E6CF-48CB-9054-F87640783473}"/>
    <cellStyle name="Normal 2 2 13 2 2" xfId="39732" xr:uid="{93486C00-2231-45DF-B78F-2C788BD9DAC7}"/>
    <cellStyle name="Normal 2 2 13 2 2 2" xfId="39733" xr:uid="{C219821B-4FB5-4AD0-A92D-D8C96E99A4C6}"/>
    <cellStyle name="Normal 2 2 13 2 2 2 2" xfId="39734" xr:uid="{DF507181-E098-4ACE-B51E-F6F71C27EAF6}"/>
    <cellStyle name="Normal 2 2 13 2 2 3" xfId="39735" xr:uid="{66281CB6-3B4E-49DA-A385-236B260BF972}"/>
    <cellStyle name="Normal 2 2 13 2 3" xfId="39736" xr:uid="{9FF98B83-EF8E-4C39-8EAC-DCF3FB0A54DC}"/>
    <cellStyle name="Normal 2 2 13 2 3 2" xfId="39737" xr:uid="{0B719A90-52FE-4A01-A419-0106BF8A2A98}"/>
    <cellStyle name="Normal 2 2 13 2 4" xfId="39738" xr:uid="{2402243A-FC92-48B0-BABA-5C06C0D81A27}"/>
    <cellStyle name="Normal 2 2 13 3" xfId="39739" xr:uid="{BDC7ABB1-4A94-411E-9A1C-A8EBF18788CC}"/>
    <cellStyle name="Normal 2 2 13 3 2" xfId="39740" xr:uid="{A5A65DBD-D26A-46E9-9E00-CF565DDFFEEC}"/>
    <cellStyle name="Normal 2 2 13 3 2 2" xfId="39741" xr:uid="{30883011-3F47-41A3-8FCA-DBC49E610111}"/>
    <cellStyle name="Normal 2 2 13 3 3" xfId="39742" xr:uid="{8808BE57-25D9-4766-98B9-87D5839FA42B}"/>
    <cellStyle name="Normal 2 2 13 4" xfId="39743" xr:uid="{2B96C404-126B-4D2D-BE35-8AE72C5581AD}"/>
    <cellStyle name="Normal 2 2 13 4 2" xfId="39744" xr:uid="{DD58C1EE-C5FA-4B93-B08E-3EF7B764173E}"/>
    <cellStyle name="Normal 2 2 13 5" xfId="39745" xr:uid="{1856BFA3-8DB7-4675-A8F6-5BC16E010C4F}"/>
    <cellStyle name="Normal 2 2 14" xfId="39746" xr:uid="{68697923-CB50-40EC-BF65-294B20F97181}"/>
    <cellStyle name="Normal 2 2 14 2" xfId="39747" xr:uid="{A5609FB0-DF5B-4E10-A33D-BBD1A54D2AD6}"/>
    <cellStyle name="Normal 2 2 14 2 2" xfId="39748" xr:uid="{EA7D6720-549B-4C71-BD6C-E2688F2C4056}"/>
    <cellStyle name="Normal 2 2 14 2 2 2" xfId="39749" xr:uid="{D45015E2-9A31-4F41-856F-7FF8B019FDA3}"/>
    <cellStyle name="Normal 2 2 14 2 3" xfId="39750" xr:uid="{D652B5D8-C33C-4FD9-AAEF-CB4316DAF13D}"/>
    <cellStyle name="Normal 2 2 14 3" xfId="39751" xr:uid="{87E35F34-59FB-461D-95DD-D2D3897DBA71}"/>
    <cellStyle name="Normal 2 2 14 3 2" xfId="39752" xr:uid="{381D02DD-595D-465F-8765-F053D04D9628}"/>
    <cellStyle name="Normal 2 2 14 4" xfId="39753" xr:uid="{0090A237-2459-4FD0-8296-61B7C9BACF5A}"/>
    <cellStyle name="Normal 2 2 15" xfId="39754" xr:uid="{FB45A17E-545D-4EF2-9EFC-467F5FEF7A3C}"/>
    <cellStyle name="Normal 2 2 16" xfId="39755" xr:uid="{DBD4FC7E-A477-4A93-8560-1A31BB186CC8}"/>
    <cellStyle name="Normal 2 2 16 2" xfId="39756" xr:uid="{3FC218C4-713E-47C9-91B7-13097B208E7B}"/>
    <cellStyle name="Normal 2 2 16 2 2" xfId="39757" xr:uid="{6F1C8102-EBBA-426B-939E-C15E6C4692F7}"/>
    <cellStyle name="Normal 2 2 16 3" xfId="39758" xr:uid="{866B86AA-D971-4EE5-A218-138A8AEEC828}"/>
    <cellStyle name="Normal 2 2 17" xfId="39759" xr:uid="{5FCC0EA3-BBDD-4CE4-B657-BA1768167984}"/>
    <cellStyle name="Normal 2 2 17 2" xfId="39760" xr:uid="{BC416F62-D66E-46F1-A0BD-B62D4237C295}"/>
    <cellStyle name="Normal 2 2 18" xfId="39761" xr:uid="{C92812F3-4D28-42EB-A9BB-D995A2E8A68A}"/>
    <cellStyle name="Normal 2 2 18 2" xfId="39762" xr:uid="{2A0B045A-F5AD-49DB-B791-BD7B9EE50685}"/>
    <cellStyle name="Normal 2 2 19" xfId="39763" xr:uid="{D5E25D6B-C48D-4A80-BC47-EE0D0C72D9EC}"/>
    <cellStyle name="Normal 2 2 2" xfId="118" xr:uid="{00000000-0005-0000-0000-0000CA9A0000}"/>
    <cellStyle name="Normal 2 2 2 10" xfId="39764" xr:uid="{86131742-9BB4-49CC-9E9C-260FBA8FCCC6}"/>
    <cellStyle name="Normal 2 2 2 10 2" xfId="39765" xr:uid="{A0E5A280-0B16-44FF-A83E-9D1AB2ED11F6}"/>
    <cellStyle name="Normal 2 2 2 10 2 2" xfId="39766" xr:uid="{F38FD382-F8CB-4E74-A1C0-9E9CC8078BF5}"/>
    <cellStyle name="Normal 2 2 2 10 2 2 2" xfId="39767" xr:uid="{CD53DD19-7BEE-4FCB-8233-4E7B7652F1C6}"/>
    <cellStyle name="Normal 2 2 2 10 2 2 2 2" xfId="39768" xr:uid="{6F97E162-9048-4412-8403-6933F1722771}"/>
    <cellStyle name="Normal 2 2 2 10 2 2 3" xfId="39769" xr:uid="{F18F3492-23C1-4E6D-82C5-1CA07490DE3B}"/>
    <cellStyle name="Normal 2 2 2 10 2 3" xfId="39770" xr:uid="{57EC192B-3BDA-44F3-901F-B6B879BA4A58}"/>
    <cellStyle name="Normal 2 2 2 10 2 3 2" xfId="39771" xr:uid="{1C96E607-177E-4AD3-A5BF-9D2D4FDA025F}"/>
    <cellStyle name="Normal 2 2 2 10 2 4" xfId="39772" xr:uid="{AA11AAAA-B352-4EE5-AFF8-76A3E6ECB3DF}"/>
    <cellStyle name="Normal 2 2 2 10 3" xfId="39773" xr:uid="{0ABFFD1D-B394-4680-8575-58996D8ABD3C}"/>
    <cellStyle name="Normal 2 2 2 10 3 2" xfId="39774" xr:uid="{640BE9CF-A7FF-4E78-A8FC-45BF6B4DF78F}"/>
    <cellStyle name="Normal 2 2 2 10 3 2 2" xfId="39775" xr:uid="{385B2149-D8D0-4373-97C8-2364FA616C4B}"/>
    <cellStyle name="Normal 2 2 2 10 3 3" xfId="39776" xr:uid="{2AFF0D0E-5E84-46C1-85AE-3DBDE10A7729}"/>
    <cellStyle name="Normal 2 2 2 10 4" xfId="39777" xr:uid="{FDD3B52D-00FA-4D9C-B5AC-98101BE6F0FC}"/>
    <cellStyle name="Normal 2 2 2 10 4 2" xfId="39778" xr:uid="{EBEECDFD-B42C-46E2-9CAE-95FD665D1AEE}"/>
    <cellStyle name="Normal 2 2 2 10 5" xfId="39779" xr:uid="{8C4707B1-9CD0-4F70-A071-A25551FBF19F}"/>
    <cellStyle name="Normal 2 2 2 11" xfId="39780" xr:uid="{DDFBC7CC-1973-410B-8930-24C3C9A19429}"/>
    <cellStyle name="Normal 2 2 2 11 2" xfId="39781" xr:uid="{6A80546C-CC1B-4EEA-B122-0304948DBE2C}"/>
    <cellStyle name="Normal 2 2 2 11 2 2" xfId="39782" xr:uid="{D5CBED42-D003-4FCE-90C8-D74638834C85}"/>
    <cellStyle name="Normal 2 2 2 11 2 2 2" xfId="39783" xr:uid="{9C963D6C-8EC1-4EA6-8452-158D19A7E870}"/>
    <cellStyle name="Normal 2 2 2 11 2 2 2 2" xfId="39784" xr:uid="{472945BB-9224-4134-8F10-00734F940698}"/>
    <cellStyle name="Normal 2 2 2 11 2 2 3" xfId="39785" xr:uid="{D2131C05-BA54-45CB-A63D-032AA7A4B695}"/>
    <cellStyle name="Normal 2 2 2 11 2 3" xfId="39786" xr:uid="{D1793920-B277-4304-80AA-2984DE089BED}"/>
    <cellStyle name="Normal 2 2 2 11 2 3 2" xfId="39787" xr:uid="{79BF8A11-8FE7-4372-AC32-D720E5D86114}"/>
    <cellStyle name="Normal 2 2 2 11 2 4" xfId="39788" xr:uid="{50526064-C268-444F-97D0-068592A89BE6}"/>
    <cellStyle name="Normal 2 2 2 11 3" xfId="39789" xr:uid="{BB062AA8-42F9-4286-8534-871BEB4AD452}"/>
    <cellStyle name="Normal 2 2 2 11 3 2" xfId="39790" xr:uid="{A306F829-FCA4-46A2-B154-1589C718F0E3}"/>
    <cellStyle name="Normal 2 2 2 11 3 2 2" xfId="39791" xr:uid="{1782C913-B3D5-4A7B-883F-E91E72A8C07E}"/>
    <cellStyle name="Normal 2 2 2 11 3 3" xfId="39792" xr:uid="{ED67F924-BE61-461E-95C0-D1032CC3985F}"/>
    <cellStyle name="Normal 2 2 2 11 4" xfId="39793" xr:uid="{8EA53E75-AEA5-4D2B-9CFF-4ECA557EB607}"/>
    <cellStyle name="Normal 2 2 2 11 4 2" xfId="39794" xr:uid="{E6D86CE4-6A19-453F-B7EB-8DAD1A4BCBCA}"/>
    <cellStyle name="Normal 2 2 2 11 5" xfId="39795" xr:uid="{568566FA-13CB-4BF5-AD2E-A7FD86972DC2}"/>
    <cellStyle name="Normal 2 2 2 12" xfId="39796" xr:uid="{F7A0EB17-6668-416F-8BA8-4E95C73474A9}"/>
    <cellStyle name="Normal 2 2 2 12 2" xfId="39797" xr:uid="{C8B4FE31-AC1F-4AD8-B1A4-2F9AF2D8E866}"/>
    <cellStyle name="Normal 2 2 2 12 2 2" xfId="39798" xr:uid="{8EBCC5B5-BE82-4F29-8492-5939A4E65D10}"/>
    <cellStyle name="Normal 2 2 2 12 2 2 2" xfId="39799" xr:uid="{CA5DF430-91F8-4FE0-AEEA-323E875B50A7}"/>
    <cellStyle name="Normal 2 2 2 12 2 2 2 2" xfId="39800" xr:uid="{D8E2FAE6-EC62-4F70-A830-ACE47A37D32B}"/>
    <cellStyle name="Normal 2 2 2 12 2 2 3" xfId="39801" xr:uid="{F3006550-791C-48F2-8300-1D5ED40D9B3B}"/>
    <cellStyle name="Normal 2 2 2 12 2 3" xfId="39802" xr:uid="{C1968B8D-A48D-4F12-8627-B74602D0E77B}"/>
    <cellStyle name="Normal 2 2 2 12 2 3 2" xfId="39803" xr:uid="{DE63ABAA-9C21-45E7-8F3B-B1B920D15378}"/>
    <cellStyle name="Normal 2 2 2 12 2 4" xfId="39804" xr:uid="{75A3279B-7EF3-417C-871C-ACDDD29072A6}"/>
    <cellStyle name="Normal 2 2 2 12 3" xfId="39805" xr:uid="{FB5796DD-0821-470E-9943-0B4DC4C0A4A5}"/>
    <cellStyle name="Normal 2 2 2 12 3 2" xfId="39806" xr:uid="{2370D4CD-9DB1-4162-931F-BC05D18FBE1E}"/>
    <cellStyle name="Normal 2 2 2 12 3 2 2" xfId="39807" xr:uid="{E1FA6FC8-5711-4DF8-835B-3285DB58CC93}"/>
    <cellStyle name="Normal 2 2 2 12 3 3" xfId="39808" xr:uid="{4A355B84-CB9F-4C23-8643-60D9CF0965F5}"/>
    <cellStyle name="Normal 2 2 2 12 4" xfId="39809" xr:uid="{5D4C3303-B99A-4B2A-87EA-A00FC50A42A1}"/>
    <cellStyle name="Normal 2 2 2 12 4 2" xfId="39810" xr:uid="{915AC80A-7C84-4B48-8EFC-2ECEAA49034D}"/>
    <cellStyle name="Normal 2 2 2 12 5" xfId="39811" xr:uid="{37F04254-2465-426C-8A68-B733A583E45F}"/>
    <cellStyle name="Normal 2 2 2 13" xfId="39812" xr:uid="{EEE4551A-B96E-46DF-BE9C-A707D86848DC}"/>
    <cellStyle name="Normal 2 2 2 13 2" xfId="39813" xr:uid="{EFD090F2-F49A-4B0E-B9DF-3F0CD63C991D}"/>
    <cellStyle name="Normal 2 2 2 14" xfId="39814" xr:uid="{2CEFDE43-46E3-45F5-9558-5E06301680DD}"/>
    <cellStyle name="Normal 2 2 2 2" xfId="39815" xr:uid="{BF59D8F5-57C1-4694-9683-CCF41D4D19FF}"/>
    <cellStyle name="Normal 2 2 2 2 2" xfId="39816" xr:uid="{017FA8C1-EFB3-4BBE-B08C-41EA633BBC86}"/>
    <cellStyle name="Normal 2 2 2 2 2 2" xfId="39817" xr:uid="{3B58F6DA-A8BD-4263-AB68-F619C1C2EB0C}"/>
    <cellStyle name="Normal 2 2 2 2 2 2 2" xfId="39818" xr:uid="{9DA7AEB3-69C4-4F6B-A7DD-0F3EA51816D2}"/>
    <cellStyle name="Normal 2 2 2 2 2 2 2 2" xfId="39819" xr:uid="{6133A523-3E7A-49F5-A361-CAAE70145304}"/>
    <cellStyle name="Normal 2 2 2 2 2 2 2 2 2" xfId="39820" xr:uid="{47882F22-1E1A-4747-BE6D-78F348D36AC8}"/>
    <cellStyle name="Normal 2 2 2 2 2 2 2 2 2 2" xfId="39821" xr:uid="{7F444827-1AF3-422B-A71E-6DFADC7A8E80}"/>
    <cellStyle name="Normal 2 2 2 2 2 2 2 2 3" xfId="39822" xr:uid="{4839611B-6709-4006-97A2-00502C14EB2E}"/>
    <cellStyle name="Normal 2 2 2 2 2 2 2 3" xfId="39823" xr:uid="{23AEB1C2-72F7-43CC-B8BA-9544BF933E51}"/>
    <cellStyle name="Normal 2 2 2 2 2 2 2 3 2" xfId="39824" xr:uid="{F527BE74-C30D-459A-86FB-00B4712DA984}"/>
    <cellStyle name="Normal 2 2 2 2 2 2 2 4" xfId="39825" xr:uid="{CBCCE967-7BA5-47B6-9148-D3AE0EB65F6F}"/>
    <cellStyle name="Normal 2 2 2 2 2 2 2 4 2" xfId="39826" xr:uid="{DF6111BC-6882-46F8-9B82-3275643125CA}"/>
    <cellStyle name="Normal 2 2 2 2 2 2 2 5" xfId="39827" xr:uid="{0DB3C6A3-C997-4C15-8493-E0355FDE5BF4}"/>
    <cellStyle name="Normal 2 2 2 2 2 2 2 6" xfId="39828" xr:uid="{257161FA-ECA1-427B-907D-9F668AB5E674}"/>
    <cellStyle name="Normal 2 2 2 2 2 2 3" xfId="39829" xr:uid="{E7796109-D6D5-4041-BDB3-E396C040D0DE}"/>
    <cellStyle name="Normal 2 2 2 2 2 2 3 2" xfId="39830" xr:uid="{40C702DE-74A4-467F-91BB-04B9BECA9510}"/>
    <cellStyle name="Normal 2 2 2 2 2 2 3 2 2" xfId="39831" xr:uid="{9BFAABE2-93B8-43B1-A318-097BCB564D70}"/>
    <cellStyle name="Normal 2 2 2 2 2 2 3 3" xfId="39832" xr:uid="{8CEA1ECE-04D2-4322-A052-586AE76A4083}"/>
    <cellStyle name="Normal 2 2 2 2 2 2 4" xfId="39833" xr:uid="{37AB6CDC-B3C6-4C25-9A8E-EFD33E4C1BD2}"/>
    <cellStyle name="Normal 2 2 2 2 2 2 4 2" xfId="39834" xr:uid="{87AFD7E0-C3FA-4D06-95A0-086806141B3E}"/>
    <cellStyle name="Normal 2 2 2 2 2 2 5" xfId="39835" xr:uid="{1BE60B41-107F-4047-976B-29A6AE71E9C4}"/>
    <cellStyle name="Normal 2 2 2 2 2 2 5 2" xfId="39836" xr:uid="{92697B5F-BBE4-48EE-B505-CDDD3CA1F28F}"/>
    <cellStyle name="Normal 2 2 2 2 2 2 6" xfId="39837" xr:uid="{CB756368-8677-417B-94FC-777B036806ED}"/>
    <cellStyle name="Normal 2 2 2 2 2 2 7" xfId="39838" xr:uid="{37B089FA-42A5-4ADB-8DB6-2911814D6528}"/>
    <cellStyle name="Normal 2 2 2 2 2 3" xfId="39839" xr:uid="{450FE729-5C1C-408D-AD31-E53BE35C9994}"/>
    <cellStyle name="Normal 2 2 2 2 2 3 2" xfId="39840" xr:uid="{F93E1BBD-957C-43BE-A8D1-0556FCABE640}"/>
    <cellStyle name="Normal 2 2 2 2 2 3 2 2" xfId="39841" xr:uid="{6989C488-5471-49AA-875A-77D7D089E34F}"/>
    <cellStyle name="Normal 2 2 2 2 2 3 2 2 2" xfId="39842" xr:uid="{9287E9C0-EE32-491A-968F-657D2340310C}"/>
    <cellStyle name="Normal 2 2 2 2 2 3 2 2 2 2" xfId="39843" xr:uid="{2F6E7AC3-482F-40D3-AA27-526F57ADF903}"/>
    <cellStyle name="Normal 2 2 2 2 2 3 2 2 3" xfId="39844" xr:uid="{2B638F84-DBF1-440C-B143-35F49611A852}"/>
    <cellStyle name="Normal 2 2 2 2 2 3 2 3" xfId="39845" xr:uid="{3079E93A-2410-4F2F-AF03-32393EE89CE9}"/>
    <cellStyle name="Normal 2 2 2 2 2 3 2 3 2" xfId="39846" xr:uid="{9FF8A01B-84D8-4E7E-AAEB-22E15E30B261}"/>
    <cellStyle name="Normal 2 2 2 2 2 3 2 4" xfId="39847" xr:uid="{F9C56ABF-F17C-4DDC-BC4D-14C689D5D06C}"/>
    <cellStyle name="Normal 2 2 2 2 2 3 3" xfId="39848" xr:uid="{F14D10E6-F189-425D-8C6D-5AE8E2AB899C}"/>
    <cellStyle name="Normal 2 2 2 2 2 3 3 2" xfId="39849" xr:uid="{5EA6ACC9-2D84-4E40-BF24-321C746F868A}"/>
    <cellStyle name="Normal 2 2 2 2 2 3 3 2 2" xfId="39850" xr:uid="{084CC3F6-750C-448B-A6C6-DFBE42A0340C}"/>
    <cellStyle name="Normal 2 2 2 2 2 3 3 3" xfId="39851" xr:uid="{633E491F-99C1-490D-BEF7-846D5B248F29}"/>
    <cellStyle name="Normal 2 2 2 2 2 3 4" xfId="39852" xr:uid="{9DFE1FEA-F2DF-45A4-A189-E6CFD94456D8}"/>
    <cellStyle name="Normal 2 2 2 2 2 3 4 2" xfId="39853" xr:uid="{B40D0F4C-392A-4645-8B57-383F2259F27B}"/>
    <cellStyle name="Normal 2 2 2 2 2 3 5" xfId="39854" xr:uid="{C2267667-D844-45A7-81CD-5E02FF13C7BB}"/>
    <cellStyle name="Normal 2 2 2 2 2 3 5 2" xfId="39855" xr:uid="{25AE64A2-6AB3-4A33-A9DB-713603BA637D}"/>
    <cellStyle name="Normal 2 2 2 2 2 3 6" xfId="39856" xr:uid="{2FCF8F1A-8D9B-4F65-8C92-A64110948A26}"/>
    <cellStyle name="Normal 2 2 2 2 2 3 7" xfId="39857" xr:uid="{CFED201C-4503-40B9-885D-86A79ED981C3}"/>
    <cellStyle name="Normal 2 2 2 2 2 4" xfId="39858" xr:uid="{3B03D686-E88F-492A-B31B-2AC79289A37D}"/>
    <cellStyle name="Normal 2 2 2 2 2 4 2" xfId="39859" xr:uid="{F30155BA-16E1-4810-9275-F855800CE34A}"/>
    <cellStyle name="Normal 2 2 2 2 2 4 2 2" xfId="39860" xr:uid="{78E76429-3125-44E4-BCB1-BA020498E642}"/>
    <cellStyle name="Normal 2 2 2 2 2 4 2 2 2" xfId="39861" xr:uid="{DF8DBD75-9575-4201-9C05-9B8BC951E837}"/>
    <cellStyle name="Normal 2 2 2 2 2 4 2 3" xfId="39862" xr:uid="{C6361840-2B1A-4A0E-B71E-B6254F6C3D1E}"/>
    <cellStyle name="Normal 2 2 2 2 2 4 3" xfId="39863" xr:uid="{F94B6AB8-2D4D-43FC-8BB3-94EDEF513EA2}"/>
    <cellStyle name="Normal 2 2 2 2 2 4 3 2" xfId="39864" xr:uid="{4F7F3DF0-AACE-4B4E-B4C8-4927FB881696}"/>
    <cellStyle name="Normal 2 2 2 2 2 4 4" xfId="39865" xr:uid="{CE10F2A0-17D0-40F6-97D3-B71E2BE2B6BB}"/>
    <cellStyle name="Normal 2 2 2 2 2 5" xfId="39866" xr:uid="{78834BBA-FEEF-4A42-B7EB-80A647C49DB3}"/>
    <cellStyle name="Normal 2 2 2 2 2 5 2" xfId="39867" xr:uid="{5D15CC8D-CE39-49F0-827A-BF13FABAFE5E}"/>
    <cellStyle name="Normal 2 2 2 2 2 5 2 2" xfId="39868" xr:uid="{CE6AEE08-3D24-415E-8A48-87B3FCEE5749}"/>
    <cellStyle name="Normal 2 2 2 2 2 5 3" xfId="39869" xr:uid="{86F42E88-9BDA-4D6B-A3A7-CAF846D9B68A}"/>
    <cellStyle name="Normal 2 2 2 2 2 6" xfId="39870" xr:uid="{8A7DF361-C63F-42CE-B135-3C3C4910EA44}"/>
    <cellStyle name="Normal 2 2 2 2 2 6 2" xfId="39871" xr:uid="{EE8FBB17-FC1E-4963-9C03-E4E0B0B5F486}"/>
    <cellStyle name="Normal 2 2 2 2 2 7" xfId="39872" xr:uid="{25359278-D542-4AB0-8A70-D7DE181C209D}"/>
    <cellStyle name="Normal 2 2 2 2 2 7 2" xfId="39873" xr:uid="{5988A840-3A3B-4167-B023-821E698ADDE0}"/>
    <cellStyle name="Normal 2 2 2 2 2 8" xfId="39874" xr:uid="{021CF7A2-FA9F-44A4-8468-89F1FB9579F3}"/>
    <cellStyle name="Normal 2 2 2 2 2 9" xfId="39875" xr:uid="{66B27570-19A0-43F1-8329-7C4EB7F8F332}"/>
    <cellStyle name="Normal 2 2 2 2 3" xfId="39876" xr:uid="{EB72F11D-3C07-4CC9-8816-6CD40B6CB6AE}"/>
    <cellStyle name="Normal 2 2 2 2 3 2" xfId="39877" xr:uid="{96900C7E-3DAA-4EA6-A559-5EB2F64BB206}"/>
    <cellStyle name="Normal 2 2 2 2 3 2 2" xfId="39878" xr:uid="{2CE3A947-C380-4104-825B-3C9889A1DF4C}"/>
    <cellStyle name="Normal 2 2 2 2 3 2 2 2" xfId="39879" xr:uid="{C4FCADFF-8EB6-4F9A-8EA3-F45091B5C61E}"/>
    <cellStyle name="Normal 2 2 2 2 3 2 2 2 2" xfId="39880" xr:uid="{E212A9AF-F481-4F3F-9F90-6420E87A0E37}"/>
    <cellStyle name="Normal 2 2 2 2 3 2 2 2 2 2" xfId="39881" xr:uid="{11C4B1AC-E217-4012-A20D-DD571B48DDC3}"/>
    <cellStyle name="Normal 2 2 2 2 3 2 2 2 3" xfId="39882" xr:uid="{D65B9187-58DA-4BC2-BC4B-0AA11E997194}"/>
    <cellStyle name="Normal 2 2 2 2 3 2 2 3" xfId="39883" xr:uid="{09FB6DD3-BC28-4545-B73A-F024D74BD99A}"/>
    <cellStyle name="Normal 2 2 2 2 3 2 2 3 2" xfId="39884" xr:uid="{7D6CE5F2-8020-4BEB-BC37-1F4C66BF730F}"/>
    <cellStyle name="Normal 2 2 2 2 3 2 2 4" xfId="39885" xr:uid="{C5A11781-18F3-4D9A-9B9D-D5897805F862}"/>
    <cellStyle name="Normal 2 2 2 2 3 2 3" xfId="39886" xr:uid="{081B4A33-E576-4CF7-B9D9-6693EE9F52D8}"/>
    <cellStyle name="Normal 2 2 2 2 3 2 3 2" xfId="39887" xr:uid="{DECC2681-8D5F-452F-B5D4-698A76976EF3}"/>
    <cellStyle name="Normal 2 2 2 2 3 2 3 2 2" xfId="39888" xr:uid="{EC9F4FB0-8FBD-43EB-A527-7C2AAFCA510E}"/>
    <cellStyle name="Normal 2 2 2 2 3 2 3 3" xfId="39889" xr:uid="{73DCA6C4-5CB0-466C-B4DA-F8CBE8B3BB34}"/>
    <cellStyle name="Normal 2 2 2 2 3 2 4" xfId="39890" xr:uid="{22F0A523-4B41-456E-92D3-79029FA2E8FA}"/>
    <cellStyle name="Normal 2 2 2 2 3 2 4 2" xfId="39891" xr:uid="{6E87D395-7FC9-4778-846A-679396CACCB0}"/>
    <cellStyle name="Normal 2 2 2 2 3 2 5" xfId="39892" xr:uid="{7F3BD984-4B74-4969-B5B2-19AEABB0F600}"/>
    <cellStyle name="Normal 2 2 2 2 3 2 5 2" xfId="39893" xr:uid="{63AF586E-7744-4D26-9D0E-B857D945916F}"/>
    <cellStyle name="Normal 2 2 2 2 3 2 6" xfId="39894" xr:uid="{6DE07D2C-741B-4165-9858-AAD6C0C9AE81}"/>
    <cellStyle name="Normal 2 2 2 2 3 2 7" xfId="39895" xr:uid="{A1FED71D-B187-4C00-9C49-849C90045C9A}"/>
    <cellStyle name="Normal 2 2 2 2 3 3" xfId="39896" xr:uid="{AEF3CDB9-FDE1-497D-B1F7-A71CFD7D9CE7}"/>
    <cellStyle name="Normal 2 2 2 2 3 3 2" xfId="39897" xr:uid="{7BC18430-CBDC-4837-A9EC-2CAD5716A63D}"/>
    <cellStyle name="Normal 2 2 2 2 3 3 2 2" xfId="39898" xr:uid="{434E02A3-D897-4687-9CE6-4BA205600090}"/>
    <cellStyle name="Normal 2 2 2 2 3 3 2 2 2" xfId="39899" xr:uid="{39A42B6E-6923-4472-8EB2-153B70F44527}"/>
    <cellStyle name="Normal 2 2 2 2 3 3 2 3" xfId="39900" xr:uid="{B424874E-484F-420C-BF8F-C4D30A94FB66}"/>
    <cellStyle name="Normal 2 2 2 2 3 3 3" xfId="39901" xr:uid="{6233B964-BBA9-415A-80B8-AC1D356E913C}"/>
    <cellStyle name="Normal 2 2 2 2 3 3 3 2" xfId="39902" xr:uid="{EA0A8BE7-7EAB-4703-A3FE-47A31E2EC00E}"/>
    <cellStyle name="Normal 2 2 2 2 3 3 4" xfId="39903" xr:uid="{6911021C-8E56-4E5A-A219-D61C5E0E2A8D}"/>
    <cellStyle name="Normal 2 2 2 2 3 4" xfId="39904" xr:uid="{447B914E-064E-4775-9639-CBB82E15EA04}"/>
    <cellStyle name="Normal 2 2 2 2 3 4 2" xfId="39905" xr:uid="{DF79B13F-D08D-4656-B1A8-9F6E16A9DF3A}"/>
    <cellStyle name="Normal 2 2 2 2 3 4 2 2" xfId="39906" xr:uid="{15A3D793-6875-4CDA-896B-3BEBDF8C47A8}"/>
    <cellStyle name="Normal 2 2 2 2 3 4 3" xfId="39907" xr:uid="{B9D3B50F-CED7-485E-A641-F4606965EC8B}"/>
    <cellStyle name="Normal 2 2 2 2 3 5" xfId="39908" xr:uid="{DE9ADAB2-A23F-41BF-B819-5D12D05B1997}"/>
    <cellStyle name="Normal 2 2 2 2 3 5 2" xfId="39909" xr:uid="{91CBBD25-0748-4D50-8E1C-D9F5AAA01D48}"/>
    <cellStyle name="Normal 2 2 2 2 3 6" xfId="39910" xr:uid="{0AE9AB51-086F-4D06-A351-3C15F76333D0}"/>
    <cellStyle name="Normal 2 2 2 2 3 6 2" xfId="39911" xr:uid="{333F6945-E1B2-4FD0-A02D-7DC035CF31E2}"/>
    <cellStyle name="Normal 2 2 2 2 3 7" xfId="39912" xr:uid="{D48A158C-44D7-431C-8008-E2C68F347FAD}"/>
    <cellStyle name="Normal 2 2 2 2 3 8" xfId="39913" xr:uid="{325DE27E-0B8E-4BB1-86AC-CD0108A3DD99}"/>
    <cellStyle name="Normal 2 2 2 2 4" xfId="39914" xr:uid="{0E184C24-7428-4C74-AD6A-24E9561933F9}"/>
    <cellStyle name="Normal 2 2 2 2 4 2" xfId="39915" xr:uid="{4045E8E7-DBEC-4089-BD60-742397813F03}"/>
    <cellStyle name="Normal 2 2 2 2 4 3" xfId="39916" xr:uid="{DA880CE8-1D4C-4794-9EEB-D820FC9426D1}"/>
    <cellStyle name="Normal 2 2 2 2 5" xfId="39917" xr:uid="{67CEE39F-D70E-487C-9D4A-51D760D79C4C}"/>
    <cellStyle name="Normal 2 2 2 2 5 2" xfId="39918" xr:uid="{25B3C6AB-03BB-4DD6-8806-724FB6483686}"/>
    <cellStyle name="Normal 2 2 2 2 6" xfId="39919" xr:uid="{1E58E37F-89D5-4D70-91DB-CBF69FA9A630}"/>
    <cellStyle name="Normal 2 2 2 2_Asset Register (new)" xfId="39920" xr:uid="{11795987-CA62-4239-B753-A526AAB1FD6C}"/>
    <cellStyle name="Normal 2 2 2 3" xfId="39921" xr:uid="{3055E778-647F-4CCE-A7DB-BFE181F8A789}"/>
    <cellStyle name="Normal 2 2 2 3 2" xfId="39922" xr:uid="{F95650BF-663E-499E-ACA2-B297D83A0AFB}"/>
    <cellStyle name="Normal 2 2 2 3 2 2" xfId="39923" xr:uid="{46718B26-C671-41E3-B28E-2BA3BDE9BE80}"/>
    <cellStyle name="Normal 2 2 2 3 2 2 2" xfId="39924" xr:uid="{AE474A83-BE15-4183-9288-645DA3B3779E}"/>
    <cellStyle name="Normal 2 2 2 3 2 2 2 2" xfId="39925" xr:uid="{C7CB68B0-45B3-40B7-87F7-58CFD6EEE29C}"/>
    <cellStyle name="Normal 2 2 2 3 2 2 2 2 2" xfId="39926" xr:uid="{DFAFC2D7-38EE-4D6F-930E-E2BB3C7FDA5C}"/>
    <cellStyle name="Normal 2 2 2 3 2 2 2 2 2 2" xfId="39927" xr:uid="{E64D8622-607A-4743-A074-34D1EB2FF3F4}"/>
    <cellStyle name="Normal 2 2 2 3 2 2 2 2 3" xfId="39928" xr:uid="{3512A25F-C975-4848-A578-710DEDDA27BA}"/>
    <cellStyle name="Normal 2 2 2 3 2 2 2 3" xfId="39929" xr:uid="{4852A345-BD6F-42CE-9D02-5039F23C2D66}"/>
    <cellStyle name="Normal 2 2 2 3 2 2 2 3 2" xfId="39930" xr:uid="{ED08B752-C5E2-41C5-A35C-B99E5443FD6B}"/>
    <cellStyle name="Normal 2 2 2 3 2 2 2 4" xfId="39931" xr:uid="{0911A9E6-A952-4B8E-A03F-705B378DC7E1}"/>
    <cellStyle name="Normal 2 2 2 3 2 2 3" xfId="39932" xr:uid="{183626AC-92E7-401C-9BDB-2F4AEDF504A9}"/>
    <cellStyle name="Normal 2 2 2 3 2 2 3 2" xfId="39933" xr:uid="{0E644135-64C6-4DE5-A089-E3904B12D8D8}"/>
    <cellStyle name="Normal 2 2 2 3 2 2 3 2 2" xfId="39934" xr:uid="{6BCFF458-65D0-47DA-A0F5-0AFBBF9DC9ED}"/>
    <cellStyle name="Normal 2 2 2 3 2 2 3 3" xfId="39935" xr:uid="{013092C7-F020-4DEE-89FE-180695ADEC68}"/>
    <cellStyle name="Normal 2 2 2 3 2 2 4" xfId="39936" xr:uid="{075326E6-C7C6-4A5E-B27C-429D60EDE16D}"/>
    <cellStyle name="Normal 2 2 2 3 2 2 4 2" xfId="39937" xr:uid="{DFF1E9A7-AB58-43D3-A55A-C953A1486ECE}"/>
    <cellStyle name="Normal 2 2 2 3 2 2 5" xfId="39938" xr:uid="{D12F7043-AF79-45B5-85EA-BD2D8EBA1F27}"/>
    <cellStyle name="Normal 2 2 2 3 2 2 5 2" xfId="39939" xr:uid="{FD81FEB3-F609-40C5-AC1F-E44D7398CCCB}"/>
    <cellStyle name="Normal 2 2 2 3 2 2 6" xfId="39940" xr:uid="{CF03BBE3-BBE7-4089-8268-82823BC2A738}"/>
    <cellStyle name="Normal 2 2 2 3 2 2 7" xfId="39941" xr:uid="{11399561-DB9D-471A-97DF-93369975D96E}"/>
    <cellStyle name="Normal 2 2 2 3 2 3" xfId="39942" xr:uid="{9C58CF81-1AF3-4A1E-9BB7-5107A3F05103}"/>
    <cellStyle name="Normal 2 2 2 3 2 3 2" xfId="39943" xr:uid="{FE47D45B-EE94-481F-89E8-ACA8A2B73DD6}"/>
    <cellStyle name="Normal 2 2 2 3 2 4" xfId="39944" xr:uid="{C881BA84-3DF6-4DE2-9C42-9937562877BE}"/>
    <cellStyle name="Normal 2 2 2 3 3" xfId="39945" xr:uid="{9DB63964-22A2-44C5-8CA0-93FD43CB3F70}"/>
    <cellStyle name="Normal 2 2 2 3 3 2" xfId="39946" xr:uid="{70FEFFF4-FB6C-43E5-B92F-3B8E13640576}"/>
    <cellStyle name="Normal 2 2 2 3 3 2 2" xfId="39947" xr:uid="{92155A21-0298-4AA1-B2F7-F7BBE57C3116}"/>
    <cellStyle name="Normal 2 2 2 3 3 2 2 2" xfId="39948" xr:uid="{AEA2AFCD-86F5-42B9-AB08-3E916A0369ED}"/>
    <cellStyle name="Normal 2 2 2 3 3 2 2 2 2" xfId="39949" xr:uid="{BF1AA27F-748A-40DD-827A-CEFD6F76FB0A}"/>
    <cellStyle name="Normal 2 2 2 3 3 2 2 3" xfId="39950" xr:uid="{E62126D8-C583-40E9-9842-B928F2AFB86F}"/>
    <cellStyle name="Normal 2 2 2 3 3 2 3" xfId="39951" xr:uid="{EFF02499-EC7A-4E4F-89AC-854D1EC1E860}"/>
    <cellStyle name="Normal 2 2 2 3 3 2 3 2" xfId="39952" xr:uid="{3AC4D78E-D1BC-40B8-B484-06053D27F2A4}"/>
    <cellStyle name="Normal 2 2 2 3 3 2 4" xfId="39953" xr:uid="{FE4D8CBC-5E41-40BA-AF93-73868CF211D8}"/>
    <cellStyle name="Normal 2 2 2 3 3 3" xfId="39954" xr:uid="{9C562EEF-EF5F-41D7-A58F-0DB479E35841}"/>
    <cellStyle name="Normal 2 2 2 3 3 3 2" xfId="39955" xr:uid="{40FEDDA0-BB1F-4399-B52E-D0A94963B6DE}"/>
    <cellStyle name="Normal 2 2 2 3 3 3 2 2" xfId="39956" xr:uid="{FC081060-B637-436A-B259-39786C75303A}"/>
    <cellStyle name="Normal 2 2 2 3 3 3 3" xfId="39957" xr:uid="{CC53BFA2-CD64-4A91-931A-CD15678387D9}"/>
    <cellStyle name="Normal 2 2 2 3 3 4" xfId="39958" xr:uid="{A73BC287-9726-4B95-8E7E-AD17F68526A0}"/>
    <cellStyle name="Normal 2 2 2 3 3 4 2" xfId="39959" xr:uid="{DB2CD0B6-B0B8-4219-8B36-9E93421BCC36}"/>
    <cellStyle name="Normal 2 2 2 3 3 5" xfId="39960" xr:uid="{5D98E697-9B78-4A02-8FC9-9234B2A8D444}"/>
    <cellStyle name="Normal 2 2 2 3 3 5 2" xfId="39961" xr:uid="{6CD1018A-CF7D-487E-8095-E1956D478A31}"/>
    <cellStyle name="Normal 2 2 2 3 3 6" xfId="39962" xr:uid="{D7AE384B-623B-4CDF-99E5-E2267A4E1FAB}"/>
    <cellStyle name="Normal 2 2 2 3 3 7" xfId="39963" xr:uid="{AC0FF877-1C18-44D9-A9B7-EE617100E328}"/>
    <cellStyle name="Normal 2 2 2 3 4" xfId="39964" xr:uid="{A07AA526-4210-4D0C-96CB-E776EE9D0419}"/>
    <cellStyle name="Normal 2 2 2 3 4 2" xfId="39965" xr:uid="{AD832741-DB60-4918-8F58-595ABCBC38E7}"/>
    <cellStyle name="Normal 2 2 2 3 4 2 2" xfId="39966" xr:uid="{E16C3EB1-5667-471A-AA04-5D7BE3EB6432}"/>
    <cellStyle name="Normal 2 2 2 3 4 2 2 2" xfId="39967" xr:uid="{3E5E7463-74C0-4873-818F-C7FE2EB20679}"/>
    <cellStyle name="Normal 2 2 2 3 4 2 3" xfId="39968" xr:uid="{4EA5A971-48D2-4F27-A088-4F72C9CF2AB0}"/>
    <cellStyle name="Normal 2 2 2 3 4 3" xfId="39969" xr:uid="{47880E28-EBB8-4805-A5DC-E39F25978E4F}"/>
    <cellStyle name="Normal 2 2 2 3 4 3 2" xfId="39970" xr:uid="{3277C43C-711F-485E-BDEA-6BAD0DD6AF03}"/>
    <cellStyle name="Normal 2 2 2 3 4 4" xfId="39971" xr:uid="{18DAEC40-D4D4-4F9E-BE21-2F9ACE72CF59}"/>
    <cellStyle name="Normal 2 2 2 3 5" xfId="39972" xr:uid="{CCA1C98B-6AC1-44D5-A381-ABC4A2CC64CA}"/>
    <cellStyle name="Normal 2 2 2 3 5 2" xfId="39973" xr:uid="{3E8320AD-B092-42DC-8EF7-2982AE997041}"/>
    <cellStyle name="Normal 2 2 2 3 5 2 2" xfId="39974" xr:uid="{D342C7A8-AF5B-40F9-B033-3EFC36EB0C64}"/>
    <cellStyle name="Normal 2 2 2 3 5 3" xfId="39975" xr:uid="{65737355-E6C5-49D4-BD33-B9025BE5CD8C}"/>
    <cellStyle name="Normal 2 2 2 3 6" xfId="39976" xr:uid="{C8ED0517-E514-4709-9B57-0D88590CDFA3}"/>
    <cellStyle name="Normal 2 2 2 3 6 2" xfId="39977" xr:uid="{3EB2D49D-6959-4B00-9D0F-044875DB7591}"/>
    <cellStyle name="Normal 2 2 2 3 7" xfId="39978" xr:uid="{924A0624-E112-4B7C-A613-5E1F804D8C2C}"/>
    <cellStyle name="Normal 2 2 2 3 7 2" xfId="39979" xr:uid="{B775B6F6-565E-47C5-B688-AB1DD542A340}"/>
    <cellStyle name="Normal 2 2 2 3 8" xfId="39980" xr:uid="{B432F12C-3DD1-4644-A6D7-754872597252}"/>
    <cellStyle name="Normal 2 2 2 3 9" xfId="39981" xr:uid="{99D73955-48EC-4464-BBE6-8A517EE0D63D}"/>
    <cellStyle name="Normal 2 2 2 3_Sheet1" xfId="39982" xr:uid="{1E87F4D6-DDEC-4EBA-BA61-D67BD9625830}"/>
    <cellStyle name="Normal 2 2 2 4" xfId="39983" xr:uid="{98EE1774-ADB5-4D32-841F-36EC7FC22451}"/>
    <cellStyle name="Normal 2 2 2 4 2" xfId="39984" xr:uid="{4BADE507-3BF7-4665-A400-7567012F08C5}"/>
    <cellStyle name="Normal 2 2 2 4 2 2" xfId="39985" xr:uid="{5B8C92AC-2A74-4915-8DBF-1D600DA754AA}"/>
    <cellStyle name="Normal 2 2 2 4 2 2 2" xfId="39986" xr:uid="{9321A1AF-86A4-4B4D-B24D-AE63649A81B1}"/>
    <cellStyle name="Normal 2 2 2 4 2 2 2 2" xfId="39987" xr:uid="{9F18A129-7138-4E99-8F84-E8DEB447AAA8}"/>
    <cellStyle name="Normal 2 2 2 4 2 2 2 2 2" xfId="39988" xr:uid="{BFEE6B75-52BE-4641-A327-EE4A9BA07EBC}"/>
    <cellStyle name="Normal 2 2 2 4 2 2 2 3" xfId="39989" xr:uid="{00F201CB-8411-421C-B881-86DA0B02F2CC}"/>
    <cellStyle name="Normal 2 2 2 4 2 2 3" xfId="39990" xr:uid="{A0F29B22-945F-4D0C-8A48-D7D1AD09CB5A}"/>
    <cellStyle name="Normal 2 2 2 4 2 2 3 2" xfId="39991" xr:uid="{5E622569-F0F4-46FA-94B6-172DDB6831D6}"/>
    <cellStyle name="Normal 2 2 2 4 2 2 4" xfId="39992" xr:uid="{6240041B-B410-4222-A935-494AE836D193}"/>
    <cellStyle name="Normal 2 2 2 4 2 3" xfId="39993" xr:uid="{966D1D9E-7E62-44DF-97F3-A81729D2B1FA}"/>
    <cellStyle name="Normal 2 2 2 4 2 3 2" xfId="39994" xr:uid="{B4265D83-2308-4953-9D80-A5D151F86DD7}"/>
    <cellStyle name="Normal 2 2 2 4 2 3 2 2" xfId="39995" xr:uid="{66F37180-AA75-48C7-B010-6E875DE0D2E0}"/>
    <cellStyle name="Normal 2 2 2 4 2 3 3" xfId="39996" xr:uid="{A8E15699-D809-4ADC-BC28-2F44AB58730D}"/>
    <cellStyle name="Normal 2 2 2 4 2 4" xfId="39997" xr:uid="{0A7FE725-3DB4-4531-ADB6-CD9F77D689C1}"/>
    <cellStyle name="Normal 2 2 2 4 2 4 2" xfId="39998" xr:uid="{F89B31BE-51CA-4863-B2CF-C2D54458F007}"/>
    <cellStyle name="Normal 2 2 2 4 2 5" xfId="39999" xr:uid="{B2AF406E-8034-41AF-869B-BD468DD3E476}"/>
    <cellStyle name="Normal 2 2 2 4 3" xfId="40000" xr:uid="{84276A1F-0DB9-43E1-85E7-4CEC3EC8964C}"/>
    <cellStyle name="Normal 2 2 2 4 3 2" xfId="40001" xr:uid="{A1591EA3-E3F0-4CFA-9D3B-B652EBBDF057}"/>
    <cellStyle name="Normal 2 2 2 4 3 2 2" xfId="40002" xr:uid="{5647F198-8341-4AFC-B05C-823D2DE018CC}"/>
    <cellStyle name="Normal 2 2 2 4 3 2 2 2" xfId="40003" xr:uid="{AFC3A187-9648-48AC-8A57-2276A51C13F1}"/>
    <cellStyle name="Normal 2 2 2 4 3 2 2 2 2" xfId="40004" xr:uid="{C1346710-16A2-4A1D-A5D1-7EA312381C38}"/>
    <cellStyle name="Normal 2 2 2 4 3 2 2 3" xfId="40005" xr:uid="{5CE7B763-15CE-4984-802B-DFD4CBE979D2}"/>
    <cellStyle name="Normal 2 2 2 4 3 2 3" xfId="40006" xr:uid="{DB56A929-4B3D-4346-8B5E-595EDF155FEB}"/>
    <cellStyle name="Normal 2 2 2 4 3 2 3 2" xfId="40007" xr:uid="{1BF80A8A-6C9A-4A18-879B-A7C23AA2FD4F}"/>
    <cellStyle name="Normal 2 2 2 4 3 2 4" xfId="40008" xr:uid="{37E1B97A-AFDD-42A8-9FD1-66199E583485}"/>
    <cellStyle name="Normal 2 2 2 4 3 3" xfId="40009" xr:uid="{E6622D02-88E0-4CE2-B75F-1C48A308249A}"/>
    <cellStyle name="Normal 2 2 2 4 3 3 2" xfId="40010" xr:uid="{57E796A7-86AB-400C-A8F2-CC54CFD37DF4}"/>
    <cellStyle name="Normal 2 2 2 4 3 3 2 2" xfId="40011" xr:uid="{7A1DDBA6-2A2F-4C2B-9D3D-2803398AE760}"/>
    <cellStyle name="Normal 2 2 2 4 3 3 3" xfId="40012" xr:uid="{199002DE-1740-4533-85AC-7ED8AAAB9F2B}"/>
    <cellStyle name="Normal 2 2 2 4 3 4" xfId="40013" xr:uid="{289B2074-B66E-4BAA-9742-07B4868C89F4}"/>
    <cellStyle name="Normal 2 2 2 4 3 4 2" xfId="40014" xr:uid="{9B6059F6-E85D-40EC-B8D7-15FBCBAF77D7}"/>
    <cellStyle name="Normal 2 2 2 4 3 5" xfId="40015" xr:uid="{D3D15CAF-D285-4CAE-85C6-DC23EE99323A}"/>
    <cellStyle name="Normal 2 2 2 4 4" xfId="40016" xr:uid="{8D869DAB-4621-4D4C-A4C7-1ED620DF220B}"/>
    <cellStyle name="Normal 2 2 2 4 4 2" xfId="40017" xr:uid="{950E6B90-8EE4-4F83-B44C-103ADC9E0B70}"/>
    <cellStyle name="Normal 2 2 2 4 4 2 2" xfId="40018" xr:uid="{AACF8645-BD0B-41CF-B029-E3DB6801DF27}"/>
    <cellStyle name="Normal 2 2 2 4 4 2 2 2" xfId="40019" xr:uid="{6D247131-D2C2-4FB2-9848-8EC0E95FFBC8}"/>
    <cellStyle name="Normal 2 2 2 4 4 2 3" xfId="40020" xr:uid="{7C524238-DFBD-440F-B13D-9EDE71924480}"/>
    <cellStyle name="Normal 2 2 2 4 4 3" xfId="40021" xr:uid="{726A5740-4957-4019-B057-6C37D7EAD086}"/>
    <cellStyle name="Normal 2 2 2 4 4 3 2" xfId="40022" xr:uid="{917AEE45-DC7F-46A3-8981-20C5B28E40BA}"/>
    <cellStyle name="Normal 2 2 2 4 4 4" xfId="40023" xr:uid="{FFBD63D0-195D-47A8-A75B-269649DA85EF}"/>
    <cellStyle name="Normal 2 2 2 4 5" xfId="40024" xr:uid="{A2558D70-2642-4985-B257-5D4D08474693}"/>
    <cellStyle name="Normal 2 2 2 4 5 2" xfId="40025" xr:uid="{28B0C799-1781-48D7-8449-3AF19765C88C}"/>
    <cellStyle name="Normal 2 2 2 4 5 2 2" xfId="40026" xr:uid="{9D7BFBF7-9CD4-4DF9-850D-FF885634EE21}"/>
    <cellStyle name="Normal 2 2 2 4 5 3" xfId="40027" xr:uid="{9013F4B4-D198-41A5-86DE-0E3D0F0CE57C}"/>
    <cellStyle name="Normal 2 2 2 4 6" xfId="40028" xr:uid="{813631EF-C033-4431-9699-F3831D7D431D}"/>
    <cellStyle name="Normal 2 2 2 4 6 2" xfId="40029" xr:uid="{7562B611-E60C-4DDA-8E95-AFD159FB3DE6}"/>
    <cellStyle name="Normal 2 2 2 4 7" xfId="40030" xr:uid="{B43830FE-0879-439C-97D8-20785F847057}"/>
    <cellStyle name="Normal 2 2 2 4 8" xfId="40031" xr:uid="{C65D5192-67AB-46E1-A7EE-497F596DAE7A}"/>
    <cellStyle name="Normal 2 2 2 5" xfId="40032" xr:uid="{DFACE1E5-D988-46CB-86F8-F5E30B5F6FDB}"/>
    <cellStyle name="Normal 2 2 2 5 2" xfId="40033" xr:uid="{BD4C0F5E-E1D3-42A3-B452-5A6412692159}"/>
    <cellStyle name="Normal 2 2 2 5 2 2" xfId="40034" xr:uid="{C1EE3477-9638-4283-8846-4660646B3857}"/>
    <cellStyle name="Normal 2 2 2 5 2 2 2" xfId="40035" xr:uid="{70189C0C-60E9-42E7-BC02-D799146E95FE}"/>
    <cellStyle name="Normal 2 2 2 5 2 2 2 2" xfId="40036" xr:uid="{E1122AC8-291C-4C05-AC7B-EE2A7237DFF5}"/>
    <cellStyle name="Normal 2 2 2 5 2 2 2 2 2" xfId="40037" xr:uid="{C841F5BC-4798-4D07-9407-4DA3A0108853}"/>
    <cellStyle name="Normal 2 2 2 5 2 2 2 3" xfId="40038" xr:uid="{23781102-5038-47AE-93A7-E92EABE2005C}"/>
    <cellStyle name="Normal 2 2 2 5 2 2 3" xfId="40039" xr:uid="{1CD7A301-EAC5-4BEC-B577-51FC0F3CDE24}"/>
    <cellStyle name="Normal 2 2 2 5 2 2 3 2" xfId="40040" xr:uid="{10A2480F-19AC-419B-A89F-B4E9A6B7545A}"/>
    <cellStyle name="Normal 2 2 2 5 2 2 4" xfId="40041" xr:uid="{10002D42-2E6E-44ED-82F0-A5369FE33C1C}"/>
    <cellStyle name="Normal 2 2 2 5 2 3" xfId="40042" xr:uid="{822C39E2-3BEB-4FAB-BA3D-AF3EBDEAADA3}"/>
    <cellStyle name="Normal 2 2 2 5 2 3 2" xfId="40043" xr:uid="{8AE85DC0-C483-4C80-A0F8-81C792CDC1A7}"/>
    <cellStyle name="Normal 2 2 2 5 2 3 2 2" xfId="40044" xr:uid="{AE8EC856-94BD-420F-93D6-7114FDBC8151}"/>
    <cellStyle name="Normal 2 2 2 5 2 3 3" xfId="40045" xr:uid="{E889CF3B-6C0D-4505-96FC-4879A706431C}"/>
    <cellStyle name="Normal 2 2 2 5 2 4" xfId="40046" xr:uid="{EB38080F-83FF-4BDA-965C-6CA88F92B74A}"/>
    <cellStyle name="Normal 2 2 2 5 2 4 2" xfId="40047" xr:uid="{3EBDEE79-8691-484B-9EA3-265CDA18A9A9}"/>
    <cellStyle name="Normal 2 2 2 5 2 5" xfId="40048" xr:uid="{9BCFA887-1832-452C-8FFA-A1712E80C5C9}"/>
    <cellStyle name="Normal 2 2 2 5 2 5 2" xfId="40049" xr:uid="{C9163071-1C9D-4017-AC3A-C7FAA7057271}"/>
    <cellStyle name="Normal 2 2 2 5 2 6" xfId="40050" xr:uid="{54D6436F-A7B4-450A-B7C6-893B5F2074F3}"/>
    <cellStyle name="Normal 2 2 2 5 2 7" xfId="40051" xr:uid="{EB802A1D-1549-4922-BA6E-A83C889058B1}"/>
    <cellStyle name="Normal 2 2 2 5 3" xfId="40052" xr:uid="{9B6DCD99-75FC-499D-918C-33E9D5D39DE8}"/>
    <cellStyle name="Normal 2 2 2 5 3 2" xfId="40053" xr:uid="{6DECE7BC-4976-457E-8A23-9F4E1953E454}"/>
    <cellStyle name="Normal 2 2 2 5 3 2 2" xfId="40054" xr:uid="{A5A3459A-CC7A-418F-8A4C-ADF1E44AE4E9}"/>
    <cellStyle name="Normal 2 2 2 5 3 2 2 2" xfId="40055" xr:uid="{4FCBCFD9-75B2-495E-A3F3-2EFC511C126A}"/>
    <cellStyle name="Normal 2 2 2 5 3 2 3" xfId="40056" xr:uid="{08510646-EF48-4841-B6EA-E1EC180FF737}"/>
    <cellStyle name="Normal 2 2 2 5 3 3" xfId="40057" xr:uid="{A619F292-8F54-4CBB-A3D2-87523FBC9668}"/>
    <cellStyle name="Normal 2 2 2 5 3 3 2" xfId="40058" xr:uid="{0F52BBA6-A273-46CE-AAD9-939A5187873B}"/>
    <cellStyle name="Normal 2 2 2 5 3 4" xfId="40059" xr:uid="{1C36B901-31B6-40B0-9AE2-93B8359C4D7C}"/>
    <cellStyle name="Normal 2 2 2 5 4" xfId="40060" xr:uid="{5CC09571-C569-4A2F-AD59-5444A4B4C60F}"/>
    <cellStyle name="Normal 2 2 2 5 4 2" xfId="40061" xr:uid="{363AF11F-93DB-40A8-8A3E-0C8215817538}"/>
    <cellStyle name="Normal 2 2 2 5 4 2 2" xfId="40062" xr:uid="{3574BAFF-718E-47B5-9522-89030135E7A8}"/>
    <cellStyle name="Normal 2 2 2 5 4 3" xfId="40063" xr:uid="{366707C1-55B4-405E-859D-B5CC141A7E8E}"/>
    <cellStyle name="Normal 2 2 2 5 5" xfId="40064" xr:uid="{A8673EC1-2B1C-4E09-90AB-12D4CD6DC92E}"/>
    <cellStyle name="Normal 2 2 2 5 5 2" xfId="40065" xr:uid="{7C004774-053B-4222-802B-4F3F45C4C99D}"/>
    <cellStyle name="Normal 2 2 2 5 6" xfId="40066" xr:uid="{2739A041-78E2-4362-B19F-047C34FF0889}"/>
    <cellStyle name="Normal 2 2 2 5 6 2" xfId="40067" xr:uid="{B9493673-A96D-4902-AAA9-FDD12683E454}"/>
    <cellStyle name="Normal 2 2 2 5 7" xfId="40068" xr:uid="{23FA111B-3A07-41D5-BBCE-2AA271A6F886}"/>
    <cellStyle name="Normal 2 2 2 5 8" xfId="40069" xr:uid="{E5D2808E-DEE8-4B6B-81E8-CFFBCE47AEAE}"/>
    <cellStyle name="Normal 2 2 2 6" xfId="40070" xr:uid="{D4D06E4E-5B7B-496E-A00E-E231F1D0FE23}"/>
    <cellStyle name="Normal 2 2 2 6 2" xfId="40071" xr:uid="{77C9FF34-61D9-420B-9E30-D69206F20ABF}"/>
    <cellStyle name="Normal 2 2 2 6 2 2" xfId="40072" xr:uid="{B8D6289F-90EB-476D-BCB7-2B3184B8CA7A}"/>
    <cellStyle name="Normal 2 2 2 6 2 2 2" xfId="40073" xr:uid="{C5E8169A-65E7-4B6E-BAAB-FBB92A15C35E}"/>
    <cellStyle name="Normal 2 2 2 6 2 2 2 2" xfId="40074" xr:uid="{F0EA599D-8894-4477-BC6A-A924C991F958}"/>
    <cellStyle name="Normal 2 2 2 6 2 2 3" xfId="40075" xr:uid="{A5AEC366-0ACC-427A-AF58-F16131A75850}"/>
    <cellStyle name="Normal 2 2 2 6 2 3" xfId="40076" xr:uid="{5462E601-5D24-41B1-8A33-A496BB6A2A4C}"/>
    <cellStyle name="Normal 2 2 2 6 2 3 2" xfId="40077" xr:uid="{0BF2D914-6047-4E1D-8BE5-CEECF5ACFF68}"/>
    <cellStyle name="Normal 2 2 2 6 2 4" xfId="40078" xr:uid="{3EC62577-AF03-4D45-A8F7-1326AA30E9F9}"/>
    <cellStyle name="Normal 2 2 2 6 3" xfId="40079" xr:uid="{A8AFB43D-E9D3-4BB0-8D37-88C2BEC18E5E}"/>
    <cellStyle name="Normal 2 2 2 6 3 2" xfId="40080" xr:uid="{8D25ECB8-8FED-43B8-A50F-7A0C23C77B73}"/>
    <cellStyle name="Normal 2 2 2 6 3 2 2" xfId="40081" xr:uid="{58D03770-C233-418D-865F-2C06FDD90AD1}"/>
    <cellStyle name="Normal 2 2 2 6 3 3" xfId="40082" xr:uid="{FD3CA5DB-B7A1-4F00-9B24-B38900E5E585}"/>
    <cellStyle name="Normal 2 2 2 6 4" xfId="40083" xr:uid="{017128F0-A5F4-416E-B17A-148BB31C2382}"/>
    <cellStyle name="Normal 2 2 2 6 4 2" xfId="40084" xr:uid="{BAB7B5F3-AEA6-4BD2-86DE-33C38B4AF234}"/>
    <cellStyle name="Normal 2 2 2 6 5" xfId="40085" xr:uid="{75D8CD2D-69E7-47C8-A729-20F6E7F2B001}"/>
    <cellStyle name="Normal 2 2 2 6 5 2" xfId="40086" xr:uid="{06B47D44-4BAF-43D1-9C0A-F22EAE2265D0}"/>
    <cellStyle name="Normal 2 2 2 6 6" xfId="40087" xr:uid="{D45E77B2-550F-48C8-A2F0-E5629732A810}"/>
    <cellStyle name="Normal 2 2 2 6 7" xfId="40088" xr:uid="{835A7BB3-C2C3-4388-BB4C-735CD395B351}"/>
    <cellStyle name="Normal 2 2 2 7" xfId="40089" xr:uid="{77A0ACEC-20CF-4A85-8706-223068C17F04}"/>
    <cellStyle name="Normal 2 2 2 7 2" xfId="40090" xr:uid="{F7D08902-3CDE-46EC-B779-889202734681}"/>
    <cellStyle name="Normal 2 2 2 7 2 2" xfId="40091" xr:uid="{72A188CB-D5EB-4166-BE31-A4D2FA827D17}"/>
    <cellStyle name="Normal 2 2 2 7 2 2 2" xfId="40092" xr:uid="{C46CA11A-3418-4576-B589-A107515C8A11}"/>
    <cellStyle name="Normal 2 2 2 7 2 2 2 2" xfId="40093" xr:uid="{6FF75516-1BCB-4A91-873B-C00CD3C4437C}"/>
    <cellStyle name="Normal 2 2 2 7 2 2 3" xfId="40094" xr:uid="{80D35D62-4047-4ECB-AF96-3C0616B5A1E4}"/>
    <cellStyle name="Normal 2 2 2 7 2 3" xfId="40095" xr:uid="{042281E8-1642-40F8-9160-E18C1D78B97C}"/>
    <cellStyle name="Normal 2 2 2 7 2 3 2" xfId="40096" xr:uid="{22FA13CF-BC6B-4A1C-83B7-6201E6930DFE}"/>
    <cellStyle name="Normal 2 2 2 7 2 4" xfId="40097" xr:uid="{FE0A655D-6CB0-45FC-B114-76249AF63C25}"/>
    <cellStyle name="Normal 2 2 2 7 3" xfId="40098" xr:uid="{0FA05D84-CF72-4266-8534-3FE1C68FFA7D}"/>
    <cellStyle name="Normal 2 2 2 7 3 2" xfId="40099" xr:uid="{809D56D2-DB63-44E9-8EC6-CD4A1423218C}"/>
    <cellStyle name="Normal 2 2 2 7 3 2 2" xfId="40100" xr:uid="{67F364C4-BA5B-4F22-97D5-8B77431FAD8A}"/>
    <cellStyle name="Normal 2 2 2 7 3 3" xfId="40101" xr:uid="{BC31D90E-1BDE-4FF6-9CB5-A25D33B7CD3F}"/>
    <cellStyle name="Normal 2 2 2 7 4" xfId="40102" xr:uid="{F4381BC9-59FA-4EE0-AFA8-4E094F2BDE94}"/>
    <cellStyle name="Normal 2 2 2 7 4 2" xfId="40103" xr:uid="{4FE52C34-9594-44F0-9FDE-A8888C3B58D5}"/>
    <cellStyle name="Normal 2 2 2 7 5" xfId="40104" xr:uid="{5C7BDF31-24D6-4BC3-9DDD-29AAEB2322AE}"/>
    <cellStyle name="Normal 2 2 2 8" xfId="40105" xr:uid="{A654585D-C519-4BF3-803F-41D4ED5BA13F}"/>
    <cellStyle name="Normal 2 2 2 8 2" xfId="40106" xr:uid="{93EC2E5F-2D74-45A0-B060-1FC9D3B6F34B}"/>
    <cellStyle name="Normal 2 2 2 8 2 2" xfId="40107" xr:uid="{0AD2E180-A0BC-4A3D-B831-76C202ADD399}"/>
    <cellStyle name="Normal 2 2 2 8 2 2 2" xfId="40108" xr:uid="{7D63FEFF-488B-4AA2-9905-B818ADD9B655}"/>
    <cellStyle name="Normal 2 2 2 8 2 2 2 2" xfId="40109" xr:uid="{5F45262D-E154-4560-A161-9A6F123E5FFB}"/>
    <cellStyle name="Normal 2 2 2 8 2 2 3" xfId="40110" xr:uid="{AE76E9BF-21CD-419A-89CF-FF6E2BBF542C}"/>
    <cellStyle name="Normal 2 2 2 8 2 3" xfId="40111" xr:uid="{5A716DCE-1645-48F0-BE9A-80598F2FF7A6}"/>
    <cellStyle name="Normal 2 2 2 8 2 3 2" xfId="40112" xr:uid="{473B342F-B644-4972-8573-4FD72CAE430D}"/>
    <cellStyle name="Normal 2 2 2 8 2 4" xfId="40113" xr:uid="{276138D3-D4EB-4413-83BC-3B2710678432}"/>
    <cellStyle name="Normal 2 2 2 8 3" xfId="40114" xr:uid="{F8B50707-862C-444C-BE90-2976AD73D728}"/>
    <cellStyle name="Normal 2 2 2 8 3 2" xfId="40115" xr:uid="{C667D4A9-E07D-418E-A83F-DF7C82A620E1}"/>
    <cellStyle name="Normal 2 2 2 8 3 2 2" xfId="40116" xr:uid="{7F48EE48-2254-44A2-90BC-415D2A5736A7}"/>
    <cellStyle name="Normal 2 2 2 8 3 3" xfId="40117" xr:uid="{FD955C4C-FA96-440B-AECA-12045E23F43D}"/>
    <cellStyle name="Normal 2 2 2 8 4" xfId="40118" xr:uid="{AEE2D106-949C-4298-B583-975CAC53B3F3}"/>
    <cellStyle name="Normal 2 2 2 8 4 2" xfId="40119" xr:uid="{FED081F5-005D-47EC-AC1A-CE520783661A}"/>
    <cellStyle name="Normal 2 2 2 8 5" xfId="40120" xr:uid="{5CC0F529-F19D-4833-BE63-BA29576931D0}"/>
    <cellStyle name="Normal 2 2 2 9" xfId="40121" xr:uid="{8DEE6887-C728-42C1-AE4E-0B2F3C6CB569}"/>
    <cellStyle name="Normal 2 2 2 9 2" xfId="40122" xr:uid="{29C34F04-0793-4256-8E77-512951CDBEEF}"/>
    <cellStyle name="Normal 2 2 2 9 2 2" xfId="40123" xr:uid="{2DAA881A-39BF-49B3-9CB4-E1B80A86CA33}"/>
    <cellStyle name="Normal 2 2 2 9 2 2 2" xfId="40124" xr:uid="{046B8F02-7791-4614-9162-924F944FADB4}"/>
    <cellStyle name="Normal 2 2 2 9 2 2 2 2" xfId="40125" xr:uid="{C725BBD4-3795-4130-9B8E-89A69FA6472A}"/>
    <cellStyle name="Normal 2 2 2 9 2 2 3" xfId="40126" xr:uid="{7B1361B5-9A47-4433-A85A-83B0D9253FFB}"/>
    <cellStyle name="Normal 2 2 2 9 2 3" xfId="40127" xr:uid="{6F9D4EA0-2DB7-437A-815C-8F8FAA4075F7}"/>
    <cellStyle name="Normal 2 2 2 9 2 3 2" xfId="40128" xr:uid="{37C2AB14-C29D-4764-B8DA-CFD8476F7A25}"/>
    <cellStyle name="Normal 2 2 2 9 2 4" xfId="40129" xr:uid="{0D6D6409-2F99-4C27-B93B-1866E08974E6}"/>
    <cellStyle name="Normal 2 2 2 9 3" xfId="40130" xr:uid="{CB1E81A3-6982-465A-AD4A-A5C2B177568D}"/>
    <cellStyle name="Normal 2 2 2 9 3 2" xfId="40131" xr:uid="{1897FF1D-E21A-4091-AFB7-91FBF54E4360}"/>
    <cellStyle name="Normal 2 2 2 9 3 2 2" xfId="40132" xr:uid="{6F9B8DC5-C3C4-4498-A144-1EA243452976}"/>
    <cellStyle name="Normal 2 2 2 9 3 3" xfId="40133" xr:uid="{B9364534-C887-4FB4-A17E-136972C5C0D8}"/>
    <cellStyle name="Normal 2 2 2 9 4" xfId="40134" xr:uid="{E2C4534A-0721-4542-BB97-D860D8ED2F5D}"/>
    <cellStyle name="Normal 2 2 2 9 4 2" xfId="40135" xr:uid="{B3B555F4-1DAD-4518-9BF0-8FD78784E2F0}"/>
    <cellStyle name="Normal 2 2 2 9 5" xfId="40136" xr:uid="{7575DCA6-7895-4E23-A090-6219EC03985C}"/>
    <cellStyle name="Normal 2 2 2_Asset Register (new)" xfId="40137" xr:uid="{2BF59B2F-F4F4-4D5C-9D21-DDC4E8B36AB3}"/>
    <cellStyle name="Normal 2 2 20" xfId="40138" xr:uid="{BE5F1EBF-EC1A-48AE-B594-C42B7C94F820}"/>
    <cellStyle name="Normal 2 2 21" xfId="51536" xr:uid="{9A0EB7C4-8EB2-4C15-B0DE-CFED43962672}"/>
    <cellStyle name="Normal 2 2 22" xfId="51545" xr:uid="{9FFAA52D-4768-404C-8A4D-17D27F7B4D33}"/>
    <cellStyle name="Normal 2 2 3" xfId="40139" xr:uid="{3028B280-DF6F-4315-B26F-99647CBA81C3}"/>
    <cellStyle name="Normal 2 2 3 2" xfId="40140" xr:uid="{EAAB985B-DE22-45B4-B10E-370EAB2720AC}"/>
    <cellStyle name="Normal 2 2 3 2 2" xfId="40141" xr:uid="{4AD1617F-9866-4818-8C14-F5D34B5A42A9}"/>
    <cellStyle name="Normal 2 2 3 2 2 2" xfId="40142" xr:uid="{3EF40DA5-A7D5-4614-8F92-20BE99680B4A}"/>
    <cellStyle name="Normal 2 2 3 2 2 2 2" xfId="40143" xr:uid="{C593C7AE-19FA-4975-8926-18583AA067BE}"/>
    <cellStyle name="Normal 2 2 3 2 2 2 2 2" xfId="40144" xr:uid="{AD862519-FEF7-4125-9A90-58B558795307}"/>
    <cellStyle name="Normal 2 2 3 2 2 2 2 2 2" xfId="40145" xr:uid="{9AFDFEBF-ED9F-4C88-A3F7-0A292A920511}"/>
    <cellStyle name="Normal 2 2 3 2 2 2 2 3" xfId="40146" xr:uid="{97FD71B3-ECDC-4C0A-B734-68A10A9F97DB}"/>
    <cellStyle name="Normal 2 2 3 2 2 2 3" xfId="40147" xr:uid="{15D65A41-738C-47B8-B4DD-BEFBB0D18D93}"/>
    <cellStyle name="Normal 2 2 3 2 2 2 3 2" xfId="40148" xr:uid="{87A78E7C-6B19-41A4-85C9-EBE21E551CA6}"/>
    <cellStyle name="Normal 2 2 3 2 2 2 4" xfId="40149" xr:uid="{E8239222-8309-4626-A12E-2B99A6165176}"/>
    <cellStyle name="Normal 2 2 3 2 2 2 4 2" xfId="40150" xr:uid="{A7E7C9B9-0662-472C-A859-E0942EC1A6B6}"/>
    <cellStyle name="Normal 2 2 3 2 2 2 5" xfId="40151" xr:uid="{C418DF5F-C227-4F36-8B55-04ADAC302BE9}"/>
    <cellStyle name="Normal 2 2 3 2 2 2 6" xfId="40152" xr:uid="{4C25A43F-3AA5-4CB6-99AC-3763F1643890}"/>
    <cellStyle name="Normal 2 2 3 2 2 3" xfId="40153" xr:uid="{0C0902E0-8497-4B4B-A76E-382F4D9AAEC4}"/>
    <cellStyle name="Normal 2 2 3 2 2 3 2" xfId="40154" xr:uid="{3ED8A7B3-490C-4AD5-82FF-7F7CAC47C0A9}"/>
    <cellStyle name="Normal 2 2 3 2 2 3 2 2" xfId="40155" xr:uid="{0DC68458-E3D9-4098-B87B-A1C3565720CA}"/>
    <cellStyle name="Normal 2 2 3 2 2 3 3" xfId="40156" xr:uid="{F1DD5CB6-C583-42DC-8AFD-D0CA5384C581}"/>
    <cellStyle name="Normal 2 2 3 2 2 4" xfId="40157" xr:uid="{223E2ABD-61A4-4806-BF7D-1AEE6EC24FDB}"/>
    <cellStyle name="Normal 2 2 3 2 2 4 2" xfId="40158" xr:uid="{876848FC-03D4-4620-B86C-9E4FBA445EBA}"/>
    <cellStyle name="Normal 2 2 3 2 2 5" xfId="40159" xr:uid="{C9BD1341-B6A1-49C6-AAF4-05E9920DCD68}"/>
    <cellStyle name="Normal 2 2 3 2 2 5 2" xfId="40160" xr:uid="{0F22D189-8378-487C-8EAB-DD120B535103}"/>
    <cellStyle name="Normal 2 2 3 2 2 6" xfId="40161" xr:uid="{C9B449B7-43B3-4E44-9D62-297925A6C0A3}"/>
    <cellStyle name="Normal 2 2 3 2 2 7" xfId="40162" xr:uid="{8C20B0DD-429E-469B-99CE-4E302A91D079}"/>
    <cellStyle name="Normal 2 2 3 2 3" xfId="40163" xr:uid="{558C8E97-E965-4094-96F8-9EC4CFA38563}"/>
    <cellStyle name="Normal 2 2 3 2 3 2" xfId="40164" xr:uid="{546A997C-9932-498F-969F-A5A390794B15}"/>
    <cellStyle name="Normal 2 2 3 2 3 2 2" xfId="40165" xr:uid="{61618B58-29FE-4FBB-8DD9-DB6BCC236B31}"/>
    <cellStyle name="Normal 2 2 3 2 3 2 2 2" xfId="40166" xr:uid="{B58559FE-D674-43B6-ADD0-B98D5E8EDFFA}"/>
    <cellStyle name="Normal 2 2 3 2 3 2 2 2 2" xfId="40167" xr:uid="{56F8F12C-43E2-4D29-A6FD-C3E934DE172A}"/>
    <cellStyle name="Normal 2 2 3 2 3 2 2 3" xfId="40168" xr:uid="{2204FCF9-380F-4FF4-8EC4-CD2F532403F3}"/>
    <cellStyle name="Normal 2 2 3 2 3 2 3" xfId="40169" xr:uid="{12F6E520-A248-439D-B6F7-2D54719C183D}"/>
    <cellStyle name="Normal 2 2 3 2 3 2 3 2" xfId="40170" xr:uid="{ED679240-D833-4DD5-A0EB-06520AB10AC4}"/>
    <cellStyle name="Normal 2 2 3 2 3 2 4" xfId="40171" xr:uid="{777F18BC-7162-462D-B4B0-41FD1F624B33}"/>
    <cellStyle name="Normal 2 2 3 2 3 3" xfId="40172" xr:uid="{0054CBBA-E2B9-419B-9254-0BA56B69D5D8}"/>
    <cellStyle name="Normal 2 2 3 2 3 3 2" xfId="40173" xr:uid="{597047D0-9D82-42DE-ADEA-1251839F85DF}"/>
    <cellStyle name="Normal 2 2 3 2 3 3 2 2" xfId="40174" xr:uid="{C9DE1AB8-6BFE-4BB3-9B49-9E832A959DC5}"/>
    <cellStyle name="Normal 2 2 3 2 3 3 3" xfId="40175" xr:uid="{C2D87236-CBD4-49E2-94B0-B4CB2C48B55E}"/>
    <cellStyle name="Normal 2 2 3 2 3 4" xfId="40176" xr:uid="{A7507238-6BBA-46BD-B28C-0DC9CF0696BB}"/>
    <cellStyle name="Normal 2 2 3 2 3 4 2" xfId="40177" xr:uid="{F359077D-FA63-4192-A0CB-D2802D0D67E8}"/>
    <cellStyle name="Normal 2 2 3 2 3 5" xfId="40178" xr:uid="{D9090464-C686-4A21-95A8-FD84A007E079}"/>
    <cellStyle name="Normal 2 2 3 2 3 5 2" xfId="40179" xr:uid="{6B14D7BE-C3A1-4911-8D00-9ADBE50A0119}"/>
    <cellStyle name="Normal 2 2 3 2 3 6" xfId="40180" xr:uid="{4B06144C-D989-46F5-B19A-A123C24D6DB7}"/>
    <cellStyle name="Normal 2 2 3 2 3 7" xfId="40181" xr:uid="{6EEBFDBF-8502-4D99-BD57-C244203267E9}"/>
    <cellStyle name="Normal 2 2 3 2 4" xfId="40182" xr:uid="{6A967C3E-FC8E-4579-A619-090A3A56FBB9}"/>
    <cellStyle name="Normal 2 2 3 2 4 2" xfId="40183" xr:uid="{42742AC1-40EA-4982-B8CF-E5461EE2AF49}"/>
    <cellStyle name="Normal 2 2 3 2 4 2 2" xfId="40184" xr:uid="{469CF454-453B-4D97-ABBA-B0C76EE2075C}"/>
    <cellStyle name="Normal 2 2 3 2 4 2 2 2" xfId="40185" xr:uid="{BCFE7EE8-BDF7-46EE-B375-8611425E5ED9}"/>
    <cellStyle name="Normal 2 2 3 2 4 2 3" xfId="40186" xr:uid="{74758F7C-7CC6-4041-A99F-DA765F79849D}"/>
    <cellStyle name="Normal 2 2 3 2 4 3" xfId="40187" xr:uid="{46D29165-07C8-4506-B8EB-BA4970F2B77E}"/>
    <cellStyle name="Normal 2 2 3 2 4 3 2" xfId="40188" xr:uid="{5BE765EB-06F8-40B0-BD67-B268118867FF}"/>
    <cellStyle name="Normal 2 2 3 2 4 4" xfId="40189" xr:uid="{687D6600-E1F9-4D31-84F1-16978E74B9CE}"/>
    <cellStyle name="Normal 2 2 3 2 5" xfId="40190" xr:uid="{8E12EC03-8394-4B17-B6FD-0CAEC0C5C698}"/>
    <cellStyle name="Normal 2 2 3 2 5 2" xfId="40191" xr:uid="{C80B1175-A1C5-43CA-9A1C-AB22A1D25DB7}"/>
    <cellStyle name="Normal 2 2 3 2 5 2 2" xfId="40192" xr:uid="{9921CEC5-3529-4704-ABC9-E11A93BCC847}"/>
    <cellStyle name="Normal 2 2 3 2 5 3" xfId="40193" xr:uid="{CF23B516-ABB7-423E-91EA-85E04AF5D1EE}"/>
    <cellStyle name="Normal 2 2 3 2 6" xfId="40194" xr:uid="{DEE7B65F-40C0-459D-92F1-505AEF71E19F}"/>
    <cellStyle name="Normal 2 2 3 2 6 2" xfId="40195" xr:uid="{E3ED3CED-22B6-43BD-8D27-36943BA7F90C}"/>
    <cellStyle name="Normal 2 2 3 2 7" xfId="40196" xr:uid="{873C34E2-B26F-4100-A7DB-45A9462AA81E}"/>
    <cellStyle name="Normal 2 2 3 2 7 2" xfId="40197" xr:uid="{4D52F063-22E6-45A9-B759-71B5C8D950C5}"/>
    <cellStyle name="Normal 2 2 3 2 8" xfId="40198" xr:uid="{CBE4B901-947F-4C25-8964-EE57649210B7}"/>
    <cellStyle name="Normal 2 2 3 2 9" xfId="40199" xr:uid="{E823CF00-019E-4D50-9ABD-73C5CCEE29F2}"/>
    <cellStyle name="Normal 2 2 3 3" xfId="40200" xr:uid="{DAB041C7-26E7-4994-9C1B-8B27B6A9D877}"/>
    <cellStyle name="Normal 2 2 3 3 2" xfId="40201" xr:uid="{3E887A58-0ED6-4F87-BE31-ACED2372448F}"/>
    <cellStyle name="Normal 2 2 3 3 2 2" xfId="40202" xr:uid="{5862B27A-E2DA-4431-9D38-63B309CC7F42}"/>
    <cellStyle name="Normal 2 2 3 3 2 2 2" xfId="40203" xr:uid="{0110927D-9410-4808-8235-A1092411FE4C}"/>
    <cellStyle name="Normal 2 2 3 3 2 2 2 2" xfId="40204" xr:uid="{C81FA625-1DA1-4B0E-9609-BF6A1719A705}"/>
    <cellStyle name="Normal 2 2 3 3 2 2 2 2 2" xfId="40205" xr:uid="{847A74A9-07D2-47A9-B242-EB2957647DA0}"/>
    <cellStyle name="Normal 2 2 3 3 2 2 2 3" xfId="40206" xr:uid="{1258FEFD-B349-40FF-91B5-36ED0814E2B5}"/>
    <cellStyle name="Normal 2 2 3 3 2 2 3" xfId="40207" xr:uid="{62EAA5F0-8866-4BCE-A3CA-D1998C5AD4DD}"/>
    <cellStyle name="Normal 2 2 3 3 2 2 3 2" xfId="40208" xr:uid="{4D6D38D5-EFF6-4A54-9E39-0A5D61502BF4}"/>
    <cellStyle name="Normal 2 2 3 3 2 2 4" xfId="40209" xr:uid="{59F779F0-1854-4B3B-AA93-DFD308B1FA38}"/>
    <cellStyle name="Normal 2 2 3 3 2 3" xfId="40210" xr:uid="{75086E4D-9018-40F8-B579-46FFFE0D3904}"/>
    <cellStyle name="Normal 2 2 3 3 2 3 2" xfId="40211" xr:uid="{38A66E56-D140-4420-A889-8FE7A37DF99B}"/>
    <cellStyle name="Normal 2 2 3 3 2 3 2 2" xfId="40212" xr:uid="{ADA4F572-03D1-4A7B-BB00-ADBCCE3D9E39}"/>
    <cellStyle name="Normal 2 2 3 3 2 3 3" xfId="40213" xr:uid="{7C3EEC72-E099-41B0-BBBC-5D4BD7AD5EE1}"/>
    <cellStyle name="Normal 2 2 3 3 2 4" xfId="40214" xr:uid="{CA6BBDB4-899E-43D2-85E6-6F0F8863354A}"/>
    <cellStyle name="Normal 2 2 3 3 2 4 2" xfId="40215" xr:uid="{EF314FFE-A732-4B97-9748-ED0F4F126A6D}"/>
    <cellStyle name="Normal 2 2 3 3 2 5" xfId="40216" xr:uid="{4BD35BA6-4A64-48E9-AE11-36BEAB064408}"/>
    <cellStyle name="Normal 2 2 3 3 3" xfId="40217" xr:uid="{FD71046C-E2F6-4007-8152-5D0DB96FA40F}"/>
    <cellStyle name="Normal 2 2 3 3 3 2" xfId="40218" xr:uid="{BE19A001-1AB3-4EC1-9A7A-A9F149294874}"/>
    <cellStyle name="Normal 2 2 3 3 3 2 2" xfId="40219" xr:uid="{ABA2EAF7-4647-495D-A468-0773C161E761}"/>
    <cellStyle name="Normal 2 2 3 3 3 2 2 2" xfId="40220" xr:uid="{E4EF31EC-D6E7-4233-8302-2C1904783393}"/>
    <cellStyle name="Normal 2 2 3 3 3 2 3" xfId="40221" xr:uid="{5E21B115-3697-4C02-A328-756319519599}"/>
    <cellStyle name="Normal 2 2 3 3 3 3" xfId="40222" xr:uid="{91EE90EA-28E4-413F-84AC-6D4200FB2ED5}"/>
    <cellStyle name="Normal 2 2 3 3 3 3 2" xfId="40223" xr:uid="{892D2F45-8C2B-455B-A2A5-53D320C52188}"/>
    <cellStyle name="Normal 2 2 3 3 3 4" xfId="40224" xr:uid="{F607A56D-D1B7-4CE9-98BD-9E895DAADB0B}"/>
    <cellStyle name="Normal 2 2 3 3 4" xfId="40225" xr:uid="{D1C3D49B-84BC-48A2-B45D-2888F2A41B18}"/>
    <cellStyle name="Normal 2 2 3 3 4 2" xfId="40226" xr:uid="{D7D731E3-80A2-483B-8E34-2734C8004133}"/>
    <cellStyle name="Normal 2 2 3 3 4 2 2" xfId="40227" xr:uid="{01B7448A-0554-4763-A0ED-9EF1DC619CB4}"/>
    <cellStyle name="Normal 2 2 3 3 4 3" xfId="40228" xr:uid="{C10C7954-E4D4-44C4-8788-0280BDA781C7}"/>
    <cellStyle name="Normal 2 2 3 3 5" xfId="40229" xr:uid="{5D48E91B-5F59-458B-9C40-3AB3536A18B7}"/>
    <cellStyle name="Normal 2 2 3 3 5 2" xfId="40230" xr:uid="{BCB795FC-AFE1-4044-9791-C6FFD82DC2B0}"/>
    <cellStyle name="Normal 2 2 3 3 6" xfId="40231" xr:uid="{D44AF708-BE50-4349-BD1D-E19C91DC9632}"/>
    <cellStyle name="Normal 2 2 3 3 7" xfId="40232" xr:uid="{8A240CF2-4BE2-4892-8AC3-33C2AFD97F7F}"/>
    <cellStyle name="Normal 2 2 3 4" xfId="40233" xr:uid="{C28B3EC6-6826-4209-9A80-B9391DBB463E}"/>
    <cellStyle name="Normal 2 2 3 4 2" xfId="40234" xr:uid="{7D654E9B-9E52-4321-980E-1BD5A7842647}"/>
    <cellStyle name="Normal 2 2 3 4 2 2" xfId="40235" xr:uid="{3EE7C488-9B05-45AF-9D52-F5960C658BA8}"/>
    <cellStyle name="Normal 2 2 3 4 2 3" xfId="40236" xr:uid="{3F360884-2D10-454A-B0A3-8AD711086B23}"/>
    <cellStyle name="Normal 2 2 3 4 3" xfId="40237" xr:uid="{130EB865-4E4F-48AF-83E6-BBB1A09E614D}"/>
    <cellStyle name="Normal 2 2 3 4 4" xfId="40238" xr:uid="{B8447447-E85A-45C3-98E9-1E9D04088947}"/>
    <cellStyle name="Normal 2 2 3 5" xfId="40239" xr:uid="{C7A0D660-FC2C-46BD-91F9-DA5074B2E663}"/>
    <cellStyle name="Normal 2 2 3 5 2" xfId="40240" xr:uid="{C35486E7-337A-41D8-96A6-C7AD17BE924F}"/>
    <cellStyle name="Normal 2 2 3 5 3" xfId="40241" xr:uid="{5CAE4EA3-1E8F-4ACD-AA39-893AF53FFD15}"/>
    <cellStyle name="Normal 2 2 3 6" xfId="40242" xr:uid="{EC5AB070-481B-4281-804D-847E793E72C2}"/>
    <cellStyle name="Normal 2 2 3 6 2" xfId="40243" xr:uid="{D5083173-9BAE-47A5-8076-9F4AA0B15789}"/>
    <cellStyle name="Normal 2 2 3 7" xfId="40244" xr:uid="{87B93AE3-E203-4474-9F69-38A79F598697}"/>
    <cellStyle name="Normal 2 2 3_Asset Register (new)" xfId="40245" xr:uid="{29EE9D1D-C2A0-4306-BEC2-7AED382BFD0F}"/>
    <cellStyle name="Normal 2 2 4" xfId="40246" xr:uid="{6919854E-8429-4188-B2E0-C8D0485BB906}"/>
    <cellStyle name="Normal 2 2 4 2" xfId="40247" xr:uid="{6AFBF7E0-0B26-41DD-9429-391B28965B4F}"/>
    <cellStyle name="Normal 2 2 4 2 2" xfId="40248" xr:uid="{40440015-A27D-41DD-9014-DF3F09B57039}"/>
    <cellStyle name="Normal 2 2 4 2 2 2" xfId="40249" xr:uid="{C4279186-0DB4-4B9D-BC0D-E9943C562DB6}"/>
    <cellStyle name="Normal 2 2 4 2 2 3" xfId="40250" xr:uid="{C2642DF7-0CBA-4F75-A870-DDBC733DB409}"/>
    <cellStyle name="Normal 2 2 4 2 3" xfId="40251" xr:uid="{6F90195F-D0CF-45D0-BDEA-AA3BC8218A42}"/>
    <cellStyle name="Normal 2 2 4 2 4" xfId="40252" xr:uid="{F2830BE1-A1AA-44BF-8A56-CFD352ED537E}"/>
    <cellStyle name="Normal 2 2 4 3" xfId="40253" xr:uid="{9012EC7A-328D-4A4F-83B0-16C635896D27}"/>
    <cellStyle name="Normal 2 2 4 3 2" xfId="40254" xr:uid="{4105C904-79A6-435A-B872-A937072B5701}"/>
    <cellStyle name="Normal 2 2 4 3 3" xfId="40255" xr:uid="{912E0F55-DB88-4C68-AFF9-46035F5A0E34}"/>
    <cellStyle name="Normal 2 2 4 4" xfId="40256" xr:uid="{A1A011A8-FB02-46E2-A63C-6DFCA4D71C67}"/>
    <cellStyle name="Normal 2 2 4 4 2" xfId="40257" xr:uid="{7DD0725B-BBAA-4695-A5A5-6F343F224584}"/>
    <cellStyle name="Normal 2 2 4 5" xfId="40258" xr:uid="{A9598F73-0D3C-4B9C-B85E-3E4406B8948B}"/>
    <cellStyle name="Normal 2 2 5" xfId="40259" xr:uid="{4EB79884-59A0-4C9A-AF74-A1A7FBDAD810}"/>
    <cellStyle name="Normal 2 2 5 10" xfId="40260" xr:uid="{097A504A-E2C2-4AC5-9509-C6B8C6FF8993}"/>
    <cellStyle name="Normal 2 2 5 2" xfId="40261" xr:uid="{8FEA02C1-2A58-420B-9263-1418BE0387C2}"/>
    <cellStyle name="Normal 2 2 5 2 2" xfId="40262" xr:uid="{1B8CF399-0836-4059-A07B-72325CD75BBC}"/>
    <cellStyle name="Normal 2 2 5 2 2 2" xfId="40263" xr:uid="{502F698B-D516-4631-B608-B3491A41CE64}"/>
    <cellStyle name="Normal 2 2 5 2 2 2 2" xfId="40264" xr:uid="{C61ACD69-3F02-4E0E-B212-53B91EDD456E}"/>
    <cellStyle name="Normal 2 2 5 2 2 2 2 2" xfId="40265" xr:uid="{6FD99E54-444B-48DE-80FC-CCD2959D805E}"/>
    <cellStyle name="Normal 2 2 5 2 2 2 2 2 2" xfId="40266" xr:uid="{96235BEB-C0D8-4E63-92B3-B817372804FC}"/>
    <cellStyle name="Normal 2 2 5 2 2 2 2 3" xfId="40267" xr:uid="{DB2F5CF4-0C98-4A94-B36A-3904E334E57C}"/>
    <cellStyle name="Normal 2 2 5 2 2 2 3" xfId="40268" xr:uid="{79F56290-60F3-4BAB-9128-CF9C166D5419}"/>
    <cellStyle name="Normal 2 2 5 2 2 2 3 2" xfId="40269" xr:uid="{4D512F98-8BE2-468C-A93B-3CA0215DD1DD}"/>
    <cellStyle name="Normal 2 2 5 2 2 2 4" xfId="40270" xr:uid="{DE6A5759-1345-4FBC-A207-92115C6ED4D8}"/>
    <cellStyle name="Normal 2 2 5 2 2 3" xfId="40271" xr:uid="{160AB8C7-AFF7-4AF2-9E1A-0F953B031550}"/>
    <cellStyle name="Normal 2 2 5 2 2 3 2" xfId="40272" xr:uid="{C57FBF76-C5D0-4D8B-921E-DDB26974D310}"/>
    <cellStyle name="Normal 2 2 5 2 2 3 2 2" xfId="40273" xr:uid="{4A03FA60-EBC7-4EE7-813B-5A7D1362ABAF}"/>
    <cellStyle name="Normal 2 2 5 2 2 3 3" xfId="40274" xr:uid="{6A3BCFE0-AD45-4A5C-949C-656217EEEF2A}"/>
    <cellStyle name="Normal 2 2 5 2 2 4" xfId="40275" xr:uid="{13DC9412-AEF3-4D42-9BAE-3A05501A5F5B}"/>
    <cellStyle name="Normal 2 2 5 2 2 4 2" xfId="40276" xr:uid="{430FD9F5-CF94-4FF0-BFDF-820A926524E7}"/>
    <cellStyle name="Normal 2 2 5 2 2 5" xfId="40277" xr:uid="{CE8F9060-8E1C-4914-9027-E743C5E1F44A}"/>
    <cellStyle name="Normal 2 2 5 2 3" xfId="40278" xr:uid="{E4790C71-1B95-4985-B57B-FDC55C5F498E}"/>
    <cellStyle name="Normal 2 2 5 2 3 2" xfId="40279" xr:uid="{DBD7BEFD-6759-4F8C-B3A4-9DA3C8D2ACA5}"/>
    <cellStyle name="Normal 2 2 5 2 3 2 2" xfId="40280" xr:uid="{1B84E629-591D-4C17-AC36-31C552590F9B}"/>
    <cellStyle name="Normal 2 2 5 2 3 2 2 2" xfId="40281" xr:uid="{9C16DAE1-D32C-48AA-888F-9FADB1439BDC}"/>
    <cellStyle name="Normal 2 2 5 2 3 2 3" xfId="40282" xr:uid="{03424034-4361-4B60-AE2C-FA31C1D1CBFC}"/>
    <cellStyle name="Normal 2 2 5 2 3 3" xfId="40283" xr:uid="{4534013E-9327-4EEE-9A4C-3EFD42D5F077}"/>
    <cellStyle name="Normal 2 2 5 2 3 3 2" xfId="40284" xr:uid="{971E86C2-DD1A-4A9B-907C-83A6D0397CF4}"/>
    <cellStyle name="Normal 2 2 5 2 3 4" xfId="40285" xr:uid="{AB98A800-5899-4B75-8787-F3139E63A555}"/>
    <cellStyle name="Normal 2 2 5 2 4" xfId="40286" xr:uid="{C6AAF146-4EAB-4531-BB43-76A61E18BCB2}"/>
    <cellStyle name="Normal 2 2 5 2 4 2" xfId="40287" xr:uid="{5DFDB9F4-5F0F-4F6E-9BA3-0B05EAF46C15}"/>
    <cellStyle name="Normal 2 2 5 2 4 2 2" xfId="40288" xr:uid="{6A2A3881-C24C-42A9-93A3-C4892D91CDD1}"/>
    <cellStyle name="Normal 2 2 5 2 4 3" xfId="40289" xr:uid="{41421C8D-D120-49D1-A58F-CA48E55B972C}"/>
    <cellStyle name="Normal 2 2 5 2 5" xfId="40290" xr:uid="{61DC11C2-6243-49BF-98F2-5565021217B8}"/>
    <cellStyle name="Normal 2 2 5 2 5 2" xfId="40291" xr:uid="{69CC547B-28D5-4AA3-989B-DA63C341E48B}"/>
    <cellStyle name="Normal 2 2 5 2 6" xfId="40292" xr:uid="{3FCF44EF-63AF-4BA6-9700-710AFE225A32}"/>
    <cellStyle name="Normal 2 2 5 3" xfId="40293" xr:uid="{57C6475C-7A71-4755-ADE4-C4B968E0F8F2}"/>
    <cellStyle name="Normal 2 2 5 3 2" xfId="40294" xr:uid="{3CBD3136-B0E3-4690-90A5-AADFF230DC00}"/>
    <cellStyle name="Normal 2 2 5 3 2 2" xfId="40295" xr:uid="{A2215D31-8AC6-475D-85AE-FA08A2763CDB}"/>
    <cellStyle name="Normal 2 2 5 3 2 2 2" xfId="40296" xr:uid="{5B9FE6C1-50C1-4EA5-BA21-2DD5443E9FA8}"/>
    <cellStyle name="Normal 2 2 5 3 2 2 2 2" xfId="40297" xr:uid="{13C051D5-B4BA-4AAE-8423-1363789F2E91}"/>
    <cellStyle name="Normal 2 2 5 3 2 2 3" xfId="40298" xr:uid="{B1F4D472-6952-4B09-8188-E95337B88F1C}"/>
    <cellStyle name="Normal 2 2 5 3 2 3" xfId="40299" xr:uid="{9CBA0EC5-130C-4D34-927B-699510FF0173}"/>
    <cellStyle name="Normal 2 2 5 3 2 3 2" xfId="40300" xr:uid="{04649205-61B0-44F2-AEEB-AB9708CA6FD8}"/>
    <cellStyle name="Normal 2 2 5 3 2 4" xfId="40301" xr:uid="{A5CC1CCF-626A-41AA-8587-6C39E91DFCB8}"/>
    <cellStyle name="Normal 2 2 5 3 3" xfId="40302" xr:uid="{94F3F8E6-C12C-42FC-886F-155CAF083D72}"/>
    <cellStyle name="Normal 2 2 5 3 3 2" xfId="40303" xr:uid="{BDDC980A-E1F4-4864-82C6-36A502BA0810}"/>
    <cellStyle name="Normal 2 2 5 3 3 2 2" xfId="40304" xr:uid="{E7CA374D-A163-4695-B491-0FC94A7CEC1F}"/>
    <cellStyle name="Normal 2 2 5 3 3 3" xfId="40305" xr:uid="{7D8F02F3-CE7D-4168-9C40-0D19B241460B}"/>
    <cellStyle name="Normal 2 2 5 3 4" xfId="40306" xr:uid="{9724B5A5-695D-40F2-AD25-9FB9D1D38E2E}"/>
    <cellStyle name="Normal 2 2 5 3 4 2" xfId="40307" xr:uid="{8D1C2A31-15E4-43CE-A363-267EC733A648}"/>
    <cellStyle name="Normal 2 2 5 3 5" xfId="40308" xr:uid="{7E40600D-D496-4734-B825-DF456281B374}"/>
    <cellStyle name="Normal 2 2 5 4" xfId="40309" xr:uid="{45B2A2E1-A0A1-4D86-B51C-DC939A6F59CA}"/>
    <cellStyle name="Normal 2 2 5 4 2" xfId="40310" xr:uid="{07610637-6801-4740-881C-0739997A2598}"/>
    <cellStyle name="Normal 2 2 5 4 2 2" xfId="40311" xr:uid="{C9DB38BE-5E9F-4BD6-855B-C9D9C576B09C}"/>
    <cellStyle name="Normal 2 2 5 4 2 2 2" xfId="40312" xr:uid="{80E174CA-A78C-4DD6-8A75-5DE07AD0EBFD}"/>
    <cellStyle name="Normal 2 2 5 4 2 2 2 2" xfId="40313" xr:uid="{C2638088-7B1F-43DC-B1DC-8EFEA0AEBC38}"/>
    <cellStyle name="Normal 2 2 5 4 2 2 3" xfId="40314" xr:uid="{476FC33E-FF3B-4DC2-9FF8-40495727CC27}"/>
    <cellStyle name="Normal 2 2 5 4 2 3" xfId="40315" xr:uid="{3E417119-AC00-4AD9-A6EC-6C43354890FB}"/>
    <cellStyle name="Normal 2 2 5 4 2 3 2" xfId="40316" xr:uid="{AA0F59E6-32B4-401E-8273-E7B3CC2FA722}"/>
    <cellStyle name="Normal 2 2 5 4 2 4" xfId="40317" xr:uid="{923C4EB2-0E78-40F0-AA57-A4FDD3DEB372}"/>
    <cellStyle name="Normal 2 2 5 4 3" xfId="40318" xr:uid="{6683B392-1A7B-4D98-99DB-BB41AD882258}"/>
    <cellStyle name="Normal 2 2 5 4 3 2" xfId="40319" xr:uid="{4C39668A-B9E0-4EE0-BE9F-D4C820387C35}"/>
    <cellStyle name="Normal 2 2 5 4 3 2 2" xfId="40320" xr:uid="{63CF5B7D-F21B-421D-93B1-CB28123BD773}"/>
    <cellStyle name="Normal 2 2 5 4 3 3" xfId="40321" xr:uid="{45A35DA7-8E52-4B03-A2ED-9C5AED35968B}"/>
    <cellStyle name="Normal 2 2 5 4 4" xfId="40322" xr:uid="{79D3FE74-B4C1-4E94-858A-B9ACB23A0B74}"/>
    <cellStyle name="Normal 2 2 5 4 4 2" xfId="40323" xr:uid="{66746F80-4925-4108-AD7C-3BE5E8E42C93}"/>
    <cellStyle name="Normal 2 2 5 4 5" xfId="40324" xr:uid="{E3BD7DAB-1D9D-45C2-B595-3981B3401C52}"/>
    <cellStyle name="Normal 2 2 5 5" xfId="40325" xr:uid="{5818911E-6DF7-4331-A6D6-F30B24377938}"/>
    <cellStyle name="Normal 2 2 5 5 2" xfId="40326" xr:uid="{FBD90507-DD4F-435A-8CD4-CA6794BD6B07}"/>
    <cellStyle name="Normal 2 2 5 5 2 2" xfId="40327" xr:uid="{6C45D6C4-2465-4BD9-B283-23DF1787FB29}"/>
    <cellStyle name="Normal 2 2 5 5 2 2 2" xfId="40328" xr:uid="{37CB250A-BD9A-4629-B84D-734450B7FBA8}"/>
    <cellStyle name="Normal 2 2 5 5 2 2 2 2" xfId="40329" xr:uid="{EA26BD6C-46BA-48AD-AF44-E68E11BDD4E0}"/>
    <cellStyle name="Normal 2 2 5 5 2 2 3" xfId="40330" xr:uid="{E49E3384-835A-4EBB-9B54-917A1893312C}"/>
    <cellStyle name="Normal 2 2 5 5 2 3" xfId="40331" xr:uid="{896373F3-02A9-4A07-A522-DD9B1B360822}"/>
    <cellStyle name="Normal 2 2 5 5 2 3 2" xfId="40332" xr:uid="{2F1CC8E7-9527-4257-997F-A44BF21BB3B6}"/>
    <cellStyle name="Normal 2 2 5 5 2 4" xfId="40333" xr:uid="{4FCCDC68-B900-456C-8816-FE2E7947B673}"/>
    <cellStyle name="Normal 2 2 5 5 3" xfId="40334" xr:uid="{69B0AAF3-A072-4048-8BDE-B352BE0973B1}"/>
    <cellStyle name="Normal 2 2 5 5 3 2" xfId="40335" xr:uid="{12FADAD1-FC14-46A8-8A5A-02753DC1DC06}"/>
    <cellStyle name="Normal 2 2 5 5 3 2 2" xfId="40336" xr:uid="{96CD5880-240C-473F-A2F1-716484348573}"/>
    <cellStyle name="Normal 2 2 5 5 3 3" xfId="40337" xr:uid="{DCF8CAA5-074D-48C8-BBD7-48F56BE513BE}"/>
    <cellStyle name="Normal 2 2 5 5 4" xfId="40338" xr:uid="{02ECF84E-99FC-43C1-B9BA-FD08204EE9C3}"/>
    <cellStyle name="Normal 2 2 5 5 4 2" xfId="40339" xr:uid="{C4822647-E823-4AF1-9A88-ABC3A40851AE}"/>
    <cellStyle name="Normal 2 2 5 5 5" xfId="40340" xr:uid="{CB3C67F4-65DD-4A6B-8596-86A114BFCA97}"/>
    <cellStyle name="Normal 2 2 5 6" xfId="40341" xr:uid="{6DD288C1-2F19-4A26-9BCD-A14C6D046D86}"/>
    <cellStyle name="Normal 2 2 5 6 2" xfId="40342" xr:uid="{A9536C7A-8A98-4D83-975D-92FE129C5A62}"/>
    <cellStyle name="Normal 2 2 5 6 2 2" xfId="40343" xr:uid="{49697459-37A5-41A9-9D00-EF5E1D3FCE31}"/>
    <cellStyle name="Normal 2 2 5 6 2 2 2" xfId="40344" xr:uid="{74BD983E-DC28-47C0-9F8C-B416255D2D08}"/>
    <cellStyle name="Normal 2 2 5 6 2 3" xfId="40345" xr:uid="{D2A03353-4909-4B34-9139-0129DC37CA4F}"/>
    <cellStyle name="Normal 2 2 5 6 3" xfId="40346" xr:uid="{78B66C35-4F2B-423F-BFF5-35701A4D1CE8}"/>
    <cellStyle name="Normal 2 2 5 6 3 2" xfId="40347" xr:uid="{6ED7B09A-188D-4694-90ED-A6B38D312442}"/>
    <cellStyle name="Normal 2 2 5 6 4" xfId="40348" xr:uid="{90FC3822-B6EE-4F1D-AA9A-5AEA2B5EFF50}"/>
    <cellStyle name="Normal 2 2 5 7" xfId="40349" xr:uid="{0B686A91-97A1-401B-8F8D-787D0A8E016D}"/>
    <cellStyle name="Normal 2 2 5 7 2" xfId="40350" xr:uid="{F04CB4A5-1943-4FBA-93B2-23C0BD006E04}"/>
    <cellStyle name="Normal 2 2 5 7 2 2" xfId="40351" xr:uid="{4EF1B82C-58F6-430C-A4B5-B03BC3BFDCA6}"/>
    <cellStyle name="Normal 2 2 5 7 3" xfId="40352" xr:uid="{DCEE2887-8994-4210-BD8A-9BF8EB10A61B}"/>
    <cellStyle name="Normal 2 2 5 8" xfId="40353" xr:uid="{7A90C4A3-EDA8-4D50-A8CB-19A8D2B78BAE}"/>
    <cellStyle name="Normal 2 2 5 8 2" xfId="40354" xr:uid="{0D913F81-45D5-4E25-832A-61602FEFC906}"/>
    <cellStyle name="Normal 2 2 5 9" xfId="40355" xr:uid="{8F66E2CD-2781-42E0-8F37-DC8F0117B761}"/>
    <cellStyle name="Normal 2 2 5_Sheet1" xfId="40356" xr:uid="{9FD8ED53-A351-4A30-969F-F2232502653D}"/>
    <cellStyle name="Normal 2 2 6" xfId="40357" xr:uid="{01ECC718-15A1-485A-925B-BDB4CC86DE13}"/>
    <cellStyle name="Normal 2 2 6 2" xfId="40358" xr:uid="{C0C55FD7-B94C-4630-A54D-0E087AED57CE}"/>
    <cellStyle name="Normal 2 2 6 2 2" xfId="40359" xr:uid="{AEFC5F79-D84F-422C-8254-BD7AF92A7ED1}"/>
    <cellStyle name="Normal 2 2 6 2 2 2" xfId="40360" xr:uid="{E5BE3DA3-5AB0-4703-9DAA-0CC4A1EDE263}"/>
    <cellStyle name="Normal 2 2 6 2 2 2 2" xfId="40361" xr:uid="{DDF264EF-CF5B-46F6-9D7C-74E28D6B8DD0}"/>
    <cellStyle name="Normal 2 2 6 2 2 2 2 2" xfId="40362" xr:uid="{56E4696C-9B3D-4592-B2A1-E9D389DDC9F1}"/>
    <cellStyle name="Normal 2 2 6 2 2 2 3" xfId="40363" xr:uid="{80671B91-6908-4321-817C-4B05A2460347}"/>
    <cellStyle name="Normal 2 2 6 2 2 3" xfId="40364" xr:uid="{12A6D084-6717-44E5-9CF8-A5B9726E4053}"/>
    <cellStyle name="Normal 2 2 6 2 2 3 2" xfId="40365" xr:uid="{76F1B0F9-45C3-42DD-ABD2-5DBE1604BBA2}"/>
    <cellStyle name="Normal 2 2 6 2 2 4" xfId="40366" xr:uid="{8839AB02-626B-442C-8844-CF519B58DBFA}"/>
    <cellStyle name="Normal 2 2 6 2 3" xfId="40367" xr:uid="{A78D8F13-275C-482C-815D-8B271EEB1415}"/>
    <cellStyle name="Normal 2 2 6 2 3 2" xfId="40368" xr:uid="{3CF6FB7D-E64B-410D-A190-FE05F8EB1F2E}"/>
    <cellStyle name="Normal 2 2 6 2 3 2 2" xfId="40369" xr:uid="{A1C8BD43-8EE0-4525-94C9-20F9CF810D02}"/>
    <cellStyle name="Normal 2 2 6 2 3 3" xfId="40370" xr:uid="{F596E13A-71D0-4C14-862B-6AE5A3D3705F}"/>
    <cellStyle name="Normal 2 2 6 2 4" xfId="40371" xr:uid="{8FBF65CA-D9B5-4C23-BC9A-7372515044EF}"/>
    <cellStyle name="Normal 2 2 6 2 4 2" xfId="40372" xr:uid="{740E6425-52EE-4416-A8EA-45B447E4E721}"/>
    <cellStyle name="Normal 2 2 6 2 5" xfId="40373" xr:uid="{CB84F2E5-22DB-4BC4-9A6A-F892A117572C}"/>
    <cellStyle name="Normal 2 2 6 3" xfId="40374" xr:uid="{BFF67A21-3298-4F47-A8A5-CC2ED80EC7D6}"/>
    <cellStyle name="Normal 2 2 6 3 2" xfId="40375" xr:uid="{967CBC69-6916-403C-99ED-F5B68B418D01}"/>
    <cellStyle name="Normal 2 2 6 3 2 2" xfId="40376" xr:uid="{B4899B34-68C8-4B51-A757-E576523219D0}"/>
    <cellStyle name="Normal 2 2 6 3 2 2 2" xfId="40377" xr:uid="{BFB29187-51EA-4160-90AE-811D64E50D5C}"/>
    <cellStyle name="Normal 2 2 6 3 2 2 2 2" xfId="40378" xr:uid="{D736B394-2DAD-431E-AA1D-56510847F0D3}"/>
    <cellStyle name="Normal 2 2 6 3 2 2 3" xfId="40379" xr:uid="{DD11208E-029B-4E57-A8C5-DCED5698CAF8}"/>
    <cellStyle name="Normal 2 2 6 3 2 3" xfId="40380" xr:uid="{358CC845-EDBF-4D1F-8D1A-190EC5D4CDD1}"/>
    <cellStyle name="Normal 2 2 6 3 2 3 2" xfId="40381" xr:uid="{EB1EB6E7-A52A-428F-B842-490F94D7D6C7}"/>
    <cellStyle name="Normal 2 2 6 3 2 4" xfId="40382" xr:uid="{89A5C2B7-5841-4497-89B0-00E39C7E18D2}"/>
    <cellStyle name="Normal 2 2 6 3 3" xfId="40383" xr:uid="{B90D7F87-543E-472E-813E-64C6048D8A2A}"/>
    <cellStyle name="Normal 2 2 6 3 3 2" xfId="40384" xr:uid="{AA4379CD-DDF3-4A8E-9EF1-61B043266C84}"/>
    <cellStyle name="Normal 2 2 6 3 3 2 2" xfId="40385" xr:uid="{4D729D78-2FCB-453E-A0E0-238B3945524D}"/>
    <cellStyle name="Normal 2 2 6 3 3 3" xfId="40386" xr:uid="{D0A4484A-AA62-43BA-B55C-D65E3A859981}"/>
    <cellStyle name="Normal 2 2 6 3 4" xfId="40387" xr:uid="{1605B108-BF4F-4BF9-9314-88E5F7CEFA34}"/>
    <cellStyle name="Normal 2 2 6 3 4 2" xfId="40388" xr:uid="{1C7FBA6D-2EAC-42B7-AADC-53D3BC02DACE}"/>
    <cellStyle name="Normal 2 2 6 3 5" xfId="40389" xr:uid="{6BB48006-AA98-4CCE-AF42-6F9DA1E2F48D}"/>
    <cellStyle name="Normal 2 2 6 4" xfId="40390" xr:uid="{0A542C12-9229-43F9-AB7A-452287AA9B06}"/>
    <cellStyle name="Normal 2 2 6 4 2" xfId="40391" xr:uid="{BA0A750A-72B5-440A-AF21-696916C2B6DA}"/>
    <cellStyle name="Normal 2 2 6 4 2 2" xfId="40392" xr:uid="{720F21E2-9DF9-455C-B268-9D2D1671B07C}"/>
    <cellStyle name="Normal 2 2 6 4 2 2 2" xfId="40393" xr:uid="{55CB67CC-A77E-4476-BC20-D55696C5562D}"/>
    <cellStyle name="Normal 2 2 6 4 2 3" xfId="40394" xr:uid="{15A6B263-223C-4181-81DB-EF64EF29D769}"/>
    <cellStyle name="Normal 2 2 6 4 3" xfId="40395" xr:uid="{9313EE42-DD2C-4288-BC0B-1B13697E2A81}"/>
    <cellStyle name="Normal 2 2 6 4 3 2" xfId="40396" xr:uid="{1D3D9174-0A08-4034-8F52-AE3CB975AB1D}"/>
    <cellStyle name="Normal 2 2 6 4 4" xfId="40397" xr:uid="{B898BD14-63CC-4656-834A-CB1C6A5103E1}"/>
    <cellStyle name="Normal 2 2 6 5" xfId="40398" xr:uid="{3E19C204-E029-487B-8A1E-F8204E636789}"/>
    <cellStyle name="Normal 2 2 6 5 2" xfId="40399" xr:uid="{4956B800-92C8-42B3-9B03-59944D123B84}"/>
    <cellStyle name="Normal 2 2 6 5 2 2" xfId="40400" xr:uid="{EEF28CAE-4773-440A-B798-1CAB10DBC1CE}"/>
    <cellStyle name="Normal 2 2 6 5 3" xfId="40401" xr:uid="{FD1F6F54-4B84-4CA4-9458-B83B55686F97}"/>
    <cellStyle name="Normal 2 2 6 6" xfId="40402" xr:uid="{ACED5531-A172-42A2-BF9B-29C08820C13A}"/>
    <cellStyle name="Normal 2 2 6 6 2" xfId="40403" xr:uid="{797433C5-04F7-4F31-A632-B9C72FA56B4A}"/>
    <cellStyle name="Normal 2 2 6 7" xfId="40404" xr:uid="{DE22BB0A-7832-40EB-B82C-21051F5F9863}"/>
    <cellStyle name="Normal 2 2 6 8" xfId="40405" xr:uid="{0039F8EE-6506-4F9D-A125-460AA8D4E5F4}"/>
    <cellStyle name="Normal 2 2 7" xfId="40406" xr:uid="{37133616-DC98-4C55-AAB6-F1EF49968915}"/>
    <cellStyle name="Normal 2 2 7 2" xfId="40407" xr:uid="{098A56CC-8C7B-4C39-98AC-F001705BBA7F}"/>
    <cellStyle name="Normal 2 2 7 2 2" xfId="40408" xr:uid="{97709B27-F42D-411B-B24E-FE2DD1C7E7E6}"/>
    <cellStyle name="Normal 2 2 7 2 2 2" xfId="40409" xr:uid="{24FC9ECD-636A-48DD-96ED-0E7EE6AFA259}"/>
    <cellStyle name="Normal 2 2 7 2 2 2 2" xfId="40410" xr:uid="{9129DE9D-2719-4752-8512-6249A6E46730}"/>
    <cellStyle name="Normal 2 2 7 2 2 2 2 2" xfId="40411" xr:uid="{85FBD81B-7C10-499A-8CB3-53A8F324A5F4}"/>
    <cellStyle name="Normal 2 2 7 2 2 2 3" xfId="40412" xr:uid="{0407DB7D-AECA-453D-BE9E-7CBE7670F644}"/>
    <cellStyle name="Normal 2 2 7 2 2 3" xfId="40413" xr:uid="{A3CE0312-8E52-4429-A4FA-F6522DB0DC9F}"/>
    <cellStyle name="Normal 2 2 7 2 2 3 2" xfId="40414" xr:uid="{FEB10B5A-3A2A-4DE6-8D88-4345F48359B8}"/>
    <cellStyle name="Normal 2 2 7 2 2 4" xfId="40415" xr:uid="{7BC61812-E943-47B2-8201-A35FA00FC711}"/>
    <cellStyle name="Normal 2 2 7 2 3" xfId="40416" xr:uid="{9EF0A2CE-CF7B-484E-AF82-A4F92C83DE21}"/>
    <cellStyle name="Normal 2 2 7 2 3 2" xfId="40417" xr:uid="{10830C86-EAD7-4C98-96B1-4951D634DB85}"/>
    <cellStyle name="Normal 2 2 7 2 3 2 2" xfId="40418" xr:uid="{4D23B649-F77F-470E-A1B6-590AA7A75868}"/>
    <cellStyle name="Normal 2 2 7 2 3 3" xfId="40419" xr:uid="{F4868431-B634-4BC8-BBE0-B2F74D901ECE}"/>
    <cellStyle name="Normal 2 2 7 2 4" xfId="40420" xr:uid="{F44597FD-6028-494A-934B-877DD23E2145}"/>
    <cellStyle name="Normal 2 2 7 2 4 2" xfId="40421" xr:uid="{B3A6CCF5-BE69-4617-8A45-814DBC3ECCFB}"/>
    <cellStyle name="Normal 2 2 7 2 5" xfId="40422" xr:uid="{A0259217-B81B-4865-A4BF-0FCBCF937A70}"/>
    <cellStyle name="Normal 2 2 7 2 5 2" xfId="40423" xr:uid="{F7E034E4-9EF1-4E0A-A99F-293AEE9D75DB}"/>
    <cellStyle name="Normal 2 2 7 2 6" xfId="40424" xr:uid="{6CF82680-C4E2-4DC0-BE34-321C46E6F9E6}"/>
    <cellStyle name="Normal 2 2 7 2 7" xfId="40425" xr:uid="{3B4526D2-67E0-4BD4-8569-836FD5286E06}"/>
    <cellStyle name="Normal 2 2 7 3" xfId="40426" xr:uid="{D53D194A-8DFA-44A5-8707-C0EA41C11C9E}"/>
    <cellStyle name="Normal 2 2 7 3 2" xfId="40427" xr:uid="{DE8718C0-9E6D-4CEE-8CE4-1BBDFE0B4AD6}"/>
    <cellStyle name="Normal 2 2 7 3 2 2" xfId="40428" xr:uid="{F41BA840-430F-45B1-AE40-9016E81D91BE}"/>
    <cellStyle name="Normal 2 2 7 3 2 2 2" xfId="40429" xr:uid="{2609D51D-390F-4DDB-A31F-3C320AA7EC74}"/>
    <cellStyle name="Normal 2 2 7 3 2 3" xfId="40430" xr:uid="{6F7E63AC-5BFC-4C84-B20D-D1DC72B470E9}"/>
    <cellStyle name="Normal 2 2 7 3 3" xfId="40431" xr:uid="{3F18245B-172D-48B2-99A5-80677C2DCB16}"/>
    <cellStyle name="Normal 2 2 7 3 3 2" xfId="40432" xr:uid="{E90BAFF1-A236-4D3A-BA9D-A1E28F6CB481}"/>
    <cellStyle name="Normal 2 2 7 3 4" xfId="40433" xr:uid="{87916CB7-727F-432A-A7AA-5CA1D89927E3}"/>
    <cellStyle name="Normal 2 2 7 4" xfId="40434" xr:uid="{E1BE2125-36F5-4453-8C5F-92B9DA8ADE18}"/>
    <cellStyle name="Normal 2 2 7 4 2" xfId="40435" xr:uid="{78148E21-8DA2-4FCF-BA07-AD3F9E16C3F1}"/>
    <cellStyle name="Normal 2 2 7 4 2 2" xfId="40436" xr:uid="{59633A18-764F-4926-815D-FCF0CDCF1045}"/>
    <cellStyle name="Normal 2 2 7 4 3" xfId="40437" xr:uid="{7413B931-A972-4EF4-861C-6A46CE7A25EF}"/>
    <cellStyle name="Normal 2 2 7 5" xfId="40438" xr:uid="{390DC309-AA3F-41B7-82E9-B6959403CBD7}"/>
    <cellStyle name="Normal 2 2 7 5 2" xfId="40439" xr:uid="{AB621AC6-D40E-4B29-958B-C847998804AE}"/>
    <cellStyle name="Normal 2 2 7 6" xfId="40440" xr:uid="{189CFE9D-BC3A-4984-B7B8-56F31D94E2DA}"/>
    <cellStyle name="Normal 2 2 7 6 2" xfId="40441" xr:uid="{CCB762EA-CDC1-4092-BDF6-38EFBF4CFB28}"/>
    <cellStyle name="Normal 2 2 7 7" xfId="40442" xr:uid="{E275759A-55CC-4471-8DCA-4AB5CD4EC462}"/>
    <cellStyle name="Normal 2 2 7 8" xfId="40443" xr:uid="{5FCA8592-4573-483B-81D8-0130289472BC}"/>
    <cellStyle name="Normal 2 2 8" xfId="40444" xr:uid="{EABC96DE-F000-4AD9-9C99-BA58F69B8985}"/>
    <cellStyle name="Normal 2 2 8 2" xfId="40445" xr:uid="{3935B62D-0BE4-4D60-9DF0-F02FA987D08F}"/>
    <cellStyle name="Normal 2 2 8 2 2" xfId="40446" xr:uid="{97F97728-FC01-4EC6-8924-C3D9B5E8D750}"/>
    <cellStyle name="Normal 2 2 8 2 2 2" xfId="40447" xr:uid="{3B277141-73D0-441E-92B9-C95DB0091423}"/>
    <cellStyle name="Normal 2 2 8 2 2 2 2" xfId="40448" xr:uid="{1ED35C0B-BEB0-40AE-8C6C-A4E442734F5E}"/>
    <cellStyle name="Normal 2 2 8 2 2 3" xfId="40449" xr:uid="{31F8E476-EB9D-4A33-BB82-AC6533CBB70C}"/>
    <cellStyle name="Normal 2 2 8 2 3" xfId="40450" xr:uid="{37B8E93D-742A-42CE-9C34-50D229C1D08C}"/>
    <cellStyle name="Normal 2 2 8 2 3 2" xfId="40451" xr:uid="{C2992ACC-E10F-486D-8F1B-12B06A54FB7F}"/>
    <cellStyle name="Normal 2 2 8 2 4" xfId="40452" xr:uid="{98210AB0-07F3-4F0A-BEBB-77058FB7C9F0}"/>
    <cellStyle name="Normal 2 2 8 3" xfId="40453" xr:uid="{A741EE51-8120-4D6C-9167-73C572B45024}"/>
    <cellStyle name="Normal 2 2 8 3 2" xfId="40454" xr:uid="{9D8149B1-A81C-4967-870B-2CD5BFAE2E96}"/>
    <cellStyle name="Normal 2 2 8 3 2 2" xfId="40455" xr:uid="{D62B8268-5F88-40EF-B905-CA951050AF78}"/>
    <cellStyle name="Normal 2 2 8 3 3" xfId="40456" xr:uid="{663D42A8-0AB7-4260-A9E1-D4D548C2CD43}"/>
    <cellStyle name="Normal 2 2 8 4" xfId="40457" xr:uid="{A90A1EEC-B339-4620-839B-1F46D5E99386}"/>
    <cellStyle name="Normal 2 2 8 4 2" xfId="40458" xr:uid="{C34CEA25-BF20-4CD8-A1BF-0D3CC02B4055}"/>
    <cellStyle name="Normal 2 2 8 5" xfId="40459" xr:uid="{FAFA6A73-6EB0-41F3-8E72-4B0ACDDC543E}"/>
    <cellStyle name="Normal 2 2 8 5 2" xfId="40460" xr:uid="{AF92FC5D-F3C2-4B57-A6DE-D5CC11E18F99}"/>
    <cellStyle name="Normal 2 2 8 6" xfId="40461" xr:uid="{DDF0D8B5-E7DA-4D37-8EF2-47CC12BC8EE9}"/>
    <cellStyle name="Normal 2 2 8 7" xfId="40462" xr:uid="{7A94395D-5720-4C27-8A5A-EC050E85E813}"/>
    <cellStyle name="Normal 2 2 9" xfId="40463" xr:uid="{F207DDF1-8A47-4341-8455-24F778FB2026}"/>
    <cellStyle name="Normal 2 2 9 2" xfId="40464" xr:uid="{54B2FDD5-F9B0-4053-B08E-7501C22AB73A}"/>
    <cellStyle name="Normal 2 2 9 2 2" xfId="40465" xr:uid="{F866D240-77E0-4755-B387-A1EE010B489E}"/>
    <cellStyle name="Normal 2 2 9 2 2 2" xfId="40466" xr:uid="{C47B242F-5725-4999-A7F1-5A2E89665149}"/>
    <cellStyle name="Normal 2 2 9 2 2 2 2" xfId="40467" xr:uid="{CDCED21C-8E8A-4BA7-AA06-F7D7C0D1D23E}"/>
    <cellStyle name="Normal 2 2 9 2 2 3" xfId="40468" xr:uid="{52278470-35A4-48AB-9BEF-2CE1087D339F}"/>
    <cellStyle name="Normal 2 2 9 2 3" xfId="40469" xr:uid="{C1DC37CB-2061-4A0F-9CD8-D75B35683145}"/>
    <cellStyle name="Normal 2 2 9 2 3 2" xfId="40470" xr:uid="{468D6D7D-78C6-48A4-A13D-F4C0C7BE25AA}"/>
    <cellStyle name="Normal 2 2 9 2 4" xfId="40471" xr:uid="{7BE5C70E-CF36-441B-936A-F2D66BA83685}"/>
    <cellStyle name="Normal 2 2 9 3" xfId="40472" xr:uid="{69DF0F21-EF75-4DEE-9D7E-E422358585DB}"/>
    <cellStyle name="Normal 2 2 9 3 2" xfId="40473" xr:uid="{EEBAB65E-998D-4BC3-B15B-C75D7DC40BC7}"/>
    <cellStyle name="Normal 2 2 9 3 2 2" xfId="40474" xr:uid="{18D5D716-86EC-4999-9484-B76FDD694F90}"/>
    <cellStyle name="Normal 2 2 9 3 3" xfId="40475" xr:uid="{2F4BDDC5-077F-43B5-A434-AE8A24921AC6}"/>
    <cellStyle name="Normal 2 2 9 4" xfId="40476" xr:uid="{E5160CD5-E9AA-4603-9886-7B816BEF2210}"/>
    <cellStyle name="Normal 2 2 9 4 2" xfId="40477" xr:uid="{4C4C3181-BF63-4391-94AC-A7DE6675FCC3}"/>
    <cellStyle name="Normal 2 2 9 5" xfId="40478" xr:uid="{EB524042-28AF-4CC8-9EA7-02C4DAF50388}"/>
    <cellStyle name="Normal 2 2_Asset Register (new)" xfId="40479" xr:uid="{29CC9621-AB2A-4DCD-B729-5C6DEC75EC72}"/>
    <cellStyle name="Normal 2 3" xfId="40480" xr:uid="{37303239-2EC2-476B-811C-439079F96251}"/>
    <cellStyle name="Normal 2 3 2" xfId="40481" xr:uid="{323F76E3-4779-44CC-83BA-17DF908A076D}"/>
    <cellStyle name="Normal 2 4" xfId="40482" xr:uid="{88C2B0CE-0B0E-44F3-86BB-9B795496ACB1}"/>
    <cellStyle name="Normal 2 4 2" xfId="40483" xr:uid="{D204A12D-64C7-4157-AE46-FB48C09A6A92}"/>
    <cellStyle name="Normal 2 4 2 2" xfId="40484" xr:uid="{39764657-912B-4AF7-BF0B-6107F3B11612}"/>
    <cellStyle name="Normal 2 4 2 2 2" xfId="40485" xr:uid="{B1A1DBFA-7774-4364-ABD4-7737FE088E69}"/>
    <cellStyle name="Normal 2 4 2_Sheet1" xfId="40486" xr:uid="{539336BC-246F-46DD-BB6A-FC15DD81A5F8}"/>
    <cellStyle name="Normal 2 4 3" xfId="40487" xr:uid="{92DE022B-5586-4743-9FD2-04B144013D13}"/>
    <cellStyle name="Normal 2 4_Asset Register (new)" xfId="40488" xr:uid="{BFD5DEE8-8D28-4C22-B32F-A577A459F492}"/>
    <cellStyle name="Normal 2 5" xfId="40489" xr:uid="{F3661E11-64FA-40BB-B2BD-70C7EB086BB1}"/>
    <cellStyle name="Normal 2 5 2" xfId="40490" xr:uid="{BD44235E-1C13-4A19-AAD8-7B164086CE26}"/>
    <cellStyle name="Normal 2 5 2 2" xfId="40491" xr:uid="{149957E6-78E3-420A-9B8E-D66A702BA34A}"/>
    <cellStyle name="Normal 2 5 2 2 2" xfId="40492" xr:uid="{582227F8-807E-4DC3-AB7B-8C9DD5B187F7}"/>
    <cellStyle name="Normal 2 5 2 2 3" xfId="40493" xr:uid="{6BEEBF9C-D2AA-41E2-9475-4FF53543AD1F}"/>
    <cellStyle name="Normal 2 5 2 3" xfId="40494" xr:uid="{3943C103-A675-47B7-B250-9884169E9236}"/>
    <cellStyle name="Normal 2 5 2 4" xfId="40495" xr:uid="{A3BED61F-BBCB-4A7A-815D-4D3E1F426692}"/>
    <cellStyle name="Normal 2 5 3" xfId="40496" xr:uid="{96D8081B-D418-4144-BAE2-CC488814F93F}"/>
    <cellStyle name="Normal 2 5 3 2" xfId="40497" xr:uid="{81F3A9C2-6035-416B-A750-384181669A21}"/>
    <cellStyle name="Normal 2 5 3 3" xfId="40498" xr:uid="{D43AD604-C259-4C06-BED8-817D6AC144B6}"/>
    <cellStyle name="Normal 2 5 4" xfId="40499" xr:uid="{BBFC0FF7-7CD6-4789-850A-CA3C69DB9A38}"/>
    <cellStyle name="Normal 2 5 4 2" xfId="40500" xr:uid="{638C1D70-8FA8-4DE5-B76F-55572CDDDD01}"/>
    <cellStyle name="Normal 2 5 5" xfId="40501" xr:uid="{FBF50FA5-80B9-4C41-A23F-EACFB5154F0F}"/>
    <cellStyle name="Normal 2 6" xfId="40502" xr:uid="{3E12CAF3-7C60-4D9C-9C7A-BE851EC78D44}"/>
    <cellStyle name="Normal 2 6 2" xfId="40503" xr:uid="{0177E7E1-F6BA-49FB-9E71-2F05ED99423A}"/>
    <cellStyle name="Normal 2 6 2 2" xfId="40504" xr:uid="{0B82C017-8612-4C0E-B5B8-B989099805A6}"/>
    <cellStyle name="Normal 2 6 2 2 2" xfId="40505" xr:uid="{5201A0EC-AB0C-42D5-8609-9E557072592C}"/>
    <cellStyle name="Normal 2 6 2 2 3" xfId="40506" xr:uid="{4050EDA7-4F9D-4F72-A7A0-94B80C9E3617}"/>
    <cellStyle name="Normal 2 6 2 3" xfId="40507" xr:uid="{9599BF67-F554-440B-B156-D43E27658F50}"/>
    <cellStyle name="Normal 2 6 2 4" xfId="40508" xr:uid="{88DD0C30-9DE1-4B12-88C4-282D86ACD3E0}"/>
    <cellStyle name="Normal 2 6 3" xfId="40509" xr:uid="{EDD32AAC-9C59-487B-9338-CB393B98CAC1}"/>
    <cellStyle name="Normal 2 6 3 2" xfId="40510" xr:uid="{48DE9623-60FA-4A28-B9D1-F5B632ADBA74}"/>
    <cellStyle name="Normal 2 6 3 3" xfId="40511" xr:uid="{481FFC10-0E16-4BF8-84E5-2580C69C7F2D}"/>
    <cellStyle name="Normal 2 6 4" xfId="40512" xr:uid="{67148388-D806-448A-ACF8-96A0D51FDDA1}"/>
    <cellStyle name="Normal 2 6 4 2" xfId="40513" xr:uid="{C059954A-C844-4F9D-B031-8C33DA396B1A}"/>
    <cellStyle name="Normal 2 6 5" xfId="40514" xr:uid="{1F7ED85F-607F-4897-8C0F-D5AB42FB335D}"/>
    <cellStyle name="Normal 2 7" xfId="40515" xr:uid="{1DE42B2B-B289-4487-9246-ABA67F5B52A6}"/>
    <cellStyle name="Normal 2 8" xfId="40516" xr:uid="{CD2A675B-5E30-4107-9FE5-813B84987F5E}"/>
    <cellStyle name="Normal 2 9" xfId="40517" xr:uid="{B0E5F267-62C2-4CB9-AC3F-5D5A7036B729}"/>
    <cellStyle name="Normal 2_Asset Register (new)" xfId="40518" xr:uid="{6221A9DD-F734-4C96-A9D8-C7BC6710B03E}"/>
    <cellStyle name="Normal 20" xfId="40519" xr:uid="{CCDE87C0-1DAB-4787-9128-7CED1DC330E5}"/>
    <cellStyle name="Normal 20 2" xfId="40520" xr:uid="{1D8B87FD-7B0E-4122-858C-05F47F7830CD}"/>
    <cellStyle name="Normal 20 2 2" xfId="40521" xr:uid="{C12C8F16-E094-46FC-AD82-BF0C8F437D08}"/>
    <cellStyle name="Normal 20 2 2 2" xfId="40522" xr:uid="{63FD28A4-71F9-4B72-98F3-4842405D0D27}"/>
    <cellStyle name="Normal 20 2 2 2 2" xfId="40523" xr:uid="{BF383D22-5FE1-44E5-8D0A-FEF576928158}"/>
    <cellStyle name="Normal 20 2 2 3" xfId="40524" xr:uid="{BBD7FF08-3A33-4ED8-8538-09B896B6919C}"/>
    <cellStyle name="Normal 20 2 2 4" xfId="40525" xr:uid="{E33C5F89-8BFF-433E-BFED-05C3FA4E2D6F}"/>
    <cellStyle name="Normal 20 2 3" xfId="40526" xr:uid="{886D0AFC-0F92-4F18-834E-3B4B03A71470}"/>
    <cellStyle name="Normal 20 2 3 2" xfId="40527" xr:uid="{6F6234F3-204D-4CF8-A618-21D68E822018}"/>
    <cellStyle name="Normal 20 2 4" xfId="40528" xr:uid="{FEAE8B8F-1CAB-42DC-920D-A0E3EB1C6B79}"/>
    <cellStyle name="Normal 20 2 5" xfId="40529" xr:uid="{B491459A-CF75-4F51-8FCF-0B086715C0A4}"/>
    <cellStyle name="Normal 20 3" xfId="40530" xr:uid="{BFDE3145-596F-4976-BF99-602EA1C9A602}"/>
    <cellStyle name="Normal 20 3 2" xfId="40531" xr:uid="{EE2469CD-20B3-43A7-99C4-7530153C091A}"/>
    <cellStyle name="Normal 20 3 2 2" xfId="40532" xr:uid="{FD025133-F346-42E7-B7C2-FCCD7D3A1F2C}"/>
    <cellStyle name="Normal 20 3 2 3" xfId="40533" xr:uid="{674C0B4F-D260-4F95-B550-5C919E5E6A86}"/>
    <cellStyle name="Normal 20 3 3" xfId="40534" xr:uid="{1E7F3E2E-B794-4728-851E-4122A4475FFA}"/>
    <cellStyle name="Normal 20 3 4" xfId="40535" xr:uid="{9841ADD2-DF30-408C-A5BD-B2B9449A1EF7}"/>
    <cellStyle name="Normal 20 4" xfId="40536" xr:uid="{462A943B-85D3-4A79-91AD-193A35DA6361}"/>
    <cellStyle name="Normal 20 4 2" xfId="40537" xr:uid="{B05A5AA0-3755-4A2A-A1FC-6005A6783873}"/>
    <cellStyle name="Normal 20 4 3" xfId="40538" xr:uid="{FC369B2E-1FC8-4CCF-822A-BF5338AC7717}"/>
    <cellStyle name="Normal 20 5" xfId="40539" xr:uid="{B1541191-E951-420F-889C-427692691235}"/>
    <cellStyle name="Normal 20 5 2" xfId="40540" xr:uid="{AD9FADBF-C9DD-4028-9057-D25E7B2D1869}"/>
    <cellStyle name="Normal 20 6" xfId="40541" xr:uid="{47C0A638-C6D6-42D1-87EE-9CE225D0454E}"/>
    <cellStyle name="Normal 20 7" xfId="40542" xr:uid="{765939B5-6544-4DD7-91F1-FF80B12733A6}"/>
    <cellStyle name="Normal 21" xfId="40543" xr:uid="{E0ABC0CB-F36B-4756-9D46-3069C63E671A}"/>
    <cellStyle name="Normal 21 2" xfId="40544" xr:uid="{E8E92B11-893B-4DF3-88A0-559B8A5792B2}"/>
    <cellStyle name="Normal 21 2 2" xfId="40545" xr:uid="{2728CBCD-6FBF-4062-8E4F-0BAB28291287}"/>
    <cellStyle name="Normal 21 2 2 2" xfId="40546" xr:uid="{63A7948E-771D-4A32-A046-3C6004A2AE12}"/>
    <cellStyle name="Normal 21 2 2 2 2" xfId="40547" xr:uid="{A50A0435-FA10-4165-9804-6E6E429E73A6}"/>
    <cellStyle name="Normal 21 2 2 3" xfId="40548" xr:uid="{107722DD-3248-4F72-9B52-02A76E3BB96A}"/>
    <cellStyle name="Normal 21 2 2 4" xfId="40549" xr:uid="{ED0E0DF6-85CD-4CD2-8945-6BA497C51D2D}"/>
    <cellStyle name="Normal 21 2 3" xfId="40550" xr:uid="{6133D830-91DB-42B2-8890-BF3F784CEF13}"/>
    <cellStyle name="Normal 21 2 3 2" xfId="40551" xr:uid="{6D1EBF80-C1BC-4389-AABE-3B3E59B8160F}"/>
    <cellStyle name="Normal 21 2 4" xfId="40552" xr:uid="{3CEE1D52-6FE8-4964-9A88-26292CF3D5FD}"/>
    <cellStyle name="Normal 21 2 5" xfId="40553" xr:uid="{FF1ED060-ED92-403F-BD74-AFD7C4540F38}"/>
    <cellStyle name="Normal 21 3" xfId="40554" xr:uid="{94BB1664-F013-4BAE-9593-E59733097D1B}"/>
    <cellStyle name="Normal 21 3 2" xfId="40555" xr:uid="{4D586EAD-AF3E-4505-B662-21891141359A}"/>
    <cellStyle name="Normal 21 3 2 2" xfId="40556" xr:uid="{601AFF1A-E9C8-4840-B1F1-B944C6FAF7C8}"/>
    <cellStyle name="Normal 21 3 2 3" xfId="40557" xr:uid="{9A1A84A3-54EC-492B-8538-6ED78186A0A0}"/>
    <cellStyle name="Normal 21 3 3" xfId="40558" xr:uid="{223015A4-20D3-460A-A7F0-D220EC3ADCDD}"/>
    <cellStyle name="Normal 21 3 4" xfId="40559" xr:uid="{443D52C3-12B2-420D-BC04-98CD6DADD029}"/>
    <cellStyle name="Normal 21 4" xfId="40560" xr:uid="{ADA58853-0587-4260-BE02-35F13BA29468}"/>
    <cellStyle name="Normal 21 4 2" xfId="40561" xr:uid="{71F74928-0C68-4960-9F9C-15140FF5C40A}"/>
    <cellStyle name="Normal 21 4 3" xfId="40562" xr:uid="{ACA70D43-34A0-49E3-B08B-3DA5D7E84649}"/>
    <cellStyle name="Normal 21 5" xfId="40563" xr:uid="{3E56E5F6-09F1-43CE-85CA-F51E0CCAA5FE}"/>
    <cellStyle name="Normal 21 5 2" xfId="40564" xr:uid="{B2C2F912-85FB-47AD-8AD1-F82D6A1341EA}"/>
    <cellStyle name="Normal 21 6" xfId="40565" xr:uid="{1F72FE24-588A-41D5-9065-3EFD59C1CE7F}"/>
    <cellStyle name="Normal 21 7" xfId="40566" xr:uid="{5F228201-CD97-4A1F-8772-1CA43CE8B23A}"/>
    <cellStyle name="Normal 22" xfId="40567" xr:uid="{744AC263-5264-47A9-9C08-8E38605924F0}"/>
    <cellStyle name="Normal 22 2" xfId="40568" xr:uid="{6A8107E4-8749-4E5B-AE8A-D4DF99F1958F}"/>
    <cellStyle name="Normal 22 2 2" xfId="40569" xr:uid="{243BBF7C-83FC-45BD-9598-3655EFD15FB0}"/>
    <cellStyle name="Normal 22 2 2 2" xfId="40570" xr:uid="{E5980AB5-6F02-435D-AF3C-5990F16DC423}"/>
    <cellStyle name="Normal 22 2 2 2 2" xfId="40571" xr:uid="{1D06C85A-6F62-4F18-A476-3E24C156F9B2}"/>
    <cellStyle name="Normal 22 2 2 3" xfId="40572" xr:uid="{0B2ACF2B-AAB5-4726-B5A3-43763D4C9A5B}"/>
    <cellStyle name="Normal 22 2 3" xfId="40573" xr:uid="{6E1AF05B-3180-4922-ACEA-D4C39EB3213F}"/>
    <cellStyle name="Normal 22 2 3 2" xfId="40574" xr:uid="{16110D51-4F2A-457E-8464-31F0BE74CFE0}"/>
    <cellStyle name="Normal 22 2 4" xfId="40575" xr:uid="{F8072488-79DE-4D19-972F-768FA891BF5F}"/>
    <cellStyle name="Normal 22 2 5" xfId="40576" xr:uid="{CE924108-DEEE-4EF2-BB9E-997807934B0B}"/>
    <cellStyle name="Normal 22 3" xfId="40577" xr:uid="{26BB11B2-6A98-4267-A0AE-CE5A555BAF11}"/>
    <cellStyle name="Normal 22 3 2" xfId="40578" xr:uid="{26EF74E3-DE98-41AE-AB3E-4312BCD0E4E0}"/>
    <cellStyle name="Normal 22 3 2 2" xfId="40579" xr:uid="{E02923AB-B1B5-4607-93FC-FA5238394822}"/>
    <cellStyle name="Normal 22 3 3" xfId="40580" xr:uid="{0F9728EE-20A3-486E-A39F-4123BB9CCF3F}"/>
    <cellStyle name="Normal 22 4" xfId="40581" xr:uid="{BAB634E1-9B82-462B-9B5F-8CF6CF4DCB53}"/>
    <cellStyle name="Normal 22 4 2" xfId="40582" xr:uid="{B43DC244-FE1C-46FC-9A4B-7BF571771368}"/>
    <cellStyle name="Normal 22 5" xfId="40583" xr:uid="{0B65B7BA-4B9D-4D8F-8954-94291128C95B}"/>
    <cellStyle name="Normal 22 6" xfId="40584" xr:uid="{11E1DF4D-2B3B-4F0E-A72E-09D686934802}"/>
    <cellStyle name="Normal 23" xfId="40585" xr:uid="{781711F8-371F-476B-B774-3CCA6B9E3486}"/>
    <cellStyle name="Normal 23 2" xfId="40586" xr:uid="{8394C0A2-6B48-4C87-A3BB-193533C73875}"/>
    <cellStyle name="Normal 23 3" xfId="40587" xr:uid="{0FDAEF98-AC19-4CC8-B2AB-8C926272AE93}"/>
    <cellStyle name="Normal 23 4" xfId="40588" xr:uid="{8DC51A61-2880-4933-A5B8-A2F677ECD7BB}"/>
    <cellStyle name="Normal 24" xfId="40589" xr:uid="{B6CBC64A-D480-4499-8873-8B27F87E3389}"/>
    <cellStyle name="Normal 24 2" xfId="40590" xr:uid="{15E2174D-A5EB-43C0-9B16-086A9A7871F9}"/>
    <cellStyle name="Normal 24 3" xfId="40591" xr:uid="{14A3C3A2-CF53-456A-AA3D-B1D6F639A91E}"/>
    <cellStyle name="Normal 25" xfId="39" xr:uid="{00000000-0005-0000-0000-0000079E0000}"/>
    <cellStyle name="Normal 25 2" xfId="189" xr:uid="{13301AC4-C751-4837-ABE3-67325DDEC060}"/>
    <cellStyle name="Normal 25 2 2" xfId="40592" xr:uid="{43B17CC6-8F3B-4EAA-9841-734A0DC92528}"/>
    <cellStyle name="Normal 25 2 2 2" xfId="40593" xr:uid="{DB7B8614-0F20-4309-9B9B-E08AC94B2A18}"/>
    <cellStyle name="Normal 25 2 2 2 2" xfId="40594" xr:uid="{75F479E4-1EAB-466E-805E-50939D54E3CC}"/>
    <cellStyle name="Normal 25 2 2 3" xfId="40595" xr:uid="{43AC4BB3-35B9-410E-B06C-405F4641ECA9}"/>
    <cellStyle name="Normal 25 2 3" xfId="40596" xr:uid="{F3A7D156-3C78-4988-9676-EBFAC90142F7}"/>
    <cellStyle name="Normal 25 2 3 2" xfId="40597" xr:uid="{1B4896FC-C833-41F4-8214-CE9361DA92DA}"/>
    <cellStyle name="Normal 25 2 4" xfId="40598" xr:uid="{627E760A-5345-404C-A01E-DD8478287B18}"/>
    <cellStyle name="Normal 25 2 5" xfId="40599" xr:uid="{6EEFCAB9-776F-4824-9A7F-DBA07BB827A6}"/>
    <cellStyle name="Normal 25 3" xfId="40600" xr:uid="{B40B40A0-E510-43F3-9FAF-B4B86F74444B}"/>
    <cellStyle name="Normal 25 3 2" xfId="40601" xr:uid="{BAA92ABE-0AFD-4CDC-A79E-73DEA4402DEB}"/>
    <cellStyle name="Normal 25 3 2 2" xfId="40602" xr:uid="{B9919EDA-F18D-46AA-BEBA-65A01F57D497}"/>
    <cellStyle name="Normal 25 3 3" xfId="40603" xr:uid="{82AD2C48-7BC1-49C3-B69F-8E7D4C87CD89}"/>
    <cellStyle name="Normal 25 3 4" xfId="40604" xr:uid="{A8EB2F0E-4763-4AFC-8AF4-908FE7F264CA}"/>
    <cellStyle name="Normal 25 4" xfId="40605" xr:uid="{17BD99ED-6183-46A4-9FE7-9EC0473B345E}"/>
    <cellStyle name="Normal 25 4 2" xfId="40606" xr:uid="{ABAC66D3-A233-4771-91EB-DDB11094EDA2}"/>
    <cellStyle name="Normal 25 5" xfId="40607" xr:uid="{CEBAA1B9-AF01-4881-B553-8E152DA777F6}"/>
    <cellStyle name="Normal 25 6" xfId="40608" xr:uid="{26F13EFA-D3D2-4BE4-B926-B727708A51DD}"/>
    <cellStyle name="Normal 25 7" xfId="40609" xr:uid="{5A4B315D-1153-46F1-93EE-8A4FFD41FBBF}"/>
    <cellStyle name="Normal 25 8" xfId="51543" xr:uid="{FBB43122-FFEA-48F4-846E-D8D375E4F99C}"/>
    <cellStyle name="Normal 25 8 2" xfId="51569" xr:uid="{864E5D11-B7E3-49B5-A56F-024EFEA69FB0}"/>
    <cellStyle name="Normal 25 9" xfId="178" xr:uid="{760DAF81-25B2-4560-AD07-3DE0939B2D1F}"/>
    <cellStyle name="Normal 26" xfId="40610" xr:uid="{D1C3FA4E-4B34-4200-BA2D-77CA4D910D1E}"/>
    <cellStyle name="Normal 26 2" xfId="40611" xr:uid="{DD898A60-517F-4621-BA3A-698A9F8AB527}"/>
    <cellStyle name="Normal 26 2 2" xfId="40612" xr:uid="{98E8C5D6-49AB-4093-A847-EC0001496FD1}"/>
    <cellStyle name="Normal 26 2 2 2" xfId="40613" xr:uid="{789CECF8-9EE4-480D-AEEC-8C0623225690}"/>
    <cellStyle name="Normal 26 2 3" xfId="40614" xr:uid="{442D6148-3044-46C3-874A-1D1C2444C78C}"/>
    <cellStyle name="Normal 26 3" xfId="40615" xr:uid="{813E1539-0A39-40A2-88CE-4C71F564D693}"/>
    <cellStyle name="Normal 26 3 2" xfId="40616" xr:uid="{C30069AB-A2CA-4401-9434-6B7FB2447875}"/>
    <cellStyle name="Normal 26 4" xfId="40617" xr:uid="{2E215C20-802D-4914-8797-2D0D3E19D8FD}"/>
    <cellStyle name="Normal 26 5" xfId="40618" xr:uid="{D307F3BF-D01F-4A02-A053-9BBB06A4C693}"/>
    <cellStyle name="Normal 27" xfId="40619" xr:uid="{B6D85909-DBCD-423A-B1E6-75E4A7A94EE8}"/>
    <cellStyle name="Normal 27 2" xfId="40620" xr:uid="{D2D0714E-DF04-4247-BD5F-848D3EB8733A}"/>
    <cellStyle name="Normal 27 2 2" xfId="40621" xr:uid="{9A22E7C7-62B1-4C59-AE3B-A0F5F9FAF261}"/>
    <cellStyle name="Normal 27 2 2 2" xfId="40622" xr:uid="{59815714-4E2E-4FA7-83E5-0766B26018EF}"/>
    <cellStyle name="Normal 27 2 3" xfId="40623" xr:uid="{7E3C4CB4-A78B-461C-84C8-AF0F40B149F1}"/>
    <cellStyle name="Normal 27 3" xfId="40624" xr:uid="{B4451012-6D01-4516-8897-E3A23EE8D37C}"/>
    <cellStyle name="Normal 27 3 2" xfId="40625" xr:uid="{CC58626B-C62C-4009-A8E0-C2D076A4D1BF}"/>
    <cellStyle name="Normal 27 4" xfId="40626" xr:uid="{5B95BF5F-D18E-4CA0-9E49-E4F822BD5B68}"/>
    <cellStyle name="Normal 27 5" xfId="40627" xr:uid="{A3F63DBA-F571-48B3-89A0-3ACE55D84858}"/>
    <cellStyle name="Normal 28" xfId="40628" xr:uid="{81F754DF-E70E-4F5D-AB00-91EDD5C546EC}"/>
    <cellStyle name="Normal 28 2" xfId="40629" xr:uid="{49442890-7C89-40BF-8442-AE6A306EBDAF}"/>
    <cellStyle name="Normal 28 2 2" xfId="40630" xr:uid="{E7A41BC4-FB38-4BD4-B122-846E4A805011}"/>
    <cellStyle name="Normal 28 2 2 2" xfId="40631" xr:uid="{F7086FAF-D68F-4760-961B-306D0B539CA8}"/>
    <cellStyle name="Normal 28 2 3" xfId="40632" xr:uid="{C6EE9A33-BC16-4152-9271-356F70632AB5}"/>
    <cellStyle name="Normal 28 3" xfId="40633" xr:uid="{BFF0F62D-DC95-4E7E-A52A-B0C3234D2F2A}"/>
    <cellStyle name="Normal 28 3 2" xfId="40634" xr:uid="{60925554-2EA3-4954-BD1F-1D5BD9EF881D}"/>
    <cellStyle name="Normal 28 4" xfId="40635" xr:uid="{9E75B7F0-BACA-4CDE-8D85-2ADAC641245C}"/>
    <cellStyle name="Normal 28 5" xfId="40636" xr:uid="{C7A6EEB6-0604-4AC2-A2FC-92578E5C5836}"/>
    <cellStyle name="Normal 29" xfId="40637" xr:uid="{FC2C77A6-DEB2-45D4-8541-F8AFE400C0B1}"/>
    <cellStyle name="Normal 29 2" xfId="40638" xr:uid="{FF1DA8B8-F6AA-45C8-A0BF-DEC0441233D6}"/>
    <cellStyle name="Normal 29 2 2" xfId="40639" xr:uid="{1730F90C-B122-4966-9E52-C134D7D2976A}"/>
    <cellStyle name="Normal 29 2 2 2" xfId="40640" xr:uid="{B9CDDAE1-2319-4417-A4AA-BAC595290AE8}"/>
    <cellStyle name="Normal 29 2 3" xfId="40641" xr:uid="{25127B3A-D5A4-4C53-8190-B133CF85E0A1}"/>
    <cellStyle name="Normal 29 3" xfId="40642" xr:uid="{2E8107C1-2DA0-4DEE-AADF-BF6BBDD8EBF6}"/>
    <cellStyle name="Normal 29 3 2" xfId="40643" xr:uid="{CEE3EF1D-3E82-4085-8A60-4330B2BA6A40}"/>
    <cellStyle name="Normal 29 4" xfId="40644" xr:uid="{0B3F6F04-F3EC-4F84-8DBD-1A1D4B7A20A0}"/>
    <cellStyle name="Normal 29 5" xfId="40645" xr:uid="{BD988F77-A441-42C0-9A3F-00603E24897E}"/>
    <cellStyle name="Normal 3" xfId="214" xr:uid="{2F33CDB2-FBFA-4D7D-84D9-217CEB4D63FC}"/>
    <cellStyle name="Normal 3 10" xfId="40646" xr:uid="{1E2F0110-2EFA-4F7B-A042-2716213B4672}"/>
    <cellStyle name="Normal 3 11" xfId="40647" xr:uid="{B26C62A6-1014-4378-924C-F57112584BA8}"/>
    <cellStyle name="Normal 3 11 2" xfId="40648" xr:uid="{366A3E95-C000-479E-99B8-91B2A6D2660D}"/>
    <cellStyle name="Normal 3 11 2 2" xfId="40649" xr:uid="{D1E8A0D3-1775-484C-8E70-DE28587C49A4}"/>
    <cellStyle name="Normal 3 11 2 2 2" xfId="40650" xr:uid="{08F1B244-19A7-4B3E-9D0A-5CA3BE17B5A7}"/>
    <cellStyle name="Normal 3 11 2 2 2 2" xfId="40651" xr:uid="{DDFDFE82-6429-425A-8545-7F44AFE5C09C}"/>
    <cellStyle name="Normal 3 11 2 2 3" xfId="40652" xr:uid="{A86C015C-FF16-4E76-8DFA-6D40EF83DE5A}"/>
    <cellStyle name="Normal 3 11 2 3" xfId="40653" xr:uid="{106F11ED-DFFE-434D-BD25-FE5ED0C85E40}"/>
    <cellStyle name="Normal 3 11 2 3 2" xfId="40654" xr:uid="{A34804D8-0BBC-4E2A-B8B5-C53951556CC3}"/>
    <cellStyle name="Normal 3 11 2 4" xfId="40655" xr:uid="{327730D6-0B52-4516-A41F-C603C72C1ABF}"/>
    <cellStyle name="Normal 3 11 3" xfId="40656" xr:uid="{7CF74AE5-987A-4E4C-A4CD-44D1AB7E4026}"/>
    <cellStyle name="Normal 3 11 3 2" xfId="40657" xr:uid="{69FECA38-8FA0-4724-AB18-02BE8FF1299C}"/>
    <cellStyle name="Normal 3 11 3 2 2" xfId="40658" xr:uid="{7706185E-6C80-4939-B05A-875B3F3177AF}"/>
    <cellStyle name="Normal 3 11 3 3" xfId="40659" xr:uid="{7AA4DD9C-EE1B-4AEC-A90E-7872AD0B705B}"/>
    <cellStyle name="Normal 3 11 4" xfId="40660" xr:uid="{5317CF4B-C315-4E6C-BDDC-8337AB594AF3}"/>
    <cellStyle name="Normal 3 11 4 2" xfId="40661" xr:uid="{1A2E593B-708A-4B62-A0A0-858C54F08E75}"/>
    <cellStyle name="Normal 3 11 5" xfId="40662" xr:uid="{F7109126-59D7-4B40-AD23-42B738157EA5}"/>
    <cellStyle name="Normal 3 12" xfId="40663" xr:uid="{8A2FA7A1-257F-49DC-85E0-9AAF29EC0D7D}"/>
    <cellStyle name="Normal 3 12 2" xfId="40664" xr:uid="{2D35B31A-A233-4F74-A2D1-A4080AEC3E59}"/>
    <cellStyle name="Normal 3 12 2 2" xfId="40665" xr:uid="{3B47B24E-1310-4993-AC0E-B6D574E8DEEB}"/>
    <cellStyle name="Normal 3 12 2 2 2" xfId="40666" xr:uid="{3C334C0E-9FAE-43B3-BF62-1338092E661A}"/>
    <cellStyle name="Normal 3 12 2 3" xfId="40667" xr:uid="{80EA91DE-F06E-41EF-B99E-64EA3A678D81}"/>
    <cellStyle name="Normal 3 12 3" xfId="40668" xr:uid="{F18FF531-5C7C-45D7-9491-01A496A45A9E}"/>
    <cellStyle name="Normal 3 12 3 2" xfId="40669" xr:uid="{2B6E15AA-41EC-4CDF-8D11-F96248EA0C2A}"/>
    <cellStyle name="Normal 3 12 4" xfId="40670" xr:uid="{C99C204B-29D7-41B6-BA0A-6078BAA75650}"/>
    <cellStyle name="Normal 3 13" xfId="40671" xr:uid="{2E9D1A64-D609-43CC-AD4A-7BEAE757904A}"/>
    <cellStyle name="Normal 3 14" xfId="40672" xr:uid="{8EB7A419-2699-4609-B4ED-C095D02AFB9D}"/>
    <cellStyle name="Normal 3 14 2" xfId="40673" xr:uid="{CA4BF82D-ABB5-4961-B3BE-60D8D3DC0C41}"/>
    <cellStyle name="Normal 3 14 2 2" xfId="40674" xr:uid="{F7B5984F-C08A-4072-B55A-B0DBAE8A7269}"/>
    <cellStyle name="Normal 3 14 3" xfId="40675" xr:uid="{3EF49545-36EC-4053-B592-D40283276CB8}"/>
    <cellStyle name="Normal 3 15" xfId="40676" xr:uid="{1CBFB1B5-C875-4DC7-9EBB-60AEE7F38DEE}"/>
    <cellStyle name="Normal 3 15 2" xfId="40677" xr:uid="{8039D10B-6D6A-4BC2-9159-A87D22AC35BC}"/>
    <cellStyle name="Normal 3 16" xfId="40678" xr:uid="{F37B282B-1771-4E09-8D0B-65D022A77819}"/>
    <cellStyle name="Normal 3 17" xfId="51537" xr:uid="{6832713E-098E-4504-9717-452EBB3A8935}"/>
    <cellStyle name="Normal 3 18" xfId="51588" xr:uid="{D511FD28-6B27-4455-A203-AAD5A7D39DAB}"/>
    <cellStyle name="Normal 3 2" xfId="40679" xr:uid="{AD7C65CA-7C11-4D46-9399-13D1C52B4633}"/>
    <cellStyle name="Normal 3 2 10" xfId="40680" xr:uid="{C3041663-B24E-4ACB-8EB0-46DB6D6D772D}"/>
    <cellStyle name="Normal 3 2 10 2" xfId="40681" xr:uid="{DB778BB9-8A6B-464A-AA13-5222509E8695}"/>
    <cellStyle name="Normal 3 2 10 2 2" xfId="40682" xr:uid="{1AFA2592-7713-4041-900F-D1E41780DF74}"/>
    <cellStyle name="Normal 3 2 10 2 2 2" xfId="40683" xr:uid="{8D396164-71B0-4550-ADBA-101BAE5F98FB}"/>
    <cellStyle name="Normal 3 2 10 2 2 2 2" xfId="40684" xr:uid="{EC347B19-D4C6-44D9-BCA2-9D20317A592D}"/>
    <cellStyle name="Normal 3 2 10 2 2 3" xfId="40685" xr:uid="{A90DB2ED-1426-48B2-B377-7C2F320E6ED7}"/>
    <cellStyle name="Normal 3 2 10 2 3" xfId="40686" xr:uid="{4BC7FFF8-762C-45E6-9975-7FB2EB67C4B1}"/>
    <cellStyle name="Normal 3 2 10 2 3 2" xfId="40687" xr:uid="{EFC8643A-803C-407B-835B-2DC4E2670EBB}"/>
    <cellStyle name="Normal 3 2 10 2 4" xfId="40688" xr:uid="{4A759456-66BE-42BC-AB25-772FA356565D}"/>
    <cellStyle name="Normal 3 2 10 2 5" xfId="40689" xr:uid="{66CCBDD1-F7F4-4494-8BF2-4A829094ED61}"/>
    <cellStyle name="Normal 3 2 10 3" xfId="40690" xr:uid="{75084ABA-37A4-461E-BB26-D4D8EB492747}"/>
    <cellStyle name="Normal 3 2 10 3 2" xfId="40691" xr:uid="{8CA9D564-E742-45A9-A660-71140373E33E}"/>
    <cellStyle name="Normal 3 2 10 3 2 2" xfId="40692" xr:uid="{CC22AB1D-1F5C-4C2E-8218-85C73CFE8015}"/>
    <cellStyle name="Normal 3 2 10 3 3" xfId="40693" xr:uid="{BCF85CE6-4FF5-4614-8091-8DF5FD150531}"/>
    <cellStyle name="Normal 3 2 10 4" xfId="40694" xr:uid="{46DF864F-ABA0-49DE-BB26-3A1C22CBACD9}"/>
    <cellStyle name="Normal 3 2 10 4 2" xfId="40695" xr:uid="{9994CA49-2151-4158-BCD6-BEA631C54848}"/>
    <cellStyle name="Normal 3 2 10 5" xfId="40696" xr:uid="{5A53B177-97EC-4248-9574-FC1E81B99FE3}"/>
    <cellStyle name="Normal 3 2 10 5 2" xfId="40697" xr:uid="{AC299DFE-68EB-4060-AA39-FC602A543A23}"/>
    <cellStyle name="Normal 3 2 10 6" xfId="40698" xr:uid="{2F145F58-D6EC-4AEA-B490-BDEA95B98038}"/>
    <cellStyle name="Normal 3 2 10 7" xfId="40699" xr:uid="{6666FA18-D1AE-4D97-ABEB-51A07CAFA63B}"/>
    <cellStyle name="Normal 3 2 11" xfId="40700" xr:uid="{9154A056-94A4-4281-985C-15D378CDF594}"/>
    <cellStyle name="Normal 3 2 11 2" xfId="40701" xr:uid="{782D2439-0E22-44D4-95A1-CF967064AC46}"/>
    <cellStyle name="Normal 3 2 11 2 2" xfId="40702" xr:uid="{DBE6DD6A-E1B0-4DBA-A4E6-8578FEFD54CB}"/>
    <cellStyle name="Normal 3 2 11 2 2 2" xfId="40703" xr:uid="{4062AC3F-49B2-41EE-B463-F100D6942748}"/>
    <cellStyle name="Normal 3 2 11 2 2 2 2" xfId="40704" xr:uid="{E36C7159-2220-4DCA-AB75-9C55ED86BADC}"/>
    <cellStyle name="Normal 3 2 11 2 2 3" xfId="40705" xr:uid="{6F60EBAF-951B-4EA9-96CF-A1453D72E31F}"/>
    <cellStyle name="Normal 3 2 11 2 3" xfId="40706" xr:uid="{310A8C03-0501-4619-9B4C-7D3C76604DA2}"/>
    <cellStyle name="Normal 3 2 11 2 3 2" xfId="40707" xr:uid="{A41B2042-BAD7-43AC-8664-EF8C6433E7C5}"/>
    <cellStyle name="Normal 3 2 11 2 4" xfId="40708" xr:uid="{E31CC589-2EA2-469E-8020-D58E1284300C}"/>
    <cellStyle name="Normal 3 2 11 3" xfId="40709" xr:uid="{F47A6B59-435A-4539-9C5C-B1AA68A6033D}"/>
    <cellStyle name="Normal 3 2 11 3 2" xfId="40710" xr:uid="{253CFD3A-A674-4471-8D0D-816748DD6760}"/>
    <cellStyle name="Normal 3 2 11 3 2 2" xfId="40711" xr:uid="{BDCFE29E-460D-4DC6-8D49-6F370D2EB60C}"/>
    <cellStyle name="Normal 3 2 11 3 3" xfId="40712" xr:uid="{57C30FAB-E9D0-47B6-8B26-AE9A7FB06255}"/>
    <cellStyle name="Normal 3 2 11 4" xfId="40713" xr:uid="{AC68B6DB-42EF-4DB6-B3EA-A17C39A61709}"/>
    <cellStyle name="Normal 3 2 11 4 2" xfId="40714" xr:uid="{321422CC-E110-47B3-BC83-49FBD8842588}"/>
    <cellStyle name="Normal 3 2 11 5" xfId="40715" xr:uid="{BF9D4019-AE18-4B86-8260-46BDE1C12D2A}"/>
    <cellStyle name="Normal 3 2 11 5 2" xfId="40716" xr:uid="{34C2E5D1-6784-4A77-A39D-06D9A8C9735F}"/>
    <cellStyle name="Normal 3 2 11 6" xfId="40717" xr:uid="{3C333861-D1B4-4CF5-AE92-658DE16E72CA}"/>
    <cellStyle name="Normal 3 2 11 7" xfId="40718" xr:uid="{4D70E724-5E94-486B-805B-F0B66506C0FA}"/>
    <cellStyle name="Normal 3 2 12" xfId="40719" xr:uid="{FE98C145-3703-4B9A-9F56-35E464FA5D1C}"/>
    <cellStyle name="Normal 3 2 12 2" xfId="40720" xr:uid="{6C544ACD-C493-4405-B0FA-69B9395B4AE5}"/>
    <cellStyle name="Normal 3 2 12 2 2" xfId="40721" xr:uid="{F0CE68C8-49FD-4518-994A-F327EE035A76}"/>
    <cellStyle name="Normal 3 2 12 2 2 2" xfId="40722" xr:uid="{D67E9DE2-CB8A-47C0-9DF7-809F19BA1D23}"/>
    <cellStyle name="Normal 3 2 12 2 2 2 2" xfId="40723" xr:uid="{E547E11A-9691-45F1-AE54-22F46A26D9B8}"/>
    <cellStyle name="Normal 3 2 12 2 2 3" xfId="40724" xr:uid="{5E9AF79E-3945-4ACD-8E43-7AF88BFE494B}"/>
    <cellStyle name="Normal 3 2 12 2 3" xfId="40725" xr:uid="{7F54D8DE-F6D1-4BD6-B6C8-9846F5D0F07D}"/>
    <cellStyle name="Normal 3 2 12 2 3 2" xfId="40726" xr:uid="{F001E0C1-65C7-445B-8DF8-3C4A95AC41BA}"/>
    <cellStyle name="Normal 3 2 12 2 4" xfId="40727" xr:uid="{79D03F3A-06A3-41D9-B5D2-67819920BFD6}"/>
    <cellStyle name="Normal 3 2 12 3" xfId="40728" xr:uid="{81CB2C71-D36C-476E-8E74-F7BB9EED1827}"/>
    <cellStyle name="Normal 3 2 12 3 2" xfId="40729" xr:uid="{66189158-7E24-4939-A83B-09237477A952}"/>
    <cellStyle name="Normal 3 2 12 3 2 2" xfId="40730" xr:uid="{9392512A-4FBF-42F0-B472-50CFB07E5B0D}"/>
    <cellStyle name="Normal 3 2 12 3 3" xfId="40731" xr:uid="{C038D1D7-D4E9-426C-BEC8-28ABBBB83E16}"/>
    <cellStyle name="Normal 3 2 12 4" xfId="40732" xr:uid="{B5361688-EDB7-45B8-BF0E-5C5B5943EC46}"/>
    <cellStyle name="Normal 3 2 12 4 2" xfId="40733" xr:uid="{9D3BB4B0-6267-4A7F-B5A9-D00DB064BDD5}"/>
    <cellStyle name="Normal 3 2 12 5" xfId="40734" xr:uid="{8EAABC7D-5C93-4B93-81BE-C5C8E6B8530F}"/>
    <cellStyle name="Normal 3 2 13" xfId="40735" xr:uid="{F6D78983-ACF0-4469-9212-B1E2B49C5575}"/>
    <cellStyle name="Normal 3 2 13 2" xfId="40736" xr:uid="{2E72B910-0DB0-4DF9-887A-CA91FB12301F}"/>
    <cellStyle name="Normal 3 2 14" xfId="40737" xr:uid="{2408B4E1-EA53-4FF7-82A8-DCBFFC6FE559}"/>
    <cellStyle name="Normal 3 2 2" xfId="40738" xr:uid="{E5AB14AC-840C-41AC-89EE-919EAC9BBE64}"/>
    <cellStyle name="Normal 3 2 2 10" xfId="40739" xr:uid="{686A2B55-7A02-422C-A2FA-676B7A04FB13}"/>
    <cellStyle name="Normal 3 2 2 10 2" xfId="40740" xr:uid="{C662E602-8178-4D34-B951-5B23D47FBA36}"/>
    <cellStyle name="Normal 3 2 2 10 2 2" xfId="40741" xr:uid="{2C467831-4885-4420-9ECD-F20FF2FE1EB6}"/>
    <cellStyle name="Normal 3 2 2 10 2 2 2" xfId="40742" xr:uid="{B31B9067-5E54-48E0-AA5D-2CD06574A04E}"/>
    <cellStyle name="Normal 3 2 2 10 2 2 2 2" xfId="40743" xr:uid="{0130745E-DF75-4C62-9849-08CAD206E3A5}"/>
    <cellStyle name="Normal 3 2 2 10 2 2 3" xfId="40744" xr:uid="{AEE877DE-C16C-4A2F-B10C-5019A14F7A43}"/>
    <cellStyle name="Normal 3 2 2 10 2 3" xfId="40745" xr:uid="{26CDCBB6-7380-4F73-9835-DDF454DFF5A8}"/>
    <cellStyle name="Normal 3 2 2 10 2 3 2" xfId="40746" xr:uid="{70399C1E-12C8-4C6C-AFC5-E1CDBCA4164E}"/>
    <cellStyle name="Normal 3 2 2 10 2 4" xfId="40747" xr:uid="{F2224D59-290D-4126-8C4A-EDC67DCB9D65}"/>
    <cellStyle name="Normal 3 2 2 10 3" xfId="40748" xr:uid="{403CEE44-7176-441B-B419-2BA6A00B06B3}"/>
    <cellStyle name="Normal 3 2 2 10 3 2" xfId="40749" xr:uid="{36998EED-0841-4A86-8F64-A44AD66E47FE}"/>
    <cellStyle name="Normal 3 2 2 10 3 2 2" xfId="40750" xr:uid="{AE09A33A-C720-4E68-B732-920C040736FA}"/>
    <cellStyle name="Normal 3 2 2 10 3 3" xfId="40751" xr:uid="{6C409299-7485-448B-8146-4961BA872BAC}"/>
    <cellStyle name="Normal 3 2 2 10 4" xfId="40752" xr:uid="{7B2EE271-E86B-4431-AB30-30C932AD0CCB}"/>
    <cellStyle name="Normal 3 2 2 10 4 2" xfId="40753" xr:uid="{964557E7-EBBF-4EF7-A1E1-26C61BD744EF}"/>
    <cellStyle name="Normal 3 2 2 10 5" xfId="40754" xr:uid="{1899C7B6-A277-4E87-B083-34D3C4FF904B}"/>
    <cellStyle name="Normal 3 2 2 11" xfId="40755" xr:uid="{A08A7592-39FD-4AEB-827F-2A27663050B6}"/>
    <cellStyle name="Normal 3 2 2 11 2" xfId="40756" xr:uid="{6BAD0675-0F22-4A71-8DA5-0C4785E28400}"/>
    <cellStyle name="Normal 3 2 2 11 2 2" xfId="40757" xr:uid="{EC5A79B7-0A9A-4C85-A314-907708DA54D6}"/>
    <cellStyle name="Normal 3 2 2 11 2 2 2" xfId="40758" xr:uid="{5E7E7732-6403-44CD-B564-2723E7BE544E}"/>
    <cellStyle name="Normal 3 2 2 11 2 2 2 2" xfId="40759" xr:uid="{F11CFC7C-5C72-48CD-B03B-9BD6DC1C8530}"/>
    <cellStyle name="Normal 3 2 2 11 2 2 3" xfId="40760" xr:uid="{801B2F9A-16DD-4C7E-9AE6-424568EF462A}"/>
    <cellStyle name="Normal 3 2 2 11 2 3" xfId="40761" xr:uid="{10BC48C7-6797-4DCF-B3F5-3E2AA8B73106}"/>
    <cellStyle name="Normal 3 2 2 11 2 3 2" xfId="40762" xr:uid="{01B0C6A4-75C0-4318-9C99-6AFB81490CED}"/>
    <cellStyle name="Normal 3 2 2 11 2 4" xfId="40763" xr:uid="{830D8715-BFDA-409C-9514-E833118CAA31}"/>
    <cellStyle name="Normal 3 2 2 11 3" xfId="40764" xr:uid="{D03DE4BD-C65E-48A2-9ED8-668D5A801E9C}"/>
    <cellStyle name="Normal 3 2 2 11 3 2" xfId="40765" xr:uid="{416DFB8B-929F-41C0-A115-D24C64A4DD34}"/>
    <cellStyle name="Normal 3 2 2 11 3 2 2" xfId="40766" xr:uid="{A63343C9-6C27-49B9-88FC-9862B9AC2F5B}"/>
    <cellStyle name="Normal 3 2 2 11 3 3" xfId="40767" xr:uid="{36896500-973E-4EE1-982A-ABBE6E9FC020}"/>
    <cellStyle name="Normal 3 2 2 11 4" xfId="40768" xr:uid="{531C7702-4CA6-492E-B707-733192C5D4A6}"/>
    <cellStyle name="Normal 3 2 2 11 4 2" xfId="40769" xr:uid="{6FBCDF4E-EC57-45CF-AB6F-938E3A6CCDDE}"/>
    <cellStyle name="Normal 3 2 2 11 5" xfId="40770" xr:uid="{286BB2DA-9043-40E2-92AE-1B8DE40E0096}"/>
    <cellStyle name="Normal 3 2 2 12" xfId="40771" xr:uid="{D00D20B7-FC74-40DF-B759-DAFAD13E2BB6}"/>
    <cellStyle name="Normal 3 2 2 12 2" xfId="40772" xr:uid="{D97D420C-D9E6-4517-827E-B333347DDC1E}"/>
    <cellStyle name="Normal 3 2 2 12 2 2" xfId="40773" xr:uid="{37644832-AB8F-4514-A181-E2DF9F9E43A8}"/>
    <cellStyle name="Normal 3 2 2 12 2 2 2" xfId="40774" xr:uid="{427588C4-6C76-40ED-8DF1-1A9EAF6B51FD}"/>
    <cellStyle name="Normal 3 2 2 12 2 3" xfId="40775" xr:uid="{EFFDFE87-576A-4ABF-AC7F-52E34EDAE125}"/>
    <cellStyle name="Normal 3 2 2 12 3" xfId="40776" xr:uid="{B0785A66-E0E0-4128-9ECD-70DF095E1C02}"/>
    <cellStyle name="Normal 3 2 2 12 3 2" xfId="40777" xr:uid="{23C3DF89-5EA5-4E30-BE3D-91ED4AEB32AF}"/>
    <cellStyle name="Normal 3 2 2 12 4" xfId="40778" xr:uid="{13E38C31-3E54-4F04-9AC1-EB9D7EF3AA42}"/>
    <cellStyle name="Normal 3 2 2 13" xfId="40779" xr:uid="{89318A11-55AE-463F-A1B0-D70D5D9FD2A6}"/>
    <cellStyle name="Normal 3 2 2 13 2" xfId="40780" xr:uid="{0DBBAC18-53F6-4918-8202-A5CF615B03AF}"/>
    <cellStyle name="Normal 3 2 2 13 2 2" xfId="40781" xr:uid="{1A39A1BE-5958-4267-BC04-CAF43432C40B}"/>
    <cellStyle name="Normal 3 2 2 13 3" xfId="40782" xr:uid="{3D071FC9-CFA2-49CA-AE3D-361EFA00B88C}"/>
    <cellStyle name="Normal 3 2 2 14" xfId="40783" xr:uid="{95C59E79-3AC4-4DB1-8F99-955A658ED8D9}"/>
    <cellStyle name="Normal 3 2 2 14 2" xfId="40784" xr:uid="{BB8AFDEC-05C6-4BC2-988B-818602E22936}"/>
    <cellStyle name="Normal 3 2 2 15" xfId="40785" xr:uid="{71928331-1B75-4E99-9FA3-0578293060EC}"/>
    <cellStyle name="Normal 3 2 2 15 2" xfId="40786" xr:uid="{6FD78D78-9DF8-4E34-8366-69382683BE8C}"/>
    <cellStyle name="Normal 3 2 2 16" xfId="40787" xr:uid="{14059E20-67C0-44A6-ABFD-6F2E0A0F2564}"/>
    <cellStyle name="Normal 3 2 2 17" xfId="40788" xr:uid="{DDB90E25-FD61-40CD-8966-7A8A5C72B13A}"/>
    <cellStyle name="Normal 3 2 2 2" xfId="40789" xr:uid="{5FBC05FE-09FF-46E2-BEBC-E8067A6E442D}"/>
    <cellStyle name="Normal 3 2 2 2 10" xfId="40790" xr:uid="{D64149FC-B651-439E-A40A-8DF0C2B68A2A}"/>
    <cellStyle name="Normal 3 2 2 2 2" xfId="40791" xr:uid="{F19BED51-EEB3-4A58-97C9-0AA845AB89B0}"/>
    <cellStyle name="Normal 3 2 2 2 2 2" xfId="40792" xr:uid="{5155ABCA-0AE2-41B7-8EF6-3638D6688570}"/>
    <cellStyle name="Normal 3 2 2 2 2 2 2" xfId="40793" xr:uid="{91800CA3-3429-40EE-8F2F-9484A265E034}"/>
    <cellStyle name="Normal 3 2 2 2 2 2 2 2" xfId="40794" xr:uid="{8DFB0C16-C6BC-4DB3-AF37-C12EBD8B2687}"/>
    <cellStyle name="Normal 3 2 2 2 2 2 2 2 2" xfId="40795" xr:uid="{AE7C30F7-8526-4764-AE2B-8229B569A2E2}"/>
    <cellStyle name="Normal 3 2 2 2 2 2 2 2 2 2" xfId="40796" xr:uid="{4C275804-CC19-4826-AAB2-E5441A9BA97D}"/>
    <cellStyle name="Normal 3 2 2 2 2 2 2 2 3" xfId="40797" xr:uid="{C814E9CC-41A3-4E71-8F34-D3DF4F985343}"/>
    <cellStyle name="Normal 3 2 2 2 2 2 2 3" xfId="40798" xr:uid="{F1EE7F27-6DB2-4764-AA7F-AC5C0562F966}"/>
    <cellStyle name="Normal 3 2 2 2 2 2 2 3 2" xfId="40799" xr:uid="{1639B11C-F9D7-46DA-85CF-7CE60C92E541}"/>
    <cellStyle name="Normal 3 2 2 2 2 2 2 4" xfId="40800" xr:uid="{A2C0F538-FB33-436A-B5A7-06E52FFE999C}"/>
    <cellStyle name="Normal 3 2 2 2 2 2 2 4 2" xfId="40801" xr:uid="{1BCDDEE5-B738-4A1B-AC71-6E323D456DE4}"/>
    <cellStyle name="Normal 3 2 2 2 2 2 2 5" xfId="40802" xr:uid="{F025A016-7CF9-4181-83AF-5C8C3CC3ED55}"/>
    <cellStyle name="Normal 3 2 2 2 2 2 2 6" xfId="40803" xr:uid="{1666665F-AE34-456C-9E0F-F2738721F0AC}"/>
    <cellStyle name="Normal 3 2 2 2 2 2 3" xfId="40804" xr:uid="{B6E70A8A-192A-40FA-8473-068B024CEB0C}"/>
    <cellStyle name="Normal 3 2 2 2 2 2 3 2" xfId="40805" xr:uid="{C170885E-DEEB-4CC0-AF41-E4D076847C44}"/>
    <cellStyle name="Normal 3 2 2 2 2 2 3 2 2" xfId="40806" xr:uid="{9E0D336D-BEBB-43BE-A2A3-F6E2285A6B86}"/>
    <cellStyle name="Normal 3 2 2 2 2 2 3 3" xfId="40807" xr:uid="{FF6F98E1-5794-4A65-B9BD-9283F94C9E31}"/>
    <cellStyle name="Normal 3 2 2 2 2 2 4" xfId="40808" xr:uid="{98E7934E-B685-4DBA-9A2C-26775A76804F}"/>
    <cellStyle name="Normal 3 2 2 2 2 2 4 2" xfId="40809" xr:uid="{06D8435B-145D-4698-B313-69C57EC5A281}"/>
    <cellStyle name="Normal 3 2 2 2 2 2 5" xfId="40810" xr:uid="{CD957F30-E2FD-4EDF-A8AE-4AF37CFCF1BF}"/>
    <cellStyle name="Normal 3 2 2 2 2 2 5 2" xfId="40811" xr:uid="{69E7850B-FD25-4ED8-9C13-B00EB13BFE70}"/>
    <cellStyle name="Normal 3 2 2 2 2 2 6" xfId="40812" xr:uid="{3A032206-4D45-4A33-AC38-5C397E569A1D}"/>
    <cellStyle name="Normal 3 2 2 2 2 2 7" xfId="40813" xr:uid="{46D00053-1DDF-48D5-8A07-93BF3A93F4A1}"/>
    <cellStyle name="Normal 3 2 2 2 2 3" xfId="40814" xr:uid="{E0FAB302-8436-45A9-AC91-5C11CB31E152}"/>
    <cellStyle name="Normal 3 2 2 2 2 3 2" xfId="40815" xr:uid="{C046DACB-0722-43EF-A108-C33C88A4FD3E}"/>
    <cellStyle name="Normal 3 2 2 2 2 3 2 2" xfId="40816" xr:uid="{694504A0-B8CC-47EE-A664-BE4A657D3F75}"/>
    <cellStyle name="Normal 3 2 2 2 2 3 2 2 2" xfId="40817" xr:uid="{CC82BC05-44D4-41FE-8570-09ECFA6FCB20}"/>
    <cellStyle name="Normal 3 2 2 2 2 3 2 3" xfId="40818" xr:uid="{FB301037-28C6-44DB-9DCC-95303B030AA8}"/>
    <cellStyle name="Normal 3 2 2 2 2 3 2 4" xfId="40819" xr:uid="{B1FB502B-D134-4A84-9924-A85BD63136D1}"/>
    <cellStyle name="Normal 3 2 2 2 2 3 3" xfId="40820" xr:uid="{DE41B66C-A738-4A3F-B406-3B4BB5CB58F5}"/>
    <cellStyle name="Normal 3 2 2 2 2 3 3 2" xfId="40821" xr:uid="{948570E0-78B5-4E0E-980E-8EAD49EE8773}"/>
    <cellStyle name="Normal 3 2 2 2 2 3 4" xfId="40822" xr:uid="{97D85254-8F15-45EC-804E-4E59CA901937}"/>
    <cellStyle name="Normal 3 2 2 2 2 3 4 2" xfId="40823" xr:uid="{792DA51F-B85A-4BB4-94E7-74D27BB5DDDF}"/>
    <cellStyle name="Normal 3 2 2 2 2 3 5" xfId="40824" xr:uid="{C4506BFC-7949-42AF-BC38-7E356CAFEAE8}"/>
    <cellStyle name="Normal 3 2 2 2 2 3 6" xfId="40825" xr:uid="{3CD2752E-09A3-41F0-B8DD-FA065F79C332}"/>
    <cellStyle name="Normal 3 2 2 2 2 4" xfId="40826" xr:uid="{5D9B7CDB-4226-456E-B8C0-1CC17D656240}"/>
    <cellStyle name="Normal 3 2 2 2 2 4 2" xfId="40827" xr:uid="{63CE0F1F-8B99-4C0B-9685-2DE7DF7E2CD4}"/>
    <cellStyle name="Normal 3 2 2 2 2 4 2 2" xfId="40828" xr:uid="{FC31BB44-7136-4833-89B8-AD55F9B47590}"/>
    <cellStyle name="Normal 3 2 2 2 2 4 3" xfId="40829" xr:uid="{0B7EF80F-900B-4A80-9FA9-AB475E29DFAA}"/>
    <cellStyle name="Normal 3 2 2 2 2 4 4" xfId="40830" xr:uid="{B5E71295-1CB4-449B-8AC1-C88EEB9404EE}"/>
    <cellStyle name="Normal 3 2 2 2 2 5" xfId="40831" xr:uid="{D0EAAA86-890B-4D47-B813-B66B7BA04D25}"/>
    <cellStyle name="Normal 3 2 2 2 2 5 2" xfId="40832" xr:uid="{70DD273F-AEDE-452E-8DD2-5F7278BAC469}"/>
    <cellStyle name="Normal 3 2 2 2 2 6" xfId="40833" xr:uid="{FA465847-755D-452B-9602-A9FA00D0C9C3}"/>
    <cellStyle name="Normal 3 2 2 2 2 6 2" xfId="40834" xr:uid="{9A8360B3-6B57-41CF-B359-EB08EDC92CDF}"/>
    <cellStyle name="Normal 3 2 2 2 2 7" xfId="40835" xr:uid="{A97C0486-7791-4D0D-A589-F88E6BBFBBB1}"/>
    <cellStyle name="Normal 3 2 2 2 2 8" xfId="40836" xr:uid="{D2E111D7-C538-4BAA-9199-BA124BE48C33}"/>
    <cellStyle name="Normal 3 2 2 2 3" xfId="40837" xr:uid="{534128D3-C094-4DC1-A49B-85CA6DB8257B}"/>
    <cellStyle name="Normal 3 2 2 2 3 2" xfId="40838" xr:uid="{50AE8303-6CAE-458A-97E7-2B5170C602F3}"/>
    <cellStyle name="Normal 3 2 2 2 3 2 2" xfId="40839" xr:uid="{9947D1F6-600B-40E9-8A94-7DAF71A76B44}"/>
    <cellStyle name="Normal 3 2 2 2 3 2 2 2" xfId="40840" xr:uid="{C18B18E3-24D8-4C90-A017-A7D8B327CA00}"/>
    <cellStyle name="Normal 3 2 2 2 3 2 2 2 2" xfId="40841" xr:uid="{CA9E83CB-E1B9-4993-A2D2-08557937B090}"/>
    <cellStyle name="Normal 3 2 2 2 3 2 2 3" xfId="40842" xr:uid="{88AA7A4A-C7A9-4E26-B4A9-B5BF49B990D3}"/>
    <cellStyle name="Normal 3 2 2 2 3 2 3" xfId="40843" xr:uid="{360097EB-B9F0-460A-9E8F-A38883534274}"/>
    <cellStyle name="Normal 3 2 2 2 3 2 3 2" xfId="40844" xr:uid="{A94DEED6-4F7D-4BE6-AA1D-813821BE0A38}"/>
    <cellStyle name="Normal 3 2 2 2 3 2 4" xfId="40845" xr:uid="{951E1BA1-B54B-4B56-AAA9-31CA09F37350}"/>
    <cellStyle name="Normal 3 2 2 2 3 2 4 2" xfId="40846" xr:uid="{9D1E528C-5648-4C22-8B12-320C6D695556}"/>
    <cellStyle name="Normal 3 2 2 2 3 2 5" xfId="40847" xr:uid="{FB36BF1C-204C-4F7E-A8C3-3AC1B75DE753}"/>
    <cellStyle name="Normal 3 2 2 2 3 2 6" xfId="40848" xr:uid="{BEB02EAD-89DE-46EA-8BF0-83FE26A634B3}"/>
    <cellStyle name="Normal 3 2 2 2 3 3" xfId="40849" xr:uid="{3BC09C2B-DBB0-491C-A3C2-4F8562ACEE28}"/>
    <cellStyle name="Normal 3 2 2 2 3 3 2" xfId="40850" xr:uid="{EE852F81-F78F-4C72-A086-87149B88817A}"/>
    <cellStyle name="Normal 3 2 2 2 3 3 2 2" xfId="40851" xr:uid="{87231B78-C499-4558-B618-08D102C46229}"/>
    <cellStyle name="Normal 3 2 2 2 3 3 3" xfId="40852" xr:uid="{A837430A-3152-4DFD-8952-4DAE49227E3C}"/>
    <cellStyle name="Normal 3 2 2 2 3 4" xfId="40853" xr:uid="{3FA69C9C-C449-434E-8876-2864ABD3F341}"/>
    <cellStyle name="Normal 3 2 2 2 3 4 2" xfId="40854" xr:uid="{61FA7FE4-1931-458C-9B8C-DF9ACA6C0E86}"/>
    <cellStyle name="Normal 3 2 2 2 3 5" xfId="40855" xr:uid="{9A81E3CD-319A-406E-B949-43C6346EEF0D}"/>
    <cellStyle name="Normal 3 2 2 2 3 5 2" xfId="40856" xr:uid="{04DEE170-3426-4E74-B4BF-7BA813C91C6C}"/>
    <cellStyle name="Normal 3 2 2 2 3 6" xfId="40857" xr:uid="{57E9F2E8-8CD6-49BE-81E6-F14E352B17F2}"/>
    <cellStyle name="Normal 3 2 2 2 3 7" xfId="40858" xr:uid="{36F82AD4-1928-44C4-9427-F91F6F7A47B0}"/>
    <cellStyle name="Normal 3 2 2 2 4" xfId="40859" xr:uid="{A3D6DB85-9FC4-4A00-93AE-1AB25BFD4819}"/>
    <cellStyle name="Normal 3 2 2 2 4 2" xfId="40860" xr:uid="{F6942260-C31A-4998-8A6C-BCC05A20B308}"/>
    <cellStyle name="Normal 3 2 2 2 4 2 2" xfId="40861" xr:uid="{95CBF53F-7021-46E6-A854-73BBFCFEE115}"/>
    <cellStyle name="Normal 3 2 2 2 4 2 2 2" xfId="40862" xr:uid="{873371A2-84EE-4E0D-AABF-CA8238967D63}"/>
    <cellStyle name="Normal 3 2 2 2 4 2 2 2 2" xfId="40863" xr:uid="{46CA4895-9472-447E-BCEB-CB3771E733C5}"/>
    <cellStyle name="Normal 3 2 2 2 4 2 2 3" xfId="40864" xr:uid="{56A15FCE-A9BE-42A2-BBE1-EE0DFDBB9D9D}"/>
    <cellStyle name="Normal 3 2 2 2 4 2 3" xfId="40865" xr:uid="{E71BFA13-6280-41AE-BF39-154E680AFD66}"/>
    <cellStyle name="Normal 3 2 2 2 4 2 3 2" xfId="40866" xr:uid="{34D65050-DFCE-4344-9958-9AE2FDA6950D}"/>
    <cellStyle name="Normal 3 2 2 2 4 2 4" xfId="40867" xr:uid="{389E8902-4C3A-48E3-9F89-653C24B0E947}"/>
    <cellStyle name="Normal 3 2 2 2 4 2 5" xfId="40868" xr:uid="{BDE0776A-324D-402D-B90D-6AE57C9D5C37}"/>
    <cellStyle name="Normal 3 2 2 2 4 3" xfId="40869" xr:uid="{0B24F161-47F4-4E8A-B55C-72E72210335A}"/>
    <cellStyle name="Normal 3 2 2 2 4 3 2" xfId="40870" xr:uid="{40898E83-8197-40FE-A157-4F1CE716969F}"/>
    <cellStyle name="Normal 3 2 2 2 4 3 2 2" xfId="40871" xr:uid="{8FD3240E-A710-4885-98F4-ABFA3053068E}"/>
    <cellStyle name="Normal 3 2 2 2 4 3 3" xfId="40872" xr:uid="{E0AE7B53-FE79-4D32-BB34-EF6BAB83AD1B}"/>
    <cellStyle name="Normal 3 2 2 2 4 4" xfId="40873" xr:uid="{5B633C1C-9A49-476C-B1D5-D69DA29EBFE6}"/>
    <cellStyle name="Normal 3 2 2 2 4 4 2" xfId="40874" xr:uid="{49FCF83D-5277-46D0-B514-63C0A5D99EF6}"/>
    <cellStyle name="Normal 3 2 2 2 4 5" xfId="40875" xr:uid="{E3911301-2406-467A-AB89-1E1DB349AE13}"/>
    <cellStyle name="Normal 3 2 2 2 4 5 2" xfId="40876" xr:uid="{A3862362-921A-41F1-97A0-EC5198BFA0A0}"/>
    <cellStyle name="Normal 3 2 2 2 4 6" xfId="40877" xr:uid="{2B81A49D-21B6-4DC2-995F-81F321842A99}"/>
    <cellStyle name="Normal 3 2 2 2 4 7" xfId="40878" xr:uid="{61FA7B88-1B03-4098-8012-B1AF2E8216EF}"/>
    <cellStyle name="Normal 3 2 2 2 5" xfId="40879" xr:uid="{1802FEFA-E2DF-4C34-A1C8-A5FFA6B55BA8}"/>
    <cellStyle name="Normal 3 2 2 2 5 2" xfId="40880" xr:uid="{6F6556A8-7592-4DFB-96BB-389077964F67}"/>
    <cellStyle name="Normal 3 2 2 2 5 2 2" xfId="40881" xr:uid="{8E19FAB9-8AD6-4A70-894C-088788B93B47}"/>
    <cellStyle name="Normal 3 2 2 2 5 2 2 2" xfId="40882" xr:uid="{70FD4415-0D20-4943-94E0-02A0A6A70B1F}"/>
    <cellStyle name="Normal 3 2 2 2 5 2 3" xfId="40883" xr:uid="{BCFB11B2-6F7C-4408-A84E-922EFA4736ED}"/>
    <cellStyle name="Normal 3 2 2 2 5 3" xfId="40884" xr:uid="{BD1FEBA5-F923-4F69-B46C-850ABBDBD5D5}"/>
    <cellStyle name="Normal 3 2 2 2 5 3 2" xfId="40885" xr:uid="{9A401F96-D0E5-4128-B7E3-AA8293317EC1}"/>
    <cellStyle name="Normal 3 2 2 2 5 4" xfId="40886" xr:uid="{8744092A-DA50-4021-B9DB-FB32F4DA3F86}"/>
    <cellStyle name="Normal 3 2 2 2 5 5" xfId="40887" xr:uid="{997538CF-E44A-4758-97F5-CB19246D276D}"/>
    <cellStyle name="Normal 3 2 2 2 6" xfId="40888" xr:uid="{DFE05FD1-7670-4216-92CE-AB49EBB2E5A3}"/>
    <cellStyle name="Normal 3 2 2 2 6 2" xfId="40889" xr:uid="{64D6DFC5-857A-4995-9A1E-1E5E7A6883CE}"/>
    <cellStyle name="Normal 3 2 2 2 6 2 2" xfId="40890" xr:uid="{4BAA8AE0-FC01-44BD-840F-D38D3433F2EC}"/>
    <cellStyle name="Normal 3 2 2 2 6 3" xfId="40891" xr:uid="{FAAFDDAB-B675-42D6-9958-4F534069D9C5}"/>
    <cellStyle name="Normal 3 2 2 2 7" xfId="40892" xr:uid="{24829797-316F-46FB-B6ED-CB2BDD3CC683}"/>
    <cellStyle name="Normal 3 2 2 2 7 2" xfId="40893" xr:uid="{28615AF2-FE47-4960-9607-EF8E6FDB5CBF}"/>
    <cellStyle name="Normal 3 2 2 2 8" xfId="40894" xr:uid="{41B52D1C-C50A-4810-8525-649810DE7350}"/>
    <cellStyle name="Normal 3 2 2 2 8 2" xfId="40895" xr:uid="{304A8D44-CAE6-4554-B1D8-89764E32711B}"/>
    <cellStyle name="Normal 3 2 2 2 9" xfId="40896" xr:uid="{942F4637-E574-486C-A5EB-9CC0091F4E68}"/>
    <cellStyle name="Normal 3 2 2 2_Asset Register (new)" xfId="40897" xr:uid="{5DE8D5D8-70ED-4BEF-91EB-3BB3D161E80C}"/>
    <cellStyle name="Normal 3 2 2 3" xfId="40898" xr:uid="{367F49D5-122E-441A-9DA1-B1D1BA394B30}"/>
    <cellStyle name="Normal 3 2 2 3 2" xfId="40899" xr:uid="{D0A34F11-E6A0-4696-B682-12088A88E86B}"/>
    <cellStyle name="Normal 3 2 2 3 2 2" xfId="40900" xr:uid="{82DC4710-AFDE-40B1-AB8F-E4688629E346}"/>
    <cellStyle name="Normal 3 2 2 3 2 2 2" xfId="40901" xr:uid="{CEAC5E92-5118-4306-A136-3ECB432AE459}"/>
    <cellStyle name="Normal 3 2 2 3 2 2 2 2" xfId="40902" xr:uid="{E9B4D0F6-E8F7-4F49-BBF1-6A13137F8438}"/>
    <cellStyle name="Normal 3 2 2 3 2 2 2 2 2" xfId="40903" xr:uid="{46F09792-F59B-404D-AF19-F594745F90E4}"/>
    <cellStyle name="Normal 3 2 2 3 2 2 2 3" xfId="40904" xr:uid="{4F745EEC-6BA0-406C-9A30-6D8EB229C08E}"/>
    <cellStyle name="Normal 3 2 2 3 2 2 2 4" xfId="40905" xr:uid="{3604F391-23FB-4201-B7FC-FA09F8477E78}"/>
    <cellStyle name="Normal 3 2 2 3 2 2 3" xfId="40906" xr:uid="{A6F4E508-3FC2-40D4-B081-212936A07F94}"/>
    <cellStyle name="Normal 3 2 2 3 2 2 3 2" xfId="40907" xr:uid="{9A43E2FC-FE0F-462E-ACC9-EDC97B452595}"/>
    <cellStyle name="Normal 3 2 2 3 2 2 4" xfId="40908" xr:uid="{C10A0136-231D-4521-B6EE-8DFF18897DED}"/>
    <cellStyle name="Normal 3 2 2 3 2 2 4 2" xfId="40909" xr:uid="{2C47688E-130E-40B4-B788-FFA3D8B4058A}"/>
    <cellStyle name="Normal 3 2 2 3 2 2 5" xfId="40910" xr:uid="{8016F807-7034-4743-BA00-6A937F9412D0}"/>
    <cellStyle name="Normal 3 2 2 3 2 2 6" xfId="40911" xr:uid="{1F2AB20E-5BA6-4F15-908A-20DA53AC223E}"/>
    <cellStyle name="Normal 3 2 2 3 2 3" xfId="40912" xr:uid="{73F992DB-BE6C-44B2-8C2D-306746571A45}"/>
    <cellStyle name="Normal 3 2 2 3 2 3 2" xfId="40913" xr:uid="{BE9D5F53-D2DC-49C7-8F71-B4FD61A2F488}"/>
    <cellStyle name="Normal 3 2 2 3 2 3 2 2" xfId="40914" xr:uid="{C0CE86F9-15B6-49B9-9363-BBD5C37F38FF}"/>
    <cellStyle name="Normal 3 2 2 3 2 3 2 3" xfId="40915" xr:uid="{5AE641DC-6FD8-4950-8C6E-3BD7464EF97D}"/>
    <cellStyle name="Normal 3 2 2 3 2 3 3" xfId="40916" xr:uid="{B36CB04E-F0FA-4916-8EC6-749E984D8317}"/>
    <cellStyle name="Normal 3 2 2 3 2 3 4" xfId="40917" xr:uid="{5781E9A9-5D16-4FA0-9C3E-88B21F798280}"/>
    <cellStyle name="Normal 3 2 2 3 2 4" xfId="40918" xr:uid="{79AE6A65-AE65-4AD1-973F-008F99409F8E}"/>
    <cellStyle name="Normal 3 2 2 3 2 4 2" xfId="40919" xr:uid="{6A579037-C1FF-4ACC-A7C8-28BF54BBABB0}"/>
    <cellStyle name="Normal 3 2 2 3 2 4 3" xfId="40920" xr:uid="{74DBE0D3-FA28-48E6-9B5C-180982BFB2E7}"/>
    <cellStyle name="Normal 3 2 2 3 2 5" xfId="40921" xr:uid="{EA467570-B60A-43C6-B582-1462BC29C2E0}"/>
    <cellStyle name="Normal 3 2 2 3 2 5 2" xfId="40922" xr:uid="{DBE5E44E-7BFA-4C53-9653-08C8E8DF2042}"/>
    <cellStyle name="Normal 3 2 2 3 2 6" xfId="40923" xr:uid="{F4171157-3F4E-42E8-80D2-4F1AAA709DC7}"/>
    <cellStyle name="Normal 3 2 2 3 2 7" xfId="40924" xr:uid="{06D1C5F3-C88F-477A-A436-FAA286B16D43}"/>
    <cellStyle name="Normal 3 2 2 3 3" xfId="40925" xr:uid="{CE508BCA-3E33-43EC-BBFD-A45307655786}"/>
    <cellStyle name="Normal 3 2 2 3 3 2" xfId="40926" xr:uid="{4BBF5360-7D28-4D13-B1C6-2296C822748E}"/>
    <cellStyle name="Normal 3 2 2 3 3 2 2" xfId="40927" xr:uid="{C7CEC44E-F906-4282-B3A2-4978B9504BA0}"/>
    <cellStyle name="Normal 3 2 2 3 3 2 2 2" xfId="40928" xr:uid="{001F83D3-0F29-44E5-B397-1A6A3B583C4B}"/>
    <cellStyle name="Normal 3 2 2 3 3 2 3" xfId="40929" xr:uid="{53B00117-E8E1-40F3-86B5-876A4FBEADC4}"/>
    <cellStyle name="Normal 3 2 2 3 3 2 4" xfId="40930" xr:uid="{4F03A7EE-BABF-45A0-B974-7AA67406B1CA}"/>
    <cellStyle name="Normal 3 2 2 3 3 3" xfId="40931" xr:uid="{CFFF435C-AF90-41D9-BDFC-8222BD28E3D6}"/>
    <cellStyle name="Normal 3 2 2 3 3 3 2" xfId="40932" xr:uid="{6B0FB33F-7B2B-4C74-AB9B-89C3016EF2A1}"/>
    <cellStyle name="Normal 3 2 2 3 3 4" xfId="40933" xr:uid="{8217A1D0-ADB4-4C0E-BDBF-A7185599AAE0}"/>
    <cellStyle name="Normal 3 2 2 3 3 4 2" xfId="40934" xr:uid="{CE09881D-C03E-44C5-9954-C1E1238BD53A}"/>
    <cellStyle name="Normal 3 2 2 3 3 5" xfId="40935" xr:uid="{75BDD415-DD2F-4408-B60E-D9442FD7BA04}"/>
    <cellStyle name="Normal 3 2 2 3 3 6" xfId="40936" xr:uid="{3D73C33F-5AC3-4C6E-91A2-D886CA049846}"/>
    <cellStyle name="Normal 3 2 2 3 4" xfId="40937" xr:uid="{3490FEE6-7900-4A79-8BFD-C4EF549DE18C}"/>
    <cellStyle name="Normal 3 2 2 3 4 2" xfId="40938" xr:uid="{E0463B01-483B-492D-8653-BE0CDEC7918E}"/>
    <cellStyle name="Normal 3 2 2 3 4 2 2" xfId="40939" xr:uid="{D65365E0-E631-4FE7-BE9F-F9DB3B9879B5}"/>
    <cellStyle name="Normal 3 2 2 3 4 2 3" xfId="40940" xr:uid="{CBD8D43E-D08C-4A1C-BBAE-8B04DBBC2AE0}"/>
    <cellStyle name="Normal 3 2 2 3 4 3" xfId="40941" xr:uid="{6927962D-C038-45E6-968B-96073435E787}"/>
    <cellStyle name="Normal 3 2 2 3 4 4" xfId="40942" xr:uid="{042A760C-4866-4DFE-A9EE-94D7C54A48EA}"/>
    <cellStyle name="Normal 3 2 2 3 5" xfId="40943" xr:uid="{36E65ACE-B90F-4C3E-83BB-3757F7C57F92}"/>
    <cellStyle name="Normal 3 2 2 3 5 2" xfId="40944" xr:uid="{E7C69276-729B-40F3-832F-3FB31F941643}"/>
    <cellStyle name="Normal 3 2 2 3 5 3" xfId="40945" xr:uid="{A365207A-B290-4DA8-9EF5-C128069C1311}"/>
    <cellStyle name="Normal 3 2 2 3 6" xfId="40946" xr:uid="{954A0B08-B5AB-4415-92C3-69D287167A89}"/>
    <cellStyle name="Normal 3 2 2 3 6 2" xfId="40947" xr:uid="{3AAD570B-C2CA-4EEA-9503-55E8CE5E45D8}"/>
    <cellStyle name="Normal 3 2 2 3 7" xfId="40948" xr:uid="{7824C5F5-9313-437B-899F-6CEAAA814562}"/>
    <cellStyle name="Normal 3 2 2 3 8" xfId="40949" xr:uid="{83CAAE4A-C440-4A5F-9E06-A8E2803CDFD5}"/>
    <cellStyle name="Normal 3 2 2 4" xfId="40950" xr:uid="{E156C74E-B1ED-4B4F-BB6E-00730BF1A7F5}"/>
    <cellStyle name="Normal 3 2 2 4 2" xfId="40951" xr:uid="{1801B848-1E6B-4566-A5B7-BB92397236A6}"/>
    <cellStyle name="Normal 3 2 2 4 2 2" xfId="40952" xr:uid="{8983AA1A-1C2A-4013-B129-36DBEC7AE7F8}"/>
    <cellStyle name="Normal 3 2 2 4 2 2 2" xfId="40953" xr:uid="{80D708B4-BF57-45B6-9B2D-EAAB1131E432}"/>
    <cellStyle name="Normal 3 2 2 4 2 2 2 2" xfId="40954" xr:uid="{5C11A31C-9BC0-4071-9470-B99BB19F6711}"/>
    <cellStyle name="Normal 3 2 2 4 2 2 2 3" xfId="40955" xr:uid="{2FABEC75-F172-44C6-A361-4C9F643DB842}"/>
    <cellStyle name="Normal 3 2 2 4 2 2 3" xfId="40956" xr:uid="{BCAB7CAE-EB99-4324-B9AF-804C80DA09B7}"/>
    <cellStyle name="Normal 3 2 2 4 2 2 3 2" xfId="40957" xr:uid="{1FB4224A-907A-445F-802D-74197C3EF59F}"/>
    <cellStyle name="Normal 3 2 2 4 2 2 4" xfId="40958" xr:uid="{1EDCB657-B62E-426A-B7F7-B1748CAFE9E4}"/>
    <cellStyle name="Normal 3 2 2 4 2 2 5" xfId="40959" xr:uid="{30AEEAF8-426F-4DA5-83BB-83F0876847B5}"/>
    <cellStyle name="Normal 3 2 2 4 2 3" xfId="40960" xr:uid="{8AB60777-54D0-4E5F-83DD-25921D672E59}"/>
    <cellStyle name="Normal 3 2 2 4 2 3 2" xfId="40961" xr:uid="{9747B002-8839-4609-BB68-5903CE5033B5}"/>
    <cellStyle name="Normal 3 2 2 4 2 3 2 2" xfId="40962" xr:uid="{B0144DA1-FB83-4F08-AF03-5F5BD95EB0EE}"/>
    <cellStyle name="Normal 3 2 2 4 2 3 3" xfId="40963" xr:uid="{60DA5E57-8ED8-480C-8821-FE49A7975346}"/>
    <cellStyle name="Normal 3 2 2 4 2 4" xfId="40964" xr:uid="{5185F5E7-DF82-4C1A-A223-F2B3B04805D2}"/>
    <cellStyle name="Normal 3 2 2 4 2 4 2" xfId="40965" xr:uid="{67C7A848-3256-4FFC-BB09-3D26051DA07C}"/>
    <cellStyle name="Normal 3 2 2 4 2 4 3" xfId="40966" xr:uid="{9A660318-7408-4621-976C-4A9ECEBB1B64}"/>
    <cellStyle name="Normal 3 2 2 4 2 5" xfId="40967" xr:uid="{6010F110-816B-4E24-9697-3D87DBAE983A}"/>
    <cellStyle name="Normal 3 2 2 4 2 6" xfId="40968" xr:uid="{A49303FA-B1DD-4D0B-B703-E07FA9EF0CDC}"/>
    <cellStyle name="Normal 3 2 2 4 3" xfId="40969" xr:uid="{916C76A5-90B4-42DD-92F0-EB1199598B47}"/>
    <cellStyle name="Normal 3 2 2 4 3 2" xfId="40970" xr:uid="{310B3FD2-3C1E-401A-8218-C485D249453A}"/>
    <cellStyle name="Normal 3 2 2 4 3 2 2" xfId="40971" xr:uid="{6760EDCD-FBE9-4152-B865-75BF3F6908B2}"/>
    <cellStyle name="Normal 3 2 2 4 3 2 3" xfId="40972" xr:uid="{77C1523A-C95D-46CB-8EF3-3661D7FFF389}"/>
    <cellStyle name="Normal 3 2 2 4 3 3" xfId="40973" xr:uid="{BF47D24D-9E17-4472-9B20-F0FB6A368F6A}"/>
    <cellStyle name="Normal 3 2 2 4 3 3 2" xfId="40974" xr:uid="{5E4C9BC1-60C2-4F56-9293-C87B2DA1BFD5}"/>
    <cellStyle name="Normal 3 2 2 4 3 4" xfId="40975" xr:uid="{B5358FB0-09CE-423D-AA2A-8DFC5B026BD2}"/>
    <cellStyle name="Normal 3 2 2 4 3 5" xfId="40976" xr:uid="{60E525BB-681C-474A-91D0-61D99AAA45AB}"/>
    <cellStyle name="Normal 3 2 2 4 4" xfId="40977" xr:uid="{6C3DD79F-08D8-4D7D-85EE-C70A6FC45855}"/>
    <cellStyle name="Normal 3 2 2 4 4 2" xfId="40978" xr:uid="{03AF5D43-6362-4116-A753-3CD82795C42C}"/>
    <cellStyle name="Normal 3 2 2 4 4 2 2" xfId="40979" xr:uid="{3A93089E-0BE9-401B-9879-41AEBAC7D342}"/>
    <cellStyle name="Normal 3 2 2 4 4 3" xfId="40980" xr:uid="{605A86F8-42A9-4B8C-98BB-025A9C716930}"/>
    <cellStyle name="Normal 3 2 2 4 5" xfId="40981" xr:uid="{949AD988-9615-4A11-A80D-2BBA2043E60A}"/>
    <cellStyle name="Normal 3 2 2 4 5 2" xfId="40982" xr:uid="{27831BE7-02A0-463A-BA94-87EA0D2822C0}"/>
    <cellStyle name="Normal 3 2 2 4 5 3" xfId="40983" xr:uid="{C5FD5325-CCFF-4569-8D81-866C19001CF8}"/>
    <cellStyle name="Normal 3 2 2 4 6" xfId="40984" xr:uid="{4326A5DC-D4CB-4A6D-9D72-DD3A29569E33}"/>
    <cellStyle name="Normal 3 2 2 4 7" xfId="40985" xr:uid="{3AADF481-A1EB-470E-94EF-98359E17AC83}"/>
    <cellStyle name="Normal 3 2 2 5" xfId="40986" xr:uid="{F8627981-CE22-4E72-836E-2BC4D792B629}"/>
    <cellStyle name="Normal 3 2 2 5 2" xfId="40987" xr:uid="{64B77F7E-06DA-448A-B2F0-2A8936B83593}"/>
    <cellStyle name="Normal 3 2 2 5 2 2" xfId="40988" xr:uid="{ADBF4457-3ED6-41E9-BCE1-E9250F25FDC4}"/>
    <cellStyle name="Normal 3 2 2 5 2 2 2" xfId="40989" xr:uid="{2270B2D3-9E4D-444B-880F-870071EA6B6D}"/>
    <cellStyle name="Normal 3 2 2 5 2 2 2 2" xfId="40990" xr:uid="{7F9CA9A2-BE2C-4A78-899D-3BE68BF9985E}"/>
    <cellStyle name="Normal 3 2 2 5 2 2 2 3" xfId="40991" xr:uid="{571CA2F0-584D-4E5B-A5D6-723F7170C62E}"/>
    <cellStyle name="Normal 3 2 2 5 2 2 3" xfId="40992" xr:uid="{46986139-2113-49EF-95AB-47E75E89D333}"/>
    <cellStyle name="Normal 3 2 2 5 2 2 4" xfId="40993" xr:uid="{2FC792D6-D67A-41B8-B808-B8FB1B43361D}"/>
    <cellStyle name="Normal 3 2 2 5 2 3" xfId="40994" xr:uid="{853F8878-0D26-4712-BE83-B424C89FC503}"/>
    <cellStyle name="Normal 3 2 2 5 2 3 2" xfId="40995" xr:uid="{C553AC66-D287-46B3-921A-88E90FAA9FE1}"/>
    <cellStyle name="Normal 3 2 2 5 2 3 2 2" xfId="40996" xr:uid="{5427F3D3-D92F-435C-8F96-7E4765122DA8}"/>
    <cellStyle name="Normal 3 2 2 5 2 3 3" xfId="40997" xr:uid="{78BDB305-EB6F-453F-A440-FD364023C8DE}"/>
    <cellStyle name="Normal 3 2 2 5 2 4" xfId="40998" xr:uid="{2687221F-96CC-45EF-B4D7-F549F3C78040}"/>
    <cellStyle name="Normal 3 2 2 5 2 4 2" xfId="40999" xr:uid="{83E7B751-2C13-497E-A8E8-70AD69EE2974}"/>
    <cellStyle name="Normal 3 2 2 5 2 4 3" xfId="41000" xr:uid="{7F3369F6-C60B-4E79-8577-DD146EE75E22}"/>
    <cellStyle name="Normal 3 2 2 5 2 5" xfId="41001" xr:uid="{289526C7-0D0A-41B3-B343-9DCB24315933}"/>
    <cellStyle name="Normal 3 2 2 5 2 6" xfId="41002" xr:uid="{7282BAB7-833E-4281-B03D-C0BBCFB3D2F2}"/>
    <cellStyle name="Normal 3 2 2 5 3" xfId="41003" xr:uid="{9EBE80B7-DD23-4D44-91D2-D66F0FA6D3BE}"/>
    <cellStyle name="Normal 3 2 2 5 3 2" xfId="41004" xr:uid="{84B20FCE-3949-4A83-BF19-5D9098A2F12C}"/>
    <cellStyle name="Normal 3 2 2 5 3 2 2" xfId="41005" xr:uid="{1F64CC85-664B-4C08-99B2-DB0407F6A68C}"/>
    <cellStyle name="Normal 3 2 2 5 3 2 3" xfId="41006" xr:uid="{C752302F-B070-4424-877A-7CD243EFC2E9}"/>
    <cellStyle name="Normal 3 2 2 5 3 3" xfId="41007" xr:uid="{34353A49-89C2-4ED3-9931-9D8B4E8029EA}"/>
    <cellStyle name="Normal 3 2 2 5 3 4" xfId="41008" xr:uid="{1DE330D8-12F1-4912-B0BE-12E8CECDC6C8}"/>
    <cellStyle name="Normal 3 2 2 5 4" xfId="41009" xr:uid="{BC7E9C70-2A53-4D66-818A-452E98D13C84}"/>
    <cellStyle name="Normal 3 2 2 5 4 2" xfId="41010" xr:uid="{F40E1AD9-6EEB-42CA-92B5-E5D4F3AAFB04}"/>
    <cellStyle name="Normal 3 2 2 5 4 2 2" xfId="41011" xr:uid="{7A4669B9-F0F7-4593-9709-C817682A41B0}"/>
    <cellStyle name="Normal 3 2 2 5 4 3" xfId="41012" xr:uid="{C85F44D0-5B8C-4537-B6BE-907D31C6C0E7}"/>
    <cellStyle name="Normal 3 2 2 5 5" xfId="41013" xr:uid="{B28CA850-D733-492F-A653-D0962E7F80CC}"/>
    <cellStyle name="Normal 3 2 2 5 5 2" xfId="41014" xr:uid="{C177238B-BB44-4821-962B-EB67604072A3}"/>
    <cellStyle name="Normal 3 2 2 5 5 3" xfId="41015" xr:uid="{1CC9D599-7168-4818-B2F4-C070D9DFCC9B}"/>
    <cellStyle name="Normal 3 2 2 5 6" xfId="41016" xr:uid="{CC2B5683-963C-4615-A743-21160E683BEF}"/>
    <cellStyle name="Normal 3 2 2 5 7" xfId="41017" xr:uid="{600A79AE-15EF-4A68-8B2F-01B3A91063BE}"/>
    <cellStyle name="Normal 3 2 2 6" xfId="41018" xr:uid="{25D432AE-D689-4825-91BD-7F0C01FAB9DA}"/>
    <cellStyle name="Normal 3 2 2 6 2" xfId="41019" xr:uid="{8EF21989-FA2A-4442-A235-5104DAA598C8}"/>
    <cellStyle name="Normal 3 2 2 6 2 2" xfId="41020" xr:uid="{A3E6395F-6EDF-429D-946B-11DE0B924A86}"/>
    <cellStyle name="Normal 3 2 2 6 2 2 2" xfId="41021" xr:uid="{1C40A0FE-DF5A-4A4E-9A2D-9B54C4B09CE1}"/>
    <cellStyle name="Normal 3 2 2 6 2 2 2 2" xfId="41022" xr:uid="{E7DA7978-C2F8-4496-9675-6AD30A9A6A42}"/>
    <cellStyle name="Normal 3 2 2 6 2 2 3" xfId="41023" xr:uid="{272B5ED0-C292-439B-9804-C19EFD190C14}"/>
    <cellStyle name="Normal 3 2 2 6 2 2 4" xfId="41024" xr:uid="{46C8F90A-AA4C-4C33-AACE-980F6CD88D08}"/>
    <cellStyle name="Normal 3 2 2 6 2 3" xfId="41025" xr:uid="{0BFD0B25-D4F2-474A-8BE3-47CA3AC8D2EC}"/>
    <cellStyle name="Normal 3 2 2 6 2 3 2" xfId="41026" xr:uid="{CB81A05D-9344-4ACC-97D3-644B965B2302}"/>
    <cellStyle name="Normal 3 2 2 6 2 4" xfId="41027" xr:uid="{56D0E7DB-89F6-4C71-96D0-C42FD94DF08F}"/>
    <cellStyle name="Normal 3 2 2 6 2 5" xfId="41028" xr:uid="{96A76E0E-1FD3-41CC-A53D-6F67958F480C}"/>
    <cellStyle name="Normal 3 2 2 6 3" xfId="41029" xr:uid="{572C4AD5-4C7C-453D-968C-A314AAAE782C}"/>
    <cellStyle name="Normal 3 2 2 6 3 2" xfId="41030" xr:uid="{3104C827-8BC5-4B2C-8CF5-39A1202BD899}"/>
    <cellStyle name="Normal 3 2 2 6 3 2 2" xfId="41031" xr:uid="{8822356D-25CC-4B4B-86EE-98409DB70C46}"/>
    <cellStyle name="Normal 3 2 2 6 3 2 3" xfId="41032" xr:uid="{A29E716C-ADA9-4FE2-B985-021F7B5D25F0}"/>
    <cellStyle name="Normal 3 2 2 6 3 3" xfId="41033" xr:uid="{C4571C67-C4A0-4E2E-9AAF-F3F3AD948B39}"/>
    <cellStyle name="Normal 3 2 2 6 3 4" xfId="41034" xr:uid="{673334C5-982A-4477-BF01-65AFF9A82833}"/>
    <cellStyle name="Normal 3 2 2 6 4" xfId="41035" xr:uid="{186CFFB5-0F75-4B4F-BAB8-0C6E94E37FDC}"/>
    <cellStyle name="Normal 3 2 2 6 4 2" xfId="41036" xr:uid="{372A7FF6-3BC1-4095-8B96-1B63D40F46FA}"/>
    <cellStyle name="Normal 3 2 2 6 4 3" xfId="41037" xr:uid="{F48F8757-5B12-444F-BC8D-D6D3515D890C}"/>
    <cellStyle name="Normal 3 2 2 6 5" xfId="41038" xr:uid="{BC352514-1299-4E65-B8A7-AC3A8F28D900}"/>
    <cellStyle name="Normal 3 2 2 6 5 2" xfId="41039" xr:uid="{534764ED-8FC4-4E74-9C1C-D8F4E4AF7695}"/>
    <cellStyle name="Normal 3 2 2 6 6" xfId="41040" xr:uid="{D7C28CD1-19A1-415D-9E9D-3A17F8F1F4E4}"/>
    <cellStyle name="Normal 3 2 2 6 7" xfId="41041" xr:uid="{8701EA5F-7279-45F1-92CE-AFC73092E72A}"/>
    <cellStyle name="Normal 3 2 2 7" xfId="41042" xr:uid="{734B957B-7C60-452F-B0F6-70D57F139C8A}"/>
    <cellStyle name="Normal 3 2 2 7 2" xfId="41043" xr:uid="{C162BE5C-3A38-44A3-BC10-9FCD9032C86E}"/>
    <cellStyle name="Normal 3 2 2 7 2 2" xfId="41044" xr:uid="{91DA8735-941A-4F74-B5A9-838573788D5D}"/>
    <cellStyle name="Normal 3 2 2 7 2 2 2" xfId="41045" xr:uid="{5923D39D-E041-47F1-9227-A50854CF2709}"/>
    <cellStyle name="Normal 3 2 2 7 2 2 2 2" xfId="41046" xr:uid="{AF0AF756-A803-4BCA-983D-5A2418462933}"/>
    <cellStyle name="Normal 3 2 2 7 2 2 3" xfId="41047" xr:uid="{DFE6C29A-7473-4340-A627-B1E715A16295}"/>
    <cellStyle name="Normal 3 2 2 7 2 3" xfId="41048" xr:uid="{4AF71949-E10F-48FB-90CB-ECD2BD9D3A49}"/>
    <cellStyle name="Normal 3 2 2 7 2 3 2" xfId="41049" xr:uid="{9578898A-0576-4738-A2FF-554A72F6FB43}"/>
    <cellStyle name="Normal 3 2 2 7 2 4" xfId="41050" xr:uid="{53B9984B-D961-4BDA-8E5C-A9995333898B}"/>
    <cellStyle name="Normal 3 2 2 7 2 5" xfId="41051" xr:uid="{A0EE3050-0D04-45E7-B1C2-46CBD17E9E24}"/>
    <cellStyle name="Normal 3 2 2 7 3" xfId="41052" xr:uid="{0B3DD386-7BE4-46C6-9730-E7E6C0BB556A}"/>
    <cellStyle name="Normal 3 2 2 7 3 2" xfId="41053" xr:uid="{7ECE7A07-D39A-461F-996A-E217CC5B59AB}"/>
    <cellStyle name="Normal 3 2 2 7 3 2 2" xfId="41054" xr:uid="{953C24C6-F4B5-421D-A422-5DE1F68A21D1}"/>
    <cellStyle name="Normal 3 2 2 7 3 3" xfId="41055" xr:uid="{4F2F5745-32CA-4FDB-881A-F6F9543B9295}"/>
    <cellStyle name="Normal 3 2 2 7 4" xfId="41056" xr:uid="{43600D0E-A6FC-4137-B322-9CC2E262D2AF}"/>
    <cellStyle name="Normal 3 2 2 7 4 2" xfId="41057" xr:uid="{DDB787C1-0381-4A8C-AD2D-FD99923F61A7}"/>
    <cellStyle name="Normal 3 2 2 7 5" xfId="41058" xr:uid="{344DADF7-A78B-49CF-AEB1-85BD70ADE4FE}"/>
    <cellStyle name="Normal 3 2 2 7 5 2" xfId="41059" xr:uid="{EB1794A7-89B7-4D19-BF5D-9C6EC5FE1298}"/>
    <cellStyle name="Normal 3 2 2 7 6" xfId="41060" xr:uid="{09A77557-244C-4437-BC8D-201B80E1D0FF}"/>
    <cellStyle name="Normal 3 2 2 7 7" xfId="41061" xr:uid="{F441FFA0-9114-48C4-AD6E-A5756D189943}"/>
    <cellStyle name="Normal 3 2 2 8" xfId="41062" xr:uid="{30713E8C-EFCD-46B6-B8CB-51CE44F7533A}"/>
    <cellStyle name="Normal 3 2 2 8 2" xfId="41063" xr:uid="{1457CA99-93C9-4043-BAAB-5A6021BBEA5F}"/>
    <cellStyle name="Normal 3 2 2 8 2 2" xfId="41064" xr:uid="{83D07568-5516-45CB-A8CE-307DF8E3C08E}"/>
    <cellStyle name="Normal 3 2 2 8 2 2 2" xfId="41065" xr:uid="{5BFA77C1-9DBC-465F-915F-4A9B968ECAAF}"/>
    <cellStyle name="Normal 3 2 2 8 2 2 2 2" xfId="41066" xr:uid="{90EDDF19-FB40-4D68-9B28-9EC9794C0A67}"/>
    <cellStyle name="Normal 3 2 2 8 2 2 3" xfId="41067" xr:uid="{10F4691E-5DF6-4353-8495-D2ED359F6DCF}"/>
    <cellStyle name="Normal 3 2 2 8 2 3" xfId="41068" xr:uid="{48EB4FB4-3BB0-4802-8C04-72FA88DED9FB}"/>
    <cellStyle name="Normal 3 2 2 8 2 3 2" xfId="41069" xr:uid="{7FAEBBFB-FFE9-4CB2-9D23-29CE5B611B24}"/>
    <cellStyle name="Normal 3 2 2 8 2 4" xfId="41070" xr:uid="{5BD63CC3-59F0-4B28-9EA5-A896E2951AF0}"/>
    <cellStyle name="Normal 3 2 2 8 2 5" xfId="41071" xr:uid="{560F59DA-D7F8-454F-B437-61125647C797}"/>
    <cellStyle name="Normal 3 2 2 8 3" xfId="41072" xr:uid="{0C2BF896-8ECF-4A3E-A738-5F2B1F844C3F}"/>
    <cellStyle name="Normal 3 2 2 8 3 2" xfId="41073" xr:uid="{683E5461-5F9F-473A-A66F-AF048E15EAE0}"/>
    <cellStyle name="Normal 3 2 2 8 3 2 2" xfId="41074" xr:uid="{DA752B03-E932-4763-A749-C8F84D8230D4}"/>
    <cellStyle name="Normal 3 2 2 8 3 3" xfId="41075" xr:uid="{D25DE94A-C24E-4534-A2BF-D26E9C841BB4}"/>
    <cellStyle name="Normal 3 2 2 8 4" xfId="41076" xr:uid="{5D5F21EE-0B9E-43F3-A632-F3E1C2030EB9}"/>
    <cellStyle name="Normal 3 2 2 8 4 2" xfId="41077" xr:uid="{4681B005-A1FB-44E4-B99C-B6E4888FF18B}"/>
    <cellStyle name="Normal 3 2 2 8 5" xfId="41078" xr:uid="{E67B4BD4-B18D-49CE-B9B3-0E2F792EBC59}"/>
    <cellStyle name="Normal 3 2 2 8 5 2" xfId="41079" xr:uid="{D4C7FEDB-B1B9-4317-B12F-EC1CB1B219C4}"/>
    <cellStyle name="Normal 3 2 2 8 6" xfId="41080" xr:uid="{409CF75B-86A3-4E5B-9671-1C020BC120D5}"/>
    <cellStyle name="Normal 3 2 2 8 7" xfId="41081" xr:uid="{F90B14F8-C382-441B-BD5E-B92313E6384F}"/>
    <cellStyle name="Normal 3 2 2 9" xfId="41082" xr:uid="{AD0622AD-034F-4AD7-A5F1-17827A01B159}"/>
    <cellStyle name="Normal 3 2 2 9 2" xfId="41083" xr:uid="{639AE296-2B3B-4D0A-9074-A44728241390}"/>
    <cellStyle name="Normal 3 2 2 9 2 2" xfId="41084" xr:uid="{654189E6-397A-4E22-95AE-A304FF25E8C0}"/>
    <cellStyle name="Normal 3 2 2 9 2 2 2" xfId="41085" xr:uid="{13038C3E-3C95-4D57-B634-8C68B066F6FB}"/>
    <cellStyle name="Normal 3 2 2 9 2 2 2 2" xfId="41086" xr:uid="{A91973EB-35E1-4472-8487-D604ECB648CB}"/>
    <cellStyle name="Normal 3 2 2 9 2 2 3" xfId="41087" xr:uid="{DADB569F-2132-4135-9D58-9A1EC6A753F5}"/>
    <cellStyle name="Normal 3 2 2 9 2 3" xfId="41088" xr:uid="{598A59EC-647A-4F86-B421-950D808C727C}"/>
    <cellStyle name="Normal 3 2 2 9 2 3 2" xfId="41089" xr:uid="{7C3D33E8-3AFC-4BC8-80D7-09987898E89A}"/>
    <cellStyle name="Normal 3 2 2 9 2 4" xfId="41090" xr:uid="{D72C4158-0140-4841-A72E-C1F12E01BE68}"/>
    <cellStyle name="Normal 3 2 2 9 3" xfId="41091" xr:uid="{1D3C9E0F-A069-4568-89C8-F9DBDE14D805}"/>
    <cellStyle name="Normal 3 2 2 9 3 2" xfId="41092" xr:uid="{BD265587-59DA-4B58-A13F-9126E58439DC}"/>
    <cellStyle name="Normal 3 2 2 9 3 2 2" xfId="41093" xr:uid="{720E811E-D88E-4524-AE96-DFDDBB842302}"/>
    <cellStyle name="Normal 3 2 2 9 3 3" xfId="41094" xr:uid="{8B6A0040-4E8E-41FB-987D-FB94629CB35B}"/>
    <cellStyle name="Normal 3 2 2 9 4" xfId="41095" xr:uid="{1F70E4CB-0AAC-402A-9BB8-7ACDAE26950A}"/>
    <cellStyle name="Normal 3 2 2 9 4 2" xfId="41096" xr:uid="{15985C82-B81C-4C6A-974B-A2B1E01FDE39}"/>
    <cellStyle name="Normal 3 2 2 9 5" xfId="41097" xr:uid="{A9B7D06C-B932-4454-A443-FD5EB82F187A}"/>
    <cellStyle name="Normal 3 2 2 9 6" xfId="41098" xr:uid="{64289A71-589F-47C8-BD03-21ECE8E6468D}"/>
    <cellStyle name="Normal 3 2 2_Asset Register (new)" xfId="41099" xr:uid="{8EC9F66B-FBDB-40DE-8396-0D8EB4F8026C}"/>
    <cellStyle name="Normal 3 2 3" xfId="41100" xr:uid="{AD7FE789-745D-4C3F-8F59-AF4E3B44E3B9}"/>
    <cellStyle name="Normal 3 2 3 10" xfId="41101" xr:uid="{1F59DB72-AB0B-44C9-916F-73149FBE71DF}"/>
    <cellStyle name="Normal 3 2 3 11" xfId="41102" xr:uid="{8DA9C586-EFD4-40B1-BFD6-8B3F90C5F645}"/>
    <cellStyle name="Normal 3 2 3 2" xfId="41103" xr:uid="{999DD131-01D1-49AD-B5E2-8C234D1D26B2}"/>
    <cellStyle name="Normal 3 2 3 2 2" xfId="41104" xr:uid="{F6F340E5-1237-4EBE-A697-9BF03CB88423}"/>
    <cellStyle name="Normal 3 2 3 2 2 2" xfId="41105" xr:uid="{3A9BDC2F-581A-4D00-A5B5-D07BCD062883}"/>
    <cellStyle name="Normal 3 2 3 2 2 2 2" xfId="41106" xr:uid="{7922810E-6FA6-4542-9B4F-2BA7D1DE1433}"/>
    <cellStyle name="Normal 3 2 3 2 2 2 2 2" xfId="41107" xr:uid="{CA832F23-C12A-4E1A-BB39-6212F145146E}"/>
    <cellStyle name="Normal 3 2 3 2 2 2 2 2 2" xfId="41108" xr:uid="{63BD5852-61B6-4CDD-B9DA-B15164876AEC}"/>
    <cellStyle name="Normal 3 2 3 2 2 2 2 3" xfId="41109" xr:uid="{943AAADC-669F-4E0F-9AF7-B7A2395F7205}"/>
    <cellStyle name="Normal 3 2 3 2 2 2 3" xfId="41110" xr:uid="{8E3EEA17-7D5E-4EED-9CF4-4E1DB354CF04}"/>
    <cellStyle name="Normal 3 2 3 2 2 2 3 2" xfId="41111" xr:uid="{33BE878A-3F54-4B40-91FF-AD911F74F1BF}"/>
    <cellStyle name="Normal 3 2 3 2 2 2 4" xfId="41112" xr:uid="{3AABC4BE-97FD-481F-92A1-4BED0578A41B}"/>
    <cellStyle name="Normal 3 2 3 2 2 2 4 2" xfId="41113" xr:uid="{5142A3AF-B0E1-4CC9-A41A-EDC2BDF71437}"/>
    <cellStyle name="Normal 3 2 3 2 2 2 5" xfId="41114" xr:uid="{BBBF3E17-3214-4949-965B-ED099EF016D2}"/>
    <cellStyle name="Normal 3 2 3 2 2 2 6" xfId="41115" xr:uid="{4244A082-0253-4C0C-8AB9-1CFA5759C3D1}"/>
    <cellStyle name="Normal 3 2 3 2 2 3" xfId="41116" xr:uid="{E7234A27-F134-4EB1-9BA9-23D4C17A4FCC}"/>
    <cellStyle name="Normal 3 2 3 2 2 3 2" xfId="41117" xr:uid="{F4AAF42C-8688-4819-9991-D4C020B17021}"/>
    <cellStyle name="Normal 3 2 3 2 2 3 2 2" xfId="41118" xr:uid="{CFC53B61-BC9B-4A74-A6A6-D9B56C69441F}"/>
    <cellStyle name="Normal 3 2 3 2 2 3 3" xfId="41119" xr:uid="{EC0FDE50-0881-4DE9-87EB-F00473414154}"/>
    <cellStyle name="Normal 3 2 3 2 2 4" xfId="41120" xr:uid="{C88CED12-755B-46F0-B4F6-B41910812E24}"/>
    <cellStyle name="Normal 3 2 3 2 2 4 2" xfId="41121" xr:uid="{E8D6A04C-9165-4477-BCC4-B44FA358E32F}"/>
    <cellStyle name="Normal 3 2 3 2 2 5" xfId="41122" xr:uid="{EE32075E-02D3-4F2B-AE03-BC1BBEAD4198}"/>
    <cellStyle name="Normal 3 2 3 2 2 5 2" xfId="41123" xr:uid="{42358005-2BF3-4AAE-999F-018B5E1788E4}"/>
    <cellStyle name="Normal 3 2 3 2 2 6" xfId="41124" xr:uid="{B7325246-EA59-4917-B723-0D149C14E912}"/>
    <cellStyle name="Normal 3 2 3 2 2 7" xfId="41125" xr:uid="{45B86ADB-527B-41B5-86D8-9FCF5D87E491}"/>
    <cellStyle name="Normal 3 2 3 2 3" xfId="41126" xr:uid="{5CAC4EC6-078D-47CF-AB1C-D49BA26330A8}"/>
    <cellStyle name="Normal 3 2 3 2 3 2" xfId="41127" xr:uid="{78F2FD32-1F57-408F-A286-CBE3A2CB0F8D}"/>
    <cellStyle name="Normal 3 2 3 2 3 2 2" xfId="41128" xr:uid="{92AF60D6-A213-4A32-A7D7-0025B6086818}"/>
    <cellStyle name="Normal 3 2 3 2 3 2 2 2" xfId="41129" xr:uid="{3182AF93-6BD5-4C03-AA2C-C002C7193734}"/>
    <cellStyle name="Normal 3 2 3 2 3 2 2 2 2" xfId="41130" xr:uid="{C80E1922-53D9-4B09-9310-FFAEECA2F33E}"/>
    <cellStyle name="Normal 3 2 3 2 3 2 2 3" xfId="41131" xr:uid="{78C61395-A11F-4B0D-A0EB-CCA4819A8757}"/>
    <cellStyle name="Normal 3 2 3 2 3 2 3" xfId="41132" xr:uid="{C4C82D69-7202-47BF-8BA8-767B75E0C692}"/>
    <cellStyle name="Normal 3 2 3 2 3 2 3 2" xfId="41133" xr:uid="{B3108565-1BEA-4A82-A03F-9EC5331FE989}"/>
    <cellStyle name="Normal 3 2 3 2 3 2 4" xfId="41134" xr:uid="{2E2EAB2C-A905-448C-910B-249A72A85F53}"/>
    <cellStyle name="Normal 3 2 3 2 3 2 5" xfId="41135" xr:uid="{6E35164E-77EB-4CAC-8DCC-73EF4913B865}"/>
    <cellStyle name="Normal 3 2 3 2 3 3" xfId="41136" xr:uid="{574D4B30-7E9C-409F-95F7-822DD6509E7E}"/>
    <cellStyle name="Normal 3 2 3 2 3 3 2" xfId="41137" xr:uid="{E9B349A0-1D98-4502-94BF-A94771F40FC6}"/>
    <cellStyle name="Normal 3 2 3 2 3 3 2 2" xfId="41138" xr:uid="{77D2EBBD-E569-43D2-BA5A-72C69C5F9F59}"/>
    <cellStyle name="Normal 3 2 3 2 3 3 3" xfId="41139" xr:uid="{6DD1B603-71C6-4D7B-91A6-18E23EBB973F}"/>
    <cellStyle name="Normal 3 2 3 2 3 4" xfId="41140" xr:uid="{2D1C986E-F110-47E5-914E-80D968D83E53}"/>
    <cellStyle name="Normal 3 2 3 2 3 4 2" xfId="41141" xr:uid="{A8455257-8E94-40A6-8D9E-9F8948C65FD9}"/>
    <cellStyle name="Normal 3 2 3 2 3 5" xfId="41142" xr:uid="{240178F2-B0FA-47CB-92E4-9C82F5397E1B}"/>
    <cellStyle name="Normal 3 2 3 2 3 5 2" xfId="41143" xr:uid="{078BF9CB-5C62-4C9C-81AC-EF9D4E6406EA}"/>
    <cellStyle name="Normal 3 2 3 2 3 6" xfId="41144" xr:uid="{8869CC30-D9B3-4762-AF99-E1A045234870}"/>
    <cellStyle name="Normal 3 2 3 2 3 7" xfId="41145" xr:uid="{6FF7710E-971F-45AA-91E9-FA1BA0498064}"/>
    <cellStyle name="Normal 3 2 3 2 4" xfId="41146" xr:uid="{B5BF9196-5E2D-4500-9A17-9F981C693F86}"/>
    <cellStyle name="Normal 3 2 3 2 4 2" xfId="41147" xr:uid="{C12BE887-F8D5-4860-9A01-29956B18B2F4}"/>
    <cellStyle name="Normal 3 2 3 2 4 2 2" xfId="41148" xr:uid="{6998BC5F-2F96-4554-B81B-D79E63183D1B}"/>
    <cellStyle name="Normal 3 2 3 2 4 2 2 2" xfId="41149" xr:uid="{9BC800DB-35BC-4C73-A221-D19FCC3E4FFF}"/>
    <cellStyle name="Normal 3 2 3 2 4 2 3" xfId="41150" xr:uid="{7E77DD06-8DA1-40C3-A53C-3400E0467C2B}"/>
    <cellStyle name="Normal 3 2 3 2 4 3" xfId="41151" xr:uid="{2CD59CF3-CA17-4F00-9C4B-454E65970607}"/>
    <cellStyle name="Normal 3 2 3 2 4 3 2" xfId="41152" xr:uid="{41A48143-DDD7-4CA5-8D15-BF389A0E2CDB}"/>
    <cellStyle name="Normal 3 2 3 2 4 4" xfId="41153" xr:uid="{2483FC4C-FAFE-4712-B5C4-F5987A21220A}"/>
    <cellStyle name="Normal 3 2 3 2 4 5" xfId="41154" xr:uid="{A95CAC30-7669-4E43-A165-7E62AE2D8B25}"/>
    <cellStyle name="Normal 3 2 3 2 5" xfId="41155" xr:uid="{CECC13CD-1A36-4562-96CA-A921FE82F2F1}"/>
    <cellStyle name="Normal 3 2 3 2 5 2" xfId="41156" xr:uid="{2F5E6B4A-6898-448C-B554-A0A982214EED}"/>
    <cellStyle name="Normal 3 2 3 2 5 2 2" xfId="41157" xr:uid="{D950A24C-93AF-4B79-9C82-D265E21C4CFD}"/>
    <cellStyle name="Normal 3 2 3 2 5 3" xfId="41158" xr:uid="{17A94D1C-DDDB-4375-A723-45184DA1917B}"/>
    <cellStyle name="Normal 3 2 3 2 6" xfId="41159" xr:uid="{DDADB17B-EB87-49A8-8A34-9E18AC142091}"/>
    <cellStyle name="Normal 3 2 3 2 6 2" xfId="41160" xr:uid="{DD14019D-A58A-4E8B-88E7-74E88000F234}"/>
    <cellStyle name="Normal 3 2 3 2 7" xfId="41161" xr:uid="{DD2505AF-E6B9-4938-85F4-9530FCB3E39F}"/>
    <cellStyle name="Normal 3 2 3 2 7 2" xfId="41162" xr:uid="{F6122278-EB48-4E9F-AB24-D26D5672EAA0}"/>
    <cellStyle name="Normal 3 2 3 2 8" xfId="41163" xr:uid="{9AADD809-9C39-4159-802A-04231C5E4011}"/>
    <cellStyle name="Normal 3 2 3 2 9" xfId="41164" xr:uid="{66C7A4F2-C5DA-4D84-86C6-85C85C2CC567}"/>
    <cellStyle name="Normal 3 2 3 3" xfId="41165" xr:uid="{58A213C1-CA73-4DA2-8A13-3A616FF01D61}"/>
    <cellStyle name="Normal 3 2 3 3 2" xfId="41166" xr:uid="{E9DC92DF-5372-402E-AB03-0FF4EE2E8F5E}"/>
    <cellStyle name="Normal 3 2 3 3 2 2" xfId="41167" xr:uid="{AE4ABB19-6298-4A23-8CDB-EBAFF8028C55}"/>
    <cellStyle name="Normal 3 2 3 3 2 2 2" xfId="41168" xr:uid="{048B600C-142E-41A8-BB0C-DC2A8A153223}"/>
    <cellStyle name="Normal 3 2 3 3 2 2 2 2" xfId="41169" xr:uid="{1683EA7E-7E25-485E-8998-D77866D7E663}"/>
    <cellStyle name="Normal 3 2 3 3 2 2 2 2 2" xfId="41170" xr:uid="{A0C2C14E-CB03-4353-B46B-1BBC0A90C41D}"/>
    <cellStyle name="Normal 3 2 3 3 2 2 2 3" xfId="41171" xr:uid="{ECA4D14D-8846-4338-9DA2-10E368476B7B}"/>
    <cellStyle name="Normal 3 2 3 3 2 2 3" xfId="41172" xr:uid="{74F5E7E1-148E-43EE-BEA2-783D3766D865}"/>
    <cellStyle name="Normal 3 2 3 3 2 2 3 2" xfId="41173" xr:uid="{F64C21B1-F25A-43BA-B769-3C89923BCE91}"/>
    <cellStyle name="Normal 3 2 3 3 2 2 4" xfId="41174" xr:uid="{C948F92B-9030-454D-9123-0D556F422DA9}"/>
    <cellStyle name="Normal 3 2 3 3 2 3" xfId="41175" xr:uid="{E9F43ACA-FB44-4E96-A487-466152CDE9F1}"/>
    <cellStyle name="Normal 3 2 3 3 2 3 2" xfId="41176" xr:uid="{CBC3925A-4F91-4EDD-9FCF-3F91BE181457}"/>
    <cellStyle name="Normal 3 2 3 3 2 3 2 2" xfId="41177" xr:uid="{55BE30FA-755F-488C-B848-575CEAF695D9}"/>
    <cellStyle name="Normal 3 2 3 3 2 3 3" xfId="41178" xr:uid="{260C8398-6B18-4B34-A566-7DBA0A466A31}"/>
    <cellStyle name="Normal 3 2 3 3 2 4" xfId="41179" xr:uid="{7153B3D9-F65C-4E06-8B9B-A3B3CB96F26D}"/>
    <cellStyle name="Normal 3 2 3 3 2 4 2" xfId="41180" xr:uid="{E573B608-0A65-4D16-A727-ABCED79F746E}"/>
    <cellStyle name="Normal 3 2 3 3 2 5" xfId="41181" xr:uid="{8B24C04C-F72F-4B51-908E-10D6D318B694}"/>
    <cellStyle name="Normal 3 2 3 3 2 5 2" xfId="41182" xr:uid="{D4803D15-95A4-4117-B187-010E713DB981}"/>
    <cellStyle name="Normal 3 2 3 3 2 6" xfId="41183" xr:uid="{59032D95-BEB7-4CBA-B3E5-217D0902EC98}"/>
    <cellStyle name="Normal 3 2 3 3 2 7" xfId="41184" xr:uid="{CE3E6EF0-8EA2-442D-B58B-1D07A88AA7BE}"/>
    <cellStyle name="Normal 3 2 3 3 3" xfId="41185" xr:uid="{F9AB0001-0BF0-4823-8E79-28E4C006A047}"/>
    <cellStyle name="Normal 3 2 3 3 3 2" xfId="41186" xr:uid="{A2914F91-3B29-4464-978A-546EE88AFB2F}"/>
    <cellStyle name="Normal 3 2 3 3 3 2 2" xfId="41187" xr:uid="{91045534-C89D-43A3-9704-928FDB434DD4}"/>
    <cellStyle name="Normal 3 2 3 3 3 2 2 2" xfId="41188" xr:uid="{4623FA66-B3D5-4280-8DD7-386C91DC43F5}"/>
    <cellStyle name="Normal 3 2 3 3 3 2 2 2 2" xfId="41189" xr:uid="{01835383-537C-495E-A8BC-DBB1A02C4085}"/>
    <cellStyle name="Normal 3 2 3 3 3 2 2 3" xfId="41190" xr:uid="{A386B9EE-9CCD-4336-919B-70FB46163EDE}"/>
    <cellStyle name="Normal 3 2 3 3 3 2 3" xfId="41191" xr:uid="{42F196FA-8A20-481C-9DD4-BE47439D8DDA}"/>
    <cellStyle name="Normal 3 2 3 3 3 2 3 2" xfId="41192" xr:uid="{EC52F1D2-8790-4B13-9A4D-B3D05E2101EA}"/>
    <cellStyle name="Normal 3 2 3 3 3 2 4" xfId="41193" xr:uid="{B2001863-B0F4-404C-8EE4-EC3E218A82D0}"/>
    <cellStyle name="Normal 3 2 3 3 3 3" xfId="41194" xr:uid="{199550BE-B3C5-488B-BAEC-13E283969C44}"/>
    <cellStyle name="Normal 3 2 3 3 3 3 2" xfId="41195" xr:uid="{02953BBD-3595-4679-AE10-77C47844AACE}"/>
    <cellStyle name="Normal 3 2 3 3 3 3 2 2" xfId="41196" xr:uid="{F0D3D7C8-D9C2-4C82-83D6-263096DFD351}"/>
    <cellStyle name="Normal 3 2 3 3 3 3 3" xfId="41197" xr:uid="{3116CC56-6E4C-4A99-86EA-B3F24836C0E1}"/>
    <cellStyle name="Normal 3 2 3 3 3 4" xfId="41198" xr:uid="{859A2F2F-8A9B-4194-9225-BFA63D8E7A12}"/>
    <cellStyle name="Normal 3 2 3 3 3 4 2" xfId="41199" xr:uid="{B3868D71-CE48-4E92-B222-5613455EB197}"/>
    <cellStyle name="Normal 3 2 3 3 3 5" xfId="41200" xr:uid="{91F80DDB-F0DE-46A3-A320-C05A33C3647D}"/>
    <cellStyle name="Normal 3 2 3 3 4" xfId="41201" xr:uid="{7F92A099-EB5B-4F61-996B-6DFA4ACAD805}"/>
    <cellStyle name="Normal 3 2 3 3 4 2" xfId="41202" xr:uid="{0C8ED64B-D755-4A77-83BE-DE2012516365}"/>
    <cellStyle name="Normal 3 2 3 3 4 2 2" xfId="41203" xr:uid="{293DA704-81AB-411A-9D6E-BECACC1910F6}"/>
    <cellStyle name="Normal 3 2 3 3 4 2 2 2" xfId="41204" xr:uid="{0302789D-B915-4388-9530-7BB3BA0BA718}"/>
    <cellStyle name="Normal 3 2 3 3 4 2 3" xfId="41205" xr:uid="{18E36F58-B31B-492C-98E2-34C4E7187451}"/>
    <cellStyle name="Normal 3 2 3 3 4 3" xfId="41206" xr:uid="{76B848EA-EF0E-4D35-A975-11673294BDD8}"/>
    <cellStyle name="Normal 3 2 3 3 4 3 2" xfId="41207" xr:uid="{E70BE1CB-1661-4BF7-9AD8-30AD2C67CC25}"/>
    <cellStyle name="Normal 3 2 3 3 4 4" xfId="41208" xr:uid="{17665F99-8BF2-453B-A756-9FFE76DAACC4}"/>
    <cellStyle name="Normal 3 2 3 3 5" xfId="41209" xr:uid="{4D9B9F74-3379-4898-A65F-B5FA9E5F356A}"/>
    <cellStyle name="Normal 3 2 3 3 5 2" xfId="41210" xr:uid="{22DCAB5C-707E-4D72-9673-5DCF3919D3EC}"/>
    <cellStyle name="Normal 3 2 3 3 5 2 2" xfId="41211" xr:uid="{73000C9D-DA7C-46E5-914C-89622DAFDF32}"/>
    <cellStyle name="Normal 3 2 3 3 5 3" xfId="41212" xr:uid="{4709E24F-CD6C-4623-8505-1F80BDE9E9B2}"/>
    <cellStyle name="Normal 3 2 3 3 6" xfId="41213" xr:uid="{84269CB9-D7EF-4FF9-A151-1A6E29045039}"/>
    <cellStyle name="Normal 3 2 3 3 6 2" xfId="41214" xr:uid="{08A61E11-EF5D-4E1D-A62B-33D3669EE21A}"/>
    <cellStyle name="Normal 3 2 3 3 7" xfId="41215" xr:uid="{CE240726-055F-4895-8CD0-76EA795559AD}"/>
    <cellStyle name="Normal 3 2 3 3 7 2" xfId="41216" xr:uid="{C71FD04C-15C6-4918-BD13-252F2D4F3FC8}"/>
    <cellStyle name="Normal 3 2 3 3 8" xfId="41217" xr:uid="{E299D12C-CC37-4116-B850-3F2A4BB5AD4E}"/>
    <cellStyle name="Normal 3 2 3 3 9" xfId="41218" xr:uid="{9FA1A539-D2A0-48BB-B8E3-3073251E3782}"/>
    <cellStyle name="Normal 3 2 3 4" xfId="41219" xr:uid="{00EFC489-2FD3-4A91-9442-888B8C88A5AC}"/>
    <cellStyle name="Normal 3 2 3 4 2" xfId="41220" xr:uid="{88CA1E8C-4100-404F-952A-42975CC9F433}"/>
    <cellStyle name="Normal 3 2 3 4 2 2" xfId="41221" xr:uid="{494B4B4B-8ECC-41F5-BD3D-2DB518511286}"/>
    <cellStyle name="Normal 3 2 3 4 2 3" xfId="41222" xr:uid="{3F3068FB-00A9-4D5E-807A-EED96E7ED234}"/>
    <cellStyle name="Normal 3 2 3 4 3" xfId="41223" xr:uid="{9656EEA4-DF6C-43B8-BB2A-6963862D85FB}"/>
    <cellStyle name="Normal 3 2 3 5" xfId="41224" xr:uid="{A5930BAB-79CA-48CA-B9CD-9A31C822EBBC}"/>
    <cellStyle name="Normal 3 2 3 5 2" xfId="41225" xr:uid="{5F068C35-7689-4026-B835-D4DEBFED513B}"/>
    <cellStyle name="Normal 3 2 3 5 2 2" xfId="41226" xr:uid="{3AAE0A53-72A2-444B-BCEC-DB1AAD55215E}"/>
    <cellStyle name="Normal 3 2 3 5 2 2 2" xfId="41227" xr:uid="{18016D95-F8B0-4CFE-B0C0-EF0D3FD9A32C}"/>
    <cellStyle name="Normal 3 2 3 5 2 2 2 2" xfId="41228" xr:uid="{69A44191-1D1E-4B15-8483-F9FA8FACF284}"/>
    <cellStyle name="Normal 3 2 3 5 2 2 3" xfId="41229" xr:uid="{AC36EACB-7225-49C3-802D-A4D4517A28B2}"/>
    <cellStyle name="Normal 3 2 3 5 2 3" xfId="41230" xr:uid="{11BD0399-FA8C-4F98-BA92-0ACB13AFF8D5}"/>
    <cellStyle name="Normal 3 2 3 5 2 3 2" xfId="41231" xr:uid="{1503553C-CDD8-4184-A3BB-224B82247D1E}"/>
    <cellStyle name="Normal 3 2 3 5 2 4" xfId="41232" xr:uid="{643F5BC3-B758-4BDE-AC94-E26DCCBF4BCE}"/>
    <cellStyle name="Normal 3 2 3 5 3" xfId="41233" xr:uid="{4E8D6DF6-A847-43EB-90ED-9072FB932F62}"/>
    <cellStyle name="Normal 3 2 3 5 3 2" xfId="41234" xr:uid="{643EE560-2722-4309-95E8-0EA3CB21FC00}"/>
    <cellStyle name="Normal 3 2 3 5 3 2 2" xfId="41235" xr:uid="{485D968C-8041-47C0-8167-6271CE43525F}"/>
    <cellStyle name="Normal 3 2 3 5 3 3" xfId="41236" xr:uid="{8E9571E5-09CD-47BB-B0E9-E5614E6208B3}"/>
    <cellStyle name="Normal 3 2 3 5 4" xfId="41237" xr:uid="{01AEC7D1-E9E9-4045-82D3-C2FFDD78EBA8}"/>
    <cellStyle name="Normal 3 2 3 5 4 2" xfId="41238" xr:uid="{8C10D902-7EE4-4099-A2DE-EBB1176D4EFE}"/>
    <cellStyle name="Normal 3 2 3 5 5" xfId="41239" xr:uid="{32E12FC7-6F42-4D10-A8CB-6DB569E1CBAF}"/>
    <cellStyle name="Normal 3 2 3 5 6" xfId="41240" xr:uid="{8D7353A3-E3D3-49E3-8A1F-E3867D0C822A}"/>
    <cellStyle name="Normal 3 2 3 6" xfId="41241" xr:uid="{4C087642-95A1-4C1C-9ACB-77DE09ABECEF}"/>
    <cellStyle name="Normal 3 2 3 6 2" xfId="41242" xr:uid="{0C7575C7-BB87-408C-A4EE-ED34D5AED761}"/>
    <cellStyle name="Normal 3 2 3 6 2 2" xfId="41243" xr:uid="{368C4D93-4C8D-44E1-A45D-3CFB568565B8}"/>
    <cellStyle name="Normal 3 2 3 6 2 2 2" xfId="41244" xr:uid="{2EA3661B-8EBC-4795-B94D-99F4CECE4C96}"/>
    <cellStyle name="Normal 3 2 3 6 2 3" xfId="41245" xr:uid="{737961F4-676C-4A3E-9442-AF176BBB8745}"/>
    <cellStyle name="Normal 3 2 3 6 3" xfId="41246" xr:uid="{AE30B767-AA74-49DC-A84F-8EE38A98A08D}"/>
    <cellStyle name="Normal 3 2 3 6 3 2" xfId="41247" xr:uid="{B07574D5-E29E-4463-A195-1363DBC63F74}"/>
    <cellStyle name="Normal 3 2 3 6 4" xfId="41248" xr:uid="{6A64A2B1-A2C4-484C-A0D7-FB20FF186362}"/>
    <cellStyle name="Normal 3 2 3 7" xfId="41249" xr:uid="{D8D7AB16-B813-4629-91C1-0A44816BF136}"/>
    <cellStyle name="Normal 3 2 3 7 2" xfId="41250" xr:uid="{5EDE87C7-2746-4112-8A63-06918876BB6F}"/>
    <cellStyle name="Normal 3 2 3 7 2 2" xfId="41251" xr:uid="{57D9A5D1-F8B8-4DA3-BD38-8BB1EC0E238C}"/>
    <cellStyle name="Normal 3 2 3 7 3" xfId="41252" xr:uid="{78E9F6C7-CD6E-48CE-90CD-37FC72853B9D}"/>
    <cellStyle name="Normal 3 2 3 8" xfId="41253" xr:uid="{36EC9958-48C1-4A99-A0BA-8D282D5900D8}"/>
    <cellStyle name="Normal 3 2 3 8 2" xfId="41254" xr:uid="{792B5845-9F5F-46FB-81AF-13C552249654}"/>
    <cellStyle name="Normal 3 2 3 9" xfId="41255" xr:uid="{F48BF913-CC83-4633-A4BD-7F04E25A249E}"/>
    <cellStyle name="Normal 3 2 3 9 2" xfId="41256" xr:uid="{06076408-4DF8-4AAB-8EB0-1AEB04759352}"/>
    <cellStyle name="Normal 3 2 3_Asset Register (new)" xfId="41257" xr:uid="{32D9FB87-9704-41AA-910E-D543775B73FD}"/>
    <cellStyle name="Normal 3 2 4" xfId="41258" xr:uid="{3EBD5430-32B0-4650-8D8E-59A59D24996D}"/>
    <cellStyle name="Normal 3 2 4 2" xfId="41259" xr:uid="{7C7F9715-DE58-4BF8-B403-2B3DDF2DF349}"/>
    <cellStyle name="Normal 3 2 4 2 2" xfId="41260" xr:uid="{D46AFE5D-3FFE-4690-89F8-66E2AB705B91}"/>
    <cellStyle name="Normal 3 2 4 2 2 2" xfId="41261" xr:uid="{472A0187-0302-4953-9EBB-579D55076B5C}"/>
    <cellStyle name="Normal 3 2 4 2 2 2 2" xfId="41262" xr:uid="{1BD21E2D-46A3-4D79-A198-09A832AD3380}"/>
    <cellStyle name="Normal 3 2 4 2 2 2 2 2" xfId="41263" xr:uid="{78B1F61C-AF3E-45C5-8097-229C6BDB2CBB}"/>
    <cellStyle name="Normal 3 2 4 2 2 2 3" xfId="41264" xr:uid="{D9C70554-5ECF-4446-B69C-1940E2319668}"/>
    <cellStyle name="Normal 3 2 4 2 2 2 4" xfId="41265" xr:uid="{F0381BB2-C43C-47EE-B318-9FAEF56B7E16}"/>
    <cellStyle name="Normal 3 2 4 2 2 3" xfId="41266" xr:uid="{87880DFB-D610-480A-A832-D7160D5406AC}"/>
    <cellStyle name="Normal 3 2 4 2 2 3 2" xfId="41267" xr:uid="{778497C9-C8E9-42C1-906D-ACBD8C0C4E10}"/>
    <cellStyle name="Normal 3 2 4 2 2 4" xfId="41268" xr:uid="{A5C0B236-A97C-4BE9-9ED7-2A8E84B047BD}"/>
    <cellStyle name="Normal 3 2 4 2 2 4 2" xfId="41269" xr:uid="{BD96EE10-EC8A-40A9-840D-08626FC11D82}"/>
    <cellStyle name="Normal 3 2 4 2 2 5" xfId="41270" xr:uid="{19E26E81-263A-448B-81D6-DED7E8022EC5}"/>
    <cellStyle name="Normal 3 2 4 2 2 6" xfId="41271" xr:uid="{A487BCE1-0A72-4CC7-BC55-F81886078383}"/>
    <cellStyle name="Normal 3 2 4 2 3" xfId="41272" xr:uid="{EAFE07D5-DCF0-4B8B-8AB2-789563D629D8}"/>
    <cellStyle name="Normal 3 2 4 2 3 2" xfId="41273" xr:uid="{F2600A46-CCDE-40B8-9C20-06A309022C92}"/>
    <cellStyle name="Normal 3 2 4 2 3 2 2" xfId="41274" xr:uid="{A39CC070-060E-4046-920E-AC2F73A9ED0A}"/>
    <cellStyle name="Normal 3 2 4 2 3 2 3" xfId="41275" xr:uid="{C00C22C5-C5AD-4EE4-97FE-CEF4B91FC468}"/>
    <cellStyle name="Normal 3 2 4 2 3 3" xfId="41276" xr:uid="{A4A67859-4D68-4963-BD9D-5FF06603F1FC}"/>
    <cellStyle name="Normal 3 2 4 2 3 4" xfId="41277" xr:uid="{1260FA04-1594-4A17-9297-9FBF00CA6EA3}"/>
    <cellStyle name="Normal 3 2 4 2 4" xfId="41278" xr:uid="{85B17F91-352B-48C5-BBBC-4D7DE629DBCD}"/>
    <cellStyle name="Normal 3 2 4 2 4 2" xfId="41279" xr:uid="{11AC875A-ABB2-4A1F-A52F-B707466690E7}"/>
    <cellStyle name="Normal 3 2 4 2 4 3" xfId="41280" xr:uid="{8A64F097-F84F-4D7B-89C9-583213EBEEA0}"/>
    <cellStyle name="Normal 3 2 4 2 5" xfId="41281" xr:uid="{968F8125-EBD4-43F6-B1E1-314494D9982A}"/>
    <cellStyle name="Normal 3 2 4 2 5 2" xfId="41282" xr:uid="{0C550760-5026-4083-8617-C0162D0A69EB}"/>
    <cellStyle name="Normal 3 2 4 2 6" xfId="41283" xr:uid="{1CD158EB-BBD0-4357-BA97-34D4CCB73F3E}"/>
    <cellStyle name="Normal 3 2 4 2 7" xfId="41284" xr:uid="{8B5409BC-59D4-434B-9D91-54492588A373}"/>
    <cellStyle name="Normal 3 2 4 3" xfId="41285" xr:uid="{A225EB63-E948-4E8F-AEDC-3EFDA8F33B76}"/>
    <cellStyle name="Normal 3 2 4 3 2" xfId="41286" xr:uid="{56500D27-71FD-4189-A4AA-1657B0B2C170}"/>
    <cellStyle name="Normal 3 2 4 3 2 2" xfId="41287" xr:uid="{80F20654-A896-42CB-8D2A-05E49E69985B}"/>
    <cellStyle name="Normal 3 2 4 3 2 2 2" xfId="41288" xr:uid="{BF8E8FAF-FE55-4E6E-977D-4D0AEB0F5617}"/>
    <cellStyle name="Normal 3 2 4 3 2 2 2 2" xfId="41289" xr:uid="{39E30A65-8D52-4AC8-B7C2-C6F15D166A72}"/>
    <cellStyle name="Normal 3 2 4 3 2 2 3" xfId="41290" xr:uid="{5DE0594E-86B6-4844-9C12-5E57F30CDC0C}"/>
    <cellStyle name="Normal 3 2 4 3 2 3" xfId="41291" xr:uid="{104AB3A8-61BB-41FE-ABA9-E0149145CBF3}"/>
    <cellStyle name="Normal 3 2 4 3 2 3 2" xfId="41292" xr:uid="{EDCCEA78-05B1-4028-9578-EC01EA6D5303}"/>
    <cellStyle name="Normal 3 2 4 3 2 4" xfId="41293" xr:uid="{EA2DCBD5-4283-40E4-B980-6D464506B4DA}"/>
    <cellStyle name="Normal 3 2 4 3 2 5" xfId="41294" xr:uid="{1275C5C2-DCCA-4ED3-83E1-6AFEB6D50A73}"/>
    <cellStyle name="Normal 3 2 4 3 3" xfId="41295" xr:uid="{DE4AF527-B5A0-4D94-8961-90A38AF90B32}"/>
    <cellStyle name="Normal 3 2 4 3 3 2" xfId="41296" xr:uid="{C8E87BC2-BF56-4DCF-AE61-28F529F985A1}"/>
    <cellStyle name="Normal 3 2 4 3 3 2 2" xfId="41297" xr:uid="{07823A28-E990-4991-915B-7376F7D525E9}"/>
    <cellStyle name="Normal 3 2 4 3 3 3" xfId="41298" xr:uid="{A11F89B4-FC5C-4310-8CCA-DF4069CE242B}"/>
    <cellStyle name="Normal 3 2 4 3 4" xfId="41299" xr:uid="{E6008675-039B-4090-83E8-D2DDA6E7BCA7}"/>
    <cellStyle name="Normal 3 2 4 3 4 2" xfId="41300" xr:uid="{537E85B4-5E19-4ABF-9E7F-2366BB3A23FE}"/>
    <cellStyle name="Normal 3 2 4 3 5" xfId="41301" xr:uid="{1A426EEF-0BA1-4A63-B947-4D43C61E88A6}"/>
    <cellStyle name="Normal 3 2 4 3 5 2" xfId="41302" xr:uid="{D94FC0DA-32AE-4DD1-B91F-45D040190928}"/>
    <cellStyle name="Normal 3 2 4 3 6" xfId="41303" xr:uid="{7EBAB19E-E072-4C74-8AD4-DDC4B6F93130}"/>
    <cellStyle name="Normal 3 2 4 3 7" xfId="41304" xr:uid="{5388D2A3-060B-41BD-9530-9218DC560B97}"/>
    <cellStyle name="Normal 3 2 4 4" xfId="41305" xr:uid="{BE5B0945-2CA7-4AA8-B83F-596438FA47D8}"/>
    <cellStyle name="Normal 3 2 4 4 2" xfId="41306" xr:uid="{75493B78-B9FD-48AF-9BD5-FA85123F061D}"/>
    <cellStyle name="Normal 3 2 4 4 2 2" xfId="41307" xr:uid="{91490711-4FBD-4A9D-9D1C-0851D189850B}"/>
    <cellStyle name="Normal 3 2 4 4 2 2 2" xfId="41308" xr:uid="{88BFF56B-116C-4520-A360-9CD0AB529B13}"/>
    <cellStyle name="Normal 3 2 4 4 2 3" xfId="41309" xr:uid="{3353FEF0-8C35-4E8A-9CA0-86A5B09C11F3}"/>
    <cellStyle name="Normal 3 2 4 4 2 4" xfId="41310" xr:uid="{192CE7F0-A8E4-487E-9BA7-53CBA55B4DAF}"/>
    <cellStyle name="Normal 3 2 4 4 3" xfId="41311" xr:uid="{C6592900-87C4-4404-B451-312A5560E597}"/>
    <cellStyle name="Normal 3 2 4 4 3 2" xfId="41312" xr:uid="{2F6E6B8F-8F84-497B-A4D0-78608ED0FC28}"/>
    <cellStyle name="Normal 3 2 4 4 4" xfId="41313" xr:uid="{D0240051-917E-4B55-9DC5-79FA7B83BB58}"/>
    <cellStyle name="Normal 3 2 4 4 5" xfId="41314" xr:uid="{0ACDDE92-FD8C-44A2-AA01-82223B914CD4}"/>
    <cellStyle name="Normal 3 2 4 5" xfId="41315" xr:uid="{6CBB6D9F-E302-4982-89CD-78AA09757605}"/>
    <cellStyle name="Normal 3 2 4 5 2" xfId="41316" xr:uid="{E18925A8-E766-4E45-81A6-4BE3D693C8A8}"/>
    <cellStyle name="Normal 3 2 4 5 2 2" xfId="41317" xr:uid="{80B8F08F-2E3C-45BC-8AF0-B4B62E2DE284}"/>
    <cellStyle name="Normal 3 2 4 5 3" xfId="41318" xr:uid="{4C60872A-CC37-401C-8023-4940FD576F85}"/>
    <cellStyle name="Normal 3 2 4 5 4" xfId="41319" xr:uid="{E0FFFF42-A735-4307-8D21-1FF9F21675FF}"/>
    <cellStyle name="Normal 3 2 4 6" xfId="41320" xr:uid="{CBC7437D-5436-4C63-9037-AC7D74069F11}"/>
    <cellStyle name="Normal 3 2 4 6 2" xfId="41321" xr:uid="{FF72E4A5-2106-4838-A4F1-A74829C535EE}"/>
    <cellStyle name="Normal 3 2 4 7" xfId="41322" xr:uid="{2CAA4A50-80CE-415E-8C22-09B51A460C8A}"/>
    <cellStyle name="Normal 3 2 4 7 2" xfId="41323" xr:uid="{0E426061-C995-4FE1-9EE5-F543E764463A}"/>
    <cellStyle name="Normal 3 2 4 8" xfId="41324" xr:uid="{E59EBB90-9684-4D5E-ACF1-26058AF45639}"/>
    <cellStyle name="Normal 3 2 4 9" xfId="41325" xr:uid="{589C663F-9FB9-4C32-B1C0-F3CB7F8F4629}"/>
    <cellStyle name="Normal 3 2 5" xfId="41326" xr:uid="{296898A6-882C-4B19-B1BA-C0119EF6ED6B}"/>
    <cellStyle name="Normal 3 2 5 2" xfId="41327" xr:uid="{E514422E-2D6B-4F34-9D93-89E192B216A0}"/>
    <cellStyle name="Normal 3 2 5 2 2" xfId="41328" xr:uid="{B1DBCA31-0114-429C-91FB-11FDC95FCA92}"/>
    <cellStyle name="Normal 3 2 5 2 2 2" xfId="41329" xr:uid="{F271B2BA-AA7E-43C9-B633-AA0FC2400E57}"/>
    <cellStyle name="Normal 3 2 5 2 2 2 2" xfId="41330" xr:uid="{C169AFFD-30FC-49F4-8C2B-4C77A38C20A8}"/>
    <cellStyle name="Normal 3 2 5 2 2 2 2 2" xfId="41331" xr:uid="{525BC63C-C928-4485-90B6-8C565BE68AF3}"/>
    <cellStyle name="Normal 3 2 5 2 2 2 3" xfId="41332" xr:uid="{36155147-80EF-422C-8A86-70F8F4C6080A}"/>
    <cellStyle name="Normal 3 2 5 2 2 2 4" xfId="41333" xr:uid="{38E65950-6398-4FE8-AB1D-B13257A7E8FE}"/>
    <cellStyle name="Normal 3 2 5 2 2 3" xfId="41334" xr:uid="{A6CA4B98-CC83-4476-82FC-148A87814A12}"/>
    <cellStyle name="Normal 3 2 5 2 2 3 2" xfId="41335" xr:uid="{016A5903-9D09-4DCF-A10A-B7223A71CD71}"/>
    <cellStyle name="Normal 3 2 5 2 2 4" xfId="41336" xr:uid="{8DC10C7F-00A9-431B-8494-32D9D6EE9DE6}"/>
    <cellStyle name="Normal 3 2 5 2 2 4 2" xfId="41337" xr:uid="{F04B98EB-4D24-43B0-A844-798ADA280184}"/>
    <cellStyle name="Normal 3 2 5 2 2 5" xfId="41338" xr:uid="{80CDB775-D65B-44FB-99C6-7002FD47C52F}"/>
    <cellStyle name="Normal 3 2 5 2 2 6" xfId="41339" xr:uid="{6972AB8A-5BE6-41D3-A7B6-706CECFFB2E9}"/>
    <cellStyle name="Normal 3 2 5 2 3" xfId="41340" xr:uid="{4754FDF6-4A00-4EBA-A0BD-D3AC1BACA01A}"/>
    <cellStyle name="Normal 3 2 5 2 3 2" xfId="41341" xr:uid="{E81F2B91-3BCA-4A28-BF50-E8BCD59FAAAD}"/>
    <cellStyle name="Normal 3 2 5 2 3 2 2" xfId="41342" xr:uid="{F9CCCEF5-BDE8-48AF-9667-AE9F30BAFF9A}"/>
    <cellStyle name="Normal 3 2 5 2 3 2 3" xfId="41343" xr:uid="{E85E51DA-1041-4AF5-9C85-F007833B4781}"/>
    <cellStyle name="Normal 3 2 5 2 3 3" xfId="41344" xr:uid="{F2885F92-4AF0-4BD5-B2E5-682B6D0CF43B}"/>
    <cellStyle name="Normal 3 2 5 2 3 4" xfId="41345" xr:uid="{15A1311E-9512-4372-A175-DD4230116AFE}"/>
    <cellStyle name="Normal 3 2 5 2 4" xfId="41346" xr:uid="{C73D3F5B-434A-4F1F-9182-C47D33AD3F8B}"/>
    <cellStyle name="Normal 3 2 5 2 4 2" xfId="41347" xr:uid="{5B87ADDF-057E-46FB-BA66-F49C3071E813}"/>
    <cellStyle name="Normal 3 2 5 2 4 3" xfId="41348" xr:uid="{A72AE774-E46D-45C2-BE3D-50CCE9A8920F}"/>
    <cellStyle name="Normal 3 2 5 2 5" xfId="41349" xr:uid="{3B1275B1-9C81-41B1-B7B7-88E2D90A7CAB}"/>
    <cellStyle name="Normal 3 2 5 2 5 2" xfId="41350" xr:uid="{01ECC0C6-1EB6-4704-97A7-C801C5D5BFE5}"/>
    <cellStyle name="Normal 3 2 5 2 6" xfId="41351" xr:uid="{47BA4E1C-5673-43AB-8DCE-CD0EC70D3CAE}"/>
    <cellStyle name="Normal 3 2 5 2 7" xfId="41352" xr:uid="{3256ED77-4300-4DF0-8D70-4B9F2B59C52C}"/>
    <cellStyle name="Normal 3 2 5 3" xfId="41353" xr:uid="{C92777B3-8F9B-4CFD-822F-0CE02CE39E5D}"/>
    <cellStyle name="Normal 3 2 5 3 2" xfId="41354" xr:uid="{4D6D8F44-DF56-4F5F-B395-92065692590F}"/>
    <cellStyle name="Normal 3 2 5 3 2 2" xfId="41355" xr:uid="{FB9A49E3-9DD3-4EAF-AFC6-441EFA319522}"/>
    <cellStyle name="Normal 3 2 5 3 2 2 2" xfId="41356" xr:uid="{1E75AEBC-3397-4C31-ACF0-FE92DD5072FC}"/>
    <cellStyle name="Normal 3 2 5 3 2 3" xfId="41357" xr:uid="{D9F8140C-F734-49EA-B398-D381952605EB}"/>
    <cellStyle name="Normal 3 2 5 3 2 4" xfId="41358" xr:uid="{C6C7FC4C-053E-486F-812E-DD7A367CF0CF}"/>
    <cellStyle name="Normal 3 2 5 3 3" xfId="41359" xr:uid="{C685C00F-C4F7-49E4-97A4-24408172F81F}"/>
    <cellStyle name="Normal 3 2 5 3 3 2" xfId="41360" xr:uid="{CAE61916-68E7-41A1-9EC7-D218267A7745}"/>
    <cellStyle name="Normal 3 2 5 3 4" xfId="41361" xr:uid="{C7516FB6-BFEA-409B-A3CF-ACF6DFB713AD}"/>
    <cellStyle name="Normal 3 2 5 3 4 2" xfId="41362" xr:uid="{F731C58D-C6F6-45AD-8855-DC0853F52625}"/>
    <cellStyle name="Normal 3 2 5 3 5" xfId="41363" xr:uid="{61BA2926-D24B-4049-8D1B-95648DC0E028}"/>
    <cellStyle name="Normal 3 2 5 3 6" xfId="41364" xr:uid="{6A4EC890-10D6-4FA8-AEC8-5CD34D87CFA2}"/>
    <cellStyle name="Normal 3 2 5 4" xfId="41365" xr:uid="{BC193912-3F6D-4343-A842-D9C65E8AC533}"/>
    <cellStyle name="Normal 3 2 5 4 2" xfId="41366" xr:uid="{8B31BB57-B5C5-43A3-AB72-460418580556}"/>
    <cellStyle name="Normal 3 2 5 4 2 2" xfId="41367" xr:uid="{00590A54-01E9-4630-8398-F58BE141E3AF}"/>
    <cellStyle name="Normal 3 2 5 4 2 3" xfId="41368" xr:uid="{74B7F1E9-5E96-4C6C-8321-D3462B3725E5}"/>
    <cellStyle name="Normal 3 2 5 4 3" xfId="41369" xr:uid="{50675D68-2EE9-4AD7-A754-C7E727E4DFC1}"/>
    <cellStyle name="Normal 3 2 5 4 4" xfId="41370" xr:uid="{6D9E3595-6640-40E5-873E-1F2DF84100C8}"/>
    <cellStyle name="Normal 3 2 5 5" xfId="41371" xr:uid="{4560BA54-0D9B-4B64-806D-7EA396CA81DB}"/>
    <cellStyle name="Normal 3 2 5 5 2" xfId="41372" xr:uid="{E88A92E5-E44E-4CF6-A4FE-A81B4DE524DD}"/>
    <cellStyle name="Normal 3 2 5 5 3" xfId="41373" xr:uid="{E3F4B847-6C2E-4C37-982D-B96968CAB827}"/>
    <cellStyle name="Normal 3 2 5 6" xfId="41374" xr:uid="{D19F0386-D35D-46F9-B56C-83349BF1E4A6}"/>
    <cellStyle name="Normal 3 2 5 6 2" xfId="41375" xr:uid="{C8AED1AE-C9CA-4874-A61C-601B6DEF96E5}"/>
    <cellStyle name="Normal 3 2 5 7" xfId="41376" xr:uid="{7958F57B-5832-42EA-BEE2-2003C60B18B1}"/>
    <cellStyle name="Normal 3 2 5 8" xfId="41377" xr:uid="{B35718B6-66B0-4C3A-BB55-B79F61C99A12}"/>
    <cellStyle name="Normal 3 2 6" xfId="41378" xr:uid="{F2512791-286C-4E7D-92B4-040C01217C24}"/>
    <cellStyle name="Normal 3 2 6 2" xfId="41379" xr:uid="{F037AB82-0B8B-4DBD-AA4D-E7D1CE09180A}"/>
    <cellStyle name="Normal 3 2 6 2 2" xfId="41380" xr:uid="{ADD843A5-63A6-49BC-8970-4D83A5434803}"/>
    <cellStyle name="Normal 3 2 6 2 2 2" xfId="41381" xr:uid="{CBE284E0-5117-4A7A-AA87-4C6AFAEFAEB3}"/>
    <cellStyle name="Normal 3 2 6 2 2 2 2" xfId="41382" xr:uid="{E7488E21-19A1-4DFF-9A86-5C15233F9444}"/>
    <cellStyle name="Normal 3 2 6 2 2 2 3" xfId="41383" xr:uid="{6BEE9CA1-C31E-4D09-A5E2-DC38E5EB3909}"/>
    <cellStyle name="Normal 3 2 6 2 2 3" xfId="41384" xr:uid="{995F714E-38D7-43AB-968F-2225751D67B8}"/>
    <cellStyle name="Normal 3 2 6 2 2 3 2" xfId="41385" xr:uid="{22B9FAD4-498F-4C31-BD00-02F307C78029}"/>
    <cellStyle name="Normal 3 2 6 2 2 4" xfId="41386" xr:uid="{55F2ED08-B1A5-4115-B661-613C27D31AC0}"/>
    <cellStyle name="Normal 3 2 6 2 2 5" xfId="41387" xr:uid="{3F359918-F65E-4D2B-94BA-49FE712B3A67}"/>
    <cellStyle name="Normal 3 2 6 2 3" xfId="41388" xr:uid="{17E1C8E6-CAAF-4D3F-A5B9-4D7A03FD7372}"/>
    <cellStyle name="Normal 3 2 6 2 3 2" xfId="41389" xr:uid="{5E964AEE-D253-4D93-9BEC-C07536A5E180}"/>
    <cellStyle name="Normal 3 2 6 2 3 2 2" xfId="41390" xr:uid="{55F59D89-7C83-42FD-AE28-E4ED13C11B1C}"/>
    <cellStyle name="Normal 3 2 6 2 3 3" xfId="41391" xr:uid="{BB2C2B0C-EEDE-4C27-8B87-9AA74C500251}"/>
    <cellStyle name="Normal 3 2 6 2 4" xfId="41392" xr:uid="{630E81C0-1EFC-45F9-9451-1E8F6ABB7606}"/>
    <cellStyle name="Normal 3 2 6 2 4 2" xfId="41393" xr:uid="{D9A6E093-2BDA-4F04-822C-766D7260A407}"/>
    <cellStyle name="Normal 3 2 6 2 4 3" xfId="41394" xr:uid="{756041E9-4417-48EC-AFCA-B2B88A10B8E8}"/>
    <cellStyle name="Normal 3 2 6 2 5" xfId="41395" xr:uid="{C51AD5F1-E375-4376-A03E-F728BB15EF1A}"/>
    <cellStyle name="Normal 3 2 6 2 6" xfId="41396" xr:uid="{C899419D-12A9-4747-AE98-A511380F6EB2}"/>
    <cellStyle name="Normal 3 2 6 3" xfId="41397" xr:uid="{C5D5BADC-EFEF-4A61-AFC5-4F1B6315ED1C}"/>
    <cellStyle name="Normal 3 2 6 3 2" xfId="41398" xr:uid="{053FF099-0C12-4A49-9574-61CF696C10FD}"/>
    <cellStyle name="Normal 3 2 6 3 2 2" xfId="41399" xr:uid="{A248C76F-732A-433C-8A70-070089D52346}"/>
    <cellStyle name="Normal 3 2 6 3 2 3" xfId="41400" xr:uid="{DCB54C20-7D0B-48E5-A7B9-EE81BDB8978A}"/>
    <cellStyle name="Normal 3 2 6 3 3" xfId="41401" xr:uid="{87813E74-ACA1-4863-A119-53046959C60B}"/>
    <cellStyle name="Normal 3 2 6 3 3 2" xfId="41402" xr:uid="{3C72CC51-6609-4AA6-BDF3-3E00D3F312D0}"/>
    <cellStyle name="Normal 3 2 6 3 4" xfId="41403" xr:uid="{5E9347AD-D753-4AAD-B8EA-D60A37290E36}"/>
    <cellStyle name="Normal 3 2 6 3 5" xfId="41404" xr:uid="{49BA9170-86BF-4108-A2D5-AE3E7C8672CD}"/>
    <cellStyle name="Normal 3 2 6 4" xfId="41405" xr:uid="{47CC0A5E-68F5-4AE6-AFC1-37BC879C8149}"/>
    <cellStyle name="Normal 3 2 6 4 2" xfId="41406" xr:uid="{48247722-CF2D-4FCF-8F1B-358ADE6F86FC}"/>
    <cellStyle name="Normal 3 2 6 4 2 2" xfId="41407" xr:uid="{3478B17A-72F8-444F-AA62-A600B28355B6}"/>
    <cellStyle name="Normal 3 2 6 4 3" xfId="41408" xr:uid="{E2D4D1A3-FC8E-4FEF-86D3-702AC58B97E7}"/>
    <cellStyle name="Normal 3 2 6 5" xfId="41409" xr:uid="{2E7F75C7-ECEC-4CDB-850F-3603010A45F9}"/>
    <cellStyle name="Normal 3 2 6 5 2" xfId="41410" xr:uid="{A405CF1A-F81B-4C6D-A6C8-2EF0C407F025}"/>
    <cellStyle name="Normal 3 2 6 5 3" xfId="41411" xr:uid="{4060047E-AC0D-4A2B-8DBB-BCDFAEFC4668}"/>
    <cellStyle name="Normal 3 2 6 6" xfId="41412" xr:uid="{6C24884F-6758-43DC-AB5A-AABDA0CB1516}"/>
    <cellStyle name="Normal 3 2 6 7" xfId="41413" xr:uid="{C554891E-DA2C-469D-B692-EF6198FC56DC}"/>
    <cellStyle name="Normal 3 2 7" xfId="41414" xr:uid="{688C45D1-867F-4AE6-9081-8B91934F9E35}"/>
    <cellStyle name="Normal 3 2 7 2" xfId="41415" xr:uid="{C689DC39-FC69-42D2-85B6-297B948A6820}"/>
    <cellStyle name="Normal 3 2 7 2 2" xfId="41416" xr:uid="{F52B83E7-80F4-4E01-9442-DDBC35128AE3}"/>
    <cellStyle name="Normal 3 2 7 2 2 2" xfId="41417" xr:uid="{8066C0E8-3317-4B06-8B9C-53FB91F0C32F}"/>
    <cellStyle name="Normal 3 2 7 2 2 2 2" xfId="41418" xr:uid="{A41ADC60-8E79-46E9-8249-142D73C4B835}"/>
    <cellStyle name="Normal 3 2 7 2 2 3" xfId="41419" xr:uid="{C3B1A671-130B-4776-9431-53A7BB0662A8}"/>
    <cellStyle name="Normal 3 2 7 2 2 3 2" xfId="41420" xr:uid="{B7DF6C39-1CD2-4C9A-989B-91A844EEF67B}"/>
    <cellStyle name="Normal 3 2 7 2 2 4" xfId="41421" xr:uid="{77568D78-CB3B-401E-AF4E-02A1A778E00D}"/>
    <cellStyle name="Normal 3 2 7 2 2 5" xfId="41422" xr:uid="{1423117D-202C-4675-A3E6-B1C6A1C7E798}"/>
    <cellStyle name="Normal 3 2 7 2 3" xfId="41423" xr:uid="{D4C7E765-6BB8-44FF-9FF7-7017FA7BCF33}"/>
    <cellStyle name="Normal 3 2 7 2 3 2" xfId="41424" xr:uid="{0CB8FFFB-66C3-4F06-A61D-F5276195BABA}"/>
    <cellStyle name="Normal 3 2 7 2 4" xfId="41425" xr:uid="{D92B776E-CA36-4528-9A64-71EB8DFBDA89}"/>
    <cellStyle name="Normal 3 2 7 2 4 2" xfId="41426" xr:uid="{CC6B1B81-2A6A-4C88-B515-899E8006D104}"/>
    <cellStyle name="Normal 3 2 7 2 5" xfId="41427" xr:uid="{0CCC588C-519D-4806-A2E1-907AA0427B03}"/>
    <cellStyle name="Normal 3 2 7 2 6" xfId="41428" xr:uid="{14BE1F07-1AD2-4102-9B88-52B7127DF805}"/>
    <cellStyle name="Normal 3 2 7 3" xfId="41429" xr:uid="{518C9396-DD27-4BAA-88D2-78E205B69F50}"/>
    <cellStyle name="Normal 3 2 7 3 2" xfId="41430" xr:uid="{ADB3C2C7-5B34-463F-96F2-2C7619DECEC4}"/>
    <cellStyle name="Normal 3 2 7 3 2 2" xfId="41431" xr:uid="{A38DDECA-F600-4857-AE94-D2647787B68B}"/>
    <cellStyle name="Normal 3 2 7 3 2 3" xfId="41432" xr:uid="{1B113D33-413B-49CD-8BA0-61654BA0DF74}"/>
    <cellStyle name="Normal 3 2 7 3 3" xfId="41433" xr:uid="{3A3FFB28-2961-4ED0-8B60-B078AEF837C1}"/>
    <cellStyle name="Normal 3 2 7 3 3 2" xfId="41434" xr:uid="{72AD1170-8C24-4D05-A8CF-35BD35379132}"/>
    <cellStyle name="Normal 3 2 7 3 4" xfId="41435" xr:uid="{81551C99-B18E-49F6-9B10-3E7EAD355E01}"/>
    <cellStyle name="Normal 3 2 7 3 5" xfId="41436" xr:uid="{1A22477B-9221-49C3-9BCE-12531DEB3E75}"/>
    <cellStyle name="Normal 3 2 7 4" xfId="41437" xr:uid="{4007422E-B784-4718-B6D2-C7BAD6B5601D}"/>
    <cellStyle name="Normal 3 2 7 4 2" xfId="41438" xr:uid="{5EB4F2D7-EBA1-48D0-AE81-37C9E6467E41}"/>
    <cellStyle name="Normal 3 2 7 4 3" xfId="41439" xr:uid="{CC8B9964-45E1-42D4-BF97-8FBC318D204F}"/>
    <cellStyle name="Normal 3 2 7 5" xfId="41440" xr:uid="{C573EB39-1F9E-4E07-8588-5E81A4EEAEA9}"/>
    <cellStyle name="Normal 3 2 7 5 2" xfId="41441" xr:uid="{1574BC76-03AA-43A3-BEF4-00AAF12FE76D}"/>
    <cellStyle name="Normal 3 2 7 6" xfId="41442" xr:uid="{D7EE6B80-7A75-4020-9B23-E782054E2A54}"/>
    <cellStyle name="Normal 3 2 7 7" xfId="41443" xr:uid="{890F8552-C9BC-4D2B-8333-BFA6A7E64E08}"/>
    <cellStyle name="Normal 3 2 8" xfId="41444" xr:uid="{1E2A09FF-70C9-4C9B-AC01-77F7759C2493}"/>
    <cellStyle name="Normal 3 2 8 2" xfId="41445" xr:uid="{C4A6DFA1-0B7E-41F4-8CEB-AC3724373548}"/>
    <cellStyle name="Normal 3 2 8 2 2" xfId="41446" xr:uid="{B84710A3-2D0B-4762-A25E-D89CB5EB4D26}"/>
    <cellStyle name="Normal 3 2 8 2 2 2" xfId="41447" xr:uid="{AEA7EE96-1B09-4B96-BAC8-386AE0A7A067}"/>
    <cellStyle name="Normal 3 2 8 2 2 2 2" xfId="41448" xr:uid="{756FD991-FB51-4DA7-882F-00EB48518353}"/>
    <cellStyle name="Normal 3 2 8 2 2 3" xfId="41449" xr:uid="{D406806D-8348-401F-91D5-6454DE75530B}"/>
    <cellStyle name="Normal 3 2 8 2 2 4" xfId="41450" xr:uid="{0DE2F89A-4162-494E-A1AE-32C169BEE2B1}"/>
    <cellStyle name="Normal 3 2 8 2 3" xfId="41451" xr:uid="{FE7AB7A9-52C5-4185-B27D-DB1C974AB9A8}"/>
    <cellStyle name="Normal 3 2 8 2 3 2" xfId="41452" xr:uid="{BB8E7BFF-DB13-4A95-9573-905892C12BAD}"/>
    <cellStyle name="Normal 3 2 8 2 4" xfId="41453" xr:uid="{53F528D3-B5E2-47DE-9551-252D1F9C07C5}"/>
    <cellStyle name="Normal 3 2 8 2 4 2" xfId="41454" xr:uid="{592CC152-DB40-4EBF-A173-AB673E2AF272}"/>
    <cellStyle name="Normal 3 2 8 2 5" xfId="41455" xr:uid="{B7ABA1A2-E7B1-4A81-BACF-616B04E32BA1}"/>
    <cellStyle name="Normal 3 2 8 2 6" xfId="41456" xr:uid="{165A5394-4DD1-4234-B03C-17473C59405D}"/>
    <cellStyle name="Normal 3 2 8 3" xfId="41457" xr:uid="{2BE08B91-AC15-4204-A982-9A1E1DF77461}"/>
    <cellStyle name="Normal 3 2 8 3 2" xfId="41458" xr:uid="{AD1D9146-4C93-410D-8EA4-A966603E84D3}"/>
    <cellStyle name="Normal 3 2 8 3 2 2" xfId="41459" xr:uid="{18C0BE75-D3C5-4A0D-91EB-0F5816FF87BD}"/>
    <cellStyle name="Normal 3 2 8 3 2 3" xfId="41460" xr:uid="{2163041E-6E36-470A-8C5B-47D9DD2CDA7D}"/>
    <cellStyle name="Normal 3 2 8 3 3" xfId="41461" xr:uid="{8CA42C60-76F4-42BB-AE01-33164AF19925}"/>
    <cellStyle name="Normal 3 2 8 3 4" xfId="41462" xr:uid="{11877CEE-CB35-493B-8916-CF2F07F35E1E}"/>
    <cellStyle name="Normal 3 2 8 4" xfId="41463" xr:uid="{551E314F-DF29-4ABB-B6AB-B6A153E43627}"/>
    <cellStyle name="Normal 3 2 8 4 2" xfId="41464" xr:uid="{885E7383-134D-4419-B388-393ED5A025EE}"/>
    <cellStyle name="Normal 3 2 8 4 3" xfId="41465" xr:uid="{7A1378BF-02C4-4D4C-BDB3-4EAD47FE46AB}"/>
    <cellStyle name="Normal 3 2 8 5" xfId="41466" xr:uid="{9CBEC7D9-6A1D-49E0-B461-F3BC4B90CB55}"/>
    <cellStyle name="Normal 3 2 8 5 2" xfId="41467" xr:uid="{E4D435A3-5487-4648-838A-3F13A72B3A28}"/>
    <cellStyle name="Normal 3 2 8 6" xfId="41468" xr:uid="{EC3D16D0-D368-470C-B0A2-187E48EEEDEB}"/>
    <cellStyle name="Normal 3 2 8 7" xfId="41469" xr:uid="{46895C11-D1E4-49A4-96E2-B3A1859E4278}"/>
    <cellStyle name="Normal 3 2 9" xfId="41470" xr:uid="{C0A9EBF8-9D0B-4C2A-8A55-B50287E2DDEA}"/>
    <cellStyle name="Normal 3 2 9 2" xfId="41471" xr:uid="{7A711AD2-8938-40A6-8459-1B1980CDF720}"/>
    <cellStyle name="Normal 3 2 9 2 2" xfId="41472" xr:uid="{87C108FD-FBA7-485C-903A-F07CB15B94F7}"/>
    <cellStyle name="Normal 3 2 9 2 2 2" xfId="41473" xr:uid="{5FF93A1C-A3D9-4E29-9024-363B3FD6E644}"/>
    <cellStyle name="Normal 3 2 9 2 2 2 2" xfId="41474" xr:uid="{1E4FC349-4526-4294-8CDE-800B13C8207D}"/>
    <cellStyle name="Normal 3 2 9 2 2 3" xfId="41475" xr:uid="{6F3C533B-B2C5-416A-B36A-3602B00AF088}"/>
    <cellStyle name="Normal 3 2 9 2 3" xfId="41476" xr:uid="{29556DCF-B65A-49D0-821A-D2353FE4F92D}"/>
    <cellStyle name="Normal 3 2 9 2 3 2" xfId="41477" xr:uid="{7469875B-BF75-4E15-AD78-C428D7A499ED}"/>
    <cellStyle name="Normal 3 2 9 2 4" xfId="41478" xr:uid="{4197CB71-64F7-49A9-B6E1-53A72295DA73}"/>
    <cellStyle name="Normal 3 2 9 2 5" xfId="41479" xr:uid="{3BC303F6-83C2-4466-B39C-B1CCFA695F72}"/>
    <cellStyle name="Normal 3 2 9 3" xfId="41480" xr:uid="{44DAC04E-E6DB-4A67-BEE8-158C8A8E73C2}"/>
    <cellStyle name="Normal 3 2 9 3 2" xfId="41481" xr:uid="{11CEACD0-0FEC-43F6-902B-4D610F7F5F55}"/>
    <cellStyle name="Normal 3 2 9 3 2 2" xfId="41482" xr:uid="{83EC3669-E040-4C41-8FFB-4065EF4A6C6C}"/>
    <cellStyle name="Normal 3 2 9 3 3" xfId="41483" xr:uid="{CCEEFDC5-C73F-485A-AC74-4C9017FE722A}"/>
    <cellStyle name="Normal 3 2 9 4" xfId="41484" xr:uid="{CEDA0E74-572F-46C9-819E-A1299231318E}"/>
    <cellStyle name="Normal 3 2 9 4 2" xfId="41485" xr:uid="{D03EC85E-ED17-4441-8054-5CB5EB065151}"/>
    <cellStyle name="Normal 3 2 9 5" xfId="41486" xr:uid="{62202C1A-327D-434D-A191-AC3743FD58BF}"/>
    <cellStyle name="Normal 3 2 9 5 2" xfId="41487" xr:uid="{40ABFC01-1D22-4B33-8941-FEA81483E34C}"/>
    <cellStyle name="Normal 3 2 9 6" xfId="41488" xr:uid="{A7BE32B0-3532-4059-9308-9D4157254D18}"/>
    <cellStyle name="Normal 3 2 9 7" xfId="41489" xr:uid="{E498DFDD-8923-4592-A003-2BB7DCD1B0BF}"/>
    <cellStyle name="Normal 3 2_Asset Register (new)" xfId="41490" xr:uid="{D05915D6-A14D-4A90-ADF0-8996B0113A58}"/>
    <cellStyle name="Normal 3 3" xfId="41491" xr:uid="{0596B10F-3F75-4CC4-8B16-886F9AFAA24B}"/>
    <cellStyle name="Normal 3 3 10" xfId="41492" xr:uid="{D9F36D05-4874-4280-B194-10B84B016BF2}"/>
    <cellStyle name="Normal 3 3 10 2" xfId="41493" xr:uid="{1B07C332-022F-4705-BF4D-402546E5DD14}"/>
    <cellStyle name="Normal 3 3 10 2 2" xfId="41494" xr:uid="{9562450E-481E-4AB7-96B8-22302E6CE2D2}"/>
    <cellStyle name="Normal 3 3 10 2 2 2" xfId="41495" xr:uid="{CCB732DF-E681-4D1A-A63A-E184277A7351}"/>
    <cellStyle name="Normal 3 3 10 2 2 2 2" xfId="41496" xr:uid="{CFEC5D7B-A831-42E3-AFEC-E673641E95C1}"/>
    <cellStyle name="Normal 3 3 10 2 2 3" xfId="41497" xr:uid="{8E45A4A7-F1D9-4D48-B974-7782C71C7E4A}"/>
    <cellStyle name="Normal 3 3 10 2 3" xfId="41498" xr:uid="{58ADBA7C-987D-44BF-8641-F62A1EA373FA}"/>
    <cellStyle name="Normal 3 3 10 2 3 2" xfId="41499" xr:uid="{3A5ECF6F-1E00-44FF-BD99-7479136A9B8A}"/>
    <cellStyle name="Normal 3 3 10 2 4" xfId="41500" xr:uid="{871C1910-4406-4D5D-8C05-868FDA07BD27}"/>
    <cellStyle name="Normal 3 3 10 3" xfId="41501" xr:uid="{49010FBE-69B6-4989-BBB2-B0039E85B56A}"/>
    <cellStyle name="Normal 3 3 10 3 2" xfId="41502" xr:uid="{93D7C9AE-6CD1-4101-83C0-0EB5F4C70509}"/>
    <cellStyle name="Normal 3 3 10 3 2 2" xfId="41503" xr:uid="{DBAEB9D0-4F4A-4A0D-ADF0-D1BFCE19E828}"/>
    <cellStyle name="Normal 3 3 10 3 3" xfId="41504" xr:uid="{C7C5EF3E-813C-4FC9-8D53-B860EFE5CD24}"/>
    <cellStyle name="Normal 3 3 10 4" xfId="41505" xr:uid="{978FF81B-F226-4EA9-B347-E5BBAABDA434}"/>
    <cellStyle name="Normal 3 3 10 4 2" xfId="41506" xr:uid="{94685310-9023-4033-B7E0-A5E91CF4C627}"/>
    <cellStyle name="Normal 3 3 10 5" xfId="41507" xr:uid="{AF5345F8-B2F8-40CD-96A8-342FF0DB8C46}"/>
    <cellStyle name="Normal 3 3 11" xfId="41508" xr:uid="{79B08533-2000-45B7-AB65-BA43DB9BB432}"/>
    <cellStyle name="Normal 3 3 11 2" xfId="41509" xr:uid="{484013D0-9BD7-4FF5-8B93-91604BA1D49C}"/>
    <cellStyle name="Normal 3 3 11 2 2" xfId="41510" xr:uid="{5C6D7C8D-84D9-4760-9BAB-D5C05CD5EB18}"/>
    <cellStyle name="Normal 3 3 11 2 2 2" xfId="41511" xr:uid="{C2826439-2D69-47B0-9955-4B10119D11F6}"/>
    <cellStyle name="Normal 3 3 11 2 2 2 2" xfId="41512" xr:uid="{81AF8DC3-ED5F-41B5-B959-8AB22481D63D}"/>
    <cellStyle name="Normal 3 3 11 2 2 3" xfId="41513" xr:uid="{7773C696-1E0A-4E2A-AA47-93809A80BDFE}"/>
    <cellStyle name="Normal 3 3 11 2 3" xfId="41514" xr:uid="{50317A24-9AD2-48A8-A12F-564588A4ADC4}"/>
    <cellStyle name="Normal 3 3 11 2 3 2" xfId="41515" xr:uid="{2B83C2F6-3EF6-4941-8341-CD56AD0C1C02}"/>
    <cellStyle name="Normal 3 3 11 2 4" xfId="41516" xr:uid="{88199528-2255-4428-94AB-A60C53AE4B26}"/>
    <cellStyle name="Normal 3 3 11 3" xfId="41517" xr:uid="{DF00217F-4C8C-4514-8F7D-3FE5B1988AB8}"/>
    <cellStyle name="Normal 3 3 11 3 2" xfId="41518" xr:uid="{87642BD0-765B-47F6-A983-1E3354565468}"/>
    <cellStyle name="Normal 3 3 11 3 2 2" xfId="41519" xr:uid="{EA53C373-DBB8-4182-9DB9-90C1DCEC98EE}"/>
    <cellStyle name="Normal 3 3 11 3 3" xfId="41520" xr:uid="{4CEA79A9-70FB-4E6F-9747-7D5F455DBA4E}"/>
    <cellStyle name="Normal 3 3 11 4" xfId="41521" xr:uid="{F55BC973-2B09-4354-937E-ADB9AC7A88A9}"/>
    <cellStyle name="Normal 3 3 11 4 2" xfId="41522" xr:uid="{19B0953F-006F-4408-8A5B-C11D37360415}"/>
    <cellStyle name="Normal 3 3 11 5" xfId="41523" xr:uid="{3109D08C-C975-4823-BC39-BCB3B403648A}"/>
    <cellStyle name="Normal 3 3 12" xfId="41524" xr:uid="{5CFBE42C-6EF3-40F5-ABFF-9D04281482EC}"/>
    <cellStyle name="Normal 3 3 12 2" xfId="41525" xr:uid="{A96C16B1-BAB4-48C5-A803-4CFEE1C37158}"/>
    <cellStyle name="Normal 3 3 13" xfId="41526" xr:uid="{3ED4DCF0-D128-4D4D-9C1F-845249522972}"/>
    <cellStyle name="Normal 3 3 2" xfId="41527" xr:uid="{A0E6B73D-D2AE-4301-8A7D-6C9D87EEFFC7}"/>
    <cellStyle name="Normal 3 3 2 10" xfId="41528" xr:uid="{D9098878-9BD3-4B86-9B8A-47CABE98C4E2}"/>
    <cellStyle name="Normal 3 3 2 11" xfId="41529" xr:uid="{F9B03525-F286-4629-AFCA-91C524DBED38}"/>
    <cellStyle name="Normal 3 3 2 2" xfId="41530" xr:uid="{350028BB-ED06-45B2-8A98-7EA2D59DA8A6}"/>
    <cellStyle name="Normal 3 3 2 2 2" xfId="41531" xr:uid="{63DA6CC1-0DFC-4998-B12D-66DE9D35F974}"/>
    <cellStyle name="Normal 3 3 2 2 2 2" xfId="41532" xr:uid="{4A7F34B2-2B0F-4A17-B977-CB0C8191D733}"/>
    <cellStyle name="Normal 3 3 2 2 2 2 2" xfId="41533" xr:uid="{1FA8DD2D-F06D-4EB2-B0BE-32E63C4F805B}"/>
    <cellStyle name="Normal 3 3 2 2 2 2 2 2" xfId="41534" xr:uid="{9058023A-88C1-48EB-9723-F526A80E8BF3}"/>
    <cellStyle name="Normal 3 3 2 2 2 2 2 2 2" xfId="41535" xr:uid="{1E6392DB-613B-41A5-AA2B-A1F22C6F727D}"/>
    <cellStyle name="Normal 3 3 2 2 2 2 2 3" xfId="41536" xr:uid="{C70E8D0F-2B70-4336-808B-743D830A5C54}"/>
    <cellStyle name="Normal 3 3 2 2 2 2 3" xfId="41537" xr:uid="{CE6FE6B3-FC18-4F5B-90A4-D4BE10280CAA}"/>
    <cellStyle name="Normal 3 3 2 2 2 2 3 2" xfId="41538" xr:uid="{DA45727F-4A09-4417-82B1-30CA85CBBB23}"/>
    <cellStyle name="Normal 3 3 2 2 2 2 4" xfId="41539" xr:uid="{B70225DF-BE69-4023-BA90-AE7099E0DE9C}"/>
    <cellStyle name="Normal 3 3 2 2 2 2 4 2" xfId="41540" xr:uid="{7DF3BBE0-B059-4BF6-B177-549E9773EC49}"/>
    <cellStyle name="Normal 3 3 2 2 2 2 5" xfId="41541" xr:uid="{8C8E9980-6AF6-4BBE-BE9B-79F00043E218}"/>
    <cellStyle name="Normal 3 3 2 2 2 2 6" xfId="41542" xr:uid="{0B42DD77-525A-4537-B116-8BD9E70CCDE4}"/>
    <cellStyle name="Normal 3 3 2 2 2 3" xfId="41543" xr:uid="{983D052E-4CF7-4CFC-8E6F-D16325FEEEEA}"/>
    <cellStyle name="Normal 3 3 2 2 2 3 2" xfId="41544" xr:uid="{996AEF2B-1504-48C7-99AE-F536E880EFF7}"/>
    <cellStyle name="Normal 3 3 2 2 2 3 2 2" xfId="41545" xr:uid="{171526BA-E4B9-4379-AD21-47561DBD1C9F}"/>
    <cellStyle name="Normal 3 3 2 2 2 3 3" xfId="41546" xr:uid="{080730A0-B952-4893-AAFF-5A83E4E21E0A}"/>
    <cellStyle name="Normal 3 3 2 2 2 4" xfId="41547" xr:uid="{E3155B95-FDBD-48F1-BBEF-260A2E7FDC97}"/>
    <cellStyle name="Normal 3 3 2 2 2 4 2" xfId="41548" xr:uid="{1F781165-807F-4F53-95FB-8C1FBB614AC9}"/>
    <cellStyle name="Normal 3 3 2 2 2 5" xfId="41549" xr:uid="{A6E18836-7AA0-44B2-8BB2-A4897ADACC71}"/>
    <cellStyle name="Normal 3 3 2 2 2 5 2" xfId="41550" xr:uid="{04BF7458-2C1E-4EBA-823C-CD8EF026C3D1}"/>
    <cellStyle name="Normal 3 3 2 2 2 6" xfId="41551" xr:uid="{3559A7F7-C69B-4BF2-B99C-CD69C0A08AF9}"/>
    <cellStyle name="Normal 3 3 2 2 2 7" xfId="41552" xr:uid="{44FA34F7-52E5-4B98-A46B-D27334093C23}"/>
    <cellStyle name="Normal 3 3 2 2 3" xfId="41553" xr:uid="{9A52BA11-B1BF-400E-B93F-0CBD47F6C596}"/>
    <cellStyle name="Normal 3 3 2 2 3 2" xfId="41554" xr:uid="{47C8F20F-B55A-4314-85D4-FAA3A604EEF4}"/>
    <cellStyle name="Normal 3 3 2 2 3 2 2" xfId="41555" xr:uid="{BD0D6CCD-DCBE-4B40-8B18-4AEE4B011C4C}"/>
    <cellStyle name="Normal 3 3 2 2 3 2 2 2" xfId="41556" xr:uid="{1EFEFBBD-69CE-4D02-80A2-96BFFDD60F72}"/>
    <cellStyle name="Normal 3 3 2 2 3 2 2 2 2" xfId="41557" xr:uid="{02504EB2-6CAF-4CAB-AE98-0A90F9CF468A}"/>
    <cellStyle name="Normal 3 3 2 2 3 2 2 3" xfId="41558" xr:uid="{3B9D1E65-6905-4278-AD70-C59010180D17}"/>
    <cellStyle name="Normal 3 3 2 2 3 2 3" xfId="41559" xr:uid="{0E3AD4DC-4051-4731-915A-DCEA785DA1E3}"/>
    <cellStyle name="Normal 3 3 2 2 3 2 3 2" xfId="41560" xr:uid="{29F0540B-461F-49B6-B7D3-35D2CA6371CE}"/>
    <cellStyle name="Normal 3 3 2 2 3 2 4" xfId="41561" xr:uid="{85864C99-C7D4-49B5-9FAF-5F4BA1E9FA9A}"/>
    <cellStyle name="Normal 3 3 2 2 3 3" xfId="41562" xr:uid="{6C84A554-9B14-4474-8DB7-3822AA526F3E}"/>
    <cellStyle name="Normal 3 3 2 2 3 3 2" xfId="41563" xr:uid="{B18F155B-9AA3-4EC5-9F83-8A8291DF4A79}"/>
    <cellStyle name="Normal 3 3 2 2 3 3 2 2" xfId="41564" xr:uid="{2766EDB3-96E7-42D2-BAB6-51824E8CD975}"/>
    <cellStyle name="Normal 3 3 2 2 3 3 3" xfId="41565" xr:uid="{0AD3B928-5B7E-4874-840D-EE7097A2DE10}"/>
    <cellStyle name="Normal 3 3 2 2 3 4" xfId="41566" xr:uid="{B279BE9D-5E48-47C8-840B-100AF6DCBC45}"/>
    <cellStyle name="Normal 3 3 2 2 3 4 2" xfId="41567" xr:uid="{0154C604-3C32-433D-A6D8-35CC85D7F180}"/>
    <cellStyle name="Normal 3 3 2 2 3 5" xfId="41568" xr:uid="{8EC5D9A3-7EEF-46B1-82B0-0ACC48618C5C}"/>
    <cellStyle name="Normal 3 3 2 2 3 5 2" xfId="41569" xr:uid="{2D317E52-9068-4A64-957F-4604592735B8}"/>
    <cellStyle name="Normal 3 3 2 2 3 6" xfId="41570" xr:uid="{B9A0F1C6-0891-4E93-8750-78B643A2BA31}"/>
    <cellStyle name="Normal 3 3 2 2 3 7" xfId="41571" xr:uid="{5E1670AC-C808-4278-A948-DD43459E6E15}"/>
    <cellStyle name="Normal 3 3 2 2 4" xfId="41572" xr:uid="{AA0FD783-FC6F-49FF-83A6-E2386DBD5E06}"/>
    <cellStyle name="Normal 3 3 2 2 4 2" xfId="41573" xr:uid="{C4781A77-6DA3-402F-BAB6-77AA2D2BD517}"/>
    <cellStyle name="Normal 3 3 2 2 4 2 2" xfId="41574" xr:uid="{D55A6749-2D72-4548-B5E5-7416895EBBAD}"/>
    <cellStyle name="Normal 3 3 2 2 4 2 2 2" xfId="41575" xr:uid="{14097E04-F124-42D1-AF72-C53C63867397}"/>
    <cellStyle name="Normal 3 3 2 2 4 2 3" xfId="41576" xr:uid="{27CD7999-2E4D-402E-9ABF-988C88704206}"/>
    <cellStyle name="Normal 3 3 2 2 4 3" xfId="41577" xr:uid="{3F2B68BC-800E-4866-AE78-43F9DD4D3D7C}"/>
    <cellStyle name="Normal 3 3 2 2 4 3 2" xfId="41578" xr:uid="{C3179455-F418-47F3-9590-B2D75E14B975}"/>
    <cellStyle name="Normal 3 3 2 2 4 4" xfId="41579" xr:uid="{42E4EDB4-EC2E-4F04-95B3-2FD176303964}"/>
    <cellStyle name="Normal 3 3 2 2 5" xfId="41580" xr:uid="{06EAC766-414A-480C-8EE8-5DB619088CD1}"/>
    <cellStyle name="Normal 3 3 2 2 5 2" xfId="41581" xr:uid="{AC2C7AF3-3D77-43C7-993D-8386300C7758}"/>
    <cellStyle name="Normal 3 3 2 2 5 2 2" xfId="41582" xr:uid="{6A6BAF0D-1B16-48FB-9479-AF75151B5FCE}"/>
    <cellStyle name="Normal 3 3 2 2 5 3" xfId="41583" xr:uid="{41BB2358-7EB5-436B-B80B-331AC311C791}"/>
    <cellStyle name="Normal 3 3 2 2 6" xfId="41584" xr:uid="{C86406F0-C4D9-4313-8203-2A686D202AAF}"/>
    <cellStyle name="Normal 3 3 2 2 6 2" xfId="41585" xr:uid="{5755B01A-93E9-4815-B2C7-77053DF40A99}"/>
    <cellStyle name="Normal 3 3 2 2 7" xfId="41586" xr:uid="{8A0013C7-CC01-46A4-B8F5-103BD718D595}"/>
    <cellStyle name="Normal 3 3 2 2 7 2" xfId="41587" xr:uid="{7AD2273D-61F4-4E4C-8BB5-CA8DABD44D9B}"/>
    <cellStyle name="Normal 3 3 2 2 8" xfId="41588" xr:uid="{B5AD5C4B-ADF1-4CDE-968C-871C48D3487C}"/>
    <cellStyle name="Normal 3 3 2 2 9" xfId="41589" xr:uid="{09896645-FC76-4224-8326-9C8FF7234357}"/>
    <cellStyle name="Normal 3 3 2 3" xfId="41590" xr:uid="{F81D68E6-F5DA-4420-B87C-705770D58F4D}"/>
    <cellStyle name="Normal 3 3 2 3 2" xfId="41591" xr:uid="{A2E584E3-32A1-410E-AF42-E369527AC21D}"/>
    <cellStyle name="Normal 3 3 2 3 2 2" xfId="41592" xr:uid="{5BB93EAC-C981-4C59-BE74-59FAAB5AB7E2}"/>
    <cellStyle name="Normal 3 3 2 3 2 2 2" xfId="41593" xr:uid="{5432161C-40D3-4981-82CA-4A45CA629699}"/>
    <cellStyle name="Normal 3 3 2 3 2 2 2 2" xfId="41594" xr:uid="{425E3564-3D8C-4346-A71D-151DF9B541E3}"/>
    <cellStyle name="Normal 3 3 2 3 2 2 2 2 2" xfId="41595" xr:uid="{9CB0446B-9D69-4179-A928-3DA378022224}"/>
    <cellStyle name="Normal 3 3 2 3 2 2 2 3" xfId="41596" xr:uid="{95CBF7C3-D8DF-4A40-8943-384253ED5FCE}"/>
    <cellStyle name="Normal 3 3 2 3 2 2 3" xfId="41597" xr:uid="{9A5A8FA2-283C-42B7-93FC-777FEFD80DFE}"/>
    <cellStyle name="Normal 3 3 2 3 2 2 3 2" xfId="41598" xr:uid="{0CFF5CE6-3F0F-456A-A1EF-D89A3B110012}"/>
    <cellStyle name="Normal 3 3 2 3 2 2 4" xfId="41599" xr:uid="{1677550B-94C4-4417-A2BA-5C3C67C7EF74}"/>
    <cellStyle name="Normal 3 3 2 3 2 3" xfId="41600" xr:uid="{DE03895E-3405-4313-B339-0C35E46D45B4}"/>
    <cellStyle name="Normal 3 3 2 3 2 3 2" xfId="41601" xr:uid="{5FC581F6-1306-4535-B3DA-B52517D85380}"/>
    <cellStyle name="Normal 3 3 2 3 2 3 2 2" xfId="41602" xr:uid="{46995DB8-4121-499B-A934-99D18ACD3D1C}"/>
    <cellStyle name="Normal 3 3 2 3 2 3 3" xfId="41603" xr:uid="{86C72A9D-6D7B-4B13-9639-99479732244C}"/>
    <cellStyle name="Normal 3 3 2 3 2 4" xfId="41604" xr:uid="{AABA5940-CFA1-4A5F-9905-DF11E137CB35}"/>
    <cellStyle name="Normal 3 3 2 3 2 4 2" xfId="41605" xr:uid="{94EC1C4E-1D8D-4869-A88F-D06432E66EE7}"/>
    <cellStyle name="Normal 3 3 2 3 2 5" xfId="41606" xr:uid="{89B3C176-E840-42D0-BDD3-76BC8CA3E3ED}"/>
    <cellStyle name="Normal 3 3 2 3 2 5 2" xfId="41607" xr:uid="{E15C8DD3-452F-42F2-B7C4-99E8B1F3F3D3}"/>
    <cellStyle name="Normal 3 3 2 3 2 6" xfId="41608" xr:uid="{F95ABBC2-175F-46C2-903D-82DAD930DEA0}"/>
    <cellStyle name="Normal 3 3 2 3 2 7" xfId="41609" xr:uid="{57C28A09-DF83-49AE-BAD4-B15F31B6AA5C}"/>
    <cellStyle name="Normal 3 3 2 3 3" xfId="41610" xr:uid="{27EC9F47-579A-4EC7-9CF0-AD766741F0EB}"/>
    <cellStyle name="Normal 3 3 2 3 3 2" xfId="41611" xr:uid="{ACE11353-10E5-4BE5-9046-31E7D4743142}"/>
    <cellStyle name="Normal 3 3 2 3 3 2 2" xfId="41612" xr:uid="{371CD382-383F-41FF-81A7-EDB56CD50817}"/>
    <cellStyle name="Normal 3 3 2 3 3 2 2 2" xfId="41613" xr:uid="{5336DC31-5C49-4937-99AB-2AB3B2918D6E}"/>
    <cellStyle name="Normal 3 3 2 3 3 2 2 2 2" xfId="41614" xr:uid="{B53ABCEF-279D-4421-8C14-C5152E476E7F}"/>
    <cellStyle name="Normal 3 3 2 3 3 2 2 3" xfId="41615" xr:uid="{5C98FD27-5A73-43D1-8A83-46A5D2681BC1}"/>
    <cellStyle name="Normal 3 3 2 3 3 2 3" xfId="41616" xr:uid="{7A1F0FE2-4E07-45E7-8BF3-9DCB408C99F4}"/>
    <cellStyle name="Normal 3 3 2 3 3 2 3 2" xfId="41617" xr:uid="{53EA4D33-1210-4870-A105-C517D8E92248}"/>
    <cellStyle name="Normal 3 3 2 3 3 2 4" xfId="41618" xr:uid="{59DA8063-023E-4C80-AF93-BA3D43FE9C44}"/>
    <cellStyle name="Normal 3 3 2 3 3 3" xfId="41619" xr:uid="{C570F1B9-8DC1-4C2E-9E66-6B547CC7BEB4}"/>
    <cellStyle name="Normal 3 3 2 3 3 3 2" xfId="41620" xr:uid="{71C454CE-A88E-4EA5-B53A-2C98B5473926}"/>
    <cellStyle name="Normal 3 3 2 3 3 3 2 2" xfId="41621" xr:uid="{1758986C-9204-440F-A490-6D74AC3D8059}"/>
    <cellStyle name="Normal 3 3 2 3 3 3 3" xfId="41622" xr:uid="{F310B914-394D-4CC9-804A-001DB6F756B5}"/>
    <cellStyle name="Normal 3 3 2 3 3 4" xfId="41623" xr:uid="{F3082A05-2DB3-4548-A376-573F4D55830A}"/>
    <cellStyle name="Normal 3 3 2 3 3 4 2" xfId="41624" xr:uid="{560E3DD1-6E29-4F9C-BEE1-128EB7A843AD}"/>
    <cellStyle name="Normal 3 3 2 3 3 5" xfId="41625" xr:uid="{1FD7B9DB-AB36-44AC-936A-CDD46EE2C8E4}"/>
    <cellStyle name="Normal 3 3 2 3 4" xfId="41626" xr:uid="{BFC9A054-25B1-4797-9A30-D8C2058ED0DB}"/>
    <cellStyle name="Normal 3 3 2 3 4 2" xfId="41627" xr:uid="{51BF21BB-6C4D-48B0-AD4C-E3FCBBDED7B8}"/>
    <cellStyle name="Normal 3 3 2 3 4 2 2" xfId="41628" xr:uid="{68B71B9D-F79E-456E-AB78-085DFEB8B8FA}"/>
    <cellStyle name="Normal 3 3 2 3 4 2 2 2" xfId="41629" xr:uid="{87398089-A455-443C-A023-4EEF8F28CD69}"/>
    <cellStyle name="Normal 3 3 2 3 4 2 3" xfId="41630" xr:uid="{A2F28E27-A9E9-4E67-A4BE-73A5C1F45955}"/>
    <cellStyle name="Normal 3 3 2 3 4 3" xfId="41631" xr:uid="{38A2F128-C683-451B-842F-7DD25D0565D3}"/>
    <cellStyle name="Normal 3 3 2 3 4 3 2" xfId="41632" xr:uid="{7081DC49-9641-46EB-B812-2DBE42715B23}"/>
    <cellStyle name="Normal 3 3 2 3 4 4" xfId="41633" xr:uid="{73BAF83E-32D6-4C17-B33C-70C53AC052CB}"/>
    <cellStyle name="Normal 3 3 2 3 5" xfId="41634" xr:uid="{ADBC9AB8-FA1B-4A99-8DED-D58ABD2050D5}"/>
    <cellStyle name="Normal 3 3 2 3 5 2" xfId="41635" xr:uid="{4513FEA1-5700-4B6A-A79D-70FAB0872890}"/>
    <cellStyle name="Normal 3 3 2 3 5 2 2" xfId="41636" xr:uid="{508CC33A-B1B3-4CA3-9FD0-AFDBF08DCB96}"/>
    <cellStyle name="Normal 3 3 2 3 5 3" xfId="41637" xr:uid="{2DE1513A-D626-41C7-AA4E-AC0D3B212D2E}"/>
    <cellStyle name="Normal 3 3 2 3 6" xfId="41638" xr:uid="{5E0774EC-4CFE-4FFF-B8E0-95ADAFC55A5F}"/>
    <cellStyle name="Normal 3 3 2 3 6 2" xfId="41639" xr:uid="{85E79FE0-23F1-4434-BE9A-9A76B0331352}"/>
    <cellStyle name="Normal 3 3 2 3 7" xfId="41640" xr:uid="{3FA0832D-BC35-437A-9329-B1B358446D74}"/>
    <cellStyle name="Normal 3 3 2 3 7 2" xfId="41641" xr:uid="{A33A53E3-5FCF-47D6-B28B-224BDB258C48}"/>
    <cellStyle name="Normal 3 3 2 3 8" xfId="41642" xr:uid="{1F39E736-F0A2-4961-85DF-B97F345239F0}"/>
    <cellStyle name="Normal 3 3 2 3 9" xfId="41643" xr:uid="{750C322E-7EE0-4AD7-87D9-DA8F989FB81F}"/>
    <cellStyle name="Normal 3 3 2 4" xfId="41644" xr:uid="{EEDE8879-1BD7-440F-B573-F65B6ECEA2D6}"/>
    <cellStyle name="Normal 3 3 2 4 2" xfId="41645" xr:uid="{07454EEC-AF4D-41B3-824E-7ECA23DF170A}"/>
    <cellStyle name="Normal 3 3 2 4 2 2" xfId="41646" xr:uid="{498E89EB-B479-4949-AE2E-B09497539FDC}"/>
    <cellStyle name="Normal 3 3 2 4 3" xfId="41647" xr:uid="{2B667AD2-D01B-43C4-8B25-67D6D620ECEB}"/>
    <cellStyle name="Normal 3 3 2 5" xfId="41648" xr:uid="{D0CC32CE-234C-40A1-80E8-ABF0D6E63359}"/>
    <cellStyle name="Normal 3 3 2 5 2" xfId="41649" xr:uid="{0E724E83-7713-4FAD-A563-1DA6AC7DCAEB}"/>
    <cellStyle name="Normal 3 3 2 5 2 2" xfId="41650" xr:uid="{664EE466-3F43-4B4C-9084-4E4B935F7E2B}"/>
    <cellStyle name="Normal 3 3 2 5 2 2 2" xfId="41651" xr:uid="{74A921C9-7676-4015-AF55-84B9EF873286}"/>
    <cellStyle name="Normal 3 3 2 5 2 2 2 2" xfId="41652" xr:uid="{0F401700-A782-4358-A3FF-9C649C64C238}"/>
    <cellStyle name="Normal 3 3 2 5 2 2 3" xfId="41653" xr:uid="{3C02EF8E-1CCC-44B0-97A6-98C1E9455E2C}"/>
    <cellStyle name="Normal 3 3 2 5 2 3" xfId="41654" xr:uid="{0A4E6D3E-E62E-4813-B658-30474D8D9A65}"/>
    <cellStyle name="Normal 3 3 2 5 2 3 2" xfId="41655" xr:uid="{B6C366AC-480F-42B6-B1B3-305B93D0F4C9}"/>
    <cellStyle name="Normal 3 3 2 5 2 4" xfId="41656" xr:uid="{5E6EB5ED-3F69-43F9-B69F-1EE3C3AD49AA}"/>
    <cellStyle name="Normal 3 3 2 5 3" xfId="41657" xr:uid="{285D6146-C1F3-4251-BED4-CA8784E3074F}"/>
    <cellStyle name="Normal 3 3 2 5 3 2" xfId="41658" xr:uid="{2142A0DA-DDF5-4F5B-A876-FDD68A87252D}"/>
    <cellStyle name="Normal 3 3 2 5 3 2 2" xfId="41659" xr:uid="{C4205D46-45E0-40E6-8820-D1C40786BD25}"/>
    <cellStyle name="Normal 3 3 2 5 3 3" xfId="41660" xr:uid="{4091FBDA-9712-42FB-8C91-C239B9DF04A7}"/>
    <cellStyle name="Normal 3 3 2 5 4" xfId="41661" xr:uid="{1A90B422-B03E-4D9F-9C83-8494259CF278}"/>
    <cellStyle name="Normal 3 3 2 5 4 2" xfId="41662" xr:uid="{BC7993E1-2FF6-401B-98AA-2504FEF4B941}"/>
    <cellStyle name="Normal 3 3 2 5 5" xfId="41663" xr:uid="{6C76BD95-E316-41FD-94E4-411BAB553CD7}"/>
    <cellStyle name="Normal 3 3 2 6" xfId="41664" xr:uid="{7E2C8341-0D4B-4079-9635-2AA3FC76D8F9}"/>
    <cellStyle name="Normal 3 3 2 6 2" xfId="41665" xr:uid="{5DEC3750-B8F0-4433-B9F7-F49CCA06BE8D}"/>
    <cellStyle name="Normal 3 3 2 6 2 2" xfId="41666" xr:uid="{AEF41E8A-16FC-40E7-932D-5270AB956F9A}"/>
    <cellStyle name="Normal 3 3 2 6 2 2 2" xfId="41667" xr:uid="{0B7B7D72-4148-4628-AF86-548DE7D2FF27}"/>
    <cellStyle name="Normal 3 3 2 6 2 3" xfId="41668" xr:uid="{1DA284BA-E4E7-4D70-94B0-4DD15AFB6F2C}"/>
    <cellStyle name="Normal 3 3 2 6 3" xfId="41669" xr:uid="{AF6E87D5-6223-4473-A2FD-3888982B7273}"/>
    <cellStyle name="Normal 3 3 2 6 3 2" xfId="41670" xr:uid="{A85D5E1C-F524-4EBC-BBE0-FDE90B555D3D}"/>
    <cellStyle name="Normal 3 3 2 6 4" xfId="41671" xr:uid="{B9CD6940-520F-4428-9C61-25EBB88423CC}"/>
    <cellStyle name="Normal 3 3 2 7" xfId="41672" xr:uid="{746C5957-D6A9-4E62-B69E-122E66AB24A8}"/>
    <cellStyle name="Normal 3 3 2 7 2" xfId="41673" xr:uid="{7295C7D6-F800-48C2-990C-117E8DAE15CA}"/>
    <cellStyle name="Normal 3 3 2 7 2 2" xfId="41674" xr:uid="{4FE37049-8A0A-4F5B-A42C-3FC3AF86452D}"/>
    <cellStyle name="Normal 3 3 2 7 3" xfId="41675" xr:uid="{9237CB45-FFC0-4DBA-B988-078DE1E81FBD}"/>
    <cellStyle name="Normal 3 3 2 8" xfId="41676" xr:uid="{ACFF7F6C-7105-400D-8204-158D14C68A7C}"/>
    <cellStyle name="Normal 3 3 2 8 2" xfId="41677" xr:uid="{25593DAF-9F6F-481C-BCFC-9007040A3D5E}"/>
    <cellStyle name="Normal 3 3 2 9" xfId="41678" xr:uid="{DC1EF7F4-ED12-4972-B280-7D558FD22F61}"/>
    <cellStyle name="Normal 3 3 2 9 2" xfId="41679" xr:uid="{FC89FD92-8AF9-45F1-8FF9-E5228CCD43E9}"/>
    <cellStyle name="Normal 3 3 2_Asset Register (new)" xfId="41680" xr:uid="{E287D08E-7885-49A5-B3C4-93F740CD0A9B}"/>
    <cellStyle name="Normal 3 3 3" xfId="41681" xr:uid="{D70F5F20-18FD-4078-82C5-0AF577B61B17}"/>
    <cellStyle name="Normal 3 3 3 2" xfId="41682" xr:uid="{4EE6963C-C24D-40B4-89FE-7803C6D46CCA}"/>
    <cellStyle name="Normal 3 3 3 2 2" xfId="41683" xr:uid="{966E92CB-1CBF-46A0-8E23-7D69D6C2FAC8}"/>
    <cellStyle name="Normal 3 3 3 2 2 2" xfId="41684" xr:uid="{BAD7B9A0-66CC-4724-97FF-22D45A6C283E}"/>
    <cellStyle name="Normal 3 3 3 2 2 2 2" xfId="41685" xr:uid="{4F98CE43-9CBB-4B33-80DE-E97FCF430CEB}"/>
    <cellStyle name="Normal 3 3 3 2 2 2 2 2" xfId="41686" xr:uid="{55CD0C7E-2BBF-41AD-9AE0-8C40615A32E9}"/>
    <cellStyle name="Normal 3 3 3 2 2 2 3" xfId="41687" xr:uid="{CC4DA702-5427-4415-85CF-6E86C85F7564}"/>
    <cellStyle name="Normal 3 3 3 2 2 3" xfId="41688" xr:uid="{EBE96234-1DDE-4AF5-A3D6-D32308A9E80E}"/>
    <cellStyle name="Normal 3 3 3 2 2 3 2" xfId="41689" xr:uid="{2A6286A3-BD8A-4D14-91A9-5A36AAB8B466}"/>
    <cellStyle name="Normal 3 3 3 2 2 4" xfId="41690" xr:uid="{ECF228CF-C8F8-4AD3-9771-9FA27A4307CE}"/>
    <cellStyle name="Normal 3 3 3 2 2 4 2" xfId="41691" xr:uid="{68BCFB10-420F-4C8A-83C8-E6306F2B1125}"/>
    <cellStyle name="Normal 3 3 3 2 2 5" xfId="41692" xr:uid="{FA37DF1F-8A9F-41E2-890A-B87FE36654AF}"/>
    <cellStyle name="Normal 3 3 3 2 2 6" xfId="41693" xr:uid="{B20B8A3B-60BD-4081-ABB1-55A78E9EB279}"/>
    <cellStyle name="Normal 3 3 3 2 3" xfId="41694" xr:uid="{E66B8705-5951-4AF1-8FDF-664158E03064}"/>
    <cellStyle name="Normal 3 3 3 2 3 2" xfId="41695" xr:uid="{F449865E-1F6E-4E2A-A2E2-66F0952722CF}"/>
    <cellStyle name="Normal 3 3 3 2 3 2 2" xfId="41696" xr:uid="{32AF32A1-283A-4396-9A2F-7DD4D67C270F}"/>
    <cellStyle name="Normal 3 3 3 2 3 3" xfId="41697" xr:uid="{64BE0053-DFA4-4818-9CCB-F1AE4D4AC474}"/>
    <cellStyle name="Normal 3 3 3 2 4" xfId="41698" xr:uid="{3D863F8D-3498-4EA4-8F45-BC1491519D76}"/>
    <cellStyle name="Normal 3 3 3 2 4 2" xfId="41699" xr:uid="{9CF17971-CD4C-4CDD-A734-70E028B5CD61}"/>
    <cellStyle name="Normal 3 3 3 2 5" xfId="41700" xr:uid="{A7E04019-EEDE-43D1-B5ED-872252A17225}"/>
    <cellStyle name="Normal 3 3 3 2 5 2" xfId="41701" xr:uid="{2D43587A-4D9B-4CD5-9ACD-321C612B216D}"/>
    <cellStyle name="Normal 3 3 3 2 6" xfId="41702" xr:uid="{2E14E48C-396B-41E0-91ED-F4D5DA6BDA93}"/>
    <cellStyle name="Normal 3 3 3 2 7" xfId="41703" xr:uid="{AD731407-531E-48EC-A7CF-B28155F53C4A}"/>
    <cellStyle name="Normal 3 3 3 3" xfId="41704" xr:uid="{F8C89C4F-F499-4459-A6AB-2BA2B080EDB5}"/>
    <cellStyle name="Normal 3 3 3 3 2" xfId="41705" xr:uid="{5E039F42-874F-4813-A783-9E60A3C1CDDB}"/>
    <cellStyle name="Normal 3 3 3 3 2 2" xfId="41706" xr:uid="{2AFAD40B-98E7-4505-92AF-4900BA3C1F1D}"/>
    <cellStyle name="Normal 3 3 3 3 2 2 2" xfId="41707" xr:uid="{B0E16E8C-5CF2-4092-A839-216C43D208E8}"/>
    <cellStyle name="Normal 3 3 3 3 2 2 2 2" xfId="41708" xr:uid="{D05150D0-314D-4CE8-B654-A5C7574EDC9C}"/>
    <cellStyle name="Normal 3 3 3 3 2 2 3" xfId="41709" xr:uid="{A02A65AD-DBE5-4812-893B-6CFD7E69915A}"/>
    <cellStyle name="Normal 3 3 3 3 2 3" xfId="41710" xr:uid="{F842C664-51C0-4E00-967B-5F2039DDE76E}"/>
    <cellStyle name="Normal 3 3 3 3 2 3 2" xfId="41711" xr:uid="{4AD34266-7EF2-410D-9DD2-1190B8BA8E79}"/>
    <cellStyle name="Normal 3 3 3 3 2 4" xfId="41712" xr:uid="{803368AF-8BCC-4D4C-9532-C52330479B7A}"/>
    <cellStyle name="Normal 3 3 3 3 3" xfId="41713" xr:uid="{15983E33-453C-457D-96D5-5EF3D4C3D1B3}"/>
    <cellStyle name="Normal 3 3 3 3 3 2" xfId="41714" xr:uid="{795E076E-BCFB-47A1-961E-926B0481C2EC}"/>
    <cellStyle name="Normal 3 3 3 3 3 2 2" xfId="41715" xr:uid="{05580D33-2953-4827-BB7E-FA7680B84E4C}"/>
    <cellStyle name="Normal 3 3 3 3 3 3" xfId="41716" xr:uid="{82AD1A5C-BAB9-4B12-872D-CD37D6B10675}"/>
    <cellStyle name="Normal 3 3 3 3 4" xfId="41717" xr:uid="{13F633D2-76F3-4999-8BE6-202EACF03D71}"/>
    <cellStyle name="Normal 3 3 3 3 4 2" xfId="41718" xr:uid="{3C7BF394-67F5-4A81-9303-C6DAB5389D0E}"/>
    <cellStyle name="Normal 3 3 3 3 5" xfId="41719" xr:uid="{4C802111-3EE4-435A-8FA8-35C9C8A78D07}"/>
    <cellStyle name="Normal 3 3 3 3 5 2" xfId="41720" xr:uid="{71A8732E-8BAA-44C3-9DA7-CF40D4299F71}"/>
    <cellStyle name="Normal 3 3 3 3 6" xfId="41721" xr:uid="{64D1B975-D6F6-433A-9656-76CFD99B0578}"/>
    <cellStyle name="Normal 3 3 3 3 7" xfId="41722" xr:uid="{E94FE3F3-7084-4E18-8E79-75EB04F350C7}"/>
    <cellStyle name="Normal 3 3 3 4" xfId="41723" xr:uid="{5C61F4D8-3A15-4827-8F01-A8B5D8586F23}"/>
    <cellStyle name="Normal 3 3 3 4 2" xfId="41724" xr:uid="{10A48E0C-CA3C-4591-8692-3B9C9161F9E3}"/>
    <cellStyle name="Normal 3 3 3 4 2 2" xfId="41725" xr:uid="{89AC3ADF-8EDC-4864-BA67-442FBDF171FD}"/>
    <cellStyle name="Normal 3 3 3 4 2 2 2" xfId="41726" xr:uid="{C24CAB76-68EA-47D2-A494-62E417D4FC92}"/>
    <cellStyle name="Normal 3 3 3 4 2 3" xfId="41727" xr:uid="{CFE1CBD8-C149-4200-9B98-ECD42636927B}"/>
    <cellStyle name="Normal 3 3 3 4 3" xfId="41728" xr:uid="{FA4F4644-DDF4-485F-AD6D-1F3D62C0674A}"/>
    <cellStyle name="Normal 3 3 3 4 3 2" xfId="41729" xr:uid="{1E8DAD01-8B31-4B73-810A-8D13EEDEB5DD}"/>
    <cellStyle name="Normal 3 3 3 4 4" xfId="41730" xr:uid="{4D1C3E9A-56D2-4C35-A392-7C695A6670BC}"/>
    <cellStyle name="Normal 3 3 3 5" xfId="41731" xr:uid="{0EA83F75-2A58-40CA-97C8-DC1A5E2DCA79}"/>
    <cellStyle name="Normal 3 3 3 5 2" xfId="41732" xr:uid="{852454F6-7BE1-4FFB-8FAF-A97E47149FEE}"/>
    <cellStyle name="Normal 3 3 3 5 2 2" xfId="41733" xr:uid="{C4EDC751-9001-47FF-9B1C-3501FFA4DF6F}"/>
    <cellStyle name="Normal 3 3 3 5 3" xfId="41734" xr:uid="{04E472B7-6CDA-472F-9526-6EA58B9BF220}"/>
    <cellStyle name="Normal 3 3 3 6" xfId="41735" xr:uid="{0D046EAD-79A6-4019-9CD4-D93960FBF176}"/>
    <cellStyle name="Normal 3 3 3 6 2" xfId="41736" xr:uid="{C6F17C61-F026-435C-BD51-64D4409FB98A}"/>
    <cellStyle name="Normal 3 3 3 7" xfId="41737" xr:uid="{7E78EF15-7497-4EBE-B2A2-EC453659EC7A}"/>
    <cellStyle name="Normal 3 3 3 7 2" xfId="41738" xr:uid="{F3541808-CF50-48C1-9A67-68C96DAC3616}"/>
    <cellStyle name="Normal 3 3 3 8" xfId="41739" xr:uid="{32622B2B-628F-4047-AAE2-C876E36AE159}"/>
    <cellStyle name="Normal 3 3 3 9" xfId="41740" xr:uid="{B05B34F3-DC3B-428E-8DE4-6BFC575D496A}"/>
    <cellStyle name="Normal 3 3 4" xfId="41741" xr:uid="{59543A82-8B88-470E-8A1D-0976C56B6637}"/>
    <cellStyle name="Normal 3 3 4 2" xfId="41742" xr:uid="{FE150BA1-3E7A-4F74-AB2D-B5D49E78B4C1}"/>
    <cellStyle name="Normal 3 3 4 2 2" xfId="41743" xr:uid="{D595770E-BC2B-45A9-97AF-DFA5899615FD}"/>
    <cellStyle name="Normal 3 3 4 2 2 2" xfId="41744" xr:uid="{A12555D2-2979-48DC-B758-A1A77E7ECC39}"/>
    <cellStyle name="Normal 3 3 4 2 2 2 2" xfId="41745" xr:uid="{22D24263-9B72-46EB-A7DA-FCB787752536}"/>
    <cellStyle name="Normal 3 3 4 2 2 2 2 2" xfId="41746" xr:uid="{3D32B170-6E08-47E1-9286-E29F0959E54E}"/>
    <cellStyle name="Normal 3 3 4 2 2 2 3" xfId="41747" xr:uid="{99FB4183-21E7-4E6D-A9EF-C42FC8E63C3D}"/>
    <cellStyle name="Normal 3 3 4 2 2 3" xfId="41748" xr:uid="{DF684E03-22B2-48F4-B633-A95C33B92D9E}"/>
    <cellStyle name="Normal 3 3 4 2 2 3 2" xfId="41749" xr:uid="{2411CB6C-1A68-4A14-881D-D3449AD63A8B}"/>
    <cellStyle name="Normal 3 3 4 2 2 4" xfId="41750" xr:uid="{FD9E2AB0-7325-4809-83C1-441192B9DC16}"/>
    <cellStyle name="Normal 3 3 4 2 2 4 2" xfId="41751" xr:uid="{2B91BC46-DC58-4529-B3AE-22EEC262C38A}"/>
    <cellStyle name="Normal 3 3 4 2 2 5" xfId="41752" xr:uid="{030EF3A8-4E0E-4B5D-A220-8ABE59CFB328}"/>
    <cellStyle name="Normal 3 3 4 2 2 6" xfId="41753" xr:uid="{A2A16EAB-0EA8-4F72-A0D8-D7899B11ECBA}"/>
    <cellStyle name="Normal 3 3 4 2 3" xfId="41754" xr:uid="{878DA1B2-2C3F-4328-A69C-EED10F66869A}"/>
    <cellStyle name="Normal 3 3 4 2 3 2" xfId="41755" xr:uid="{68F04354-304F-4800-9A8E-24115207139D}"/>
    <cellStyle name="Normal 3 3 4 2 3 2 2" xfId="41756" xr:uid="{1A954659-383E-48AA-9060-F1AD8042916A}"/>
    <cellStyle name="Normal 3 3 4 2 3 3" xfId="41757" xr:uid="{964D8A04-F967-463F-8004-714442D4D9F2}"/>
    <cellStyle name="Normal 3 3 4 2 4" xfId="41758" xr:uid="{1C689CFD-4A51-4C91-864C-3522D516321B}"/>
    <cellStyle name="Normal 3 3 4 2 4 2" xfId="41759" xr:uid="{9384804A-781A-4596-8E19-C5F1D6765874}"/>
    <cellStyle name="Normal 3 3 4 2 5" xfId="41760" xr:uid="{AE8CE6F9-8793-47C2-AFD8-08B3CCB47112}"/>
    <cellStyle name="Normal 3 3 4 2 5 2" xfId="41761" xr:uid="{393957CC-B4DE-4B20-8B46-5358E241690C}"/>
    <cellStyle name="Normal 3 3 4 2 6" xfId="41762" xr:uid="{812AFB14-D47E-4D23-96C3-D5D3D13C6B9C}"/>
    <cellStyle name="Normal 3 3 4 2 7" xfId="41763" xr:uid="{0AB425E7-C0B6-47F7-8CC4-919C80830BB3}"/>
    <cellStyle name="Normal 3 3 4 3" xfId="41764" xr:uid="{513215A7-354A-4FE9-A8F1-C1A3A0EBB91C}"/>
    <cellStyle name="Normal 3 3 4 3 2" xfId="41765" xr:uid="{041E00FE-0185-483F-A01A-3A32E6891CC1}"/>
    <cellStyle name="Normal 3 3 4 3 2 2" xfId="41766" xr:uid="{5EDEE630-DA8B-4164-9333-A47FDFFBB970}"/>
    <cellStyle name="Normal 3 3 4 3 2 2 2" xfId="41767" xr:uid="{4D26BE47-010A-4C13-B424-309F32EE8E9E}"/>
    <cellStyle name="Normal 3 3 4 3 2 3" xfId="41768" xr:uid="{5407CD16-7A2F-4B79-85E2-CD66CB5B29CF}"/>
    <cellStyle name="Normal 3 3 4 3 3" xfId="41769" xr:uid="{C8584D60-1362-419F-A9D5-78BB0AECDDDD}"/>
    <cellStyle name="Normal 3 3 4 3 3 2" xfId="41770" xr:uid="{424E732E-F2C9-4DEC-A87E-7F18BD95DBE8}"/>
    <cellStyle name="Normal 3 3 4 3 4" xfId="41771" xr:uid="{B26EE70E-4E0D-424E-936B-BD3B43B1BBEE}"/>
    <cellStyle name="Normal 3 3 4 3 4 2" xfId="41772" xr:uid="{4AA4B49A-21C7-45D1-9AFA-167652DA7D98}"/>
    <cellStyle name="Normal 3 3 4 3 5" xfId="41773" xr:uid="{85B6B6BB-4D03-4F61-BFC9-36C33B8EF3F4}"/>
    <cellStyle name="Normal 3 3 4 3 6" xfId="41774" xr:uid="{5487BA03-E39F-4ED1-BCCC-8EE1F1F4857E}"/>
    <cellStyle name="Normal 3 3 4 4" xfId="41775" xr:uid="{9A2D6239-3EF3-4BED-AEA8-722F223A3900}"/>
    <cellStyle name="Normal 3 3 4 4 2" xfId="41776" xr:uid="{CCB5462A-69CB-450F-ABA8-9F5515080624}"/>
    <cellStyle name="Normal 3 3 4 4 2 2" xfId="41777" xr:uid="{3108ED48-B3CA-465A-91FD-C3B5810835DD}"/>
    <cellStyle name="Normal 3 3 4 4 3" xfId="41778" xr:uid="{FF570568-AA1C-4B28-9500-2CB7F80B9E65}"/>
    <cellStyle name="Normal 3 3 4 5" xfId="41779" xr:uid="{56E996C0-D8AA-4F56-BF51-ACF7F8589B18}"/>
    <cellStyle name="Normal 3 3 4 5 2" xfId="41780" xr:uid="{F5F4E789-77D7-45D2-84C1-E29800908D34}"/>
    <cellStyle name="Normal 3 3 4 6" xfId="41781" xr:uid="{BDC7F378-01CB-4C01-8B64-4D357A5D46E6}"/>
    <cellStyle name="Normal 3 3 4 6 2" xfId="41782" xr:uid="{B58C631C-E5D8-44B9-B756-EEB63FA73D55}"/>
    <cellStyle name="Normal 3 3 4 7" xfId="41783" xr:uid="{B04A56C2-D060-4433-8D3F-F8050745FAFF}"/>
    <cellStyle name="Normal 3 3 4 8" xfId="41784" xr:uid="{7B100F4E-5F9B-4608-A37C-5B5032A0516A}"/>
    <cellStyle name="Normal 3 3 5" xfId="41785" xr:uid="{D54EE43F-356C-4E6E-866E-79AC07E7D825}"/>
    <cellStyle name="Normal 3 3 5 2" xfId="41786" xr:uid="{C2D07C36-E2B3-41A3-90B3-A802649A6542}"/>
    <cellStyle name="Normal 3 3 5 2 2" xfId="41787" xr:uid="{7D097688-4204-436D-A9F5-A213F5BAEABA}"/>
    <cellStyle name="Normal 3 3 5 2 2 2" xfId="41788" xr:uid="{1E6F0C62-2854-478A-9DD3-A8B967523E75}"/>
    <cellStyle name="Normal 3 3 5 2 2 2 2" xfId="41789" xr:uid="{21D1C475-53FB-464E-BB0F-0E8EB97DC300}"/>
    <cellStyle name="Normal 3 3 5 2 2 3" xfId="41790" xr:uid="{FD0D7A07-4E64-4DC3-8102-C78B234F4947}"/>
    <cellStyle name="Normal 3 3 5 2 3" xfId="41791" xr:uid="{DF78E8A8-32E6-4C8C-B1F8-C14DCC783F42}"/>
    <cellStyle name="Normal 3 3 5 2 3 2" xfId="41792" xr:uid="{AE50648C-8284-49AA-AA29-B18A4C3C6A18}"/>
    <cellStyle name="Normal 3 3 5 2 4" xfId="41793" xr:uid="{8B417BE5-DEDA-4F33-961C-B4556616D34D}"/>
    <cellStyle name="Normal 3 3 5 2 4 2" xfId="41794" xr:uid="{006CEC3E-980D-4B30-8E0F-0B0D75758253}"/>
    <cellStyle name="Normal 3 3 5 2 5" xfId="41795" xr:uid="{4910B45E-1BF9-4F48-BFF8-C46E2DA32064}"/>
    <cellStyle name="Normal 3 3 5 2 6" xfId="41796" xr:uid="{F1FD9EB5-377F-4D11-88CF-71DEF8DCB18D}"/>
    <cellStyle name="Normal 3 3 5 3" xfId="41797" xr:uid="{A4227A46-786D-4FB2-8404-80C1E1A8D457}"/>
    <cellStyle name="Normal 3 3 5 3 2" xfId="41798" xr:uid="{0A3F8389-D26F-4F3A-8149-0B9E427E18B9}"/>
    <cellStyle name="Normal 3 3 5 3 2 2" xfId="41799" xr:uid="{FCA86F4C-5559-4FC8-BE05-3DBBC152A432}"/>
    <cellStyle name="Normal 3 3 5 3 3" xfId="41800" xr:uid="{CDFF9C24-FD8D-4831-8977-4D4A72480734}"/>
    <cellStyle name="Normal 3 3 5 4" xfId="41801" xr:uid="{B9C2FE20-7E3F-478B-AB1E-CE3104928579}"/>
    <cellStyle name="Normal 3 3 5 4 2" xfId="41802" xr:uid="{28134D2A-3BA7-4276-B571-35DB701C2409}"/>
    <cellStyle name="Normal 3 3 5 5" xfId="41803" xr:uid="{1F6CE8BA-1D23-4057-A427-B6994555082A}"/>
    <cellStyle name="Normal 3 3 5 5 2" xfId="41804" xr:uid="{16A0759A-C88C-4FD1-A201-8F2E90B06A0C}"/>
    <cellStyle name="Normal 3 3 5 6" xfId="41805" xr:uid="{70C75C9B-E7FE-4CBA-B6E6-75040F395E76}"/>
    <cellStyle name="Normal 3 3 5 7" xfId="41806" xr:uid="{3A099159-8D8D-49C9-9E53-839DFEC92216}"/>
    <cellStyle name="Normal 3 3 6" xfId="41807" xr:uid="{6F1EE3E8-C39C-47CA-B2C2-FD4596496FE9}"/>
    <cellStyle name="Normal 3 3 6 2" xfId="41808" xr:uid="{F41524E4-0CD7-432B-9E9E-F27C55C8A460}"/>
    <cellStyle name="Normal 3 3 6 2 2" xfId="41809" xr:uid="{053AAF91-B515-4447-BC78-A3BD17F990B0}"/>
    <cellStyle name="Normal 3 3 6 2 2 2" xfId="41810" xr:uid="{32AB2B97-C736-4EB8-AF96-85210368F921}"/>
    <cellStyle name="Normal 3 3 6 2 2 2 2" xfId="41811" xr:uid="{47999079-09DC-4416-B073-9763A7EC4F7D}"/>
    <cellStyle name="Normal 3 3 6 2 2 3" xfId="41812" xr:uid="{EE1B3881-61CF-4D73-B6B6-E01072A0E7C9}"/>
    <cellStyle name="Normal 3 3 6 2 3" xfId="41813" xr:uid="{CF34A836-7373-4505-A72A-B430C0D6EFF0}"/>
    <cellStyle name="Normal 3 3 6 2 3 2" xfId="41814" xr:uid="{24A9AF63-F703-410A-9F64-82E8AC3A19E1}"/>
    <cellStyle name="Normal 3 3 6 2 4" xfId="41815" xr:uid="{87505FFB-B1AE-4851-8533-CB64D3497547}"/>
    <cellStyle name="Normal 3 3 6 3" xfId="41816" xr:uid="{2E12A533-5FE9-42E9-81DB-0ECC47204D9C}"/>
    <cellStyle name="Normal 3 3 6 3 2" xfId="41817" xr:uid="{9B5F593B-0742-41F6-BE9A-CFFD7E516CD5}"/>
    <cellStyle name="Normal 3 3 6 3 2 2" xfId="41818" xr:uid="{B444E83B-3C7B-40F0-9788-A7ED3B6B3CB6}"/>
    <cellStyle name="Normal 3 3 6 3 3" xfId="41819" xr:uid="{BB087607-E01F-4382-A962-38BA1FAB0EAB}"/>
    <cellStyle name="Normal 3 3 6 4" xfId="41820" xr:uid="{EB048794-E2E0-47B6-8A1F-01442395B1DC}"/>
    <cellStyle name="Normal 3 3 6 4 2" xfId="41821" xr:uid="{C01E5102-42C7-414A-A64A-E74D9DFB47CA}"/>
    <cellStyle name="Normal 3 3 6 5" xfId="41822" xr:uid="{C1A74F5D-711D-449B-9A43-742FA106CC05}"/>
    <cellStyle name="Normal 3 3 6 5 2" xfId="41823" xr:uid="{5087520B-3251-49B1-98AB-AF5262BCDCAE}"/>
    <cellStyle name="Normal 3 3 6 6" xfId="41824" xr:uid="{06FA664A-19F0-4E48-9958-CE0BBA993063}"/>
    <cellStyle name="Normal 3 3 6 7" xfId="41825" xr:uid="{8ED07C16-622C-4606-8206-82A231F7E737}"/>
    <cellStyle name="Normal 3 3 7" xfId="41826" xr:uid="{17B7AAE4-EC49-46C3-B1E8-0CC52F95C2C2}"/>
    <cellStyle name="Normal 3 3 7 2" xfId="41827" xr:uid="{0EA26E95-A085-4A78-83D5-37E1D32016FE}"/>
    <cellStyle name="Normal 3 3 7 2 2" xfId="41828" xr:uid="{115FCEC0-CBCD-4821-ACC2-C284ED9B0FB8}"/>
    <cellStyle name="Normal 3 3 7 2 2 2" xfId="41829" xr:uid="{30A7E0B1-545F-4B76-AD41-04262B2B8F7D}"/>
    <cellStyle name="Normal 3 3 7 2 2 2 2" xfId="41830" xr:uid="{533D9AF9-3550-47F3-BE78-28B13E60D9B6}"/>
    <cellStyle name="Normal 3 3 7 2 2 3" xfId="41831" xr:uid="{37222521-0AE8-4580-BF71-089A119CBC39}"/>
    <cellStyle name="Normal 3 3 7 2 3" xfId="41832" xr:uid="{6AD259EE-2EA2-4769-BA27-D29A8692B068}"/>
    <cellStyle name="Normal 3 3 7 2 3 2" xfId="41833" xr:uid="{766291C1-B900-4F55-B910-28559D94106D}"/>
    <cellStyle name="Normal 3 3 7 2 4" xfId="41834" xr:uid="{1EBE5D00-798D-4B36-8B77-F26FEBC843DA}"/>
    <cellStyle name="Normal 3 3 7 3" xfId="41835" xr:uid="{B1363DAE-0896-46CD-8B14-DD52FE5E3CEF}"/>
    <cellStyle name="Normal 3 3 7 3 2" xfId="41836" xr:uid="{8C2A1B21-8969-4D95-B2BD-AE7668913BEA}"/>
    <cellStyle name="Normal 3 3 7 3 2 2" xfId="41837" xr:uid="{75AADDE7-8243-43E2-AE0C-3218F4C18379}"/>
    <cellStyle name="Normal 3 3 7 3 3" xfId="41838" xr:uid="{99F11A12-CE74-4890-97BD-A7DF7F7825B6}"/>
    <cellStyle name="Normal 3 3 7 4" xfId="41839" xr:uid="{CA932531-DF47-49A8-978E-262277F45295}"/>
    <cellStyle name="Normal 3 3 7 4 2" xfId="41840" xr:uid="{B05DAF60-9C59-4A8A-8DB5-61048064E7A8}"/>
    <cellStyle name="Normal 3 3 7 5" xfId="41841" xr:uid="{FA8801F1-216C-46DB-90C3-1FF1AACA668D}"/>
    <cellStyle name="Normal 3 3 7 5 2" xfId="41842" xr:uid="{3C30D101-A442-4F7B-98CD-90CE2AC9EE1C}"/>
    <cellStyle name="Normal 3 3 7 6" xfId="41843" xr:uid="{21147F96-7667-43A3-91A0-85E4F59BE5B6}"/>
    <cellStyle name="Normal 3 3 7 7" xfId="41844" xr:uid="{520DBC0C-6C60-4B4B-BBF2-6DB87FE3F402}"/>
    <cellStyle name="Normal 3 3 8" xfId="41845" xr:uid="{05A551C9-56C7-45F1-B112-034BDA07EF59}"/>
    <cellStyle name="Normal 3 3 8 2" xfId="41846" xr:uid="{106CF658-F760-45AD-A526-D00FEBBAC497}"/>
    <cellStyle name="Normal 3 3 8 2 2" xfId="41847" xr:uid="{0A653FF4-478D-494E-A53F-2CC417638345}"/>
    <cellStyle name="Normal 3 3 8 2 2 2" xfId="41848" xr:uid="{73A3CD6D-38CE-47FC-9875-A9B0398ADD37}"/>
    <cellStyle name="Normal 3 3 8 2 2 2 2" xfId="41849" xr:uid="{E35850FA-2BA4-479D-A54C-9CCCA5EEA509}"/>
    <cellStyle name="Normal 3 3 8 2 2 3" xfId="41850" xr:uid="{BED3E197-AA45-4252-8059-3202359D5695}"/>
    <cellStyle name="Normal 3 3 8 2 3" xfId="41851" xr:uid="{149CF7A3-CB42-4411-8BE7-14549376D6FC}"/>
    <cellStyle name="Normal 3 3 8 2 3 2" xfId="41852" xr:uid="{6CF01347-FB5C-493D-B958-88C54D9E66ED}"/>
    <cellStyle name="Normal 3 3 8 2 4" xfId="41853" xr:uid="{21D1C215-B177-4C95-8C5E-47FA34AEDB7D}"/>
    <cellStyle name="Normal 3 3 8 3" xfId="41854" xr:uid="{61BD0DA5-69DA-4333-A5C1-CD4BB810D573}"/>
    <cellStyle name="Normal 3 3 8 3 2" xfId="41855" xr:uid="{07839D9F-9F28-42AE-9059-40EC6FA2E0A8}"/>
    <cellStyle name="Normal 3 3 8 3 2 2" xfId="41856" xr:uid="{E4A8A7D3-C114-4EE9-B6E8-9AB24EA8BAAE}"/>
    <cellStyle name="Normal 3 3 8 3 3" xfId="41857" xr:uid="{38841B79-DB27-47B7-AC33-A4D326383797}"/>
    <cellStyle name="Normal 3 3 8 4" xfId="41858" xr:uid="{DA049478-4A47-4E89-BAB2-91A08ACD0ADF}"/>
    <cellStyle name="Normal 3 3 8 4 2" xfId="41859" xr:uid="{CFFBDAF4-244C-4B90-85F1-4C65D0E17341}"/>
    <cellStyle name="Normal 3 3 8 5" xfId="41860" xr:uid="{A3CB1D03-2F94-468D-AEB3-E741E0CCD5A7}"/>
    <cellStyle name="Normal 3 3 8 5 2" xfId="41861" xr:uid="{5BC2F6F3-9AF8-416D-BCA9-38095D2CE69B}"/>
    <cellStyle name="Normal 3 3 8 6" xfId="41862" xr:uid="{19A5D40E-5513-4A02-A040-826B935CE201}"/>
    <cellStyle name="Normal 3 3 8 7" xfId="41863" xr:uid="{9D1B18E4-2B54-4A35-BA71-5864EAD01B9D}"/>
    <cellStyle name="Normal 3 3 9" xfId="41864" xr:uid="{FE796AB2-100D-42F2-8BDB-CC4D16305A48}"/>
    <cellStyle name="Normal 3 3 9 2" xfId="41865" xr:uid="{9A28669E-8B71-4960-A5ED-7C2F8D12B85D}"/>
    <cellStyle name="Normal 3 3 9 2 2" xfId="41866" xr:uid="{65150249-DC0E-4E00-B2CB-94B3B90531B8}"/>
    <cellStyle name="Normal 3 3 9 2 2 2" xfId="41867" xr:uid="{06A14837-262D-4D7A-8F0C-99A87145A963}"/>
    <cellStyle name="Normal 3 3 9 2 2 2 2" xfId="41868" xr:uid="{AC638E3D-F104-4089-B622-05B56BE48626}"/>
    <cellStyle name="Normal 3 3 9 2 2 3" xfId="41869" xr:uid="{39383BE3-56D3-4B92-9812-A151F6BD6F6E}"/>
    <cellStyle name="Normal 3 3 9 2 3" xfId="41870" xr:uid="{5A5FCE37-DF7C-4984-9BDC-ADC5EBEDA544}"/>
    <cellStyle name="Normal 3 3 9 2 3 2" xfId="41871" xr:uid="{620A3D68-5DED-4749-ABFF-7D66A7486090}"/>
    <cellStyle name="Normal 3 3 9 2 4" xfId="41872" xr:uid="{363AC3C4-3651-4951-85FA-40E21D50BB2F}"/>
    <cellStyle name="Normal 3 3 9 3" xfId="41873" xr:uid="{7C03902C-1ED1-4AEE-8A66-14A1B293D91E}"/>
    <cellStyle name="Normal 3 3 9 3 2" xfId="41874" xr:uid="{4A29C889-3FE8-4DD3-8EC6-34E04CF4A313}"/>
    <cellStyle name="Normal 3 3 9 3 2 2" xfId="41875" xr:uid="{9C169EE4-8F75-4A5A-BF20-71D93F440179}"/>
    <cellStyle name="Normal 3 3 9 3 3" xfId="41876" xr:uid="{26866F4F-8E3E-4BF0-AF3C-8D80B65723E2}"/>
    <cellStyle name="Normal 3 3 9 4" xfId="41877" xr:uid="{FFDEE5B1-8608-4E14-9259-B5D77FA938FC}"/>
    <cellStyle name="Normal 3 3 9 4 2" xfId="41878" xr:uid="{5494FD3A-6ED0-40B2-93C5-4E7CD49D2F19}"/>
    <cellStyle name="Normal 3 3 9 5" xfId="41879" xr:uid="{753F4412-D3C8-45C4-A534-01F25157B391}"/>
    <cellStyle name="Normal 3 3_Asset Register (new)" xfId="41880" xr:uid="{E58A5759-2B9B-4C7D-8B24-E85C09F7AA58}"/>
    <cellStyle name="Normal 3 4" xfId="41881" xr:uid="{5AFF0481-F529-4FFF-8CC6-6815A0308211}"/>
    <cellStyle name="Normal 3 4 10" xfId="41882" xr:uid="{58AC2E3D-0D1B-4930-8536-8FF010FB1F17}"/>
    <cellStyle name="Normal 3 4 10 2" xfId="41883" xr:uid="{DBD2969A-29B5-4287-AAC9-BD961011DE38}"/>
    <cellStyle name="Normal 3 4 10 2 2" xfId="41884" xr:uid="{E7AB579B-F8EE-4E00-B22B-C6F54FD2D574}"/>
    <cellStyle name="Normal 3 4 10 2 2 2" xfId="41885" xr:uid="{D30FEB05-81CC-44FD-9B3B-EDE5C5127B42}"/>
    <cellStyle name="Normal 3 4 10 2 2 2 2" xfId="41886" xr:uid="{CF1F9C94-C34D-45D8-89F1-EFB9CE63C688}"/>
    <cellStyle name="Normal 3 4 10 2 2 3" xfId="41887" xr:uid="{6FF92590-6C26-4580-ADDB-46AE27DCCE72}"/>
    <cellStyle name="Normal 3 4 10 2 3" xfId="41888" xr:uid="{5836F89D-FE39-4B6E-9150-B6F18EA24B5A}"/>
    <cellStyle name="Normal 3 4 10 2 3 2" xfId="41889" xr:uid="{82E14251-BEB7-404F-AE91-97204FD263C5}"/>
    <cellStyle name="Normal 3 4 10 2 4" xfId="41890" xr:uid="{0D652EB0-92DB-4632-8F94-1DD36AB0A9F2}"/>
    <cellStyle name="Normal 3 4 10 3" xfId="41891" xr:uid="{E743EED2-462F-4CB8-A57A-53B7C1AE9EFC}"/>
    <cellStyle name="Normal 3 4 10 3 2" xfId="41892" xr:uid="{F713B652-141A-47D0-9CE6-44A2000B0694}"/>
    <cellStyle name="Normal 3 4 10 3 2 2" xfId="41893" xr:uid="{AD87482E-ED8D-429D-BF71-C4C88B8F7FCD}"/>
    <cellStyle name="Normal 3 4 10 3 3" xfId="41894" xr:uid="{9D8111D2-3557-41BC-B696-F9DD0FFE81AF}"/>
    <cellStyle name="Normal 3 4 10 4" xfId="41895" xr:uid="{0B2EA686-EE24-486C-BED0-31A2A9AA3479}"/>
    <cellStyle name="Normal 3 4 10 4 2" xfId="41896" xr:uid="{6271A94C-8027-47C2-BF90-76B320150706}"/>
    <cellStyle name="Normal 3 4 10 5" xfId="41897" xr:uid="{B2EEE2A5-773C-4B34-A718-A1BA43D218C0}"/>
    <cellStyle name="Normal 3 4 11" xfId="41898" xr:uid="{D695DF56-8D2A-4DA9-838E-354138AB8985}"/>
    <cellStyle name="Normal 3 4 11 2" xfId="41899" xr:uid="{CEB54122-28BE-44C1-B7ED-39F9E88BE54C}"/>
    <cellStyle name="Normal 3 4 11 2 2" xfId="41900" xr:uid="{EF8E54A6-121E-4178-80D1-CDFE8A855718}"/>
    <cellStyle name="Normal 3 4 11 2 2 2" xfId="41901" xr:uid="{39E0C331-9432-4C55-B26B-1D6A5CF1F78E}"/>
    <cellStyle name="Normal 3 4 11 2 2 2 2" xfId="41902" xr:uid="{5E09FE58-B8AB-4F12-AD10-2B155D7A059D}"/>
    <cellStyle name="Normal 3 4 11 2 2 3" xfId="41903" xr:uid="{43017D0D-C925-4423-9698-1B13023CA0DC}"/>
    <cellStyle name="Normal 3 4 11 2 3" xfId="41904" xr:uid="{E5BC3690-5CAF-4737-9ACD-59D3D9CD5B57}"/>
    <cellStyle name="Normal 3 4 11 2 3 2" xfId="41905" xr:uid="{EEF5FBAC-642E-40B5-B134-C59E0F334639}"/>
    <cellStyle name="Normal 3 4 11 2 4" xfId="41906" xr:uid="{1C1E1C0C-A088-490F-B943-134CD2024103}"/>
    <cellStyle name="Normal 3 4 11 3" xfId="41907" xr:uid="{58C06441-33ED-47DB-8F76-F634598929FA}"/>
    <cellStyle name="Normal 3 4 11 3 2" xfId="41908" xr:uid="{852F600E-7931-430D-859C-E01A13A58FFB}"/>
    <cellStyle name="Normal 3 4 11 3 2 2" xfId="41909" xr:uid="{0CC9D17C-EA57-46BC-859B-F15E6FCCD226}"/>
    <cellStyle name="Normal 3 4 11 3 3" xfId="41910" xr:uid="{ED32EA45-9AC9-43C2-8924-46157DB2A107}"/>
    <cellStyle name="Normal 3 4 11 4" xfId="41911" xr:uid="{A5C39F97-5EF5-4B6C-95EC-43C76A753D1A}"/>
    <cellStyle name="Normal 3 4 11 4 2" xfId="41912" xr:uid="{53B1108A-AF5D-4A52-A2FA-8C6F29160A05}"/>
    <cellStyle name="Normal 3 4 11 5" xfId="41913" xr:uid="{E8AB756E-E099-4A10-9C6A-3959C4025247}"/>
    <cellStyle name="Normal 3 4 12" xfId="41914" xr:uid="{B76163F4-62C0-4A44-936C-42E94BC187BB}"/>
    <cellStyle name="Normal 3 4 12 2" xfId="41915" xr:uid="{CD10B435-EAB7-44D0-B24E-583CBE751C5F}"/>
    <cellStyle name="Normal 3 4 13" xfId="41916" xr:uid="{2AEC040B-838D-48AA-9208-B5CD283EB5A3}"/>
    <cellStyle name="Normal 3 4 2" xfId="41917" xr:uid="{0496B542-1B80-4E70-9793-BBC46A03635F}"/>
    <cellStyle name="Normal 3 4 2 10" xfId="41918" xr:uid="{6B9B738D-F3D4-4D42-86D2-ADAC371F1813}"/>
    <cellStyle name="Normal 3 4 2 11" xfId="41919" xr:uid="{3289BE0F-4D6B-4E48-9BB3-CB9CA90637AD}"/>
    <cellStyle name="Normal 3 4 2 2" xfId="41920" xr:uid="{35158EA7-4276-4F36-837B-7A35FFDED618}"/>
    <cellStyle name="Normal 3 4 2 2 2" xfId="41921" xr:uid="{64D8B1CA-A1B2-4D85-ABC8-73EC97921E27}"/>
    <cellStyle name="Normal 3 4 2 2 2 2" xfId="41922" xr:uid="{40355E0E-F7FB-457D-92D3-EF849F14263C}"/>
    <cellStyle name="Normal 3 4 2 2 2 2 2" xfId="41923" xr:uid="{B0625E0B-50B0-402C-A52A-79F1DCBF2D6C}"/>
    <cellStyle name="Normal 3 4 2 2 2 2 2 2" xfId="41924" xr:uid="{1A515F7E-B829-40C7-825D-D1D3153F2C2C}"/>
    <cellStyle name="Normal 3 4 2 2 2 2 2 2 2" xfId="41925" xr:uid="{E2E91FC0-95F9-4F12-9F94-3AD21589411F}"/>
    <cellStyle name="Normal 3 4 2 2 2 2 2 3" xfId="41926" xr:uid="{B254FFDA-AD0B-4093-AED2-35F0D1CFD166}"/>
    <cellStyle name="Normal 3 4 2 2 2 2 3" xfId="41927" xr:uid="{33D879BD-0E5C-4402-B494-881BC4C72461}"/>
    <cellStyle name="Normal 3 4 2 2 2 2 3 2" xfId="41928" xr:uid="{D62EA1F1-7FE1-44DA-8FEA-8EB2E26FDCBE}"/>
    <cellStyle name="Normal 3 4 2 2 2 2 4" xfId="41929" xr:uid="{15AC1C04-EF01-4648-B1EF-E1BEBCA79822}"/>
    <cellStyle name="Normal 3 4 2 2 2 2 4 2" xfId="41930" xr:uid="{C038837D-EE35-447D-AE42-900D6766F87F}"/>
    <cellStyle name="Normal 3 4 2 2 2 2 5" xfId="41931" xr:uid="{2725645D-EDD1-486D-B1F0-1F72F60ED4EF}"/>
    <cellStyle name="Normal 3 4 2 2 2 2 6" xfId="41932" xr:uid="{37563BE7-1CEF-429D-B6D8-6E69BD8F0C57}"/>
    <cellStyle name="Normal 3 4 2 2 2 3" xfId="41933" xr:uid="{2BFE6E11-54AD-4049-A3FA-EA8BFD3DF9F8}"/>
    <cellStyle name="Normal 3 4 2 2 2 3 2" xfId="41934" xr:uid="{85510534-8693-4D3C-B8DB-68A84C984D15}"/>
    <cellStyle name="Normal 3 4 2 2 2 3 2 2" xfId="41935" xr:uid="{EECED828-D389-4619-BD72-15298B68C697}"/>
    <cellStyle name="Normal 3 4 2 2 2 3 3" xfId="41936" xr:uid="{3D2C6920-CEE1-4CD7-9A07-764D7893C540}"/>
    <cellStyle name="Normal 3 4 2 2 2 4" xfId="41937" xr:uid="{50B087C4-90B1-4C72-B0C5-41AF9D182F0F}"/>
    <cellStyle name="Normal 3 4 2 2 2 4 2" xfId="41938" xr:uid="{1A073123-CEA0-4111-A3D6-7C9A0838ED3C}"/>
    <cellStyle name="Normal 3 4 2 2 2 5" xfId="41939" xr:uid="{370E5B34-5245-4485-AD41-D077B9769E53}"/>
    <cellStyle name="Normal 3 4 2 2 2 5 2" xfId="41940" xr:uid="{27736362-33F4-4BE4-8B82-A310841FD053}"/>
    <cellStyle name="Normal 3 4 2 2 2 6" xfId="41941" xr:uid="{9ACCFF16-A9BF-4A69-AA6E-09C3107EAD01}"/>
    <cellStyle name="Normal 3 4 2 2 2 7" xfId="41942" xr:uid="{4576079E-CDDE-4319-A7FF-E09615AE1CD1}"/>
    <cellStyle name="Normal 3 4 2 2 3" xfId="41943" xr:uid="{D2644A22-BB8A-4A2C-886B-266ADD249993}"/>
    <cellStyle name="Normal 3 4 2 2 3 2" xfId="41944" xr:uid="{3CB588F9-6322-40CD-8BE8-A68B1F0A46C1}"/>
    <cellStyle name="Normal 3 4 2 2 3 2 2" xfId="41945" xr:uid="{E45418D3-509A-48E8-82A0-2C109EB2CCF9}"/>
    <cellStyle name="Normal 3 4 2 2 3 2 2 2" xfId="41946" xr:uid="{41D3EC5B-3574-4A75-A8B7-C90E1ECA40C5}"/>
    <cellStyle name="Normal 3 4 2 2 3 2 2 2 2" xfId="41947" xr:uid="{5E72B8AB-E518-454C-83BC-A670ACC3D402}"/>
    <cellStyle name="Normal 3 4 2 2 3 2 2 3" xfId="41948" xr:uid="{481201B2-21E4-4408-B508-C61A5468A6E3}"/>
    <cellStyle name="Normal 3 4 2 2 3 2 3" xfId="41949" xr:uid="{4F9275B2-BB2E-4170-99B6-024A9D2E251F}"/>
    <cellStyle name="Normal 3 4 2 2 3 2 3 2" xfId="41950" xr:uid="{7BFAE69D-6D0D-41AF-9BCA-9C0EFD55EEFB}"/>
    <cellStyle name="Normal 3 4 2 2 3 2 4" xfId="41951" xr:uid="{1BDC8FDD-084D-4BE8-8870-02DF8B14308A}"/>
    <cellStyle name="Normal 3 4 2 2 3 3" xfId="41952" xr:uid="{F2676E89-DB2B-4BB5-B7CB-621C85A017CA}"/>
    <cellStyle name="Normal 3 4 2 2 3 3 2" xfId="41953" xr:uid="{84AB4A54-BEDF-4008-B65B-EDE951CAD0E8}"/>
    <cellStyle name="Normal 3 4 2 2 3 3 2 2" xfId="41954" xr:uid="{0006AB2D-F645-407A-9646-84BA1F1FACAE}"/>
    <cellStyle name="Normal 3 4 2 2 3 3 3" xfId="41955" xr:uid="{7C762E76-4316-4BCF-BBF5-2116A8C550BA}"/>
    <cellStyle name="Normal 3 4 2 2 3 4" xfId="41956" xr:uid="{1FAD2A1E-A458-47F9-A8BC-ED39098EAB9F}"/>
    <cellStyle name="Normal 3 4 2 2 3 4 2" xfId="41957" xr:uid="{0A3037EA-FDDE-4B79-8665-B0CCC65390B1}"/>
    <cellStyle name="Normal 3 4 2 2 3 5" xfId="41958" xr:uid="{64EAB4C7-B0B6-4964-8582-F4166D2F7F99}"/>
    <cellStyle name="Normal 3 4 2 2 3 5 2" xfId="41959" xr:uid="{7EC7CFC5-35F4-4348-BD07-7B2486CDE50B}"/>
    <cellStyle name="Normal 3 4 2 2 3 6" xfId="41960" xr:uid="{0BB3014C-828A-4B6C-987A-1A7CDE2FCB35}"/>
    <cellStyle name="Normal 3 4 2 2 3 7" xfId="41961" xr:uid="{8AEDB504-78FE-415E-B6FE-FD1504812FF2}"/>
    <cellStyle name="Normal 3 4 2 2 4" xfId="41962" xr:uid="{F4C84160-C89A-4705-83FC-D1DCFE7DF673}"/>
    <cellStyle name="Normal 3 4 2 2 4 2" xfId="41963" xr:uid="{6B2862AC-DE07-4818-B856-0510DE31B3EA}"/>
    <cellStyle name="Normal 3 4 2 2 4 2 2" xfId="41964" xr:uid="{FAC89AF2-6778-4353-B60B-DE01B7A331B4}"/>
    <cellStyle name="Normal 3 4 2 2 4 2 2 2" xfId="41965" xr:uid="{A71516DE-BC4B-45D2-9115-02EE4563B8B1}"/>
    <cellStyle name="Normal 3 4 2 2 4 2 3" xfId="41966" xr:uid="{A65F7680-6DCF-43B2-893A-4C27CAD61F1E}"/>
    <cellStyle name="Normal 3 4 2 2 4 3" xfId="41967" xr:uid="{C482D997-D286-4B54-AA2C-CB7CC2B50B9B}"/>
    <cellStyle name="Normal 3 4 2 2 4 3 2" xfId="41968" xr:uid="{DFA2B4EF-ADDD-4554-BAB1-B2407896EB63}"/>
    <cellStyle name="Normal 3 4 2 2 4 4" xfId="41969" xr:uid="{9AE7E669-D3BF-4A76-B218-A4466794F8F8}"/>
    <cellStyle name="Normal 3 4 2 2 5" xfId="41970" xr:uid="{B6FC0AC8-199C-4BA7-8590-5300EF28016C}"/>
    <cellStyle name="Normal 3 4 2 2 5 2" xfId="41971" xr:uid="{C750B6F9-D32F-4E58-A326-A39262D6B72C}"/>
    <cellStyle name="Normal 3 4 2 2 5 2 2" xfId="41972" xr:uid="{11C2EDD9-AD75-4A80-856C-F85BF3DB488A}"/>
    <cellStyle name="Normal 3 4 2 2 5 3" xfId="41973" xr:uid="{F0491B53-3711-446F-8932-41834DD30CE9}"/>
    <cellStyle name="Normal 3 4 2 2 6" xfId="41974" xr:uid="{177BC7A4-5F8F-4B27-BBE6-DE46093DB034}"/>
    <cellStyle name="Normal 3 4 2 2 6 2" xfId="41975" xr:uid="{69CCB951-E4AF-42F9-ABF4-4F4F69F43BB7}"/>
    <cellStyle name="Normal 3 4 2 2 7" xfId="41976" xr:uid="{D81981F9-660B-46BD-9C19-A4D6168EFB25}"/>
    <cellStyle name="Normal 3 4 2 2 7 2" xfId="41977" xr:uid="{07A7220B-0628-46A9-9F1C-42AEDEE2F45B}"/>
    <cellStyle name="Normal 3 4 2 2 8" xfId="41978" xr:uid="{786C4C7A-6FBD-4A9E-A03C-CE3D0E36F779}"/>
    <cellStyle name="Normal 3 4 2 2 9" xfId="41979" xr:uid="{69723D09-2E07-4230-B183-B821832D316D}"/>
    <cellStyle name="Normal 3 4 2 3" xfId="41980" xr:uid="{7B679EBB-3CB6-4D5D-B4DA-4629D690814B}"/>
    <cellStyle name="Normal 3 4 2 3 2" xfId="41981" xr:uid="{0628BB9A-97C7-485F-9130-CF1A1631F6C0}"/>
    <cellStyle name="Normal 3 4 2 3 2 2" xfId="41982" xr:uid="{7F764321-5688-4790-BC54-AAC51E4A77CD}"/>
    <cellStyle name="Normal 3 4 2 3 2 2 2" xfId="41983" xr:uid="{12A0AF2A-BEB3-408E-A920-D54B685DF274}"/>
    <cellStyle name="Normal 3 4 2 3 2 2 2 2" xfId="41984" xr:uid="{0720B5F7-5764-4802-AD8A-BC0CD7B6C53A}"/>
    <cellStyle name="Normal 3 4 2 3 2 2 2 2 2" xfId="41985" xr:uid="{89138730-2D3B-48DF-8A07-F9F896297B6C}"/>
    <cellStyle name="Normal 3 4 2 3 2 2 2 3" xfId="41986" xr:uid="{C9263749-C94C-4B27-899D-02CF8473F413}"/>
    <cellStyle name="Normal 3 4 2 3 2 2 3" xfId="41987" xr:uid="{E668AF59-1334-41DE-8BAA-1824A586036B}"/>
    <cellStyle name="Normal 3 4 2 3 2 2 3 2" xfId="41988" xr:uid="{7D0D834E-7598-4D6F-8848-69B0A1BC3BCE}"/>
    <cellStyle name="Normal 3 4 2 3 2 2 4" xfId="41989" xr:uid="{80D1F3EE-757D-4F31-BDC4-5DF70BA0C953}"/>
    <cellStyle name="Normal 3 4 2 3 2 3" xfId="41990" xr:uid="{299A53C0-4A14-4FE5-B18E-4DC557CF5C72}"/>
    <cellStyle name="Normal 3 4 2 3 2 3 2" xfId="41991" xr:uid="{B401DB56-729A-4E6B-8598-9F01853D6E1D}"/>
    <cellStyle name="Normal 3 4 2 3 2 3 2 2" xfId="41992" xr:uid="{873322A1-73E3-4E10-8D3B-C4292C452B76}"/>
    <cellStyle name="Normal 3 4 2 3 2 3 3" xfId="41993" xr:uid="{11900065-9C63-4858-AFBE-F3D800213598}"/>
    <cellStyle name="Normal 3 4 2 3 2 4" xfId="41994" xr:uid="{56F8660E-0C4A-413A-84AC-1520B16B10A2}"/>
    <cellStyle name="Normal 3 4 2 3 2 4 2" xfId="41995" xr:uid="{A61265F5-8DDD-4961-84EF-E6DDE9E323DD}"/>
    <cellStyle name="Normal 3 4 2 3 2 5" xfId="41996" xr:uid="{F3DAFCAC-4429-4633-80F7-AFFD9A0599CE}"/>
    <cellStyle name="Normal 3 4 2 3 2 5 2" xfId="41997" xr:uid="{B4A6BF75-9FE7-4A3C-B998-75E1F8C636AB}"/>
    <cellStyle name="Normal 3 4 2 3 2 6" xfId="41998" xr:uid="{718D6CF6-EFF7-4F11-940C-A16E27A8C2FC}"/>
    <cellStyle name="Normal 3 4 2 3 2 7" xfId="41999" xr:uid="{B5A9057C-A721-430B-A9BD-1F82CDC53319}"/>
    <cellStyle name="Normal 3 4 2 3 3" xfId="42000" xr:uid="{7C21E7F2-6D46-465A-A65C-21A37D4E7AB0}"/>
    <cellStyle name="Normal 3 4 2 3 3 2" xfId="42001" xr:uid="{DA9525BD-D6C3-4405-909C-2EB150203AF5}"/>
    <cellStyle name="Normal 3 4 2 3 3 2 2" xfId="42002" xr:uid="{5EA25D6B-DAD1-4CD8-BC0B-D7CEBC416141}"/>
    <cellStyle name="Normal 3 4 2 3 3 2 2 2" xfId="42003" xr:uid="{10438206-735A-4972-A486-E87B15E295D4}"/>
    <cellStyle name="Normal 3 4 2 3 3 2 2 2 2" xfId="42004" xr:uid="{1A7D41D4-DF52-462E-939E-26CDED087D7D}"/>
    <cellStyle name="Normal 3 4 2 3 3 2 2 3" xfId="42005" xr:uid="{998272C9-34E9-4C2F-A7C4-DC0A454AF02F}"/>
    <cellStyle name="Normal 3 4 2 3 3 2 3" xfId="42006" xr:uid="{E4449CBC-E67F-4758-8D5F-4711BDDF0EF5}"/>
    <cellStyle name="Normal 3 4 2 3 3 2 3 2" xfId="42007" xr:uid="{880F84DE-6265-4C99-A058-43E3C2B31DA1}"/>
    <cellStyle name="Normal 3 4 2 3 3 2 4" xfId="42008" xr:uid="{3084440C-DB0A-4865-91AF-046CAB4145FE}"/>
    <cellStyle name="Normal 3 4 2 3 3 3" xfId="42009" xr:uid="{A30E85F7-4757-479D-BFD7-D38861697923}"/>
    <cellStyle name="Normal 3 4 2 3 3 3 2" xfId="42010" xr:uid="{2D938AFD-6396-463D-8C55-651943519483}"/>
    <cellStyle name="Normal 3 4 2 3 3 3 2 2" xfId="42011" xr:uid="{CA961373-289E-4FD4-9347-DC3D3683FC22}"/>
    <cellStyle name="Normal 3 4 2 3 3 3 3" xfId="42012" xr:uid="{67FF05BE-0BAA-43CC-992F-B0FF35D4246A}"/>
    <cellStyle name="Normal 3 4 2 3 3 4" xfId="42013" xr:uid="{287A1779-8D9D-4B40-952D-306C2AD7178D}"/>
    <cellStyle name="Normal 3 4 2 3 3 4 2" xfId="42014" xr:uid="{9EDF222C-5AF4-4C57-BE16-1583F4C78B82}"/>
    <cellStyle name="Normal 3 4 2 3 3 5" xfId="42015" xr:uid="{0B9AAAB2-44D5-4D8D-AF29-018FB01A5E46}"/>
    <cellStyle name="Normal 3 4 2 3 4" xfId="42016" xr:uid="{E2225B5C-2458-4B02-A025-6CB3272CAD48}"/>
    <cellStyle name="Normal 3 4 2 3 4 2" xfId="42017" xr:uid="{E216A524-8033-471F-8BDB-F915AAA7C75E}"/>
    <cellStyle name="Normal 3 4 2 3 4 2 2" xfId="42018" xr:uid="{16D31677-17DB-4E72-82C9-F55A506FF5BE}"/>
    <cellStyle name="Normal 3 4 2 3 4 2 2 2" xfId="42019" xr:uid="{1B7111F3-B023-40E6-9492-A118B1A5E432}"/>
    <cellStyle name="Normal 3 4 2 3 4 2 3" xfId="42020" xr:uid="{4BE88E5C-A27B-49E0-BE8A-F341646D8D99}"/>
    <cellStyle name="Normal 3 4 2 3 4 3" xfId="42021" xr:uid="{F64D6891-5010-4E19-82BF-F9DD98E017D6}"/>
    <cellStyle name="Normal 3 4 2 3 4 3 2" xfId="42022" xr:uid="{89BBA339-BAE9-4C85-B650-53AC3951A336}"/>
    <cellStyle name="Normal 3 4 2 3 4 4" xfId="42023" xr:uid="{545A9753-1186-4442-B486-AFD8758133FE}"/>
    <cellStyle name="Normal 3 4 2 3 5" xfId="42024" xr:uid="{FFBEE39B-EF56-4307-9F96-12DFD8BA12A8}"/>
    <cellStyle name="Normal 3 4 2 3 5 2" xfId="42025" xr:uid="{5A23784A-F007-47B2-94AD-B49853C91DB4}"/>
    <cellStyle name="Normal 3 4 2 3 5 2 2" xfId="42026" xr:uid="{7B38901A-0F39-4D09-ACF5-63B6E91E60D5}"/>
    <cellStyle name="Normal 3 4 2 3 5 3" xfId="42027" xr:uid="{7B5F3EAF-B496-4403-B2C4-5F1A3EA6C961}"/>
    <cellStyle name="Normal 3 4 2 3 6" xfId="42028" xr:uid="{FF6BDD7F-A859-474B-8B40-38A6C2F83E1D}"/>
    <cellStyle name="Normal 3 4 2 3 6 2" xfId="42029" xr:uid="{D779E4DD-DE50-4049-98F4-4FDA235E475F}"/>
    <cellStyle name="Normal 3 4 2 3 7" xfId="42030" xr:uid="{09C152B5-1DFE-410D-9EA7-74CA68F2F373}"/>
    <cellStyle name="Normal 3 4 2 3 7 2" xfId="42031" xr:uid="{231753A9-FDF0-40A3-84F6-D69091D5FF75}"/>
    <cellStyle name="Normal 3 4 2 3 8" xfId="42032" xr:uid="{36F05040-7E97-45FC-9F24-19B5EDBDAFA2}"/>
    <cellStyle name="Normal 3 4 2 3 9" xfId="42033" xr:uid="{1EFEF03A-8EB9-42E5-A3A7-774658ABFF0B}"/>
    <cellStyle name="Normal 3 4 2 4" xfId="42034" xr:uid="{45560968-8547-4520-A54B-95F4E427893C}"/>
    <cellStyle name="Normal 3 4 2 4 2" xfId="42035" xr:uid="{E8F1C124-6021-46DE-AB72-983C99E6F3C7}"/>
    <cellStyle name="Normal 3 4 2 4 2 2" xfId="42036" xr:uid="{F471188E-4AC9-4305-8492-54A0FBC36F59}"/>
    <cellStyle name="Normal 3 4 2 4 3" xfId="42037" xr:uid="{493D04C6-BCA9-4D7B-8B74-93970FCFDFFB}"/>
    <cellStyle name="Normal 3 4 2 5" xfId="42038" xr:uid="{073F9F9D-1E94-4D3E-A691-D47BC04B70F9}"/>
    <cellStyle name="Normal 3 4 2 5 2" xfId="42039" xr:uid="{C7C92A67-DC6E-43CD-BA5B-B2B22331278C}"/>
    <cellStyle name="Normal 3 4 2 5 2 2" xfId="42040" xr:uid="{CD5A05F3-7F51-40F3-8704-14EAB88A4EEF}"/>
    <cellStyle name="Normal 3 4 2 5 2 2 2" xfId="42041" xr:uid="{8E805499-BF60-4C9B-A3E7-1979238FE7A0}"/>
    <cellStyle name="Normal 3 4 2 5 2 2 2 2" xfId="42042" xr:uid="{A6829B13-0ED9-4E4D-8BDF-57D2CC837224}"/>
    <cellStyle name="Normal 3 4 2 5 2 2 3" xfId="42043" xr:uid="{F14B5D38-6A3A-4F14-BEDF-DAB7ABFCC799}"/>
    <cellStyle name="Normal 3 4 2 5 2 3" xfId="42044" xr:uid="{1AAF404A-4988-4874-8510-602ABFEAB5CB}"/>
    <cellStyle name="Normal 3 4 2 5 2 3 2" xfId="42045" xr:uid="{0EE1C5B8-7CC0-4908-94CC-9F5EC386FE9A}"/>
    <cellStyle name="Normal 3 4 2 5 2 4" xfId="42046" xr:uid="{F06AD25D-CC0C-461B-8759-DE34058BCD25}"/>
    <cellStyle name="Normal 3 4 2 5 3" xfId="42047" xr:uid="{8D2DB1F3-6558-4C56-9292-DABFA1396CEE}"/>
    <cellStyle name="Normal 3 4 2 5 3 2" xfId="42048" xr:uid="{57A2DEE7-92D9-4CFF-BD2F-46C6C354970A}"/>
    <cellStyle name="Normal 3 4 2 5 3 2 2" xfId="42049" xr:uid="{45264543-C835-4618-A68C-7BC336C711F7}"/>
    <cellStyle name="Normal 3 4 2 5 3 3" xfId="42050" xr:uid="{D1339EB5-B9BD-4BEF-9F82-56F170BBF796}"/>
    <cellStyle name="Normal 3 4 2 5 4" xfId="42051" xr:uid="{44ED0E35-4C7D-45CD-9B02-480307BC1904}"/>
    <cellStyle name="Normal 3 4 2 5 4 2" xfId="42052" xr:uid="{7F39D2D2-2D1F-4A29-8F8E-F3696A74702A}"/>
    <cellStyle name="Normal 3 4 2 5 5" xfId="42053" xr:uid="{3DD12D4A-5D91-4F1B-B332-D197D8C6B6DA}"/>
    <cellStyle name="Normal 3 4 2 6" xfId="42054" xr:uid="{7972D45C-7695-4765-B9AE-E342A8D9C33D}"/>
    <cellStyle name="Normal 3 4 2 6 2" xfId="42055" xr:uid="{F5B80959-0311-49D0-BC26-4BB0D71A421E}"/>
    <cellStyle name="Normal 3 4 2 6 2 2" xfId="42056" xr:uid="{23C44DF4-F926-4290-B671-639BF62814FE}"/>
    <cellStyle name="Normal 3 4 2 6 2 2 2" xfId="42057" xr:uid="{CC16D860-A06D-42A0-AC49-8DB3929D0A42}"/>
    <cellStyle name="Normal 3 4 2 6 2 3" xfId="42058" xr:uid="{F9A8C0FE-514D-43A2-8E33-28C42AA7C557}"/>
    <cellStyle name="Normal 3 4 2 6 3" xfId="42059" xr:uid="{576F7A64-EE26-451F-823D-1CC9F9D9A77B}"/>
    <cellStyle name="Normal 3 4 2 6 3 2" xfId="42060" xr:uid="{130BCB01-A97E-4B55-B560-BFA548F5A76D}"/>
    <cellStyle name="Normal 3 4 2 6 4" xfId="42061" xr:uid="{E4F4B52F-3FF4-47FC-B65F-4B264D7A32CB}"/>
    <cellStyle name="Normal 3 4 2 7" xfId="42062" xr:uid="{06B6DFC4-5F1E-41B3-9238-0E8D14CF3246}"/>
    <cellStyle name="Normal 3 4 2 7 2" xfId="42063" xr:uid="{999AB72A-BA8E-4015-B232-63B7EEC28528}"/>
    <cellStyle name="Normal 3 4 2 7 2 2" xfId="42064" xr:uid="{DE049E72-00AD-4400-8CE9-CE0672B80AB8}"/>
    <cellStyle name="Normal 3 4 2 7 3" xfId="42065" xr:uid="{D70BCC79-0D98-41A1-BD62-E3725616A1D6}"/>
    <cellStyle name="Normal 3 4 2 8" xfId="42066" xr:uid="{3FFCB715-C9B7-4E13-87F6-EA36F352F787}"/>
    <cellStyle name="Normal 3 4 2 8 2" xfId="42067" xr:uid="{F9324DB0-69D2-41DA-B21E-B30EA8CB59C6}"/>
    <cellStyle name="Normal 3 4 2 9" xfId="42068" xr:uid="{2F1059E0-8CD6-415C-A6B8-E7C3377704D2}"/>
    <cellStyle name="Normal 3 4 2 9 2" xfId="42069" xr:uid="{B812BC15-C2DE-4324-8CBD-852C34039A8F}"/>
    <cellStyle name="Normal 3 4 2_Asset Register (new)" xfId="42070" xr:uid="{2ED633CE-71F4-4744-BD5C-98C8A91CF8BD}"/>
    <cellStyle name="Normal 3 4 3" xfId="42071" xr:uid="{CB3D2831-5411-4F3C-85E2-D85AD8C5350A}"/>
    <cellStyle name="Normal 3 4 3 2" xfId="42072" xr:uid="{D3D89BDE-D30D-4628-8FC0-218F5187E65F}"/>
    <cellStyle name="Normal 3 4 3 2 2" xfId="42073" xr:uid="{4580E822-E5FC-4F50-8E6B-70BAA40040D7}"/>
    <cellStyle name="Normal 3 4 3 2 2 2" xfId="42074" xr:uid="{9F0F5AD5-29B7-4BCD-95A2-74EC040893F2}"/>
    <cellStyle name="Normal 3 4 3 2 2 2 2" xfId="42075" xr:uid="{0E6D3105-9D1A-431B-A905-C95E6ADF26F4}"/>
    <cellStyle name="Normal 3 4 3 2 2 2 2 2" xfId="42076" xr:uid="{2547E118-853D-4D7B-9BAE-A81C4B170C08}"/>
    <cellStyle name="Normal 3 4 3 2 2 2 3" xfId="42077" xr:uid="{021EDE47-C17B-409A-9C18-7D38F2E926CC}"/>
    <cellStyle name="Normal 3 4 3 2 2 3" xfId="42078" xr:uid="{8BA0591F-81E4-4224-96AE-12D884722DB5}"/>
    <cellStyle name="Normal 3 4 3 2 2 3 2" xfId="42079" xr:uid="{F43EF7B2-E1B0-45F8-80B6-B21711E0511A}"/>
    <cellStyle name="Normal 3 4 3 2 2 4" xfId="42080" xr:uid="{37B5ACCB-D5BD-4EB4-8B06-F147F63A5742}"/>
    <cellStyle name="Normal 3 4 3 2 2 4 2" xfId="42081" xr:uid="{CE9D4AB4-1226-479F-81AE-FA5991B18584}"/>
    <cellStyle name="Normal 3 4 3 2 2 5" xfId="42082" xr:uid="{1F2E606A-617E-4F7E-A538-32D2F4E9A188}"/>
    <cellStyle name="Normal 3 4 3 2 2 6" xfId="42083" xr:uid="{99E54564-CB3D-4F9C-A773-63FE9FD7F80C}"/>
    <cellStyle name="Normal 3 4 3 2 3" xfId="42084" xr:uid="{EFEAC0E7-1A57-4A0B-984F-2E0B1F57C531}"/>
    <cellStyle name="Normal 3 4 3 2 3 2" xfId="42085" xr:uid="{EE506B3F-53EB-420F-962E-4056571818A6}"/>
    <cellStyle name="Normal 3 4 3 2 3 2 2" xfId="42086" xr:uid="{807266C2-20D3-4369-869E-95E1C702001B}"/>
    <cellStyle name="Normal 3 4 3 2 3 3" xfId="42087" xr:uid="{1A761639-C07A-447C-B2EE-5E15C65EDE9C}"/>
    <cellStyle name="Normal 3 4 3 2 4" xfId="42088" xr:uid="{BF305E10-587C-466A-8F10-57C80B7C6FAD}"/>
    <cellStyle name="Normal 3 4 3 2 4 2" xfId="42089" xr:uid="{6EE06915-4CA7-46B9-9E0E-061DF5160DB6}"/>
    <cellStyle name="Normal 3 4 3 2 5" xfId="42090" xr:uid="{90027BBB-19AF-4F3D-9B9E-D12EB530C617}"/>
    <cellStyle name="Normal 3 4 3 2 5 2" xfId="42091" xr:uid="{9AA22E6C-5847-4D85-A680-3360369DB1BB}"/>
    <cellStyle name="Normal 3 4 3 2 6" xfId="42092" xr:uid="{910C36B3-6EB3-4977-B45A-51CCF6B2C844}"/>
    <cellStyle name="Normal 3 4 3 2 7" xfId="42093" xr:uid="{FB75847B-FE67-4D73-A277-F0CCBC95B345}"/>
    <cellStyle name="Normal 3 4 3 3" xfId="42094" xr:uid="{B6985EE0-1A60-47EF-93EC-CD69C704D7EC}"/>
    <cellStyle name="Normal 3 4 3 3 2" xfId="42095" xr:uid="{F896DE15-03F5-4834-B76A-6C067EB59B92}"/>
    <cellStyle name="Normal 3 4 3 3 2 2" xfId="42096" xr:uid="{9BA2D741-D746-4A84-A8BF-5B1B9F21CFEC}"/>
    <cellStyle name="Normal 3 4 3 3 2 2 2" xfId="42097" xr:uid="{FD2CD066-EE76-4C2B-9001-5C2A3E459474}"/>
    <cellStyle name="Normal 3 4 3 3 2 2 2 2" xfId="42098" xr:uid="{F7CB4864-1DA9-43D0-AC4D-375646058278}"/>
    <cellStyle name="Normal 3 4 3 3 2 2 3" xfId="42099" xr:uid="{30932CF1-B583-470D-91FD-2FD419C0D2D5}"/>
    <cellStyle name="Normal 3 4 3 3 2 3" xfId="42100" xr:uid="{5D3BD661-5E8B-4A70-851E-AA24DFD5EA30}"/>
    <cellStyle name="Normal 3 4 3 3 2 3 2" xfId="42101" xr:uid="{866A9A78-2070-46D8-803F-D6EDF7529D44}"/>
    <cellStyle name="Normal 3 4 3 3 2 4" xfId="42102" xr:uid="{6123752C-B16A-48A0-9F68-CF8D7138232B}"/>
    <cellStyle name="Normal 3 4 3 3 3" xfId="42103" xr:uid="{509D4E08-370D-4529-B3BD-9A8CB1BCE2B2}"/>
    <cellStyle name="Normal 3 4 3 3 3 2" xfId="42104" xr:uid="{841C1C80-A3D0-4372-B04F-7085F7371EDA}"/>
    <cellStyle name="Normal 3 4 3 3 3 2 2" xfId="42105" xr:uid="{C7A73712-98A4-408A-B2B8-5D1EEB7FA6BA}"/>
    <cellStyle name="Normal 3 4 3 3 3 3" xfId="42106" xr:uid="{8757AF7E-759C-4B97-BFD6-E30036672319}"/>
    <cellStyle name="Normal 3 4 3 3 4" xfId="42107" xr:uid="{D1E9BF81-2011-4FF7-B745-DD664043566E}"/>
    <cellStyle name="Normal 3 4 3 3 4 2" xfId="42108" xr:uid="{A4E05AE6-86CA-4EC3-85B5-025473B6C0AC}"/>
    <cellStyle name="Normal 3 4 3 3 5" xfId="42109" xr:uid="{24586BC0-7D53-4EAA-BA99-2D80F04D3963}"/>
    <cellStyle name="Normal 3 4 3 3 5 2" xfId="42110" xr:uid="{66F90A76-1A2F-41CF-BE95-4B76633D149B}"/>
    <cellStyle name="Normal 3 4 3 3 6" xfId="42111" xr:uid="{83FAEFD9-9B4E-4FA1-BDBB-AC9E92BBC079}"/>
    <cellStyle name="Normal 3 4 3 3 7" xfId="42112" xr:uid="{CA5D6028-B739-4514-9DB2-09489B643117}"/>
    <cellStyle name="Normal 3 4 3 4" xfId="42113" xr:uid="{D79804BB-9CC9-45CA-AB6C-369F66D52C91}"/>
    <cellStyle name="Normal 3 4 3 4 2" xfId="42114" xr:uid="{40C21597-484D-4246-AAAF-425F4F2DBED2}"/>
    <cellStyle name="Normal 3 4 3 4 2 2" xfId="42115" xr:uid="{30B6AC19-940A-4B55-8995-8FFC4B4AB289}"/>
    <cellStyle name="Normal 3 4 3 4 2 2 2" xfId="42116" xr:uid="{76B1B6E9-11B1-466B-BEB2-FB6650E64F6E}"/>
    <cellStyle name="Normal 3 4 3 4 2 3" xfId="42117" xr:uid="{0B5C4913-C1CA-48C4-9463-4ABF64ACA069}"/>
    <cellStyle name="Normal 3 4 3 4 3" xfId="42118" xr:uid="{FD3AED70-EA31-48DB-82C1-88A5B26B63E3}"/>
    <cellStyle name="Normal 3 4 3 4 3 2" xfId="42119" xr:uid="{4D0395A6-ED60-426C-B14D-B55AE1A62F72}"/>
    <cellStyle name="Normal 3 4 3 4 4" xfId="42120" xr:uid="{E5E59896-B590-4727-85AF-6961725F9958}"/>
    <cellStyle name="Normal 3 4 3 5" xfId="42121" xr:uid="{AF048528-AB0E-462D-9D08-BF4987C9E8B1}"/>
    <cellStyle name="Normal 3 4 3 5 2" xfId="42122" xr:uid="{6FAF4D81-BD45-4C59-B82C-E397E4FDC438}"/>
    <cellStyle name="Normal 3 4 3 5 2 2" xfId="42123" xr:uid="{1C223FA3-5446-4212-B041-B73108BA0C37}"/>
    <cellStyle name="Normal 3 4 3 5 3" xfId="42124" xr:uid="{3FA5ECA1-296F-479E-A855-324F22C8664C}"/>
    <cellStyle name="Normal 3 4 3 6" xfId="42125" xr:uid="{A4A7B952-30FC-473F-8FF9-9452223A1B41}"/>
    <cellStyle name="Normal 3 4 3 6 2" xfId="42126" xr:uid="{829CA561-F13C-433F-83BC-C46FB873D15C}"/>
    <cellStyle name="Normal 3 4 3 7" xfId="42127" xr:uid="{68BE6BC3-72F7-4180-8877-3E08EC542270}"/>
    <cellStyle name="Normal 3 4 3 7 2" xfId="42128" xr:uid="{ED5AED7A-73FA-4D77-90FA-1A47D8335E44}"/>
    <cellStyle name="Normal 3 4 3 8" xfId="42129" xr:uid="{FD7118EB-08EA-41DA-85F5-AC7964FF7DAA}"/>
    <cellStyle name="Normal 3 4 3 9" xfId="42130" xr:uid="{1EB3DB86-220B-45A4-B7C8-9BC9095D2627}"/>
    <cellStyle name="Normal 3 4 4" xfId="42131" xr:uid="{CA615A1F-DA69-48E2-9EF0-1DF851DCBEE9}"/>
    <cellStyle name="Normal 3 4 4 2" xfId="42132" xr:uid="{64453172-F76F-498A-B3E2-DAADDB89FD98}"/>
    <cellStyle name="Normal 3 4 4 2 2" xfId="42133" xr:uid="{6B8AECD7-7A5B-48A2-86B3-106D42E5724F}"/>
    <cellStyle name="Normal 3 4 4 2 2 2" xfId="42134" xr:uid="{ECB3EA12-9E90-47C2-A611-E4A054182483}"/>
    <cellStyle name="Normal 3 4 4 2 2 2 2" xfId="42135" xr:uid="{637C2B2C-8294-44D5-AC8C-5D74F7983230}"/>
    <cellStyle name="Normal 3 4 4 2 2 2 2 2" xfId="42136" xr:uid="{5CF59193-BA60-4BC1-9B80-DA3731F7F04E}"/>
    <cellStyle name="Normal 3 4 4 2 2 2 3" xfId="42137" xr:uid="{68DD6E16-B741-46FC-ADBD-306A290B6B49}"/>
    <cellStyle name="Normal 3 4 4 2 2 3" xfId="42138" xr:uid="{792F5899-0135-4580-9A1D-6C388C907AEE}"/>
    <cellStyle name="Normal 3 4 4 2 2 3 2" xfId="42139" xr:uid="{0894065E-4987-4357-811B-8BB8E72A863A}"/>
    <cellStyle name="Normal 3 4 4 2 2 4" xfId="42140" xr:uid="{684764C0-CC63-4425-A861-F378781EA0E3}"/>
    <cellStyle name="Normal 3 4 4 2 2 4 2" xfId="42141" xr:uid="{0307EBA1-2603-4E12-8BDF-45EB14D435AE}"/>
    <cellStyle name="Normal 3 4 4 2 2 5" xfId="42142" xr:uid="{BF67823C-A9D4-4BF9-8207-9BCEBF56FC17}"/>
    <cellStyle name="Normal 3 4 4 2 2 6" xfId="42143" xr:uid="{DF9F42DE-4F73-437D-A4C4-555830DF38A8}"/>
    <cellStyle name="Normal 3 4 4 2 3" xfId="42144" xr:uid="{0F51C5C0-B337-4A23-912D-87249A336103}"/>
    <cellStyle name="Normal 3 4 4 2 3 2" xfId="42145" xr:uid="{6D869145-ED9C-482F-8C63-0F3565381C49}"/>
    <cellStyle name="Normal 3 4 4 2 3 2 2" xfId="42146" xr:uid="{72AAFEC0-163C-45C5-80FA-D751AF1E0502}"/>
    <cellStyle name="Normal 3 4 4 2 3 3" xfId="42147" xr:uid="{000EBB5F-C455-4837-9804-F99F9417465D}"/>
    <cellStyle name="Normal 3 4 4 2 4" xfId="42148" xr:uid="{C1B2E729-BF03-46F0-8C86-D58E4468F84F}"/>
    <cellStyle name="Normal 3 4 4 2 4 2" xfId="42149" xr:uid="{FD11FCB2-71EB-4455-BB6B-5542F9732EFC}"/>
    <cellStyle name="Normal 3 4 4 2 5" xfId="42150" xr:uid="{48BF4D89-3759-4877-B551-EB367C9BE3A5}"/>
    <cellStyle name="Normal 3 4 4 2 5 2" xfId="42151" xr:uid="{41073C77-1D3A-495D-A558-044BDAAD1D8D}"/>
    <cellStyle name="Normal 3 4 4 2 6" xfId="42152" xr:uid="{E522BCFC-BC96-408B-A018-643E16C9B4F0}"/>
    <cellStyle name="Normal 3 4 4 2 7" xfId="42153" xr:uid="{0DC70962-FF64-49CC-BE7F-3F96A4034C39}"/>
    <cellStyle name="Normal 3 4 4 3" xfId="42154" xr:uid="{0B9BA816-4FB0-4E74-A387-C236FBCC850F}"/>
    <cellStyle name="Normal 3 4 4 3 2" xfId="42155" xr:uid="{CB36CF5C-D45F-4750-8EAD-7932BB94020A}"/>
    <cellStyle name="Normal 3 4 4 3 2 2" xfId="42156" xr:uid="{D72D1B38-9BD7-403E-9F70-B9F79C2A9050}"/>
    <cellStyle name="Normal 3 4 4 3 2 2 2" xfId="42157" xr:uid="{BCF38A72-AECB-41E4-90EB-1F6CCEB7EAA6}"/>
    <cellStyle name="Normal 3 4 4 3 2 3" xfId="42158" xr:uid="{C232134E-AE29-4C90-9DD8-AD6F67C7C468}"/>
    <cellStyle name="Normal 3 4 4 3 3" xfId="42159" xr:uid="{EDB54448-62E2-4F86-8CF3-6E38DEA94B60}"/>
    <cellStyle name="Normal 3 4 4 3 3 2" xfId="42160" xr:uid="{152829AD-58EC-4861-86DE-8F30C0C6A823}"/>
    <cellStyle name="Normal 3 4 4 3 4" xfId="42161" xr:uid="{8FE8FDFD-86AA-4386-A9AC-69C021DEB784}"/>
    <cellStyle name="Normal 3 4 4 3 4 2" xfId="42162" xr:uid="{BB43E20A-9552-477B-B7F9-1C3CDEB31670}"/>
    <cellStyle name="Normal 3 4 4 3 5" xfId="42163" xr:uid="{AC2ADCA6-070A-45EF-A2DD-34532D8BFF0A}"/>
    <cellStyle name="Normal 3 4 4 3 6" xfId="42164" xr:uid="{B8904043-C731-459C-A046-6265C142B475}"/>
    <cellStyle name="Normal 3 4 4 4" xfId="42165" xr:uid="{5AB0754A-70CE-4008-AEAC-ED55B18B2176}"/>
    <cellStyle name="Normal 3 4 4 4 2" xfId="42166" xr:uid="{4CB45515-16FD-4DD2-9CF4-CE06E8456E5C}"/>
    <cellStyle name="Normal 3 4 4 4 2 2" xfId="42167" xr:uid="{AEE7C897-F81D-416E-8B3F-B16E006D76A8}"/>
    <cellStyle name="Normal 3 4 4 4 3" xfId="42168" xr:uid="{AF8FD5CC-6F71-4089-8B00-AD1BFB5EE706}"/>
    <cellStyle name="Normal 3 4 4 5" xfId="42169" xr:uid="{44F4AFA3-AF88-41A9-AF69-0CDA325A847D}"/>
    <cellStyle name="Normal 3 4 4 5 2" xfId="42170" xr:uid="{C03417FC-E6B8-42A2-874A-DDAA18153187}"/>
    <cellStyle name="Normal 3 4 4 6" xfId="42171" xr:uid="{B7892E59-92FD-4DF0-B28E-619131F48270}"/>
    <cellStyle name="Normal 3 4 4 6 2" xfId="42172" xr:uid="{75D0A191-5FBB-4A86-8BDB-1D64A3F1A408}"/>
    <cellStyle name="Normal 3 4 4 7" xfId="42173" xr:uid="{8E8AAD5D-695F-479D-A44C-0651B6F893B7}"/>
    <cellStyle name="Normal 3 4 4 8" xfId="42174" xr:uid="{2B992BB0-F3E9-47CD-8428-5DE57586C08B}"/>
    <cellStyle name="Normal 3 4 5" xfId="42175" xr:uid="{8BC0FE5D-111F-4F81-A0B5-EA392D42445A}"/>
    <cellStyle name="Normal 3 4 5 2" xfId="42176" xr:uid="{48DC282C-55E9-4963-ADE8-74F4DD0F5791}"/>
    <cellStyle name="Normal 3 4 5 2 2" xfId="42177" xr:uid="{C101E3B0-ACD9-46A4-9B6F-1EF95F4C77F0}"/>
    <cellStyle name="Normal 3 4 5 2 2 2" xfId="42178" xr:uid="{68311576-29AB-4B12-A059-94775727E770}"/>
    <cellStyle name="Normal 3 4 5 2 2 2 2" xfId="42179" xr:uid="{6294901B-51CE-4E28-B6FB-AF280480113D}"/>
    <cellStyle name="Normal 3 4 5 2 2 3" xfId="42180" xr:uid="{CD3C26F9-EB7D-4473-81F0-A7F366846CBC}"/>
    <cellStyle name="Normal 3 4 5 2 3" xfId="42181" xr:uid="{08AC950C-9B12-457C-B913-B6BB4F81C805}"/>
    <cellStyle name="Normal 3 4 5 2 3 2" xfId="42182" xr:uid="{064258A1-83A0-4D0F-8DB3-7293028B68AB}"/>
    <cellStyle name="Normal 3 4 5 2 4" xfId="42183" xr:uid="{1ACE708E-B767-4DD5-AFE6-9015AD52B6A0}"/>
    <cellStyle name="Normal 3 4 5 2 4 2" xfId="42184" xr:uid="{30DF1B8A-6C02-4B57-B5B5-426B397D35E2}"/>
    <cellStyle name="Normal 3 4 5 2 5" xfId="42185" xr:uid="{012D645B-F575-4A07-99AD-7E0D3A96D830}"/>
    <cellStyle name="Normal 3 4 5 2 6" xfId="42186" xr:uid="{A7091F74-15B6-46DE-92AA-8535052C569B}"/>
    <cellStyle name="Normal 3 4 5 3" xfId="42187" xr:uid="{C674BD84-E726-48EB-BEBF-BCE307E993F3}"/>
    <cellStyle name="Normal 3 4 5 3 2" xfId="42188" xr:uid="{0E96AB37-E4AA-4E40-9A9A-C5A2C33594FC}"/>
    <cellStyle name="Normal 3 4 5 3 2 2" xfId="42189" xr:uid="{C982D4FE-FB41-4FDB-999F-43B416F1BDDC}"/>
    <cellStyle name="Normal 3 4 5 3 3" xfId="42190" xr:uid="{8EF830A5-CD87-4E28-9DB7-0849F6679B9E}"/>
    <cellStyle name="Normal 3 4 5 4" xfId="42191" xr:uid="{E1680C24-1CD1-463E-828D-8542205AEBBE}"/>
    <cellStyle name="Normal 3 4 5 4 2" xfId="42192" xr:uid="{1D7EAA1E-5231-443C-B673-10FAEE43CE3A}"/>
    <cellStyle name="Normal 3 4 5 5" xfId="42193" xr:uid="{F08C6E78-0834-4AD3-B144-D1950B13BC25}"/>
    <cellStyle name="Normal 3 4 5 5 2" xfId="42194" xr:uid="{F0A2E5ED-F4CD-4EDC-BF5C-B678E605993E}"/>
    <cellStyle name="Normal 3 4 5 6" xfId="42195" xr:uid="{62E98E0A-979A-4E57-B617-0DAD6B9F7F6F}"/>
    <cellStyle name="Normal 3 4 5 7" xfId="42196" xr:uid="{CDBCDEE5-7134-47E2-AAF4-60CC30FE40DF}"/>
    <cellStyle name="Normal 3 4 6" xfId="42197" xr:uid="{F4D97EF3-9864-41AC-B57D-70A76985B065}"/>
    <cellStyle name="Normal 3 4 6 2" xfId="42198" xr:uid="{1236E05D-F0C4-40DE-A696-F7DE6C06E131}"/>
    <cellStyle name="Normal 3 4 6 2 2" xfId="42199" xr:uid="{361AAC62-FEE3-473A-BA94-9C171E8B0609}"/>
    <cellStyle name="Normal 3 4 6 2 2 2" xfId="42200" xr:uid="{7D37ABE3-AB9D-4CE0-88CC-96570E9AA65C}"/>
    <cellStyle name="Normal 3 4 6 2 2 2 2" xfId="42201" xr:uid="{E93DE026-DF6B-4A3E-BD12-A5DDBF2F2FD0}"/>
    <cellStyle name="Normal 3 4 6 2 2 3" xfId="42202" xr:uid="{84615F0A-88A5-48B0-A4A8-5EF2FE4B8D8C}"/>
    <cellStyle name="Normal 3 4 6 2 3" xfId="42203" xr:uid="{C124A81F-6963-4CFD-B8A0-C12CF6F6221B}"/>
    <cellStyle name="Normal 3 4 6 2 3 2" xfId="42204" xr:uid="{10D920A7-E52D-4E86-8857-D35672E5A0AC}"/>
    <cellStyle name="Normal 3 4 6 2 4" xfId="42205" xr:uid="{E0A17AF0-0618-4E28-AA6B-AFAF3F73EDA7}"/>
    <cellStyle name="Normal 3 4 6 3" xfId="42206" xr:uid="{6E6F9FFC-D655-4B78-B69C-DA88E9600CA1}"/>
    <cellStyle name="Normal 3 4 6 3 2" xfId="42207" xr:uid="{AA95129C-7E8F-4DE8-9676-BE09A1E7A18B}"/>
    <cellStyle name="Normal 3 4 6 3 2 2" xfId="42208" xr:uid="{F50D684C-7C2F-4D8D-9F76-6248E947C9C1}"/>
    <cellStyle name="Normal 3 4 6 3 3" xfId="42209" xr:uid="{BB9A81A7-A9A3-403F-9989-A19E8B8BC0AB}"/>
    <cellStyle name="Normal 3 4 6 4" xfId="42210" xr:uid="{D797CE9E-0E19-4FBE-A6A1-E4A6A7B2CE4D}"/>
    <cellStyle name="Normal 3 4 6 4 2" xfId="42211" xr:uid="{D5486EA9-BACC-4EC9-A2D7-B89DB0FBE7A5}"/>
    <cellStyle name="Normal 3 4 6 5" xfId="42212" xr:uid="{263480F9-F1B7-4960-8506-20923C5D1289}"/>
    <cellStyle name="Normal 3 4 6 5 2" xfId="42213" xr:uid="{181339B3-11C2-40CB-BF4A-3A0A5F2C5D9B}"/>
    <cellStyle name="Normal 3 4 6 6" xfId="42214" xr:uid="{87F5A578-C45F-4D4A-BF65-2469DAF3AAF9}"/>
    <cellStyle name="Normal 3 4 6 7" xfId="42215" xr:uid="{187FFA48-2FCE-4AAE-A7B1-0203C8F3CB8D}"/>
    <cellStyle name="Normal 3 4 7" xfId="42216" xr:uid="{42664C12-01FA-4296-A0AE-421418FA6519}"/>
    <cellStyle name="Normal 3 4 7 2" xfId="42217" xr:uid="{87DC79B2-CA11-4D82-9B29-E92F7F89A58C}"/>
    <cellStyle name="Normal 3 4 7 2 2" xfId="42218" xr:uid="{58555BA1-9233-4076-AE36-1D50AB68C3B3}"/>
    <cellStyle name="Normal 3 4 7 2 2 2" xfId="42219" xr:uid="{C8B6255A-AA78-44D2-A1FB-205C8595ABB1}"/>
    <cellStyle name="Normal 3 4 7 2 2 2 2" xfId="42220" xr:uid="{9D9F6887-A89B-4969-B987-59EBC437887A}"/>
    <cellStyle name="Normal 3 4 7 2 2 3" xfId="42221" xr:uid="{5D2E6AA0-6FBA-4F06-92B3-53ABABAB2D8B}"/>
    <cellStyle name="Normal 3 4 7 2 3" xfId="42222" xr:uid="{A9F6F48A-3E9C-48C9-B703-6D6A4F47960A}"/>
    <cellStyle name="Normal 3 4 7 2 3 2" xfId="42223" xr:uid="{7769E74C-46B0-416B-9B5D-685E4837D62E}"/>
    <cellStyle name="Normal 3 4 7 2 4" xfId="42224" xr:uid="{7A385800-3981-4760-AF64-2EDCD968ED1E}"/>
    <cellStyle name="Normal 3 4 7 3" xfId="42225" xr:uid="{340283EF-4F8C-43D6-BD33-0E113628CCCF}"/>
    <cellStyle name="Normal 3 4 7 3 2" xfId="42226" xr:uid="{FEE59044-E4EE-47E0-922C-154B7BA0A69C}"/>
    <cellStyle name="Normal 3 4 7 3 2 2" xfId="42227" xr:uid="{622133A4-2FCA-4DDD-9087-8C25F59C277F}"/>
    <cellStyle name="Normal 3 4 7 3 3" xfId="42228" xr:uid="{AB8FA904-5E44-4C73-AB48-72EB11698A08}"/>
    <cellStyle name="Normal 3 4 7 4" xfId="42229" xr:uid="{460FD419-CFA7-457A-9306-67DE2C27415B}"/>
    <cellStyle name="Normal 3 4 7 4 2" xfId="42230" xr:uid="{0391E380-1F1C-4FD2-BBCE-96B7F373010C}"/>
    <cellStyle name="Normal 3 4 7 5" xfId="42231" xr:uid="{907BA182-D73A-4B50-8A6F-5CBBD0D22FE5}"/>
    <cellStyle name="Normal 3 4 7 5 2" xfId="42232" xr:uid="{5878B66D-0BB6-401E-967D-DA69D7ECCEEC}"/>
    <cellStyle name="Normal 3 4 7 6" xfId="42233" xr:uid="{6774C493-8FA7-4EF4-ADA9-6C7A1F0598D6}"/>
    <cellStyle name="Normal 3 4 7 7" xfId="42234" xr:uid="{08CEC5DB-DE8A-461F-96E0-BE8838812AA6}"/>
    <cellStyle name="Normal 3 4 8" xfId="42235" xr:uid="{B808D4CB-7C95-493B-A450-9774927D7970}"/>
    <cellStyle name="Normal 3 4 8 2" xfId="42236" xr:uid="{C49CCBC7-50AE-48F0-A63A-5B02E07AE96C}"/>
    <cellStyle name="Normal 3 4 8 2 2" xfId="42237" xr:uid="{265C0279-0E16-4D5E-AF38-14EFDDBAE069}"/>
    <cellStyle name="Normal 3 4 8 2 2 2" xfId="42238" xr:uid="{106A2C73-9053-4B4E-9409-581FD85285CC}"/>
    <cellStyle name="Normal 3 4 8 2 2 2 2" xfId="42239" xr:uid="{A132EC9F-08B9-45CB-85A1-FDA10D984311}"/>
    <cellStyle name="Normal 3 4 8 2 2 3" xfId="42240" xr:uid="{E238126D-3647-4298-A940-92EBE74AE75C}"/>
    <cellStyle name="Normal 3 4 8 2 3" xfId="42241" xr:uid="{B9ADDD87-AF17-4394-B971-8BB338837988}"/>
    <cellStyle name="Normal 3 4 8 2 3 2" xfId="42242" xr:uid="{E931B264-5AC4-4BC1-80A5-3C42F36B3571}"/>
    <cellStyle name="Normal 3 4 8 2 4" xfId="42243" xr:uid="{2C42AE5A-A0B8-49A4-BDB0-712151C25446}"/>
    <cellStyle name="Normal 3 4 8 3" xfId="42244" xr:uid="{09EBAF68-36FE-4529-86C0-07F1DAC58C90}"/>
    <cellStyle name="Normal 3 4 8 3 2" xfId="42245" xr:uid="{CC9C9737-23BF-414F-9894-35AF110CCE41}"/>
    <cellStyle name="Normal 3 4 8 3 2 2" xfId="42246" xr:uid="{6A2584A1-87EB-4BAF-8FE6-A072AA02538E}"/>
    <cellStyle name="Normal 3 4 8 3 3" xfId="42247" xr:uid="{FB85961F-C169-435D-A2B9-2AD0A0D7BD53}"/>
    <cellStyle name="Normal 3 4 8 4" xfId="42248" xr:uid="{D086D1D0-7E15-4902-8DFD-8534F4A7574B}"/>
    <cellStyle name="Normal 3 4 8 4 2" xfId="42249" xr:uid="{155DDFDB-AEDE-4638-8D73-0D29B91FDF36}"/>
    <cellStyle name="Normal 3 4 8 5" xfId="42250" xr:uid="{A1563669-DE9C-44BB-9002-776E6369B8DF}"/>
    <cellStyle name="Normal 3 4 8 5 2" xfId="42251" xr:uid="{2A4A5435-96F5-43A0-A4C8-0AE46424DB71}"/>
    <cellStyle name="Normal 3 4 8 6" xfId="42252" xr:uid="{70AEDF3C-EC93-48B6-89E9-D93BF7912A8E}"/>
    <cellStyle name="Normal 3 4 8 7" xfId="42253" xr:uid="{1AE44D80-5B15-4A3F-B29D-9D28474E8C7D}"/>
    <cellStyle name="Normal 3 4 9" xfId="42254" xr:uid="{A0455CB2-BC95-427A-9EA8-40354625EDFB}"/>
    <cellStyle name="Normal 3 4 9 2" xfId="42255" xr:uid="{F5B9C800-83A1-4830-9F23-C72EAAE3EB19}"/>
    <cellStyle name="Normal 3 4 9 2 2" xfId="42256" xr:uid="{1534AF7E-C6D5-4419-AC26-4B562A8FC1FF}"/>
    <cellStyle name="Normal 3 4 9 2 2 2" xfId="42257" xr:uid="{5E64EA26-E157-474C-AABE-2228D54DC4A8}"/>
    <cellStyle name="Normal 3 4 9 2 2 2 2" xfId="42258" xr:uid="{690C688B-1A97-4EDB-BC6D-5A8D4413FF3B}"/>
    <cellStyle name="Normal 3 4 9 2 2 3" xfId="42259" xr:uid="{921C67AF-C151-4950-916D-7BA03A6BFE9B}"/>
    <cellStyle name="Normal 3 4 9 2 3" xfId="42260" xr:uid="{1DA59B74-6EDE-4A77-A92C-07D516CF11D9}"/>
    <cellStyle name="Normal 3 4 9 2 3 2" xfId="42261" xr:uid="{4922327C-44F7-4C5C-A77F-9046EC8B4EA2}"/>
    <cellStyle name="Normal 3 4 9 2 4" xfId="42262" xr:uid="{DCC9176E-6784-46E6-9C27-28F961792C0E}"/>
    <cellStyle name="Normal 3 4 9 3" xfId="42263" xr:uid="{A7FAEE4B-61BE-4A62-ABB7-A1876F0AA203}"/>
    <cellStyle name="Normal 3 4 9 3 2" xfId="42264" xr:uid="{9E983280-68D7-41D8-93A8-12A2B1E8DB66}"/>
    <cellStyle name="Normal 3 4 9 3 2 2" xfId="42265" xr:uid="{1F90BC21-941E-4ABA-A19B-0A4BA5B11C43}"/>
    <cellStyle name="Normal 3 4 9 3 3" xfId="42266" xr:uid="{25DD5619-ED78-4D8F-BF51-51BD102469FB}"/>
    <cellStyle name="Normal 3 4 9 4" xfId="42267" xr:uid="{365D9E15-CF8D-499B-9B0F-1E1718AD2E0C}"/>
    <cellStyle name="Normal 3 4 9 4 2" xfId="42268" xr:uid="{77B6565F-AF27-4808-8FF0-92E57CDE9C8B}"/>
    <cellStyle name="Normal 3 4 9 5" xfId="42269" xr:uid="{8EFDE425-BC32-4D54-86A5-C1C34E83D9DC}"/>
    <cellStyle name="Normal 3 4_Asset Register (new)" xfId="42270" xr:uid="{802F5339-990C-43C2-8D33-EFCA23F40F02}"/>
    <cellStyle name="Normal 3 5" xfId="42271" xr:uid="{62D2BDCC-C8D0-4940-B980-2A584634ED0A}"/>
    <cellStyle name="Normal 3 5 2" xfId="42272" xr:uid="{090BF7AA-70A4-4B0F-BC04-D394D802DF7C}"/>
    <cellStyle name="Normal 3 5 3" xfId="42273" xr:uid="{A122F8D1-E2BD-45B0-A0E2-4795EBA8C387}"/>
    <cellStyle name="Normal 3 5 3 2" xfId="42274" xr:uid="{1D80B43E-E162-4810-A895-05963A8389F6}"/>
    <cellStyle name="Normal 3 5 3 2 2" xfId="42275" xr:uid="{7B173D7C-A54F-46E0-AFC9-402C725525EF}"/>
    <cellStyle name="Normal 3 5 3 2 3" xfId="42276" xr:uid="{C7D0A12C-B356-4643-89C2-D0DC175DCA01}"/>
    <cellStyle name="Normal 3 5 3 3" xfId="42277" xr:uid="{5B740D59-D362-49A3-92C9-43A84738CB49}"/>
    <cellStyle name="Normal 3 5 3 4" xfId="42278" xr:uid="{806743DB-AAC6-46B2-8B4C-F080C244810A}"/>
    <cellStyle name="Normal 3 5 4" xfId="42279" xr:uid="{6874F754-DBBF-45F0-BDFC-2AF99C708AE2}"/>
    <cellStyle name="Normal 3 5 4 2" xfId="42280" xr:uid="{54E77CF3-3541-4E5E-A8AC-C8797B464E33}"/>
    <cellStyle name="Normal 3 5 4 3" xfId="42281" xr:uid="{403722BD-19A2-4DF4-8A8E-B05D709EF87C}"/>
    <cellStyle name="Normal 3 5 5" xfId="42282" xr:uid="{8F095FC5-46A5-4688-BBB3-7AF6FAB91ED8}"/>
    <cellStyle name="Normal 3 5 5 2" xfId="42283" xr:uid="{D3CA16C7-DA54-4B64-BC99-6A5E0BF82233}"/>
    <cellStyle name="Normal 3 5 6" xfId="42284" xr:uid="{BD85F7E7-6597-416E-B04F-8961F0C118DD}"/>
    <cellStyle name="Normal 3 6" xfId="42285" xr:uid="{4D53A034-86F2-4A4A-87F7-4D7CA0F0B2AC}"/>
    <cellStyle name="Normal 3 6 2" xfId="42286" xr:uid="{E4422973-438D-4258-BC89-3AF31163BEF7}"/>
    <cellStyle name="Normal 3 6 2 2" xfId="42287" xr:uid="{19B82B99-CB93-46AE-BE7F-62BD6AF75543}"/>
    <cellStyle name="Normal 3 6 2 2 2" xfId="42288" xr:uid="{08297D13-C5A7-435B-86DB-B67207AC4428}"/>
    <cellStyle name="Normal 3 6 2 2 3" xfId="42289" xr:uid="{9A968E12-F065-45B1-AAEC-F21F55C653E9}"/>
    <cellStyle name="Normal 3 6 2 3" xfId="42290" xr:uid="{B05D906C-0FEC-4C46-8F22-E0850E05A82D}"/>
    <cellStyle name="Normal 3 6 2 4" xfId="42291" xr:uid="{C03A4871-5BB9-47B0-B6AE-EDA7C5F1C191}"/>
    <cellStyle name="Normal 3 6 3" xfId="42292" xr:uid="{8A8A56E6-0E50-4D71-AB48-820D68575F31}"/>
    <cellStyle name="Normal 3 6 3 2" xfId="42293" xr:uid="{53F2122F-3F7C-49AA-8370-665437DF9F6A}"/>
    <cellStyle name="Normal 3 6 3 3" xfId="42294" xr:uid="{DF35E610-B96A-464C-BB28-925D907D8F4D}"/>
    <cellStyle name="Normal 3 6 4" xfId="42295" xr:uid="{0E7753D4-63A0-42C7-8715-F35EFC6A7E25}"/>
    <cellStyle name="Normal 3 6 4 2" xfId="42296" xr:uid="{59497344-B67A-4CA2-8130-6C1FBE770F12}"/>
    <cellStyle name="Normal 3 6 5" xfId="42297" xr:uid="{681F852F-5644-4F24-A99E-597371E8EC87}"/>
    <cellStyle name="Normal 3 7" xfId="42298" xr:uid="{519D421D-BB49-4C5B-B2DD-462B2BA60E10}"/>
    <cellStyle name="Normal 3 7 2" xfId="42299" xr:uid="{31FBEED2-B95E-4D74-B0C5-8A468F76EC19}"/>
    <cellStyle name="Normal 3 7 2 2" xfId="42300" xr:uid="{45D5C1EC-2BA3-4A50-8539-4102C673CE7F}"/>
    <cellStyle name="Normal 3 7 2 2 2" xfId="42301" xr:uid="{F1054ED2-CD3C-474C-BECF-CB2729BD10A9}"/>
    <cellStyle name="Normal 3 7 2 2 3" xfId="42302" xr:uid="{5E1DB784-EE82-4F27-B6C5-F1ECAE63CE6D}"/>
    <cellStyle name="Normal 3 7 2 3" xfId="42303" xr:uid="{F06192AF-FC22-4729-BF0D-0758FEA18DD1}"/>
    <cellStyle name="Normal 3 7 2 4" xfId="42304" xr:uid="{ACD61FD1-AAB6-467F-8808-37ACA262BF56}"/>
    <cellStyle name="Normal 3 7 3" xfId="42305" xr:uid="{76473EDE-3932-4E31-8C16-99DBEE86C877}"/>
    <cellStyle name="Normal 3 7 3 2" xfId="42306" xr:uid="{95C14DF1-8B2C-4DBC-8B62-A5616B7DC215}"/>
    <cellStyle name="Normal 3 7 3 3" xfId="42307" xr:uid="{6706DA13-9411-4E42-BC19-B339F019E957}"/>
    <cellStyle name="Normal 3 7 4" xfId="42308" xr:uid="{E807FC8B-09E8-4A8F-9FB3-5BA5DC1898D6}"/>
    <cellStyle name="Normal 3 7 4 2" xfId="42309" xr:uid="{02BEE5E3-F260-4D54-B585-A6D94B0B1DFF}"/>
    <cellStyle name="Normal 3 7 5" xfId="42310" xr:uid="{3AED01FB-9F32-47D2-A9CA-C511343451D8}"/>
    <cellStyle name="Normal 3 8" xfId="42311" xr:uid="{29B8F279-4E23-4B8A-B23F-E8B89FF60B8B}"/>
    <cellStyle name="Normal 3 8 2" xfId="42312" xr:uid="{9F230FA4-3FD9-40F0-8495-7A076977C122}"/>
    <cellStyle name="Normal 3 8 2 2" xfId="42313" xr:uid="{EE244D18-42A4-4E7E-81E4-05CDF4BC0CEF}"/>
    <cellStyle name="Normal 3 8 3" xfId="42314" xr:uid="{A8E3CB42-E11D-4014-B9FE-3879F651FD87}"/>
    <cellStyle name="Normal 3 9" xfId="42315" xr:uid="{35458E7F-01F4-4DDD-8399-2988496A3558}"/>
    <cellStyle name="Normal 3 9 2" xfId="42316" xr:uid="{B5A9F69E-7AE9-430F-A044-1BDF3F371629}"/>
    <cellStyle name="Normal 3 9 2 2" xfId="42317" xr:uid="{3D89963E-AAEA-4465-ADDA-16255D1670F5}"/>
    <cellStyle name="Normal 3 9 3" xfId="42318" xr:uid="{121E2B67-A960-4D31-A05F-86CAB0538D4E}"/>
    <cellStyle name="Normal 3_Asset Register (new)" xfId="42319" xr:uid="{DB18F471-1258-43A5-9127-64DB0D52A027}"/>
    <cellStyle name="Normal 30" xfId="42320" xr:uid="{23AE4175-7EDD-4926-B352-F7228B557DB2}"/>
    <cellStyle name="Normal 30 2" xfId="42321" xr:uid="{E84381A3-A341-4CAA-9944-53A6282D03B8}"/>
    <cellStyle name="Normal 30 2 2" xfId="42322" xr:uid="{56532D13-9FB0-44B0-8C5B-3B8FAB08D595}"/>
    <cellStyle name="Normal 30 2 2 2" xfId="42323" xr:uid="{A2699B7F-F183-4691-9B32-55E84DA326DF}"/>
    <cellStyle name="Normal 30 2 3" xfId="42324" xr:uid="{CC3252C0-6FBC-4D6F-A790-65973F87FA66}"/>
    <cellStyle name="Normal 30 3" xfId="42325" xr:uid="{2F1E3C66-0D80-4395-A8EC-C436986612C0}"/>
    <cellStyle name="Normal 30 3 2" xfId="42326" xr:uid="{E2427510-02B8-41DB-B933-3F95EDFEB558}"/>
    <cellStyle name="Normal 30 4" xfId="42327" xr:uid="{27CBBDF5-6089-4157-9E4B-64AFA0D74B35}"/>
    <cellStyle name="Normal 30 5" xfId="42328" xr:uid="{D440563A-1AF3-4228-B355-B0CBC4FF4C49}"/>
    <cellStyle name="Normal 31" xfId="42329" xr:uid="{4A382DD3-BD3E-485E-885F-5EFEAC594F44}"/>
    <cellStyle name="Normal 31 2" xfId="42330" xr:uid="{9436462C-EF9C-498B-8A85-36A3302883E3}"/>
    <cellStyle name="Normal 31 2 2" xfId="42331" xr:uid="{789EAFE4-BBB1-4EB8-87ED-9422268309A3}"/>
    <cellStyle name="Normal 31 2 2 2" xfId="42332" xr:uid="{BE1799CA-C6F1-4DAF-B7B2-E741AA123284}"/>
    <cellStyle name="Normal 31 2 3" xfId="42333" xr:uid="{19A04CCC-D7E7-4DC9-A8F5-E440D77FC6E1}"/>
    <cellStyle name="Normal 31 3" xfId="42334" xr:uid="{70BC47F2-1999-498B-BCF1-C09F8942C918}"/>
    <cellStyle name="Normal 31 3 2" xfId="42335" xr:uid="{97D10743-FC51-4623-9E62-23F1E6C05A3E}"/>
    <cellStyle name="Normal 31 4" xfId="42336" xr:uid="{408776F6-A857-4F18-8263-9DB9B052175F}"/>
    <cellStyle name="Normal 31 5" xfId="42337" xr:uid="{333CCD3D-FD4C-40AC-905F-BC4034E2B6B5}"/>
    <cellStyle name="Normal 32" xfId="42338" xr:uid="{6B5982D9-FAAD-4886-8127-49E20B4624ED}"/>
    <cellStyle name="Normal 32 2" xfId="42339" xr:uid="{17C1F124-5477-4961-924C-F7FD8AF75109}"/>
    <cellStyle name="Normal 32 2 2" xfId="42340" xr:uid="{545857FD-8666-415A-AE69-D0E6B9A47C07}"/>
    <cellStyle name="Normal 32 2 2 2" xfId="42341" xr:uid="{B447C741-5501-409E-9A95-D6D63E1632A6}"/>
    <cellStyle name="Normal 32 2 3" xfId="42342" xr:uid="{A6DA814F-53B0-4DC6-AC91-CF274CB18511}"/>
    <cellStyle name="Normal 32 3" xfId="42343" xr:uid="{FCA0293E-4393-4A8E-A0A9-E5340714FEF8}"/>
    <cellStyle name="Normal 32 3 2" xfId="42344" xr:uid="{73BBB418-2DEA-4226-BE63-F40D38F488B3}"/>
    <cellStyle name="Normal 32 4" xfId="42345" xr:uid="{E2150142-FC6C-4C0F-A092-E9C813BF3B62}"/>
    <cellStyle name="Normal 32 5" xfId="42346" xr:uid="{6DFFDBE5-1733-49A3-ACAA-06817EA48DC0}"/>
    <cellStyle name="Normal 33" xfId="42347" xr:uid="{81A00580-1BF8-4D8C-ACD3-9B0A2D1B4032}"/>
    <cellStyle name="Normal 33 2" xfId="42348" xr:uid="{719268AA-CA2A-4BC0-A503-A00D157E2D7F}"/>
    <cellStyle name="Normal 33 2 2" xfId="42349" xr:uid="{6B9A33A5-7F44-4764-9475-15EBEFCA2AF7}"/>
    <cellStyle name="Normal 33 2 2 2" xfId="42350" xr:uid="{44FAD1CF-D091-455D-950D-ED39273B25DA}"/>
    <cellStyle name="Normal 33 2 3" xfId="42351" xr:uid="{48B01BAF-5D13-407B-910C-AFC3D9011F50}"/>
    <cellStyle name="Normal 33 3" xfId="42352" xr:uid="{1CC11797-FB32-4E72-8D0A-18292635D21C}"/>
    <cellStyle name="Normal 33 3 2" xfId="42353" xr:uid="{A1A65172-1A91-41DF-8BD4-3D29A33FE3BA}"/>
    <cellStyle name="Normal 33 4" xfId="42354" xr:uid="{031D95F1-7D83-4AB1-A582-AAFECA5D6CCB}"/>
    <cellStyle name="Normal 33 5" xfId="42355" xr:uid="{5FB8DBAD-A914-496B-856C-BD799AE14C9E}"/>
    <cellStyle name="Normal 34" xfId="42356" xr:uid="{DF7BDDF6-BC3A-4982-8427-C9219B182A96}"/>
    <cellStyle name="Normal 34 2" xfId="42357" xr:uid="{97A3E6F0-E94B-40C7-9707-C8552A8027A1}"/>
    <cellStyle name="Normal 34 2 2" xfId="42358" xr:uid="{A013EE5B-CC21-4670-B3EC-AA66EAC7C9BC}"/>
    <cellStyle name="Normal 34 2 2 2" xfId="42359" xr:uid="{AE9AD8DC-D989-4EBD-B3C8-DB529DD4AADA}"/>
    <cellStyle name="Normal 34 2 3" xfId="42360" xr:uid="{1F2E7387-B77B-44F3-B1C7-69C073F79C0B}"/>
    <cellStyle name="Normal 34 3" xfId="42361" xr:uid="{0E24DB25-9D1F-4A0F-A094-634DFEBDAAE1}"/>
    <cellStyle name="Normal 34 3 2" xfId="42362" xr:uid="{73BA35B6-538A-43DE-A00B-D446DA7EFFD4}"/>
    <cellStyle name="Normal 34 4" xfId="42363" xr:uid="{3F952428-6333-4C93-87B7-D22650273F00}"/>
    <cellStyle name="Normal 34 5" xfId="42364" xr:uid="{8187B577-9911-4943-81FD-61A4C440ED09}"/>
    <cellStyle name="Normal 35" xfId="42365" xr:uid="{255D2351-66E8-41BE-91DE-5B02FBD3AEA0}"/>
    <cellStyle name="Normal 35 2" xfId="42366" xr:uid="{37C7DB2B-CB5F-4296-BF6E-53118871B061}"/>
    <cellStyle name="Normal 35 2 2" xfId="42367" xr:uid="{5B200D86-7BF9-488C-B2C8-8FD095887CA2}"/>
    <cellStyle name="Normal 35 2 2 2" xfId="42368" xr:uid="{CA14B62D-DC86-40D5-A5CB-9C2787C8C1B9}"/>
    <cellStyle name="Normal 35 2 3" xfId="42369" xr:uid="{CBA1C3FC-2785-4CC6-8019-03E4780EA31B}"/>
    <cellStyle name="Normal 35 3" xfId="42370" xr:uid="{23314F59-1C55-4563-B85E-48F800F786A3}"/>
    <cellStyle name="Normal 35 3 2" xfId="42371" xr:uid="{C1781118-0FED-4B09-B716-75F78FE017B6}"/>
    <cellStyle name="Normal 35 4" xfId="42372" xr:uid="{EF62048C-E7A1-4745-9AD1-F24F395C44D4}"/>
    <cellStyle name="Normal 35 5" xfId="42373" xr:uid="{689D5DE7-92B7-4F3B-9D67-2D3307CBB548}"/>
    <cellStyle name="Normal 36" xfId="42374" xr:uid="{06E9186C-A0ED-4C8A-B41D-42EF97DD6BB7}"/>
    <cellStyle name="Normal 36 2" xfId="42375" xr:uid="{933D451A-F780-45C9-9480-271C7C106200}"/>
    <cellStyle name="Normal 36 2 2" xfId="42376" xr:uid="{2991512D-9272-4662-88CC-757B5AA70C7C}"/>
    <cellStyle name="Normal 36 2 2 2" xfId="42377" xr:uid="{A40BBAE5-7FBE-4953-A4E0-2E97907BD76D}"/>
    <cellStyle name="Normal 36 2 3" xfId="42378" xr:uid="{B4A4D1BC-F7FE-46E9-9C36-E5828EB5652D}"/>
    <cellStyle name="Normal 36 3" xfId="42379" xr:uid="{D76B23A9-514F-4EB1-A3BE-E550F5A2D6BA}"/>
    <cellStyle name="Normal 36 3 2" xfId="42380" xr:uid="{B8C05A71-EF2A-4927-AC3D-8A75431B0173}"/>
    <cellStyle name="Normal 36 4" xfId="42381" xr:uid="{208D9BE0-83BE-4963-B804-59DBD99E8BFC}"/>
    <cellStyle name="Normal 36 5" xfId="42382" xr:uid="{C96EB3F0-0E6C-45A7-9C2A-7186881D2C22}"/>
    <cellStyle name="Normal 37" xfId="42383" xr:uid="{9D95AF1F-77FF-44CE-B1A1-E06FD0C95E12}"/>
    <cellStyle name="Normal 37 2" xfId="42384" xr:uid="{49709274-E82D-4FC4-82CB-778EBDFA4056}"/>
    <cellStyle name="Normal 37 2 2" xfId="42385" xr:uid="{D9E15C5D-09CB-4C66-BD51-8D4A3F8011D7}"/>
    <cellStyle name="Normal 37 2 2 2" xfId="42386" xr:uid="{55E0F2BD-D8DC-4594-8A5C-91E5F54DB58F}"/>
    <cellStyle name="Normal 37 2 3" xfId="42387" xr:uid="{21AE1D0F-CC9A-4A05-A8EC-FEE685DC33DE}"/>
    <cellStyle name="Normal 37 3" xfId="42388" xr:uid="{F6799629-7FE5-404C-8CEA-532000DD891F}"/>
    <cellStyle name="Normal 37 3 2" xfId="42389" xr:uid="{991D9AF3-C63E-4931-8ACD-A7F4CD8464AC}"/>
    <cellStyle name="Normal 37 4" xfId="42390" xr:uid="{5F14D434-9BE1-4E44-B8CF-8C2B02AFAFE4}"/>
    <cellStyle name="Normal 37 5" xfId="42391" xr:uid="{B60FF4C6-09C1-4809-AD88-2E982D1827EF}"/>
    <cellStyle name="Normal 38" xfId="42392" xr:uid="{14C5F16F-A0E1-4810-9611-1DB45AA32B31}"/>
    <cellStyle name="Normal 38 2" xfId="42393" xr:uid="{73B81B98-0B36-4748-BA79-7A186304025B}"/>
    <cellStyle name="Normal 38 2 2" xfId="42394" xr:uid="{5C62DED2-DF70-478B-9C30-7BEA0F03781C}"/>
    <cellStyle name="Normal 38 2 2 2" xfId="42395" xr:uid="{70B241FB-D7EE-4829-951A-4E94E809BB0A}"/>
    <cellStyle name="Normal 38 2 3" xfId="42396" xr:uid="{7521B191-7629-49DD-94C2-BA5D295558E9}"/>
    <cellStyle name="Normal 38 3" xfId="42397" xr:uid="{A7708A36-2B55-4F0F-91A7-C25F716C4521}"/>
    <cellStyle name="Normal 38 3 2" xfId="42398" xr:uid="{A01D9EFA-AA48-4771-A6F4-F0B0E25B9EE3}"/>
    <cellStyle name="Normal 38 4" xfId="42399" xr:uid="{DE734D7F-AC71-4EE4-9515-BB70A3E804B3}"/>
    <cellStyle name="Normal 38 5" xfId="42400" xr:uid="{30234CEE-00EE-4A8E-AE61-1D516EF52E4B}"/>
    <cellStyle name="Normal 39" xfId="40" xr:uid="{00000000-0005-0000-0000-00001BA50000}"/>
    <cellStyle name="Normal 39 2" xfId="42402" xr:uid="{81B72D2A-9731-4181-9041-BD0B35F07637}"/>
    <cellStyle name="Normal 39 2 2" xfId="42403" xr:uid="{50D9276E-0394-484D-9431-C3000527F575}"/>
    <cellStyle name="Normal 39 2 2 2" xfId="42404" xr:uid="{96B949AD-A64B-4411-8276-9618FF87A699}"/>
    <cellStyle name="Normal 39 2 3" xfId="42405" xr:uid="{BC815871-69E0-4B92-9064-70D1CB5CE6BA}"/>
    <cellStyle name="Normal 39 3" xfId="42406" xr:uid="{8712524C-9389-4294-BD7C-E8361C5350AD}"/>
    <cellStyle name="Normal 39 3 2" xfId="42407" xr:uid="{642E4B19-579E-4537-97A2-2A2D03776D56}"/>
    <cellStyle name="Normal 39 4" xfId="42408" xr:uid="{17706265-63AF-4D00-9415-6C1FB2C6C238}"/>
    <cellStyle name="Normal 39 5" xfId="42409" xr:uid="{4A762DD3-3EEA-4E04-8506-F8C126EB1C50}"/>
    <cellStyle name="Normal 39 6" xfId="42410" xr:uid="{EF85F0EC-E97D-4F37-96A0-036124F1A2E9}"/>
    <cellStyle name="Normal 39 7" xfId="42401" xr:uid="{20077D69-5012-44B0-B4C0-FE7CF11ADEC5}"/>
    <cellStyle name="Normal 4" xfId="42411" xr:uid="{E502192A-EC9F-4B28-BE69-A2F3135E80A0}"/>
    <cellStyle name="Normal 4 10" xfId="42412" xr:uid="{A2A88EC6-ADD5-4E78-9856-908E456F61A5}"/>
    <cellStyle name="Normal 4 10 2" xfId="42413" xr:uid="{C35CFD4A-2069-4A48-A604-C727F14BAA2B}"/>
    <cellStyle name="Normal 4 10 2 2" xfId="42414" xr:uid="{5C4F5303-DF08-49F9-A5BB-6BFF40782F60}"/>
    <cellStyle name="Normal 4 10 2 2 2" xfId="42415" xr:uid="{01FDA231-F520-444F-A963-BAAC15AB8F2D}"/>
    <cellStyle name="Normal 4 10 2 2 2 2" xfId="42416" xr:uid="{A4514F4A-813F-4D0F-85D0-7DDC6F0C254B}"/>
    <cellStyle name="Normal 4 10 2 2 3" xfId="42417" xr:uid="{207B7EFC-4A81-4EF0-BBD8-CDD5E15B1EC3}"/>
    <cellStyle name="Normal 4 10 2 2 4" xfId="42418" xr:uid="{4A90D134-9F45-4A24-88DE-BB937047EA97}"/>
    <cellStyle name="Normal 4 10 2 3" xfId="42419" xr:uid="{3BDA1A6D-3A7B-40FD-9F5C-68DD89D4A555}"/>
    <cellStyle name="Normal 4 10 2 3 2" xfId="42420" xr:uid="{16671D35-C6A3-4954-9F79-BEDFC67C413C}"/>
    <cellStyle name="Normal 4 10 2 4" xfId="42421" xr:uid="{FD36A2C9-48CB-4F87-BBC9-E67755E59EF5}"/>
    <cellStyle name="Normal 4 10 2 5" xfId="42422" xr:uid="{298DBA9D-42AD-4C50-8AB3-CDBE2286EFF8}"/>
    <cellStyle name="Normal 4 10 3" xfId="42423" xr:uid="{70664772-821F-47E7-BC72-5341DE72B351}"/>
    <cellStyle name="Normal 4 10 3 2" xfId="42424" xr:uid="{9A4117CD-1ED1-49C1-B553-B174C9EA7E56}"/>
    <cellStyle name="Normal 4 10 3 2 2" xfId="42425" xr:uid="{1D15CE50-3EBA-4390-8E87-907FDE77BDAD}"/>
    <cellStyle name="Normal 4 10 3 2 3" xfId="42426" xr:uid="{8417BB23-0870-47AE-8821-4E1488F35F4B}"/>
    <cellStyle name="Normal 4 10 3 3" xfId="42427" xr:uid="{077D2500-7000-4826-8F38-738B22A59FF2}"/>
    <cellStyle name="Normal 4 10 3 4" xfId="42428" xr:uid="{C335D28E-FE0D-42C1-8E21-0E9C03B72C09}"/>
    <cellStyle name="Normal 4 10 4" xfId="42429" xr:uid="{56635699-5484-41EF-8C03-D10740EAAF5B}"/>
    <cellStyle name="Normal 4 10 4 2" xfId="42430" xr:uid="{1F890C07-2CEE-4773-AC74-199954DAC299}"/>
    <cellStyle name="Normal 4 10 4 3" xfId="42431" xr:uid="{7DE9C9EC-E3DE-401A-9EF5-8B539ECB040D}"/>
    <cellStyle name="Normal 4 10 5" xfId="42432" xr:uid="{BD4B0F0D-9557-42BC-ABE4-B5398A1ECA6B}"/>
    <cellStyle name="Normal 4 10 6" xfId="42433" xr:uid="{4C99DA92-1A15-4904-8758-232ABA198D18}"/>
    <cellStyle name="Normal 4 11" xfId="42434" xr:uid="{07EE0E14-A41B-4A2B-A26B-DE20A156D056}"/>
    <cellStyle name="Normal 4 11 2" xfId="42435" xr:uid="{0495E664-61DC-43A6-A90F-F43234BDA69C}"/>
    <cellStyle name="Normal 4 11 2 2" xfId="42436" xr:uid="{A12726CA-7F9C-4ADE-882B-1CE2F2978008}"/>
    <cellStyle name="Normal 4 11 2 2 2" xfId="42437" xr:uid="{EF766C96-F649-4B4E-BEDE-7FB18D68105F}"/>
    <cellStyle name="Normal 4 11 2 2 2 2" xfId="42438" xr:uid="{2F00D05B-0B43-45BA-A456-77593FAA195A}"/>
    <cellStyle name="Normal 4 11 2 2 3" xfId="42439" xr:uid="{A6465112-D033-40F0-9380-892CBD3BD7B2}"/>
    <cellStyle name="Normal 4 11 2 3" xfId="42440" xr:uid="{952209DB-DD7C-4CE6-8853-5FD3F7316DF8}"/>
    <cellStyle name="Normal 4 11 2 3 2" xfId="42441" xr:uid="{09AA1375-24BF-4DC4-81A5-C190705FF02E}"/>
    <cellStyle name="Normal 4 11 2 4" xfId="42442" xr:uid="{95A7E4A3-8E7F-4812-A31B-7B3805CC8227}"/>
    <cellStyle name="Normal 4 11 2 5" xfId="42443" xr:uid="{35F10473-AECB-498F-91C9-653ECCACC45E}"/>
    <cellStyle name="Normal 4 11 3" xfId="42444" xr:uid="{1E298B37-4F50-4926-B099-14C2260480F4}"/>
    <cellStyle name="Normal 4 11 3 2" xfId="42445" xr:uid="{1F5652EF-7BE7-41EB-9271-274E7D6E9D39}"/>
    <cellStyle name="Normal 4 11 3 2 2" xfId="42446" xr:uid="{5C5DC808-279B-42CD-99AE-E4A7703FB905}"/>
    <cellStyle name="Normal 4 11 3 3" xfId="42447" xr:uid="{0A6DCE0A-8561-4FBC-A6A5-B51DCA9EB24E}"/>
    <cellStyle name="Normal 4 11 4" xfId="42448" xr:uid="{4AF19E0D-CC1F-4B39-BF6B-1ABBD1A349DC}"/>
    <cellStyle name="Normal 4 11 4 2" xfId="42449" xr:uid="{A573758B-875D-459E-A714-FAD6AEB95C0E}"/>
    <cellStyle name="Normal 4 11 5" xfId="42450" xr:uid="{CEA3CFDF-B2E4-4525-9317-032E995F1AFE}"/>
    <cellStyle name="Normal 4 11 6" xfId="42451" xr:uid="{03BDBB59-47D8-4775-A939-9C8D9DB8B3AC}"/>
    <cellStyle name="Normal 4 12" xfId="42452" xr:uid="{DC2633A9-AC4A-47AE-AAF5-E5B92E53DD57}"/>
    <cellStyle name="Normal 4 12 2" xfId="42453" xr:uid="{23840EFD-3A8C-4741-8920-0F0484A61311}"/>
    <cellStyle name="Normal 4 12 2 2" xfId="42454" xr:uid="{5E658AA4-F995-4FDE-8C54-E6B4D726E2F5}"/>
    <cellStyle name="Normal 4 12 2 2 2" xfId="42455" xr:uid="{8CFFF16D-0AB7-4477-9C47-33FE3C8A012C}"/>
    <cellStyle name="Normal 4 12 2 2 2 2" xfId="42456" xr:uid="{44661F49-1617-490C-95BB-66BF0D716754}"/>
    <cellStyle name="Normal 4 12 2 2 3" xfId="42457" xr:uid="{00EF9996-3385-43B1-99B9-FA327C684289}"/>
    <cellStyle name="Normal 4 12 2 3" xfId="42458" xr:uid="{4421BEF9-4A74-4FE5-A409-AD4AF10793FE}"/>
    <cellStyle name="Normal 4 12 2 3 2" xfId="42459" xr:uid="{68183666-ADF3-4DB8-8149-E79833557A88}"/>
    <cellStyle name="Normal 4 12 2 4" xfId="42460" xr:uid="{CBFDE26F-82CB-4FBC-9F31-A87A441E4DAE}"/>
    <cellStyle name="Normal 4 12 2 5" xfId="42461" xr:uid="{92DDB958-C3F7-42EC-9930-33B53DE5591C}"/>
    <cellStyle name="Normal 4 12 3" xfId="42462" xr:uid="{47BBF640-DC26-4066-A33E-75AE7C6C8C97}"/>
    <cellStyle name="Normal 4 12 3 2" xfId="42463" xr:uid="{AB152407-E42C-43E5-B32C-228E27157EA4}"/>
    <cellStyle name="Normal 4 12 3 2 2" xfId="42464" xr:uid="{A28A2969-D950-4898-9D9B-477FCEA9102F}"/>
    <cellStyle name="Normal 4 12 3 3" xfId="42465" xr:uid="{40BD2992-9A48-42C5-9E9E-3577DB73B4CA}"/>
    <cellStyle name="Normal 4 12 4" xfId="42466" xr:uid="{154567C2-F326-473A-A362-93C59238C280}"/>
    <cellStyle name="Normal 4 12 4 2" xfId="42467" xr:uid="{0A096477-C23A-45B4-AA3C-89D960836842}"/>
    <cellStyle name="Normal 4 12 5" xfId="42468" xr:uid="{E4652482-059C-4597-946C-819E083E2A75}"/>
    <cellStyle name="Normal 4 12 6" xfId="42469" xr:uid="{E7E3F22B-404D-42C6-BE4C-16490416933E}"/>
    <cellStyle name="Normal 4 13" xfId="42470" xr:uid="{C933279B-40A4-455E-B7C0-8DA5A811FE32}"/>
    <cellStyle name="Normal 4 13 2" xfId="42471" xr:uid="{209D8F7C-1C5F-4A6B-94E9-B7D82EBADDFC}"/>
    <cellStyle name="Normal 4 13 2 2" xfId="42472" xr:uid="{E5C458F3-08D2-4FC3-A368-3657C8BB7575}"/>
    <cellStyle name="Normal 4 13 2 2 2" xfId="42473" xr:uid="{EAC9FAE1-9776-4A16-B03A-CBD90404EF39}"/>
    <cellStyle name="Normal 4 13 2 2 2 2" xfId="42474" xr:uid="{20C7194D-E08A-4F52-8002-6016C3AD9AC4}"/>
    <cellStyle name="Normal 4 13 2 2 3" xfId="42475" xr:uid="{033451EB-C0FA-407A-BE97-3251BCB2E089}"/>
    <cellStyle name="Normal 4 13 2 3" xfId="42476" xr:uid="{3718A57F-D23A-47E3-B895-1769BEE9C5D1}"/>
    <cellStyle name="Normal 4 13 2 3 2" xfId="42477" xr:uid="{FEB085B9-1A8C-4462-9897-764CF9805B55}"/>
    <cellStyle name="Normal 4 13 2 4" xfId="42478" xr:uid="{B8847D26-A47F-4F4F-BA77-5D0E1C448932}"/>
    <cellStyle name="Normal 4 13 3" xfId="42479" xr:uid="{80FB7851-A3D8-47E2-9684-A9CC5430AFD5}"/>
    <cellStyle name="Normal 4 13 3 2" xfId="42480" xr:uid="{26E456FE-8C08-493B-967A-16886F5B4046}"/>
    <cellStyle name="Normal 4 13 3 2 2" xfId="42481" xr:uid="{9A1914E5-EA29-4AB4-BBBD-D815C9B700B7}"/>
    <cellStyle name="Normal 4 13 3 3" xfId="42482" xr:uid="{35867DC6-6A97-4D46-BD2A-E3DC469B7E3B}"/>
    <cellStyle name="Normal 4 13 4" xfId="42483" xr:uid="{217CD12C-254C-48F8-87AB-D5815A9B20E9}"/>
    <cellStyle name="Normal 4 13 4 2" xfId="42484" xr:uid="{4DA12AD8-D374-4FE2-8A14-332A586C524C}"/>
    <cellStyle name="Normal 4 13 5" xfId="42485" xr:uid="{0A2A6C12-D89D-461A-A18F-5A18641DBF9B}"/>
    <cellStyle name="Normal 4 13 6" xfId="42486" xr:uid="{3DA2446B-92A6-456D-A1B5-113A05AD72F6}"/>
    <cellStyle name="Normal 4 14" xfId="42487" xr:uid="{F05BAD00-1977-4BB4-AA54-821F88137DCA}"/>
    <cellStyle name="Normal 4 14 2" xfId="42488" xr:uid="{594A38E1-6DAB-49DE-BCE6-531F143B7273}"/>
    <cellStyle name="Normal 4 14 2 2" xfId="42489" xr:uid="{4D0818E8-12DE-4565-B5F7-1186D502CB3F}"/>
    <cellStyle name="Normal 4 14 2 2 2" xfId="42490" xr:uid="{C0089603-4E90-4E45-998F-30877C211F75}"/>
    <cellStyle name="Normal 4 14 2 3" xfId="42491" xr:uid="{262AB3CF-8A0E-4294-96F6-317B7630D7C8}"/>
    <cellStyle name="Normal 4 14 3" xfId="42492" xr:uid="{2811F74B-6F70-4BE7-A342-168B4C33F35A}"/>
    <cellStyle name="Normal 4 14 3 2" xfId="42493" xr:uid="{D6F955ED-251E-4207-8A34-DA340841497A}"/>
    <cellStyle name="Normal 4 14 4" xfId="42494" xr:uid="{37FBB1AB-306B-4D03-BB43-35D02B7C6F77}"/>
    <cellStyle name="Normal 4 15" xfId="42495" xr:uid="{4726296F-0F81-45CE-87D3-B72C6FFB1E50}"/>
    <cellStyle name="Normal 4 15 2" xfId="42496" xr:uid="{91EFD1C9-CA88-43B6-BF57-21948D4FDEFB}"/>
    <cellStyle name="Normal 4 15 2 2" xfId="42497" xr:uid="{081A5102-88D3-4132-BB35-FF2F6910B652}"/>
    <cellStyle name="Normal 4 15 2 2 2" xfId="42498" xr:uid="{366EE8A3-6032-4DAA-8E37-60908082B708}"/>
    <cellStyle name="Normal 4 15 2 3" xfId="42499" xr:uid="{B53FDDC6-4ACC-4B59-8DE2-D1ACA55DE3F5}"/>
    <cellStyle name="Normal 4 15 3" xfId="42500" xr:uid="{7E8A49AC-0110-4E63-80E3-4350A2AAEBF0}"/>
    <cellStyle name="Normal 4 15 3 2" xfId="42501" xr:uid="{FD619725-46EB-43EC-9A49-AB2FEFE32E49}"/>
    <cellStyle name="Normal 4 15 4" xfId="42502" xr:uid="{B63DBED2-A1E5-499F-BD3F-15214756906A}"/>
    <cellStyle name="Normal 4 16" xfId="42503" xr:uid="{C676F242-2171-4776-A7DA-F1FF01F41AAB}"/>
    <cellStyle name="Normal 4 16 2" xfId="42504" xr:uid="{F32C38CB-A7B1-48D1-A70F-80F52B5BF544}"/>
    <cellStyle name="Normal 4 16 2 2" xfId="42505" xr:uid="{50DA990A-03C5-4999-B5E4-16045B74634D}"/>
    <cellStyle name="Normal 4 16 3" xfId="42506" xr:uid="{8685E740-7D35-4AC4-80F0-2E68C090FCE4}"/>
    <cellStyle name="Normal 4 17" xfId="42507" xr:uid="{7FBB2E10-A222-47E9-86E3-50327DD646A8}"/>
    <cellStyle name="Normal 4 17 2" xfId="42508" xr:uid="{E0944779-4905-4405-B877-458769146572}"/>
    <cellStyle name="Normal 4 18" xfId="42509" xr:uid="{A2156156-B543-487C-9222-770B66666281}"/>
    <cellStyle name="Normal 4 18 2" xfId="42510" xr:uid="{2FC71CCD-3E94-4C63-BCF0-52AB57F8DFE0}"/>
    <cellStyle name="Normal 4 19" xfId="42511" xr:uid="{6068CBDB-BB86-4B8E-BF4C-26C2F76754C1}"/>
    <cellStyle name="Normal 4 19 2" xfId="42512" xr:uid="{C717693A-47B5-40C4-ADC7-BD955D7B5DDC}"/>
    <cellStyle name="Normal 4 2" xfId="42513" xr:uid="{6E460336-1DCC-40C5-BD27-9E0786756E97}"/>
    <cellStyle name="Normal 4 2 10" xfId="42514" xr:uid="{BBD9BA00-DA09-4FD8-9E2B-A40F13E83966}"/>
    <cellStyle name="Normal 4 2 10 2" xfId="42515" xr:uid="{9F23E8CB-30F2-4746-AB6B-DF2FFBC55E59}"/>
    <cellStyle name="Normal 4 2 10 2 2" xfId="42516" xr:uid="{045A4E34-FECE-44A0-BC35-C49DD6BC2C48}"/>
    <cellStyle name="Normal 4 2 10 2 2 2" xfId="42517" xr:uid="{4D421B27-582E-4056-B09F-602DF587D3EE}"/>
    <cellStyle name="Normal 4 2 10 2 2 2 2" xfId="42518" xr:uid="{CE17F9B5-9B02-45F0-9C7A-4822789963A8}"/>
    <cellStyle name="Normal 4 2 10 2 2 3" xfId="42519" xr:uid="{3B81CABD-9675-43AB-A3C3-530501ADE1F9}"/>
    <cellStyle name="Normal 4 2 10 2 3" xfId="42520" xr:uid="{3CF79C8F-602D-4EE5-A5CF-85E01CCEE986}"/>
    <cellStyle name="Normal 4 2 10 2 3 2" xfId="42521" xr:uid="{2CEC4532-7B06-47E9-AB7F-002442F39AC6}"/>
    <cellStyle name="Normal 4 2 10 2 4" xfId="42522" xr:uid="{18144F0D-FBA0-4AAF-BC27-01BD9650755C}"/>
    <cellStyle name="Normal 4 2 10 3" xfId="42523" xr:uid="{65568A0D-EB9A-4677-8989-FFC5B88111BE}"/>
    <cellStyle name="Normal 4 2 10 3 2" xfId="42524" xr:uid="{6E21C558-DC94-480D-A932-2B1C108635E6}"/>
    <cellStyle name="Normal 4 2 10 3 2 2" xfId="42525" xr:uid="{BBCBC2EF-D0A3-4539-B28B-5FAA6DE10B20}"/>
    <cellStyle name="Normal 4 2 10 3 3" xfId="42526" xr:uid="{F66A7331-CE23-49A3-8B89-E088287D1C1D}"/>
    <cellStyle name="Normal 4 2 10 4" xfId="42527" xr:uid="{927876A8-8481-4180-A279-3EDF2BF17DBC}"/>
    <cellStyle name="Normal 4 2 10 4 2" xfId="42528" xr:uid="{9F2E3A91-E714-4428-9DFD-D9826BF8DC6B}"/>
    <cellStyle name="Normal 4 2 10 5" xfId="42529" xr:uid="{BFED371E-1270-479F-B645-FA1894BDB239}"/>
    <cellStyle name="Normal 4 2 10 6" xfId="42530" xr:uid="{0EE8577D-9403-4480-81A1-55B7993FD24E}"/>
    <cellStyle name="Normal 4 2 11" xfId="42531" xr:uid="{B78CA596-0E81-4F0E-9407-E46095DD752B}"/>
    <cellStyle name="Normal 4 2 11 2" xfId="42532" xr:uid="{73371B25-9E99-4FEA-A337-B3DA2AD13420}"/>
    <cellStyle name="Normal 4 2 11 2 2" xfId="42533" xr:uid="{5BE2DC23-A659-435B-866D-EC4786B509A7}"/>
    <cellStyle name="Normal 4 2 11 2 2 2" xfId="42534" xr:uid="{9E442B93-7A9C-4FF7-8453-B86722DFA744}"/>
    <cellStyle name="Normal 4 2 11 2 2 2 2" xfId="42535" xr:uid="{8EA59999-7D29-4BF6-A2EC-A30AE1B16BF7}"/>
    <cellStyle name="Normal 4 2 11 2 2 3" xfId="42536" xr:uid="{51172C85-EDA5-4545-8736-B374FC9C25DC}"/>
    <cellStyle name="Normal 4 2 11 2 3" xfId="42537" xr:uid="{AE90D5EA-90D4-4A13-A0DC-CBF47BE7D905}"/>
    <cellStyle name="Normal 4 2 11 2 3 2" xfId="42538" xr:uid="{81AD7458-B9D5-47CC-ACB5-9F58BC34AF16}"/>
    <cellStyle name="Normal 4 2 11 2 4" xfId="42539" xr:uid="{033F486E-BC1B-4026-ACA9-65EAA64136EE}"/>
    <cellStyle name="Normal 4 2 11 3" xfId="42540" xr:uid="{E8C7D190-6A0A-4570-A87E-11DE1D6A214D}"/>
    <cellStyle name="Normal 4 2 11 3 2" xfId="42541" xr:uid="{6F6DBDB5-ECB4-4CA4-8EEE-BAC0EE9924E0}"/>
    <cellStyle name="Normal 4 2 11 3 2 2" xfId="42542" xr:uid="{9BD73295-E399-4D67-B946-99D61090F540}"/>
    <cellStyle name="Normal 4 2 11 3 3" xfId="42543" xr:uid="{2010AF2B-8038-4C5B-8D05-D397378D7F48}"/>
    <cellStyle name="Normal 4 2 11 4" xfId="42544" xr:uid="{2A5EEC67-10A0-4C75-837A-DEDBDFA660B5}"/>
    <cellStyle name="Normal 4 2 11 4 2" xfId="42545" xr:uid="{D5941DB5-81AB-4DBB-BECA-14E64CFA8C58}"/>
    <cellStyle name="Normal 4 2 11 5" xfId="42546" xr:uid="{E2875B76-F981-4BF8-B3E2-E2C739FCDE73}"/>
    <cellStyle name="Normal 4 2 12" xfId="42547" xr:uid="{82FD3C13-3E63-41E1-9B7C-55E63477F499}"/>
    <cellStyle name="Normal 4 2 12 2" xfId="42548" xr:uid="{E0A3523B-2EF8-4670-AC1A-3D1E7B3499FC}"/>
    <cellStyle name="Normal 4 2 12 2 2" xfId="42549" xr:uid="{3F401F24-90C7-4DAE-B86C-F77C050E35D2}"/>
    <cellStyle name="Normal 4 2 12 2 2 2" xfId="42550" xr:uid="{53DA54DE-40B7-43BD-BC96-BFB58F0DFC36}"/>
    <cellStyle name="Normal 4 2 12 2 2 2 2" xfId="42551" xr:uid="{8402834A-AE30-4462-8B1C-65A0F03ABCD8}"/>
    <cellStyle name="Normal 4 2 12 2 2 3" xfId="42552" xr:uid="{A5B5575B-54FD-4F0C-A6CD-91B8422CC1EF}"/>
    <cellStyle name="Normal 4 2 12 2 3" xfId="42553" xr:uid="{F5C8111E-75B2-4320-A023-289F1A6F2ED0}"/>
    <cellStyle name="Normal 4 2 12 2 3 2" xfId="42554" xr:uid="{1972A0AE-D519-41B3-9020-CE1987EB0E9F}"/>
    <cellStyle name="Normal 4 2 12 2 4" xfId="42555" xr:uid="{832D3F07-5143-4D10-800E-4DC133AE8DC0}"/>
    <cellStyle name="Normal 4 2 12 3" xfId="42556" xr:uid="{46F04D06-BC8E-4B2C-8B48-FC41B9D72221}"/>
    <cellStyle name="Normal 4 2 12 3 2" xfId="42557" xr:uid="{9D3AE732-2959-4D67-AD5B-50B9B54D9B1F}"/>
    <cellStyle name="Normal 4 2 12 3 2 2" xfId="42558" xr:uid="{6B6E2169-912E-40D9-ABDA-F548D407B58A}"/>
    <cellStyle name="Normal 4 2 12 3 3" xfId="42559" xr:uid="{7EDCC03D-34B6-416D-A3AB-306B01A0B2B8}"/>
    <cellStyle name="Normal 4 2 12 4" xfId="42560" xr:uid="{A8732AFE-C462-460F-B38B-B70B0FEBA017}"/>
    <cellStyle name="Normal 4 2 12 4 2" xfId="42561" xr:uid="{CCCE162F-035D-42A7-9DCF-FD4DB740DC03}"/>
    <cellStyle name="Normal 4 2 12 5" xfId="42562" xr:uid="{F63259C2-A95F-4E56-8863-2F763A6311E6}"/>
    <cellStyle name="Normal 4 2 13" xfId="42563" xr:uid="{59EF90A3-6B02-438C-87B6-471EFBF4CCC5}"/>
    <cellStyle name="Normal 4 2 13 2" xfId="42564" xr:uid="{1160A2B2-60D2-414D-9FE2-0CD96E6058EF}"/>
    <cellStyle name="Normal 4 2 13 2 2" xfId="42565" xr:uid="{6A588221-D58D-4707-AD3A-181D8B14171E}"/>
    <cellStyle name="Normal 4 2 13 2 2 2" xfId="42566" xr:uid="{FB0E09AA-6DCE-4259-916A-464FB007A251}"/>
    <cellStyle name="Normal 4 2 13 2 2 2 2" xfId="42567" xr:uid="{2135C396-0660-422F-A43A-BE5FA00B1F1C}"/>
    <cellStyle name="Normal 4 2 13 2 2 3" xfId="42568" xr:uid="{A05028F9-54FF-43B8-9519-A86EFD679D5B}"/>
    <cellStyle name="Normal 4 2 13 2 3" xfId="42569" xr:uid="{60DF6457-E4FD-447C-B5DF-2BF25E6E270D}"/>
    <cellStyle name="Normal 4 2 13 2 3 2" xfId="42570" xr:uid="{79397240-507A-4BC1-914F-EF527C8DDD08}"/>
    <cellStyle name="Normal 4 2 13 2 4" xfId="42571" xr:uid="{52D4FE46-0971-4493-94A0-DA513B667903}"/>
    <cellStyle name="Normal 4 2 13 3" xfId="42572" xr:uid="{11B66185-7740-4A23-8842-BE50EEA4DCA6}"/>
    <cellStyle name="Normal 4 2 13 3 2" xfId="42573" xr:uid="{3FA44C29-BA44-4756-A59B-5BF3EFAA4E69}"/>
    <cellStyle name="Normal 4 2 13 3 2 2" xfId="42574" xr:uid="{EDD934BB-B304-4D42-AB42-A1234EC726CF}"/>
    <cellStyle name="Normal 4 2 13 3 3" xfId="42575" xr:uid="{8EAA79B5-F50C-4974-B0F6-05FB2128E203}"/>
    <cellStyle name="Normal 4 2 13 4" xfId="42576" xr:uid="{E565A9E1-7919-4F09-BB49-068EE95989FF}"/>
    <cellStyle name="Normal 4 2 13 4 2" xfId="42577" xr:uid="{83A215B7-AEB6-4DC3-AC63-F089C15F692D}"/>
    <cellStyle name="Normal 4 2 13 5" xfId="42578" xr:uid="{76AC7F25-D665-42C0-8052-C5741773D842}"/>
    <cellStyle name="Normal 4 2 14" xfId="42579" xr:uid="{9AE68377-EF6A-4187-9A6D-81217DCD650A}"/>
    <cellStyle name="Normal 4 2 14 2" xfId="42580" xr:uid="{6B381B50-2E10-49A9-8312-01B894500A90}"/>
    <cellStyle name="Normal 4 2 14 2 2" xfId="42581" xr:uid="{E9AE00F7-6A78-4D30-B7D1-C7A468654A0F}"/>
    <cellStyle name="Normal 4 2 14 2 2 2" xfId="42582" xr:uid="{836AD539-54D4-4875-9FC1-297CDC2885B3}"/>
    <cellStyle name="Normal 4 2 14 2 3" xfId="42583" xr:uid="{F262B208-CD6C-46E5-84AC-1311436E3AA0}"/>
    <cellStyle name="Normal 4 2 14 3" xfId="42584" xr:uid="{04E03E2F-EE30-4C09-B01A-C2D741B42CE3}"/>
    <cellStyle name="Normal 4 2 14 3 2" xfId="42585" xr:uid="{A7887BC0-1DBC-4457-9303-7FC9FDBC1457}"/>
    <cellStyle name="Normal 4 2 14 4" xfId="42586" xr:uid="{89BBF7B3-E39A-41E3-9AAF-835725D9A6FD}"/>
    <cellStyle name="Normal 4 2 15" xfId="42587" xr:uid="{396ECF06-4E44-425D-8900-65FB56AEB48D}"/>
    <cellStyle name="Normal 4 2 15 2" xfId="42588" xr:uid="{AE7864E9-E863-41C1-B821-D0BD6EAE9262}"/>
    <cellStyle name="Normal 4 2 15 2 2" xfId="42589" xr:uid="{C19B3FB7-4C5D-4F1B-BFD8-DAA73718F747}"/>
    <cellStyle name="Normal 4 2 15 3" xfId="42590" xr:uid="{686B8715-B9FB-409B-96F7-93DF3F512C15}"/>
    <cellStyle name="Normal 4 2 16" xfId="42591" xr:uid="{C9322E77-82C2-42B2-A51E-91B0D79F5B09}"/>
    <cellStyle name="Normal 4 2 16 2" xfId="42592" xr:uid="{7EB04610-386F-4F7E-BF9F-5986F71EF17C}"/>
    <cellStyle name="Normal 4 2 17" xfId="42593" xr:uid="{05239B54-B1A4-4898-AA42-AC6013385456}"/>
    <cellStyle name="Normal 4 2 17 2" xfId="42594" xr:uid="{0E608124-A8C3-4747-8180-8A130C6353F5}"/>
    <cellStyle name="Normal 4 2 18" xfId="42595" xr:uid="{D5CBF227-3A3E-4755-8A21-86E611DCBC15}"/>
    <cellStyle name="Normal 4 2 19" xfId="42596" xr:uid="{FAC562D8-3C6F-4F49-AFAE-A5ED1EE0C221}"/>
    <cellStyle name="Normal 4 2 2" xfId="42597" xr:uid="{944FFB11-F2BF-4146-A4D6-28C2D5B42252}"/>
    <cellStyle name="Normal 4 2 2 10" xfId="42598" xr:uid="{E95D3779-D3AF-419E-AFF5-AAE37B31E9F3}"/>
    <cellStyle name="Normal 4 2 2 2" xfId="42599" xr:uid="{3D0418B4-BD2B-495E-8F49-906CCFF48E70}"/>
    <cellStyle name="Normal 4 2 2 2 2" xfId="42600" xr:uid="{889CA938-DB5B-4089-9694-45B2871D578E}"/>
    <cellStyle name="Normal 4 2 2 2 2 2" xfId="42601" xr:uid="{CF6C6AC9-25F6-4D54-B825-53D4358D87CC}"/>
    <cellStyle name="Normal 4 2 2 2 2 2 2" xfId="42602" xr:uid="{F1FBF7FD-F2B2-4839-9741-1E1267C71692}"/>
    <cellStyle name="Normal 4 2 2 2 2 2 2 2" xfId="42603" xr:uid="{1C6142A0-13E9-4147-B38A-EA65F20BA5A5}"/>
    <cellStyle name="Normal 4 2 2 2 2 2 2 2 2" xfId="42604" xr:uid="{F3683ED1-2EFB-4793-8CB1-202649C8F829}"/>
    <cellStyle name="Normal 4 2 2 2 2 2 2 3" xfId="42605" xr:uid="{D16A2DB6-0560-4C77-88CA-98BB9938E168}"/>
    <cellStyle name="Normal 4 2 2 2 2 2 2 4" xfId="42606" xr:uid="{10E7A72B-4AE1-4889-9D3D-62D51A2AFE89}"/>
    <cellStyle name="Normal 4 2 2 2 2 2 3" xfId="42607" xr:uid="{2B96B8E4-EFA1-488A-A97C-61E0BD356C92}"/>
    <cellStyle name="Normal 4 2 2 2 2 2 3 2" xfId="42608" xr:uid="{6A28152E-6297-4FB1-AF27-B30B801B4B31}"/>
    <cellStyle name="Normal 4 2 2 2 2 2 4" xfId="42609" xr:uid="{82E0490A-690D-4465-9F06-DF4A831F222A}"/>
    <cellStyle name="Normal 4 2 2 2 2 2 4 2" xfId="42610" xr:uid="{34518FE7-E458-4142-843B-102142DD9172}"/>
    <cellStyle name="Normal 4 2 2 2 2 2 5" xfId="42611" xr:uid="{BFC92967-C658-4152-9285-7D0E5DC8696A}"/>
    <cellStyle name="Normal 4 2 2 2 2 2 6" xfId="42612" xr:uid="{4AE73EF2-7D15-4374-91A1-96CBC8C3BF2F}"/>
    <cellStyle name="Normal 4 2 2 2 2 3" xfId="42613" xr:uid="{FAF8320E-4437-41C7-903A-5F543019B6CA}"/>
    <cellStyle name="Normal 4 2 2 2 2 3 2" xfId="42614" xr:uid="{1A7C4560-50AF-45DF-BF9D-B153E8FA74E5}"/>
    <cellStyle name="Normal 4 2 2 2 2 3 2 2" xfId="42615" xr:uid="{4DF1D000-6784-42DD-84EA-D05B8EBB173C}"/>
    <cellStyle name="Normal 4 2 2 2 2 3 2 3" xfId="42616" xr:uid="{66A688FF-1733-45E4-9EA0-85798D75B745}"/>
    <cellStyle name="Normal 4 2 2 2 2 3 3" xfId="42617" xr:uid="{EBF9EF0C-4852-4465-B76F-8E2C0DAAC99E}"/>
    <cellStyle name="Normal 4 2 2 2 2 3 4" xfId="42618" xr:uid="{1EE2E850-7DD8-4499-BCB1-10BBD4F46656}"/>
    <cellStyle name="Normal 4 2 2 2 2 4" xfId="42619" xr:uid="{7D37E950-E539-4FDC-9127-85982F920258}"/>
    <cellStyle name="Normal 4 2 2 2 2 4 2" xfId="42620" xr:uid="{2F3AC123-477F-419F-AC76-83624C3AC8FD}"/>
    <cellStyle name="Normal 4 2 2 2 2 4 3" xfId="42621" xr:uid="{04316102-9733-4355-B050-0E60AA0B36F1}"/>
    <cellStyle name="Normal 4 2 2 2 2 5" xfId="42622" xr:uid="{8DBA7D87-B5B4-47F7-A84F-B2960F341923}"/>
    <cellStyle name="Normal 4 2 2 2 2 5 2" xfId="42623" xr:uid="{3A92F657-1E7C-4C73-B324-56768C7324E8}"/>
    <cellStyle name="Normal 4 2 2 2 2 6" xfId="42624" xr:uid="{DC3DD873-0F04-47BF-86B4-4DDEDF7043FB}"/>
    <cellStyle name="Normal 4 2 2 2 2 7" xfId="42625" xr:uid="{DC1F0EB4-E0F4-45B2-A54B-B7986DD76853}"/>
    <cellStyle name="Normal 4 2 2 2 3" xfId="42626" xr:uid="{9FA45030-463C-44F2-B2C3-74F3B7A6E64A}"/>
    <cellStyle name="Normal 4 2 2 2 3 2" xfId="42627" xr:uid="{F2F5ADA7-9337-493E-8126-E50B8B90E1FD}"/>
    <cellStyle name="Normal 4 2 2 2 3 2 2" xfId="42628" xr:uid="{BF6A339E-CD7D-4A4C-8B53-BBBAB75AAF06}"/>
    <cellStyle name="Normal 4 2 2 2 3 2 2 2" xfId="42629" xr:uid="{AC55A25B-37E4-4F4E-9C67-FC1B3DB19FD0}"/>
    <cellStyle name="Normal 4 2 2 2 3 2 2 2 2" xfId="42630" xr:uid="{85A810A9-7C2B-4E45-A95C-4EC530FCCFE8}"/>
    <cellStyle name="Normal 4 2 2 2 3 2 2 3" xfId="42631" xr:uid="{13ABCEED-0E5D-4B63-BC40-E93BD7ABFEE9}"/>
    <cellStyle name="Normal 4 2 2 2 3 2 3" xfId="42632" xr:uid="{5BCE8F3D-3944-4820-8ED6-CBF4C2962432}"/>
    <cellStyle name="Normal 4 2 2 2 3 2 3 2" xfId="42633" xr:uid="{A0CADC79-F3AA-44A1-9950-2B3D2E49382B}"/>
    <cellStyle name="Normal 4 2 2 2 3 2 4" xfId="42634" xr:uid="{6DB341A8-C911-4972-B553-57DB411904F6}"/>
    <cellStyle name="Normal 4 2 2 2 3 2 5" xfId="42635" xr:uid="{43AD08E8-262A-4C50-A779-2D7634A33B42}"/>
    <cellStyle name="Normal 4 2 2 2 3 3" xfId="42636" xr:uid="{370A2583-842D-472B-8BA6-E0CFDAE4DDEA}"/>
    <cellStyle name="Normal 4 2 2 2 3 3 2" xfId="42637" xr:uid="{226CBFFA-DDE0-4602-85E7-6E1AF0CD12DF}"/>
    <cellStyle name="Normal 4 2 2 2 3 3 2 2" xfId="42638" xr:uid="{72A22E05-4069-49FB-A136-53617147F6FF}"/>
    <cellStyle name="Normal 4 2 2 2 3 3 3" xfId="42639" xr:uid="{C8E7DAE1-2B84-4F6A-B09E-C40266A3C0D1}"/>
    <cellStyle name="Normal 4 2 2 2 3 4" xfId="42640" xr:uid="{A0513D89-A6E7-4C3E-8C8E-C9A420443604}"/>
    <cellStyle name="Normal 4 2 2 2 3 4 2" xfId="42641" xr:uid="{0D9AC153-CDAA-45BA-B28F-947DF3542ADD}"/>
    <cellStyle name="Normal 4 2 2 2 3 5" xfId="42642" xr:uid="{24D7E405-3CFD-47FD-93D1-7113B7C6A091}"/>
    <cellStyle name="Normal 4 2 2 2 3 5 2" xfId="42643" xr:uid="{1AB22097-FABD-44E0-B2C3-DEAE8E3E5822}"/>
    <cellStyle name="Normal 4 2 2 2 3 6" xfId="42644" xr:uid="{42708D2A-61F8-45C1-A1AF-12FA9965F001}"/>
    <cellStyle name="Normal 4 2 2 2 3 7" xfId="42645" xr:uid="{4D30BAB4-F252-43BC-BD33-01ED52E3209A}"/>
    <cellStyle name="Normal 4 2 2 2 4" xfId="42646" xr:uid="{7CD95CB7-8476-4E81-B78B-364930CD4A2E}"/>
    <cellStyle name="Normal 4 2 2 2 4 2" xfId="42647" xr:uid="{3DE49B93-6A3B-4DC9-9FBA-F02A6C847276}"/>
    <cellStyle name="Normal 4 2 2 2 4 2 2" xfId="42648" xr:uid="{60596A28-014C-4BE2-B2A8-9318E64980D0}"/>
    <cellStyle name="Normal 4 2 2 2 4 2 2 2" xfId="42649" xr:uid="{B17334BC-A036-4952-937C-033385EF9240}"/>
    <cellStyle name="Normal 4 2 2 2 4 2 3" xfId="42650" xr:uid="{D5FDE67C-7B9B-40BC-8F4C-A5F58197D65B}"/>
    <cellStyle name="Normal 4 2 2 2 4 2 4" xfId="42651" xr:uid="{562060DC-BE2E-4EFA-9ADD-801652D9792A}"/>
    <cellStyle name="Normal 4 2 2 2 4 3" xfId="42652" xr:uid="{3271999F-BC72-4A85-A618-C55CCF0E4510}"/>
    <cellStyle name="Normal 4 2 2 2 4 3 2" xfId="42653" xr:uid="{1AF4D2C1-9765-411A-9207-D653ABE782C8}"/>
    <cellStyle name="Normal 4 2 2 2 4 4" xfId="42654" xr:uid="{3EFCA52D-DA0F-4E5E-B594-4AD55583F577}"/>
    <cellStyle name="Normal 4 2 2 2 4 5" xfId="42655" xr:uid="{B5234E8D-CFFB-4A68-88E3-43F7A787ACE8}"/>
    <cellStyle name="Normal 4 2 2 2 5" xfId="42656" xr:uid="{A9DA66EA-A1C6-478C-A34A-AFCF7BC5941C}"/>
    <cellStyle name="Normal 4 2 2 2 5 2" xfId="42657" xr:uid="{25E420FD-E35A-4373-87DD-010A0A26304B}"/>
    <cellStyle name="Normal 4 2 2 2 5 2 2" xfId="42658" xr:uid="{3CCBEDDE-2B2E-40AB-A340-7FB7D1A42AC8}"/>
    <cellStyle name="Normal 4 2 2 2 5 3" xfId="42659" xr:uid="{6890C904-4628-49EF-A5B5-356D44E1627B}"/>
    <cellStyle name="Normal 4 2 2 2 5 4" xfId="42660" xr:uid="{A5BF5FC7-EFA4-4509-8859-B30852B1347B}"/>
    <cellStyle name="Normal 4 2 2 2 6" xfId="42661" xr:uid="{75869A5A-7965-46F2-92B8-08421D0B4A4D}"/>
    <cellStyle name="Normal 4 2 2 2 6 2" xfId="42662" xr:uid="{20EC1A19-6034-43D4-BDEA-022B9AA9DDCB}"/>
    <cellStyle name="Normal 4 2 2 2 7" xfId="42663" xr:uid="{EBA21228-AB8A-4BE8-BB1F-4CDA2349EA9F}"/>
    <cellStyle name="Normal 4 2 2 2 7 2" xfId="42664" xr:uid="{D1DBC22C-A672-432C-9861-4F6AC2D29296}"/>
    <cellStyle name="Normal 4 2 2 2 8" xfId="42665" xr:uid="{A8327C20-653C-4927-B811-AEF78433E6B0}"/>
    <cellStyle name="Normal 4 2 2 2 9" xfId="42666" xr:uid="{DEF41E14-D09F-4B36-82F1-77E5404B54B9}"/>
    <cellStyle name="Normal 4 2 2 3" xfId="42667" xr:uid="{83C0FC33-CBF4-45F0-A316-65C0FFE87C8B}"/>
    <cellStyle name="Normal 4 2 2 3 2" xfId="42668" xr:uid="{623C42DD-6A11-451C-8BED-9ED708600745}"/>
    <cellStyle name="Normal 4 2 2 3 2 2" xfId="42669" xr:uid="{6F8EB0BA-679F-4C75-8479-98E2E537842E}"/>
    <cellStyle name="Normal 4 2 2 3 2 2 2" xfId="42670" xr:uid="{5F1B8847-8003-43A6-8DF2-77832A3F29F0}"/>
    <cellStyle name="Normal 4 2 2 3 2 2 2 2" xfId="42671" xr:uid="{5D81BF9F-1F34-46E7-897E-D710920D7359}"/>
    <cellStyle name="Normal 4 2 2 3 2 2 2 2 2" xfId="42672" xr:uid="{4DAD8EAB-AA13-4DBE-8D7B-FB8C0CFAAAFF}"/>
    <cellStyle name="Normal 4 2 2 3 2 2 2 3" xfId="42673" xr:uid="{CCA5973B-ACBE-4578-83CF-863F7947EA0A}"/>
    <cellStyle name="Normal 4 2 2 3 2 2 2 4" xfId="42674" xr:uid="{BD299177-9074-4997-B70F-72990573D214}"/>
    <cellStyle name="Normal 4 2 2 3 2 2 3" xfId="42675" xr:uid="{034B40D2-6DA8-40D9-9549-A4902ED8BBDF}"/>
    <cellStyle name="Normal 4 2 2 3 2 2 3 2" xfId="42676" xr:uid="{1C0C1304-4519-4760-8BDF-976FE5F1F943}"/>
    <cellStyle name="Normal 4 2 2 3 2 2 4" xfId="42677" xr:uid="{7049B075-D723-4AE7-B7CB-07C0951621D3}"/>
    <cellStyle name="Normal 4 2 2 3 2 2 5" xfId="42678" xr:uid="{06188637-7922-48ED-8382-605D74A668B6}"/>
    <cellStyle name="Normal 4 2 2 3 2 3" xfId="42679" xr:uid="{835DA970-DBFF-41B7-A230-6D523A521DE8}"/>
    <cellStyle name="Normal 4 2 2 3 2 3 2" xfId="42680" xr:uid="{F906F22E-72C3-4337-8BC4-8E66048D06AA}"/>
    <cellStyle name="Normal 4 2 2 3 2 3 2 2" xfId="42681" xr:uid="{9CF1FEE5-CF52-41C9-9C1B-C8CDA53F4300}"/>
    <cellStyle name="Normal 4 2 2 3 2 3 2 3" xfId="42682" xr:uid="{0D3B0B79-F7CD-408B-BF4D-2F86F2C1DD1D}"/>
    <cellStyle name="Normal 4 2 2 3 2 3 3" xfId="42683" xr:uid="{2F20A9A3-3453-4CDC-9ECA-F7DBC8543038}"/>
    <cellStyle name="Normal 4 2 2 3 2 3 4" xfId="42684" xr:uid="{332A41BE-1F69-4115-B8C3-7713FCB2189D}"/>
    <cellStyle name="Normal 4 2 2 3 2 4" xfId="42685" xr:uid="{2DEB3FE4-8A9C-45CE-9640-E1324B576127}"/>
    <cellStyle name="Normal 4 2 2 3 2 4 2" xfId="42686" xr:uid="{6C586939-785D-4BD6-B903-36B665F0002B}"/>
    <cellStyle name="Normal 4 2 2 3 2 4 3" xfId="42687" xr:uid="{BD19B83D-2609-46E4-854A-D09F1792CD5E}"/>
    <cellStyle name="Normal 4 2 2 3 2 5" xfId="42688" xr:uid="{EBD74030-272C-4C41-8573-C545D0225D2B}"/>
    <cellStyle name="Normal 4 2 2 3 2 5 2" xfId="42689" xr:uid="{0C3DB78E-EBED-4FDE-8607-E8B5A5347925}"/>
    <cellStyle name="Normal 4 2 2 3 2 6" xfId="42690" xr:uid="{44B59F74-0FAD-4AFA-8E70-04FD35C7689A}"/>
    <cellStyle name="Normal 4 2 2 3 2 7" xfId="42691" xr:uid="{1E58E5CE-CCF1-486B-ABB2-B4E72ED8A964}"/>
    <cellStyle name="Normal 4 2 2 3 3" xfId="42692" xr:uid="{E41F63B5-94B7-4819-AEA6-B5EFB49EE994}"/>
    <cellStyle name="Normal 4 2 2 3 3 2" xfId="42693" xr:uid="{49EF8D93-7B18-47DC-8592-4ADAB396F6AB}"/>
    <cellStyle name="Normal 4 2 2 3 3 2 2" xfId="42694" xr:uid="{AD379BF1-DA1F-4EF2-9147-C91FA3DA95D6}"/>
    <cellStyle name="Normal 4 2 2 3 3 2 2 2" xfId="42695" xr:uid="{232C0F21-75FF-4424-9220-395461915B5E}"/>
    <cellStyle name="Normal 4 2 2 3 3 2 3" xfId="42696" xr:uid="{6B994826-694E-4EF1-A473-87AB93B1E3F8}"/>
    <cellStyle name="Normal 4 2 2 3 3 2 4" xfId="42697" xr:uid="{C7FD5321-6A41-447B-9E13-6968B9DE6B19}"/>
    <cellStyle name="Normal 4 2 2 3 3 3" xfId="42698" xr:uid="{AE0BD33C-59CD-468A-A776-73E6DA7C704E}"/>
    <cellStyle name="Normal 4 2 2 3 3 3 2" xfId="42699" xr:uid="{B9ABC3C5-6E90-4BBD-A46D-F0C40C66B8F9}"/>
    <cellStyle name="Normal 4 2 2 3 3 4" xfId="42700" xr:uid="{B804B9E9-8119-47EB-AF55-FA232D1084A6}"/>
    <cellStyle name="Normal 4 2 2 3 3 5" xfId="42701" xr:uid="{805D2A13-F63A-4EDC-A191-8D1DF69834E0}"/>
    <cellStyle name="Normal 4 2 2 3 4" xfId="42702" xr:uid="{B077DE4B-C5FB-437E-B065-478CC635B700}"/>
    <cellStyle name="Normal 4 2 2 3 4 2" xfId="42703" xr:uid="{0DEB9D30-2066-4304-AA32-8FA6AEB592F7}"/>
    <cellStyle name="Normal 4 2 2 3 4 2 2" xfId="42704" xr:uid="{5A92E85E-F00E-4D51-AD86-2AAF3B9BE9C0}"/>
    <cellStyle name="Normal 4 2 2 3 4 2 3" xfId="42705" xr:uid="{300EDEC6-0703-48FF-BD49-81E52473CF34}"/>
    <cellStyle name="Normal 4 2 2 3 4 3" xfId="42706" xr:uid="{5794ABC1-0A76-4C98-B91A-253588B10A9A}"/>
    <cellStyle name="Normal 4 2 2 3 4 4" xfId="42707" xr:uid="{12468B77-77ED-434C-9ED7-02E6475C6429}"/>
    <cellStyle name="Normal 4 2 2 3 5" xfId="42708" xr:uid="{58997C80-78BD-40E0-9286-619612228464}"/>
    <cellStyle name="Normal 4 2 2 3 5 2" xfId="42709" xr:uid="{6A5C4668-00F0-47D8-BCB9-A5A8578A6DE8}"/>
    <cellStyle name="Normal 4 2 2 3 5 3" xfId="42710" xr:uid="{63028EFB-E8E6-4D20-A2F6-778A97D18D25}"/>
    <cellStyle name="Normal 4 2 2 3 6" xfId="42711" xr:uid="{B6CB094B-7373-41A6-A8BC-CFC768FA86A2}"/>
    <cellStyle name="Normal 4 2 2 3 6 2" xfId="42712" xr:uid="{C7501891-0FB0-4A04-B8B3-1DC8B7800F48}"/>
    <cellStyle name="Normal 4 2 2 3 7" xfId="42713" xr:uid="{10AB5E6E-0A7F-49D3-AEBD-82E788C22103}"/>
    <cellStyle name="Normal 4 2 2 3 8" xfId="42714" xr:uid="{B121E1F3-89A5-4DB8-A363-F87274B16302}"/>
    <cellStyle name="Normal 4 2 2 4" xfId="42715" xr:uid="{6076013A-B28A-4C56-BFBB-523CCF59F239}"/>
    <cellStyle name="Normal 4 2 2 4 2" xfId="42716" xr:uid="{0C831CAC-7386-44CF-8EAF-2787CE4E4D3C}"/>
    <cellStyle name="Normal 4 2 2 4 2 2" xfId="42717" xr:uid="{F5E2FEEE-E566-4355-9AF2-F533AA9E2ECE}"/>
    <cellStyle name="Normal 4 2 2 4 2 2 2" xfId="42718" xr:uid="{19883A39-A6DA-4366-9B0A-974CECBC9B30}"/>
    <cellStyle name="Normal 4 2 2 4 2 3" xfId="42719" xr:uid="{F32AAAED-1342-4A9C-B36F-0F84EA791E0D}"/>
    <cellStyle name="Normal 4 2 2 4 2 3 2" xfId="42720" xr:uid="{066C5649-A8BC-43EF-9A0A-F634CBB83B83}"/>
    <cellStyle name="Normal 4 2 2 4 2 4" xfId="42721" xr:uid="{D473BB4D-0150-433A-A8E8-C167CD39B0F5}"/>
    <cellStyle name="Normal 4 2 2 4 2 5" xfId="42722" xr:uid="{73F7A864-18A2-4B3A-929E-93E07F39DFC0}"/>
    <cellStyle name="Normal 4 2 2 4 3" xfId="42723" xr:uid="{9A632679-D31C-4901-ABD6-7C149C699222}"/>
    <cellStyle name="Normal 4 2 2 4 3 2" xfId="42724" xr:uid="{CDED1C4F-14CF-400C-A7F6-0BFA5CFC4B86}"/>
    <cellStyle name="Normal 4 2 2 4 4" xfId="42725" xr:uid="{613C48E2-5683-407C-BC19-243F8D7B60B6}"/>
    <cellStyle name="Normal 4 2 2 4 4 2" xfId="42726" xr:uid="{832C7253-40BD-4F39-9A8E-2B5639FE0F41}"/>
    <cellStyle name="Normal 4 2 2 4 5" xfId="42727" xr:uid="{06185779-E704-4CDA-9E67-F77E76A46EDB}"/>
    <cellStyle name="Normal 4 2 2 4 6" xfId="42728" xr:uid="{DE22D2BD-A232-476D-879C-E351A6E08AD0}"/>
    <cellStyle name="Normal 4 2 2 5" xfId="42729" xr:uid="{61CDFAED-ACC9-4CCA-9E3D-8A5D10ED5671}"/>
    <cellStyle name="Normal 4 2 2 5 2" xfId="42730" xr:uid="{0E7ED1DA-1FC1-4F46-A6C9-63737C7B9FA0}"/>
    <cellStyle name="Normal 4 2 2 5 2 2" xfId="42731" xr:uid="{8EF44F96-7F21-4C27-83D7-4D235C0B0969}"/>
    <cellStyle name="Normal 4 2 2 5 2 2 2" xfId="42732" xr:uid="{5E8AE537-136B-4213-A980-934CBCCADCDF}"/>
    <cellStyle name="Normal 4 2 2 5 2 3" xfId="42733" xr:uid="{C797158B-4368-4358-8543-EAB9C38F56E3}"/>
    <cellStyle name="Normal 4 2 2 5 2 3 2" xfId="42734" xr:uid="{20759899-0C3C-4690-80EA-5CEFEA4B9B3E}"/>
    <cellStyle name="Normal 4 2 2 5 2 4" xfId="42735" xr:uid="{EAA2B1B3-3858-439C-8F80-9B69336140AA}"/>
    <cellStyle name="Normal 4 2 2 5 2 5" xfId="42736" xr:uid="{97254D90-5B59-40E5-8CBC-935A3CF652C9}"/>
    <cellStyle name="Normal 4 2 2 5 3" xfId="42737" xr:uid="{FD22CBB0-2231-4D3E-9F5D-65AD864795FB}"/>
    <cellStyle name="Normal 4 2 2 5 3 2" xfId="42738" xr:uid="{4590E96D-32F7-42B7-82AF-34880FCDADC0}"/>
    <cellStyle name="Normal 4 2 2 5 4" xfId="42739" xr:uid="{C4E326A4-3749-4AAD-8267-37A34D5CF4DB}"/>
    <cellStyle name="Normal 4 2 2 5 4 2" xfId="42740" xr:uid="{E7E61193-299F-4DA2-B47B-70E4EBD05A3F}"/>
    <cellStyle name="Normal 4 2 2 5 5" xfId="42741" xr:uid="{DDD0F104-B97F-45D5-A27B-81E935940FEF}"/>
    <cellStyle name="Normal 4 2 2 5 6" xfId="42742" xr:uid="{521B502C-0EF4-43D7-9626-B7FC4B09FF07}"/>
    <cellStyle name="Normal 4 2 2 6" xfId="42743" xr:uid="{4A296093-30CB-4F44-A6BF-A6BC5B9D2FCF}"/>
    <cellStyle name="Normal 4 2 2 6 2" xfId="42744" xr:uid="{C91581BD-D8B2-43DA-A1D9-0E94F8C6FFBF}"/>
    <cellStyle name="Normal 4 2 2 6 2 2" xfId="42745" xr:uid="{09DB5E98-F4A1-4D4F-86F4-CD6FDCF1A5F1}"/>
    <cellStyle name="Normal 4 2 2 6 3" xfId="42746" xr:uid="{1D53C47F-C1F0-43E9-AC31-7E5FD131D511}"/>
    <cellStyle name="Normal 4 2 2 6 3 2" xfId="42747" xr:uid="{128F1B2E-8544-4F6D-A112-738B173E476D}"/>
    <cellStyle name="Normal 4 2 2 6 4" xfId="42748" xr:uid="{144F63E9-A864-4952-BA96-8AB7BBFF8E1F}"/>
    <cellStyle name="Normal 4 2 2 7" xfId="42749" xr:uid="{6D2C837A-492F-403A-A468-985E66E7D407}"/>
    <cellStyle name="Normal 4 2 2 7 2" xfId="42750" xr:uid="{E28C2156-12C7-4C11-B6E2-590CE2DE012C}"/>
    <cellStyle name="Normal 4 2 2 8" xfId="42751" xr:uid="{51C5975E-7258-4F82-9244-D1C4F2F002E9}"/>
    <cellStyle name="Normal 4 2 2 8 2" xfId="42752" xr:uid="{ABFFA549-347A-4763-879E-2E2A97D1A0EA}"/>
    <cellStyle name="Normal 4 2 2 9" xfId="42753" xr:uid="{81C5BBC1-60D9-4D67-B99C-BB130C6CEF67}"/>
    <cellStyle name="Normal 4 2 2_Asset Register (new)" xfId="42754" xr:uid="{9116D200-9D10-4290-9EC3-4982A414CD54}"/>
    <cellStyle name="Normal 4 2 3" xfId="42755" xr:uid="{A8CF2980-29B7-4D2A-9250-EB1995ED4441}"/>
    <cellStyle name="Normal 4 2 3 2" xfId="42756" xr:uid="{D8377B74-7C89-4DE2-9804-DCF002E4FBF4}"/>
    <cellStyle name="Normal 4 2 3 2 2" xfId="42757" xr:uid="{6575D020-89C2-47B0-9364-EB22CC00D827}"/>
    <cellStyle name="Normal 4 2 3 2 2 2" xfId="42758" xr:uid="{BDA46D9A-162D-4D8F-8F16-3189A68EFEA3}"/>
    <cellStyle name="Normal 4 2 3 2 2 2 2" xfId="42759" xr:uid="{628FB9A0-04C4-4002-B806-649C0663DCF2}"/>
    <cellStyle name="Normal 4 2 3 2 2 2 2 2" xfId="42760" xr:uid="{0B5B4108-F84F-409C-BAAE-84B6B4C89186}"/>
    <cellStyle name="Normal 4 2 3 2 2 2 3" xfId="42761" xr:uid="{F57795CE-8F94-4A9B-845B-92977483F575}"/>
    <cellStyle name="Normal 4 2 3 2 2 2 4" xfId="42762" xr:uid="{63981D63-FC6B-4452-A5EF-B2D9024AE06E}"/>
    <cellStyle name="Normal 4 2 3 2 2 3" xfId="42763" xr:uid="{130C9612-F366-4843-BED2-C594A2E62142}"/>
    <cellStyle name="Normal 4 2 3 2 2 3 2" xfId="42764" xr:uid="{8CED9C59-BCD2-42A7-A721-9DC08964CCC0}"/>
    <cellStyle name="Normal 4 2 3 2 2 4" xfId="42765" xr:uid="{CCD1E103-CADF-4610-B1DC-E3AAEA63DA75}"/>
    <cellStyle name="Normal 4 2 3 2 2 4 2" xfId="42766" xr:uid="{F0905ADF-7DAB-453B-821B-C66E87667DBB}"/>
    <cellStyle name="Normal 4 2 3 2 2 5" xfId="42767" xr:uid="{EAA620E4-9A50-4EE7-8FC7-83C1ABF6CF5D}"/>
    <cellStyle name="Normal 4 2 3 2 2 6" xfId="42768" xr:uid="{6CCE2193-FAF1-4589-9314-BF7858CF2EAF}"/>
    <cellStyle name="Normal 4 2 3 2 3" xfId="42769" xr:uid="{72A10AB8-77F7-4092-B1A2-1611E2CDF3F5}"/>
    <cellStyle name="Normal 4 2 3 2 3 2" xfId="42770" xr:uid="{4C185F9F-EDA2-4272-AD3B-9EAF7A5134E6}"/>
    <cellStyle name="Normal 4 2 3 2 3 2 2" xfId="42771" xr:uid="{B0858062-A3FE-475F-9A65-A4A2236031A8}"/>
    <cellStyle name="Normal 4 2 3 2 3 2 3" xfId="42772" xr:uid="{509A866B-7487-40FD-82BC-02BB3FA8B062}"/>
    <cellStyle name="Normal 4 2 3 2 3 3" xfId="42773" xr:uid="{46EAC78A-D34F-4CFE-96DB-D69998D6BB27}"/>
    <cellStyle name="Normal 4 2 3 2 3 4" xfId="42774" xr:uid="{4AC7794A-8DCC-4244-8850-3F763266EB0F}"/>
    <cellStyle name="Normal 4 2 3 2 4" xfId="42775" xr:uid="{7489E447-116F-464B-9969-78CFC2D9235E}"/>
    <cellStyle name="Normal 4 2 3 2 4 2" xfId="42776" xr:uid="{34FF2154-3BC2-4826-839A-63CA8A679A35}"/>
    <cellStyle name="Normal 4 2 3 2 4 3" xfId="42777" xr:uid="{31FD1366-3DC6-4532-AA77-EE782FF9C7F6}"/>
    <cellStyle name="Normal 4 2 3 2 5" xfId="42778" xr:uid="{6CDA3D93-6152-40BF-987B-5E72D1BC12AF}"/>
    <cellStyle name="Normal 4 2 3 2 5 2" xfId="42779" xr:uid="{E15089BE-9502-4F72-B605-E620FC9AF7BE}"/>
    <cellStyle name="Normal 4 2 3 2 6" xfId="42780" xr:uid="{ACED85AC-58E7-47AD-BB16-814F9C7CAF96}"/>
    <cellStyle name="Normal 4 2 3 2 7" xfId="42781" xr:uid="{98F2C697-A71A-420A-8E3D-FCB538605DE1}"/>
    <cellStyle name="Normal 4 2 3 3" xfId="42782" xr:uid="{1BBAFF79-B9C9-414E-92AA-BFE7DADE8859}"/>
    <cellStyle name="Normal 4 2 3 3 2" xfId="42783" xr:uid="{C7908AB4-7369-488E-A3DF-919E5FA7288C}"/>
    <cellStyle name="Normal 4 2 3 3 2 2" xfId="42784" xr:uid="{234972FD-8C11-4C1D-B745-947A8BFACBE6}"/>
    <cellStyle name="Normal 4 2 3 3 2 2 2" xfId="42785" xr:uid="{52086748-0995-4390-978E-5C89BD3DEA5E}"/>
    <cellStyle name="Normal 4 2 3 3 2 2 2 2" xfId="42786" xr:uid="{DADE1A7D-8D70-4918-8C58-6ED93C111505}"/>
    <cellStyle name="Normal 4 2 3 3 2 2 3" xfId="42787" xr:uid="{F499964E-5721-4469-ACCA-D6A01C03FA11}"/>
    <cellStyle name="Normal 4 2 3 3 2 3" xfId="42788" xr:uid="{54D0963C-0FE4-43DA-A4AE-6FF169F4D6E4}"/>
    <cellStyle name="Normal 4 2 3 3 2 3 2" xfId="42789" xr:uid="{43B2EFD6-D9E3-4487-A789-93A80285086D}"/>
    <cellStyle name="Normal 4 2 3 3 2 4" xfId="42790" xr:uid="{8A53F7E0-4530-4172-BDE4-A1A4A4DFC693}"/>
    <cellStyle name="Normal 4 2 3 3 2 5" xfId="42791" xr:uid="{C7F783FD-0F2D-4CD6-ACC6-EE8149D9D74E}"/>
    <cellStyle name="Normal 4 2 3 3 3" xfId="42792" xr:uid="{D221B9EA-0CDF-4E7C-A33E-0EE4520F7DEF}"/>
    <cellStyle name="Normal 4 2 3 3 3 2" xfId="42793" xr:uid="{7C27A2CD-F243-47DF-BF0E-03611ECA3CED}"/>
    <cellStyle name="Normal 4 2 3 3 3 2 2" xfId="42794" xr:uid="{D21C530E-9129-40FD-BFBF-282588A8A0EE}"/>
    <cellStyle name="Normal 4 2 3 3 3 3" xfId="42795" xr:uid="{26B485AB-6DBB-4520-AA85-511C0764562D}"/>
    <cellStyle name="Normal 4 2 3 3 4" xfId="42796" xr:uid="{E82BA961-5AED-4F1E-993C-6B57A4389CEF}"/>
    <cellStyle name="Normal 4 2 3 3 4 2" xfId="42797" xr:uid="{EC67E707-24D8-4E22-9A7A-1EBDA9880413}"/>
    <cellStyle name="Normal 4 2 3 3 5" xfId="42798" xr:uid="{44E8587E-5241-48CC-81DB-402AE2B8F5E2}"/>
    <cellStyle name="Normal 4 2 3 3 5 2" xfId="42799" xr:uid="{53DF1DE9-9887-4189-A378-4D52A20CCAEA}"/>
    <cellStyle name="Normal 4 2 3 3 6" xfId="42800" xr:uid="{71F3AB69-3817-4257-85A3-8B036D9793D0}"/>
    <cellStyle name="Normal 4 2 3 3 7" xfId="42801" xr:uid="{3C993034-6828-40B4-B126-57D5B5ED42CE}"/>
    <cellStyle name="Normal 4 2 3 4" xfId="42802" xr:uid="{0A0FA0A5-4E55-4C3A-A162-9FCECC23FE17}"/>
    <cellStyle name="Normal 4 2 3 4 2" xfId="42803" xr:uid="{2E9C8641-1ECF-47C2-B41C-838BE0D31E37}"/>
    <cellStyle name="Normal 4 2 3 4 2 2" xfId="42804" xr:uid="{C10FEF63-AE9B-49FB-BCF7-F1D0B486FAE1}"/>
    <cellStyle name="Normal 4 2 3 4 2 2 2" xfId="42805" xr:uid="{93603FFC-94B9-4D81-90E1-A28D295072B2}"/>
    <cellStyle name="Normal 4 2 3 4 2 3" xfId="42806" xr:uid="{DDCE3B06-CE8B-4300-BE92-A250F5534154}"/>
    <cellStyle name="Normal 4 2 3 4 2 4" xfId="42807" xr:uid="{5DAB0316-B6A5-4D49-BCE6-AFE3ED2898B3}"/>
    <cellStyle name="Normal 4 2 3 4 3" xfId="42808" xr:uid="{E87A3A94-2A66-4F98-8EC9-0CEC0112A18F}"/>
    <cellStyle name="Normal 4 2 3 4 3 2" xfId="42809" xr:uid="{04F7BE8C-9680-44B3-9E9F-431103C7506B}"/>
    <cellStyle name="Normal 4 2 3 4 4" xfId="42810" xr:uid="{70DC8FF3-FDDA-492C-B179-455AD8959BB4}"/>
    <cellStyle name="Normal 4 2 3 4 5" xfId="42811" xr:uid="{4C20BD0E-B02C-4FA2-A550-E1F62FB8F9CD}"/>
    <cellStyle name="Normal 4 2 3 5" xfId="42812" xr:uid="{2440B49A-5E48-49B9-9282-674B9AAAE5E6}"/>
    <cellStyle name="Normal 4 2 3 5 2" xfId="42813" xr:uid="{354BB95E-C02D-4DBC-A737-EC6DD6BD9699}"/>
    <cellStyle name="Normal 4 2 3 5 2 2" xfId="42814" xr:uid="{3EC4DD61-D92F-428A-9440-9D6764416E34}"/>
    <cellStyle name="Normal 4 2 3 5 3" xfId="42815" xr:uid="{6CD54B1D-38CF-46E9-861F-6D26484791EA}"/>
    <cellStyle name="Normal 4 2 3 5 4" xfId="42816" xr:uid="{0A1EE056-CDFF-4093-98DB-1CE890CB601D}"/>
    <cellStyle name="Normal 4 2 3 6" xfId="42817" xr:uid="{521F5E2D-5208-490C-9BED-EDBF6C9A8529}"/>
    <cellStyle name="Normal 4 2 3 6 2" xfId="42818" xr:uid="{D5E65654-5AF2-4165-B3FF-709C964B73EF}"/>
    <cellStyle name="Normal 4 2 3 7" xfId="42819" xr:uid="{0529BEE7-28DF-45B6-9637-4AEF4EE23EFD}"/>
    <cellStyle name="Normal 4 2 3 7 2" xfId="42820" xr:uid="{1B690C45-2DFB-4AD9-AD34-B47D5357779D}"/>
    <cellStyle name="Normal 4 2 3 8" xfId="42821" xr:uid="{99467C6A-8134-414F-BFD4-5F9BEC2B6529}"/>
    <cellStyle name="Normal 4 2 3 9" xfId="42822" xr:uid="{7CA595DF-8A19-4436-9C34-CDF74D5FAB4A}"/>
    <cellStyle name="Normal 4 2 4" xfId="42823" xr:uid="{80DC6924-4062-42B9-8F16-ACDBAAFEB39B}"/>
    <cellStyle name="Normal 4 2 4 2" xfId="42824" xr:uid="{0B35EF58-B9F4-408F-8E43-47CAC201BB3D}"/>
    <cellStyle name="Normal 4 2 4 2 2" xfId="42825" xr:uid="{CDB231B0-EE1A-4186-A23E-7D61F59D4C00}"/>
    <cellStyle name="Normal 4 2 4 2 2 2" xfId="42826" xr:uid="{F10A5735-CB96-4B3D-82D1-A5110CE90745}"/>
    <cellStyle name="Normal 4 2 4 2 2 2 2" xfId="42827" xr:uid="{8AB052EA-B6FE-49E9-BEDD-5FB4C66D2A6E}"/>
    <cellStyle name="Normal 4 2 4 2 2 2 2 2" xfId="42828" xr:uid="{9F0D22AF-BEFA-47C1-85F9-F7173B16ABAC}"/>
    <cellStyle name="Normal 4 2 4 2 2 2 3" xfId="42829" xr:uid="{85C9A907-2756-4A45-8CD2-D7003D294668}"/>
    <cellStyle name="Normal 4 2 4 2 2 2 4" xfId="42830" xr:uid="{47A3C6FB-475E-498F-A8E8-354B42FEE483}"/>
    <cellStyle name="Normal 4 2 4 2 2 3" xfId="42831" xr:uid="{DB596C6F-E4CB-4552-BE9F-10B0D3E074D9}"/>
    <cellStyle name="Normal 4 2 4 2 2 3 2" xfId="42832" xr:uid="{04646F7C-6964-4052-9280-9EFF7DF85BB6}"/>
    <cellStyle name="Normal 4 2 4 2 2 4" xfId="42833" xr:uid="{020C8C12-1C03-4EE5-A2A4-6186AFE21201}"/>
    <cellStyle name="Normal 4 2 4 2 2 4 2" xfId="42834" xr:uid="{775E62D0-F1DD-45A3-B531-8673390E22F0}"/>
    <cellStyle name="Normal 4 2 4 2 2 5" xfId="42835" xr:uid="{CF655CCF-C989-4338-BC2A-5A5DDFA1F068}"/>
    <cellStyle name="Normal 4 2 4 2 2 6" xfId="42836" xr:uid="{60E93920-FE68-4A6C-968E-71EC67BC995B}"/>
    <cellStyle name="Normal 4 2 4 2 3" xfId="42837" xr:uid="{00132F0B-7745-42E7-AE6D-9C40AA33BBCB}"/>
    <cellStyle name="Normal 4 2 4 2 3 2" xfId="42838" xr:uid="{D15C85B3-1F9F-46E7-9C8A-72FE1DE7F16A}"/>
    <cellStyle name="Normal 4 2 4 2 3 2 2" xfId="42839" xr:uid="{820D13DB-39F3-4EB7-9DA5-0A4184236007}"/>
    <cellStyle name="Normal 4 2 4 2 3 2 3" xfId="42840" xr:uid="{E1DC255D-5E35-43D5-A678-9A0D905045A6}"/>
    <cellStyle name="Normal 4 2 4 2 3 3" xfId="42841" xr:uid="{5F971CF0-6731-4704-9CA8-9E3BC5BA4A18}"/>
    <cellStyle name="Normal 4 2 4 2 3 4" xfId="42842" xr:uid="{54369413-FB5A-42A4-A732-923E6B78C6C1}"/>
    <cellStyle name="Normal 4 2 4 2 4" xfId="42843" xr:uid="{22E591C0-09E6-4B4B-87D9-A534436FE140}"/>
    <cellStyle name="Normal 4 2 4 2 4 2" xfId="42844" xr:uid="{217F64DB-45AE-4118-8F87-1B21205DCCDD}"/>
    <cellStyle name="Normal 4 2 4 2 4 3" xfId="42845" xr:uid="{9657F783-22E2-4378-98A5-786281823215}"/>
    <cellStyle name="Normal 4 2 4 2 5" xfId="42846" xr:uid="{6C00C722-DCA8-4DB6-BE4D-FB009EF41281}"/>
    <cellStyle name="Normal 4 2 4 2 5 2" xfId="42847" xr:uid="{05D9564C-D405-46DC-9417-10AC2510E95D}"/>
    <cellStyle name="Normal 4 2 4 2 6" xfId="42848" xr:uid="{ADE083BC-74A6-4716-866E-67C90AA57AA9}"/>
    <cellStyle name="Normal 4 2 4 2 7" xfId="42849" xr:uid="{6677C6BB-0E41-40FF-A083-C91A4757196F}"/>
    <cellStyle name="Normal 4 2 4 3" xfId="42850" xr:uid="{980004A0-EC1D-476E-9F73-239A3B03304A}"/>
    <cellStyle name="Normal 4 2 4 3 2" xfId="42851" xr:uid="{B80BA457-F33A-484D-B2BA-6A10964D79C2}"/>
    <cellStyle name="Normal 4 2 4 3 2 2" xfId="42852" xr:uid="{E4AB6D0D-4FF9-4599-9193-69C9D4577489}"/>
    <cellStyle name="Normal 4 2 4 3 2 2 2" xfId="42853" xr:uid="{F8CE89FF-7ADD-4389-811A-7F925659DD3F}"/>
    <cellStyle name="Normal 4 2 4 3 2 2 2 2" xfId="42854" xr:uid="{7CE9F9F7-B714-4B70-92DD-0FED8A40324D}"/>
    <cellStyle name="Normal 4 2 4 3 2 2 3" xfId="42855" xr:uid="{6866EA34-69BC-4744-9B95-4A686F216479}"/>
    <cellStyle name="Normal 4 2 4 3 2 3" xfId="42856" xr:uid="{887F0888-5D5C-4A0A-9196-2A9577C8F1C1}"/>
    <cellStyle name="Normal 4 2 4 3 2 3 2" xfId="42857" xr:uid="{17B9D97F-6941-44BE-BD5C-88CF013CB81B}"/>
    <cellStyle name="Normal 4 2 4 3 2 4" xfId="42858" xr:uid="{9A0D4A0B-FA41-4FA4-86B6-A991D610E157}"/>
    <cellStyle name="Normal 4 2 4 3 2 5" xfId="42859" xr:uid="{76356AF5-ED98-4D0C-BD36-46D8DBDD7B1D}"/>
    <cellStyle name="Normal 4 2 4 3 3" xfId="42860" xr:uid="{CAF77C20-037F-4CF1-88E7-04770BB9B090}"/>
    <cellStyle name="Normal 4 2 4 3 3 2" xfId="42861" xr:uid="{241BF90A-7958-423B-8E14-47CBF6EF8328}"/>
    <cellStyle name="Normal 4 2 4 3 3 2 2" xfId="42862" xr:uid="{7F2C7E72-7474-42E0-9137-7F3A16514A21}"/>
    <cellStyle name="Normal 4 2 4 3 3 3" xfId="42863" xr:uid="{E60C147D-CD0A-4595-842E-E2FE040C60B7}"/>
    <cellStyle name="Normal 4 2 4 3 4" xfId="42864" xr:uid="{CE4C3E50-49B1-457C-941E-B1601C9B7F33}"/>
    <cellStyle name="Normal 4 2 4 3 4 2" xfId="42865" xr:uid="{211B4C42-25EE-460C-836C-788E739840C6}"/>
    <cellStyle name="Normal 4 2 4 3 5" xfId="42866" xr:uid="{5AC1BE63-5221-40D7-9C62-152F4A3A2E26}"/>
    <cellStyle name="Normal 4 2 4 3 5 2" xfId="42867" xr:uid="{F96022E0-0C1C-42FA-BA07-BBBBCA63C56F}"/>
    <cellStyle name="Normal 4 2 4 3 6" xfId="42868" xr:uid="{06E84498-94C0-41B0-9104-DF097F560EC4}"/>
    <cellStyle name="Normal 4 2 4 3 7" xfId="42869" xr:uid="{C5C0044A-C95B-4FCC-8D23-0F5ED9D60A16}"/>
    <cellStyle name="Normal 4 2 4 4" xfId="42870" xr:uid="{EA998212-A387-4AF5-8294-133AF2FAA097}"/>
    <cellStyle name="Normal 4 2 4 4 2" xfId="42871" xr:uid="{E61BA47C-160E-4695-8F28-8194490C2BA2}"/>
    <cellStyle name="Normal 4 2 4 4 2 2" xfId="42872" xr:uid="{223B4FAC-4B4E-49DB-A22C-486F96BAD28E}"/>
    <cellStyle name="Normal 4 2 4 4 2 2 2" xfId="42873" xr:uid="{205BDF83-0432-4765-B3AC-D020B7BE1D66}"/>
    <cellStyle name="Normal 4 2 4 4 2 3" xfId="42874" xr:uid="{014641AF-3619-4737-983A-A920B6062617}"/>
    <cellStyle name="Normal 4 2 4 4 2 4" xfId="42875" xr:uid="{2C3C5CAC-C7F2-4055-9F83-16FF291BDA0F}"/>
    <cellStyle name="Normal 4 2 4 4 3" xfId="42876" xr:uid="{84764E7F-2A0F-42E6-8E33-2C6817C549E2}"/>
    <cellStyle name="Normal 4 2 4 4 3 2" xfId="42877" xr:uid="{887A7886-9836-4152-9DAE-3C3758C8EE70}"/>
    <cellStyle name="Normal 4 2 4 4 4" xfId="42878" xr:uid="{14D69DCB-5302-4601-B4F0-B4DC69AD1F64}"/>
    <cellStyle name="Normal 4 2 4 4 5" xfId="42879" xr:uid="{74D254C3-3A34-434D-9669-2027D073DA8E}"/>
    <cellStyle name="Normal 4 2 4 5" xfId="42880" xr:uid="{622657B0-E73D-4CD8-A375-11ECC7ED3E9B}"/>
    <cellStyle name="Normal 4 2 4 5 2" xfId="42881" xr:uid="{4BE60C27-0AC6-4D1E-A061-4E77AD818980}"/>
    <cellStyle name="Normal 4 2 4 5 2 2" xfId="42882" xr:uid="{FF5A134A-FE3F-4992-AC5F-6C518FD0762A}"/>
    <cellStyle name="Normal 4 2 4 5 3" xfId="42883" xr:uid="{929FD380-ED2F-4573-B61C-B45EC72EDDD0}"/>
    <cellStyle name="Normal 4 2 4 5 4" xfId="42884" xr:uid="{D6E43EFB-187E-40D9-9C50-A18363EAD1E9}"/>
    <cellStyle name="Normal 4 2 4 6" xfId="42885" xr:uid="{FD343CFB-21DD-466C-A6AE-490E6DAC8420}"/>
    <cellStyle name="Normal 4 2 4 6 2" xfId="42886" xr:uid="{97510C02-1A98-49E4-AA05-41770F6F4539}"/>
    <cellStyle name="Normal 4 2 4 7" xfId="42887" xr:uid="{9F6615E9-329B-4078-9E4E-49F55FB43AE2}"/>
    <cellStyle name="Normal 4 2 4 7 2" xfId="42888" xr:uid="{2F2BA698-CCDF-419B-A9D2-F897E405625A}"/>
    <cellStyle name="Normal 4 2 4 8" xfId="42889" xr:uid="{A99E35A7-EB16-48D9-8346-4EBCC95B4662}"/>
    <cellStyle name="Normal 4 2 4 9" xfId="42890" xr:uid="{CED21105-BACF-44E0-BD44-A75295D704F5}"/>
    <cellStyle name="Normal 4 2 5" xfId="42891" xr:uid="{C59E25D7-4D22-4AE0-9A86-603487E0C272}"/>
    <cellStyle name="Normal 4 2 5 2" xfId="42892" xr:uid="{57B0C26D-0E69-4090-9BB6-18A70754C86F}"/>
    <cellStyle name="Normal 4 2 5 2 2" xfId="42893" xr:uid="{AA104DF9-52CA-404F-9449-D95A4852555A}"/>
    <cellStyle name="Normal 4 2 5 2 2 2" xfId="42894" xr:uid="{8F0E2682-FF51-41BB-B888-230358DCBB15}"/>
    <cellStyle name="Normal 4 2 5 2 2 2 2" xfId="42895" xr:uid="{3C462D7E-F641-4E52-A796-38C9808DB7C1}"/>
    <cellStyle name="Normal 4 2 5 2 2 2 2 2" xfId="42896" xr:uid="{2EB3B8D5-27CA-4438-A0B5-A09D98BCDD88}"/>
    <cellStyle name="Normal 4 2 5 2 2 2 3" xfId="42897" xr:uid="{040C98CE-4290-45BA-B8FE-3FD4C11F941D}"/>
    <cellStyle name="Normal 4 2 5 2 2 2 4" xfId="42898" xr:uid="{CC975AB6-4C73-4E46-A911-56C17FAA1DDF}"/>
    <cellStyle name="Normal 4 2 5 2 2 3" xfId="42899" xr:uid="{EBFF812A-DBD5-459E-8AAE-BCFC279AB6B4}"/>
    <cellStyle name="Normal 4 2 5 2 2 3 2" xfId="42900" xr:uid="{C76779A8-AA4E-42BA-821D-3B35760135B8}"/>
    <cellStyle name="Normal 4 2 5 2 2 4" xfId="42901" xr:uid="{F6CA3D4C-BEE0-4F07-988F-C6D1F278ADF6}"/>
    <cellStyle name="Normal 4 2 5 2 2 4 2" xfId="42902" xr:uid="{DD58BEBB-2CA1-476A-9463-0D0166AA64B1}"/>
    <cellStyle name="Normal 4 2 5 2 2 5" xfId="42903" xr:uid="{209C275A-6384-4BE5-944C-E845F3932480}"/>
    <cellStyle name="Normal 4 2 5 2 2 6" xfId="42904" xr:uid="{91CA002E-3718-42D2-B0D6-4B523AABEDD5}"/>
    <cellStyle name="Normal 4 2 5 2 3" xfId="42905" xr:uid="{04EBC47B-F626-4DFA-9DF8-239DDE163BEF}"/>
    <cellStyle name="Normal 4 2 5 2 3 2" xfId="42906" xr:uid="{E531561B-BD70-4729-B391-412C163AEA90}"/>
    <cellStyle name="Normal 4 2 5 2 3 2 2" xfId="42907" xr:uid="{A3A5C854-7D21-45C5-85B0-BE52815CE05F}"/>
    <cellStyle name="Normal 4 2 5 2 3 2 3" xfId="42908" xr:uid="{351B4BD2-D547-49E8-B254-4AADC6BDE658}"/>
    <cellStyle name="Normal 4 2 5 2 3 3" xfId="42909" xr:uid="{531CE2BD-6654-4BC3-B1F3-F9A06871FEFD}"/>
    <cellStyle name="Normal 4 2 5 2 3 4" xfId="42910" xr:uid="{6F84275F-D0EE-4FAE-9DCF-2C50455AB7B2}"/>
    <cellStyle name="Normal 4 2 5 2 4" xfId="42911" xr:uid="{02CBA58E-9EE6-49BB-B144-90FA68A84EDA}"/>
    <cellStyle name="Normal 4 2 5 2 4 2" xfId="42912" xr:uid="{9D9D33D3-628A-46A2-894F-126E86356B45}"/>
    <cellStyle name="Normal 4 2 5 2 4 3" xfId="42913" xr:uid="{D5DF987B-9E70-4C47-BDC1-64280EA68C34}"/>
    <cellStyle name="Normal 4 2 5 2 5" xfId="42914" xr:uid="{3F9A75A5-EABB-4A3D-961D-8D5BE8373B53}"/>
    <cellStyle name="Normal 4 2 5 2 5 2" xfId="42915" xr:uid="{10214667-0D0A-445A-A571-8548D528D3D0}"/>
    <cellStyle name="Normal 4 2 5 2 6" xfId="42916" xr:uid="{19E3C81C-5C63-4965-9DB6-C92EF89B46F8}"/>
    <cellStyle name="Normal 4 2 5 2 7" xfId="42917" xr:uid="{C5EEB4AF-0597-4364-999A-E33591E4EBDA}"/>
    <cellStyle name="Normal 4 2 5 3" xfId="42918" xr:uid="{094FABD9-BEAD-48C7-9A9E-81996E5440A1}"/>
    <cellStyle name="Normal 4 2 5 3 2" xfId="42919" xr:uid="{4F5044C3-5C76-4A32-A4A5-13796F4C02C3}"/>
    <cellStyle name="Normal 4 2 5 3 2 2" xfId="42920" xr:uid="{936F780B-09CA-422C-BA01-3A4A667791AA}"/>
    <cellStyle name="Normal 4 2 5 3 2 2 2" xfId="42921" xr:uid="{49649DE4-ADD8-4E91-969B-95DE7CFDBB3B}"/>
    <cellStyle name="Normal 4 2 5 3 2 3" xfId="42922" xr:uid="{B8D4FE35-CEF4-44CF-9269-71DD0C8A1358}"/>
    <cellStyle name="Normal 4 2 5 3 2 4" xfId="42923" xr:uid="{0F47F6C5-3F84-4BA7-BEFA-729BAB9760D7}"/>
    <cellStyle name="Normal 4 2 5 3 3" xfId="42924" xr:uid="{B6E32F58-C836-4CF2-88F7-FD88B0823D9B}"/>
    <cellStyle name="Normal 4 2 5 3 3 2" xfId="42925" xr:uid="{6EA93831-24F4-4A7C-9AAB-A2FDC42EF588}"/>
    <cellStyle name="Normal 4 2 5 3 4" xfId="42926" xr:uid="{9AF7736D-3923-4C3B-817D-BDB692B559B6}"/>
    <cellStyle name="Normal 4 2 5 3 4 2" xfId="42927" xr:uid="{20A9492A-8F01-4809-858D-1462372F16F5}"/>
    <cellStyle name="Normal 4 2 5 3 5" xfId="42928" xr:uid="{57B5E974-D0AC-4657-82DE-E5297C7A7C83}"/>
    <cellStyle name="Normal 4 2 5 3 6" xfId="42929" xr:uid="{4A7D23BA-280D-481F-8191-A70D8F034A25}"/>
    <cellStyle name="Normal 4 2 5 4" xfId="42930" xr:uid="{D6761A3F-9A4A-4B6D-B91A-1FB3900EE7DA}"/>
    <cellStyle name="Normal 4 2 5 4 2" xfId="42931" xr:uid="{03754656-264A-4741-8129-FD8CCD5388AF}"/>
    <cellStyle name="Normal 4 2 5 4 2 2" xfId="42932" xr:uid="{E350EF67-7F5A-4E72-B1AB-6328F6264526}"/>
    <cellStyle name="Normal 4 2 5 4 2 3" xfId="42933" xr:uid="{6ACB7155-C7CA-4180-99D5-7FB77DA4FAF2}"/>
    <cellStyle name="Normal 4 2 5 4 3" xfId="42934" xr:uid="{DA12281B-E461-4F2B-B8B0-763ED6B419B4}"/>
    <cellStyle name="Normal 4 2 5 4 4" xfId="42935" xr:uid="{EFFA594F-2115-4F59-A2A4-BF05CEDB97EC}"/>
    <cellStyle name="Normal 4 2 5 5" xfId="42936" xr:uid="{AEF65F4C-F619-4081-90E2-FD624A269A32}"/>
    <cellStyle name="Normal 4 2 5 5 2" xfId="42937" xr:uid="{212F531C-E208-49D2-8F03-0B151C019DFE}"/>
    <cellStyle name="Normal 4 2 5 5 3" xfId="42938" xr:uid="{34AC748F-3209-4A61-9C74-687A84BF7DA3}"/>
    <cellStyle name="Normal 4 2 5 6" xfId="42939" xr:uid="{7E0B92BB-1E64-4251-9B7D-EB3F88138DD4}"/>
    <cellStyle name="Normal 4 2 5 6 2" xfId="42940" xr:uid="{3E0E15F0-4A62-49C5-8A92-8F76883D614B}"/>
    <cellStyle name="Normal 4 2 5 7" xfId="42941" xr:uid="{65B7AC7E-A768-41DE-BAAA-7D319E1A834A}"/>
    <cellStyle name="Normal 4 2 5 8" xfId="42942" xr:uid="{36A7AEEE-EA55-44F7-9E8D-5E2830ED6986}"/>
    <cellStyle name="Normal 4 2 6" xfId="42943" xr:uid="{38968543-5D45-4FCF-9913-7A953AAB3870}"/>
    <cellStyle name="Normal 4 2 6 2" xfId="42944" xr:uid="{29882914-A8EF-4A0A-A105-8A4FF419C14C}"/>
    <cellStyle name="Normal 4 2 6 2 2" xfId="42945" xr:uid="{C0CCF677-8806-4C54-AE73-DD3B68E433D6}"/>
    <cellStyle name="Normal 4 2 6 2 2 2" xfId="42946" xr:uid="{182E6CCC-B5AB-4037-AA30-0FA33BAD8FDA}"/>
    <cellStyle name="Normal 4 2 6 2 2 2 2" xfId="42947" xr:uid="{3297FC95-8D1A-4B3F-8FAF-7DB1FDE74FCF}"/>
    <cellStyle name="Normal 4 2 6 2 2 2 3" xfId="42948" xr:uid="{52753BE6-5E0B-4829-9C58-8DE3D78C6801}"/>
    <cellStyle name="Normal 4 2 6 2 2 3" xfId="42949" xr:uid="{52F97B7F-4976-407F-A4C7-5B0A4E881060}"/>
    <cellStyle name="Normal 4 2 6 2 2 4" xfId="42950" xr:uid="{4CC13BA4-C485-41A4-A4C1-9D6A6D876E7E}"/>
    <cellStyle name="Normal 4 2 6 2 3" xfId="42951" xr:uid="{2C08CBCD-C8C2-4AB0-85A1-8ED308F6684C}"/>
    <cellStyle name="Normal 4 2 6 2 3 2" xfId="42952" xr:uid="{A22F27EF-644E-45D1-93D0-2275BFF7B9FE}"/>
    <cellStyle name="Normal 4 2 6 2 3 2 2" xfId="42953" xr:uid="{E95B3EB4-8F92-4037-B5B9-3D9348E7843E}"/>
    <cellStyle name="Normal 4 2 6 2 3 3" xfId="42954" xr:uid="{DB20EDEC-2249-430E-B0A1-8980AF649484}"/>
    <cellStyle name="Normal 4 2 6 2 4" xfId="42955" xr:uid="{4DA7D1C1-A206-46E2-886E-839852F30DBD}"/>
    <cellStyle name="Normal 4 2 6 2 4 2" xfId="42956" xr:uid="{CCF28D4B-6A18-496B-B4D0-95D98E53315E}"/>
    <cellStyle name="Normal 4 2 6 2 4 3" xfId="42957" xr:uid="{643777DA-F0F4-4799-9B3D-3B0C321B790E}"/>
    <cellStyle name="Normal 4 2 6 2 5" xfId="42958" xr:uid="{BAFE1010-53F3-43CE-8552-8D357E6B4B8B}"/>
    <cellStyle name="Normal 4 2 6 2 6" xfId="42959" xr:uid="{93EF5900-0A74-4B20-89E7-48760ADD245B}"/>
    <cellStyle name="Normal 4 2 6 3" xfId="42960" xr:uid="{F7F9FDFD-BE0A-4F98-978E-735FEEC7CCC8}"/>
    <cellStyle name="Normal 4 2 6 3 2" xfId="42961" xr:uid="{8FA094F0-A6A2-4600-90AD-9D336D28AA0D}"/>
    <cellStyle name="Normal 4 2 6 3 2 2" xfId="42962" xr:uid="{866641AF-92A0-479B-8DB4-BED2FD2D940C}"/>
    <cellStyle name="Normal 4 2 6 3 2 3" xfId="42963" xr:uid="{D516B0E8-89EC-4F23-8EAE-F2E3ECF9A112}"/>
    <cellStyle name="Normal 4 2 6 3 3" xfId="42964" xr:uid="{172D0D4C-C980-4DE6-A69E-D23B6D699FF4}"/>
    <cellStyle name="Normal 4 2 6 3 4" xfId="42965" xr:uid="{18A8BE16-3F68-4A07-B5DC-424A6496C56D}"/>
    <cellStyle name="Normal 4 2 6 4" xfId="42966" xr:uid="{BC66103E-55F0-48B3-98D3-3D662A73665D}"/>
    <cellStyle name="Normal 4 2 6 4 2" xfId="42967" xr:uid="{89738068-F417-4BEB-8A1F-168AB9119CE9}"/>
    <cellStyle name="Normal 4 2 6 4 2 2" xfId="42968" xr:uid="{A7274990-7D70-444B-B7F9-78432396647E}"/>
    <cellStyle name="Normal 4 2 6 4 3" xfId="42969" xr:uid="{AD44230F-D632-4913-88DD-04C48BC0ABB5}"/>
    <cellStyle name="Normal 4 2 6 5" xfId="42970" xr:uid="{0D73866A-1BA0-44E0-B933-3365E05892B8}"/>
    <cellStyle name="Normal 4 2 6 5 2" xfId="42971" xr:uid="{1DCB5E51-FD9D-4808-8614-1D88E868AB17}"/>
    <cellStyle name="Normal 4 2 6 5 3" xfId="42972" xr:uid="{96160458-7C32-4C40-AF35-DFE505F74363}"/>
    <cellStyle name="Normal 4 2 6 6" xfId="42973" xr:uid="{DA769B00-4D51-4921-B9ED-F44FAF5775C6}"/>
    <cellStyle name="Normal 4 2 6 7" xfId="42974" xr:uid="{2F68F0BC-7899-4779-9FDE-84D793305ECD}"/>
    <cellStyle name="Normal 4 2 7" xfId="42975" xr:uid="{85795FE9-5980-4EDA-B2DE-C232C0BBAE84}"/>
    <cellStyle name="Normal 4 2 7 2" xfId="42976" xr:uid="{EDFB7C7E-3A0C-4BFF-96D2-A43F111F83DE}"/>
    <cellStyle name="Normal 4 2 7 2 2" xfId="42977" xr:uid="{74BAF430-0EE9-40DD-9719-63140F265B91}"/>
    <cellStyle name="Normal 4 2 7 2 2 2" xfId="42978" xr:uid="{7DC56970-E6CE-4669-B302-7DA6E2E0E262}"/>
    <cellStyle name="Normal 4 2 7 2 2 2 2" xfId="42979" xr:uid="{48B95F4D-B690-4D17-8396-57FA2F14B16B}"/>
    <cellStyle name="Normal 4 2 7 2 2 3" xfId="42980" xr:uid="{4E3D21A8-4459-43DC-9153-396B4B05409E}"/>
    <cellStyle name="Normal 4 2 7 2 2 4" xfId="42981" xr:uid="{A905E05D-19F2-46FA-88A8-9248EB801453}"/>
    <cellStyle name="Normal 4 2 7 2 3" xfId="42982" xr:uid="{BAD7F458-1372-451A-8CF0-D9CABC368E3C}"/>
    <cellStyle name="Normal 4 2 7 2 3 2" xfId="42983" xr:uid="{F4B555E6-65FF-477D-B9A9-DBDE42FDDFFB}"/>
    <cellStyle name="Normal 4 2 7 2 4" xfId="42984" xr:uid="{567FCA09-7EF8-4888-8AE2-1DE315217BC5}"/>
    <cellStyle name="Normal 4 2 7 2 5" xfId="42985" xr:uid="{68472B3B-7546-4728-A7CE-6F9A3A330FB4}"/>
    <cellStyle name="Normal 4 2 7 3" xfId="42986" xr:uid="{4A881806-AF19-4AF4-9AF5-DF584578697A}"/>
    <cellStyle name="Normal 4 2 7 3 2" xfId="42987" xr:uid="{D7CB9EDC-6881-49BB-8A17-D61373729BFA}"/>
    <cellStyle name="Normal 4 2 7 3 2 2" xfId="42988" xr:uid="{F1CBA680-6C47-4876-8372-1501013851EF}"/>
    <cellStyle name="Normal 4 2 7 3 2 3" xfId="42989" xr:uid="{0B358DD7-AA6D-4AF0-821D-E05C88E79813}"/>
    <cellStyle name="Normal 4 2 7 3 3" xfId="42990" xr:uid="{E95AFE79-C969-404E-8D1B-219972FD2719}"/>
    <cellStyle name="Normal 4 2 7 3 4" xfId="42991" xr:uid="{25EADCEC-724F-4544-B0A7-61E1055D1EDC}"/>
    <cellStyle name="Normal 4 2 7 4" xfId="42992" xr:uid="{90D48AA1-C176-42EF-8885-5EEE9FA1BA1C}"/>
    <cellStyle name="Normal 4 2 7 4 2" xfId="42993" xr:uid="{A56F2BA2-4C5D-4ED0-9368-126447DDAFAF}"/>
    <cellStyle name="Normal 4 2 7 4 3" xfId="42994" xr:uid="{45A81097-1205-4372-9977-6BADE9DD6081}"/>
    <cellStyle name="Normal 4 2 7 5" xfId="42995" xr:uid="{242515D2-AC1C-4B50-A946-461EA02156CE}"/>
    <cellStyle name="Normal 4 2 7 5 2" xfId="42996" xr:uid="{C80B7136-A871-4926-B1B4-6754B47D7CC9}"/>
    <cellStyle name="Normal 4 2 7 6" xfId="42997" xr:uid="{F7D19D4D-38E3-40DD-92CD-75F6F3B05E3F}"/>
    <cellStyle name="Normal 4 2 7 7" xfId="42998" xr:uid="{7B6EE7AD-C3C7-40D6-8C5E-A58194C2C61F}"/>
    <cellStyle name="Normal 4 2 8" xfId="42999" xr:uid="{BBCC9FA5-7E00-40EC-B8F1-8340A5AAEE75}"/>
    <cellStyle name="Normal 4 2 8 2" xfId="43000" xr:uid="{23EC0CD2-E60E-4813-89BF-E2C2E8FC6CFB}"/>
    <cellStyle name="Normal 4 2 8 2 2" xfId="43001" xr:uid="{5E2FE2A7-5011-4D55-B305-DEB3AC59FB1B}"/>
    <cellStyle name="Normal 4 2 8 2 2 2" xfId="43002" xr:uid="{6E17EF49-FDD4-49FD-AB00-6E9B42C1A0CF}"/>
    <cellStyle name="Normal 4 2 8 2 2 2 2" xfId="43003" xr:uid="{7F5C7444-B632-4625-AAFD-C9072A53D80D}"/>
    <cellStyle name="Normal 4 2 8 2 2 3" xfId="43004" xr:uid="{5392D423-FD45-4BA8-A518-DF4C110DD2B0}"/>
    <cellStyle name="Normal 4 2 8 2 3" xfId="43005" xr:uid="{61AF1E67-B2CF-4C1D-85B0-A907723E88D0}"/>
    <cellStyle name="Normal 4 2 8 2 3 2" xfId="43006" xr:uid="{A332B26B-4C53-4C20-BB62-AD48085EB22D}"/>
    <cellStyle name="Normal 4 2 8 2 4" xfId="43007" xr:uid="{6F4903C2-357D-46D6-976E-AA41D5B8D732}"/>
    <cellStyle name="Normal 4 2 8 2 5" xfId="43008" xr:uid="{6B431A2E-72CE-4482-A7D7-66C429DE9F73}"/>
    <cellStyle name="Normal 4 2 8 3" xfId="43009" xr:uid="{B96DBF32-EAFF-423C-9D86-843F983A53A2}"/>
    <cellStyle name="Normal 4 2 8 3 2" xfId="43010" xr:uid="{3C892CBE-B626-482A-B9FA-7E6F69BB81A9}"/>
    <cellStyle name="Normal 4 2 8 3 2 2" xfId="43011" xr:uid="{818AC9E4-F363-47CD-A677-59EA1775DC9E}"/>
    <cellStyle name="Normal 4 2 8 3 3" xfId="43012" xr:uid="{41F5F62A-AF63-40DF-9EC3-568E4DED2D12}"/>
    <cellStyle name="Normal 4 2 8 4" xfId="43013" xr:uid="{C8F73E89-77A6-44F6-922B-5BD0A2926FF2}"/>
    <cellStyle name="Normal 4 2 8 4 2" xfId="43014" xr:uid="{9CF561DC-86A4-4346-9F7B-CA3FFBECBC63}"/>
    <cellStyle name="Normal 4 2 8 5" xfId="43015" xr:uid="{06749D6F-0863-4AE0-857E-11CB767D1BC2}"/>
    <cellStyle name="Normal 4 2 8 6" xfId="43016" xr:uid="{0C50B3B5-71BC-437A-9F1B-426CE57458D7}"/>
    <cellStyle name="Normal 4 2 9" xfId="43017" xr:uid="{83E73E9D-6F21-4BEF-99BB-D7B4CA9C60A6}"/>
    <cellStyle name="Normal 4 2 9 2" xfId="43018" xr:uid="{805A4A02-B4B9-4110-954A-0BB648E7AA66}"/>
    <cellStyle name="Normal 4 2 9 2 2" xfId="43019" xr:uid="{850C81FD-C840-4AFB-A84B-16600F984367}"/>
    <cellStyle name="Normal 4 2 9 2 2 2" xfId="43020" xr:uid="{791E6AD0-0F72-40E5-9291-D5ACE1E74005}"/>
    <cellStyle name="Normal 4 2 9 2 2 2 2" xfId="43021" xr:uid="{3A74ED3B-7C63-48A6-880E-4624177887B0}"/>
    <cellStyle name="Normal 4 2 9 2 2 3" xfId="43022" xr:uid="{6A4FCF31-B830-4394-8A56-EC6160DEF80F}"/>
    <cellStyle name="Normal 4 2 9 2 3" xfId="43023" xr:uid="{2B1B2985-310C-4EC8-9085-0F7D8CC8B457}"/>
    <cellStyle name="Normal 4 2 9 2 3 2" xfId="43024" xr:uid="{3F454ABB-AF15-46B8-A78D-A22DC381173E}"/>
    <cellStyle name="Normal 4 2 9 2 4" xfId="43025" xr:uid="{BF838FCC-8D84-44F8-B46C-A62B13A50EFB}"/>
    <cellStyle name="Normal 4 2 9 2 5" xfId="43026" xr:uid="{604246DC-FC54-4505-AFF7-464318CE860A}"/>
    <cellStyle name="Normal 4 2 9 3" xfId="43027" xr:uid="{05EED7E8-DB2F-436D-B6F1-4EE3A4FEDACE}"/>
    <cellStyle name="Normal 4 2 9 3 2" xfId="43028" xr:uid="{131A002C-A3E6-42D8-888A-21CFABC6B3E7}"/>
    <cellStyle name="Normal 4 2 9 3 2 2" xfId="43029" xr:uid="{1A849E74-13D5-4944-9FF2-9E1B60A3DACA}"/>
    <cellStyle name="Normal 4 2 9 3 3" xfId="43030" xr:uid="{62E0F5AD-B812-44AF-878B-B0334F5EB522}"/>
    <cellStyle name="Normal 4 2 9 4" xfId="43031" xr:uid="{AB1E8B77-B330-4968-9360-465A7744EC50}"/>
    <cellStyle name="Normal 4 2 9 4 2" xfId="43032" xr:uid="{0326A1E6-6B47-49A3-939B-D9BABD6B1788}"/>
    <cellStyle name="Normal 4 2 9 5" xfId="43033" xr:uid="{E8ADC346-3487-4434-A9E4-3563AA867835}"/>
    <cellStyle name="Normal 4 2 9 6" xfId="43034" xr:uid="{0CE8C827-9A4D-4AF5-A6B6-89A8CE07B669}"/>
    <cellStyle name="Normal 4 2_Asset Register (new)" xfId="43035" xr:uid="{01FB0AA5-E977-49FA-9E4F-9997DC21CE58}"/>
    <cellStyle name="Normal 4 20" xfId="43036" xr:uid="{27916341-786E-431A-894E-89ED5FEF109C}"/>
    <cellStyle name="Normal 4 21" xfId="43037" xr:uid="{4836D9FE-6986-400A-8B74-2ED5A263289D}"/>
    <cellStyle name="Normal 4 22" xfId="51538" xr:uid="{E58D6F0C-2F81-4EBD-85E8-9C5B50AE8688}"/>
    <cellStyle name="Normal 4 23" xfId="51546" xr:uid="{2E7A14C8-6366-4D0F-8B0D-3E9E7846F3E6}"/>
    <cellStyle name="Normal 4 3" xfId="43038" xr:uid="{16B2AA9D-F879-499E-AB0C-2DFD13108C08}"/>
    <cellStyle name="Normal 4 3 10" xfId="43039" xr:uid="{AE852A41-E6F1-419C-B992-B18483CC231E}"/>
    <cellStyle name="Normal 4 3 10 2" xfId="43040" xr:uid="{1636D235-3BBE-4B31-AF71-A774C0C0A88C}"/>
    <cellStyle name="Normal 4 3 11" xfId="43041" xr:uid="{D8C012D6-8D6F-408E-9620-1D189E8857D5}"/>
    <cellStyle name="Normal 4 3 11 2" xfId="43042" xr:uid="{50F78BD3-5E00-4155-9589-3A87F468B1F7}"/>
    <cellStyle name="Normal 4 3 12" xfId="43043" xr:uid="{445E755E-2F62-4BD6-BF93-2C4916AF4121}"/>
    <cellStyle name="Normal 4 3 13" xfId="43044" xr:uid="{4AB29B3C-AEA8-4CB5-AFA9-D6D0FD14302F}"/>
    <cellStyle name="Normal 4 3 2" xfId="43045" xr:uid="{44A9A1BA-6F16-4E3D-BB1F-6D03C0F2C9A9}"/>
    <cellStyle name="Normal 4 3 2 2" xfId="43046" xr:uid="{DAF21726-E2C8-4BBF-A8D0-085A9B6ED4A5}"/>
    <cellStyle name="Normal 4 3 2 2 2" xfId="43047" xr:uid="{85A0DBD1-6DF8-45BC-9C72-A1C93892A7F2}"/>
    <cellStyle name="Normal 4 3 2 2 2 2" xfId="43048" xr:uid="{CAFD62A6-19B7-43B7-AFE6-FB54A0A233F4}"/>
    <cellStyle name="Normal 4 3 2 2 2 2 2" xfId="43049" xr:uid="{D0AB82B9-C9EA-4C37-92A8-17768DAC4415}"/>
    <cellStyle name="Normal 4 3 2 2 2 2 2 2" xfId="43050" xr:uid="{FFC76BD5-6669-430A-B9A1-53E2E99A3B5A}"/>
    <cellStyle name="Normal 4 3 2 2 2 2 3" xfId="43051" xr:uid="{28E72456-0BB0-4D34-BDBB-4A4CBC7A412B}"/>
    <cellStyle name="Normal 4 3 2 2 2 2 4" xfId="43052" xr:uid="{6D573759-42C2-4B0F-A796-ABC5C33705D8}"/>
    <cellStyle name="Normal 4 3 2 2 2 3" xfId="43053" xr:uid="{610A7D04-08C6-405F-8106-5BC2D92DF27E}"/>
    <cellStyle name="Normal 4 3 2 2 2 3 2" xfId="43054" xr:uid="{6B223441-E7B7-4EBF-9FF0-FB04DEB2088F}"/>
    <cellStyle name="Normal 4 3 2 2 2 4" xfId="43055" xr:uid="{7D73362E-C7DC-411A-83A1-D5A54292E2A6}"/>
    <cellStyle name="Normal 4 3 2 2 2 4 2" xfId="43056" xr:uid="{E6050834-2F7F-4D3B-9324-8C0D70BB9B22}"/>
    <cellStyle name="Normal 4 3 2 2 2 5" xfId="43057" xr:uid="{F4BFE684-15B0-4288-B2BA-8429A92840F2}"/>
    <cellStyle name="Normal 4 3 2 2 2 6" xfId="43058" xr:uid="{D35AA28F-F554-4F5E-B8A1-043DD091E1B0}"/>
    <cellStyle name="Normal 4 3 2 2 3" xfId="43059" xr:uid="{3BE35A1D-8B0C-43C2-A7D3-213036A15464}"/>
    <cellStyle name="Normal 4 3 2 2 3 2" xfId="43060" xr:uid="{E1FE3FB5-0299-467C-94D2-0B050F092607}"/>
    <cellStyle name="Normal 4 3 2 2 3 2 2" xfId="43061" xr:uid="{C24972E3-F835-4BFC-A047-BB6072B3F0C7}"/>
    <cellStyle name="Normal 4 3 2 2 3 2 3" xfId="43062" xr:uid="{ECADB2AF-7C8F-4F67-B9D5-AF27220D088B}"/>
    <cellStyle name="Normal 4 3 2 2 3 3" xfId="43063" xr:uid="{8AA16155-5154-44EA-85AD-247E9EABD792}"/>
    <cellStyle name="Normal 4 3 2 2 3 4" xfId="43064" xr:uid="{881B6846-998F-4136-9B28-BBF80AE86749}"/>
    <cellStyle name="Normal 4 3 2 2 4" xfId="43065" xr:uid="{4986A155-BD04-44C6-ADE5-5BCBDBE74B16}"/>
    <cellStyle name="Normal 4 3 2 2 4 2" xfId="43066" xr:uid="{40CB97B2-F2F8-4BEB-BDC9-B9735DFBBD46}"/>
    <cellStyle name="Normal 4 3 2 2 4 3" xfId="43067" xr:uid="{54FAF72D-AFC7-4FBB-82CD-39E6FF905918}"/>
    <cellStyle name="Normal 4 3 2 2 5" xfId="43068" xr:uid="{B725A59B-22A3-42D4-B85A-0E22963C8F54}"/>
    <cellStyle name="Normal 4 3 2 2 5 2" xfId="43069" xr:uid="{D427BFEE-8265-4748-93C9-93DCCAF27A5E}"/>
    <cellStyle name="Normal 4 3 2 2 6" xfId="43070" xr:uid="{EBC0CCE3-C38B-4A15-AAD4-39C964D61768}"/>
    <cellStyle name="Normal 4 3 2 2 7" xfId="43071" xr:uid="{94932C37-A901-4E7F-B769-38BC4CEC7F4B}"/>
    <cellStyle name="Normal 4 3 2 3" xfId="43072" xr:uid="{7098E582-E166-4253-8563-58E3683E4FF4}"/>
    <cellStyle name="Normal 4 3 2 3 2" xfId="43073" xr:uid="{01F9E231-1F04-47FA-A3B9-9C8AA8C46FE0}"/>
    <cellStyle name="Normal 4 3 2 3 2 2" xfId="43074" xr:uid="{5C3356C5-864E-41E9-84AE-2CE022EA1790}"/>
    <cellStyle name="Normal 4 3 2 3 2 2 2" xfId="43075" xr:uid="{2F4B6E9E-061B-4C62-995B-9A0D613A256A}"/>
    <cellStyle name="Normal 4 3 2 3 2 2 2 2" xfId="43076" xr:uid="{F9B98914-613C-4A89-97CA-E4AF9AD351B5}"/>
    <cellStyle name="Normal 4 3 2 3 2 2 3" xfId="43077" xr:uid="{5960860B-93F6-4985-83A5-F6E91E5613F9}"/>
    <cellStyle name="Normal 4 3 2 3 2 3" xfId="43078" xr:uid="{31F495B5-4BA9-4578-A4F4-D6C9C9BF2C48}"/>
    <cellStyle name="Normal 4 3 2 3 2 3 2" xfId="43079" xr:uid="{1809CC83-ECA0-49CE-A1A3-F137A646668D}"/>
    <cellStyle name="Normal 4 3 2 3 2 4" xfId="43080" xr:uid="{EFCEF536-07F4-4125-AF61-050467F27450}"/>
    <cellStyle name="Normal 4 3 2 3 2 5" xfId="43081" xr:uid="{AF7BFC3E-0B59-4E50-9D85-00E751CC5222}"/>
    <cellStyle name="Normal 4 3 2 3 3" xfId="43082" xr:uid="{AEF760B2-D93F-4175-9FE0-2D36B68D08F4}"/>
    <cellStyle name="Normal 4 3 2 3 3 2" xfId="43083" xr:uid="{4B517CCD-05F2-439E-AF7C-ACFFC36BE3A8}"/>
    <cellStyle name="Normal 4 3 2 3 3 2 2" xfId="43084" xr:uid="{B9D9E2F1-1356-4C76-B629-A4F8883912AA}"/>
    <cellStyle name="Normal 4 3 2 3 3 3" xfId="43085" xr:uid="{DD418B68-1B29-4262-AE81-71582CD051A9}"/>
    <cellStyle name="Normal 4 3 2 3 4" xfId="43086" xr:uid="{2D66E556-C6FA-43A0-9EFA-DA38EEBA0BB4}"/>
    <cellStyle name="Normal 4 3 2 3 4 2" xfId="43087" xr:uid="{5BDB855E-71F6-4C5D-B22B-6858B162DC74}"/>
    <cellStyle name="Normal 4 3 2 3 5" xfId="43088" xr:uid="{63236168-FC42-4F9F-A034-4034D8DE99ED}"/>
    <cellStyle name="Normal 4 3 2 3 5 2" xfId="43089" xr:uid="{CC875E88-AF07-4BB5-90AF-8734C3F24C95}"/>
    <cellStyle name="Normal 4 3 2 3 6" xfId="43090" xr:uid="{AFD31BE0-8F94-465B-B17E-8F2361C48BCC}"/>
    <cellStyle name="Normal 4 3 2 3 7" xfId="43091" xr:uid="{05634D57-8C4D-4DBC-8B40-590639F797DB}"/>
    <cellStyle name="Normal 4 3 2 4" xfId="43092" xr:uid="{C2DDCCA0-9EC8-4D35-80A7-C5E16E042F87}"/>
    <cellStyle name="Normal 4 3 2 4 2" xfId="43093" xr:uid="{A006E0D3-91EA-466F-87FC-C663F48E1716}"/>
    <cellStyle name="Normal 4 3 2 4 2 2" xfId="43094" xr:uid="{AD242CF9-8CE9-440F-B5E2-D99247973BA9}"/>
    <cellStyle name="Normal 4 3 2 4 2 2 2" xfId="43095" xr:uid="{C1EB6CE4-E13D-44B2-96ED-F532AACA9C81}"/>
    <cellStyle name="Normal 4 3 2 4 2 3" xfId="43096" xr:uid="{1D161906-FD27-4F2B-82DF-28F7E7123822}"/>
    <cellStyle name="Normal 4 3 2 4 2 4" xfId="43097" xr:uid="{0EE92A5B-A18F-4D04-B855-FE944254601F}"/>
    <cellStyle name="Normal 4 3 2 4 3" xfId="43098" xr:uid="{3BE014D9-E17A-4D74-836E-5C64F04F54FF}"/>
    <cellStyle name="Normal 4 3 2 4 3 2" xfId="43099" xr:uid="{3ED41654-F478-46CC-BC01-DEDBECD521E3}"/>
    <cellStyle name="Normal 4 3 2 4 4" xfId="43100" xr:uid="{5A10AD6A-C817-499D-BCEE-B8BDD72F06BF}"/>
    <cellStyle name="Normal 4 3 2 4 5" xfId="43101" xr:uid="{F0B1E970-C1A9-46C2-9FFC-3F3463EB123A}"/>
    <cellStyle name="Normal 4 3 2 5" xfId="43102" xr:uid="{5AD9F395-AB75-492B-B30A-80B2DB7BF00E}"/>
    <cellStyle name="Normal 4 3 2 5 2" xfId="43103" xr:uid="{0CC2D293-B0C5-4CBF-82C1-67485F592490}"/>
    <cellStyle name="Normal 4 3 2 5 2 2" xfId="43104" xr:uid="{99021D0D-358B-4769-9501-E3148FA307E7}"/>
    <cellStyle name="Normal 4 3 2 5 3" xfId="43105" xr:uid="{AE86C445-3A14-42E2-BB66-E093F32AE653}"/>
    <cellStyle name="Normal 4 3 2 5 4" xfId="43106" xr:uid="{D2359C1E-BA2A-4234-8C9B-92AD23FC193D}"/>
    <cellStyle name="Normal 4 3 2 6" xfId="43107" xr:uid="{6529C76C-0D85-4FC7-9443-7AD7C79D6ABE}"/>
    <cellStyle name="Normal 4 3 2 6 2" xfId="43108" xr:uid="{4DE2A7B8-F84A-4E6F-9116-AEC17510B01F}"/>
    <cellStyle name="Normal 4 3 2 7" xfId="43109" xr:uid="{5551B327-040A-45F2-889C-D947081BF6AA}"/>
    <cellStyle name="Normal 4 3 2 7 2" xfId="43110" xr:uid="{6A8CFB56-1457-4EE8-922D-8657A28AA430}"/>
    <cellStyle name="Normal 4 3 2 8" xfId="43111" xr:uid="{FF567387-E1CA-4913-8307-9774C2E5C95F}"/>
    <cellStyle name="Normal 4 3 2 9" xfId="43112" xr:uid="{B6EA4F5D-F851-4E91-9F1B-C1F37852830E}"/>
    <cellStyle name="Normal 4 3 3" xfId="43113" xr:uid="{AAF0887D-523B-4BEF-84B3-DF0ADC9B0A3B}"/>
    <cellStyle name="Normal 4 3 3 2" xfId="43114" xr:uid="{39F85296-8188-4A24-8AAA-FC577D49BB62}"/>
    <cellStyle name="Normal 4 3 3 2 2" xfId="43115" xr:uid="{27FF243F-0A89-40D1-8160-B83F80E3B4B3}"/>
    <cellStyle name="Normal 4 3 3 2 2 2" xfId="43116" xr:uid="{90F62362-FE15-43A6-B72D-CC9525A1F509}"/>
    <cellStyle name="Normal 4 3 3 2 2 2 2" xfId="43117" xr:uid="{857FBF66-E654-4E25-B576-4DE957CC583E}"/>
    <cellStyle name="Normal 4 3 3 2 2 2 2 2" xfId="43118" xr:uid="{B6984410-7526-4EB9-A430-5805D0A17FEA}"/>
    <cellStyle name="Normal 4 3 3 2 2 2 3" xfId="43119" xr:uid="{45962862-A686-432E-9CB0-642EECBD311C}"/>
    <cellStyle name="Normal 4 3 3 2 2 2 4" xfId="43120" xr:uid="{189D6D4F-26EA-4FC6-B940-13C1B3A5E5B1}"/>
    <cellStyle name="Normal 4 3 3 2 2 3" xfId="43121" xr:uid="{FA85207E-9869-41EC-901E-9BF38BC00F0E}"/>
    <cellStyle name="Normal 4 3 3 2 2 3 2" xfId="43122" xr:uid="{BAD8DC2A-93AE-4E79-95A0-B7E1BA60FA54}"/>
    <cellStyle name="Normal 4 3 3 2 2 4" xfId="43123" xr:uid="{6937303F-2EBD-4644-B235-13F39CDB9082}"/>
    <cellStyle name="Normal 4 3 3 2 2 5" xfId="43124" xr:uid="{2D045C0E-150B-48BC-A44F-51A4F9FA5260}"/>
    <cellStyle name="Normal 4 3 3 2 3" xfId="43125" xr:uid="{3EB6DD24-0690-4467-AF55-73464401EFA5}"/>
    <cellStyle name="Normal 4 3 3 2 3 2" xfId="43126" xr:uid="{0D7F3F84-08A4-4E44-BF11-93B6F96B6079}"/>
    <cellStyle name="Normal 4 3 3 2 3 2 2" xfId="43127" xr:uid="{450370CD-819A-4B43-9710-4BB8B1F250D3}"/>
    <cellStyle name="Normal 4 3 3 2 3 2 3" xfId="43128" xr:uid="{6EF6E88B-6932-487F-9663-AE8E4E17FF73}"/>
    <cellStyle name="Normal 4 3 3 2 3 3" xfId="43129" xr:uid="{04DCB715-0004-42EC-AF78-B794B61E86D7}"/>
    <cellStyle name="Normal 4 3 3 2 3 4" xfId="43130" xr:uid="{FD989A90-9126-49E0-8E36-9067BB057C49}"/>
    <cellStyle name="Normal 4 3 3 2 4" xfId="43131" xr:uid="{92DF0212-11AA-4C81-995F-FE3B1209AC79}"/>
    <cellStyle name="Normal 4 3 3 2 4 2" xfId="43132" xr:uid="{F2398CCE-7CAD-496A-9F4E-654580C86B03}"/>
    <cellStyle name="Normal 4 3 3 2 4 3" xfId="43133" xr:uid="{BE2D86A6-D791-4B06-8D84-1445297E5B38}"/>
    <cellStyle name="Normal 4 3 3 2 5" xfId="43134" xr:uid="{320930FB-DBCA-4FD4-8708-C37C86FB38CA}"/>
    <cellStyle name="Normal 4 3 3 2 5 2" xfId="43135" xr:uid="{04BC0D62-6E09-426D-9522-1AA81BFB3E12}"/>
    <cellStyle name="Normal 4 3 3 2 6" xfId="43136" xr:uid="{3694029A-6FA6-4256-B234-BD9D7C273A0A}"/>
    <cellStyle name="Normal 4 3 3 2 7" xfId="43137" xr:uid="{CEE94BF9-3161-46B0-B97C-5DDFB80D0F26}"/>
    <cellStyle name="Normal 4 3 3 3" xfId="43138" xr:uid="{208ACB24-73BB-43CF-817C-3BF230D75D97}"/>
    <cellStyle name="Normal 4 3 3 3 2" xfId="43139" xr:uid="{F8725D27-10A0-4FD4-8B15-FABF0283C9BC}"/>
    <cellStyle name="Normal 4 3 3 3 2 2" xfId="43140" xr:uid="{3950910B-2F1D-499D-8CF7-B2B27CD723E7}"/>
    <cellStyle name="Normal 4 3 3 3 2 2 2" xfId="43141" xr:uid="{75A98272-8B97-4A49-A340-A53305F1BAA3}"/>
    <cellStyle name="Normal 4 3 3 3 2 3" xfId="43142" xr:uid="{2640D377-03BC-4442-B8ED-82ED3DD29A32}"/>
    <cellStyle name="Normal 4 3 3 3 2 4" xfId="43143" xr:uid="{1A9580A2-C485-4F06-AA62-8D4AA8AA2C6F}"/>
    <cellStyle name="Normal 4 3 3 3 3" xfId="43144" xr:uid="{024ABBB8-C297-423C-BAA5-3CCC6B9B4670}"/>
    <cellStyle name="Normal 4 3 3 3 3 2" xfId="43145" xr:uid="{4FC81C83-9518-4DF5-AFBC-56447D75590E}"/>
    <cellStyle name="Normal 4 3 3 3 4" xfId="43146" xr:uid="{B22981DF-1470-4EC8-ADB8-8423F83B1BEC}"/>
    <cellStyle name="Normal 4 3 3 3 5" xfId="43147" xr:uid="{E17F1945-3E84-40AA-8273-0F25BB785BB6}"/>
    <cellStyle name="Normal 4 3 3 4" xfId="43148" xr:uid="{B4C388C0-45E8-400E-8EB9-7C351CCD0E65}"/>
    <cellStyle name="Normal 4 3 3 4 2" xfId="43149" xr:uid="{975B12CF-0509-4940-B989-B38D50F20ABB}"/>
    <cellStyle name="Normal 4 3 3 4 2 2" xfId="43150" xr:uid="{B7B43426-4DE8-48C7-A2C3-22F5BB80AAF0}"/>
    <cellStyle name="Normal 4 3 3 4 2 3" xfId="43151" xr:uid="{F1BA1AB7-5EE6-4542-BA9F-155A1C153CB9}"/>
    <cellStyle name="Normal 4 3 3 4 3" xfId="43152" xr:uid="{23D84F1F-9248-409E-94F4-BF2363218E06}"/>
    <cellStyle name="Normal 4 3 3 4 4" xfId="43153" xr:uid="{260014CE-8628-42EB-B08A-9CAE82DB6F3E}"/>
    <cellStyle name="Normal 4 3 3 5" xfId="43154" xr:uid="{0906669C-95A2-42E8-B1E8-16645A45A5CB}"/>
    <cellStyle name="Normal 4 3 3 5 2" xfId="43155" xr:uid="{BE0397E1-2CFB-41EB-BBBA-5151838ED68F}"/>
    <cellStyle name="Normal 4 3 3 5 3" xfId="43156" xr:uid="{8C75696A-E396-484F-9D81-EFA5BF1EA9DC}"/>
    <cellStyle name="Normal 4 3 3 6" xfId="43157" xr:uid="{938D2243-187B-4434-A2FC-9FE80C880257}"/>
    <cellStyle name="Normal 4 3 3 6 2" xfId="43158" xr:uid="{F5338F29-71CB-42C9-804E-222E8032EF15}"/>
    <cellStyle name="Normal 4 3 3 7" xfId="43159" xr:uid="{59A4AE45-F0CC-4011-8D96-641DE2404DE4}"/>
    <cellStyle name="Normal 4 3 3 8" xfId="43160" xr:uid="{F5D1B74C-7910-43C0-8722-14028000F444}"/>
    <cellStyle name="Normal 4 3 4" xfId="43161" xr:uid="{84725508-4E19-4887-8613-4D90E704B45A}"/>
    <cellStyle name="Normal 4 3 4 2" xfId="43162" xr:uid="{4596F3B9-811D-4CF9-8324-6079F0968B67}"/>
    <cellStyle name="Normal 4 3 4 2 2" xfId="43163" xr:uid="{6626392A-FA32-4002-AC82-DA62CB587333}"/>
    <cellStyle name="Normal 4 3 4 2 2 2" xfId="43164" xr:uid="{94EF61C8-B14F-4BCA-81A3-3C923358EE3D}"/>
    <cellStyle name="Normal 4 3 4 2 2 2 2" xfId="43165" xr:uid="{49136D2A-CBE1-4CD8-BD89-3ECD7F51285B}"/>
    <cellStyle name="Normal 4 3 4 2 2 2 3" xfId="43166" xr:uid="{970C58EC-24F5-4694-87C6-EA76E585EA25}"/>
    <cellStyle name="Normal 4 3 4 2 2 3" xfId="43167" xr:uid="{47F5D049-E28C-43FE-838C-6C7A97B7F9A3}"/>
    <cellStyle name="Normal 4 3 4 2 2 4" xfId="43168" xr:uid="{FA8A5D27-E7D4-4C7D-895F-70B26F4E066B}"/>
    <cellStyle name="Normal 4 3 4 2 3" xfId="43169" xr:uid="{204915AC-DE5A-463A-A9EE-CCA2177D19DA}"/>
    <cellStyle name="Normal 4 3 4 2 3 2" xfId="43170" xr:uid="{0E2C63CE-ECA0-4D4E-8CE1-A69273490D52}"/>
    <cellStyle name="Normal 4 3 4 2 3 2 2" xfId="43171" xr:uid="{27130D36-F994-48C6-86FF-3D0ECF150691}"/>
    <cellStyle name="Normal 4 3 4 2 3 3" xfId="43172" xr:uid="{85877545-622C-4945-B122-5343CD23A527}"/>
    <cellStyle name="Normal 4 3 4 2 4" xfId="43173" xr:uid="{9F29E3EF-A17D-40C8-9FC4-7A928D16B8BB}"/>
    <cellStyle name="Normal 4 3 4 2 4 2" xfId="43174" xr:uid="{852F5CBF-3006-4530-B841-9DFA0F26E815}"/>
    <cellStyle name="Normal 4 3 4 2 5" xfId="43175" xr:uid="{2FD08A1D-C5AB-403C-8805-333A3C06FF57}"/>
    <cellStyle name="Normal 4 3 4 3" xfId="43176" xr:uid="{C0AD6CEE-2AF8-4314-A063-D3B857A6B2CE}"/>
    <cellStyle name="Normal 4 3 4 3 2" xfId="43177" xr:uid="{F2C97AAB-3513-4C5D-A6D8-ECC07C684346}"/>
    <cellStyle name="Normal 4 3 4 3 2 2" xfId="43178" xr:uid="{A464EFD6-1571-496C-9FBA-5F9DCA9C1953}"/>
    <cellStyle name="Normal 4 3 4 3 2 3" xfId="43179" xr:uid="{3B15E5F2-4D44-4B82-985C-D6BBD529BA33}"/>
    <cellStyle name="Normal 4 3 4 3 3" xfId="43180" xr:uid="{7BD8D0A7-75F0-4304-BD1F-39CF54AB6BEB}"/>
    <cellStyle name="Normal 4 3 4 3 4" xfId="43181" xr:uid="{33790F29-56AC-4C6A-8EA8-64B3748E5108}"/>
    <cellStyle name="Normal 4 3 4 4" xfId="43182" xr:uid="{101551F0-ADEA-4851-A8B5-089245E38CEA}"/>
    <cellStyle name="Normal 4 3 4 4 2" xfId="43183" xr:uid="{5EB61676-792C-43B0-9A72-4A6520F3004C}"/>
    <cellStyle name="Normal 4 3 4 4 2 2" xfId="43184" xr:uid="{F49E77B4-3944-4E20-8310-FCB664E85F6D}"/>
    <cellStyle name="Normal 4 3 4 4 3" xfId="43185" xr:uid="{99E88FC5-C5B5-4143-AD26-B33CA4BB70A3}"/>
    <cellStyle name="Normal 4 3 4 5" xfId="43186" xr:uid="{8B0542F2-307B-4EC5-8B6A-6436F9ED1D83}"/>
    <cellStyle name="Normal 4 3 4 5 2" xfId="43187" xr:uid="{C66D8FD9-F056-4F38-8FE6-166CFD90E0DB}"/>
    <cellStyle name="Normal 4 3 4 5 3" xfId="43188" xr:uid="{8F28EF10-250F-4719-A284-A2662E40074C}"/>
    <cellStyle name="Normal 4 3 4 6" xfId="43189" xr:uid="{ECED78B5-ABB7-448B-955D-B8AC17B6BBDA}"/>
    <cellStyle name="Normal 4 3 4 7" xfId="43190" xr:uid="{4C12797A-86E2-41CB-81D4-450480948369}"/>
    <cellStyle name="Normal 4 3 5" xfId="43191" xr:uid="{230C79E6-6CFC-4BB8-A61A-B5B2FA507735}"/>
    <cellStyle name="Normal 4 3 5 2" xfId="43192" xr:uid="{DBA05052-FE73-43D8-B3CA-FB044EE2DBED}"/>
    <cellStyle name="Normal 4 3 5 2 2" xfId="43193" xr:uid="{D5187F51-0218-4657-B497-7281E3F0CB8D}"/>
    <cellStyle name="Normal 4 3 5 2 2 2" xfId="43194" xr:uid="{BD22B26C-493E-42F7-9CA7-41DE4936A0B6}"/>
    <cellStyle name="Normal 4 3 5 2 2 2 2" xfId="43195" xr:uid="{BA33FB64-598F-4005-9D52-D58D0AD8EFB6}"/>
    <cellStyle name="Normal 4 3 5 2 2 2 3" xfId="43196" xr:uid="{1B3DB1AC-446D-4047-A15B-6C79AB098607}"/>
    <cellStyle name="Normal 4 3 5 2 2 3" xfId="43197" xr:uid="{C2FCFFC2-3D17-4345-9C2B-6B203C2FA88E}"/>
    <cellStyle name="Normal 4 3 5 2 2 4" xfId="43198" xr:uid="{A2AF1F37-965F-4A6E-8854-4203B1D4CBA5}"/>
    <cellStyle name="Normal 4 3 5 2 3" xfId="43199" xr:uid="{0A5CE898-33DD-4412-8838-93DFD4728FBF}"/>
    <cellStyle name="Normal 4 3 5 2 3 2" xfId="43200" xr:uid="{4F7D5AA8-8E58-43B0-8F1B-7B1402BC7D8B}"/>
    <cellStyle name="Normal 4 3 5 2 3 2 2" xfId="43201" xr:uid="{CF0385DA-0161-48D4-A7AE-68113932B9C6}"/>
    <cellStyle name="Normal 4 3 5 2 3 3" xfId="43202" xr:uid="{77575D39-F12D-4061-B2B4-DD10572FC91C}"/>
    <cellStyle name="Normal 4 3 5 2 4" xfId="43203" xr:uid="{EE7A9773-1837-45E0-BF05-B63E27D54BA5}"/>
    <cellStyle name="Normal 4 3 5 2 4 2" xfId="43204" xr:uid="{BC34DFFB-B5B8-4F9F-A968-9371CBE87CF1}"/>
    <cellStyle name="Normal 4 3 5 2 5" xfId="43205" xr:uid="{05EA3423-11BF-4E1F-B2DF-2CD8FAC38B0C}"/>
    <cellStyle name="Normal 4 3 5 3" xfId="43206" xr:uid="{4D09E38C-7FE7-4DDB-AFF9-69BD2436A0EF}"/>
    <cellStyle name="Normal 4 3 5 3 2" xfId="43207" xr:uid="{273E2E69-C661-4E0C-8200-2E01D8A5C221}"/>
    <cellStyle name="Normal 4 3 5 3 2 2" xfId="43208" xr:uid="{7B174AFA-CA3A-49E5-AEA5-3F819DD6468C}"/>
    <cellStyle name="Normal 4 3 5 3 2 3" xfId="43209" xr:uid="{ADAE6FAB-E86F-4389-B073-A762CA56C1B9}"/>
    <cellStyle name="Normal 4 3 5 3 3" xfId="43210" xr:uid="{DADB247B-80E5-45E5-89A6-3DCBDD68E219}"/>
    <cellStyle name="Normal 4 3 5 3 4" xfId="43211" xr:uid="{6FBD1A8B-4713-4C16-938A-10A178543215}"/>
    <cellStyle name="Normal 4 3 5 4" xfId="43212" xr:uid="{61DC9EB2-35F0-4A57-8926-D632297E898E}"/>
    <cellStyle name="Normal 4 3 5 4 2" xfId="43213" xr:uid="{53BA3CAE-B535-4148-8C38-C3E7BCAC6FCA}"/>
    <cellStyle name="Normal 4 3 5 4 2 2" xfId="43214" xr:uid="{1187E935-EAF5-4555-8AEC-A679CB916ABF}"/>
    <cellStyle name="Normal 4 3 5 4 3" xfId="43215" xr:uid="{7F0E4E7C-D568-4B04-97C7-E6590B6C44E6}"/>
    <cellStyle name="Normal 4 3 5 5" xfId="43216" xr:uid="{47D0295B-0F36-4507-8244-E16DD72C1ABC}"/>
    <cellStyle name="Normal 4 3 5 5 2" xfId="43217" xr:uid="{CF01559E-243F-4648-BF93-801F636688FC}"/>
    <cellStyle name="Normal 4 3 5 6" xfId="43218" xr:uid="{36E85B1D-5713-4544-B29E-13043B5C6018}"/>
    <cellStyle name="Normal 4 3 6" xfId="43219" xr:uid="{81B0EE4F-1211-4B1F-924F-4A9C8BCC3294}"/>
    <cellStyle name="Normal 4 3 6 2" xfId="43220" xr:uid="{12210262-F512-429C-A707-46AFE63A0C7B}"/>
    <cellStyle name="Normal 4 3 6 2 2" xfId="43221" xr:uid="{C450570F-5A8F-4A0F-971B-96F83818321C}"/>
    <cellStyle name="Normal 4 3 6 2 2 2" xfId="43222" xr:uid="{DCFB5A5A-2511-4E64-8D53-DEB0C9E1560B}"/>
    <cellStyle name="Normal 4 3 6 2 2 2 2" xfId="43223" xr:uid="{C066168F-8EFB-4665-9CD3-B4E7C137C939}"/>
    <cellStyle name="Normal 4 3 6 2 2 3" xfId="43224" xr:uid="{E3792CB2-8E72-47A3-BF54-661CC31B7543}"/>
    <cellStyle name="Normal 4 3 6 2 2 4" xfId="43225" xr:uid="{B7F23B64-30F0-47F7-8921-284B8B249A7E}"/>
    <cellStyle name="Normal 4 3 6 2 3" xfId="43226" xr:uid="{C809314F-8291-48A3-9284-06B85FC90104}"/>
    <cellStyle name="Normal 4 3 6 2 3 2" xfId="43227" xr:uid="{F21D678D-BBAD-4C42-AEDF-B4DC10732DAB}"/>
    <cellStyle name="Normal 4 3 6 2 4" xfId="43228" xr:uid="{7A4C99A0-82A9-4614-BC2C-1C9BE5A74ED5}"/>
    <cellStyle name="Normal 4 3 6 2 5" xfId="43229" xr:uid="{F4E133B4-E72F-434A-A230-CA6B0957F111}"/>
    <cellStyle name="Normal 4 3 6 3" xfId="43230" xr:uid="{0DDEA1C5-23A2-40BE-9FA0-2427C4921360}"/>
    <cellStyle name="Normal 4 3 6 3 2" xfId="43231" xr:uid="{F6FEE5B6-046D-402B-BE33-515A50E4E345}"/>
    <cellStyle name="Normal 4 3 6 3 2 2" xfId="43232" xr:uid="{3C682FA6-41D0-41B9-867C-002F8781C2AB}"/>
    <cellStyle name="Normal 4 3 6 3 2 3" xfId="43233" xr:uid="{A34CD6AB-D51D-4BBE-A926-A3E7C8206AC3}"/>
    <cellStyle name="Normal 4 3 6 3 3" xfId="43234" xr:uid="{F44C7E58-3430-40E6-A97B-27F5875EEC5B}"/>
    <cellStyle name="Normal 4 3 6 3 4" xfId="43235" xr:uid="{63512041-D2ED-431F-A802-48A079272C2C}"/>
    <cellStyle name="Normal 4 3 6 4" xfId="43236" xr:uid="{6308646D-B505-4DA7-993E-339FCD723BF4}"/>
    <cellStyle name="Normal 4 3 6 4 2" xfId="43237" xr:uid="{4320A488-76DC-4E32-AEE3-B040838CDDC8}"/>
    <cellStyle name="Normal 4 3 6 4 3" xfId="43238" xr:uid="{1B043273-FE91-4224-AEF6-8F3E6E41A02F}"/>
    <cellStyle name="Normal 4 3 6 5" xfId="43239" xr:uid="{66A14B7D-8282-4ED1-9D41-7E7AA62805D8}"/>
    <cellStyle name="Normal 4 3 6 6" xfId="43240" xr:uid="{528EBFC0-5183-416F-9210-00E4F0875A50}"/>
    <cellStyle name="Normal 4 3 7" xfId="43241" xr:uid="{964945AC-F6E1-43D2-9B69-364D5261BAD5}"/>
    <cellStyle name="Normal 4 3 7 2" xfId="43242" xr:uid="{03DA398F-A63B-41E3-B67F-C8CE51D95A81}"/>
    <cellStyle name="Normal 4 3 7 2 2" xfId="43243" xr:uid="{35A2A34D-E596-446D-84D4-80189F96BDB8}"/>
    <cellStyle name="Normal 4 3 7 2 2 2" xfId="43244" xr:uid="{536EE128-ECDD-4010-A59E-7A3FB9341EE1}"/>
    <cellStyle name="Normal 4 3 7 2 2 2 2" xfId="43245" xr:uid="{CBF0A338-24B6-4443-A94F-CA4051B821DB}"/>
    <cellStyle name="Normal 4 3 7 2 2 3" xfId="43246" xr:uid="{D6A7BF0A-7093-4FB7-A101-D944E5F760C0}"/>
    <cellStyle name="Normal 4 3 7 2 3" xfId="43247" xr:uid="{EA0ECBD8-BCCB-4E1F-B65F-ACA04A467C13}"/>
    <cellStyle name="Normal 4 3 7 2 3 2" xfId="43248" xr:uid="{0291B644-3912-4D59-A32D-6384108A3F10}"/>
    <cellStyle name="Normal 4 3 7 2 4" xfId="43249" xr:uid="{6267D2A4-894B-4564-BF53-44AD2B03496C}"/>
    <cellStyle name="Normal 4 3 7 2 5" xfId="43250" xr:uid="{28C80BB0-C350-41C7-9175-CCC58C0D4FD6}"/>
    <cellStyle name="Normal 4 3 7 3" xfId="43251" xr:uid="{76A68A58-00D0-4F91-80BF-81C24CB20B49}"/>
    <cellStyle name="Normal 4 3 7 3 2" xfId="43252" xr:uid="{446FD380-433C-47F3-84A1-CE3233B2BF66}"/>
    <cellStyle name="Normal 4 3 7 3 2 2" xfId="43253" xr:uid="{2883CB89-46E2-4189-8548-9A09B2CBB96C}"/>
    <cellStyle name="Normal 4 3 7 3 3" xfId="43254" xr:uid="{805F3576-942E-416A-AF70-B9324D9A5135}"/>
    <cellStyle name="Normal 4 3 7 4" xfId="43255" xr:uid="{D695E2D5-9D6E-479C-B2AD-25C32A303C5D}"/>
    <cellStyle name="Normal 4 3 7 4 2" xfId="43256" xr:uid="{C048917D-36E2-4607-A01B-F46D431D98D0}"/>
    <cellStyle name="Normal 4 3 7 5" xfId="43257" xr:uid="{7AC13D23-CA51-4623-848A-9DC8BDEA97A2}"/>
    <cellStyle name="Normal 4 3 7 6" xfId="43258" xr:uid="{F6E62578-2124-46C9-9B91-89D904533938}"/>
    <cellStyle name="Normal 4 3 8" xfId="43259" xr:uid="{4EDCFE23-7C81-4D19-98F8-4F3DB3A207B3}"/>
    <cellStyle name="Normal 4 3 8 2" xfId="43260" xr:uid="{78A3E66C-8D88-41FA-A0A3-3214C71DC53F}"/>
    <cellStyle name="Normal 4 3 8 2 2" xfId="43261" xr:uid="{F2C72A3A-4EE2-49B9-B062-24B0CAD36253}"/>
    <cellStyle name="Normal 4 3 8 2 2 2" xfId="43262" xr:uid="{E6002993-C0C6-4255-8860-BF428B793321}"/>
    <cellStyle name="Normal 4 3 8 2 3" xfId="43263" xr:uid="{7601A50F-7753-4C82-9F8D-D302810B26BD}"/>
    <cellStyle name="Normal 4 3 8 2 4" xfId="43264" xr:uid="{38061CEB-4481-456F-851D-DBE9B3723BDC}"/>
    <cellStyle name="Normal 4 3 8 3" xfId="43265" xr:uid="{257F59C0-F9A1-493C-8416-EE37CFDAF988}"/>
    <cellStyle name="Normal 4 3 8 3 2" xfId="43266" xr:uid="{40DDE935-AA78-4605-8AE8-CF2BAA2443BE}"/>
    <cellStyle name="Normal 4 3 8 4" xfId="43267" xr:uid="{C1C387B1-1999-4772-8E9D-B562E586C9D3}"/>
    <cellStyle name="Normal 4 3 8 5" xfId="43268" xr:uid="{B09D3F5F-B40F-439A-B846-8AD0398C271C}"/>
    <cellStyle name="Normal 4 3 9" xfId="43269" xr:uid="{6FD4FD8F-13AD-4F0E-AD91-FFF7B472C5D6}"/>
    <cellStyle name="Normal 4 3 9 2" xfId="43270" xr:uid="{0524EB9E-ED8B-49CE-83E2-AEDF976FD46A}"/>
    <cellStyle name="Normal 4 3 9 2 2" xfId="43271" xr:uid="{7E663A1D-D1E2-48C5-87B7-0FA1F6D68E98}"/>
    <cellStyle name="Normal 4 3 9 3" xfId="43272" xr:uid="{3A2B796F-9E8D-4CE5-9BDD-DED0F39E6C05}"/>
    <cellStyle name="Normal 4 3 9 4" xfId="43273" xr:uid="{422161E0-2980-44F5-B00A-9D34747E396A}"/>
    <cellStyle name="Normal 4 3_Asset Register (new)" xfId="43274" xr:uid="{1F9AF167-9975-4004-A855-F8DE47F4CC2D}"/>
    <cellStyle name="Normal 4 4" xfId="43275" xr:uid="{CAB157D0-7729-4D74-8BF7-2B1C25B56343}"/>
    <cellStyle name="Normal 4 4 10" xfId="43276" xr:uid="{6FBF2061-39CF-4C8B-B6BF-7C57651182E2}"/>
    <cellStyle name="Normal 4 4 11" xfId="43277" xr:uid="{296DC520-A240-4F64-9710-337C26B45923}"/>
    <cellStyle name="Normal 4 4 2" xfId="43278" xr:uid="{7DB94DCC-7B23-43A7-B0BB-8FB44E5EC8BD}"/>
    <cellStyle name="Normal 4 4 2 2" xfId="43279" xr:uid="{514CE4C1-6633-4CFD-931B-A7946EF0BE90}"/>
    <cellStyle name="Normal 4 4 2 2 2" xfId="43280" xr:uid="{369A4CED-0CF6-4BB1-B015-6F9025280DF5}"/>
    <cellStyle name="Normal 4 4 2 2 2 2" xfId="43281" xr:uid="{2A4CE1A8-15E9-4A3F-BE0F-1FCF0AE9A265}"/>
    <cellStyle name="Normal 4 4 2 2 2 2 2" xfId="43282" xr:uid="{EECA5E08-99E9-4890-8715-9D8A3195CC31}"/>
    <cellStyle name="Normal 4 4 2 2 2 3" xfId="43283" xr:uid="{60B5062B-FA93-405A-983F-400E18B79C53}"/>
    <cellStyle name="Normal 4 4 2 2 2 4" xfId="43284" xr:uid="{E76CFD69-BFD8-4E1D-A408-E764B403B9AE}"/>
    <cellStyle name="Normal 4 4 2 2 3" xfId="43285" xr:uid="{4E22CE8F-2F02-45B2-BF17-C3865C03B01F}"/>
    <cellStyle name="Normal 4 4 2 2 3 2" xfId="43286" xr:uid="{80CA2D81-C4E1-4878-A83F-6AAF20BCF436}"/>
    <cellStyle name="Normal 4 4 2 2 4" xfId="43287" xr:uid="{4A176739-DEC8-4F0B-B303-302731B80C82}"/>
    <cellStyle name="Normal 4 4 2 2 4 2" xfId="43288" xr:uid="{ADFF1F31-1CE3-4A25-BE6E-A181B3CC69E5}"/>
    <cellStyle name="Normal 4 4 2 2 5" xfId="43289" xr:uid="{E3D25F22-98F9-48C8-9BC6-75443FE91F7C}"/>
    <cellStyle name="Normal 4 4 2 2 6" xfId="43290" xr:uid="{AAC35BD5-953E-4D9F-A8BE-8D1BBEE093BF}"/>
    <cellStyle name="Normal 4 4 2 3" xfId="43291" xr:uid="{D6C6CA3D-6BF3-4FE3-B4AB-782CD7D378CA}"/>
    <cellStyle name="Normal 4 4 2 3 2" xfId="43292" xr:uid="{56AE5F44-17AD-4625-A6FA-8FCEAD39BD62}"/>
    <cellStyle name="Normal 4 4 2 3 2 2" xfId="43293" xr:uid="{22DC50C2-BD6D-4715-A8CB-452260EDA63F}"/>
    <cellStyle name="Normal 4 4 2 3 2 3" xfId="43294" xr:uid="{39A1A0C0-D883-46B4-9FBE-DAAF5DC1D16F}"/>
    <cellStyle name="Normal 4 4 2 3 3" xfId="43295" xr:uid="{AD3A3EAF-92EB-4EA5-A96E-9F31065C9317}"/>
    <cellStyle name="Normal 4 4 2 3 4" xfId="43296" xr:uid="{9EBFDF29-02C0-472F-9573-7991A304004C}"/>
    <cellStyle name="Normal 4 4 2 4" xfId="43297" xr:uid="{7BFB7FDC-2DFA-4217-861C-5255AA6B70CE}"/>
    <cellStyle name="Normal 4 4 2 4 2" xfId="43298" xr:uid="{EC875109-1E83-4E49-AC95-4D283F5797DD}"/>
    <cellStyle name="Normal 4 4 2 4 3" xfId="43299" xr:uid="{C23E22F7-AEDB-4FCA-8045-66B31DD86F6A}"/>
    <cellStyle name="Normal 4 4 2 5" xfId="43300" xr:uid="{65B8AD98-A20E-4D22-884F-A569DCC36EE2}"/>
    <cellStyle name="Normal 4 4 2 5 2" xfId="43301" xr:uid="{272AC9E3-9B5C-4E29-912A-9E10527557A2}"/>
    <cellStyle name="Normal 4 4 2 6" xfId="43302" xr:uid="{5D3EFE65-23F6-45C8-85B0-AF8CD47A9EAF}"/>
    <cellStyle name="Normal 4 4 2 7" xfId="43303" xr:uid="{0BAD7284-22F9-422F-A610-50DA02AB322A}"/>
    <cellStyle name="Normal 4 4 3" xfId="43304" xr:uid="{A0BDDC3F-6843-4D97-94E2-4114EFEA9244}"/>
    <cellStyle name="Normal 4 4 3 2" xfId="43305" xr:uid="{B133AEB0-DDB2-482E-B383-A88ECF27F6E6}"/>
    <cellStyle name="Normal 4 4 3 2 2" xfId="43306" xr:uid="{F463A9D9-9B13-4C55-BB2A-D501F5A321DD}"/>
    <cellStyle name="Normal 4 4 3 2 2 2" xfId="43307" xr:uid="{D92E4E89-9AD9-4AA3-9DBB-AF283E212E03}"/>
    <cellStyle name="Normal 4 4 3 2 2 2 2" xfId="43308" xr:uid="{327098F6-FE26-4A27-98A9-7F9D0290BCD9}"/>
    <cellStyle name="Normal 4 4 3 2 2 3" xfId="43309" xr:uid="{1EA95A85-FAC4-47B3-80A2-A8AF095720D8}"/>
    <cellStyle name="Normal 4 4 3 2 3" xfId="43310" xr:uid="{F377F2E8-17E7-4AD3-92C4-3E66733841DB}"/>
    <cellStyle name="Normal 4 4 3 2 3 2" xfId="43311" xr:uid="{516B85ED-19E3-4FCD-975B-658119497713}"/>
    <cellStyle name="Normal 4 4 3 2 4" xfId="43312" xr:uid="{D0CC91E9-C2C0-45F1-921A-7B57B37E34C3}"/>
    <cellStyle name="Normal 4 4 3 2 5" xfId="43313" xr:uid="{2949B1C2-70A1-4768-9D19-62EC01E24246}"/>
    <cellStyle name="Normal 4 4 3 3" xfId="43314" xr:uid="{91B8B378-7357-492D-9197-0DA3DBBBB8A0}"/>
    <cellStyle name="Normal 4 4 3 3 2" xfId="43315" xr:uid="{9404F1CA-96EC-44E7-A674-A5E79A999443}"/>
    <cellStyle name="Normal 4 4 3 3 2 2" xfId="43316" xr:uid="{377D32FD-C356-439D-8CC4-3E3285D76C88}"/>
    <cellStyle name="Normal 4 4 3 3 3" xfId="43317" xr:uid="{10CD8306-24EB-45BB-BD20-6764088A7E40}"/>
    <cellStyle name="Normal 4 4 3 4" xfId="43318" xr:uid="{4FDFC81C-2C03-4C68-9D84-035D8705F006}"/>
    <cellStyle name="Normal 4 4 3 4 2" xfId="43319" xr:uid="{20806084-0787-4A9E-8578-1D76E942AAB7}"/>
    <cellStyle name="Normal 4 4 3 5" xfId="43320" xr:uid="{FBCD9EF3-CDC0-4332-B518-FC9D441EF560}"/>
    <cellStyle name="Normal 4 4 3 5 2" xfId="43321" xr:uid="{B412C153-5F29-445C-B9E0-8D1E9B08D55F}"/>
    <cellStyle name="Normal 4 4 3 6" xfId="43322" xr:uid="{F46474CA-25EC-4632-A6C7-54D470D8B7D0}"/>
    <cellStyle name="Normal 4 4 3 7" xfId="43323" xr:uid="{E1F175D6-67FB-4E3C-80BC-05F5FC150D44}"/>
    <cellStyle name="Normal 4 4 4" xfId="43324" xr:uid="{9611E666-9AE0-47B0-BC97-EA9FA5CE924D}"/>
    <cellStyle name="Normal 4 4 4 2" xfId="43325" xr:uid="{FF61F726-041C-4333-8144-27E689E314E4}"/>
    <cellStyle name="Normal 4 4 4 2 2" xfId="43326" xr:uid="{AFA0D17F-525E-49FE-ADB1-5461CE14FD97}"/>
    <cellStyle name="Normal 4 4 4 2 2 2" xfId="43327" xr:uid="{8DA2C787-DF2E-4937-AC39-984DF69072D0}"/>
    <cellStyle name="Normal 4 4 4 2 2 2 2" xfId="43328" xr:uid="{5CD727B5-1D06-4543-8498-1774382AF31E}"/>
    <cellStyle name="Normal 4 4 4 2 2 3" xfId="43329" xr:uid="{25DC4923-5D88-4C9C-A914-98C40AC719EF}"/>
    <cellStyle name="Normal 4 4 4 2 3" xfId="43330" xr:uid="{6C7CFF03-67B0-4390-8A2C-19F8D6ACA916}"/>
    <cellStyle name="Normal 4 4 4 2 3 2" xfId="43331" xr:uid="{81FE7994-9EE5-465F-A2DB-BD22B93A3823}"/>
    <cellStyle name="Normal 4 4 4 2 4" xfId="43332" xr:uid="{873E2B8A-4412-46F6-BFD0-96CBD2C33A9A}"/>
    <cellStyle name="Normal 4 4 4 2 5" xfId="43333" xr:uid="{87FB6493-9D0D-4812-816A-0549A7B74D77}"/>
    <cellStyle name="Normal 4 4 4 3" xfId="43334" xr:uid="{AD9364FC-47FC-47CB-A20D-CCB56DC7BB84}"/>
    <cellStyle name="Normal 4 4 4 3 2" xfId="43335" xr:uid="{6C5AD852-2086-450D-9391-86068F90A275}"/>
    <cellStyle name="Normal 4 4 4 3 2 2" xfId="43336" xr:uid="{F1F74730-9233-4558-B91D-F1B80B4494EA}"/>
    <cellStyle name="Normal 4 4 4 3 3" xfId="43337" xr:uid="{596BEC30-B6FC-4979-BE9B-91DA19F86D2C}"/>
    <cellStyle name="Normal 4 4 4 4" xfId="43338" xr:uid="{36C99430-54FA-4281-8C89-490DA6D60D72}"/>
    <cellStyle name="Normal 4 4 4 4 2" xfId="43339" xr:uid="{09F7FCFF-DEA3-48E4-BB79-13D306ED0904}"/>
    <cellStyle name="Normal 4 4 4 5" xfId="43340" xr:uid="{288D06FF-5922-4DD3-9505-E277AACF57EB}"/>
    <cellStyle name="Normal 4 4 4 6" xfId="43341" xr:uid="{BC8C2749-E3C5-4ED9-9B0A-8D8BCE7031F9}"/>
    <cellStyle name="Normal 4 4 5" xfId="43342" xr:uid="{DF0FC1E9-FBD4-43E7-A741-15934FD34457}"/>
    <cellStyle name="Normal 4 4 5 2" xfId="43343" xr:uid="{22AA9BDB-77B1-41A2-A3EE-1F755E7C1A15}"/>
    <cellStyle name="Normal 4 4 5 2 2" xfId="43344" xr:uid="{7FAC0991-892D-4C4C-9DAF-4863E0235509}"/>
    <cellStyle name="Normal 4 4 5 2 2 2" xfId="43345" xr:uid="{0E7E90AF-7A4C-475D-8436-AE684984745C}"/>
    <cellStyle name="Normal 4 4 5 2 2 2 2" xfId="43346" xr:uid="{191EB0AD-8FF5-43F8-876B-FEAF2E265D41}"/>
    <cellStyle name="Normal 4 4 5 2 2 3" xfId="43347" xr:uid="{2A9E0474-7623-4CA1-B99F-933283A41A70}"/>
    <cellStyle name="Normal 4 4 5 2 3" xfId="43348" xr:uid="{7985C941-A8C0-479C-8CD0-2869CACEC998}"/>
    <cellStyle name="Normal 4 4 5 2 3 2" xfId="43349" xr:uid="{DE79D9CC-A286-4E90-9F94-6098F3F8A7B0}"/>
    <cellStyle name="Normal 4 4 5 2 4" xfId="43350" xr:uid="{DFEF9746-0606-49FF-A42B-2AB7E25CC2AF}"/>
    <cellStyle name="Normal 4 4 5 3" xfId="43351" xr:uid="{D22CE66F-05AE-40D1-92AF-98720335379E}"/>
    <cellStyle name="Normal 4 4 5 3 2" xfId="43352" xr:uid="{CAD4DA98-46FF-4708-B19B-360916496DB7}"/>
    <cellStyle name="Normal 4 4 5 3 2 2" xfId="43353" xr:uid="{F99E3EC0-C3D5-45B8-97D2-50D42EE419EC}"/>
    <cellStyle name="Normal 4 4 5 3 3" xfId="43354" xr:uid="{DA1B53E0-B850-4133-BEAE-D5A203347823}"/>
    <cellStyle name="Normal 4 4 5 4" xfId="43355" xr:uid="{CDA8FC34-EF81-45B6-98EA-CC142885736A}"/>
    <cellStyle name="Normal 4 4 5 4 2" xfId="43356" xr:uid="{78F97D63-17E0-46E0-A90F-BA4CA00434D7}"/>
    <cellStyle name="Normal 4 4 5 5" xfId="43357" xr:uid="{DC095B32-FF38-4E54-A4F9-11EE03F674D1}"/>
    <cellStyle name="Normal 4 4 5 6" xfId="43358" xr:uid="{F7EEA8F2-EECD-4553-B38D-0098DD75D3CE}"/>
    <cellStyle name="Normal 4 4 6" xfId="43359" xr:uid="{5378034E-7EA7-4D67-B119-33EF7F3CB6B2}"/>
    <cellStyle name="Normal 4 4 6 2" xfId="43360" xr:uid="{C864E368-E869-4372-B66C-235EFE65E9B0}"/>
    <cellStyle name="Normal 4 4 6 2 2" xfId="43361" xr:uid="{2B26D4EB-844F-439D-A85A-86EFAD590950}"/>
    <cellStyle name="Normal 4 4 6 2 2 2" xfId="43362" xr:uid="{B80FE43A-F4C8-4F65-82B0-86C448DE4454}"/>
    <cellStyle name="Normal 4 4 6 2 3" xfId="43363" xr:uid="{A9CA04F7-87BD-4152-A01D-A0C373D3D7CB}"/>
    <cellStyle name="Normal 4 4 6 3" xfId="43364" xr:uid="{5618AF4C-ED5D-4FF8-A316-5DA24C4F82FC}"/>
    <cellStyle name="Normal 4 4 6 3 2" xfId="43365" xr:uid="{7641128F-0D31-4740-B655-6CBB73A30AD1}"/>
    <cellStyle name="Normal 4 4 6 4" xfId="43366" xr:uid="{4F055D16-D7ED-4BB3-B86A-2D8A22950EE4}"/>
    <cellStyle name="Normal 4 4 7" xfId="43367" xr:uid="{367830B4-0305-4F4C-8484-045D74DE112B}"/>
    <cellStyle name="Normal 4 4 7 2" xfId="43368" xr:uid="{3C51907B-D5DB-49E8-BE58-295F1F0621B0}"/>
    <cellStyle name="Normal 4 4 7 2 2" xfId="43369" xr:uid="{4F3D173B-6A94-4222-B5D0-CE80D777157B}"/>
    <cellStyle name="Normal 4 4 7 3" xfId="43370" xr:uid="{856A45AB-4792-4C8F-9C27-C7197CC2BAEE}"/>
    <cellStyle name="Normal 4 4 8" xfId="43371" xr:uid="{535C7D84-AFAF-44D3-9A7D-E8D7B21CA45A}"/>
    <cellStyle name="Normal 4 4 8 2" xfId="43372" xr:uid="{E7D8432D-B328-4DF9-98C7-FD1FA8A0B2E8}"/>
    <cellStyle name="Normal 4 4 9" xfId="43373" xr:uid="{E795DDFD-12EF-4153-8965-CA43FD3E831A}"/>
    <cellStyle name="Normal 4 4 9 2" xfId="43374" xr:uid="{EE00966D-1CA8-40DC-BEE6-1D66B12701DE}"/>
    <cellStyle name="Normal 4 5" xfId="43375" xr:uid="{B3DFBC16-0A07-4E7F-B53C-CD5CA0C4A932}"/>
    <cellStyle name="Normal 4 5 10" xfId="43376" xr:uid="{FC65209D-3C41-4045-AC44-C8541586201C}"/>
    <cellStyle name="Normal 4 5 11" xfId="43377" xr:uid="{6D9E99DE-E741-4841-9DAB-73084A7EA6B6}"/>
    <cellStyle name="Normal 4 5 2" xfId="43378" xr:uid="{04911072-3FB9-463A-BF3E-C1355ECF8CF3}"/>
    <cellStyle name="Normal 4 5 2 2" xfId="43379" xr:uid="{4D65F27C-B905-4537-8A68-B72D04D74FD6}"/>
    <cellStyle name="Normal 4 5 2 2 2" xfId="43380" xr:uid="{63ECE9D5-86E8-4D5D-91C9-223A8236D3C7}"/>
    <cellStyle name="Normal 4 5 2 2 2 2" xfId="43381" xr:uid="{00EC7ACC-0FC2-4CAE-9FD2-1910460AD1F2}"/>
    <cellStyle name="Normal 4 5 2 2 2 2 2" xfId="43382" xr:uid="{DA56AF6A-6B5A-42F4-8FE0-21E7CD790C9E}"/>
    <cellStyle name="Normal 4 5 2 2 2 2 2 2" xfId="43383" xr:uid="{3AE38F71-351A-400D-8420-F1EEF00C4572}"/>
    <cellStyle name="Normal 4 5 2 2 2 2 3" xfId="43384" xr:uid="{4C66B02C-E544-4ABF-B80D-1E0C82786987}"/>
    <cellStyle name="Normal 4 5 2 2 2 3" xfId="43385" xr:uid="{F798A459-AF72-423A-A77A-F1BB8FB3E4EE}"/>
    <cellStyle name="Normal 4 5 2 2 2 3 2" xfId="43386" xr:uid="{B2FD96F7-4AF7-4C9C-8E38-9A70B10FDE97}"/>
    <cellStyle name="Normal 4 5 2 2 2 4" xfId="43387" xr:uid="{F6BA760E-2024-4D66-B1CA-945FDA9DA8B9}"/>
    <cellStyle name="Normal 4 5 2 2 2 5" xfId="43388" xr:uid="{C2D779F9-5450-416E-97B5-7042BD9621F2}"/>
    <cellStyle name="Normal 4 5 2 2 3" xfId="43389" xr:uid="{A4C0210A-5CA2-4717-B74A-2E7C29661429}"/>
    <cellStyle name="Normal 4 5 2 2 3 2" xfId="43390" xr:uid="{0FECEB78-CAB8-4FC6-91B6-7BF57A6F110B}"/>
    <cellStyle name="Normal 4 5 2 2 3 2 2" xfId="43391" xr:uid="{D8254FA5-6DD7-40AE-86BC-A0E17B79E562}"/>
    <cellStyle name="Normal 4 5 2 2 3 3" xfId="43392" xr:uid="{F08F5231-08D0-4EA8-BCFB-2928FB5A2C46}"/>
    <cellStyle name="Normal 4 5 2 2 4" xfId="43393" xr:uid="{D59209D5-1D61-42FC-804E-DC133176DD40}"/>
    <cellStyle name="Normal 4 5 2 2 4 2" xfId="43394" xr:uid="{9759A0A8-5717-40DE-B882-C954AED23D64}"/>
    <cellStyle name="Normal 4 5 2 2 5" xfId="43395" xr:uid="{2E9BA564-4C1C-467A-A53A-98617ABF5158}"/>
    <cellStyle name="Normal 4 5 2 2 5 2" xfId="43396" xr:uid="{BEE3496F-F2F1-4449-9B0A-07A8673D37E5}"/>
    <cellStyle name="Normal 4 5 2 2 6" xfId="43397" xr:uid="{6A6F3E56-41F0-4E98-A011-E415D086C40A}"/>
    <cellStyle name="Normal 4 5 2 2 7" xfId="43398" xr:uid="{83ACB2FD-4F07-47A9-AF96-3189D0DD7901}"/>
    <cellStyle name="Normal 4 5 2 3" xfId="43399" xr:uid="{9F87FB4C-7757-4688-A9FD-3978CEF4D92C}"/>
    <cellStyle name="Normal 4 5 2 3 2" xfId="43400" xr:uid="{9B6FD538-9C8B-4719-B562-B9C156808DC9}"/>
    <cellStyle name="Normal 4 5 2 3 2 2" xfId="43401" xr:uid="{153FEB15-CF6F-43D0-89B0-E98F7FE44A5E}"/>
    <cellStyle name="Normal 4 5 2 3 2 2 2" xfId="43402" xr:uid="{D3A1155F-E718-4B96-8CA3-D82F8B1655F5}"/>
    <cellStyle name="Normal 4 5 2 3 2 3" xfId="43403" xr:uid="{87BE4A48-6605-4B4D-A9A3-F5BC51CE6C0B}"/>
    <cellStyle name="Normal 4 5 2 3 2 4" xfId="43404" xr:uid="{CEA2BDB8-E883-4681-A51B-5972A46468AE}"/>
    <cellStyle name="Normal 4 5 2 3 3" xfId="43405" xr:uid="{40A1A417-7CF2-4ABF-9BE6-543E6E2CCC21}"/>
    <cellStyle name="Normal 4 5 2 3 3 2" xfId="43406" xr:uid="{5F5034B8-B851-4732-B212-0CFF3F3D1CA4}"/>
    <cellStyle name="Normal 4 5 2 3 4" xfId="43407" xr:uid="{565B9813-46C0-4B79-BE59-C71B20FDE617}"/>
    <cellStyle name="Normal 4 5 2 3 5" xfId="43408" xr:uid="{034D60A4-41A7-4E43-ABC9-EF6F343A8170}"/>
    <cellStyle name="Normal 4 5 2 4" xfId="43409" xr:uid="{D8F56CBF-D3DF-4814-BEDD-DE1CCCEF247C}"/>
    <cellStyle name="Normal 4 5 2 4 2" xfId="43410" xr:uid="{EE03A9C9-05FD-42F9-8B45-5A1A3E007665}"/>
    <cellStyle name="Normal 4 5 2 4 2 2" xfId="43411" xr:uid="{46638A66-A89D-4328-99B7-79B7FF7BB615}"/>
    <cellStyle name="Normal 4 5 2 4 3" xfId="43412" xr:uid="{3594C4FB-2A80-43E6-A0BE-A06D6F07323F}"/>
    <cellStyle name="Normal 4 5 2 4 4" xfId="43413" xr:uid="{8601239A-C7EC-435F-BECA-D25CC49EBDE8}"/>
    <cellStyle name="Normal 4 5 2 5" xfId="43414" xr:uid="{B28D140F-0541-427A-83C2-CDAAF34BBEDB}"/>
    <cellStyle name="Normal 4 5 2 5 2" xfId="43415" xr:uid="{8601467B-644E-49CF-A6A2-0C4DF33FEC10}"/>
    <cellStyle name="Normal 4 5 2 6" xfId="43416" xr:uid="{7DD35957-696A-4934-85F5-39B7C367A311}"/>
    <cellStyle name="Normal 4 5 2 6 2" xfId="43417" xr:uid="{946699BF-7BB3-4639-9492-D58D99494026}"/>
    <cellStyle name="Normal 4 5 2 7" xfId="43418" xr:uid="{0B14CE57-4CDD-436F-9F86-DA4177DC8784}"/>
    <cellStyle name="Normal 4 5 2 8" xfId="43419" xr:uid="{830B37A3-C68B-4310-8304-2CAA5C27B545}"/>
    <cellStyle name="Normal 4 5 3" xfId="43420" xr:uid="{5FD10E2D-0864-47EB-9661-ABBB4A85BD0E}"/>
    <cellStyle name="Normal 4 5 3 2" xfId="43421" xr:uid="{A835B4D6-C473-40E3-858A-DB453082B5D2}"/>
    <cellStyle name="Normal 4 5 3 2 2" xfId="43422" xr:uid="{1C83D010-BE6C-475B-82EA-FA92D774474A}"/>
    <cellStyle name="Normal 4 5 3 2 2 2" xfId="43423" xr:uid="{9DE644DD-53D4-4414-BBBC-DEA8A1BE73A0}"/>
    <cellStyle name="Normal 4 5 3 2 2 2 2" xfId="43424" xr:uid="{9F83DDAD-1227-475F-B35C-00F61B957D27}"/>
    <cellStyle name="Normal 4 5 3 2 2 3" xfId="43425" xr:uid="{47D497B0-B224-4241-A691-006FE71550AA}"/>
    <cellStyle name="Normal 4 5 3 2 3" xfId="43426" xr:uid="{975B7B15-356C-417B-939D-98459237BD40}"/>
    <cellStyle name="Normal 4 5 3 2 3 2" xfId="43427" xr:uid="{35EE43DA-6CA2-42E5-ABEA-D3F6EA0A680A}"/>
    <cellStyle name="Normal 4 5 3 2 4" xfId="43428" xr:uid="{24FEF6C6-6AD6-43F3-AEB4-EFECB6A69921}"/>
    <cellStyle name="Normal 4 5 3 2 5" xfId="43429" xr:uid="{B13E7603-D7CD-41CE-948C-FE4DE61D38ED}"/>
    <cellStyle name="Normal 4 5 3 3" xfId="43430" xr:uid="{5262985B-33FC-4358-B1E7-FD43C1C39E09}"/>
    <cellStyle name="Normal 4 5 3 3 2" xfId="43431" xr:uid="{FB79CB39-B801-485C-BCDE-36F191C3F032}"/>
    <cellStyle name="Normal 4 5 3 3 2 2" xfId="43432" xr:uid="{BE64EA68-9AAF-41E0-8F46-853A49AC8DC1}"/>
    <cellStyle name="Normal 4 5 3 3 3" xfId="43433" xr:uid="{885B5904-ED46-4BB7-9DC6-387AE3D2EC44}"/>
    <cellStyle name="Normal 4 5 3 4" xfId="43434" xr:uid="{DC0568DB-1BCF-4F20-B5F5-60A02B352AEE}"/>
    <cellStyle name="Normal 4 5 3 4 2" xfId="43435" xr:uid="{7A63DA4D-98D3-4144-8491-879B29409D70}"/>
    <cellStyle name="Normal 4 5 3 5" xfId="43436" xr:uid="{A51CD8D2-0011-43EB-BA5C-45DDB8939683}"/>
    <cellStyle name="Normal 4 5 3 5 2" xfId="43437" xr:uid="{EFCF5BCE-2C67-4DB5-BA20-3CE1CB6F7B76}"/>
    <cellStyle name="Normal 4 5 3 6" xfId="43438" xr:uid="{4A9C2EC8-BF0E-4EB2-AB72-5C48550C03A5}"/>
    <cellStyle name="Normal 4 5 3 7" xfId="43439" xr:uid="{20A52FE3-7103-483F-8F04-E38CBE50FDB1}"/>
    <cellStyle name="Normal 4 5 4" xfId="43440" xr:uid="{E6A784D3-0FB1-4549-99A1-6A4768BEFE77}"/>
    <cellStyle name="Normal 4 5 4 2" xfId="43441" xr:uid="{DC6151B3-4A92-4085-84D3-960D4E01F1EA}"/>
    <cellStyle name="Normal 4 5 4 2 2" xfId="43442" xr:uid="{5E411EDD-DE52-4C6F-965B-500D43C19270}"/>
    <cellStyle name="Normal 4 5 4 2 2 2" xfId="43443" xr:uid="{C241C2C6-163E-4AEA-A937-E0296372D430}"/>
    <cellStyle name="Normal 4 5 4 2 2 2 2" xfId="43444" xr:uid="{73492F72-F60E-4A58-A18B-11E24DF45E71}"/>
    <cellStyle name="Normal 4 5 4 2 2 3" xfId="43445" xr:uid="{7B342B44-9365-4A51-A406-966C70403AF3}"/>
    <cellStyle name="Normal 4 5 4 2 3" xfId="43446" xr:uid="{D9C87F47-F1AF-444B-9353-CE62F3B32C12}"/>
    <cellStyle name="Normal 4 5 4 2 3 2" xfId="43447" xr:uid="{0657E172-F2BE-411E-8A65-84CC79CDD556}"/>
    <cellStyle name="Normal 4 5 4 2 4" xfId="43448" xr:uid="{D1BC4A77-B0C6-4ED5-AF05-4E6BE7997F7D}"/>
    <cellStyle name="Normal 4 5 4 2 5" xfId="43449" xr:uid="{9987942C-3666-4146-9A3F-980BD5D2B11B}"/>
    <cellStyle name="Normal 4 5 4 3" xfId="43450" xr:uid="{7834B6CF-E61A-4145-BE15-0CECAFB6E2C3}"/>
    <cellStyle name="Normal 4 5 4 3 2" xfId="43451" xr:uid="{C225E247-6924-460E-BE64-328DF67F8507}"/>
    <cellStyle name="Normal 4 5 4 3 2 2" xfId="43452" xr:uid="{1A44EE50-6EBB-45F6-B903-8503A85E7975}"/>
    <cellStyle name="Normal 4 5 4 3 3" xfId="43453" xr:uid="{57A7928B-18FF-4FE9-B30E-0A378C95CEE0}"/>
    <cellStyle name="Normal 4 5 4 4" xfId="43454" xr:uid="{E3FF4A75-31A9-4762-BC86-C1B6CADCC799}"/>
    <cellStyle name="Normal 4 5 4 4 2" xfId="43455" xr:uid="{FA0D0548-003F-4212-9202-3B29598E93BE}"/>
    <cellStyle name="Normal 4 5 4 5" xfId="43456" xr:uid="{DAC974F4-65DA-4D7F-966F-130BC3625C4B}"/>
    <cellStyle name="Normal 4 5 4 6" xfId="43457" xr:uid="{A61998FA-C3C6-4C19-A21C-F8F86B9CCE98}"/>
    <cellStyle name="Normal 4 5 5" xfId="43458" xr:uid="{3876A229-E1E7-443C-864C-5E842E6DF4E8}"/>
    <cellStyle name="Normal 4 5 5 2" xfId="43459" xr:uid="{CC956DB0-80B2-4EFB-B551-A71BE1FE2E8B}"/>
    <cellStyle name="Normal 4 5 5 2 2" xfId="43460" xr:uid="{B56BC936-DB39-424E-BE1A-125CEE909F91}"/>
    <cellStyle name="Normal 4 5 5 2 2 2" xfId="43461" xr:uid="{20C53647-C882-479F-95F6-0A6F99ADDE19}"/>
    <cellStyle name="Normal 4 5 5 2 2 2 2" xfId="43462" xr:uid="{C77792FF-27A1-4D69-A27B-B620AE2FBF02}"/>
    <cellStyle name="Normal 4 5 5 2 2 3" xfId="43463" xr:uid="{2DD97BC1-0771-4DD8-93A8-CF0DEFE099B2}"/>
    <cellStyle name="Normal 4 5 5 2 3" xfId="43464" xr:uid="{28CB6411-ABE4-4F12-8B99-63F03B273ADE}"/>
    <cellStyle name="Normal 4 5 5 2 3 2" xfId="43465" xr:uid="{460676E9-18A8-4466-AAFB-D56273CB43C3}"/>
    <cellStyle name="Normal 4 5 5 2 4" xfId="43466" xr:uid="{C0984CE2-2B35-4203-A8C7-DD4D8A34D6A6}"/>
    <cellStyle name="Normal 4 5 5 3" xfId="43467" xr:uid="{9806E3CC-B1A2-4B81-A140-035FED694CC3}"/>
    <cellStyle name="Normal 4 5 5 3 2" xfId="43468" xr:uid="{6B5BD5AF-B511-47A1-A39C-574AE277FA9C}"/>
    <cellStyle name="Normal 4 5 5 3 2 2" xfId="43469" xr:uid="{F9E28A1F-EF2C-463E-923E-637D37B3AB39}"/>
    <cellStyle name="Normal 4 5 5 3 3" xfId="43470" xr:uid="{5A0E8EFE-7EFF-42CB-BEA6-7D84461CB33C}"/>
    <cellStyle name="Normal 4 5 5 4" xfId="43471" xr:uid="{F48A3EFD-2854-4303-ACB7-416620BF2DE0}"/>
    <cellStyle name="Normal 4 5 5 4 2" xfId="43472" xr:uid="{163A80D2-5226-4FE2-9449-E16EF4BEEABA}"/>
    <cellStyle name="Normal 4 5 5 5" xfId="43473" xr:uid="{BA5B625B-BE65-4929-82E7-5898C9D56B5B}"/>
    <cellStyle name="Normal 4 5 5 6" xfId="43474" xr:uid="{D9CCE1E3-7BB0-4F03-885F-62F1EFE827C8}"/>
    <cellStyle name="Normal 4 5 6" xfId="43475" xr:uid="{8053263D-58B9-4B4B-A474-5185FEFB5D1B}"/>
    <cellStyle name="Normal 4 5 6 2" xfId="43476" xr:uid="{A4DA95B1-85E4-4151-947C-0E275AD5784C}"/>
    <cellStyle name="Normal 4 5 6 2 2" xfId="43477" xr:uid="{E0863B70-DF63-4FF1-862F-D7F3D274EEEF}"/>
    <cellStyle name="Normal 4 5 6 2 2 2" xfId="43478" xr:uid="{C1FE0B56-4FE7-4C74-AC24-4D345AE513D8}"/>
    <cellStyle name="Normal 4 5 6 2 3" xfId="43479" xr:uid="{C4D60109-9721-4392-B0CC-B70F83C12F05}"/>
    <cellStyle name="Normal 4 5 6 3" xfId="43480" xr:uid="{50C48CC7-BC56-413F-9610-F9F448E6FC77}"/>
    <cellStyle name="Normal 4 5 6 3 2" xfId="43481" xr:uid="{AE577CC7-91BF-4821-8EF2-61264B581BC4}"/>
    <cellStyle name="Normal 4 5 6 4" xfId="43482" xr:uid="{71DF78FA-D5C8-42BD-A365-50580804FC0D}"/>
    <cellStyle name="Normal 4 5 7" xfId="43483" xr:uid="{095F3665-BA91-4B41-808E-B2B9892F1193}"/>
    <cellStyle name="Normal 4 5 7 2" xfId="43484" xr:uid="{DD9D4BD0-5558-4E2B-85E0-1C4BCEDD5BB6}"/>
    <cellStyle name="Normal 4 5 7 2 2" xfId="43485" xr:uid="{B6C0466D-E7D2-45E0-AEE4-182E78F77760}"/>
    <cellStyle name="Normal 4 5 7 3" xfId="43486" xr:uid="{DE102AD3-B997-46DE-804D-CD5D05422E78}"/>
    <cellStyle name="Normal 4 5 8" xfId="43487" xr:uid="{F4E3B831-22EE-4D42-AA84-4E6B12CABD56}"/>
    <cellStyle name="Normal 4 5 8 2" xfId="43488" xr:uid="{6974E219-2F6B-4271-9A1D-7F5F10E6A769}"/>
    <cellStyle name="Normal 4 5 9" xfId="43489" xr:uid="{A13AE05B-2B0C-43B7-B382-20088F00248D}"/>
    <cellStyle name="Normal 4 5 9 2" xfId="43490" xr:uid="{BC720F12-40B8-4312-B9CD-D4E3E1EF5AEA}"/>
    <cellStyle name="Normal 4 5_Sheet1" xfId="43491" xr:uid="{A8874C5D-4B59-463C-B46D-06281D8F82D4}"/>
    <cellStyle name="Normal 4 6" xfId="43492" xr:uid="{C6EDEA7A-34B7-4A38-9EC0-FFB1D62148B9}"/>
    <cellStyle name="Normal 4 6 2" xfId="43493" xr:uid="{0DCDAA90-A678-4C5E-BFF2-40452D6F97AC}"/>
    <cellStyle name="Normal 4 6 2 2" xfId="43494" xr:uid="{E80E2F98-EBDF-475D-948F-7260B8691B3B}"/>
    <cellStyle name="Normal 4 6 2 2 2" xfId="43495" xr:uid="{A98ACD31-5834-47F2-B442-CBE6E658809B}"/>
    <cellStyle name="Normal 4 6 2 2 2 2" xfId="43496" xr:uid="{7332CF84-761E-46EA-BB1D-F3A3A7CBF996}"/>
    <cellStyle name="Normal 4 6 2 2 2 2 2" xfId="43497" xr:uid="{4AD45BA9-2015-488C-B5CE-B721535C765C}"/>
    <cellStyle name="Normal 4 6 2 2 2 3" xfId="43498" xr:uid="{F5B77EDC-7DA4-458F-9545-5DD825A1678A}"/>
    <cellStyle name="Normal 4 6 2 2 2 4" xfId="43499" xr:uid="{F2A14A95-5F8E-486F-9460-CCBE7893DE99}"/>
    <cellStyle name="Normal 4 6 2 2 3" xfId="43500" xr:uid="{30E8FD8E-988D-4375-942A-62D503CD52D6}"/>
    <cellStyle name="Normal 4 6 2 2 3 2" xfId="43501" xr:uid="{040B4693-F51D-4225-A533-646E534076D0}"/>
    <cellStyle name="Normal 4 6 2 2 4" xfId="43502" xr:uid="{8DC80CB8-ADE8-42FD-A0A8-9B3F718BED43}"/>
    <cellStyle name="Normal 4 6 2 2 4 2" xfId="43503" xr:uid="{0D5E9D3C-2C99-465D-99FC-A6B755FAF872}"/>
    <cellStyle name="Normal 4 6 2 2 5" xfId="43504" xr:uid="{7FC27182-9716-4DC2-BE49-8435F2B60316}"/>
    <cellStyle name="Normal 4 6 2 2 6" xfId="43505" xr:uid="{FD5694F9-497F-4B0A-B590-BF094A4ADAD4}"/>
    <cellStyle name="Normal 4 6 2 3" xfId="43506" xr:uid="{8B5A0352-3B56-4774-87B5-A9A07918E68F}"/>
    <cellStyle name="Normal 4 6 2 3 2" xfId="43507" xr:uid="{2ECB24B3-CA6B-478F-A6E5-95A7B6CCAC18}"/>
    <cellStyle name="Normal 4 6 2 3 2 2" xfId="43508" xr:uid="{DE139311-5336-41BA-9F2E-EAEBC2A6A19E}"/>
    <cellStyle name="Normal 4 6 2 3 2 3" xfId="43509" xr:uid="{D205E747-3585-481C-A85D-79F30B78929B}"/>
    <cellStyle name="Normal 4 6 2 3 3" xfId="43510" xr:uid="{2B2C249F-A8EA-4B5B-835D-10C26FB5963D}"/>
    <cellStyle name="Normal 4 6 2 3 4" xfId="43511" xr:uid="{5D2F0B37-4084-4324-8407-E4CC80B62A6B}"/>
    <cellStyle name="Normal 4 6 2 4" xfId="43512" xr:uid="{814B891E-8081-420B-9FEF-AAEFC1048F8E}"/>
    <cellStyle name="Normal 4 6 2 4 2" xfId="43513" xr:uid="{8B2270FB-DDAA-471F-9D70-3E6CC915863C}"/>
    <cellStyle name="Normal 4 6 2 4 3" xfId="43514" xr:uid="{7A408A9C-214A-4686-A9EA-CB3AB6E6D010}"/>
    <cellStyle name="Normal 4 6 2 5" xfId="43515" xr:uid="{15BCAE87-7E73-4298-A5B8-482499C956F5}"/>
    <cellStyle name="Normal 4 6 2 5 2" xfId="43516" xr:uid="{FCAE5555-4AD9-44A9-810F-070822317795}"/>
    <cellStyle name="Normal 4 6 2 6" xfId="43517" xr:uid="{F00D7CC4-92C4-4638-AB71-0B5DE0472BC7}"/>
    <cellStyle name="Normal 4 6 2 7" xfId="43518" xr:uid="{E9A56B3E-B482-4970-9472-90371FCCD747}"/>
    <cellStyle name="Normal 4 6 3" xfId="43519" xr:uid="{99CFA9CA-F5C7-4544-8473-5CB12DACCD78}"/>
    <cellStyle name="Normal 4 6 3 2" xfId="43520" xr:uid="{0705576D-33C0-45C4-85AB-E9D4E0274DB8}"/>
    <cellStyle name="Normal 4 6 3 2 2" xfId="43521" xr:uid="{A91B7492-36EF-42C3-9B38-862E91993DBF}"/>
    <cellStyle name="Normal 4 6 3 2 2 2" xfId="43522" xr:uid="{D581F1BB-F038-4376-BECF-45CA7307AA1A}"/>
    <cellStyle name="Normal 4 6 3 2 2 2 2" xfId="43523" xr:uid="{70DB9FDF-5A2B-4A8D-A9A6-972CB2DFA40C}"/>
    <cellStyle name="Normal 4 6 3 2 2 3" xfId="43524" xr:uid="{396991C7-14DA-466B-9E67-0C5507CF4D08}"/>
    <cellStyle name="Normal 4 6 3 2 3" xfId="43525" xr:uid="{48F29208-EE4F-4858-813F-6765A2D42FFD}"/>
    <cellStyle name="Normal 4 6 3 2 3 2" xfId="43526" xr:uid="{2BE35279-3425-4CFA-B61A-9466EA09D8C9}"/>
    <cellStyle name="Normal 4 6 3 2 4" xfId="43527" xr:uid="{F9622D6D-93B5-469F-9136-BC294D48D85E}"/>
    <cellStyle name="Normal 4 6 3 2 5" xfId="43528" xr:uid="{03DA3823-899B-4545-B30B-068CD48F2BC9}"/>
    <cellStyle name="Normal 4 6 3 3" xfId="43529" xr:uid="{62B51E2E-B61B-490A-9CEC-5D6DEBB0FF00}"/>
    <cellStyle name="Normal 4 6 3 3 2" xfId="43530" xr:uid="{D24B11AC-FC6D-4771-A9A3-A9E55C8ABEE6}"/>
    <cellStyle name="Normal 4 6 3 3 2 2" xfId="43531" xr:uid="{6814BE62-E05B-4C24-A14D-86F6FD1221B0}"/>
    <cellStyle name="Normal 4 6 3 3 3" xfId="43532" xr:uid="{2A3B9318-5414-4C3D-BCFF-DDA6A610547E}"/>
    <cellStyle name="Normal 4 6 3 4" xfId="43533" xr:uid="{26B6630A-8125-4949-BF71-6468D80FB30E}"/>
    <cellStyle name="Normal 4 6 3 4 2" xfId="43534" xr:uid="{1104C8AD-FB91-4DB5-8366-65A2C64BA06A}"/>
    <cellStyle name="Normal 4 6 3 5" xfId="43535" xr:uid="{AA4D1F51-6264-47F7-A6FD-31D597CE1EF5}"/>
    <cellStyle name="Normal 4 6 3 5 2" xfId="43536" xr:uid="{7B99C432-469E-4C59-89E1-20BC7F62173A}"/>
    <cellStyle name="Normal 4 6 3 6" xfId="43537" xr:uid="{1D10BC6F-C127-4B5D-B9FB-AD69E22793F7}"/>
    <cellStyle name="Normal 4 6 3 7" xfId="43538" xr:uid="{BA02743E-70A2-49AD-A166-BAD5984FD150}"/>
    <cellStyle name="Normal 4 6 4" xfId="43539" xr:uid="{F62E63FB-CBC6-4AFE-9E18-DBAB239883CC}"/>
    <cellStyle name="Normal 4 6 4 2" xfId="43540" xr:uid="{8E3A6941-87E0-45A9-9D04-E9AA45F233CB}"/>
    <cellStyle name="Normal 4 6 4 2 2" xfId="43541" xr:uid="{0F7FA79F-698E-4290-9FCA-3ABD166D064E}"/>
    <cellStyle name="Normal 4 6 4 2 2 2" xfId="43542" xr:uid="{D4350233-2ACF-44FB-9874-61FCF36224B9}"/>
    <cellStyle name="Normal 4 6 4 2 3" xfId="43543" xr:uid="{1B6C828C-8219-49B7-83D3-3FF7D4CF23B2}"/>
    <cellStyle name="Normal 4 6 4 2 4" xfId="43544" xr:uid="{7C493114-B6DF-43EE-828A-B4C7557F6EFC}"/>
    <cellStyle name="Normal 4 6 4 3" xfId="43545" xr:uid="{74CF3437-375E-4B60-A9AE-6D47CCEA6C33}"/>
    <cellStyle name="Normal 4 6 4 3 2" xfId="43546" xr:uid="{BC622461-06E4-4F8E-9D31-BB51DC83F1B4}"/>
    <cellStyle name="Normal 4 6 4 4" xfId="43547" xr:uid="{B182002D-3DE4-4F88-BB24-186CB2FE4DF0}"/>
    <cellStyle name="Normal 4 6 4 5" xfId="43548" xr:uid="{05E28736-B1DF-44FB-9B0E-29DC39F80241}"/>
    <cellStyle name="Normal 4 6 5" xfId="43549" xr:uid="{D2ADEB07-D716-41B4-A9CA-85A5C3B31400}"/>
    <cellStyle name="Normal 4 6 5 2" xfId="43550" xr:uid="{3DE73935-A390-4C35-B8EA-4C99BE6D5F95}"/>
    <cellStyle name="Normal 4 6 5 2 2" xfId="43551" xr:uid="{1F900F9D-1402-4271-A1C9-A1A2C5CC0039}"/>
    <cellStyle name="Normal 4 6 5 3" xfId="43552" xr:uid="{8AFE83E3-86F5-4100-BAEF-004562D700DA}"/>
    <cellStyle name="Normal 4 6 5 4" xfId="43553" xr:uid="{0558A002-4982-4490-AB4A-7D2C28956AE2}"/>
    <cellStyle name="Normal 4 6 6" xfId="43554" xr:uid="{B84A1886-3B92-4A83-A830-3D7D8F852C82}"/>
    <cellStyle name="Normal 4 6 6 2" xfId="43555" xr:uid="{06B6087D-A20B-4A54-A554-64033327CC54}"/>
    <cellStyle name="Normal 4 6 7" xfId="43556" xr:uid="{3DD2763B-F36C-41C4-B694-EFEE9A5A02ED}"/>
    <cellStyle name="Normal 4 6 7 2" xfId="43557" xr:uid="{1A241166-09A4-4BFF-8DF1-74E85FC22DC0}"/>
    <cellStyle name="Normal 4 6 8" xfId="43558" xr:uid="{92FE5D03-3C9E-478F-AC56-AB32D4863537}"/>
    <cellStyle name="Normal 4 6 9" xfId="43559" xr:uid="{5DF52E42-5E39-444C-82DA-849ECDD1FBF7}"/>
    <cellStyle name="Normal 4 7" xfId="43560" xr:uid="{AEE3DDE5-ECBE-4BAB-9B4A-1AB37134D3B0}"/>
    <cellStyle name="Normal 4 7 2" xfId="43561" xr:uid="{2D529CCF-A103-46F4-BFD8-B048ECA5AC64}"/>
    <cellStyle name="Normal 4 7 2 2" xfId="43562" xr:uid="{74F48FF5-C923-40D1-92A6-4C7EC8A0575E}"/>
    <cellStyle name="Normal 4 7 2 2 2" xfId="43563" xr:uid="{E9318194-4781-416E-B09F-A1F3B8C7822C}"/>
    <cellStyle name="Normal 4 7 2 2 2 2" xfId="43564" xr:uid="{B3F24BFE-E8CB-4DB9-983A-A5413F2D7444}"/>
    <cellStyle name="Normal 4 7 2 2 2 2 2" xfId="43565" xr:uid="{04AF1809-9C6C-42D2-93E3-24BEB5D8F7AA}"/>
    <cellStyle name="Normal 4 7 2 2 2 3" xfId="43566" xr:uid="{04598FEC-A6D9-4D04-B9D2-AF42D03C2317}"/>
    <cellStyle name="Normal 4 7 2 2 2 4" xfId="43567" xr:uid="{3915D3B2-6891-4DF1-9174-5F93A9CE891A}"/>
    <cellStyle name="Normal 4 7 2 2 3" xfId="43568" xr:uid="{B4F2FD25-9DCF-43B1-B998-8C370A8E3639}"/>
    <cellStyle name="Normal 4 7 2 2 3 2" xfId="43569" xr:uid="{DCE200C1-6008-4269-AB05-7FA4103E45FC}"/>
    <cellStyle name="Normal 4 7 2 2 4" xfId="43570" xr:uid="{A65AC085-4C08-46DE-B500-95E2355AA31B}"/>
    <cellStyle name="Normal 4 7 2 2 5" xfId="43571" xr:uid="{7522ADBB-D149-420E-AA56-B89E7576FF1B}"/>
    <cellStyle name="Normal 4 7 2 3" xfId="43572" xr:uid="{19742AAB-A85B-4084-9DA9-4D8984B4C2FF}"/>
    <cellStyle name="Normal 4 7 2 3 2" xfId="43573" xr:uid="{FE6B6EE5-34C7-41BF-977A-EAD353D3C82B}"/>
    <cellStyle name="Normal 4 7 2 3 2 2" xfId="43574" xr:uid="{3D1F8A78-ED89-4C3D-9313-42B57682E4BB}"/>
    <cellStyle name="Normal 4 7 2 3 2 3" xfId="43575" xr:uid="{F880ACC8-30A0-4876-B2D5-C7AC3817E629}"/>
    <cellStyle name="Normal 4 7 2 3 3" xfId="43576" xr:uid="{5FEB7481-0F44-445A-A7E9-24C79AB007F3}"/>
    <cellStyle name="Normal 4 7 2 3 4" xfId="43577" xr:uid="{EE11B1AD-8717-48D9-A087-D1EBC84346B0}"/>
    <cellStyle name="Normal 4 7 2 4" xfId="43578" xr:uid="{E3733519-B34E-4F87-BAA7-DF04A888EB1E}"/>
    <cellStyle name="Normal 4 7 2 4 2" xfId="43579" xr:uid="{C208EBE9-A154-41E4-A765-0B91274ADFC7}"/>
    <cellStyle name="Normal 4 7 2 4 3" xfId="43580" xr:uid="{39FF232C-68D4-4F76-941C-B4025B0F4154}"/>
    <cellStyle name="Normal 4 7 2 5" xfId="43581" xr:uid="{49884A80-4DA0-4D5D-9C02-88067C56894B}"/>
    <cellStyle name="Normal 4 7 2 6" xfId="43582" xr:uid="{B8BE309A-720A-4C48-B836-6EA4EC87791D}"/>
    <cellStyle name="Normal 4 7 3" xfId="43583" xr:uid="{C93308D1-75D9-45D2-A54B-F8961354FF55}"/>
    <cellStyle name="Normal 4 7 3 2" xfId="43584" xr:uid="{D88ABED3-5A44-4515-AE96-7B44007E8040}"/>
    <cellStyle name="Normal 4 7 3 2 2" xfId="43585" xr:uid="{7A6ADB8F-AA02-4641-8524-C5EBAED3009A}"/>
    <cellStyle name="Normal 4 7 3 2 2 2" xfId="43586" xr:uid="{7C7882F3-4D88-4217-86CD-B19F493D4CF8}"/>
    <cellStyle name="Normal 4 7 3 2 3" xfId="43587" xr:uid="{A73E4637-D764-4F45-AC37-72CE0383325D}"/>
    <cellStyle name="Normal 4 7 3 2 4" xfId="43588" xr:uid="{4F4D6AF1-A869-41B0-B9C8-D9E0E02C4DDB}"/>
    <cellStyle name="Normal 4 7 3 3" xfId="43589" xr:uid="{DBB3C017-8286-4500-BFE0-F2C453A5C66F}"/>
    <cellStyle name="Normal 4 7 3 3 2" xfId="43590" xr:uid="{D2EE8493-E2E1-4486-808B-0A42786EE063}"/>
    <cellStyle name="Normal 4 7 3 4" xfId="43591" xr:uid="{AA517460-C90C-4FAF-A4F5-CB61DCD7FA6B}"/>
    <cellStyle name="Normal 4 7 3 5" xfId="43592" xr:uid="{173388BA-4406-4DE0-8A11-2D3D5370E2A5}"/>
    <cellStyle name="Normal 4 7 4" xfId="43593" xr:uid="{3B660036-3C0C-4109-AA49-803FC130D101}"/>
    <cellStyle name="Normal 4 7 4 2" xfId="43594" xr:uid="{AAE4E111-D1EC-454D-9F57-32DFD37D5CE8}"/>
    <cellStyle name="Normal 4 7 4 2 2" xfId="43595" xr:uid="{3D7E6729-364A-4B16-812F-0DAE59947EC9}"/>
    <cellStyle name="Normal 4 7 4 2 3" xfId="43596" xr:uid="{12485243-666E-4DFA-A166-CA5666562BBA}"/>
    <cellStyle name="Normal 4 7 4 3" xfId="43597" xr:uid="{0374E586-9608-4942-8C9F-EF5FDD257BBF}"/>
    <cellStyle name="Normal 4 7 4 4" xfId="43598" xr:uid="{272D15AA-1B4C-45DA-B4EE-EC4283628036}"/>
    <cellStyle name="Normal 4 7 5" xfId="43599" xr:uid="{0503F366-DE53-4AD3-A906-2A2396352029}"/>
    <cellStyle name="Normal 4 7 5 2" xfId="43600" xr:uid="{F478F9B9-0C8F-483D-A95E-9EF32BD1AC41}"/>
    <cellStyle name="Normal 4 7 5 3" xfId="43601" xr:uid="{659F280E-D8A0-43C9-A78E-D3D623B743AC}"/>
    <cellStyle name="Normal 4 7 6" xfId="43602" xr:uid="{2A006022-D60D-4E32-B0BD-8EF96227FED0}"/>
    <cellStyle name="Normal 4 7 7" xfId="43603" xr:uid="{97640EC9-6EB2-4314-AB1B-F43CBD6373EE}"/>
    <cellStyle name="Normal 4 8" xfId="43604" xr:uid="{8E1376B4-8BAA-4EC9-BA19-DFCEC46CC075}"/>
    <cellStyle name="Normal 4 8 2" xfId="43605" xr:uid="{83E69A18-FBFD-405D-A5EF-6A7689E1227F}"/>
    <cellStyle name="Normal 4 8 2 2" xfId="43606" xr:uid="{82724D37-7E81-4828-B2E2-3E4E9373D0E2}"/>
    <cellStyle name="Normal 4 8 2 2 2" xfId="43607" xr:uid="{619713DD-2051-487F-A443-4E05F8F33555}"/>
    <cellStyle name="Normal 4 8 2 2 2 2" xfId="43608" xr:uid="{931A6471-DAE0-4F3C-8177-F3E9C8AFFD98}"/>
    <cellStyle name="Normal 4 8 2 2 2 3" xfId="43609" xr:uid="{6A14EF95-3915-4198-BAFD-769A5B19B604}"/>
    <cellStyle name="Normal 4 8 2 2 3" xfId="43610" xr:uid="{DD3891B0-941E-4BF3-BB71-32875072AFAC}"/>
    <cellStyle name="Normal 4 8 2 2 4" xfId="43611" xr:uid="{B55F54F9-6AC7-45B1-909A-D9FEC7077235}"/>
    <cellStyle name="Normal 4 8 2 3" xfId="43612" xr:uid="{CA2DE629-C8B9-4803-81FA-EEA6AB226943}"/>
    <cellStyle name="Normal 4 8 2 3 2" xfId="43613" xr:uid="{4D7CB756-F4ED-4912-9BC7-908B11C5C8FF}"/>
    <cellStyle name="Normal 4 8 2 3 2 2" xfId="43614" xr:uid="{92B7511E-C93E-4C71-8F67-BFF0FAA76194}"/>
    <cellStyle name="Normal 4 8 2 3 3" xfId="43615" xr:uid="{5F27238E-5B0B-40AA-B1B4-4C859B5AD1A4}"/>
    <cellStyle name="Normal 4 8 2 4" xfId="43616" xr:uid="{6D556108-B9E9-43E0-9854-F180EE92CA86}"/>
    <cellStyle name="Normal 4 8 2 4 2" xfId="43617" xr:uid="{5C38F4E4-F441-4548-9EA9-D6C1A767E9AE}"/>
    <cellStyle name="Normal 4 8 2 4 3" xfId="43618" xr:uid="{E8F8EEEE-5BB1-4EE0-81A5-222F215E7AC5}"/>
    <cellStyle name="Normal 4 8 2 5" xfId="43619" xr:uid="{77C232F5-28A9-4723-B339-84893F5F9E05}"/>
    <cellStyle name="Normal 4 8 2 6" xfId="43620" xr:uid="{3F6B775C-12DD-439F-A205-D0D359F85BC4}"/>
    <cellStyle name="Normal 4 8 3" xfId="43621" xr:uid="{67A75C69-502C-4B13-9080-F42DF9A1CD4E}"/>
    <cellStyle name="Normal 4 8 3 2" xfId="43622" xr:uid="{FE81344A-2AF9-47F2-8050-C8C93214A6D8}"/>
    <cellStyle name="Normal 4 8 3 2 2" xfId="43623" xr:uid="{FFBB8324-7AB9-4D5E-8087-C09F12D33FAA}"/>
    <cellStyle name="Normal 4 8 3 2 3" xfId="43624" xr:uid="{986024C5-3FD3-4F61-8A34-470276EF512C}"/>
    <cellStyle name="Normal 4 8 3 3" xfId="43625" xr:uid="{5756659F-1F5D-4095-A6CB-5EFD4C57F61F}"/>
    <cellStyle name="Normal 4 8 3 4" xfId="43626" xr:uid="{0BF07F9D-BB1D-4D20-BF2B-2A5FD0AFD9C5}"/>
    <cellStyle name="Normal 4 8 4" xfId="43627" xr:uid="{D4D4C366-E13E-4CDA-A612-51F02659B1DF}"/>
    <cellStyle name="Normal 4 8 4 2" xfId="43628" xr:uid="{CB96DE66-0AB2-4062-9F0D-BF5C8AC58C1C}"/>
    <cellStyle name="Normal 4 8 4 2 2" xfId="43629" xr:uid="{6E4D26A8-922C-4923-BEF4-D618359C737E}"/>
    <cellStyle name="Normal 4 8 4 3" xfId="43630" xr:uid="{4A614EBE-7B11-4BB5-B388-AD23FC0B16B2}"/>
    <cellStyle name="Normal 4 8 5" xfId="43631" xr:uid="{7E32C192-B3B3-4376-8972-2967B67D2406}"/>
    <cellStyle name="Normal 4 8 5 2" xfId="43632" xr:uid="{600D86E0-3801-45A1-B5A1-A83DFFC99E90}"/>
    <cellStyle name="Normal 4 8 5 3" xfId="43633" xr:uid="{81D7A748-107B-4D22-A48A-07061639F698}"/>
    <cellStyle name="Normal 4 8 6" xfId="43634" xr:uid="{6A27111B-2167-47DA-AD8D-C4F40DEFC824}"/>
    <cellStyle name="Normal 4 8 7" xfId="43635" xr:uid="{A50BFCBD-7BF9-4FE2-A63F-F0948723B6C5}"/>
    <cellStyle name="Normal 4 9" xfId="43636" xr:uid="{F1BD4266-89E0-4E3D-91B2-9A625E3C19FF}"/>
    <cellStyle name="Normal 4 9 2" xfId="43637" xr:uid="{D90C6071-6DD3-4F0F-87C1-E4D35E50514C}"/>
    <cellStyle name="Normal 4 9 2 2" xfId="43638" xr:uid="{BB6C0BA9-E96B-4611-A85B-833C0B608DD5}"/>
    <cellStyle name="Normal 4 9 2 2 2" xfId="43639" xr:uid="{33141024-89D3-45C5-AD40-1095FB1478E3}"/>
    <cellStyle name="Normal 4 9 2 2 2 2" xfId="43640" xr:uid="{89E01A62-8DE0-4600-B8B3-B9DE5E65EE61}"/>
    <cellStyle name="Normal 4 9 2 2 2 3" xfId="43641" xr:uid="{6DEA3917-9FB7-45DF-82F4-3ACBC86F4680}"/>
    <cellStyle name="Normal 4 9 2 2 3" xfId="43642" xr:uid="{0DA1566F-8F15-4EB3-B748-2736C2872582}"/>
    <cellStyle name="Normal 4 9 2 2 4" xfId="43643" xr:uid="{F275DB91-B6B1-4B8F-8F04-2637F27C7188}"/>
    <cellStyle name="Normal 4 9 2 3" xfId="43644" xr:uid="{75594FA6-47DC-4914-B7AE-D74A3DFE7B97}"/>
    <cellStyle name="Normal 4 9 2 3 2" xfId="43645" xr:uid="{2C54B161-996D-4BD2-B434-B37E7B286E7C}"/>
    <cellStyle name="Normal 4 9 2 3 2 2" xfId="43646" xr:uid="{6074F8F9-93B6-492E-8B43-E736051413B5}"/>
    <cellStyle name="Normal 4 9 2 3 3" xfId="43647" xr:uid="{DCC191A2-DCB1-4412-93F9-6276C9131539}"/>
    <cellStyle name="Normal 4 9 2 4" xfId="43648" xr:uid="{9E0AB205-7779-4D70-8824-D2DBF3EB6D7A}"/>
    <cellStyle name="Normal 4 9 2 4 2" xfId="43649" xr:uid="{25D3CD84-E009-4AE8-80C9-F6A6C9436ED9}"/>
    <cellStyle name="Normal 4 9 2 5" xfId="43650" xr:uid="{C4CF9BF4-EB86-4FC6-BE37-0BFED06CFBE8}"/>
    <cellStyle name="Normal 4 9 3" xfId="43651" xr:uid="{FDB5CC9D-8481-4D67-879E-AAB82920365D}"/>
    <cellStyle name="Normal 4 9 3 2" xfId="43652" xr:uid="{C382BDED-0C14-4E87-A227-329C747FF38B}"/>
    <cellStyle name="Normal 4 9 3 2 2" xfId="43653" xr:uid="{F44141C0-E04F-4782-96B0-8E7D8E74E617}"/>
    <cellStyle name="Normal 4 9 3 2 3" xfId="43654" xr:uid="{A3835712-4EF4-4BE7-BBA6-F1FDFA72B92D}"/>
    <cellStyle name="Normal 4 9 3 3" xfId="43655" xr:uid="{A18705E5-E13B-49BB-94A2-2BE20606B903}"/>
    <cellStyle name="Normal 4 9 3 4" xfId="43656" xr:uid="{DB3C6664-954B-44EB-A10C-BF7F17C46A73}"/>
    <cellStyle name="Normal 4 9 4" xfId="43657" xr:uid="{4CAB01CC-35E7-406D-A642-3AD959611B92}"/>
    <cellStyle name="Normal 4 9 4 2" xfId="43658" xr:uid="{59F15C81-21EE-45F3-AD55-C1425A564E81}"/>
    <cellStyle name="Normal 4 9 4 2 2" xfId="43659" xr:uid="{56570AEE-5FC3-47B3-882F-5F87D87FB691}"/>
    <cellStyle name="Normal 4 9 4 3" xfId="43660" xr:uid="{1655B1A1-F8D6-4600-B83D-39F4A2F4BB2D}"/>
    <cellStyle name="Normal 4 9 5" xfId="43661" xr:uid="{20E90473-F3FC-43A9-AA51-905CB109701D}"/>
    <cellStyle name="Normal 4 9 5 2" xfId="43662" xr:uid="{C1ADAC53-50B2-4A38-8BC7-08BC5A845ACB}"/>
    <cellStyle name="Normal 4 9 5 3" xfId="43663" xr:uid="{4B283F90-6A93-4B81-B230-9D7A467F3F87}"/>
    <cellStyle name="Normal 4 9 6" xfId="43664" xr:uid="{FA599977-7ED6-4F97-B1DB-E126FDB67E07}"/>
    <cellStyle name="Normal 4 9 7" xfId="43665" xr:uid="{B20D7949-617D-4A22-81D7-39EFC893A0EE}"/>
    <cellStyle name="Normal 4_Asset Register (new)" xfId="43666" xr:uid="{E338DAEC-2BED-46E8-A781-C997ECE6077E}"/>
    <cellStyle name="Normal 40" xfId="43667" xr:uid="{D6CE32A3-A487-4CAB-A942-F08340FB623E}"/>
    <cellStyle name="Normal 40 2" xfId="43668" xr:uid="{5521AE50-CE91-4FFD-BBF5-F487BE518A1F}"/>
    <cellStyle name="Normal 40 2 2" xfId="43669" xr:uid="{51A79BAF-016C-477C-B642-6DA2F0C4BAE3}"/>
    <cellStyle name="Normal 40 2 2 2" xfId="43670" xr:uid="{1E60A94C-BB78-426F-9155-CB5F3E1610BD}"/>
    <cellStyle name="Normal 40 2 3" xfId="43671" xr:uid="{ED4DDCC5-FEEC-4E0F-83D8-B9C07B26E0EF}"/>
    <cellStyle name="Normal 40 3" xfId="43672" xr:uid="{8E2EEF48-CD36-44A2-8FF2-C37B0F5D85D0}"/>
    <cellStyle name="Normal 40 3 2" xfId="43673" xr:uid="{877DEF67-32D4-4155-8C9A-45803195B7F0}"/>
    <cellStyle name="Normal 40 4" xfId="43674" xr:uid="{D6402513-A490-4222-B55B-A70E32D1D8F1}"/>
    <cellStyle name="Normal 40 5" xfId="43675" xr:uid="{10C5F1C6-A1C3-4BB4-8522-246F762AABAD}"/>
    <cellStyle name="Normal 41" xfId="43676" xr:uid="{F0FF61F0-CD81-4B0F-8B38-E19538E03583}"/>
    <cellStyle name="Normal 41 2" xfId="43677" xr:uid="{7157A246-5061-47C8-8A95-ECE3AE1D7622}"/>
    <cellStyle name="Normal 41 2 2" xfId="43678" xr:uid="{DF284329-D92C-4AB9-A64F-0C53B67CDDAA}"/>
    <cellStyle name="Normal 41 2 2 2" xfId="43679" xr:uid="{19C9C3C5-2DD2-4A65-9F87-6478E750D30E}"/>
    <cellStyle name="Normal 41 2 3" xfId="43680" xr:uid="{ABCEA4D6-09AE-4D1D-8CD1-DB548D30D9DF}"/>
    <cellStyle name="Normal 41 3" xfId="43681" xr:uid="{A58111FB-3A00-48CF-939F-E01FF558DD75}"/>
    <cellStyle name="Normal 41 3 2" xfId="43682" xr:uid="{370CB3DD-2A45-4874-8E79-91291BC91670}"/>
    <cellStyle name="Normal 41 4" xfId="43683" xr:uid="{1483CB5F-15F0-4278-BE39-5FA785AC65AB}"/>
    <cellStyle name="Normal 41 5" xfId="43684" xr:uid="{DE535811-507C-4163-AA71-2BEFACBEF341}"/>
    <cellStyle name="Normal 42" xfId="41" xr:uid="{00000000-0005-0000-0000-00001FAA0000}"/>
    <cellStyle name="Normal 42 2" xfId="43686" xr:uid="{EC283ACC-DE56-41B5-828D-601BFD5F5678}"/>
    <cellStyle name="Normal 42 2 2" xfId="43687" xr:uid="{F3A1DD17-BF65-43FE-914B-831D5485183F}"/>
    <cellStyle name="Normal 42 2 2 2" xfId="43688" xr:uid="{F0A336A9-A944-4B30-9EF2-EFA558BEB0D3}"/>
    <cellStyle name="Normal 42 2 3" xfId="43689" xr:uid="{AC40299F-756F-4CD3-B325-5E08161D769E}"/>
    <cellStyle name="Normal 42 3" xfId="43690" xr:uid="{AAAB9D14-4426-481B-BC39-F8F428340A9D}"/>
    <cellStyle name="Normal 42 3 2" xfId="43691" xr:uid="{DBB65A67-ED7F-4F83-A31E-482C0F0A3983}"/>
    <cellStyle name="Normal 42 4" xfId="43692" xr:uid="{57F152A8-8FFB-4706-A2FF-7EBCBAEEA23C}"/>
    <cellStyle name="Normal 42 5" xfId="43693" xr:uid="{44426289-53FC-4B07-B03B-997B81A572B4}"/>
    <cellStyle name="Normal 42 6" xfId="43694" xr:uid="{810CE2C4-5D3A-47C1-90A2-6988FC7E5724}"/>
    <cellStyle name="Normal 42 7" xfId="43685" xr:uid="{73B7FB8E-9D97-4550-9EA0-1F26BC172F06}"/>
    <cellStyle name="Normal 43" xfId="43695" xr:uid="{559384B8-EC1F-4ADA-A468-E9CBCCD77C3E}"/>
    <cellStyle name="Normal 43 2" xfId="43696" xr:uid="{E464EA87-25D8-44AD-9212-600D2E656C27}"/>
    <cellStyle name="Normal 43 2 2" xfId="43697" xr:uid="{4E4788CE-1F74-4054-8185-518494EF913F}"/>
    <cellStyle name="Normal 43 2 2 2" xfId="43698" xr:uid="{1E92BDBE-F243-4E9B-B250-C57948B8CE02}"/>
    <cellStyle name="Normal 43 2 3" xfId="43699" xr:uid="{1BF63447-9196-405A-AF5A-AF14FC041D4F}"/>
    <cellStyle name="Normal 43 3" xfId="43700" xr:uid="{E7841DE8-213F-496B-92CB-2251ED30E917}"/>
    <cellStyle name="Normal 43 3 2" xfId="43701" xr:uid="{62FC2F97-87FF-49C6-A906-3C3E66B9F977}"/>
    <cellStyle name="Normal 43 4" xfId="43702" xr:uid="{3CCFE53E-0ACC-48B1-8402-78009F65718A}"/>
    <cellStyle name="Normal 43 5" xfId="43703" xr:uid="{B164F2BA-2CBA-42FF-BF59-6582CD8C87A3}"/>
    <cellStyle name="Normal 44" xfId="43704" xr:uid="{0B0AE654-097D-4B29-B017-659FF6323F18}"/>
    <cellStyle name="Normal 44 2" xfId="43705" xr:uid="{C36228D2-EEAB-40D1-81E8-7B5E486D1FE2}"/>
    <cellStyle name="Normal 44 2 2" xfId="43706" xr:uid="{F307FE59-AF8A-44CC-B702-F5B9325CC55F}"/>
    <cellStyle name="Normal 44 2 2 2" xfId="43707" xr:uid="{DA4DFE84-130F-41DE-AA93-A5F9EBCD4222}"/>
    <cellStyle name="Normal 44 2 3" xfId="43708" xr:uid="{D4E5D066-16E0-42DE-BC4A-500263901983}"/>
    <cellStyle name="Normal 44 3" xfId="43709" xr:uid="{D28B5D5B-B86F-47F8-B2E6-839AAFC9DF76}"/>
    <cellStyle name="Normal 44 3 2" xfId="43710" xr:uid="{C6EBD7AD-CD58-4853-A982-D9BFAB183D9F}"/>
    <cellStyle name="Normal 44 4" xfId="43711" xr:uid="{5EED7737-E0CB-49FE-B6F4-B25E2BE3FC67}"/>
    <cellStyle name="Normal 44 5" xfId="43712" xr:uid="{E861D9F3-DBDB-458A-8151-E91D31DC7073}"/>
    <cellStyle name="Normal 45" xfId="43713" xr:uid="{3EB0B19D-B0D5-4FD2-A417-10D020AB1030}"/>
    <cellStyle name="Normal 45 2" xfId="43714" xr:uid="{902B15A7-D30E-4918-86A9-6EFF94143DB3}"/>
    <cellStyle name="Normal 46" xfId="43715" xr:uid="{C37ED040-49B9-4283-A07A-BFB4D31B290A}"/>
    <cellStyle name="Normal 47" xfId="43716" xr:uid="{D79B781F-9FE5-46A5-95E3-313A05EDE016}"/>
    <cellStyle name="Normal 48" xfId="43717" xr:uid="{DFB702BA-FD44-4D53-B414-70B5F282C47C}"/>
    <cellStyle name="Normal 49" xfId="46" xr:uid="{00000000-0005-0000-0000-000040AA0000}"/>
    <cellStyle name="Normal 5" xfId="43718" xr:uid="{8DC920BE-37C1-43E3-8C11-3609F352810A}"/>
    <cellStyle name="Normal 5 10" xfId="43719" xr:uid="{6DABB50B-EC8A-413E-A2CA-8BBB012C0A31}"/>
    <cellStyle name="Normal 5 10 2" xfId="43720" xr:uid="{FB699BC9-316A-4650-824D-C59FA2B80D72}"/>
    <cellStyle name="Normal 5 10 2 2" xfId="43721" xr:uid="{5FCD9D49-73D4-4B62-9C4C-8ED1A3EFBCD8}"/>
    <cellStyle name="Normal 5 10 3" xfId="43722" xr:uid="{A6BF9386-1A0F-409A-A5FD-914E74639468}"/>
    <cellStyle name="Normal 5 10 4" xfId="43723" xr:uid="{795D79C6-5F72-467D-9CDD-2F79AA660D88}"/>
    <cellStyle name="Normal 5 11" xfId="43724" xr:uid="{77B1E436-4022-4E0C-9596-1D671FC82B4C}"/>
    <cellStyle name="Normal 5 11 2" xfId="43725" xr:uid="{0981C2CD-3CEB-4820-91D4-C36460336588}"/>
    <cellStyle name="Normal 5 12" xfId="43726" xr:uid="{1B5CCAC5-4F3A-41A2-889B-B4776C99807D}"/>
    <cellStyle name="Normal 5 12 2" xfId="43727" xr:uid="{1F56051E-B58E-4A65-A9DB-32359844E236}"/>
    <cellStyle name="Normal 5 13" xfId="43728" xr:uid="{68D0B205-6B6C-4EBC-BD51-62EBDF2B5176}"/>
    <cellStyle name="Normal 5 2" xfId="43729" xr:uid="{5EEE0D07-016B-449A-B586-7EB79609965F}"/>
    <cellStyle name="Normal 5 2 10" xfId="43730" xr:uid="{CA396ABF-B409-46C7-B152-82644213B3FC}"/>
    <cellStyle name="Normal 5 2 2" xfId="43731" xr:uid="{ACC79593-1F39-44D5-A758-49C011FAD4CB}"/>
    <cellStyle name="Normal 5 2 2 2" xfId="43732" xr:uid="{371D5C84-2161-43BC-8F0D-0E45C907CCAD}"/>
    <cellStyle name="Normal 5 2 2 2 2" xfId="43733" xr:uid="{59FFCBDB-05AE-4F88-A4D1-AD84B94472B0}"/>
    <cellStyle name="Normal 5 2 2 2 2 2" xfId="43734" xr:uid="{9A99214F-7CF8-4B34-BAB8-485A13AC5675}"/>
    <cellStyle name="Normal 5 2 2 2 2 2 2" xfId="43735" xr:uid="{872E6A1D-67A2-43DB-A9AB-4F31AE1E48D6}"/>
    <cellStyle name="Normal 5 2 2 2 2 2 3" xfId="43736" xr:uid="{863BF3B9-9EB6-4D75-84BB-12231D78B75F}"/>
    <cellStyle name="Normal 5 2 2 2 2 3" xfId="43737" xr:uid="{C43D5558-0AD8-44F3-A3FA-78E45F6793A8}"/>
    <cellStyle name="Normal 5 2 2 2 2 4" xfId="43738" xr:uid="{E6D09766-DFD8-4AAE-9A30-1EB14038FDA7}"/>
    <cellStyle name="Normal 5 2 2 2 3" xfId="43739" xr:uid="{A9028F14-D0B4-4E37-A806-4FF45D48A583}"/>
    <cellStyle name="Normal 5 2 2 2 3 2" xfId="43740" xr:uid="{58EEE335-C63A-4F1F-B86C-190B451A4A12}"/>
    <cellStyle name="Normal 5 2 2 2 3 2 2" xfId="43741" xr:uid="{2367949B-1E4F-4299-86A7-99A9E1676474}"/>
    <cellStyle name="Normal 5 2 2 2 3 3" xfId="43742" xr:uid="{40EC3E7A-C37B-4852-8AB8-8F2E05AC7A09}"/>
    <cellStyle name="Normal 5 2 2 2 4" xfId="43743" xr:uid="{487E216F-A990-4C42-840B-252F8197EAC9}"/>
    <cellStyle name="Normal 5 2 2 2 4 2" xfId="43744" xr:uid="{4D519E1B-BEDE-4B3B-BF87-9BEFBA178CDD}"/>
    <cellStyle name="Normal 5 2 2 2 5" xfId="43745" xr:uid="{DB4E2B2A-85D3-4389-A770-8F92694220BA}"/>
    <cellStyle name="Normal 5 2 2 3" xfId="43746" xr:uid="{B2CBA678-925B-4771-B85B-D8C8083B5FE2}"/>
    <cellStyle name="Normal 5 2 2 3 2" xfId="43747" xr:uid="{0590E8BC-82DE-4675-9D6F-B3F4F372623D}"/>
    <cellStyle name="Normal 5 2 2 3 2 2" xfId="43748" xr:uid="{507CD0C3-9F67-4D1E-8EC4-79267D380059}"/>
    <cellStyle name="Normal 5 2 2 3 2 3" xfId="43749" xr:uid="{24FF4953-826E-4565-9A55-10811400AB92}"/>
    <cellStyle name="Normal 5 2 2 3 3" xfId="43750" xr:uid="{052A1697-A139-4785-A2F3-6755E5D66B59}"/>
    <cellStyle name="Normal 5 2 2 3 4" xfId="43751" xr:uid="{8DEFC149-68EF-4121-81C8-1F752C094300}"/>
    <cellStyle name="Normal 5 2 2 4" xfId="43752" xr:uid="{4458F348-1C55-4734-A788-0D219806BE7D}"/>
    <cellStyle name="Normal 5 2 2 4 2" xfId="43753" xr:uid="{336C90A3-206A-43E7-A89C-3D55373D3145}"/>
    <cellStyle name="Normal 5 2 2 4 2 2" xfId="43754" xr:uid="{C9599599-D473-4D66-AF5F-A3FD11605926}"/>
    <cellStyle name="Normal 5 2 2 4 3" xfId="43755" xr:uid="{2634E083-9B72-44F7-B6DB-C929BFC05CCB}"/>
    <cellStyle name="Normal 5 2 2 5" xfId="43756" xr:uid="{C1C557C0-FD05-40BE-A8D2-5F375F1C6A4F}"/>
    <cellStyle name="Normal 5 2 2 5 2" xfId="43757" xr:uid="{AF1E507D-D9CD-46C7-81FD-FC5CA7CAAB90}"/>
    <cellStyle name="Normal 5 2 2 5 3" xfId="43758" xr:uid="{6A4E39DE-6521-43F4-B15F-D0333B49079B}"/>
    <cellStyle name="Normal 5 2 2 6" xfId="43759" xr:uid="{E578FCFF-6DA8-4736-97BC-8A9EC20C9744}"/>
    <cellStyle name="Normal 5 2 2 6 2" xfId="43760" xr:uid="{D3432F73-7988-4015-A4FD-8E0824E5647A}"/>
    <cellStyle name="Normal 5 2 2 6 3" xfId="43761" xr:uid="{391498A7-D115-4D18-AC79-EF257D5C773F}"/>
    <cellStyle name="Normal 5 2 2 7" xfId="43762" xr:uid="{AE0F5731-80F5-48E9-AF3F-035A2307CF2D}"/>
    <cellStyle name="Normal 5 2 2 8" xfId="43763" xr:uid="{D73CC879-F743-4D61-9370-26F4A7DBC2E2}"/>
    <cellStyle name="Normal 5 2 3" xfId="43764" xr:uid="{308AFFC5-6952-497A-BBFD-C1D617161D00}"/>
    <cellStyle name="Normal 5 2 3 2" xfId="43765" xr:uid="{9F749F50-D398-433C-AEF0-C5C0077E4FBF}"/>
    <cellStyle name="Normal 5 2 3 2 2" xfId="43766" xr:uid="{E53D79D7-7033-4BCA-B543-960BE53F4345}"/>
    <cellStyle name="Normal 5 2 3 2 2 2" xfId="43767" xr:uid="{B2A553FA-5341-42AC-B515-B88139E01B88}"/>
    <cellStyle name="Normal 5 2 3 2 2 2 2" xfId="43768" xr:uid="{209D497B-760A-49C2-9196-D3E652BFFE5A}"/>
    <cellStyle name="Normal 5 2 3 2 2 3" xfId="43769" xr:uid="{1C0B71A9-D2FC-43D1-BA96-5B7742680E0D}"/>
    <cellStyle name="Normal 5 2 3 2 3" xfId="43770" xr:uid="{F4ECFEB3-3587-415C-8854-7CC9E09AFAB4}"/>
    <cellStyle name="Normal 5 2 3 2 3 2" xfId="43771" xr:uid="{0B7C1173-2C1B-4FA2-B8A7-78280F5BE24D}"/>
    <cellStyle name="Normal 5 2 3 2 3 3" xfId="43772" xr:uid="{D1D9D65D-3BD3-49E7-B88A-BAB8C597328D}"/>
    <cellStyle name="Normal 5 2 3 2 4" xfId="43773" xr:uid="{3B1938C9-8F01-4C81-9E3A-4DE720C608AB}"/>
    <cellStyle name="Normal 5 2 3 2 5" xfId="43774" xr:uid="{C3ECDC79-53B5-4B8D-8275-C0A85394C07F}"/>
    <cellStyle name="Normal 5 2 3 3" xfId="43775" xr:uid="{B26A35AE-8F32-4627-AAF5-79B21B8A5B26}"/>
    <cellStyle name="Normal 5 2 3 3 2" xfId="43776" xr:uid="{3F337CB8-E88A-44DB-9419-5A5ED7498690}"/>
    <cellStyle name="Normal 5 2 3 3 2 2" xfId="43777" xr:uid="{2845F8EB-FD50-4586-8753-F556F1C35900}"/>
    <cellStyle name="Normal 5 2 3 3 3" xfId="43778" xr:uid="{78809A30-2A15-496E-90CA-A80E30E2ED8B}"/>
    <cellStyle name="Normal 5 2 3 4" xfId="43779" xr:uid="{D8561663-D17C-4516-AFB5-379939E679E5}"/>
    <cellStyle name="Normal 5 2 3 4 2" xfId="43780" xr:uid="{2BA92BF9-B284-406E-9638-8545ED2D1238}"/>
    <cellStyle name="Normal 5 2 3 4 3" xfId="43781" xr:uid="{3A5C870E-C962-4259-8D12-405F05EB4D97}"/>
    <cellStyle name="Normal 5 2 3 5" xfId="43782" xr:uid="{0B6B899D-7DAF-45C8-8977-7A5C2D261C40}"/>
    <cellStyle name="Normal 5 2 3 6" xfId="43783" xr:uid="{216E456A-51AC-497B-8DB2-FA4CB06E4CC1}"/>
    <cellStyle name="Normal 5 2 4" xfId="43784" xr:uid="{67DF6AE3-9F98-4E85-8A04-5A8A76954AC7}"/>
    <cellStyle name="Normal 5 2 4 2" xfId="43785" xr:uid="{5B30D9AD-D5A1-4C62-BD7E-59D7B099FDCE}"/>
    <cellStyle name="Normal 5 2 4 2 2" xfId="43786" xr:uid="{E882A398-0095-49E3-AB3A-FE6154037CC1}"/>
    <cellStyle name="Normal 5 2 4 2 2 2" xfId="43787" xr:uid="{E1B6ABD1-5B6F-42A2-B2C0-A4ADA1B780E1}"/>
    <cellStyle name="Normal 5 2 4 2 2 3" xfId="43788" xr:uid="{1B6215B4-46CD-4C11-B4D8-8DBD2827CB9D}"/>
    <cellStyle name="Normal 5 2 4 2 3" xfId="43789" xr:uid="{1CF39CA7-5E01-4752-8C46-5BB36B3171EB}"/>
    <cellStyle name="Normal 5 2 4 2 3 2" xfId="43790" xr:uid="{80A0B391-0109-4993-AB1A-E90FFF4F66E7}"/>
    <cellStyle name="Normal 5 2 4 2 4" xfId="43791" xr:uid="{0DC09E5B-475D-47C1-A3C3-4E397A128059}"/>
    <cellStyle name="Normal 5 2 4 2 5" xfId="43792" xr:uid="{A3347EA9-D86A-4076-A43A-B789D78BD106}"/>
    <cellStyle name="Normal 5 2 4 3" xfId="43793" xr:uid="{FF120FC8-C1EE-44AE-AF87-0A2031A133A6}"/>
    <cellStyle name="Normal 5 2 4 3 2" xfId="43794" xr:uid="{CE4A863B-EA57-4D85-A28D-B70AFD0893F7}"/>
    <cellStyle name="Normal 5 2 4 3 3" xfId="43795" xr:uid="{0BAB9635-215C-4F96-A27B-143C38E5A99C}"/>
    <cellStyle name="Normal 5 2 4 4" xfId="43796" xr:uid="{34340268-ACBF-4A26-8A5F-75B2A87F4BDE}"/>
    <cellStyle name="Normal 5 2 4 4 2" xfId="43797" xr:uid="{7DF1FB18-5A77-40F9-8E51-8181155C5DEF}"/>
    <cellStyle name="Normal 5 2 4 5" xfId="43798" xr:uid="{4441467A-B050-4795-AAEA-ACBC6B169FF1}"/>
    <cellStyle name="Normal 5 2 4 6" xfId="43799" xr:uid="{0E28F2FB-05A3-4C6D-B79D-6F3078BCFA23}"/>
    <cellStyle name="Normal 5 2 5" xfId="43800" xr:uid="{8B4CFBBC-C688-4AB5-AD15-89F503149D68}"/>
    <cellStyle name="Normal 5 2 5 2" xfId="43801" xr:uid="{FC1F6680-486B-485E-B9BF-2EEE2108FD89}"/>
    <cellStyle name="Normal 5 2 5 2 2" xfId="43802" xr:uid="{7C53A1C4-B020-4752-AE09-F24DB4954942}"/>
    <cellStyle name="Normal 5 2 5 2 2 2" xfId="43803" xr:uid="{C10A45B4-8E15-446A-8FA5-7B48072F43BE}"/>
    <cellStyle name="Normal 5 2 5 2 3" xfId="43804" xr:uid="{AF062707-7342-41CE-B6D0-146990F18DB4}"/>
    <cellStyle name="Normal 5 2 5 2 3 2" xfId="43805" xr:uid="{AF378069-85EA-4DED-B575-D6B58EBEF476}"/>
    <cellStyle name="Normal 5 2 5 2 4" xfId="43806" xr:uid="{FB2E3481-8015-41E2-AA8E-7616F0287A27}"/>
    <cellStyle name="Normal 5 2 5 2 5" xfId="43807" xr:uid="{CCF85036-D092-4D7A-BF7C-F5D90D9F309C}"/>
    <cellStyle name="Normal 5 2 5 3" xfId="43808" xr:uid="{EAA37377-BE96-4F2E-A13E-8989E6A832EC}"/>
    <cellStyle name="Normal 5 2 5 3 2" xfId="43809" xr:uid="{14B42A66-8E93-435A-8DAC-CFC3A113C502}"/>
    <cellStyle name="Normal 5 2 5 4" xfId="43810" xr:uid="{C50D177B-8B6F-43A4-93D3-8EAD857BD6EF}"/>
    <cellStyle name="Normal 5 2 5 4 2" xfId="43811" xr:uid="{6A0E9761-CBEA-4FFB-8A54-90FB0660D998}"/>
    <cellStyle name="Normal 5 2 5 5" xfId="43812" xr:uid="{587A9982-577D-4071-BC33-690FC2973054}"/>
    <cellStyle name="Normal 5 2 5 6" xfId="43813" xr:uid="{10E30C37-449B-4A4C-B4D8-BE92DA095502}"/>
    <cellStyle name="Normal 5 2 6" xfId="43814" xr:uid="{B72CAE48-B243-47A5-831F-333ED07DE999}"/>
    <cellStyle name="Normal 5 2 6 2" xfId="43815" xr:uid="{EC99B667-484E-4A43-BAAD-EA70309E3D6D}"/>
    <cellStyle name="Normal 5 2 6 2 2" xfId="43816" xr:uid="{81C5D888-577E-4F50-82F5-590CA6A2836B}"/>
    <cellStyle name="Normal 5 2 6 2 3" xfId="43817" xr:uid="{156A8C17-1A8B-44B8-AEF2-6D88199D1F03}"/>
    <cellStyle name="Normal 5 2 6 3" xfId="43818" xr:uid="{7682E536-DEE9-4455-9E6D-590FD3A2BA8E}"/>
    <cellStyle name="Normal 5 2 6 3 2" xfId="43819" xr:uid="{443A94E2-6A6B-4698-97C7-680913B006BE}"/>
    <cellStyle name="Normal 5 2 6 4" xfId="43820" xr:uid="{01C801C9-582A-4130-9180-53C9A4C303AD}"/>
    <cellStyle name="Normal 5 2 6 5" xfId="43821" xr:uid="{A22A8032-0355-4D26-B972-327FFD7048BD}"/>
    <cellStyle name="Normal 5 2 7" xfId="43822" xr:uid="{712D9BAC-BAA9-446F-B66B-03E7CAB22925}"/>
    <cellStyle name="Normal 5 2 7 2" xfId="43823" xr:uid="{C590A597-0401-4286-8673-71DBFE6A632A}"/>
    <cellStyle name="Normal 5 2 7 2 2" xfId="43824" xr:uid="{83DF5549-28EE-4F42-9A80-CDA2FB27CC65}"/>
    <cellStyle name="Normal 5 2 7 3" xfId="43825" xr:uid="{444B4E25-A8D5-4CD5-9544-22C9FE785451}"/>
    <cellStyle name="Normal 5 2 8" xfId="43826" xr:uid="{9ABE087F-6088-4A8A-969E-9A950D96E3A1}"/>
    <cellStyle name="Normal 5 2 8 2" xfId="43827" xr:uid="{777B4627-C90A-452E-AEBD-689C6BF308DC}"/>
    <cellStyle name="Normal 5 2 8 2 2" xfId="43828" xr:uid="{127C3EC4-2ED3-41F7-91CB-9981290A9592}"/>
    <cellStyle name="Normal 5 2 8 3" xfId="43829" xr:uid="{33F6C070-1D5A-4042-9B7E-3B1C325E451B}"/>
    <cellStyle name="Normal 5 2 9" xfId="43830" xr:uid="{5D5C4DFD-8F6A-452E-B52B-6BC15D79435C}"/>
    <cellStyle name="Normal 5 3" xfId="43831" xr:uid="{9B052EC7-C965-4BA6-B578-09855D74A159}"/>
    <cellStyle name="Normal 5 3 2" xfId="43832" xr:uid="{7BC48235-7137-41DE-9FDD-B15DEC421897}"/>
    <cellStyle name="Normal 5 3 2 2" xfId="43833" xr:uid="{5BFB4B19-401E-46C8-87F3-40402400D207}"/>
    <cellStyle name="Normal 5 3 2 2 2" xfId="43834" xr:uid="{0DCA465B-01E9-42A2-9908-C7E0E7185D98}"/>
    <cellStyle name="Normal 5 3 2 2 2 2" xfId="43835" xr:uid="{DF491166-36B2-4528-886A-2EDE517554FF}"/>
    <cellStyle name="Normal 5 3 2 2 2 3" xfId="43836" xr:uid="{A528E295-02B7-4E77-96C8-C4CC0CC842AA}"/>
    <cellStyle name="Normal 5 3 2 2 3" xfId="43837" xr:uid="{393B23D1-3C68-49FA-83D1-874936FC711E}"/>
    <cellStyle name="Normal 5 3 2 2 3 2" xfId="43838" xr:uid="{7E879BB3-2FDF-4994-B496-06913F65625E}"/>
    <cellStyle name="Normal 5 3 2 2 4" xfId="43839" xr:uid="{F23FC8D8-239A-4F92-B106-7133851B8F96}"/>
    <cellStyle name="Normal 5 3 2 3" xfId="43840" xr:uid="{247A416C-2DFE-43A4-8AE4-CD6D60C6BE0B}"/>
    <cellStyle name="Normal 5 3 2 3 2" xfId="43841" xr:uid="{C4936853-01CB-4D0B-B194-64C1ACBDE328}"/>
    <cellStyle name="Normal 5 3 2 3 2 2" xfId="43842" xr:uid="{5838DA74-91FF-4982-ABD5-B83C2514072A}"/>
    <cellStyle name="Normal 5 3 2 3 2 2 2" xfId="43843" xr:uid="{B1B166C2-6904-4E0B-831E-291CBBDFC284}"/>
    <cellStyle name="Normal 5 3 2 3 2 3" xfId="43844" xr:uid="{FDB5151D-FA62-48C6-A954-40AB6A217E9B}"/>
    <cellStyle name="Normal 5 3 2 3 2 4" xfId="43845" xr:uid="{30E1848B-6D61-45E7-821F-60905A5A4E96}"/>
    <cellStyle name="Normal 5 3 2 3 3" xfId="43846" xr:uid="{5FAFC6CB-9656-4604-9C54-F225693ACBF0}"/>
    <cellStyle name="Normal 5 3 2 3 3 2" xfId="43847" xr:uid="{CCD032BE-65DD-40F4-AE05-67C8FBAAB34C}"/>
    <cellStyle name="Normal 5 3 2 3 4" xfId="43848" xr:uid="{2451EA38-8612-40BF-A534-4632FE143841}"/>
    <cellStyle name="Normal 5 3 2 3 4 2" xfId="43849" xr:uid="{5390D70E-7CF5-4C72-B05C-EDA8AC62C11A}"/>
    <cellStyle name="Normal 5 3 2 3 5" xfId="43850" xr:uid="{E38AD24B-602A-423E-9FC8-AD7B0297A96C}"/>
    <cellStyle name="Normal 5 3 2 3 6" xfId="43851" xr:uid="{190615A1-E0A2-4915-A071-7585C322ACFA}"/>
    <cellStyle name="Normal 5 3 2 4" xfId="43852" xr:uid="{8E311202-C53E-4E6A-A088-858FA0D5984B}"/>
    <cellStyle name="Normal 5 3 2 4 2" xfId="43853" xr:uid="{7AC7E31F-57D1-45A0-A3B1-995829F547C6}"/>
    <cellStyle name="Normal 5 3 2 4 2 2" xfId="43854" xr:uid="{A3FBD2CE-51FE-4D3F-A475-D8DC3785FB53}"/>
    <cellStyle name="Normal 5 3 2 4 3" xfId="43855" xr:uid="{836E1714-1AB0-43D0-8BEF-DA368B4B3697}"/>
    <cellStyle name="Normal 5 3 2 4 4" xfId="43856" xr:uid="{360BA5C1-1613-443B-84CD-BDBB5B25622D}"/>
    <cellStyle name="Normal 5 3 2 5" xfId="43857" xr:uid="{260DF752-D9BE-4516-8A8A-C8CEA4704828}"/>
    <cellStyle name="Normal 5 3 2 5 2" xfId="43858" xr:uid="{B65C1BD2-AC11-4C66-8C1E-C50785E98F16}"/>
    <cellStyle name="Normal 5 3 2 6" xfId="43859" xr:uid="{9D10EB19-03EE-4442-90CE-9929C6D88AEB}"/>
    <cellStyle name="Normal 5 3 2 6 2" xfId="43860" xr:uid="{EBEC4299-88A7-4A0B-8D5F-4AA8B5FB80B0}"/>
    <cellStyle name="Normal 5 3 2 7" xfId="43861" xr:uid="{BC31D7D5-62CD-4F36-ADBC-085DBE1A59BF}"/>
    <cellStyle name="Normal 5 3 2 8" xfId="43862" xr:uid="{DB323AB5-7842-4DEF-BF30-BCDDD675ADA6}"/>
    <cellStyle name="Normal 5 3 3" xfId="43863" xr:uid="{7EDB5B6A-A44F-4E7F-8AB6-49F5A126D852}"/>
    <cellStyle name="Normal 5 3 3 2" xfId="43864" xr:uid="{45586F87-A93B-419E-88E4-FB41A9E6067D}"/>
    <cellStyle name="Normal 5 3 3 2 2" xfId="43865" xr:uid="{DB8061EC-41E6-4531-8AA5-F60D938E6EAE}"/>
    <cellStyle name="Normal 5 3 3 2 2 2" xfId="43866" xr:uid="{CA74A531-25D3-4266-8B28-56310FD5B683}"/>
    <cellStyle name="Normal 5 3 3 2 2 2 2" xfId="43867" xr:uid="{7130CB19-3584-4CE2-A0C0-F54AC8E14F4D}"/>
    <cellStyle name="Normal 5 3 3 2 2 3" xfId="43868" xr:uid="{A448449B-9A7B-48DD-9AA9-7107D1CDF617}"/>
    <cellStyle name="Normal 5 3 3 2 3" xfId="43869" xr:uid="{25784D3A-65EC-4B7E-BF53-607E9EA4FB55}"/>
    <cellStyle name="Normal 5 3 3 2 3 2" xfId="43870" xr:uid="{24D28163-95BB-4F4B-8382-2EC97E8B3714}"/>
    <cellStyle name="Normal 5 3 3 2 4" xfId="43871" xr:uid="{7A23C41B-6158-4D54-9D31-A55C13503DDD}"/>
    <cellStyle name="Normal 5 3 3 2 4 2" xfId="43872" xr:uid="{8AC39B09-561A-480A-BE68-AE4880AD8571}"/>
    <cellStyle name="Normal 5 3 3 2 5" xfId="43873" xr:uid="{A1F4C3D4-DB0E-4CA8-BE6C-4ECB301F6B3D}"/>
    <cellStyle name="Normal 5 3 3 2 6" xfId="43874" xr:uid="{F55F9AA0-F932-4B8D-B941-CAAEFD90C201}"/>
    <cellStyle name="Normal 5 3 3 3" xfId="43875" xr:uid="{1532E330-D5AA-4057-BEB7-ADF04C113A8C}"/>
    <cellStyle name="Normal 5 3 3 3 2" xfId="43876" xr:uid="{63529071-C7E2-432F-B872-A8346DF8F2D5}"/>
    <cellStyle name="Normal 5 3 3 3 2 2" xfId="43877" xr:uid="{DA117CBE-C6F6-4097-A4CD-2E764F0AC774}"/>
    <cellStyle name="Normal 5 3 3 3 3" xfId="43878" xr:uid="{549F2822-1A44-4A63-8C79-F0D227DDE32F}"/>
    <cellStyle name="Normal 5 3 3 4" xfId="43879" xr:uid="{31F5B777-C816-4841-9C06-D756656772EE}"/>
    <cellStyle name="Normal 5 3 3 4 2" xfId="43880" xr:uid="{AA1675FA-AD55-4372-BEAE-02097AEC46CB}"/>
    <cellStyle name="Normal 5 3 3 5" xfId="43881" xr:uid="{D077F313-417E-4FB7-A74A-92039F64115D}"/>
    <cellStyle name="Normal 5 3 3 5 2" xfId="43882" xr:uid="{06ADBF92-4628-4FF3-A28F-8FA2AB81F042}"/>
    <cellStyle name="Normal 5 3 3 6" xfId="43883" xr:uid="{3D7C8CCE-609B-4203-A2B2-6AF74B500BDE}"/>
    <cellStyle name="Normal 5 3 3 7" xfId="43884" xr:uid="{1C9EB3E6-AF20-4304-9B82-834241DC9275}"/>
    <cellStyle name="Normal 5 3 4" xfId="43885" xr:uid="{600B9BC3-13FE-45B7-A6CD-A7DC338A3E98}"/>
    <cellStyle name="Normal 5 3 4 2" xfId="43886" xr:uid="{38ABA149-E14C-4E44-94FA-31340FFC1735}"/>
    <cellStyle name="Normal 5 3 4 2 2" xfId="43887" xr:uid="{EC38CDBF-8EDE-4364-91B9-EA0B1C8CBA76}"/>
    <cellStyle name="Normal 5 3 4 2 2 2" xfId="43888" xr:uid="{87BD8E68-C038-4E0E-BBAB-B545C187E957}"/>
    <cellStyle name="Normal 5 3 4 2 2 2 2" xfId="43889" xr:uid="{DA1ED5C5-CC97-449D-9974-06D832760B19}"/>
    <cellStyle name="Normal 5 3 4 2 2 3" xfId="43890" xr:uid="{264F8262-61D4-49E2-8D10-D14CDB963A64}"/>
    <cellStyle name="Normal 5 3 4 2 3" xfId="43891" xr:uid="{653AAEA8-1381-4E1C-84DD-C78F74E901F0}"/>
    <cellStyle name="Normal 5 3 4 2 3 2" xfId="43892" xr:uid="{5AAC2525-A6CC-4A4A-9415-4D7D9CE1208C}"/>
    <cellStyle name="Normal 5 3 4 2 4" xfId="43893" xr:uid="{B4596CB3-5B41-40CE-8A87-4AF72FAF8896}"/>
    <cellStyle name="Normal 5 3 4 2 5" xfId="43894" xr:uid="{7EC6410B-3674-4D22-A1F0-3CB9835ECB7F}"/>
    <cellStyle name="Normal 5 3 4 3" xfId="43895" xr:uid="{C8FDD602-67C1-4D87-AF75-2B2473F5B92C}"/>
    <cellStyle name="Normal 5 3 4 3 2" xfId="43896" xr:uid="{5030D8EA-5B5F-4743-A779-5D4BDFA60C56}"/>
    <cellStyle name="Normal 5 3 4 3 2 2" xfId="43897" xr:uid="{8E2FF97C-8ADA-455F-BAD9-7B1679A384C2}"/>
    <cellStyle name="Normal 5 3 4 3 3" xfId="43898" xr:uid="{89B85309-36DA-415D-A72C-7481F37C8343}"/>
    <cellStyle name="Normal 5 3 4 4" xfId="43899" xr:uid="{A1FC26F6-8FDF-4560-834E-3D8A95F6822E}"/>
    <cellStyle name="Normal 5 3 4 4 2" xfId="43900" xr:uid="{25648CAC-8168-41E8-97C7-45E6C1644964}"/>
    <cellStyle name="Normal 5 3 4 5" xfId="43901" xr:uid="{35CDFD2D-2770-4FB7-B260-74241FBB3AC0}"/>
    <cellStyle name="Normal 5 3 4 5 2" xfId="43902" xr:uid="{3FE31A89-8A19-42D4-8D91-AAE22A8DC3C7}"/>
    <cellStyle name="Normal 5 3 4 6" xfId="43903" xr:uid="{5D2C9D79-732D-407D-A59F-3767272AFE47}"/>
    <cellStyle name="Normal 5 3 4 7" xfId="43904" xr:uid="{9A5EF4A1-4E85-49D9-8119-B51CB69FDB81}"/>
    <cellStyle name="Normal 5 3 5" xfId="43905" xr:uid="{FC4B6882-E05F-4765-824E-A346D8EA379B}"/>
    <cellStyle name="Normal 5 3 5 2" xfId="43906" xr:uid="{344D9F69-B536-47F9-93B2-4F69F4F9946C}"/>
    <cellStyle name="Normal 5 3 5 3" xfId="43907" xr:uid="{7ACED013-68E4-4C60-97DE-F7AC6203CD28}"/>
    <cellStyle name="Normal 5 3 6" xfId="43908" xr:uid="{3EB0CC85-D903-448E-8B3B-1BB5FEC2E880}"/>
    <cellStyle name="Normal 5 3 6 2" xfId="43909" xr:uid="{99887B5D-B8FF-4378-96B0-920B8E21120B}"/>
    <cellStyle name="Normal 5 3 6 3" xfId="43910" xr:uid="{087FB06D-55D9-4CFF-A48D-FB3244E98886}"/>
    <cellStyle name="Normal 5 3 7" xfId="43911" xr:uid="{D0CD19DE-99C1-4D5A-8E57-430CCB6F008D}"/>
    <cellStyle name="Normal 5 3 7 2" xfId="43912" xr:uid="{48502CF6-25AC-4D0A-AEBA-11324A56425D}"/>
    <cellStyle name="Normal 5 3 8" xfId="43913" xr:uid="{21F72AF7-5170-41DB-9EC5-45F71851D1D4}"/>
    <cellStyle name="Normal 5 3_Sheet1" xfId="43914" xr:uid="{69AA3B55-4533-4822-B5A3-4B2804E8ED60}"/>
    <cellStyle name="Normal 5 4" xfId="43915" xr:uid="{B408DC90-ED65-4CB5-B6CE-A98D92FA87A2}"/>
    <cellStyle name="Normal 5 4 2" xfId="43916" xr:uid="{66BD0E58-8185-4235-9C67-1A4792460888}"/>
    <cellStyle name="Normal 5 4 2 2" xfId="43917" xr:uid="{8249B256-7A6A-4D8C-91B9-824545D195C1}"/>
    <cellStyle name="Normal 5 4 2 2 2" xfId="43918" xr:uid="{AEF5AFC4-75F3-4BAD-AEF8-2B0D63DECA9B}"/>
    <cellStyle name="Normal 5 4 2 2 2 2" xfId="43919" xr:uid="{59AF0A6B-F59A-4731-B046-5BECC21CCDDA}"/>
    <cellStyle name="Normal 5 4 2 2 2 2 2" xfId="43920" xr:uid="{87E2AE6F-EF2F-4FCA-9ED0-BC9DCC2EF9D6}"/>
    <cellStyle name="Normal 5 4 2 2 2 3" xfId="43921" xr:uid="{C6416DDA-1F76-45C4-BCBC-27BCF2B43D83}"/>
    <cellStyle name="Normal 5 4 2 2 2 4" xfId="43922" xr:uid="{13505FC0-656B-44C3-BCA4-8B61260AAE15}"/>
    <cellStyle name="Normal 5 4 2 2 3" xfId="43923" xr:uid="{69F2154B-0BD1-4EB3-A9CA-054D5045BACC}"/>
    <cellStyle name="Normal 5 4 2 2 3 2" xfId="43924" xr:uid="{9EDAA6EA-15E4-4723-B377-E7C365EE56A3}"/>
    <cellStyle name="Normal 5 4 2 2 4" xfId="43925" xr:uid="{A49E256A-5684-4E8D-AB36-53DABEF76652}"/>
    <cellStyle name="Normal 5 4 2 2 5" xfId="43926" xr:uid="{EA7193A1-C4BD-44D1-A044-9E25AF18ADFE}"/>
    <cellStyle name="Normal 5 4 2 3" xfId="43927" xr:uid="{CDEF538F-3576-4F5E-A63C-47A84AC242AB}"/>
    <cellStyle name="Normal 5 4 2 3 2" xfId="43928" xr:uid="{0F9E6F99-EF15-4F4D-B06F-82693B0934BF}"/>
    <cellStyle name="Normal 5 4 2 3 2 2" xfId="43929" xr:uid="{3833BDC1-65BB-41E0-B72D-64003DE0E8C3}"/>
    <cellStyle name="Normal 5 4 2 3 2 3" xfId="43930" xr:uid="{97A41D50-3D03-4BD7-B445-DAE7D15C6B2E}"/>
    <cellStyle name="Normal 5 4 2 3 3" xfId="43931" xr:uid="{8B09E895-29C2-4FCD-A95D-3E7A3C7BEDE7}"/>
    <cellStyle name="Normal 5 4 2 3 4" xfId="43932" xr:uid="{F2860323-AC20-4488-8B33-0F0155219469}"/>
    <cellStyle name="Normal 5 4 2 4" xfId="43933" xr:uid="{6A457A91-F030-42A1-A248-4BF56684545E}"/>
    <cellStyle name="Normal 5 4 2 4 2" xfId="43934" xr:uid="{1B51FB93-EAE8-46B2-82CD-6F9B931F439D}"/>
    <cellStyle name="Normal 5 4 2 4 3" xfId="43935" xr:uid="{452AB9AE-A194-45EA-BBDC-E076D1C4751A}"/>
    <cellStyle name="Normal 5 4 2 5" xfId="43936" xr:uid="{868AA176-9406-4B43-A6E0-DE43486A2595}"/>
    <cellStyle name="Normal 5 4 2 6" xfId="43937" xr:uid="{062C057A-FF6E-4A19-BF05-881F9A00F403}"/>
    <cellStyle name="Normal 5 4 3" xfId="43938" xr:uid="{05BF40F1-BDD5-4613-A766-6E102C6BE53E}"/>
    <cellStyle name="Normal 5 4 3 2" xfId="43939" xr:uid="{B592029E-D93D-4DF9-B795-36A9BB2C9B98}"/>
    <cellStyle name="Normal 5 4 3 2 2" xfId="43940" xr:uid="{A550B639-CA8B-4BD4-BADD-07B236CFFF04}"/>
    <cellStyle name="Normal 5 4 3 2 2 2" xfId="43941" xr:uid="{B917C9FB-58E3-413B-B30D-0A98864A3F6F}"/>
    <cellStyle name="Normal 5 4 3 2 3" xfId="43942" xr:uid="{7367EB5E-87E7-4A32-A3D8-07C0C29E39B3}"/>
    <cellStyle name="Normal 5 4 3 2 4" xfId="43943" xr:uid="{E1ED3EBA-2B88-405F-B848-52054083E845}"/>
    <cellStyle name="Normal 5 4 3 3" xfId="43944" xr:uid="{5C143B7C-05AD-41E9-9467-B695F8FC2C1B}"/>
    <cellStyle name="Normal 5 4 3 3 2" xfId="43945" xr:uid="{731B4A7A-D7DA-425A-A830-73619293A2CE}"/>
    <cellStyle name="Normal 5 4 3 4" xfId="43946" xr:uid="{278A5957-D275-41E7-87A5-7F86F6196F4E}"/>
    <cellStyle name="Normal 5 4 3 5" xfId="43947" xr:uid="{E29440A2-0028-423D-9402-FEFAB41CA3F0}"/>
    <cellStyle name="Normal 5 4 4" xfId="43948" xr:uid="{94B0D6A7-A78E-4607-B5A3-40ECA065243B}"/>
    <cellStyle name="Normal 5 4 4 2" xfId="43949" xr:uid="{DE3E4876-EA11-47B1-A1A0-AC453B41CD6D}"/>
    <cellStyle name="Normal 5 4 4 2 2" xfId="43950" xr:uid="{8F38E93E-5375-4F03-847F-5374EABEC541}"/>
    <cellStyle name="Normal 5 4 4 2 3" xfId="43951" xr:uid="{59E4E40D-27F5-4C39-BF7B-9027C1B31785}"/>
    <cellStyle name="Normal 5 4 4 3" xfId="43952" xr:uid="{8F6B846E-8281-4964-B503-39AD1F2FF786}"/>
    <cellStyle name="Normal 5 4 4 4" xfId="43953" xr:uid="{480E3700-FF18-4678-B64E-E0721B8C11C6}"/>
    <cellStyle name="Normal 5 4 5" xfId="43954" xr:uid="{EDC796D2-A3B1-482A-90B0-80905DD58356}"/>
    <cellStyle name="Normal 5 4 5 2" xfId="43955" xr:uid="{1A89B86D-3A57-4832-93F2-853036953A6C}"/>
    <cellStyle name="Normal 5 4 5 3" xfId="43956" xr:uid="{329B68E1-417C-465C-AA18-81ABB286B3E5}"/>
    <cellStyle name="Normal 5 4 6" xfId="43957" xr:uid="{D8185C7D-427D-43A2-ABA5-28ED3F5AAACB}"/>
    <cellStyle name="Normal 5 4 6 2" xfId="43958" xr:uid="{AD46875D-41B1-4219-A01A-97006F264134}"/>
    <cellStyle name="Normal 5 4 6 3" xfId="43959" xr:uid="{96F2657C-8EBA-4AC2-ACA3-04CB920DBFA3}"/>
    <cellStyle name="Normal 5 4 7" xfId="43960" xr:uid="{23E5D9AC-F7F5-4287-93D6-CCE738F3A2AF}"/>
    <cellStyle name="Normal 5 4 7 2" xfId="43961" xr:uid="{77F679BE-F3ED-45D9-9AD9-4D0D68D5320B}"/>
    <cellStyle name="Normal 5 4 8" xfId="43962" xr:uid="{A2CC9743-0C45-476F-BB9B-0193B0212F23}"/>
    <cellStyle name="Normal 5 4 9" xfId="43963" xr:uid="{19F48B31-713B-433D-B60E-1874EF6688CA}"/>
    <cellStyle name="Normal 5 5" xfId="43964" xr:uid="{0BED20EB-75D0-49C4-BCEA-8A970734BE9B}"/>
    <cellStyle name="Normal 5 5 2" xfId="43965" xr:uid="{D321A398-CF53-460A-AB92-CFA0FEDDC0AD}"/>
    <cellStyle name="Normal 5 5 2 2" xfId="43966" xr:uid="{E7CC8A7D-A255-4541-BF9A-BEC785CC907B}"/>
    <cellStyle name="Normal 5 5 2 2 2" xfId="43967" xr:uid="{5331D06E-33CD-45AD-81B0-280CDB2CEA5F}"/>
    <cellStyle name="Normal 5 5 2 2 2 2" xfId="43968" xr:uid="{F28C7268-9A0E-4A0E-9A24-34313F0EA6FC}"/>
    <cellStyle name="Normal 5 5 2 2 3" xfId="43969" xr:uid="{CF1607C4-DD2C-42D3-B9A8-8E4F6F9ED1C6}"/>
    <cellStyle name="Normal 5 5 2 3" xfId="43970" xr:uid="{971C1DFE-C66D-45B0-AAE8-0BAE268165AC}"/>
    <cellStyle name="Normal 5 5 2 3 2" xfId="43971" xr:uid="{54B464AB-E677-4F3D-BD6D-079DE7BD7B4F}"/>
    <cellStyle name="Normal 5 5 2 3 3" xfId="43972" xr:uid="{AAFEBD5D-9EC9-4F56-8B08-2570D502E491}"/>
    <cellStyle name="Normal 5 5 2 4" xfId="43973" xr:uid="{86E55D3B-9E82-4522-AA8E-A56D09AADE1B}"/>
    <cellStyle name="Normal 5 5 2 5" xfId="43974" xr:uid="{B3F6526E-6FCF-46AD-ABFF-32115157250B}"/>
    <cellStyle name="Normal 5 5 3" xfId="43975" xr:uid="{AC507278-3FE4-4849-9412-13C51079179B}"/>
    <cellStyle name="Normal 5 5 3 2" xfId="43976" xr:uid="{BBBFAD94-05C6-41D2-A0A7-6D40C2672DC0}"/>
    <cellStyle name="Normal 5 5 3 2 2" xfId="43977" xr:uid="{5C1D8DD9-6481-43EF-950D-A11FBF6445A2}"/>
    <cellStyle name="Normal 5 5 3 3" xfId="43978" xr:uid="{A735B215-C1BE-48B4-A3C5-6A3A5EBBA73A}"/>
    <cellStyle name="Normal 5 5 4" xfId="43979" xr:uid="{41D6EEC5-6685-4B37-BA41-ECE2DB6962F0}"/>
    <cellStyle name="Normal 5 5 4 2" xfId="43980" xr:uid="{FFAC5CB5-8520-46A2-A5FD-B4B14DE7843F}"/>
    <cellStyle name="Normal 5 5 4 3" xfId="43981" xr:uid="{DC35FB89-3C2C-43EF-B9AE-157215808F45}"/>
    <cellStyle name="Normal 5 5 5" xfId="43982" xr:uid="{8254B871-C2BF-454B-944A-6B61C3417F82}"/>
    <cellStyle name="Normal 5 5 5 2" xfId="43983" xr:uid="{DF905F00-259F-4211-A0AF-4FC453ABD013}"/>
    <cellStyle name="Normal 5 6" xfId="43984" xr:uid="{D866D257-9257-4AC9-A90C-DD273D14B8A8}"/>
    <cellStyle name="Normal 5 6 2" xfId="43985" xr:uid="{29CDBB43-8848-4F9E-BE60-BB8424D76379}"/>
    <cellStyle name="Normal 5 6 2 2" xfId="43986" xr:uid="{290AA41A-3074-4844-9148-049FD4F27C41}"/>
    <cellStyle name="Normal 5 6 2 2 2" xfId="43987" xr:uid="{7D3931C9-DC2A-4FD8-BE57-97840E9963AE}"/>
    <cellStyle name="Normal 5 6 2 2 2 2" xfId="43988" xr:uid="{66F2ED45-577B-4E5E-8938-C00DEEA29BF4}"/>
    <cellStyle name="Normal 5 6 2 2 2 3" xfId="43989" xr:uid="{E5B94F9E-8D7C-4BCA-B316-4BACDA1C91EB}"/>
    <cellStyle name="Normal 5 6 2 2 3" xfId="43990" xr:uid="{AB2E21A9-B698-408C-8E82-23CBE2D3C882}"/>
    <cellStyle name="Normal 5 6 2 2 4" xfId="43991" xr:uid="{49EA0097-71F5-44DD-AADC-41A77F0AA280}"/>
    <cellStyle name="Normal 5 6 2 3" xfId="43992" xr:uid="{AA1F0F24-3876-43B4-865A-E21292C34ABB}"/>
    <cellStyle name="Normal 5 6 2 3 2" xfId="43993" xr:uid="{6D91212B-A1D1-4904-A802-897030E353B4}"/>
    <cellStyle name="Normal 5 6 2 3 2 2" xfId="43994" xr:uid="{E5E762F2-A69B-4CAE-A870-4E639CFCD027}"/>
    <cellStyle name="Normal 5 6 2 3 3" xfId="43995" xr:uid="{8B881F42-D355-4934-B4FA-8D969E8604AB}"/>
    <cellStyle name="Normal 5 6 2 4" xfId="43996" xr:uid="{B47975D8-C660-4DAD-BB11-13A137C837A5}"/>
    <cellStyle name="Normal 5 6 2 4 2" xfId="43997" xr:uid="{00FD57BE-A237-44EF-A267-F622E5CB2343}"/>
    <cellStyle name="Normal 5 6 2 5" xfId="43998" xr:uid="{A7E8C9D1-E94D-4406-9429-177571E7EA28}"/>
    <cellStyle name="Normal 5 6 3" xfId="43999" xr:uid="{55B99C0B-2894-4827-8BCA-712648C40150}"/>
    <cellStyle name="Normal 5 6 3 2" xfId="44000" xr:uid="{DF911B55-8CB3-4BEF-BE60-E3DCC4C73A5C}"/>
    <cellStyle name="Normal 5 6 3 2 2" xfId="44001" xr:uid="{E7A153CE-EB49-4DFB-AB81-3E55F053BE92}"/>
    <cellStyle name="Normal 5 6 3 2 3" xfId="44002" xr:uid="{F177AAD6-532A-46E9-AA01-091E03222CAF}"/>
    <cellStyle name="Normal 5 6 3 3" xfId="44003" xr:uid="{A9C0E98C-5B32-4384-9835-ACD034728AF9}"/>
    <cellStyle name="Normal 5 6 3 4" xfId="44004" xr:uid="{2240BE41-F8B5-4A36-AAD8-24B847F7D1FD}"/>
    <cellStyle name="Normal 5 6 4" xfId="44005" xr:uid="{89B140C6-DDD2-4B18-BD95-62249CC68D63}"/>
    <cellStyle name="Normal 5 6 4 2" xfId="44006" xr:uid="{5329740A-5844-44FD-B88C-550F1FE11990}"/>
    <cellStyle name="Normal 5 6 4 2 2" xfId="44007" xr:uid="{7BA65BBF-6CE3-456F-9ADB-8C68BC5B3DF8}"/>
    <cellStyle name="Normal 5 6 4 3" xfId="44008" xr:uid="{21EE29C4-928F-4B31-8434-7A59A5484D12}"/>
    <cellStyle name="Normal 5 6 5" xfId="44009" xr:uid="{E5547E82-09F5-4853-97DA-8EA37571A2FC}"/>
    <cellStyle name="Normal 5 6 5 2" xfId="44010" xr:uid="{19FC9A77-0123-48CC-A1FE-8BCEAB4419E6}"/>
    <cellStyle name="Normal 5 6 6" xfId="44011" xr:uid="{E0938608-165B-45DB-98CA-37111A78CA12}"/>
    <cellStyle name="Normal 5 7" xfId="44012" xr:uid="{1E781879-AE71-4213-93FF-E5F3F80B0BB7}"/>
    <cellStyle name="Normal 5 7 2" xfId="44013" xr:uid="{DA7B882F-E5D1-4702-9426-A7ED6F7E312B}"/>
    <cellStyle name="Normal 5 7 2 2" xfId="44014" xr:uid="{39C88D1F-2E32-4F5E-856C-576B2C301582}"/>
    <cellStyle name="Normal 5 7 2 2 2" xfId="44015" xr:uid="{FE921A4C-FC27-4C42-8D8E-856918D91034}"/>
    <cellStyle name="Normal 5 7 2 2 3" xfId="44016" xr:uid="{12E6BEAC-9819-4E97-BFB8-DE4B058E151C}"/>
    <cellStyle name="Normal 5 7 2 3" xfId="44017" xr:uid="{D393103B-0B01-4C5E-819D-153A21C2E223}"/>
    <cellStyle name="Normal 5 7 2 4" xfId="44018" xr:uid="{C709403E-DE2B-4456-BE4C-B44AFFD8F10C}"/>
    <cellStyle name="Normal 5 7 3" xfId="44019" xr:uid="{F76757BA-ECEE-4B6E-AD37-3B4D4DFDEF6E}"/>
    <cellStyle name="Normal 5 7 3 2" xfId="44020" xr:uid="{463E00B8-DAAC-4A6E-8B5E-4F593B06E31A}"/>
    <cellStyle name="Normal 5 7 3 2 2" xfId="44021" xr:uid="{F1022981-70B7-4210-A857-11FC142E3AD9}"/>
    <cellStyle name="Normal 5 7 3 3" xfId="44022" xr:uid="{D9E28A9B-3C04-49B1-8E6A-F3F60DA9E6CE}"/>
    <cellStyle name="Normal 5 7 4" xfId="44023" xr:uid="{822A7D70-4B1E-4DF8-8828-17A1182694BB}"/>
    <cellStyle name="Normal 5 7 4 2" xfId="44024" xr:uid="{BBF79BF8-3002-45BC-9C06-8736175C3AC0}"/>
    <cellStyle name="Normal 5 7 4 3" xfId="44025" xr:uid="{FDA28CE3-510E-439C-8263-69D973DDDDC7}"/>
    <cellStyle name="Normal 5 7 5" xfId="44026" xr:uid="{E12A66A9-7815-4414-9780-78D824336A08}"/>
    <cellStyle name="Normal 5 7 6" xfId="44027" xr:uid="{44FAEC25-5664-4F2A-BF39-B8DB76022A4B}"/>
    <cellStyle name="Normal 5 8" xfId="44028" xr:uid="{7B68C018-ABE8-4B8D-B7E2-6091DF755978}"/>
    <cellStyle name="Normal 5 8 2" xfId="44029" xr:uid="{0F806DCE-F5E6-4EBD-BFD7-5E13EFCCECC1}"/>
    <cellStyle name="Normal 5 8 2 2" xfId="44030" xr:uid="{703BCE92-7247-4A1B-8CA6-C809BC35668F}"/>
    <cellStyle name="Normal 5 8 2 2 2" xfId="44031" xr:uid="{2CC79096-2DE6-400A-B19A-3E907EF909A2}"/>
    <cellStyle name="Normal 5 8 2 3" xfId="44032" xr:uid="{38B9D3B0-E134-4FC3-8EE8-EDF9DFBE0A4D}"/>
    <cellStyle name="Normal 5 8 2 4" xfId="44033" xr:uid="{6392E4E4-0C5C-4312-92A8-8CCA111D61CB}"/>
    <cellStyle name="Normal 5 8 3" xfId="44034" xr:uid="{4AC1C654-6B0B-4C77-A100-0C802129E18C}"/>
    <cellStyle name="Normal 5 8 3 2" xfId="44035" xr:uid="{F1290449-5CAD-4CA2-A503-F69FDE59FD9E}"/>
    <cellStyle name="Normal 5 8 4" xfId="44036" xr:uid="{6D5F2B1E-1CF2-465A-A711-504FB9F793B6}"/>
    <cellStyle name="Normal 5 8 4 2" xfId="44037" xr:uid="{F1A5E5E4-CF9C-4481-A889-3612BD1D5DAF}"/>
    <cellStyle name="Normal 5 8 5" xfId="44038" xr:uid="{0281FAA4-7C92-48E7-B0E4-CEC6F7A4ABA4}"/>
    <cellStyle name="Normal 5 8 6" xfId="44039" xr:uid="{371A21E5-7DC2-4F53-B419-E682D814BC41}"/>
    <cellStyle name="Normal 5 9" xfId="44040" xr:uid="{E7E51E31-7871-4B14-862A-D66A48DE8D8D}"/>
    <cellStyle name="Normal 5 9 2" xfId="44041" xr:uid="{CC8ACF9E-AB84-4965-AAAF-CE2B8802E354}"/>
    <cellStyle name="Normal 5 9 2 2" xfId="44042" xr:uid="{EE5624B0-EF8C-4158-B154-0F89C8726A77}"/>
    <cellStyle name="Normal 5 9 2 2 2" xfId="44043" xr:uid="{0BE2A46B-AB03-47B9-84F3-C0E5CDBDF5CB}"/>
    <cellStyle name="Normal 5 9 2 3" xfId="44044" xr:uid="{D15FB07C-DF5C-40F3-8A0C-2E1AF30A7BB5}"/>
    <cellStyle name="Normal 5 9 2 4" xfId="44045" xr:uid="{691B64BE-B754-4EF4-9864-4FF4C7F55484}"/>
    <cellStyle name="Normal 5 9 3" xfId="44046" xr:uid="{0CFC9AAB-0EB0-4896-92FF-B4FC7855DABD}"/>
    <cellStyle name="Normal 5 9 3 2" xfId="44047" xr:uid="{A7D9BA9E-830D-415C-AAF3-4D9EB53D8D41}"/>
    <cellStyle name="Normal 5 9 4" xfId="44048" xr:uid="{1CCE8A0E-DB3D-41FA-9794-A49DB76EA0E5}"/>
    <cellStyle name="Normal 5 9 5" xfId="44049" xr:uid="{2AAE3DD7-60F3-4F3B-AB9F-35C3914B5DB5}"/>
    <cellStyle name="Normal 5_Asset Register (new)" xfId="44050" xr:uid="{D8615920-8D1E-40B2-B230-AF651DE9C1B0}"/>
    <cellStyle name="Normal 50" xfId="44051" xr:uid="{D467E38F-77C5-4DDE-AD1D-3F45AE525CEC}"/>
    <cellStyle name="Normal 51" xfId="44052" xr:uid="{28EBC21B-EAF4-4626-BF8E-36BC3D747771}"/>
    <cellStyle name="Normal 52" xfId="44053" xr:uid="{CE2037AF-2754-4F0E-A40B-C9D8C57768FC}"/>
    <cellStyle name="Normal 53" xfId="44054" xr:uid="{850857D9-ADCC-45B6-8D93-082020D4C7EB}"/>
    <cellStyle name="Normal 54" xfId="48" xr:uid="{00000000-0005-0000-0000-000092AB0000}"/>
    <cellStyle name="Normal 55" xfId="44055" xr:uid="{AF69A8EC-0FE2-45C3-8FC0-148253B97F90}"/>
    <cellStyle name="Normal 56" xfId="44056" xr:uid="{1E27AFAC-BC9A-4A58-9C14-FD31D5384AC0}"/>
    <cellStyle name="Normal 57" xfId="49" xr:uid="{00000000-0005-0000-0000-000095AB0000}"/>
    <cellStyle name="Normal 58" xfId="44057" xr:uid="{E4B04172-A7E4-4D09-92C7-0485A625AE5C}"/>
    <cellStyle name="Normal 59" xfId="44058" xr:uid="{0AF2E7EF-9725-4E0A-8F9E-06961B8A7CD9}"/>
    <cellStyle name="Normal 6" xfId="44059" xr:uid="{D975240C-A274-4D06-A588-B3438F2C6B1C}"/>
    <cellStyle name="Normal 6 10" xfId="44060" xr:uid="{541FC1AE-09AA-4EC0-93EF-F093AD400DA1}"/>
    <cellStyle name="Normal 6 10 2" xfId="44061" xr:uid="{B826537F-9BD0-422B-8C97-25AE1DB52E6E}"/>
    <cellStyle name="Normal 6 10 2 2" xfId="44062" xr:uid="{ECA9F235-8EBB-4F6F-8A2C-9077144609DE}"/>
    <cellStyle name="Normal 6 10 2 2 2" xfId="44063" xr:uid="{033A19D3-F293-4C58-8073-6BEDE9F56827}"/>
    <cellStyle name="Normal 6 10 2 2 2 2" xfId="44064" xr:uid="{23EC396D-1EE3-4929-ADE4-5657A60090F6}"/>
    <cellStyle name="Normal 6 10 2 2 3" xfId="44065" xr:uid="{4E7A4D9F-CF5B-469D-8F10-C9C65919EFF6}"/>
    <cellStyle name="Normal 6 10 2 3" xfId="44066" xr:uid="{F699500D-0D30-4B60-942A-D0A4BFFCF88A}"/>
    <cellStyle name="Normal 6 10 2 3 2" xfId="44067" xr:uid="{2E0A8BEF-514F-4AE4-9EE4-FA9FAFEE95F9}"/>
    <cellStyle name="Normal 6 10 2 4" xfId="44068" xr:uid="{152E45B8-39C5-41A7-B85A-21AAB0ABFE98}"/>
    <cellStyle name="Normal 6 10 3" xfId="44069" xr:uid="{3ECB0858-47CF-4915-BB13-045C914099D5}"/>
    <cellStyle name="Normal 6 10 3 2" xfId="44070" xr:uid="{A9EBF870-2C61-48E6-BC5F-AF5010DD86AC}"/>
    <cellStyle name="Normal 6 10 3 2 2" xfId="44071" xr:uid="{4CDB4AE7-4442-45BF-8F3D-547773C4BCD8}"/>
    <cellStyle name="Normal 6 10 3 3" xfId="44072" xr:uid="{4983DF26-54FC-4484-A7D5-1C3196EEFE8A}"/>
    <cellStyle name="Normal 6 10 4" xfId="44073" xr:uid="{2D216171-15A9-462D-8094-FAD15C5EC0BB}"/>
    <cellStyle name="Normal 6 10 4 2" xfId="44074" xr:uid="{BADEC9AC-BC85-4BA2-AC51-0F86145D7848}"/>
    <cellStyle name="Normal 6 10 5" xfId="44075" xr:uid="{50E1A7D2-6B77-4B75-BFAD-CB2A012057FF}"/>
    <cellStyle name="Normal 6 11" xfId="44076" xr:uid="{D82CE2C3-B6AF-4B94-9913-4D8F591B1343}"/>
    <cellStyle name="Normal 6 11 2" xfId="44077" xr:uid="{D7382254-2FCB-433E-B448-A0B881ED4E2D}"/>
    <cellStyle name="Normal 6 11 2 2" xfId="44078" xr:uid="{E4D53C1E-052F-4E90-A51C-F6F43E35A997}"/>
    <cellStyle name="Normal 6 11 2 2 2" xfId="44079" xr:uid="{B29F1893-31E4-46D2-A623-F0887DD64A05}"/>
    <cellStyle name="Normal 6 11 2 2 2 2" xfId="44080" xr:uid="{4D3F39C2-0EA8-4821-A90A-683308163960}"/>
    <cellStyle name="Normal 6 11 2 2 3" xfId="44081" xr:uid="{B5C01384-FD2A-4DE2-8BDA-0405112B21DD}"/>
    <cellStyle name="Normal 6 11 2 3" xfId="44082" xr:uid="{FD6159AE-BA3E-4C6F-B15C-BF5FBE04BD21}"/>
    <cellStyle name="Normal 6 11 2 3 2" xfId="44083" xr:uid="{E9497F38-2188-49C4-BF6B-6877EE0A466C}"/>
    <cellStyle name="Normal 6 11 2 4" xfId="44084" xr:uid="{E00D527C-B670-4848-8CFF-183AFBCEBF62}"/>
    <cellStyle name="Normal 6 11 3" xfId="44085" xr:uid="{02923042-9D0E-4807-AEE0-FFE229D299A1}"/>
    <cellStyle name="Normal 6 11 3 2" xfId="44086" xr:uid="{B048CE47-C91B-4EF6-8D71-39A38D418CFC}"/>
    <cellStyle name="Normal 6 11 3 2 2" xfId="44087" xr:uid="{6A978B77-C793-412E-99BE-062C0B27F8A6}"/>
    <cellStyle name="Normal 6 11 3 3" xfId="44088" xr:uid="{D6EC2FF1-2EC5-452D-81AD-B8CB9DC163D7}"/>
    <cellStyle name="Normal 6 11 4" xfId="44089" xr:uid="{38E8587D-5831-487F-A393-33C79A8B2BAF}"/>
    <cellStyle name="Normal 6 11 4 2" xfId="44090" xr:uid="{D817DBC7-FCF3-457E-B608-0CB1BA645AC9}"/>
    <cellStyle name="Normal 6 11 5" xfId="44091" xr:uid="{95A7DF39-5184-44DD-83FB-79C493627FD7}"/>
    <cellStyle name="Normal 6 12" xfId="44092" xr:uid="{9FD0D041-B6EC-41DF-B546-68F9ED7C2369}"/>
    <cellStyle name="Normal 6 12 2" xfId="44093" xr:uid="{A5E4F401-E10C-4EA7-B3D2-05C3B14E7AA7}"/>
    <cellStyle name="Normal 6 12 2 2" xfId="44094" xr:uid="{165EEAB0-4604-47C1-9846-764C85A30ADB}"/>
    <cellStyle name="Normal 6 12 2 2 2" xfId="44095" xr:uid="{31DD93D8-88C6-4102-AA5B-914491AF8559}"/>
    <cellStyle name="Normal 6 12 2 2 2 2" xfId="44096" xr:uid="{8F5A3CB8-9F15-45AB-A359-CF9C47176ADD}"/>
    <cellStyle name="Normal 6 12 2 2 3" xfId="44097" xr:uid="{25BC2F31-1767-4151-BDEA-1F7F30B616E4}"/>
    <cellStyle name="Normal 6 12 2 3" xfId="44098" xr:uid="{1DA6EC91-D6E7-47D1-BDD6-5D20B687C6A9}"/>
    <cellStyle name="Normal 6 12 2 3 2" xfId="44099" xr:uid="{61698F49-DD05-4040-9234-9A2AC9D3C65A}"/>
    <cellStyle name="Normal 6 12 2 4" xfId="44100" xr:uid="{43C26840-C294-4EB2-AF64-225D86D30924}"/>
    <cellStyle name="Normal 6 12 3" xfId="44101" xr:uid="{46513D95-88FB-4D53-88B8-9C22144066DB}"/>
    <cellStyle name="Normal 6 12 3 2" xfId="44102" xr:uid="{E0E28D7D-A3BC-4E40-AF79-23E9163FCED0}"/>
    <cellStyle name="Normal 6 12 3 2 2" xfId="44103" xr:uid="{96211692-BACE-479D-9AAD-058C49497C40}"/>
    <cellStyle name="Normal 6 12 3 3" xfId="44104" xr:uid="{422F885A-DAC5-4458-AE35-B95EE83D1637}"/>
    <cellStyle name="Normal 6 12 4" xfId="44105" xr:uid="{F55C073D-6673-46A0-970B-BD14431B5607}"/>
    <cellStyle name="Normal 6 12 4 2" xfId="44106" xr:uid="{29ADAB13-0BF9-4DAB-A66F-B6E7B58932A1}"/>
    <cellStyle name="Normal 6 12 5" xfId="44107" xr:uid="{25201EE3-A48B-4DC0-BC4C-561BD9B9DD2A}"/>
    <cellStyle name="Normal 6 13" xfId="44108" xr:uid="{D016CE75-BA45-45B1-ACD3-B4AF3E508B5F}"/>
    <cellStyle name="Normal 6 13 2" xfId="44109" xr:uid="{1A3457C4-610A-4F6F-BC48-9100A4562011}"/>
    <cellStyle name="Normal 6 14" xfId="44110" xr:uid="{39936EFB-5D26-4C1C-B2F2-9572E4AE0BCF}"/>
    <cellStyle name="Normal 6 2" xfId="44111" xr:uid="{2E433ECB-16FD-4016-B4B0-FBA8FC664370}"/>
    <cellStyle name="Normal 6 2 10" xfId="44112" xr:uid="{8F497F3E-D9BB-4342-BD24-D96EAAE0B1F9}"/>
    <cellStyle name="Normal 6 2 10 2" xfId="44113" xr:uid="{B7D048AA-41D8-41BD-A2D1-4E3485C8F6F2}"/>
    <cellStyle name="Normal 6 2 10 2 2" xfId="44114" xr:uid="{85BF9DD1-F56F-4CB5-9BA6-4D41A3FC4C83}"/>
    <cellStyle name="Normal 6 2 10 2 2 2" xfId="44115" xr:uid="{35452323-0C54-4984-B7B3-F956C5271CEC}"/>
    <cellStyle name="Normal 6 2 10 2 2 2 2" xfId="44116" xr:uid="{B6FE2798-08DF-48E7-9BCB-E62ADD546FF5}"/>
    <cellStyle name="Normal 6 2 10 2 2 3" xfId="44117" xr:uid="{8F4B332C-3134-423B-8379-1761467BC11C}"/>
    <cellStyle name="Normal 6 2 10 2 3" xfId="44118" xr:uid="{5AA7484D-6070-4D03-93EA-C072DC907535}"/>
    <cellStyle name="Normal 6 2 10 2 3 2" xfId="44119" xr:uid="{2F396A69-2EE5-4C4A-A1D9-5A3526E0089E}"/>
    <cellStyle name="Normal 6 2 10 2 4" xfId="44120" xr:uid="{823904CB-B190-4611-9C9C-5B0BA1127A90}"/>
    <cellStyle name="Normal 6 2 10 3" xfId="44121" xr:uid="{91508833-F13C-4D2A-9465-DC9EB7DF0AFD}"/>
    <cellStyle name="Normal 6 2 10 3 2" xfId="44122" xr:uid="{26F05415-201C-4890-8E7C-905100B314C6}"/>
    <cellStyle name="Normal 6 2 10 3 2 2" xfId="44123" xr:uid="{BA30B419-4F55-4F2F-93CA-ADC2D0640F35}"/>
    <cellStyle name="Normal 6 2 10 3 3" xfId="44124" xr:uid="{CA62F8F7-97C9-493C-89EB-E5C429D92F6C}"/>
    <cellStyle name="Normal 6 2 10 4" xfId="44125" xr:uid="{B852DDE3-889D-4200-915C-7542AB874B46}"/>
    <cellStyle name="Normal 6 2 10 4 2" xfId="44126" xr:uid="{DCB28D50-D6D7-4AA2-BBCE-C051E10D82EF}"/>
    <cellStyle name="Normal 6 2 10 5" xfId="44127" xr:uid="{A6AE5098-FDF5-4F78-BA29-FDD574FD63AC}"/>
    <cellStyle name="Normal 6 2 11" xfId="44128" xr:uid="{E5C889EC-DD9C-4F18-9B3E-A39FC7835EFC}"/>
    <cellStyle name="Normal 6 2 11 2" xfId="44129" xr:uid="{4A4EF62D-5609-4928-B70F-9CECC5140AF2}"/>
    <cellStyle name="Normal 6 2 11 2 2" xfId="44130" xr:uid="{5AADF411-64A5-4A6A-BA26-058C24195AE5}"/>
    <cellStyle name="Normal 6 2 11 2 2 2" xfId="44131" xr:uid="{38A2A393-6777-42F6-8928-6016E47415C0}"/>
    <cellStyle name="Normal 6 2 11 2 2 2 2" xfId="44132" xr:uid="{92011BBC-6F4B-4C5F-8313-2F462634C4D9}"/>
    <cellStyle name="Normal 6 2 11 2 2 3" xfId="44133" xr:uid="{6C21FD5D-4229-4F4D-AD8B-1B8A25333057}"/>
    <cellStyle name="Normal 6 2 11 2 3" xfId="44134" xr:uid="{1EF673B7-66CC-4CED-BA66-1084C55C6EA6}"/>
    <cellStyle name="Normal 6 2 11 2 3 2" xfId="44135" xr:uid="{08299D79-28CD-470F-BFD2-78CBEC01C899}"/>
    <cellStyle name="Normal 6 2 11 2 4" xfId="44136" xr:uid="{0947197C-01F4-4AAB-87F6-D8A6549EEDDF}"/>
    <cellStyle name="Normal 6 2 11 3" xfId="44137" xr:uid="{0AB6A7A7-2D89-49C5-BC3E-2F1D7F27DB37}"/>
    <cellStyle name="Normal 6 2 11 3 2" xfId="44138" xr:uid="{747578C4-A6A2-4702-AA52-99031C13634C}"/>
    <cellStyle name="Normal 6 2 11 3 2 2" xfId="44139" xr:uid="{5BD2C991-BA62-4A97-9839-F3E7B6058196}"/>
    <cellStyle name="Normal 6 2 11 3 3" xfId="44140" xr:uid="{9F382A49-2F38-410C-929B-9F8B456CFF2B}"/>
    <cellStyle name="Normal 6 2 11 4" xfId="44141" xr:uid="{4B92DD28-E2A4-4730-BB2A-022665180AFE}"/>
    <cellStyle name="Normal 6 2 11 4 2" xfId="44142" xr:uid="{6800193C-D264-43DE-90E3-1EC8CA16E4CC}"/>
    <cellStyle name="Normal 6 2 11 5" xfId="44143" xr:uid="{048028C1-BD23-4DD6-907B-3CD5EECD2972}"/>
    <cellStyle name="Normal 6 2 12" xfId="44144" xr:uid="{F5CB8944-34D3-4ADE-BF8A-D196B8BEA765}"/>
    <cellStyle name="Normal 6 2 12 2" xfId="44145" xr:uid="{1224B99B-6D3E-4F19-BA2E-FE3D0C467B41}"/>
    <cellStyle name="Normal 6 2 13" xfId="44146" xr:uid="{D4A0ECFF-6DD9-451F-8B9F-0C9083EC09AA}"/>
    <cellStyle name="Normal 6 2 2" xfId="44147" xr:uid="{B3BC2978-6240-4B33-BA94-CA7C23C7C641}"/>
    <cellStyle name="Normal 6 2 2 10" xfId="44148" xr:uid="{E0F0CA9C-BF13-452E-BFA1-1076A6374C89}"/>
    <cellStyle name="Normal 6 2 2 11" xfId="44149" xr:uid="{325A8856-EDA4-46AE-BB91-CCD1C37561FB}"/>
    <cellStyle name="Normal 6 2 2 2" xfId="44150" xr:uid="{81956C25-F6D6-4D7C-9AC7-356FABC2B1F2}"/>
    <cellStyle name="Normal 6 2 2 2 2" xfId="44151" xr:uid="{BF15550A-716C-4A3B-9CCA-9CB11067793E}"/>
    <cellStyle name="Normal 6 2 2 2 2 2" xfId="44152" xr:uid="{9794E1F2-1C75-45AA-9678-521891A243EF}"/>
    <cellStyle name="Normal 6 2 2 2 2 2 2" xfId="44153" xr:uid="{D8FD1FCE-7F60-474E-87AE-57705F30F0AE}"/>
    <cellStyle name="Normal 6 2 2 2 2 2 2 2" xfId="44154" xr:uid="{D947C887-0490-458C-AF4E-8F59B828CD8D}"/>
    <cellStyle name="Normal 6 2 2 2 2 2 2 2 2" xfId="44155" xr:uid="{B7BE4E98-C119-404D-B0C3-F255960EF33A}"/>
    <cellStyle name="Normal 6 2 2 2 2 2 2 3" xfId="44156" xr:uid="{C6C36B44-DA8E-42A8-AF96-D1E68BF7F071}"/>
    <cellStyle name="Normal 6 2 2 2 2 2 3" xfId="44157" xr:uid="{95242D3D-7FF2-44B4-9ECF-0AA354EA5818}"/>
    <cellStyle name="Normal 6 2 2 2 2 2 3 2" xfId="44158" xr:uid="{6DC0143B-C521-42E0-AB7B-E538C10BC664}"/>
    <cellStyle name="Normal 6 2 2 2 2 2 4" xfId="44159" xr:uid="{B2FFC318-9D21-4900-AB33-6BCCFB392C31}"/>
    <cellStyle name="Normal 6 2 2 2 2 2 4 2" xfId="44160" xr:uid="{711E0D82-3C0C-46C5-A1E0-DFC99541F6E2}"/>
    <cellStyle name="Normal 6 2 2 2 2 2 5" xfId="44161" xr:uid="{8F0C4C7B-B21D-4253-A62D-99B3C92EACF8}"/>
    <cellStyle name="Normal 6 2 2 2 2 2 6" xfId="44162" xr:uid="{916673D8-F53C-4911-8DF6-2CA3E0C49A7A}"/>
    <cellStyle name="Normal 6 2 2 2 2 3" xfId="44163" xr:uid="{2A032E62-9B8E-42D0-A828-126B5D4EBB6A}"/>
    <cellStyle name="Normal 6 2 2 2 2 3 2" xfId="44164" xr:uid="{3B8108EB-5528-47AE-8A4C-0336E53CCD5B}"/>
    <cellStyle name="Normal 6 2 2 2 2 3 2 2" xfId="44165" xr:uid="{BE9D2841-CDF1-4BD3-B111-1984FA8C3497}"/>
    <cellStyle name="Normal 6 2 2 2 2 3 3" xfId="44166" xr:uid="{2ACA9CB7-9757-4EDE-B33D-57FA63080372}"/>
    <cellStyle name="Normal 6 2 2 2 2 4" xfId="44167" xr:uid="{F1071883-1FD1-4444-BF98-75E9178B16B9}"/>
    <cellStyle name="Normal 6 2 2 2 2 4 2" xfId="44168" xr:uid="{81816D90-75A5-481A-8657-B3F26FDF7BDA}"/>
    <cellStyle name="Normal 6 2 2 2 2 5" xfId="44169" xr:uid="{7DC529D4-891A-411C-B5E4-4C4D4AA989B5}"/>
    <cellStyle name="Normal 6 2 2 2 2 5 2" xfId="44170" xr:uid="{3985F1F4-D60E-4696-88BE-188656753522}"/>
    <cellStyle name="Normal 6 2 2 2 2 6" xfId="44171" xr:uid="{A27A9178-E77D-458B-858F-C65C62AD0A51}"/>
    <cellStyle name="Normal 6 2 2 2 2 7" xfId="44172" xr:uid="{0C88D6D7-E27F-4DCE-9089-4F6C75BF2FDA}"/>
    <cellStyle name="Normal 6 2 2 2 3" xfId="44173" xr:uid="{78C4EFDB-B17E-481B-B6ED-4BAAACD436F6}"/>
    <cellStyle name="Normal 6 2 2 2 3 2" xfId="44174" xr:uid="{BA8CD11A-EB73-4E28-B60F-053D8C230750}"/>
    <cellStyle name="Normal 6 2 2 2 3 2 2" xfId="44175" xr:uid="{12A255EF-2BF3-40B5-9296-ABEAE1CADF2F}"/>
    <cellStyle name="Normal 6 2 2 2 3 2 2 2" xfId="44176" xr:uid="{5458D2E2-A66E-45C3-B6FC-819DFBC4223C}"/>
    <cellStyle name="Normal 6 2 2 2 3 2 2 2 2" xfId="44177" xr:uid="{2674C805-A248-4EE1-8DB4-5695756F43ED}"/>
    <cellStyle name="Normal 6 2 2 2 3 2 2 3" xfId="44178" xr:uid="{8FA4B359-C19D-4BFC-9FD7-708A966B9582}"/>
    <cellStyle name="Normal 6 2 2 2 3 2 3" xfId="44179" xr:uid="{68E0295A-4EAF-4304-AD9F-3814547F65C3}"/>
    <cellStyle name="Normal 6 2 2 2 3 2 3 2" xfId="44180" xr:uid="{EAD0D977-75D2-44E8-A03E-20BE6AB3E54B}"/>
    <cellStyle name="Normal 6 2 2 2 3 2 4" xfId="44181" xr:uid="{5C8B7786-4F43-4D5A-8F05-C509E33EC15A}"/>
    <cellStyle name="Normal 6 2 2 2 3 3" xfId="44182" xr:uid="{F4A0294B-7492-491A-B07D-E324C9922A77}"/>
    <cellStyle name="Normal 6 2 2 2 3 3 2" xfId="44183" xr:uid="{1FE5E640-87C4-45D6-98D2-8A1AFEC7D507}"/>
    <cellStyle name="Normal 6 2 2 2 3 3 2 2" xfId="44184" xr:uid="{5B90AE2A-7AA9-46BE-B05E-7CB6595BB352}"/>
    <cellStyle name="Normal 6 2 2 2 3 3 3" xfId="44185" xr:uid="{A1E006B6-B9A4-49B3-89FD-63D898C8D4F3}"/>
    <cellStyle name="Normal 6 2 2 2 3 4" xfId="44186" xr:uid="{B94D3D9C-1C7D-496E-9487-95B87EC4EB8A}"/>
    <cellStyle name="Normal 6 2 2 2 3 4 2" xfId="44187" xr:uid="{CFBEFDE6-0E2B-41FD-ADA7-DB92DDF9D1AC}"/>
    <cellStyle name="Normal 6 2 2 2 3 5" xfId="44188" xr:uid="{B4EC1DA0-8FFF-4A1E-8300-39EBB2825794}"/>
    <cellStyle name="Normal 6 2 2 2 3 5 2" xfId="44189" xr:uid="{13872D2A-F26F-46A7-98F6-10AF5C71417C}"/>
    <cellStyle name="Normal 6 2 2 2 3 6" xfId="44190" xr:uid="{CA40810C-4631-4029-A115-A8B4E0C3DFE7}"/>
    <cellStyle name="Normal 6 2 2 2 3 7" xfId="44191" xr:uid="{DAC72AA6-4204-4ADC-AE42-998ECA62664B}"/>
    <cellStyle name="Normal 6 2 2 2 4" xfId="44192" xr:uid="{F43B4191-BB77-430F-A9E0-F2103D2B3D52}"/>
    <cellStyle name="Normal 6 2 2 2 4 2" xfId="44193" xr:uid="{3A19094E-6371-4F69-B24E-B5E2EDBCE9D8}"/>
    <cellStyle name="Normal 6 2 2 2 4 2 2" xfId="44194" xr:uid="{C975EC4E-5ACF-4D74-A4F6-DE44D442A2FC}"/>
    <cellStyle name="Normal 6 2 2 2 4 2 2 2" xfId="44195" xr:uid="{68D07155-9F97-4E84-AD77-D76EC0231143}"/>
    <cellStyle name="Normal 6 2 2 2 4 2 3" xfId="44196" xr:uid="{40254301-E482-4692-B2CB-3AE17CDBD20C}"/>
    <cellStyle name="Normal 6 2 2 2 4 3" xfId="44197" xr:uid="{DF3A1BF2-9354-45B3-B79F-4FDD60B55DEB}"/>
    <cellStyle name="Normal 6 2 2 2 4 3 2" xfId="44198" xr:uid="{30E14204-9CAE-4F97-8689-F317F49484AC}"/>
    <cellStyle name="Normal 6 2 2 2 4 4" xfId="44199" xr:uid="{1E42BB7F-D833-4464-AA02-62F31D5B2BDA}"/>
    <cellStyle name="Normal 6 2 2 2 5" xfId="44200" xr:uid="{E369069B-FB45-4C19-AA0F-79B6DF3586E6}"/>
    <cellStyle name="Normal 6 2 2 2 5 2" xfId="44201" xr:uid="{73FBCEFB-10A5-4C5A-A679-3F18C66EC937}"/>
    <cellStyle name="Normal 6 2 2 2 5 2 2" xfId="44202" xr:uid="{16DFF02A-E025-413A-857B-491B9B658332}"/>
    <cellStyle name="Normal 6 2 2 2 5 3" xfId="44203" xr:uid="{4248397B-64C8-48CF-8AD2-9BCEE2E0B9DE}"/>
    <cellStyle name="Normal 6 2 2 2 6" xfId="44204" xr:uid="{AD596567-4BA4-4DD6-BDC5-B11903D9F1DC}"/>
    <cellStyle name="Normal 6 2 2 2 6 2" xfId="44205" xr:uid="{947153E2-9363-4401-9D07-8279B5C02955}"/>
    <cellStyle name="Normal 6 2 2 2 7" xfId="44206" xr:uid="{8CEB7008-8417-4AD0-A336-F655B7206273}"/>
    <cellStyle name="Normal 6 2 2 2 7 2" xfId="44207" xr:uid="{CC1727EC-190A-4A19-8FF2-50D6EC2FDC1B}"/>
    <cellStyle name="Normal 6 2 2 2 8" xfId="44208" xr:uid="{8171C596-293E-4361-8830-0054EDB73627}"/>
    <cellStyle name="Normal 6 2 2 2 9" xfId="44209" xr:uid="{20C1045B-FA46-43D9-9286-7D936226CF98}"/>
    <cellStyle name="Normal 6 2 2 3" xfId="44210" xr:uid="{A7EBC01E-A1CA-4A1C-AB7C-4191B9C350CE}"/>
    <cellStyle name="Normal 6 2 2 3 2" xfId="44211" xr:uid="{84AD495E-FC6D-400C-B7B0-0D54356C027A}"/>
    <cellStyle name="Normal 6 2 2 3 2 2" xfId="44212" xr:uid="{3DBE105B-B532-4F55-90F0-49D1C6DA0774}"/>
    <cellStyle name="Normal 6 2 2 3 2 2 2" xfId="44213" xr:uid="{DBE712E2-6659-46E9-AFCD-6D46AFE1CA29}"/>
    <cellStyle name="Normal 6 2 2 3 2 2 2 2" xfId="44214" xr:uid="{0A4CA1FB-8C01-4EFA-B75B-E51750CF0FBF}"/>
    <cellStyle name="Normal 6 2 2 3 2 2 2 2 2" xfId="44215" xr:uid="{113FDA4F-D873-48C7-A685-E2817C42B63C}"/>
    <cellStyle name="Normal 6 2 2 3 2 2 2 3" xfId="44216" xr:uid="{91B10C06-B33B-4079-B374-72E4D27AB4B6}"/>
    <cellStyle name="Normal 6 2 2 3 2 2 3" xfId="44217" xr:uid="{8D2AECB0-7AD6-4742-9E47-7F50B7F038F3}"/>
    <cellStyle name="Normal 6 2 2 3 2 2 3 2" xfId="44218" xr:uid="{47CC8BFE-5DC3-45B2-B8E2-CCDD56363766}"/>
    <cellStyle name="Normal 6 2 2 3 2 2 4" xfId="44219" xr:uid="{7E541054-FA17-4A68-96D7-39047290B92B}"/>
    <cellStyle name="Normal 6 2 2 3 2 3" xfId="44220" xr:uid="{F509A9B4-707D-463C-8F19-0A0825C584FE}"/>
    <cellStyle name="Normal 6 2 2 3 2 3 2" xfId="44221" xr:uid="{A9947DA5-BB2C-4EF3-B346-32FA172C1B67}"/>
    <cellStyle name="Normal 6 2 2 3 2 3 2 2" xfId="44222" xr:uid="{231C8F25-59E5-4FF2-9832-176EBF7EB30A}"/>
    <cellStyle name="Normal 6 2 2 3 2 3 3" xfId="44223" xr:uid="{A4A545FE-69D0-4D51-8E4C-CB265CB530DF}"/>
    <cellStyle name="Normal 6 2 2 3 2 4" xfId="44224" xr:uid="{BFB3589B-1565-446C-8E6E-C3ADDF3C04B6}"/>
    <cellStyle name="Normal 6 2 2 3 2 4 2" xfId="44225" xr:uid="{8A032F88-2BA6-49E5-952A-86AF599E5587}"/>
    <cellStyle name="Normal 6 2 2 3 2 5" xfId="44226" xr:uid="{2AE81509-0651-42D6-A4E1-13C8ECF0E187}"/>
    <cellStyle name="Normal 6 2 2 3 2 5 2" xfId="44227" xr:uid="{3E72DBEA-865A-4EFB-98AA-A32C73E6EC2F}"/>
    <cellStyle name="Normal 6 2 2 3 2 6" xfId="44228" xr:uid="{C5CC3735-CDFF-46DC-B8C2-CD7D798C99A7}"/>
    <cellStyle name="Normal 6 2 2 3 2 7" xfId="44229" xr:uid="{1376084E-B0C4-48DF-B34C-FA76ECD5CE2C}"/>
    <cellStyle name="Normal 6 2 2 3 3" xfId="44230" xr:uid="{AB9763A8-2B27-4C53-A7F7-B9A1E447DD75}"/>
    <cellStyle name="Normal 6 2 2 3 3 2" xfId="44231" xr:uid="{10B5C050-6A89-4A9D-A7FA-0F3B63D21010}"/>
    <cellStyle name="Normal 6 2 2 3 3 2 2" xfId="44232" xr:uid="{13384165-B6C8-476F-9CBF-92F8CF61CA20}"/>
    <cellStyle name="Normal 6 2 2 3 3 2 2 2" xfId="44233" xr:uid="{8EB124AC-6380-46F8-BD62-22110C943335}"/>
    <cellStyle name="Normal 6 2 2 3 3 2 2 2 2" xfId="44234" xr:uid="{EBFB084F-8E4F-4763-A0E1-6F49B060F72E}"/>
    <cellStyle name="Normal 6 2 2 3 3 2 2 3" xfId="44235" xr:uid="{15E25152-7536-47FD-A1C4-00BE7575F761}"/>
    <cellStyle name="Normal 6 2 2 3 3 2 3" xfId="44236" xr:uid="{6641A3CD-F6B2-4F51-87A2-5BE9D8BCE5C6}"/>
    <cellStyle name="Normal 6 2 2 3 3 2 3 2" xfId="44237" xr:uid="{BE7A0E5B-F4DD-4B98-BA9F-31DC7350BDDE}"/>
    <cellStyle name="Normal 6 2 2 3 3 2 4" xfId="44238" xr:uid="{74BFC98C-AA1F-49E3-9721-DCFB2D73D1D2}"/>
    <cellStyle name="Normal 6 2 2 3 3 3" xfId="44239" xr:uid="{04475D31-6034-4284-8103-FE3804F7AE94}"/>
    <cellStyle name="Normal 6 2 2 3 3 3 2" xfId="44240" xr:uid="{3FEB7BD9-9C88-4BCB-9BF3-3C69FA962A44}"/>
    <cellStyle name="Normal 6 2 2 3 3 3 2 2" xfId="44241" xr:uid="{10BCA783-9EAD-4910-8F69-EDA9D3B2BB58}"/>
    <cellStyle name="Normal 6 2 2 3 3 3 3" xfId="44242" xr:uid="{CEF585D6-4290-45D8-95BE-C6088E1BE16D}"/>
    <cellStyle name="Normal 6 2 2 3 3 4" xfId="44243" xr:uid="{9544C7F4-8415-4455-AA1A-150B6A8CDE30}"/>
    <cellStyle name="Normal 6 2 2 3 3 4 2" xfId="44244" xr:uid="{D75E13A4-20D3-4DF8-BEC9-C154A303DBDA}"/>
    <cellStyle name="Normal 6 2 2 3 3 5" xfId="44245" xr:uid="{4C291A7D-3D11-4D6B-8472-5E32CECA4C21}"/>
    <cellStyle name="Normal 6 2 2 3 4" xfId="44246" xr:uid="{4EEA9A58-4091-432F-BF47-C06E9559CD0E}"/>
    <cellStyle name="Normal 6 2 2 3 4 2" xfId="44247" xr:uid="{FB8006C7-651D-45A7-A53A-FC4E040F8F3E}"/>
    <cellStyle name="Normal 6 2 2 3 4 2 2" xfId="44248" xr:uid="{618B8079-0066-4DB7-86DA-C0458C9DCCB4}"/>
    <cellStyle name="Normal 6 2 2 3 4 2 2 2" xfId="44249" xr:uid="{4C024DD2-0705-4EF1-9557-3C51FED7EF4E}"/>
    <cellStyle name="Normal 6 2 2 3 4 2 3" xfId="44250" xr:uid="{15EA328D-BE73-41A5-9368-69E58B9A1185}"/>
    <cellStyle name="Normal 6 2 2 3 4 3" xfId="44251" xr:uid="{27461C0B-1DBC-46FA-905E-8A5255A84FBB}"/>
    <cellStyle name="Normal 6 2 2 3 4 3 2" xfId="44252" xr:uid="{DE7A6C99-5EA4-45F9-A1FE-29A5DA80F913}"/>
    <cellStyle name="Normal 6 2 2 3 4 4" xfId="44253" xr:uid="{03EE618F-6CFF-42BB-AF36-7E81F99142AA}"/>
    <cellStyle name="Normal 6 2 2 3 5" xfId="44254" xr:uid="{1F97F2AF-A6D9-4B75-AC90-3B048D661BC0}"/>
    <cellStyle name="Normal 6 2 2 3 5 2" xfId="44255" xr:uid="{F5A0D7A1-1A3B-4F8C-85B9-451CFD6774A3}"/>
    <cellStyle name="Normal 6 2 2 3 5 2 2" xfId="44256" xr:uid="{E6EDD1A8-7387-4FBE-B984-DAED6B27E5EE}"/>
    <cellStyle name="Normal 6 2 2 3 5 3" xfId="44257" xr:uid="{08FCAF88-634C-4D7C-8D94-92057937C2F0}"/>
    <cellStyle name="Normal 6 2 2 3 6" xfId="44258" xr:uid="{71D27E7C-395C-4A04-98D7-5156E36F91F0}"/>
    <cellStyle name="Normal 6 2 2 3 6 2" xfId="44259" xr:uid="{0A4F20E7-C268-4BED-AF77-3535DD2BD2C2}"/>
    <cellStyle name="Normal 6 2 2 3 7" xfId="44260" xr:uid="{6A0B26B2-FCA3-44A0-987D-86A0E8735ABA}"/>
    <cellStyle name="Normal 6 2 2 3 7 2" xfId="44261" xr:uid="{0E7BC0C4-D2D4-45B9-86FE-6389BE94E55F}"/>
    <cellStyle name="Normal 6 2 2 3 8" xfId="44262" xr:uid="{0D47797D-76D8-43A3-B3EB-D7FEE94F8EAE}"/>
    <cellStyle name="Normal 6 2 2 3 9" xfId="44263" xr:uid="{7943203D-DA8C-451C-B617-22240E51C460}"/>
    <cellStyle name="Normal 6 2 2 4" xfId="44264" xr:uid="{D0E2BF72-B013-4B59-BFE7-587F17767701}"/>
    <cellStyle name="Normal 6 2 2 4 2" xfId="44265" xr:uid="{4607F711-F144-4D40-92F0-E9958EA94AB3}"/>
    <cellStyle name="Normal 6 2 2 4 2 2" xfId="44266" xr:uid="{7C206FA9-A076-43F7-A4B3-188A147E7019}"/>
    <cellStyle name="Normal 6 2 2 4 3" xfId="44267" xr:uid="{587DA3EC-AFAA-4DE1-A194-D18D2C4642A5}"/>
    <cellStyle name="Normal 6 2 2 5" xfId="44268" xr:uid="{96CF362F-7F10-49D9-9CD9-64B17A08C687}"/>
    <cellStyle name="Normal 6 2 2 5 2" xfId="44269" xr:uid="{8D60549C-9AA9-425A-86DB-56A0AE9A03C4}"/>
    <cellStyle name="Normal 6 2 2 5 2 2" xfId="44270" xr:uid="{0483708A-5402-4FB9-9CCB-F000B947962F}"/>
    <cellStyle name="Normal 6 2 2 5 2 2 2" xfId="44271" xr:uid="{DD9720E5-0388-4618-A617-A0D171113AFC}"/>
    <cellStyle name="Normal 6 2 2 5 2 2 2 2" xfId="44272" xr:uid="{3257BE1D-3813-4608-A6EE-9C23A396642D}"/>
    <cellStyle name="Normal 6 2 2 5 2 2 3" xfId="44273" xr:uid="{EEEB54EB-134A-4242-B812-23853AB67EB4}"/>
    <cellStyle name="Normal 6 2 2 5 2 3" xfId="44274" xr:uid="{C9EC6DCC-E764-443E-BBEE-33518F2844EC}"/>
    <cellStyle name="Normal 6 2 2 5 2 3 2" xfId="44275" xr:uid="{2934BFA8-ACF9-41B6-9C49-F833255123FA}"/>
    <cellStyle name="Normal 6 2 2 5 2 4" xfId="44276" xr:uid="{584C2101-539B-4792-9073-8E0B9E74D428}"/>
    <cellStyle name="Normal 6 2 2 5 3" xfId="44277" xr:uid="{47085CF1-E278-4B90-B769-FE1662628B5C}"/>
    <cellStyle name="Normal 6 2 2 5 3 2" xfId="44278" xr:uid="{A9423073-869C-4740-9161-CD0DEE755935}"/>
    <cellStyle name="Normal 6 2 2 5 3 2 2" xfId="44279" xr:uid="{009E7992-9350-4B18-B09E-7F13B0C8A022}"/>
    <cellStyle name="Normal 6 2 2 5 3 3" xfId="44280" xr:uid="{3D73422B-000F-40E5-82C5-87608F17B97A}"/>
    <cellStyle name="Normal 6 2 2 5 4" xfId="44281" xr:uid="{471036A2-BAE1-4229-9ED7-EF3D587CAFC7}"/>
    <cellStyle name="Normal 6 2 2 5 4 2" xfId="44282" xr:uid="{BE321DEE-47F8-41C9-BB1E-C23F2000E552}"/>
    <cellStyle name="Normal 6 2 2 5 5" xfId="44283" xr:uid="{BD5FAA58-E3D0-42AD-B52F-A0F00BA2773E}"/>
    <cellStyle name="Normal 6 2 2 6" xfId="44284" xr:uid="{5DAAC675-7054-4AE3-A421-CD6CCF21B597}"/>
    <cellStyle name="Normal 6 2 2 6 2" xfId="44285" xr:uid="{EB244EDA-7048-41FD-AA2E-E0DBBFEBB23D}"/>
    <cellStyle name="Normal 6 2 2 6 2 2" xfId="44286" xr:uid="{89AD3778-BAFF-4943-B84C-A4A615B197AE}"/>
    <cellStyle name="Normal 6 2 2 6 2 2 2" xfId="44287" xr:uid="{A8C73399-6D47-4B38-A9BB-E775527296EE}"/>
    <cellStyle name="Normal 6 2 2 6 2 3" xfId="44288" xr:uid="{0476F4FD-C42D-4BB7-A0DB-A9A2AAA43AC0}"/>
    <cellStyle name="Normal 6 2 2 6 3" xfId="44289" xr:uid="{02190D58-9E32-4BAA-AE77-A719CA440FB1}"/>
    <cellStyle name="Normal 6 2 2 6 3 2" xfId="44290" xr:uid="{3B21E59C-8420-4DA7-90F3-09148A665251}"/>
    <cellStyle name="Normal 6 2 2 6 4" xfId="44291" xr:uid="{3A8AAB84-6191-4404-8D59-92B95F8DF8E0}"/>
    <cellStyle name="Normal 6 2 2 7" xfId="44292" xr:uid="{4BE0838F-4598-47CC-9477-561A9CF9FEEF}"/>
    <cellStyle name="Normal 6 2 2 7 2" xfId="44293" xr:uid="{C10D15C5-FE31-4AFB-91A6-504997AF9339}"/>
    <cellStyle name="Normal 6 2 2 7 2 2" xfId="44294" xr:uid="{CF66CBE3-FEEC-4B52-BCE8-A878B606BEF1}"/>
    <cellStyle name="Normal 6 2 2 7 3" xfId="44295" xr:uid="{04DF0180-4958-4C1D-A46D-F380B0E03B6C}"/>
    <cellStyle name="Normal 6 2 2 8" xfId="44296" xr:uid="{C936977B-7F65-411A-9E87-E3D62AAADC6B}"/>
    <cellStyle name="Normal 6 2 2 8 2" xfId="44297" xr:uid="{4338E72C-9F49-457C-93AE-C4975C622879}"/>
    <cellStyle name="Normal 6 2 2 9" xfId="44298" xr:uid="{9E57B520-6DB1-4DF1-9937-5D7928932DFB}"/>
    <cellStyle name="Normal 6 2 2 9 2" xfId="44299" xr:uid="{9088FDCD-1696-41E0-9D70-8216D7F14387}"/>
    <cellStyle name="Normal 6 2 2_Asset Register (new)" xfId="44300" xr:uid="{8D23B519-54AE-4A1C-987C-8214693F9281}"/>
    <cellStyle name="Normal 6 2 3" xfId="44301" xr:uid="{7C41CC93-45CA-4B60-A5D7-393B6D943872}"/>
    <cellStyle name="Normal 6 2 3 2" xfId="44302" xr:uid="{C097006A-D67D-46B8-A778-07138F30CDA9}"/>
    <cellStyle name="Normal 6 2 3 2 2" xfId="44303" xr:uid="{EFDD7BD9-3ABB-4927-A58E-FB5FD78BB7DB}"/>
    <cellStyle name="Normal 6 2 3 2 2 2" xfId="44304" xr:uid="{C1A7BD68-CEDD-423D-94AC-ABAAC90D248C}"/>
    <cellStyle name="Normal 6 2 3 2 2 2 2" xfId="44305" xr:uid="{E8D452B3-FEC3-41D6-98CB-6F900D3CB93E}"/>
    <cellStyle name="Normal 6 2 3 2 2 2 2 2" xfId="44306" xr:uid="{8BD8B4A0-EB24-4EF5-8DC6-3DC752252A73}"/>
    <cellStyle name="Normal 6 2 3 2 2 2 3" xfId="44307" xr:uid="{17A08D0E-41A4-4D2A-B15D-6870E7D1D670}"/>
    <cellStyle name="Normal 6 2 3 2 2 3" xfId="44308" xr:uid="{CD0E4625-F321-4B62-A48D-A0E241F22909}"/>
    <cellStyle name="Normal 6 2 3 2 2 3 2" xfId="44309" xr:uid="{7474A3CF-6404-46F6-B8D0-996E8A30C247}"/>
    <cellStyle name="Normal 6 2 3 2 2 4" xfId="44310" xr:uid="{EFF6EF37-1488-46F1-A618-DA1CCAD2DBCF}"/>
    <cellStyle name="Normal 6 2 3 2 2 4 2" xfId="44311" xr:uid="{72EDA8BD-55F9-49E1-9BE0-538AB103E331}"/>
    <cellStyle name="Normal 6 2 3 2 2 5" xfId="44312" xr:uid="{DCD618A8-E11A-4E33-B68F-4539CCC2495C}"/>
    <cellStyle name="Normal 6 2 3 2 2 6" xfId="44313" xr:uid="{BD283F51-8EE7-4064-96CC-3669EC842D7A}"/>
    <cellStyle name="Normal 6 2 3 2 3" xfId="44314" xr:uid="{C2DD5F45-B22B-4B2F-B30A-D50F6AFEC812}"/>
    <cellStyle name="Normal 6 2 3 2 3 2" xfId="44315" xr:uid="{9A3DCC85-A342-4F32-A4F6-792F03E5F17F}"/>
    <cellStyle name="Normal 6 2 3 2 3 2 2" xfId="44316" xr:uid="{37A42057-C002-4F0C-BB54-D77A2B82D38D}"/>
    <cellStyle name="Normal 6 2 3 2 3 3" xfId="44317" xr:uid="{10985AB5-1C14-4C0C-9839-00133688F8F2}"/>
    <cellStyle name="Normal 6 2 3 2 4" xfId="44318" xr:uid="{7567FC21-470C-45EB-9161-C72D87074047}"/>
    <cellStyle name="Normal 6 2 3 2 4 2" xfId="44319" xr:uid="{51B85CCF-76C9-4E45-89E7-6DFDBB42DD59}"/>
    <cellStyle name="Normal 6 2 3 2 5" xfId="44320" xr:uid="{B74FEFE4-60FF-468E-B7FC-9B6D43D753BC}"/>
    <cellStyle name="Normal 6 2 3 2 5 2" xfId="44321" xr:uid="{765C099E-AEFB-4740-844A-A3FC8CAE0DC5}"/>
    <cellStyle name="Normal 6 2 3 2 6" xfId="44322" xr:uid="{E261D159-E3EF-425E-9041-2EB6FBCEC1F7}"/>
    <cellStyle name="Normal 6 2 3 2 7" xfId="44323" xr:uid="{529627ED-BFA8-42B7-BB4C-DC5160E54AED}"/>
    <cellStyle name="Normal 6 2 3 3" xfId="44324" xr:uid="{55147AA5-89BC-4BE2-9166-B9DA476495FF}"/>
    <cellStyle name="Normal 6 2 3 3 2" xfId="44325" xr:uid="{30A944F6-47F9-43F1-8D68-41F3D0F1BDEB}"/>
    <cellStyle name="Normal 6 2 3 3 2 2" xfId="44326" xr:uid="{18A54011-3CBC-4330-9921-25651E60719B}"/>
    <cellStyle name="Normal 6 2 3 3 2 2 2" xfId="44327" xr:uid="{9E2FC451-5393-4DA5-927F-B95F502D9A37}"/>
    <cellStyle name="Normal 6 2 3 3 2 2 2 2" xfId="44328" xr:uid="{2B5F3354-3AF6-4C6A-B9B9-1C7A234716CC}"/>
    <cellStyle name="Normal 6 2 3 3 2 2 3" xfId="44329" xr:uid="{35B9FA57-44E9-4BA5-9150-A390BEBD9ABF}"/>
    <cellStyle name="Normal 6 2 3 3 2 3" xfId="44330" xr:uid="{E1DFAC73-3CA1-4C27-BA3E-30B62C73422A}"/>
    <cellStyle name="Normal 6 2 3 3 2 3 2" xfId="44331" xr:uid="{07A5C15A-A019-4093-8A39-FC33E4827C32}"/>
    <cellStyle name="Normal 6 2 3 3 2 4" xfId="44332" xr:uid="{E52E91BB-F9F9-4B0C-A0EF-F80D73B1AADD}"/>
    <cellStyle name="Normal 6 2 3 3 3" xfId="44333" xr:uid="{9E2490F8-275C-4519-B5D9-D57647428788}"/>
    <cellStyle name="Normal 6 2 3 3 3 2" xfId="44334" xr:uid="{F012F124-FC0A-491A-8ED7-5F750DDBCFB7}"/>
    <cellStyle name="Normal 6 2 3 3 3 2 2" xfId="44335" xr:uid="{7166BEAD-1321-446D-A2F5-F64AEB7B73AA}"/>
    <cellStyle name="Normal 6 2 3 3 3 3" xfId="44336" xr:uid="{EF86D099-5849-4C92-94C8-D246CCB09A73}"/>
    <cellStyle name="Normal 6 2 3 3 4" xfId="44337" xr:uid="{57BD5861-64B0-4154-9ABA-CAA9983ED281}"/>
    <cellStyle name="Normal 6 2 3 3 4 2" xfId="44338" xr:uid="{B092A9D2-C834-4B2E-98A9-7BD9B3EBFE2B}"/>
    <cellStyle name="Normal 6 2 3 3 5" xfId="44339" xr:uid="{D122B993-E1EE-46A5-81D0-1172F03067A3}"/>
    <cellStyle name="Normal 6 2 3 3 5 2" xfId="44340" xr:uid="{E1172269-2D30-46BC-A323-E21BA7CEB59F}"/>
    <cellStyle name="Normal 6 2 3 3 6" xfId="44341" xr:uid="{691C7FF7-06D8-484A-A1E9-52DCBF0198B9}"/>
    <cellStyle name="Normal 6 2 3 3 7" xfId="44342" xr:uid="{1A0B6948-F798-42CC-A5FB-E7A2642B6398}"/>
    <cellStyle name="Normal 6 2 3 4" xfId="44343" xr:uid="{FB08BF2C-50B9-4EDC-9899-7C3C800A6634}"/>
    <cellStyle name="Normal 6 2 3 4 2" xfId="44344" xr:uid="{4F01F4D1-BF90-4831-A995-4E78D07BAC12}"/>
    <cellStyle name="Normal 6 2 3 4 2 2" xfId="44345" xr:uid="{71B6C864-B18E-4909-944A-97F31DF5AB12}"/>
    <cellStyle name="Normal 6 2 3 4 2 2 2" xfId="44346" xr:uid="{8E840364-31F4-4819-ADCC-8BC9C4CC4151}"/>
    <cellStyle name="Normal 6 2 3 4 2 3" xfId="44347" xr:uid="{FFCBA760-7B5A-43C3-852A-7125C71068AB}"/>
    <cellStyle name="Normal 6 2 3 4 3" xfId="44348" xr:uid="{6CDCF358-DD3D-4879-A595-6FAFF9305A26}"/>
    <cellStyle name="Normal 6 2 3 4 3 2" xfId="44349" xr:uid="{EC6A2A6C-04C0-475F-88D8-F0F34581BA34}"/>
    <cellStyle name="Normal 6 2 3 4 4" xfId="44350" xr:uid="{2B5C38E7-6D57-48A0-9FF3-C2905500CD29}"/>
    <cellStyle name="Normal 6 2 3 5" xfId="44351" xr:uid="{9414FE4E-4469-4370-A3D4-3CFFD5A9E173}"/>
    <cellStyle name="Normal 6 2 3 5 2" xfId="44352" xr:uid="{6901E779-C3ED-4457-B97C-0D5CEE2C3315}"/>
    <cellStyle name="Normal 6 2 3 5 2 2" xfId="44353" xr:uid="{B3F2023C-A50C-4CEE-9D73-70CD04C2A3F1}"/>
    <cellStyle name="Normal 6 2 3 5 3" xfId="44354" xr:uid="{52A5F837-140B-4741-8D61-292D40F19F19}"/>
    <cellStyle name="Normal 6 2 3 6" xfId="44355" xr:uid="{7FB1C6A5-27B3-4908-AEEB-9B7EDA77AB72}"/>
    <cellStyle name="Normal 6 2 3 6 2" xfId="44356" xr:uid="{619D6354-1E1B-4428-BF6B-8CC0EAB974D7}"/>
    <cellStyle name="Normal 6 2 3 7" xfId="44357" xr:uid="{03B59E57-EAF3-4BEB-A9AE-7FD6E556268D}"/>
    <cellStyle name="Normal 6 2 3 7 2" xfId="44358" xr:uid="{D052B449-CC4D-4680-8107-38886430862F}"/>
    <cellStyle name="Normal 6 2 3 8" xfId="44359" xr:uid="{9E4AD38C-6105-418D-B1F6-C0D4814C28DB}"/>
    <cellStyle name="Normal 6 2 3 9" xfId="44360" xr:uid="{4651533F-0640-4A26-869D-D97D8925C4A2}"/>
    <cellStyle name="Normal 6 2 4" xfId="44361" xr:uid="{752E02BC-4F4A-4B29-9C79-146B8927A564}"/>
    <cellStyle name="Normal 6 2 4 2" xfId="44362" xr:uid="{12932150-BB8F-4CEA-B8CA-750CF9B587E3}"/>
    <cellStyle name="Normal 6 2 4 2 2" xfId="44363" xr:uid="{66367EB7-0597-4E69-A6A7-9B75AA3BB371}"/>
    <cellStyle name="Normal 6 2 4 2 2 2" xfId="44364" xr:uid="{4A3620DE-F425-4BD7-B421-076A482C41BB}"/>
    <cellStyle name="Normal 6 2 4 2 2 2 2" xfId="44365" xr:uid="{CAAE2231-F073-40DC-9655-65E5F97086FE}"/>
    <cellStyle name="Normal 6 2 4 2 2 2 2 2" xfId="44366" xr:uid="{2C8390C4-1FB0-4632-A9B6-BA10CCEDD62A}"/>
    <cellStyle name="Normal 6 2 4 2 2 2 3" xfId="44367" xr:uid="{76C8792A-9901-4224-A543-5B6AF8C3D192}"/>
    <cellStyle name="Normal 6 2 4 2 2 3" xfId="44368" xr:uid="{DCB6AC95-8EB0-4D12-92A8-00EF52D6A834}"/>
    <cellStyle name="Normal 6 2 4 2 2 3 2" xfId="44369" xr:uid="{0DB60A2D-329A-4516-A31C-3EBC57C0D695}"/>
    <cellStyle name="Normal 6 2 4 2 2 4" xfId="44370" xr:uid="{6EA260F5-0463-43EC-BC45-DC7A12B9B94E}"/>
    <cellStyle name="Normal 6 2 4 2 3" xfId="44371" xr:uid="{1AACD26C-1350-4046-831D-C053534E98E7}"/>
    <cellStyle name="Normal 6 2 4 2 3 2" xfId="44372" xr:uid="{E22075E2-6D7C-42DC-B00D-81DFBCF1E2C4}"/>
    <cellStyle name="Normal 6 2 4 2 3 2 2" xfId="44373" xr:uid="{D18A21C0-413A-43F7-95DB-465368A94E6F}"/>
    <cellStyle name="Normal 6 2 4 2 3 3" xfId="44374" xr:uid="{806FA782-B009-4B9A-8046-B76B28BBEF1B}"/>
    <cellStyle name="Normal 6 2 4 2 4" xfId="44375" xr:uid="{64445E3B-AB48-4125-A5A1-5F388508DACE}"/>
    <cellStyle name="Normal 6 2 4 2 4 2" xfId="44376" xr:uid="{BC5F6785-457C-43BE-AE87-05832FC5DB39}"/>
    <cellStyle name="Normal 6 2 4 2 5" xfId="44377" xr:uid="{0401CDE8-3D97-4070-8032-6D61DE56D931}"/>
    <cellStyle name="Normal 6 2 4 2 5 2" xfId="44378" xr:uid="{86A3DC5B-DF16-4C83-AFCE-13AEF40B377A}"/>
    <cellStyle name="Normal 6 2 4 2 6" xfId="44379" xr:uid="{6F7CF039-AC2C-4EAD-A05D-77328A447A0A}"/>
    <cellStyle name="Normal 6 2 4 2 7" xfId="44380" xr:uid="{DAE09130-4C83-4517-90A5-FE2D58111710}"/>
    <cellStyle name="Normal 6 2 4 3" xfId="44381" xr:uid="{7219DDD3-776E-4381-B23D-61A831E6439D}"/>
    <cellStyle name="Normal 6 2 4 3 2" xfId="44382" xr:uid="{3DA1D766-C181-4133-933D-7A7A84D151EF}"/>
    <cellStyle name="Normal 6 2 4 3 2 2" xfId="44383" xr:uid="{34796542-F1AB-4565-BFC6-7F00ADF7C054}"/>
    <cellStyle name="Normal 6 2 4 3 2 2 2" xfId="44384" xr:uid="{5D2AF451-CEF3-4E14-9120-44404CC24322}"/>
    <cellStyle name="Normal 6 2 4 3 2 3" xfId="44385" xr:uid="{2DD6E760-938A-4D9D-BBB8-394AEECF2255}"/>
    <cellStyle name="Normal 6 2 4 3 3" xfId="44386" xr:uid="{460D3879-126D-4A74-B1BD-E0B3CCD4EB2F}"/>
    <cellStyle name="Normal 6 2 4 3 3 2" xfId="44387" xr:uid="{792966DC-6FBA-4F90-A841-F79D78F7D69D}"/>
    <cellStyle name="Normal 6 2 4 3 4" xfId="44388" xr:uid="{041BD880-EB2A-4B4A-A303-09888092E0BD}"/>
    <cellStyle name="Normal 6 2 4 4" xfId="44389" xr:uid="{BE4627EF-B3C8-45ED-A48D-5F7019C1389C}"/>
    <cellStyle name="Normal 6 2 4 4 2" xfId="44390" xr:uid="{F291CA1A-36C0-4AC6-9A51-AD2859CEF256}"/>
    <cellStyle name="Normal 6 2 4 4 2 2" xfId="44391" xr:uid="{82675EFF-F166-4059-BB90-FAB1954FC43C}"/>
    <cellStyle name="Normal 6 2 4 4 3" xfId="44392" xr:uid="{802AEB63-64DE-4907-86E4-4126AEF3B05F}"/>
    <cellStyle name="Normal 6 2 4 5" xfId="44393" xr:uid="{EABD407E-35EF-44FF-9C66-56055889DED4}"/>
    <cellStyle name="Normal 6 2 4 5 2" xfId="44394" xr:uid="{708E987A-C879-4C24-9E71-1E287DBE221B}"/>
    <cellStyle name="Normal 6 2 4 6" xfId="44395" xr:uid="{9722FC41-99DA-468D-B993-A3D4A380E5AA}"/>
    <cellStyle name="Normal 6 2 4 6 2" xfId="44396" xr:uid="{40A8E5FB-6100-489D-BF3B-A70601D7653E}"/>
    <cellStyle name="Normal 6 2 4 7" xfId="44397" xr:uid="{81F75DF7-09D4-4A4D-9985-89BE81793BFC}"/>
    <cellStyle name="Normal 6 2 4 8" xfId="44398" xr:uid="{33758CF2-48ED-43DA-B1BC-E94B1E31DC25}"/>
    <cellStyle name="Normal 6 2 5" xfId="44399" xr:uid="{A9A0CFFA-616E-411A-B7E4-C1662AA4F188}"/>
    <cellStyle name="Normal 6 2 5 2" xfId="44400" xr:uid="{6BBFBD50-3FFC-493E-9E1A-FEC06F6999FC}"/>
    <cellStyle name="Normal 6 2 5 2 2" xfId="44401" xr:uid="{15B6D4F4-3F05-4862-941F-B388C6D6A189}"/>
    <cellStyle name="Normal 6 2 5 2 2 2" xfId="44402" xr:uid="{1DD2FED3-6A9D-40A1-A10E-B79CD9A549E3}"/>
    <cellStyle name="Normal 6 2 5 2 2 2 2" xfId="44403" xr:uid="{E843B355-772A-455E-AB28-2E59146B7D1D}"/>
    <cellStyle name="Normal 6 2 5 2 2 3" xfId="44404" xr:uid="{CA3C305B-94FD-4612-8B80-E485F125F10B}"/>
    <cellStyle name="Normal 6 2 5 2 3" xfId="44405" xr:uid="{94C7A694-F899-45D9-AC30-EA340D7C1D66}"/>
    <cellStyle name="Normal 6 2 5 2 3 2" xfId="44406" xr:uid="{2B02C67D-D3A6-4452-AE9E-2E07D036DF1E}"/>
    <cellStyle name="Normal 6 2 5 2 4" xfId="44407" xr:uid="{C11ABA9E-6D2C-4A45-B831-4D97E6703550}"/>
    <cellStyle name="Normal 6 2 5 3" xfId="44408" xr:uid="{0E13A1B8-323F-4128-AA5A-6E8489263BCE}"/>
    <cellStyle name="Normal 6 2 5 3 2" xfId="44409" xr:uid="{C096F29A-AB8C-4967-BCFD-EABBFE41D801}"/>
    <cellStyle name="Normal 6 2 5 3 2 2" xfId="44410" xr:uid="{C157F33A-6686-4742-9880-E17A289DACD8}"/>
    <cellStyle name="Normal 6 2 5 3 3" xfId="44411" xr:uid="{72ED3C9B-E09E-4267-A097-A71EECEBFDD3}"/>
    <cellStyle name="Normal 6 2 5 4" xfId="44412" xr:uid="{6E16E44F-71B8-4C5E-BBBD-5182185FC45F}"/>
    <cellStyle name="Normal 6 2 5 4 2" xfId="44413" xr:uid="{A4CC48E4-3F6F-4EF3-8698-0C0D1F09B9E1}"/>
    <cellStyle name="Normal 6 2 5 5" xfId="44414" xr:uid="{32629495-8C0F-4F37-833E-C73057C207FD}"/>
    <cellStyle name="Normal 6 2 5 5 2" xfId="44415" xr:uid="{46DCEE21-1E80-4872-9DA6-6A026E86A269}"/>
    <cellStyle name="Normal 6 2 5 6" xfId="44416" xr:uid="{ECCE7F00-3E73-410C-A815-66D34DA96EBE}"/>
    <cellStyle name="Normal 6 2 5 7" xfId="44417" xr:uid="{52610060-FC79-4F94-B4BD-ABD5515BF4D7}"/>
    <cellStyle name="Normal 6 2 6" xfId="44418" xr:uid="{F834F1C6-FABE-4CC1-83D7-44FEF8BB2476}"/>
    <cellStyle name="Normal 6 2 6 2" xfId="44419" xr:uid="{4537E71E-C21F-4A07-8ED7-1C70DD23CE9B}"/>
    <cellStyle name="Normal 6 2 6 2 2" xfId="44420" xr:uid="{DC0458BD-7BF9-458C-8F8A-918AB8D260B8}"/>
    <cellStyle name="Normal 6 2 6 2 2 2" xfId="44421" xr:uid="{C1E6230F-CB18-4DDE-BBEB-23E1AA1851DF}"/>
    <cellStyle name="Normal 6 2 6 2 2 2 2" xfId="44422" xr:uid="{D365F10C-D8D8-472F-9783-41B69F8B53F2}"/>
    <cellStyle name="Normal 6 2 6 2 2 3" xfId="44423" xr:uid="{5F048A21-38E3-48B1-9D22-F17ECE836625}"/>
    <cellStyle name="Normal 6 2 6 2 3" xfId="44424" xr:uid="{05084FA2-C0DA-427F-9FAB-4DFEA1A82B1C}"/>
    <cellStyle name="Normal 6 2 6 2 3 2" xfId="44425" xr:uid="{77939326-457E-450B-823F-890E0AB968A4}"/>
    <cellStyle name="Normal 6 2 6 2 4" xfId="44426" xr:uid="{A2D270DD-F07C-4A69-BD84-70C29BEA4360}"/>
    <cellStyle name="Normal 6 2 6 3" xfId="44427" xr:uid="{2B83E532-7B9A-478E-84FB-8F18A40D5F8E}"/>
    <cellStyle name="Normal 6 2 6 3 2" xfId="44428" xr:uid="{9E46A648-41F2-4990-9EF0-0091F689FBE1}"/>
    <cellStyle name="Normal 6 2 6 3 2 2" xfId="44429" xr:uid="{AD306A79-45A9-46E2-AAD0-98F8D04D602E}"/>
    <cellStyle name="Normal 6 2 6 3 3" xfId="44430" xr:uid="{F6216B01-2A00-4EC1-8870-C8F0E6E62246}"/>
    <cellStyle name="Normal 6 2 6 4" xfId="44431" xr:uid="{B2BB5CF5-CBC2-434E-9DC8-1CA1B9707B89}"/>
    <cellStyle name="Normal 6 2 6 4 2" xfId="44432" xr:uid="{6A3C7C1B-6676-4C92-B056-8AFB9F03EC4F}"/>
    <cellStyle name="Normal 6 2 6 5" xfId="44433" xr:uid="{4AC8B380-F96F-48F3-983C-5BE2C1B4961A}"/>
    <cellStyle name="Normal 6 2 7" xfId="44434" xr:uid="{BFD63E01-A7A5-402E-9238-FE10AF487D43}"/>
    <cellStyle name="Normal 6 2 7 2" xfId="44435" xr:uid="{8229AA97-22A2-4F17-B72D-F5CE88ED5AA4}"/>
    <cellStyle name="Normal 6 2 7 2 2" xfId="44436" xr:uid="{FE1FAE36-7212-4689-B56F-202E892D7D64}"/>
    <cellStyle name="Normal 6 2 7 2 2 2" xfId="44437" xr:uid="{201E80A8-C881-464B-A295-D7060C6199AC}"/>
    <cellStyle name="Normal 6 2 7 2 2 2 2" xfId="44438" xr:uid="{09E7E46B-FC74-4D48-A563-4218BF4EF536}"/>
    <cellStyle name="Normal 6 2 7 2 2 3" xfId="44439" xr:uid="{C2C89641-835F-478F-B47C-CECD933E385C}"/>
    <cellStyle name="Normal 6 2 7 2 3" xfId="44440" xr:uid="{38B7A807-EA4C-426D-A781-1FE1D91FA19B}"/>
    <cellStyle name="Normal 6 2 7 2 3 2" xfId="44441" xr:uid="{E08713FB-E082-4C86-9F56-C38114DB57A2}"/>
    <cellStyle name="Normal 6 2 7 2 4" xfId="44442" xr:uid="{5EF137A0-AECC-4F4C-A779-9133775B1BE9}"/>
    <cellStyle name="Normal 6 2 7 3" xfId="44443" xr:uid="{F7EAF621-2E57-4394-B66B-A6DF3D2E7A4D}"/>
    <cellStyle name="Normal 6 2 7 3 2" xfId="44444" xr:uid="{5FA30D86-96D1-4235-841F-A054066FBC77}"/>
    <cellStyle name="Normal 6 2 7 3 2 2" xfId="44445" xr:uid="{545542CC-3E6C-4DDD-9063-DEBF75B6A618}"/>
    <cellStyle name="Normal 6 2 7 3 3" xfId="44446" xr:uid="{D52DFAEC-DD72-457A-A4A2-98784F063AD3}"/>
    <cellStyle name="Normal 6 2 7 4" xfId="44447" xr:uid="{D2632160-589A-4A20-B7B5-68F796851124}"/>
    <cellStyle name="Normal 6 2 7 4 2" xfId="44448" xr:uid="{8F13F383-C6AF-4DF0-996C-0BFBCFE415F8}"/>
    <cellStyle name="Normal 6 2 7 5" xfId="44449" xr:uid="{2334124B-6683-4486-9D34-91672A6DC56C}"/>
    <cellStyle name="Normal 6 2 8" xfId="44450" xr:uid="{0F4388BF-2272-449A-88AE-34CBAC7DF1E1}"/>
    <cellStyle name="Normal 6 2 8 2" xfId="44451" xr:uid="{5AF7DB28-273B-48B9-B847-DE356C5703BA}"/>
    <cellStyle name="Normal 6 2 8 2 2" xfId="44452" xr:uid="{ECBF825C-F719-44FB-B03F-E3876BA2EE08}"/>
    <cellStyle name="Normal 6 2 8 2 2 2" xfId="44453" xr:uid="{E85CACA4-C425-4FE7-A5BE-050FEA814F7A}"/>
    <cellStyle name="Normal 6 2 8 2 2 2 2" xfId="44454" xr:uid="{E54E9FD0-A783-4009-AF7F-33A9C87DAC67}"/>
    <cellStyle name="Normal 6 2 8 2 2 3" xfId="44455" xr:uid="{4391AB17-D741-4E75-ACAC-979B86739CA7}"/>
    <cellStyle name="Normal 6 2 8 2 3" xfId="44456" xr:uid="{8C6B23CA-0909-4D21-8964-52C24E0FB642}"/>
    <cellStyle name="Normal 6 2 8 2 3 2" xfId="44457" xr:uid="{16F5E320-0920-4A9D-BF2B-498F2C815035}"/>
    <cellStyle name="Normal 6 2 8 2 4" xfId="44458" xr:uid="{404CB81F-D071-44BA-A733-9A5A879865DF}"/>
    <cellStyle name="Normal 6 2 8 3" xfId="44459" xr:uid="{15A40951-D130-4124-BC93-1CBEE658370E}"/>
    <cellStyle name="Normal 6 2 8 3 2" xfId="44460" xr:uid="{A7B89975-2352-42A4-8EF4-EAE303DA830F}"/>
    <cellStyle name="Normal 6 2 8 3 2 2" xfId="44461" xr:uid="{5C76A8E2-81DF-48B3-BC3D-0C33AC45F033}"/>
    <cellStyle name="Normal 6 2 8 3 3" xfId="44462" xr:uid="{97CA67E0-81AF-48B6-B376-69216AED9BDE}"/>
    <cellStyle name="Normal 6 2 8 4" xfId="44463" xr:uid="{A59F769C-6001-434B-A3BF-3605701009E2}"/>
    <cellStyle name="Normal 6 2 8 4 2" xfId="44464" xr:uid="{E03755FE-1E1B-4132-892C-8DB74F47621F}"/>
    <cellStyle name="Normal 6 2 8 5" xfId="44465" xr:uid="{35E491AC-9EEC-43A1-AD0F-4C85069A8554}"/>
    <cellStyle name="Normal 6 2 9" xfId="44466" xr:uid="{354C7E4C-783D-4C16-B150-02FCEB34CB01}"/>
    <cellStyle name="Normal 6 2 9 2" xfId="44467" xr:uid="{4322A3BA-151D-4CB8-B826-B29D44646C67}"/>
    <cellStyle name="Normal 6 2 9 2 2" xfId="44468" xr:uid="{4FDFA441-D633-4905-A493-C79EA35C9EC0}"/>
    <cellStyle name="Normal 6 2 9 2 2 2" xfId="44469" xr:uid="{2C865A89-AA6C-4809-A271-9FDA9480F826}"/>
    <cellStyle name="Normal 6 2 9 2 2 2 2" xfId="44470" xr:uid="{AECB1141-4831-4858-B2C9-3E6FC6AC1512}"/>
    <cellStyle name="Normal 6 2 9 2 2 3" xfId="44471" xr:uid="{AC2DC691-E458-4A7C-9BD2-B3A3E0796F6F}"/>
    <cellStyle name="Normal 6 2 9 2 3" xfId="44472" xr:uid="{E53AC05F-A839-4B3F-AE8B-9911B024DF1D}"/>
    <cellStyle name="Normal 6 2 9 2 3 2" xfId="44473" xr:uid="{AE89ABAC-C67F-4226-B223-E46151D1A9E4}"/>
    <cellStyle name="Normal 6 2 9 2 4" xfId="44474" xr:uid="{A1AB7FA5-267D-4B90-9C53-1CC92DC7104E}"/>
    <cellStyle name="Normal 6 2 9 3" xfId="44475" xr:uid="{7FBBE1AD-8A9F-4D1D-A225-F6CC9B66E1EF}"/>
    <cellStyle name="Normal 6 2 9 3 2" xfId="44476" xr:uid="{9F7BF3DA-2A6F-4136-95FD-8372437922ED}"/>
    <cellStyle name="Normal 6 2 9 3 2 2" xfId="44477" xr:uid="{A487F634-69EA-47AA-9B8C-9DFF91B847B7}"/>
    <cellStyle name="Normal 6 2 9 3 3" xfId="44478" xr:uid="{BA4F88DC-FD4F-46E4-8F2D-1E33CDFE793A}"/>
    <cellStyle name="Normal 6 2 9 4" xfId="44479" xr:uid="{DAEBF7A7-FDDB-469F-9275-157B9F4895D2}"/>
    <cellStyle name="Normal 6 2 9 4 2" xfId="44480" xr:uid="{6D803AB2-D272-48C6-83D8-E2A9E1041497}"/>
    <cellStyle name="Normal 6 2 9 5" xfId="44481" xr:uid="{720B8ECB-0F83-41E8-BA46-89FD26C43026}"/>
    <cellStyle name="Normal 6 2_Asset Register (new)" xfId="44482" xr:uid="{B9F9C982-33CE-4581-BD1E-33F472B18CAF}"/>
    <cellStyle name="Normal 6 3" xfId="44483" xr:uid="{8BC598D2-8CD1-42A0-98AC-FD3B35695616}"/>
    <cellStyle name="Normal 6 3 10" xfId="44484" xr:uid="{979D98C6-8174-4CCB-8A98-AB004B273309}"/>
    <cellStyle name="Normal 6 3 10 2" xfId="44485" xr:uid="{FB01158F-EC37-443D-994B-7D93A148FA54}"/>
    <cellStyle name="Normal 6 3 11" xfId="44486" xr:uid="{B8EFFF87-8CF2-4B95-8095-515229125BFF}"/>
    <cellStyle name="Normal 6 3 11 2" xfId="44487" xr:uid="{69DE68C9-F228-44D4-9FDE-0F4E0E4383C1}"/>
    <cellStyle name="Normal 6 3 12" xfId="44488" xr:uid="{40E5FD57-98C2-4196-A30F-81EF382F5161}"/>
    <cellStyle name="Normal 6 3 13" xfId="44489" xr:uid="{69EDD8F1-44B7-4E51-82DD-003A5F572C8B}"/>
    <cellStyle name="Normal 6 3 2" xfId="44490" xr:uid="{73FDD738-EBFC-4C75-A2CA-C011B8B040D1}"/>
    <cellStyle name="Normal 6 3 2 2" xfId="44491" xr:uid="{5239EEBB-7CB0-4275-A286-67AE772E5412}"/>
    <cellStyle name="Normal 6 3 2 2 2" xfId="44492" xr:uid="{5C2F1A72-66F5-48CE-B79F-794A07EE4B34}"/>
    <cellStyle name="Normal 6 3 2 2 2 2" xfId="44493" xr:uid="{52D48312-77AC-4E47-AF0B-B3E4DE4C90F1}"/>
    <cellStyle name="Normal 6 3 2 2 2 2 2" xfId="44494" xr:uid="{74CE1E61-277C-473C-A96A-25DDB0A36F10}"/>
    <cellStyle name="Normal 6 3 2 2 2 2 2 2" xfId="44495" xr:uid="{060EB6A1-DA1E-4024-AD77-1B819407DAA3}"/>
    <cellStyle name="Normal 6 3 2 2 2 2 3" xfId="44496" xr:uid="{5F2F93AD-2FF2-47F0-8035-CC966CC12C5E}"/>
    <cellStyle name="Normal 6 3 2 2 2 3" xfId="44497" xr:uid="{B0A19FBC-3B57-45AF-BD99-FD084E5BDBBB}"/>
    <cellStyle name="Normal 6 3 2 2 2 3 2" xfId="44498" xr:uid="{3403E3C7-7914-4EA7-B9DE-07CADBC2D892}"/>
    <cellStyle name="Normal 6 3 2 2 2 4" xfId="44499" xr:uid="{C89E8812-F8B7-4BA5-97E4-2C08EBA91CB8}"/>
    <cellStyle name="Normal 6 3 2 2 2 4 2" xfId="44500" xr:uid="{1C29E59E-1E92-45EB-8F37-6C798C2DB7F3}"/>
    <cellStyle name="Normal 6 3 2 2 2 5" xfId="44501" xr:uid="{F0C5FB3F-B1F6-4DAF-8648-A4280807F59F}"/>
    <cellStyle name="Normal 6 3 2 2 2 6" xfId="44502" xr:uid="{34DF3081-CE44-411E-A41F-FAF77ADF2BB6}"/>
    <cellStyle name="Normal 6 3 2 2 3" xfId="44503" xr:uid="{F157B400-F8AF-4EAE-8F5A-726E73A9EED4}"/>
    <cellStyle name="Normal 6 3 2 2 3 2" xfId="44504" xr:uid="{DBB0CB29-DEDC-4535-945B-DCEA492658EE}"/>
    <cellStyle name="Normal 6 3 2 2 3 2 2" xfId="44505" xr:uid="{5B50E9A4-FA2B-4785-B444-C8D4220237C0}"/>
    <cellStyle name="Normal 6 3 2 2 3 3" xfId="44506" xr:uid="{27E0C49B-F3CB-40A1-874F-75948E228375}"/>
    <cellStyle name="Normal 6 3 2 2 4" xfId="44507" xr:uid="{C1611284-968A-4FB7-B409-29E56BFCB7E1}"/>
    <cellStyle name="Normal 6 3 2 2 4 2" xfId="44508" xr:uid="{58ECC7A3-A33C-44AC-AD88-1DDC0E552F71}"/>
    <cellStyle name="Normal 6 3 2 2 5" xfId="44509" xr:uid="{88E12668-99D9-4BFB-A770-5F8501DCAB4E}"/>
    <cellStyle name="Normal 6 3 2 2 5 2" xfId="44510" xr:uid="{9A9A2ECE-A128-4FC8-B52D-3010BCFE82CE}"/>
    <cellStyle name="Normal 6 3 2 2 6" xfId="44511" xr:uid="{41D65412-4C8F-40FA-B073-F33A30E4F10A}"/>
    <cellStyle name="Normal 6 3 2 2 7" xfId="44512" xr:uid="{33655004-B1A2-4AB7-AC4D-3D09B902C0B2}"/>
    <cellStyle name="Normal 6 3 2 3" xfId="44513" xr:uid="{7E779BCE-ED05-42E4-9D79-14098AEFDFA6}"/>
    <cellStyle name="Normal 6 3 2 3 2" xfId="44514" xr:uid="{8F40654D-D47B-4B4B-87B0-48791E9706D8}"/>
    <cellStyle name="Normal 6 3 2 3 2 2" xfId="44515" xr:uid="{E6A0DCAB-48BB-4847-AE8E-3527EDA99196}"/>
    <cellStyle name="Normal 6 3 2 3 2 2 2" xfId="44516" xr:uid="{A2BBA7E9-1BE1-4C23-9015-8CA0A2AA6B04}"/>
    <cellStyle name="Normal 6 3 2 3 2 2 2 2" xfId="44517" xr:uid="{AFD72847-0049-4F2F-9D43-133AB66F74AC}"/>
    <cellStyle name="Normal 6 3 2 3 2 2 3" xfId="44518" xr:uid="{619B5106-CFD9-423A-A20F-5C2D65A4CB12}"/>
    <cellStyle name="Normal 6 3 2 3 2 3" xfId="44519" xr:uid="{88B1CF99-AFFB-4F1E-B55C-0022C24A3173}"/>
    <cellStyle name="Normal 6 3 2 3 2 3 2" xfId="44520" xr:uid="{C9E746B0-6F4B-49A9-BCFA-C19509861E91}"/>
    <cellStyle name="Normal 6 3 2 3 2 4" xfId="44521" xr:uid="{DBB89996-3F2C-4A10-BD79-A074431B7913}"/>
    <cellStyle name="Normal 6 3 2 3 3" xfId="44522" xr:uid="{F24D4A24-33D8-4793-94B2-A5E0DD85D6A9}"/>
    <cellStyle name="Normal 6 3 2 3 3 2" xfId="44523" xr:uid="{84564531-F2AE-4F9A-8366-41747E4EFCEF}"/>
    <cellStyle name="Normal 6 3 2 3 3 2 2" xfId="44524" xr:uid="{AE483B72-10BB-4264-A539-8CCBD9B31050}"/>
    <cellStyle name="Normal 6 3 2 3 3 3" xfId="44525" xr:uid="{51D3F8F2-755D-4CDC-821E-57DC21BF2396}"/>
    <cellStyle name="Normal 6 3 2 3 4" xfId="44526" xr:uid="{8D8E6320-6FCC-494F-B2F9-3D231E6F39E7}"/>
    <cellStyle name="Normal 6 3 2 3 4 2" xfId="44527" xr:uid="{AE76846E-78B5-4246-BEE4-D9BED11E0B99}"/>
    <cellStyle name="Normal 6 3 2 3 5" xfId="44528" xr:uid="{2702AD9E-D25A-4D0F-8687-C4B0601C679C}"/>
    <cellStyle name="Normal 6 3 2 3 5 2" xfId="44529" xr:uid="{874849ED-49E5-4CB8-B7F0-48DD828199A4}"/>
    <cellStyle name="Normal 6 3 2 3 6" xfId="44530" xr:uid="{C2DCD501-A335-4D52-8CC8-722F7B9DE90E}"/>
    <cellStyle name="Normal 6 3 2 3 7" xfId="44531" xr:uid="{C22C120B-7E3D-4C5B-9888-3CD18DAA04D6}"/>
    <cellStyle name="Normal 6 3 2 4" xfId="44532" xr:uid="{474BB96D-39E9-466A-96F4-2D3980AD82A1}"/>
    <cellStyle name="Normal 6 3 2 4 2" xfId="44533" xr:uid="{369883C1-CC6E-43F8-890D-A3A192384EFD}"/>
    <cellStyle name="Normal 6 3 2 4 2 2" xfId="44534" xr:uid="{7758E0CA-F1BF-4B0E-9B25-200AD49790F1}"/>
    <cellStyle name="Normal 6 3 2 4 2 2 2" xfId="44535" xr:uid="{68BE38BB-8CEE-4255-94CD-9CC4E0AE1186}"/>
    <cellStyle name="Normal 6 3 2 4 2 3" xfId="44536" xr:uid="{E09AD013-B117-4053-A5D4-BCAB67294E21}"/>
    <cellStyle name="Normal 6 3 2 4 3" xfId="44537" xr:uid="{627F959E-5A8C-41B3-96F5-703BE34B8E98}"/>
    <cellStyle name="Normal 6 3 2 4 3 2" xfId="44538" xr:uid="{604BAC5A-03AF-4AF5-B58C-4DF33A0B8BBD}"/>
    <cellStyle name="Normal 6 3 2 4 4" xfId="44539" xr:uid="{BB27D108-0B94-4EEB-931C-0CDAEE6D4E98}"/>
    <cellStyle name="Normal 6 3 2 5" xfId="44540" xr:uid="{79CC837F-5654-44B3-AC2D-00552151C799}"/>
    <cellStyle name="Normal 6 3 2 5 2" xfId="44541" xr:uid="{F5D684A9-CF62-4DAF-A0A2-6F3ECC403EAC}"/>
    <cellStyle name="Normal 6 3 2 5 2 2" xfId="44542" xr:uid="{A9A2838B-C4C6-43F7-9973-A450D93418BC}"/>
    <cellStyle name="Normal 6 3 2 5 3" xfId="44543" xr:uid="{AF1F356B-5660-4B65-BD4E-663B976F998C}"/>
    <cellStyle name="Normal 6 3 2 6" xfId="44544" xr:uid="{6D6F8C1D-F218-4109-BA12-201D4D827327}"/>
    <cellStyle name="Normal 6 3 2 6 2" xfId="44545" xr:uid="{83F6F5DB-E3F9-46AD-949F-0FA80B788778}"/>
    <cellStyle name="Normal 6 3 2 7" xfId="44546" xr:uid="{35B7F546-D59F-4B19-8C67-97272C591B41}"/>
    <cellStyle name="Normal 6 3 2 7 2" xfId="44547" xr:uid="{986BADBC-ED0F-42CA-858F-0AC6E33953E7}"/>
    <cellStyle name="Normal 6 3 2 8" xfId="44548" xr:uid="{D4CC005B-6483-4CEF-BF76-F2A9B7F975E3}"/>
    <cellStyle name="Normal 6 3 2 9" xfId="44549" xr:uid="{ABD8BF70-1760-419B-8C07-28F0EAC910C1}"/>
    <cellStyle name="Normal 6 3 3" xfId="44550" xr:uid="{3A43A7C3-69E2-49E9-BC4E-93A302D1409D}"/>
    <cellStyle name="Normal 6 3 3 2" xfId="44551" xr:uid="{3CAF2E40-E2CF-4EC5-8873-289FE899DBF7}"/>
    <cellStyle name="Normal 6 3 3 2 2" xfId="44552" xr:uid="{0BE0B2C7-200B-409A-B463-6F4D77598EA3}"/>
    <cellStyle name="Normal 6 3 3 2 2 2" xfId="44553" xr:uid="{B3A802B5-5B0A-4187-B803-69D90CD1CC7A}"/>
    <cellStyle name="Normal 6 3 3 2 2 2 2" xfId="44554" xr:uid="{9A93E846-8A71-4EEA-8E8B-3875DEB6671A}"/>
    <cellStyle name="Normal 6 3 3 2 2 2 2 2" xfId="44555" xr:uid="{E6ECC2D8-F815-4B7C-8F86-691C82305702}"/>
    <cellStyle name="Normal 6 3 3 2 2 2 3" xfId="44556" xr:uid="{142E4941-D3DA-44A3-8140-B58483F26297}"/>
    <cellStyle name="Normal 6 3 3 2 2 3" xfId="44557" xr:uid="{60C42C10-7B7D-4C73-B6E1-BD4586F95193}"/>
    <cellStyle name="Normal 6 3 3 2 2 3 2" xfId="44558" xr:uid="{74555267-DF92-4C7C-A89D-A883A0AC19B3}"/>
    <cellStyle name="Normal 6 3 3 2 2 4" xfId="44559" xr:uid="{1B14AE4C-4C67-4C6A-9FA7-789E77F44C56}"/>
    <cellStyle name="Normal 6 3 3 2 3" xfId="44560" xr:uid="{09167025-47A5-40F7-8C0A-8E859EECB492}"/>
    <cellStyle name="Normal 6 3 3 2 3 2" xfId="44561" xr:uid="{DD832C52-B569-47DF-A8B4-5648CAD23AEB}"/>
    <cellStyle name="Normal 6 3 3 2 3 2 2" xfId="44562" xr:uid="{7DFEA3BC-AEF3-49B3-AD6F-B4C14437280F}"/>
    <cellStyle name="Normal 6 3 3 2 3 3" xfId="44563" xr:uid="{16AFD44F-80B5-4820-99EE-487932B182BD}"/>
    <cellStyle name="Normal 6 3 3 2 4" xfId="44564" xr:uid="{A23C4B59-9D1D-41A7-9A1F-D7E4B612EDC8}"/>
    <cellStyle name="Normal 6 3 3 2 4 2" xfId="44565" xr:uid="{BD256C93-93ED-4FFC-9BA0-C2AE85D7FA46}"/>
    <cellStyle name="Normal 6 3 3 2 5" xfId="44566" xr:uid="{6C7F493E-91A1-475C-875F-B1EF827748FC}"/>
    <cellStyle name="Normal 6 3 3 2 5 2" xfId="44567" xr:uid="{78A6DDF0-6F8A-47D0-9694-11B898A62A9B}"/>
    <cellStyle name="Normal 6 3 3 2 6" xfId="44568" xr:uid="{DFC5A494-9F6E-4AE2-AECC-E6FB0039CC22}"/>
    <cellStyle name="Normal 6 3 3 2 7" xfId="44569" xr:uid="{9F6D2BBC-9635-41E9-B9B8-AAE078B576A2}"/>
    <cellStyle name="Normal 6 3 3 3" xfId="44570" xr:uid="{C1A231BD-D3C6-47DC-ACC7-73DBA7587C4B}"/>
    <cellStyle name="Normal 6 3 3 3 2" xfId="44571" xr:uid="{BBF3C495-73C7-400C-90E6-6BAC78DE08D0}"/>
    <cellStyle name="Normal 6 3 3 3 2 2" xfId="44572" xr:uid="{4AEB428C-04AB-4AD0-86EA-551A57A8F86B}"/>
    <cellStyle name="Normal 6 3 3 3 2 2 2" xfId="44573" xr:uid="{4E7EF39D-D19D-4B7F-9271-2EC3FE33C98E}"/>
    <cellStyle name="Normal 6 3 3 3 2 3" xfId="44574" xr:uid="{E1003722-5F9D-4D75-AB7B-90DCF97CA552}"/>
    <cellStyle name="Normal 6 3 3 3 3" xfId="44575" xr:uid="{057D3315-C0EE-40D6-AAB9-14F181176303}"/>
    <cellStyle name="Normal 6 3 3 3 3 2" xfId="44576" xr:uid="{E9FE68E0-3ECC-4032-B141-C92D1BF7A3C4}"/>
    <cellStyle name="Normal 6 3 3 3 4" xfId="44577" xr:uid="{5C38380F-396D-4552-B4E5-11B9ABE3AAC5}"/>
    <cellStyle name="Normal 6 3 3 4" xfId="44578" xr:uid="{79D50693-F00B-4E4E-8C1A-EE95574111A2}"/>
    <cellStyle name="Normal 6 3 3 4 2" xfId="44579" xr:uid="{67EA51B0-2DD7-4169-9825-432FF34DE40E}"/>
    <cellStyle name="Normal 6 3 3 4 2 2" xfId="44580" xr:uid="{19815A31-AFCE-480C-81AB-7CDF79B03173}"/>
    <cellStyle name="Normal 6 3 3 4 3" xfId="44581" xr:uid="{D5EFA41A-E5AA-4605-9A5D-B70EF98823E4}"/>
    <cellStyle name="Normal 6 3 3 5" xfId="44582" xr:uid="{3DD7EE3F-0269-41D5-92F7-9B89CDB25E3E}"/>
    <cellStyle name="Normal 6 3 3 5 2" xfId="44583" xr:uid="{D679DD1C-5461-406E-924A-6D69CEDE0247}"/>
    <cellStyle name="Normal 6 3 3 6" xfId="44584" xr:uid="{C04523CC-402F-4D3C-9DD4-06C543A56C96}"/>
    <cellStyle name="Normal 6 3 3 6 2" xfId="44585" xr:uid="{9A83AA3F-5679-43E1-B449-D2A1CEAC316C}"/>
    <cellStyle name="Normal 6 3 3 7" xfId="44586" xr:uid="{097F6202-6D09-4FB5-85A2-32D395079CE1}"/>
    <cellStyle name="Normal 6 3 3 8" xfId="44587" xr:uid="{67CE1E54-27CD-460A-A550-AA956BA1AE82}"/>
    <cellStyle name="Normal 6 3 4" xfId="44588" xr:uid="{7D35E795-6145-41F1-8A00-121BB2E7FD89}"/>
    <cellStyle name="Normal 6 3 4 2" xfId="44589" xr:uid="{7D8B3482-5DCA-48E8-B12D-46EC37906096}"/>
    <cellStyle name="Normal 6 3 4 2 2" xfId="44590" xr:uid="{A800B202-41C4-4B3A-B6D9-4907714E0D13}"/>
    <cellStyle name="Normal 6 3 4 2 2 2" xfId="44591" xr:uid="{48CF24C7-0AF1-417E-A97D-FBBF39FF9060}"/>
    <cellStyle name="Normal 6 3 4 2 2 2 2" xfId="44592" xr:uid="{C6F378C6-518F-43FA-A43D-E1FFBF86DBB6}"/>
    <cellStyle name="Normal 6 3 4 2 2 3" xfId="44593" xr:uid="{C8D0A6E0-80E2-480A-9E3D-70ECC325479D}"/>
    <cellStyle name="Normal 6 3 4 2 3" xfId="44594" xr:uid="{79B7BDC0-3597-4C57-BFDF-0478DAAAB19C}"/>
    <cellStyle name="Normal 6 3 4 2 3 2" xfId="44595" xr:uid="{C70A5E44-F935-458C-9001-7295716B9714}"/>
    <cellStyle name="Normal 6 3 4 2 4" xfId="44596" xr:uid="{628C42B2-93E0-40B0-A227-EC474AEC45E5}"/>
    <cellStyle name="Normal 6 3 4 3" xfId="44597" xr:uid="{882A5B91-40C5-4DC7-9F3F-0A67ED8360BF}"/>
    <cellStyle name="Normal 6 3 4 3 2" xfId="44598" xr:uid="{F967271B-2771-4BD1-9A20-A2456BBEF72A}"/>
    <cellStyle name="Normal 6 3 4 3 2 2" xfId="44599" xr:uid="{7E9A2E75-57D4-4CBE-BCC2-9A04C97B960E}"/>
    <cellStyle name="Normal 6 3 4 3 3" xfId="44600" xr:uid="{ED6D85BC-268F-4E7E-8DAB-745D2508AC77}"/>
    <cellStyle name="Normal 6 3 4 4" xfId="44601" xr:uid="{6E31A60F-C884-41C7-B433-8707AD60D896}"/>
    <cellStyle name="Normal 6 3 4 4 2" xfId="44602" xr:uid="{1D324452-00F2-4EDC-BAE6-867A51C803A1}"/>
    <cellStyle name="Normal 6 3 4 5" xfId="44603" xr:uid="{4A63D3A4-8F6B-491C-BEC4-BBF4762494D8}"/>
    <cellStyle name="Normal 6 3 4 5 2" xfId="44604" xr:uid="{76502A96-E06D-4FB4-BC6A-349E08DB7DAC}"/>
    <cellStyle name="Normal 6 3 4 6" xfId="44605" xr:uid="{CB9ECA7F-4FEE-46F6-A7AA-AB3C9665C384}"/>
    <cellStyle name="Normal 6 3 4 7" xfId="44606" xr:uid="{2A6A1EA3-672F-437D-B7C7-BBBFA0F1DD1F}"/>
    <cellStyle name="Normal 6 3 5" xfId="44607" xr:uid="{CB12C3AB-2541-4D07-A89A-E9118A594CE8}"/>
    <cellStyle name="Normal 6 3 5 2" xfId="44608" xr:uid="{A5AB649B-A885-41A7-A27E-178D2D904106}"/>
    <cellStyle name="Normal 6 3 5 2 2" xfId="44609" xr:uid="{1155485F-EBFC-42E7-A6BD-E86549CD74FF}"/>
    <cellStyle name="Normal 6 3 5 2 2 2" xfId="44610" xr:uid="{3F58C002-8017-4315-B602-5635950F89E5}"/>
    <cellStyle name="Normal 6 3 5 2 2 2 2" xfId="44611" xr:uid="{0228C081-3E7A-4CD7-8C2E-1FB68BBE8BD7}"/>
    <cellStyle name="Normal 6 3 5 2 2 3" xfId="44612" xr:uid="{2E64DA1F-BA8B-4B45-9201-90AEEEEBFC15}"/>
    <cellStyle name="Normal 6 3 5 2 3" xfId="44613" xr:uid="{B5013765-E778-41C5-8CE5-780A5BFC9698}"/>
    <cellStyle name="Normal 6 3 5 2 3 2" xfId="44614" xr:uid="{8F964FD9-1089-4CA3-A970-8B0516392CB4}"/>
    <cellStyle name="Normal 6 3 5 2 4" xfId="44615" xr:uid="{62CF45A0-DBDD-4E12-A4EB-30F3F2D0616A}"/>
    <cellStyle name="Normal 6 3 5 3" xfId="44616" xr:uid="{543DFD5F-914E-43B5-858D-1AF0FC144AE6}"/>
    <cellStyle name="Normal 6 3 5 3 2" xfId="44617" xr:uid="{FC0D25A3-5A90-4F0F-AA7D-9ADD89F13D1F}"/>
    <cellStyle name="Normal 6 3 5 3 2 2" xfId="44618" xr:uid="{D74DD875-8C0A-4693-A6A7-9CA190D7DB11}"/>
    <cellStyle name="Normal 6 3 5 3 3" xfId="44619" xr:uid="{C1493461-E38F-4571-8FAF-A9FCFB8E82BD}"/>
    <cellStyle name="Normal 6 3 5 4" xfId="44620" xr:uid="{FC41D3EA-20D6-48C2-B02F-371A269505C4}"/>
    <cellStyle name="Normal 6 3 5 4 2" xfId="44621" xr:uid="{55CF07E8-5453-42D3-A23A-0730A46F5AE0}"/>
    <cellStyle name="Normal 6 3 5 5" xfId="44622" xr:uid="{D9C901E0-6C78-4D12-848B-2539C4750073}"/>
    <cellStyle name="Normal 6 3 6" xfId="44623" xr:uid="{47E40076-9AB9-4E52-9C9E-F7D040283562}"/>
    <cellStyle name="Normal 6 3 6 2" xfId="44624" xr:uid="{3F3E336C-21E7-46A0-ACA2-4ECAD43059C7}"/>
    <cellStyle name="Normal 6 3 6 2 2" xfId="44625" xr:uid="{D7B79C77-CFA5-4954-B43D-029CE7477F8E}"/>
    <cellStyle name="Normal 6 3 6 2 2 2" xfId="44626" xr:uid="{628BC58A-8A24-4DE0-BA1E-B3A4F8033305}"/>
    <cellStyle name="Normal 6 3 6 2 2 2 2" xfId="44627" xr:uid="{4D2CD9AC-EF02-4639-B5E8-B45FE826257E}"/>
    <cellStyle name="Normal 6 3 6 2 2 3" xfId="44628" xr:uid="{AC0E1F43-0E46-4DBF-9974-CE45F7262600}"/>
    <cellStyle name="Normal 6 3 6 2 3" xfId="44629" xr:uid="{3F436930-667C-40F4-BC7B-372CF0C12152}"/>
    <cellStyle name="Normal 6 3 6 2 3 2" xfId="44630" xr:uid="{B6DA2660-1D22-4F7B-8931-8393770691F3}"/>
    <cellStyle name="Normal 6 3 6 2 4" xfId="44631" xr:uid="{0DA8855A-1415-4E28-9480-BB2534296383}"/>
    <cellStyle name="Normal 6 3 6 3" xfId="44632" xr:uid="{E94A8426-EDF8-41A4-9711-3A098037A760}"/>
    <cellStyle name="Normal 6 3 6 3 2" xfId="44633" xr:uid="{2D5B89C9-F4E7-482C-92DD-840620E8A625}"/>
    <cellStyle name="Normal 6 3 6 3 2 2" xfId="44634" xr:uid="{010AE41F-4A1F-491B-A836-AFF1297F1F09}"/>
    <cellStyle name="Normal 6 3 6 3 3" xfId="44635" xr:uid="{ED24EB32-A2BF-43C4-BE96-88170D888FD7}"/>
    <cellStyle name="Normal 6 3 6 4" xfId="44636" xr:uid="{BF4E9766-B1CF-46CC-BD49-8A4BD39D0BF9}"/>
    <cellStyle name="Normal 6 3 6 4 2" xfId="44637" xr:uid="{6926AFAA-43B6-40B7-A719-F45444C557D0}"/>
    <cellStyle name="Normal 6 3 6 5" xfId="44638" xr:uid="{868A3530-6156-40BE-934F-00BC2803456C}"/>
    <cellStyle name="Normal 6 3 7" xfId="44639" xr:uid="{5056A592-971C-44D7-9FD5-E330C7410FA5}"/>
    <cellStyle name="Normal 6 3 7 2" xfId="44640" xr:uid="{B0FF9C34-D4C1-4EF2-902C-571F28A592EC}"/>
    <cellStyle name="Normal 6 3 7 2 2" xfId="44641" xr:uid="{71D4B0DB-EBE3-44DB-9055-A090B2AD7E36}"/>
    <cellStyle name="Normal 6 3 7 2 2 2" xfId="44642" xr:uid="{C41DF7FB-1773-4418-BA73-6EA7244992CD}"/>
    <cellStyle name="Normal 6 3 7 2 2 2 2" xfId="44643" xr:uid="{9AE304CC-8E18-4F7D-A00E-8663E11F1B7B}"/>
    <cellStyle name="Normal 6 3 7 2 2 3" xfId="44644" xr:uid="{DE2C6615-8B67-4C6E-B185-B37CD312D5E0}"/>
    <cellStyle name="Normal 6 3 7 2 3" xfId="44645" xr:uid="{D535298D-0CA3-4980-AA13-FB8B40257ED8}"/>
    <cellStyle name="Normal 6 3 7 2 3 2" xfId="44646" xr:uid="{962626D4-B330-4D31-B7FD-910193546FE6}"/>
    <cellStyle name="Normal 6 3 7 2 4" xfId="44647" xr:uid="{5F68D5E7-4F08-450E-B98E-957F8C37FBB1}"/>
    <cellStyle name="Normal 6 3 7 3" xfId="44648" xr:uid="{246AD833-6A46-4EAE-AC46-DAEE8EAF4CA6}"/>
    <cellStyle name="Normal 6 3 7 3 2" xfId="44649" xr:uid="{E35323E4-C513-4A97-B341-71E963EB4F46}"/>
    <cellStyle name="Normal 6 3 7 3 2 2" xfId="44650" xr:uid="{D3529694-0D4F-4B9F-80AF-E6A232FF7AA4}"/>
    <cellStyle name="Normal 6 3 7 3 3" xfId="44651" xr:uid="{406B5869-0150-4ABC-8897-B79AC091ECC7}"/>
    <cellStyle name="Normal 6 3 7 4" xfId="44652" xr:uid="{C0F19D36-8F92-4552-8990-ED9F07E7F873}"/>
    <cellStyle name="Normal 6 3 7 4 2" xfId="44653" xr:uid="{6F45C467-6395-4A3D-A7A5-542E6A68CA30}"/>
    <cellStyle name="Normal 6 3 7 5" xfId="44654" xr:uid="{B8DF672A-5FCD-4F27-913D-607682DB2249}"/>
    <cellStyle name="Normal 6 3 8" xfId="44655" xr:uid="{70791798-D530-4FD6-BFE8-BA2A4CF6E077}"/>
    <cellStyle name="Normal 6 3 8 2" xfId="44656" xr:uid="{0863E5F9-478E-423C-8D54-589565AB56F6}"/>
    <cellStyle name="Normal 6 3 8 2 2" xfId="44657" xr:uid="{00CDCA99-67E7-4FFA-9337-B9E63C4DDF68}"/>
    <cellStyle name="Normal 6 3 8 2 2 2" xfId="44658" xr:uid="{546136AF-3E2D-4092-A909-7AFEE906972C}"/>
    <cellStyle name="Normal 6 3 8 2 3" xfId="44659" xr:uid="{C34E0E4A-28D6-4A81-A52D-5450E3275FB2}"/>
    <cellStyle name="Normal 6 3 8 3" xfId="44660" xr:uid="{01754344-36AD-49B4-8846-E76BFC2435F8}"/>
    <cellStyle name="Normal 6 3 8 3 2" xfId="44661" xr:uid="{52FB818E-5463-41ED-B898-AC6F556C6057}"/>
    <cellStyle name="Normal 6 3 8 4" xfId="44662" xr:uid="{F3F036B2-C7D6-448B-AD76-98D07C58F9E5}"/>
    <cellStyle name="Normal 6 3 9" xfId="44663" xr:uid="{44FD49A7-4BAC-40DB-A91B-164E50DF34BD}"/>
    <cellStyle name="Normal 6 3 9 2" xfId="44664" xr:uid="{B0FC0CE2-87B4-469F-A37D-F579FE0CD43B}"/>
    <cellStyle name="Normal 6 3 9 2 2" xfId="44665" xr:uid="{B82525CD-37B2-4300-933E-328C9A876A80}"/>
    <cellStyle name="Normal 6 3 9 3" xfId="44666" xr:uid="{1B6FD48A-173F-42DB-ABB8-DAC589921B9E}"/>
    <cellStyle name="Normal 6 3_Asset Register (new)" xfId="44667" xr:uid="{152FA92C-2E56-44E0-899A-509C51C964DD}"/>
    <cellStyle name="Normal 6 4" xfId="44668" xr:uid="{8C1E58EB-EB54-4C51-82E0-1B0FDA6FB9BA}"/>
    <cellStyle name="Normal 6 4 10" xfId="44669" xr:uid="{B0F6B6CD-4C77-43A8-8732-192B7DBD1B82}"/>
    <cellStyle name="Normal 6 4 11" xfId="44670" xr:uid="{087FFCFF-B8EC-4FBD-B630-A3FA16E30D0E}"/>
    <cellStyle name="Normal 6 4 2" xfId="44671" xr:uid="{CED1139E-FC41-42DD-8CC7-1C6946E2CDF4}"/>
    <cellStyle name="Normal 6 4 2 2" xfId="44672" xr:uid="{099B51CA-3B45-48A3-8A01-751E7416927D}"/>
    <cellStyle name="Normal 6 4 2 2 2" xfId="44673" xr:uid="{BFAC86F7-285D-4C0F-9BC1-ECADB1555D38}"/>
    <cellStyle name="Normal 6 4 2 2 2 2" xfId="44674" xr:uid="{7171D75A-2485-470C-A2B9-8909C3A07BE8}"/>
    <cellStyle name="Normal 6 4 2 2 2 2 2" xfId="44675" xr:uid="{7F0EDA12-B668-4D08-9835-5A0ED50579AF}"/>
    <cellStyle name="Normal 6 4 2 2 2 3" xfId="44676" xr:uid="{FAE8032C-E3D6-4AF7-B354-D58C073B76CD}"/>
    <cellStyle name="Normal 6 4 2 2 3" xfId="44677" xr:uid="{A4B27C78-5166-457E-B783-816A4459A840}"/>
    <cellStyle name="Normal 6 4 2 2 3 2" xfId="44678" xr:uid="{0142E4AB-D9BD-4B31-9556-72D3B4AEA51F}"/>
    <cellStyle name="Normal 6 4 2 2 4" xfId="44679" xr:uid="{C33A4F34-72E5-4AC3-9B38-44A8DE7D4B3B}"/>
    <cellStyle name="Normal 6 4 2 2 4 2" xfId="44680" xr:uid="{CF033599-205A-4374-AEDB-A1AE2883BB1E}"/>
    <cellStyle name="Normal 6 4 2 2 5" xfId="44681" xr:uid="{B1B88260-66DB-4C92-9991-BE7174B5C545}"/>
    <cellStyle name="Normal 6 4 2 2 6" xfId="44682" xr:uid="{931838B1-C447-4352-9EA1-CA2414D04DCF}"/>
    <cellStyle name="Normal 6 4 2 3" xfId="44683" xr:uid="{16AF7A9B-4E8D-4792-BC95-A119A529E2D2}"/>
    <cellStyle name="Normal 6 4 2 3 2" xfId="44684" xr:uid="{7EFE01BA-3AED-4B20-81E8-CC5A71D30FE3}"/>
    <cellStyle name="Normal 6 4 2 3 2 2" xfId="44685" xr:uid="{E12E24D0-E595-46BD-876A-DC9FA04B9D98}"/>
    <cellStyle name="Normal 6 4 2 3 3" xfId="44686" xr:uid="{9DEABE3F-E0B5-4B89-92A2-DB1AACC4FBEB}"/>
    <cellStyle name="Normal 6 4 2 4" xfId="44687" xr:uid="{C2511D67-DA93-477C-88F4-F9D3F46CD223}"/>
    <cellStyle name="Normal 6 4 2 4 2" xfId="44688" xr:uid="{64483D98-1A41-445B-AFDD-3A673CBDC52F}"/>
    <cellStyle name="Normal 6 4 2 5" xfId="44689" xr:uid="{AEA4FABE-DA0D-435C-93E0-E5C23479C5DF}"/>
    <cellStyle name="Normal 6 4 2 5 2" xfId="44690" xr:uid="{EC6FCF1E-2ADE-4807-9AAA-58C7AE4D924F}"/>
    <cellStyle name="Normal 6 4 2 6" xfId="44691" xr:uid="{B3B5992B-1E26-4EFE-9FA2-832D85BE2286}"/>
    <cellStyle name="Normal 6 4 2 7" xfId="44692" xr:uid="{0C5855A3-ACDB-4A07-8C43-E1FC9D528996}"/>
    <cellStyle name="Normal 6 4 3" xfId="44693" xr:uid="{2533CE10-0ADD-4837-B2DD-53079C690DF4}"/>
    <cellStyle name="Normal 6 4 3 2" xfId="44694" xr:uid="{E72619F0-2558-4A6F-8606-5546C83DB21E}"/>
    <cellStyle name="Normal 6 4 3 2 2" xfId="44695" xr:uid="{5E091AEC-E52E-4845-A7BD-516C2F12E5D3}"/>
    <cellStyle name="Normal 6 4 3 2 2 2" xfId="44696" xr:uid="{D0D8623E-49F6-4234-BC34-6CAB3154912C}"/>
    <cellStyle name="Normal 6 4 3 2 2 2 2" xfId="44697" xr:uid="{7C76ED27-75BA-416C-B7BC-61B77D80C6E5}"/>
    <cellStyle name="Normal 6 4 3 2 2 3" xfId="44698" xr:uid="{EA0260E4-6A97-4AED-B887-D7FDAC7E77C2}"/>
    <cellStyle name="Normal 6 4 3 2 3" xfId="44699" xr:uid="{E4E116C0-6F4C-4C56-B8AC-638593BEE32C}"/>
    <cellStyle name="Normal 6 4 3 2 3 2" xfId="44700" xr:uid="{B5D58057-86F6-41B1-8F4E-5876383898B4}"/>
    <cellStyle name="Normal 6 4 3 2 4" xfId="44701" xr:uid="{70B35B40-FB48-4B89-AFFB-58FCE6BAC24C}"/>
    <cellStyle name="Normal 6 4 3 3" xfId="44702" xr:uid="{75AC0E7F-4CBB-42C1-8891-53233C6FBD04}"/>
    <cellStyle name="Normal 6 4 3 3 2" xfId="44703" xr:uid="{F7253BC6-0AE4-4791-BC2E-C2A9192145AF}"/>
    <cellStyle name="Normal 6 4 3 3 2 2" xfId="44704" xr:uid="{3C7BA96D-D551-4495-BAAF-47B88575716A}"/>
    <cellStyle name="Normal 6 4 3 3 3" xfId="44705" xr:uid="{B0C2D83B-064A-45CA-8495-DC93DF3008CA}"/>
    <cellStyle name="Normal 6 4 3 4" xfId="44706" xr:uid="{EDEB3027-5CFD-4655-90EE-29264893B1A9}"/>
    <cellStyle name="Normal 6 4 3 4 2" xfId="44707" xr:uid="{CFC22384-19EC-47C5-8469-D5AC8CFFCBED}"/>
    <cellStyle name="Normal 6 4 3 5" xfId="44708" xr:uid="{1D997608-E161-4787-93F3-080C6153BF03}"/>
    <cellStyle name="Normal 6 4 3 5 2" xfId="44709" xr:uid="{004D2720-4766-449B-897B-A420EF729DC8}"/>
    <cellStyle name="Normal 6 4 3 6" xfId="44710" xr:uid="{62C25A3E-1365-4C74-B164-A6C83EDF2FC3}"/>
    <cellStyle name="Normal 6 4 3 7" xfId="44711" xr:uid="{DE927CB0-D4B5-4294-A125-8EC7CF5A2155}"/>
    <cellStyle name="Normal 6 4 4" xfId="44712" xr:uid="{01803FFD-CAFC-4939-920A-A219B5F139A4}"/>
    <cellStyle name="Normal 6 4 4 2" xfId="44713" xr:uid="{DABA67EE-18C5-440C-A0C0-2C728C770F06}"/>
    <cellStyle name="Normal 6 4 4 2 2" xfId="44714" xr:uid="{BD35A1D5-303D-41B7-B34C-B69A018B9442}"/>
    <cellStyle name="Normal 6 4 4 2 2 2" xfId="44715" xr:uid="{13F0C3E3-FE3A-4E15-B522-CCBD18AD3C50}"/>
    <cellStyle name="Normal 6 4 4 2 2 2 2" xfId="44716" xr:uid="{CFAD5850-6C1D-46FC-8349-A2D8571C4E19}"/>
    <cellStyle name="Normal 6 4 4 2 2 3" xfId="44717" xr:uid="{4F17E1E4-58D1-42D7-82B1-F8AE19B98D02}"/>
    <cellStyle name="Normal 6 4 4 2 3" xfId="44718" xr:uid="{960325F7-D18F-4AE4-9B82-4FB827B30C76}"/>
    <cellStyle name="Normal 6 4 4 2 3 2" xfId="44719" xr:uid="{A03A8C12-9A95-4BFA-A354-3B1E65DE690F}"/>
    <cellStyle name="Normal 6 4 4 2 4" xfId="44720" xr:uid="{EB4FE040-EDCB-41A7-A391-0346013A9B74}"/>
    <cellStyle name="Normal 6 4 4 3" xfId="44721" xr:uid="{8B6C9565-3AF4-4FA5-A9FB-2CFE302D4840}"/>
    <cellStyle name="Normal 6 4 4 3 2" xfId="44722" xr:uid="{164FC22A-131D-46CB-A85E-4C27F10F94D0}"/>
    <cellStyle name="Normal 6 4 4 3 2 2" xfId="44723" xr:uid="{A6E63ED5-99CA-439B-8F74-E0CD8C0DCCBF}"/>
    <cellStyle name="Normal 6 4 4 3 3" xfId="44724" xr:uid="{E79A52BF-D941-4FF4-840D-4EF802A78CC7}"/>
    <cellStyle name="Normal 6 4 4 4" xfId="44725" xr:uid="{E480B0E2-ED95-4807-8D35-22B209EAD2BA}"/>
    <cellStyle name="Normal 6 4 4 4 2" xfId="44726" xr:uid="{2E7EF846-EF2B-47FD-B654-27ADF57C2937}"/>
    <cellStyle name="Normal 6 4 4 5" xfId="44727" xr:uid="{6578CA06-A1A0-449A-A0B5-61AA4D4D639F}"/>
    <cellStyle name="Normal 6 4 5" xfId="44728" xr:uid="{E6BFF745-4C5F-4DCC-8AD8-863C3BA66742}"/>
    <cellStyle name="Normal 6 4 5 2" xfId="44729" xr:uid="{8B873C74-2667-4AE6-8141-6D309F17AE43}"/>
    <cellStyle name="Normal 6 4 5 2 2" xfId="44730" xr:uid="{6E2237C3-16F4-4C9F-A5F2-29C8FAD3B744}"/>
    <cellStyle name="Normal 6 4 5 2 2 2" xfId="44731" xr:uid="{2F4DD989-11E5-4615-99C7-54CC72016E5C}"/>
    <cellStyle name="Normal 6 4 5 2 2 2 2" xfId="44732" xr:uid="{6698AF9C-A5EF-47A8-B5E0-603EC7D9632D}"/>
    <cellStyle name="Normal 6 4 5 2 2 3" xfId="44733" xr:uid="{15533B85-2F98-4987-9D9B-7E6E8CFDE744}"/>
    <cellStyle name="Normal 6 4 5 2 3" xfId="44734" xr:uid="{C6F4D9E4-A1BB-45E9-B94B-3B31C9AC0510}"/>
    <cellStyle name="Normal 6 4 5 2 3 2" xfId="44735" xr:uid="{2FB8352A-61A8-4DF9-9058-CE428EB9A23A}"/>
    <cellStyle name="Normal 6 4 5 2 4" xfId="44736" xr:uid="{E6533769-9AAD-4431-B0A0-B24D5E3F5972}"/>
    <cellStyle name="Normal 6 4 5 3" xfId="44737" xr:uid="{1156BCB8-20B5-4A41-BB84-CFD84D7DD94E}"/>
    <cellStyle name="Normal 6 4 5 3 2" xfId="44738" xr:uid="{56F7498A-AAAA-4F28-8320-60A80913DEED}"/>
    <cellStyle name="Normal 6 4 5 3 2 2" xfId="44739" xr:uid="{D890FF11-AB82-427B-B0A3-C03CA25DD6EA}"/>
    <cellStyle name="Normal 6 4 5 3 3" xfId="44740" xr:uid="{F6EAAF44-4518-4AE2-ADA6-2B1F256BC4E5}"/>
    <cellStyle name="Normal 6 4 5 4" xfId="44741" xr:uid="{C4ECB054-E563-4AB2-B26A-3BB4C4442E49}"/>
    <cellStyle name="Normal 6 4 5 4 2" xfId="44742" xr:uid="{E071F3FF-05B6-4004-A690-A215E0646F55}"/>
    <cellStyle name="Normal 6 4 5 5" xfId="44743" xr:uid="{5AE267F3-2D79-4FEB-8A02-49962AF15B51}"/>
    <cellStyle name="Normal 6 4 6" xfId="44744" xr:uid="{A0EC7709-007D-4D0B-A9E8-3D2691F366AF}"/>
    <cellStyle name="Normal 6 4 6 2" xfId="44745" xr:uid="{F8F59193-9C1F-47ED-A0AE-07BD9D754AC4}"/>
    <cellStyle name="Normal 6 4 6 2 2" xfId="44746" xr:uid="{7B89A4A7-C967-4F6F-B3E4-39D84C3420A7}"/>
    <cellStyle name="Normal 6 4 6 2 2 2" xfId="44747" xr:uid="{7C96B776-D2D7-40F4-8B9C-B90066A8A80F}"/>
    <cellStyle name="Normal 6 4 6 2 3" xfId="44748" xr:uid="{23C8C0F2-7F1E-4BDA-903B-7055CA38AF81}"/>
    <cellStyle name="Normal 6 4 6 3" xfId="44749" xr:uid="{28AAF8B5-08B6-419B-B07E-E3B4DFABCF2D}"/>
    <cellStyle name="Normal 6 4 6 3 2" xfId="44750" xr:uid="{9CE3F516-712A-465D-BE47-875B117EFA26}"/>
    <cellStyle name="Normal 6 4 6 4" xfId="44751" xr:uid="{1E76D743-A507-4AD6-BCF5-D0A0B989EFD9}"/>
    <cellStyle name="Normal 6 4 7" xfId="44752" xr:uid="{8D3BF404-14B4-4965-955C-4AF244BAFB68}"/>
    <cellStyle name="Normal 6 4 7 2" xfId="44753" xr:uid="{7BC385FC-9BCE-408E-A771-2AC3834ABABA}"/>
    <cellStyle name="Normal 6 4 7 2 2" xfId="44754" xr:uid="{6280B6F9-2400-42F4-811B-4D49467A8946}"/>
    <cellStyle name="Normal 6 4 7 3" xfId="44755" xr:uid="{00A6FDE5-55C8-48BB-9955-C90B124FE19B}"/>
    <cellStyle name="Normal 6 4 8" xfId="44756" xr:uid="{E4CDBE2D-4849-47BA-A40A-DDE962725B49}"/>
    <cellStyle name="Normal 6 4 8 2" xfId="44757" xr:uid="{0EAAD189-8F6D-4312-9FC2-C076CD397228}"/>
    <cellStyle name="Normal 6 4 9" xfId="44758" xr:uid="{B9619AAC-ED1D-4D60-B544-1A8C0414414A}"/>
    <cellStyle name="Normal 6 4 9 2" xfId="44759" xr:uid="{E4B5255E-7244-47A7-BC52-D4597034DED3}"/>
    <cellStyle name="Normal 6 5" xfId="44760" xr:uid="{7FB0B0A3-072D-4DCD-9CA7-E5CFA019CF61}"/>
    <cellStyle name="Normal 6 5 2" xfId="44761" xr:uid="{3EE2C3C7-E931-49EC-8377-A915372FE66A}"/>
    <cellStyle name="Normal 6 5 2 2" xfId="44762" xr:uid="{000EC559-5A35-4487-A3DE-ABFF8377AA3A}"/>
    <cellStyle name="Normal 6 5 2 2 2" xfId="44763" xr:uid="{2B31A382-469B-47E0-9D1A-6E4519F6C4D3}"/>
    <cellStyle name="Normal 6 5 2 2 2 2" xfId="44764" xr:uid="{E2FF2539-BF56-4938-8998-8E2FED6C3735}"/>
    <cellStyle name="Normal 6 5 2 2 2 2 2" xfId="44765" xr:uid="{77DD714B-DA61-4618-8333-32F5D5B57D13}"/>
    <cellStyle name="Normal 6 5 2 2 2 2 2 2" xfId="44766" xr:uid="{D44FE3B3-611E-4095-8D91-62E2099C1F28}"/>
    <cellStyle name="Normal 6 5 2 2 2 2 3" xfId="44767" xr:uid="{DBA14A1B-18AE-41C8-ABCF-720704755875}"/>
    <cellStyle name="Normal 6 5 2 2 2 3" xfId="44768" xr:uid="{C603555E-AC1B-47F3-97C7-24C456B4DBF8}"/>
    <cellStyle name="Normal 6 5 2 2 2 3 2" xfId="44769" xr:uid="{A525982E-2E8A-427F-BB16-11EA597D3EA5}"/>
    <cellStyle name="Normal 6 5 2 2 2 4" xfId="44770" xr:uid="{7B53AB7E-A5E7-4ABC-A7DB-D556F9A828A4}"/>
    <cellStyle name="Normal 6 5 2 2 3" xfId="44771" xr:uid="{6316F7DE-8A89-4681-AA17-679D32DB47D2}"/>
    <cellStyle name="Normal 6 5 2 2 3 2" xfId="44772" xr:uid="{DE58EA0E-1FA3-4CED-9DFE-66B4B74BFD08}"/>
    <cellStyle name="Normal 6 5 2 2 3 2 2" xfId="44773" xr:uid="{0C6AC578-8BD8-4700-941C-480C11831BE2}"/>
    <cellStyle name="Normal 6 5 2 2 3 3" xfId="44774" xr:uid="{849FE64E-FC94-4BFC-9788-7D14603A5B81}"/>
    <cellStyle name="Normal 6 5 2 2 4" xfId="44775" xr:uid="{53F50AC2-0C41-48C5-9C7D-BAA452D92134}"/>
    <cellStyle name="Normal 6 5 2 2 4 2" xfId="44776" xr:uid="{A0B1BBBF-85AD-4D95-BC4D-34CF12636497}"/>
    <cellStyle name="Normal 6 5 2 2 5" xfId="44777" xr:uid="{A38347A3-9145-4CFD-B406-B0C867B9AC6C}"/>
    <cellStyle name="Normal 6 5 2 2 5 2" xfId="44778" xr:uid="{6FAE85BA-86A3-43A4-B4E3-C0126FBF2583}"/>
    <cellStyle name="Normal 6 5 2 2 6" xfId="44779" xr:uid="{8EDB6C99-F875-4B87-86DF-777F5B5CDA0E}"/>
    <cellStyle name="Normal 6 5 2 2 7" xfId="44780" xr:uid="{FCAF114D-2481-4733-A0C0-61502DAE9DE4}"/>
    <cellStyle name="Normal 6 5 2 3" xfId="44781" xr:uid="{86F7B37A-CE94-4F6A-8659-3CE7EF990B04}"/>
    <cellStyle name="Normal 6 5 2 3 2" xfId="44782" xr:uid="{30A9BC46-3CD5-4048-8B0C-8C0BBDE5DABF}"/>
    <cellStyle name="Normal 6 5 2 4" xfId="44783" xr:uid="{C01D4EB3-9310-42CF-88EB-6E6DC03DBD62}"/>
    <cellStyle name="Normal 6 5 3" xfId="44784" xr:uid="{9529D08B-86CF-41BE-BF34-FD18BAE4BF23}"/>
    <cellStyle name="Normal 6 5 3 2" xfId="44785" xr:uid="{D5FE320F-030B-4259-8F1A-F2C450E32FD2}"/>
    <cellStyle name="Normal 6 5 3 2 2" xfId="44786" xr:uid="{95ED9BE6-3CF0-4EF1-A629-0F995DD95163}"/>
    <cellStyle name="Normal 6 5 3 2 2 2" xfId="44787" xr:uid="{416B18B6-B84F-4730-B713-E363154C0955}"/>
    <cellStyle name="Normal 6 5 3 2 2 2 2" xfId="44788" xr:uid="{234635EF-797E-40AB-8A81-A949E0CCB612}"/>
    <cellStyle name="Normal 6 5 3 2 2 3" xfId="44789" xr:uid="{14E05117-150E-482C-87C2-60F503E27E5D}"/>
    <cellStyle name="Normal 6 5 3 2 3" xfId="44790" xr:uid="{3C54AA02-BBB9-4373-B0FE-FC9A5B0D9C40}"/>
    <cellStyle name="Normal 6 5 3 2 3 2" xfId="44791" xr:uid="{3CF07609-BE17-4951-B37E-BF39D0B57BFC}"/>
    <cellStyle name="Normal 6 5 3 2 4" xfId="44792" xr:uid="{CB97838B-B948-493E-8D2F-7DD92668D741}"/>
    <cellStyle name="Normal 6 5 3 3" xfId="44793" xr:uid="{0F7BA74C-90F3-4AC1-93F1-B3CC8A8DEB8D}"/>
    <cellStyle name="Normal 6 5 3 3 2" xfId="44794" xr:uid="{1DB99B01-F822-4B48-ACDC-DFAFFAFF10BE}"/>
    <cellStyle name="Normal 6 5 3 3 2 2" xfId="44795" xr:uid="{9AFA6F70-4709-4522-87A4-0A20BF622819}"/>
    <cellStyle name="Normal 6 5 3 3 3" xfId="44796" xr:uid="{AF0C6954-B861-4570-85EF-E195EB4FB123}"/>
    <cellStyle name="Normal 6 5 3 4" xfId="44797" xr:uid="{7E43E256-15DC-4D78-8F1D-273852504C5B}"/>
    <cellStyle name="Normal 6 5 3 4 2" xfId="44798" xr:uid="{F1F5F25C-A39F-4063-96A8-59CEC421F8EE}"/>
    <cellStyle name="Normal 6 5 3 5" xfId="44799" xr:uid="{992EA01D-4160-4819-9E9E-99AA373DF795}"/>
    <cellStyle name="Normal 6 5 3 5 2" xfId="44800" xr:uid="{2717EC15-F149-496D-B43F-A404FC2E2323}"/>
    <cellStyle name="Normal 6 5 3 6" xfId="44801" xr:uid="{D8B2B1E7-860C-4A31-9670-CBA3A6ACB148}"/>
    <cellStyle name="Normal 6 5 3 7" xfId="44802" xr:uid="{FC11B89A-1A60-45CA-9429-318EA1182618}"/>
    <cellStyle name="Normal 6 5 4" xfId="44803" xr:uid="{1E280F45-4006-41BD-AA71-22782036021D}"/>
    <cellStyle name="Normal 6 5 4 2" xfId="44804" xr:uid="{8DAFA6C1-B52B-499C-8D92-3FA80D7ECBF3}"/>
    <cellStyle name="Normal 6 5 4 2 2" xfId="44805" xr:uid="{EBAB9613-951C-4844-B301-19CF0151CF38}"/>
    <cellStyle name="Normal 6 5 4 2 2 2" xfId="44806" xr:uid="{E82A0B62-57A8-4D6E-85BC-427B9AC6C75A}"/>
    <cellStyle name="Normal 6 5 4 2 3" xfId="44807" xr:uid="{E266F70F-380A-4BC0-A20C-3CECC7C8E610}"/>
    <cellStyle name="Normal 6 5 4 3" xfId="44808" xr:uid="{684E8A0D-9AA8-41D6-A3D1-9D93B848DAFE}"/>
    <cellStyle name="Normal 6 5 4 3 2" xfId="44809" xr:uid="{6BD313EA-014C-4091-93D7-2817164B853B}"/>
    <cellStyle name="Normal 6 5 4 4" xfId="44810" xr:uid="{6B6E5FD1-F45E-4192-98AF-41666AD0C1F3}"/>
    <cellStyle name="Normal 6 5 5" xfId="44811" xr:uid="{896FDA06-455F-4C92-825A-6A4DC23A37CA}"/>
    <cellStyle name="Normal 6 5 5 2" xfId="44812" xr:uid="{9CBDD1B4-E758-4C5A-B54D-09D5DBCA3A0B}"/>
    <cellStyle name="Normal 6 5 5 2 2" xfId="44813" xr:uid="{576E900D-605F-4B6D-AD71-1AD1B01B9CAE}"/>
    <cellStyle name="Normal 6 5 5 3" xfId="44814" xr:uid="{98A1D9F8-CB6E-490A-9555-BA9D3B47E600}"/>
    <cellStyle name="Normal 6 5 6" xfId="44815" xr:uid="{D9C5E2B3-DDA0-41FC-ADCB-EB7A04601C17}"/>
    <cellStyle name="Normal 6 5 6 2" xfId="44816" xr:uid="{C8ADFFC2-BF2A-4328-BBA2-AD1A54D2858A}"/>
    <cellStyle name="Normal 6 5 7" xfId="44817" xr:uid="{60D6EACF-D831-4EFF-8026-060DEC5F5E4D}"/>
    <cellStyle name="Normal 6 5 7 2" xfId="44818" xr:uid="{88145AD1-5484-41CA-A0B8-BCC35E83F908}"/>
    <cellStyle name="Normal 6 5 8" xfId="44819" xr:uid="{E562E030-475B-4F5C-B7FD-3C3A8EDE8797}"/>
    <cellStyle name="Normal 6 5 9" xfId="44820" xr:uid="{B752CD65-D80F-424C-A1D1-694EB6C6D3E9}"/>
    <cellStyle name="Normal 6 5_Sheet1" xfId="44821" xr:uid="{C996AA22-6EA3-4D2E-9019-8D876F9D6FD0}"/>
    <cellStyle name="Normal 6 6" xfId="44822" xr:uid="{DBAC18E0-4F0A-42EC-8768-0105632DFCFF}"/>
    <cellStyle name="Normal 6 6 2" xfId="44823" xr:uid="{13317137-0F01-4292-BD4C-B549911955B3}"/>
    <cellStyle name="Normal 6 6 2 2" xfId="44824" xr:uid="{EAB93E14-68E6-4CDF-983A-8D6BF536A5AD}"/>
    <cellStyle name="Normal 6 6 2 2 2" xfId="44825" xr:uid="{11DB3DC6-4974-421B-9AE1-785FF5426A78}"/>
    <cellStyle name="Normal 6 6 2 2 2 2" xfId="44826" xr:uid="{AD532770-EE9E-426D-86D5-A2FECD5335EC}"/>
    <cellStyle name="Normal 6 6 2 2 2 2 2" xfId="44827" xr:uid="{F1172320-5F42-4B63-A7B9-0BF301BF7926}"/>
    <cellStyle name="Normal 6 6 2 2 2 3" xfId="44828" xr:uid="{12E7399C-20C3-469B-9294-B55EA0A863EA}"/>
    <cellStyle name="Normal 6 6 2 2 3" xfId="44829" xr:uid="{4C4A5CA9-E930-44FD-BF35-238ADB4A9261}"/>
    <cellStyle name="Normal 6 6 2 2 3 2" xfId="44830" xr:uid="{5A1BEFB1-31E0-476C-85B5-686914EA589E}"/>
    <cellStyle name="Normal 6 6 2 2 4" xfId="44831" xr:uid="{DBFE56AD-68BA-4697-92F1-E3878F483CFC}"/>
    <cellStyle name="Normal 6 6 2 2 4 2" xfId="44832" xr:uid="{BBF1A4FC-8A07-4697-984F-1E63FEAC59F7}"/>
    <cellStyle name="Normal 6 6 2 2 5" xfId="44833" xr:uid="{BB98DDA7-5B74-4197-A0E6-7BE1DEF2AA9C}"/>
    <cellStyle name="Normal 6 6 2 2 6" xfId="44834" xr:uid="{479F83E9-06B8-4315-871B-DF50715C4ACA}"/>
    <cellStyle name="Normal 6 6 2 3" xfId="44835" xr:uid="{165A6454-F28C-4301-87E4-A53D53348433}"/>
    <cellStyle name="Normal 6 6 2 3 2" xfId="44836" xr:uid="{E8C8AA65-5FFA-4C08-BAC1-4D2A474CEDCF}"/>
    <cellStyle name="Normal 6 6 2 3 2 2" xfId="44837" xr:uid="{004A7752-D5E0-4250-B0BE-69EC8E67321E}"/>
    <cellStyle name="Normal 6 6 2 3 3" xfId="44838" xr:uid="{E9512796-F074-44E3-9BAE-E7E8A4B72A3E}"/>
    <cellStyle name="Normal 6 6 2 4" xfId="44839" xr:uid="{B08DA193-6952-4ECB-BF74-DC3991F2452E}"/>
    <cellStyle name="Normal 6 6 2 4 2" xfId="44840" xr:uid="{70BA9C4F-7D59-489E-A628-4C77935BDA4D}"/>
    <cellStyle name="Normal 6 6 2 5" xfId="44841" xr:uid="{7A5A4D6A-DFD2-4BD6-AB99-9E375942FB09}"/>
    <cellStyle name="Normal 6 6 2 5 2" xfId="44842" xr:uid="{7BEBF815-50C2-4761-9F5D-1A2E8172DEC3}"/>
    <cellStyle name="Normal 6 6 2 6" xfId="44843" xr:uid="{87B214E5-DA76-4300-B8C0-9B5357E12BC0}"/>
    <cellStyle name="Normal 6 6 2 7" xfId="44844" xr:uid="{77F50608-136A-4D50-83CA-5CB2B460C49D}"/>
    <cellStyle name="Normal 6 6 3" xfId="44845" xr:uid="{2380125E-6FE6-4109-9AA6-635915B9193F}"/>
    <cellStyle name="Normal 6 6 3 2" xfId="44846" xr:uid="{C3585589-8EA7-4E44-A496-24D99CD4352F}"/>
    <cellStyle name="Normal 6 6 3 2 2" xfId="44847" xr:uid="{2E28DCE6-08B1-48BC-984D-BF860CBC46BF}"/>
    <cellStyle name="Normal 6 6 3 2 2 2" xfId="44848" xr:uid="{E1D6914F-C944-47D6-BAB3-06BE108BC943}"/>
    <cellStyle name="Normal 6 6 3 2 2 2 2" xfId="44849" xr:uid="{CB5D2540-2A63-4B1F-8834-037A7123887E}"/>
    <cellStyle name="Normal 6 6 3 2 2 3" xfId="44850" xr:uid="{D6720504-2BE2-4DC5-98BC-3A78F0A55EC5}"/>
    <cellStyle name="Normal 6 6 3 2 3" xfId="44851" xr:uid="{13B73691-282E-4E15-B210-2009D4E9D6F7}"/>
    <cellStyle name="Normal 6 6 3 2 3 2" xfId="44852" xr:uid="{20585733-9F50-42DE-B853-79230C6CB684}"/>
    <cellStyle name="Normal 6 6 3 2 4" xfId="44853" xr:uid="{56E6B216-F288-48ED-8050-08F6D8E20DB3}"/>
    <cellStyle name="Normal 6 6 3 3" xfId="44854" xr:uid="{5B2599D9-290B-4C2D-B15F-6C93D098B4C8}"/>
    <cellStyle name="Normal 6 6 3 3 2" xfId="44855" xr:uid="{65D29124-A7E8-4DE4-B1BE-2EABB9EB3F10}"/>
    <cellStyle name="Normal 6 6 3 3 2 2" xfId="44856" xr:uid="{329BE391-D873-4E63-ADEA-C7D5525B83F4}"/>
    <cellStyle name="Normal 6 6 3 3 3" xfId="44857" xr:uid="{15BF8201-FF7B-4016-8CAD-8F14C38F4642}"/>
    <cellStyle name="Normal 6 6 3 4" xfId="44858" xr:uid="{B91D74F4-F7B9-4AA8-B574-69D216D361EB}"/>
    <cellStyle name="Normal 6 6 3 4 2" xfId="44859" xr:uid="{4FF17146-37C4-4BEC-8D3D-C6B45D2B4803}"/>
    <cellStyle name="Normal 6 6 3 5" xfId="44860" xr:uid="{D46ADA5A-F245-4FCE-91C9-20730F695E63}"/>
    <cellStyle name="Normal 6 6 3 5 2" xfId="44861" xr:uid="{3E8A67F5-7A01-47A4-8583-0F63951F3DA8}"/>
    <cellStyle name="Normal 6 6 3 6" xfId="44862" xr:uid="{D212B670-8942-41C9-AD1D-85AE97C364F2}"/>
    <cellStyle name="Normal 6 6 3 7" xfId="44863" xr:uid="{D6765745-9986-4F84-80DC-4041CD20DF69}"/>
    <cellStyle name="Normal 6 6 4" xfId="44864" xr:uid="{F9D5282F-D271-483A-AE14-1B53EAA5BBBD}"/>
    <cellStyle name="Normal 6 6 4 2" xfId="44865" xr:uid="{53165004-9320-4685-B7E0-046104364D1F}"/>
    <cellStyle name="Normal 6 6 4 2 2" xfId="44866" xr:uid="{C208E78B-2090-4262-BA4E-89FD0A571159}"/>
    <cellStyle name="Normal 6 6 4 2 2 2" xfId="44867" xr:uid="{4E810836-A4EE-48C9-832B-64041A776D80}"/>
    <cellStyle name="Normal 6 6 4 2 3" xfId="44868" xr:uid="{1CE67B24-D81C-4216-8898-E29E1873ECED}"/>
    <cellStyle name="Normal 6 6 4 3" xfId="44869" xr:uid="{9F2C2FBF-B44F-42CB-897A-9D29C170830A}"/>
    <cellStyle name="Normal 6 6 4 3 2" xfId="44870" xr:uid="{7F12AB3C-5314-422C-BFA0-D12E6789BBBB}"/>
    <cellStyle name="Normal 6 6 4 4" xfId="44871" xr:uid="{18AF3BFC-91AA-492A-95DB-DF09A23C38FC}"/>
    <cellStyle name="Normal 6 6 5" xfId="44872" xr:uid="{68EBA4B9-44E9-4FB4-AA6E-781249E22B90}"/>
    <cellStyle name="Normal 6 6 5 2" xfId="44873" xr:uid="{CEC2DC60-E144-4B7F-9034-C628A27625AA}"/>
    <cellStyle name="Normal 6 6 5 2 2" xfId="44874" xr:uid="{E6775F63-B707-4131-8833-4B42027FA571}"/>
    <cellStyle name="Normal 6 6 5 3" xfId="44875" xr:uid="{124EB861-008B-44CF-BE57-8FF941B9738E}"/>
    <cellStyle name="Normal 6 6 6" xfId="44876" xr:uid="{8C86E104-B9E9-4AAE-A358-66A63DFD4F7A}"/>
    <cellStyle name="Normal 6 6 6 2" xfId="44877" xr:uid="{425191E5-F676-4A6B-817C-3A07F279135B}"/>
    <cellStyle name="Normal 6 6 7" xfId="44878" xr:uid="{9EF6130A-864E-4320-9109-1209A9306A03}"/>
    <cellStyle name="Normal 6 6 7 2" xfId="44879" xr:uid="{2BBFAE7D-84B6-4312-AE29-1FFCDEA932C1}"/>
    <cellStyle name="Normal 6 6 8" xfId="44880" xr:uid="{2B65C2C2-A0A1-4983-BE33-BB272F7827A8}"/>
    <cellStyle name="Normal 6 6 9" xfId="44881" xr:uid="{912B4C39-270C-442C-98D5-5921EAA7C0E2}"/>
    <cellStyle name="Normal 6 7" xfId="44882" xr:uid="{4EF6BFCA-CB90-4060-B97B-7B4D7078B6AA}"/>
    <cellStyle name="Normal 6 7 2" xfId="44883" xr:uid="{245C67A9-8DDA-4E03-B93B-505A5BE8D59A}"/>
    <cellStyle name="Normal 6 7 2 2" xfId="44884" xr:uid="{D1FF93C6-7A4B-4760-B773-7C13459866D8}"/>
    <cellStyle name="Normal 6 7 2 2 2" xfId="44885" xr:uid="{4F7838AC-9546-4FF2-9303-08D7B1E33203}"/>
    <cellStyle name="Normal 6 7 2 2 2 2" xfId="44886" xr:uid="{7FC8C6B1-4B88-495B-A10F-FFA0835FD735}"/>
    <cellStyle name="Normal 6 7 2 2 2 2 2" xfId="44887" xr:uid="{FFF3E690-D849-40BB-9992-7D9B058F0C58}"/>
    <cellStyle name="Normal 6 7 2 2 2 3" xfId="44888" xr:uid="{435186EB-6AEC-4BAC-9E0F-0608E989BB34}"/>
    <cellStyle name="Normal 6 7 2 2 3" xfId="44889" xr:uid="{D6A5735D-1EBD-4118-991A-183290B80E3A}"/>
    <cellStyle name="Normal 6 7 2 2 3 2" xfId="44890" xr:uid="{64A57A44-40CC-40EB-AF5A-33742887D622}"/>
    <cellStyle name="Normal 6 7 2 2 4" xfId="44891" xr:uid="{39FFF440-98A2-4B80-B2F2-D436BD570586}"/>
    <cellStyle name="Normal 6 7 2 3" xfId="44892" xr:uid="{EBF6A93E-DA99-44B8-9483-3BC8B551A80A}"/>
    <cellStyle name="Normal 6 7 2 3 2" xfId="44893" xr:uid="{C549F070-6859-422E-B66B-55C7A9D6AB5D}"/>
    <cellStyle name="Normal 6 7 2 3 2 2" xfId="44894" xr:uid="{DDEA66D7-4C8A-485B-8E32-47DA5F23D73A}"/>
    <cellStyle name="Normal 6 7 2 3 3" xfId="44895" xr:uid="{4EC36350-BE43-48ED-AF48-AFB850FE8234}"/>
    <cellStyle name="Normal 6 7 2 4" xfId="44896" xr:uid="{0CED032D-AA78-41AD-A175-C5839A40B287}"/>
    <cellStyle name="Normal 6 7 2 4 2" xfId="44897" xr:uid="{06515582-CEFA-4707-8F5F-E9DEC7C86E63}"/>
    <cellStyle name="Normal 6 7 2 5" xfId="44898" xr:uid="{AFB1FDF4-7863-4CB2-A401-A92CB19F280A}"/>
    <cellStyle name="Normal 6 7 3" xfId="44899" xr:uid="{EAA94149-39A9-4E6A-97DF-B8D1C3A23684}"/>
    <cellStyle name="Normal 6 7 3 2" xfId="44900" xr:uid="{1A0AB11A-FA4D-4EA2-9C09-FF8088AA052E}"/>
    <cellStyle name="Normal 6 7 3 2 2" xfId="44901" xr:uid="{53F29151-C160-445B-953B-7299D3B941BF}"/>
    <cellStyle name="Normal 6 7 3 2 2 2" xfId="44902" xr:uid="{B6086641-1447-4B5D-AF38-8DE6D7F41AE5}"/>
    <cellStyle name="Normal 6 7 3 2 3" xfId="44903" xr:uid="{70FBB489-8F23-48ED-9594-52FEDDFD0014}"/>
    <cellStyle name="Normal 6 7 3 3" xfId="44904" xr:uid="{51B787E9-6CE7-4C40-BD6C-6150258A9830}"/>
    <cellStyle name="Normal 6 7 3 3 2" xfId="44905" xr:uid="{480AAABA-B5F2-42DD-9CE8-DBB2D75B0B16}"/>
    <cellStyle name="Normal 6 7 3 4" xfId="44906" xr:uid="{B37D91DC-2D1F-4587-AC81-8EE2417644F8}"/>
    <cellStyle name="Normal 6 7 4" xfId="44907" xr:uid="{C681CA59-88EC-4ED7-90C6-C5EF23210925}"/>
    <cellStyle name="Normal 6 7 4 2" xfId="44908" xr:uid="{F80EC0AC-684A-4A61-8470-1CC96D6058A1}"/>
    <cellStyle name="Normal 6 7 4 2 2" xfId="44909" xr:uid="{F4733A76-224B-4DA7-8731-404E2226BD0D}"/>
    <cellStyle name="Normal 6 7 4 3" xfId="44910" xr:uid="{A9B8E701-58A9-433D-AD53-58013D5A9FAA}"/>
    <cellStyle name="Normal 6 7 5" xfId="44911" xr:uid="{0509CE0C-BBAC-402D-82A8-EA765CB4150B}"/>
    <cellStyle name="Normal 6 7 5 2" xfId="44912" xr:uid="{5AC8D90A-029E-41FB-BCC8-9015A0C7E41B}"/>
    <cellStyle name="Normal 6 7 6" xfId="44913" xr:uid="{D1CD4B8F-DD8B-43D2-A3D1-7187E1573A9B}"/>
    <cellStyle name="Normal 6 7 7" xfId="44914" xr:uid="{7C2CB25B-4F77-4E49-A863-A770F7048B56}"/>
    <cellStyle name="Normal 6 8" xfId="44915" xr:uid="{77908C0A-E16E-4E40-BC05-BD011212BA9F}"/>
    <cellStyle name="Normal 6 8 2" xfId="44916" xr:uid="{C5F48C64-543C-4B47-9F5D-AA7B5811E6DE}"/>
    <cellStyle name="Normal 6 8 2 2" xfId="44917" xr:uid="{8867E01D-8CB2-478C-9810-CE7BBE6A78EA}"/>
    <cellStyle name="Normal 6 8 2 2 2" xfId="44918" xr:uid="{3631F4DA-A4A7-444C-82D7-8053E9551E26}"/>
    <cellStyle name="Normal 6 8 2 2 2 2" xfId="44919" xr:uid="{1FDABCC8-E572-4324-8642-CFE0DFE1C8E2}"/>
    <cellStyle name="Normal 6 8 2 2 3" xfId="44920" xr:uid="{BC243093-C5CD-4DA5-9612-38F286CB135C}"/>
    <cellStyle name="Normal 6 8 2 3" xfId="44921" xr:uid="{063EB362-BA69-4A14-ADCA-AF3771B2A208}"/>
    <cellStyle name="Normal 6 8 2 3 2" xfId="44922" xr:uid="{06021F7B-B9E0-475C-B76F-531F79153F62}"/>
    <cellStyle name="Normal 6 8 2 4" xfId="44923" xr:uid="{E1DFF36A-841A-44B4-95AE-9E6A758BF548}"/>
    <cellStyle name="Normal 6 8 2 4 2" xfId="44924" xr:uid="{959E25E8-DE78-4C87-BA92-23B9238361E2}"/>
    <cellStyle name="Normal 6 8 2 5" xfId="44925" xr:uid="{8F4F2ACF-25F3-45D5-90B5-26FFA2ED0ECD}"/>
    <cellStyle name="Normal 6 8 2 6" xfId="44926" xr:uid="{FC2B5921-71FA-437B-AC1B-157A667EE3CF}"/>
    <cellStyle name="Normal 6 8 3" xfId="44927" xr:uid="{8D33A3AC-7E53-4C89-BF9D-D21CCC455778}"/>
    <cellStyle name="Normal 6 8 3 2" xfId="44928" xr:uid="{3C5773CF-DB77-4960-BEE5-E2CFCD9B7BC4}"/>
    <cellStyle name="Normal 6 8 3 2 2" xfId="44929" xr:uid="{3A66C035-40FA-4758-B0B2-BC1D4F0F5199}"/>
    <cellStyle name="Normal 6 8 3 3" xfId="44930" xr:uid="{AED8D0FD-7457-4469-B5E9-82A086DF5530}"/>
    <cellStyle name="Normal 6 8 4" xfId="44931" xr:uid="{7C3BDBAD-3F89-4881-9A39-6359A4859C40}"/>
    <cellStyle name="Normal 6 8 4 2" xfId="44932" xr:uid="{CAB853BB-CE38-4664-BAD4-79B64768BB26}"/>
    <cellStyle name="Normal 6 8 5" xfId="44933" xr:uid="{896FCF2C-5025-4447-9DA0-D0101A785E5E}"/>
    <cellStyle name="Normal 6 8 5 2" xfId="44934" xr:uid="{6FFC9F7E-3CE5-41D4-9B57-9A6C83434D11}"/>
    <cellStyle name="Normal 6 8 6" xfId="44935" xr:uid="{C30A8A53-B18A-4831-812A-70B9366CFEA3}"/>
    <cellStyle name="Normal 6 8 7" xfId="44936" xr:uid="{74F34FC1-10E3-4312-BE98-BCF1F04F86E3}"/>
    <cellStyle name="Normal 6 9" xfId="44937" xr:uid="{29454719-1B4D-4330-A873-2310B00BAA1C}"/>
    <cellStyle name="Normal 6 9 2" xfId="44938" xr:uid="{172F8844-1D88-4414-862C-D0F785229158}"/>
    <cellStyle name="Normal 6 9 2 2" xfId="44939" xr:uid="{906D5FA2-A564-4994-870A-EB76DA787372}"/>
    <cellStyle name="Normal 6 9 2 2 2" xfId="44940" xr:uid="{BBDCB9F0-0DC5-46D5-B00E-27585524DDDB}"/>
    <cellStyle name="Normal 6 9 2 2 2 2" xfId="44941" xr:uid="{C5EE21AC-D1F9-4599-8EF7-688AF38F94CB}"/>
    <cellStyle name="Normal 6 9 2 2 3" xfId="44942" xr:uid="{2707D67C-50D9-4D85-8DE3-5F8131F0F5AB}"/>
    <cellStyle name="Normal 6 9 2 3" xfId="44943" xr:uid="{96886CD5-39E4-4738-8B6C-B431E82B31FB}"/>
    <cellStyle name="Normal 6 9 2 3 2" xfId="44944" xr:uid="{53FA9FB4-D2D6-4F2A-BAE5-A8BC5BAEEE02}"/>
    <cellStyle name="Normal 6 9 2 4" xfId="44945" xr:uid="{FF04F217-1A22-4EBD-9577-CBA7F3A4E864}"/>
    <cellStyle name="Normal 6 9 3" xfId="44946" xr:uid="{939A68FD-FA12-4016-ADED-0E24A81FE9DB}"/>
    <cellStyle name="Normal 6 9 3 2" xfId="44947" xr:uid="{99D821E3-99E7-47E7-A1BE-D280800EB143}"/>
    <cellStyle name="Normal 6 9 3 2 2" xfId="44948" xr:uid="{3DC6AE73-74D0-452B-8111-38F194EB9606}"/>
    <cellStyle name="Normal 6 9 3 3" xfId="44949" xr:uid="{C59794EB-F78A-46E5-A17F-90F10A6081A4}"/>
    <cellStyle name="Normal 6 9 4" xfId="44950" xr:uid="{3B0DAC71-9E1A-42C1-8ED9-CEC3BD1F2879}"/>
    <cellStyle name="Normal 6 9 4 2" xfId="44951" xr:uid="{413EC5E6-1FAB-4A53-868C-F3C7A39922FF}"/>
    <cellStyle name="Normal 6 9 5" xfId="44952" xr:uid="{09EA527C-032E-4217-B83E-29C14AAD7CCB}"/>
    <cellStyle name="Normal 6 9 5 2" xfId="44953" xr:uid="{CEC1AFC5-3DE8-4782-92A3-455FB5AD114E}"/>
    <cellStyle name="Normal 6 9 6" xfId="44954" xr:uid="{A6AAC361-E489-4EDF-B5D5-5D9D9DF750D9}"/>
    <cellStyle name="Normal 6 9 7" xfId="44955" xr:uid="{24EFCBE7-9E19-42A5-A3C5-5FCFB8B52611}"/>
    <cellStyle name="Normal 6_Asset Register (new)" xfId="44956" xr:uid="{51377384-8570-4F8E-B17E-B9948091C266}"/>
    <cellStyle name="Normal 60" xfId="51" xr:uid="{00000000-0005-0000-0000-00001AAF0000}"/>
    <cellStyle name="Normal 61" xfId="50" xr:uid="{00000000-0005-0000-0000-00001BAF0000}"/>
    <cellStyle name="Normal 62" xfId="44957" xr:uid="{561CB68B-5D26-47A9-BBF7-A477A2117393}"/>
    <cellStyle name="Normal 63" xfId="52" xr:uid="{00000000-0005-0000-0000-00001DAF0000}"/>
    <cellStyle name="Normal 64" xfId="44958" xr:uid="{DC7BEF74-8786-4FD9-A5AF-7AE6D54A2223}"/>
    <cellStyle name="Normal 64 2" xfId="44959" xr:uid="{B128740E-9AF2-4A2B-BBA1-DC951FFB0E29}"/>
    <cellStyle name="Normal 65" xfId="53" xr:uid="{00000000-0005-0000-0000-000020AF0000}"/>
    <cellStyle name="Normal 65 2" xfId="44960" xr:uid="{53DAC592-80CF-4D9A-AE92-8FDB127E8781}"/>
    <cellStyle name="Normal 65 3" xfId="44961" xr:uid="{9B85BB6A-84A4-4E82-8FDA-80DEA37B4456}"/>
    <cellStyle name="Normal 65 4" xfId="44962" xr:uid="{2F21D510-AAE4-45D6-8534-7B4565CB9DC1}"/>
    <cellStyle name="Normal 65 5" xfId="51550" xr:uid="{E107547B-8204-422A-97FC-DD08447DB8A8}"/>
    <cellStyle name="Normal 65 6" xfId="51591" xr:uid="{F7C750B7-85C5-4B1A-805E-E19F7E333283}"/>
    <cellStyle name="Normal 65 7" xfId="218" xr:uid="{15D3F311-AA02-43D9-B46E-EC2D03BB5972}"/>
    <cellStyle name="Normal 65 8" xfId="51671" xr:uid="{8716B907-0803-4D41-BA6D-FD17A043C29A}"/>
    <cellStyle name="Normal 65 9" xfId="51674" xr:uid="{F3CD9A5C-4216-4519-87EC-7196678F3E6B}"/>
    <cellStyle name="Normal 66" xfId="44963" xr:uid="{630B2D8B-AE1F-4009-919C-238A111C8114}"/>
    <cellStyle name="Normal 66 2" xfId="44964" xr:uid="{47E5018F-CB30-48A4-A102-7DF9981C1D54}"/>
    <cellStyle name="Normal 67" xfId="54" xr:uid="{00000000-0005-0000-0000-000026AF0000}"/>
    <cellStyle name="Normal 67 2" xfId="44965" xr:uid="{79E98BAC-54B3-4D6B-84D2-E99DF289AF99}"/>
    <cellStyle name="Normal 67 3" xfId="44966" xr:uid="{C7B77E4B-B819-44E7-A806-B2F5AB586480}"/>
    <cellStyle name="Normal 67 4" xfId="44967" xr:uid="{4804D678-8826-44A1-AE98-0A01473E416D}"/>
    <cellStyle name="Normal 67 5" xfId="51551" xr:uid="{06918516-742A-4347-AB09-5D435FE12C52}"/>
    <cellStyle name="Normal 67 6" xfId="51592" xr:uid="{F9DB3F97-D653-4C18-ACCC-984DEDC1BF0C}"/>
    <cellStyle name="Normal 67 7" xfId="220" xr:uid="{63BECE9D-DF98-46AD-A631-F069509267AE}"/>
    <cellStyle name="Normal 67 8" xfId="51672" xr:uid="{FFBDB30B-7B39-485A-859A-0FB8D923AC35}"/>
    <cellStyle name="Normal 67 9" xfId="51675" xr:uid="{EA4156EA-854F-4115-B588-3FDF52C3813A}"/>
    <cellStyle name="Normal 68" xfId="55" xr:uid="{00000000-0005-0000-0000-00002AAF0000}"/>
    <cellStyle name="Normal 68 2" xfId="44969" xr:uid="{258D4096-C8AA-4DC2-A39D-C666128951B5}"/>
    <cellStyle name="Normal 68 3" xfId="44970" xr:uid="{75403B18-156C-415A-994C-23A513AA4EEF}"/>
    <cellStyle name="Normal 68 4" xfId="44971" xr:uid="{C5FBF15E-F7CA-4A73-86E7-D6338FD45AE6}"/>
    <cellStyle name="Normal 68 5" xfId="44968" xr:uid="{DFDE9F9C-70A3-4D57-A851-C3A70A59D3A9}"/>
    <cellStyle name="Normal 69" xfId="56" xr:uid="{00000000-0005-0000-0000-00002EAF0000}"/>
    <cellStyle name="Normal 69 2" xfId="44973" xr:uid="{E1121A30-9CE3-4827-810C-3FF1FDEB32B7}"/>
    <cellStyle name="Normal 69 3" xfId="44974" xr:uid="{7E3230CF-9560-464B-BE2F-DF1601AA8385}"/>
    <cellStyle name="Normal 69 4" xfId="44975" xr:uid="{D0BA10AB-F357-4DFB-9016-A18AB33D5351}"/>
    <cellStyle name="Normal 69 5" xfId="44972" xr:uid="{E5D99F7A-BAE2-4E72-9A57-87DEBE6F1BD0}"/>
    <cellStyle name="Normal 7" xfId="44976" xr:uid="{C6B8B0AA-1B8F-422B-A47C-58C0AAFE5EFF}"/>
    <cellStyle name="Normal 7 10" xfId="44977" xr:uid="{85CB594A-4826-4025-9D38-CCF736CF196E}"/>
    <cellStyle name="Normal 7 2" xfId="44978" xr:uid="{65A741A6-FFC8-44A3-B438-8FEFDC2ADF3E}"/>
    <cellStyle name="Normal 7 2 2" xfId="44979" xr:uid="{6CCAF8AC-8D19-4F09-877C-8F64C02DCD75}"/>
    <cellStyle name="Normal 7 2 2 2" xfId="44980" xr:uid="{88725894-A5F3-425B-9CFA-4D879ED6360F}"/>
    <cellStyle name="Normal 7 2 2 2 2" xfId="44981" xr:uid="{9218C458-6EA6-43F9-94F7-FA0DBA9071A2}"/>
    <cellStyle name="Normal 7 2 2 2 2 2" xfId="44982" xr:uid="{271D5DEF-9FFC-46BF-A6D2-4BE3D6359122}"/>
    <cellStyle name="Normal 7 2 2 2 2 3" xfId="44983" xr:uid="{0E586367-3E96-49AB-A845-7FB9F14D37DC}"/>
    <cellStyle name="Normal 7 2 2 2 3" xfId="44984" xr:uid="{49B3923A-F088-4C06-8CE6-4CD9EAEF77A3}"/>
    <cellStyle name="Normal 7 2 2 2 3 2" xfId="44985" xr:uid="{18419FAA-6479-471F-8A1C-AA95ACFB8191}"/>
    <cellStyle name="Normal 7 2 2 2 3 2 2" xfId="44986" xr:uid="{268B6115-401B-4DD4-961C-1D6A353D46BE}"/>
    <cellStyle name="Normal 7 2 2 2 3 2 2 2" xfId="44987" xr:uid="{08A09299-7C80-4C0E-BAAE-94C685264FC7}"/>
    <cellStyle name="Normal 7 2 2 2 3 2 3" xfId="44988" xr:uid="{7A93586F-7496-4B85-B949-E731A1A34CA1}"/>
    <cellStyle name="Normal 7 2 2 2 3 2 4" xfId="44989" xr:uid="{F7BC13F7-E5C7-43AA-A2BD-C84AB1607454}"/>
    <cellStyle name="Normal 7 2 2 2 3 3" xfId="44990" xr:uid="{EF278690-43D9-4A7C-8A19-C56EA9B71C6F}"/>
    <cellStyle name="Normal 7 2 2 2 3 3 2" xfId="44991" xr:uid="{50255CC5-D481-4979-9062-CE233052645F}"/>
    <cellStyle name="Normal 7 2 2 2 3 4" xfId="44992" xr:uid="{8661FF95-6C2B-4593-A15A-C32570DFB23C}"/>
    <cellStyle name="Normal 7 2 2 2 3 5" xfId="44993" xr:uid="{3DFBFC6F-6147-492F-832E-CD4CD95B6484}"/>
    <cellStyle name="Normal 7 2 2 2 4" xfId="44994" xr:uid="{B53CADE1-51F6-4D47-819D-B717E733911D}"/>
    <cellStyle name="Normal 7 2 2 2 4 2" xfId="44995" xr:uid="{39621720-9811-4DAE-A5B6-9507F53CDE00}"/>
    <cellStyle name="Normal 7 2 2 2 4 2 2" xfId="44996" xr:uid="{6CE10068-9EF0-4DA8-96FE-BE716349295B}"/>
    <cellStyle name="Normal 7 2 2 2 4 3" xfId="44997" xr:uid="{88B2E002-612F-4C32-A261-D6157E211911}"/>
    <cellStyle name="Normal 7 2 2 2 4 4" xfId="44998" xr:uid="{3A32D906-9852-4742-B60C-81FA02B93F02}"/>
    <cellStyle name="Normal 7 2 2 2 5" xfId="44999" xr:uid="{D1ABFABD-3F73-4B60-8C12-F3116012681A}"/>
    <cellStyle name="Normal 7 2 2 2 5 2" xfId="45000" xr:uid="{DCA22497-18C8-43FE-B66E-AC5573F8A3AD}"/>
    <cellStyle name="Normal 7 2 2 2 6" xfId="45001" xr:uid="{F3CB2575-FDE8-4EB6-A3C9-AA81D55300B7}"/>
    <cellStyle name="Normal 7 2 2 2 7" xfId="45002" xr:uid="{D8FAB268-BAD8-48CD-9DC4-E80ECA2BE815}"/>
    <cellStyle name="Normal 7 2 2 3" xfId="45003" xr:uid="{B6AFC015-99E9-48B5-87D0-25F4A5E36137}"/>
    <cellStyle name="Normal 7 2 2 3 2" xfId="45004" xr:uid="{E452C533-7DE5-4F45-AB99-1E71608D6A58}"/>
    <cellStyle name="Normal 7 2 2 3 2 2" xfId="45005" xr:uid="{67791E74-D681-471A-B26E-C463A78C1AAA}"/>
    <cellStyle name="Normal 7 2 2 3 2 2 2" xfId="45006" xr:uid="{7B676C05-AFD0-4272-9EF6-330CDE83B7CB}"/>
    <cellStyle name="Normal 7 2 2 3 2 2 2 2" xfId="45007" xr:uid="{42410D66-0798-4D20-AF82-3506510CF175}"/>
    <cellStyle name="Normal 7 2 2 3 2 2 3" xfId="45008" xr:uid="{08AB1FCD-A1D6-4ABB-8F4F-18C0B22522DF}"/>
    <cellStyle name="Normal 7 2 2 3 2 3" xfId="45009" xr:uid="{0C6A6F35-C7FA-4E7A-98E7-64D257E899C4}"/>
    <cellStyle name="Normal 7 2 2 3 2 3 2" xfId="45010" xr:uid="{0B1FDF63-B94D-4EF8-8F52-205E23514151}"/>
    <cellStyle name="Normal 7 2 2 3 2 4" xfId="45011" xr:uid="{B73253AB-65E0-4971-82A3-7F0A04DD9EE0}"/>
    <cellStyle name="Normal 7 2 2 3 2 5" xfId="45012" xr:uid="{C5285DD9-5B09-405F-A99A-BD87A789219E}"/>
    <cellStyle name="Normal 7 2 2 3 3" xfId="45013" xr:uid="{38D95C0C-E224-49E7-9189-FE265F03BDF3}"/>
    <cellStyle name="Normal 7 2 2 3 3 2" xfId="45014" xr:uid="{42AF7DE9-B08E-405B-B93F-6EAAC324DDEA}"/>
    <cellStyle name="Normal 7 2 2 3 3 2 2" xfId="45015" xr:uid="{9BD8225D-D980-4529-9C13-0365B16A6A29}"/>
    <cellStyle name="Normal 7 2 2 3 3 3" xfId="45016" xr:uid="{6DE07B96-0385-49BF-8BCA-3B3139D4E237}"/>
    <cellStyle name="Normal 7 2 2 3 4" xfId="45017" xr:uid="{455E10E9-26B5-47D4-A417-62626148DFCC}"/>
    <cellStyle name="Normal 7 2 2 3 4 2" xfId="45018" xr:uid="{A95D8D2A-58D8-4063-8A25-4E8342F7F5B6}"/>
    <cellStyle name="Normal 7 2 2 3 5" xfId="45019" xr:uid="{4B6161E9-D55A-46DC-83A6-9EFC89015873}"/>
    <cellStyle name="Normal 7 2 2 3 6" xfId="45020" xr:uid="{EE7274A1-187E-4307-9E2D-1F53EADD26C4}"/>
    <cellStyle name="Normal 7 2 2 4" xfId="45021" xr:uid="{4787FC4E-91C0-4E05-95C2-0E3B09D0AAFD}"/>
    <cellStyle name="Normal 7 2 2 4 2" xfId="45022" xr:uid="{75065E99-6822-414D-B1DE-963472DE37BA}"/>
    <cellStyle name="Normal 7 2 2 4 2 2" xfId="45023" xr:uid="{688033DD-D41B-4D0C-9BF4-A455FD09C13C}"/>
    <cellStyle name="Normal 7 2 2 4 2 2 2" xfId="45024" xr:uid="{D5B05463-C971-428F-B24C-2BAE51F585E0}"/>
    <cellStyle name="Normal 7 2 2 4 2 2 2 2" xfId="45025" xr:uid="{65E826BC-1874-4B76-BE02-CB9388BE76BC}"/>
    <cellStyle name="Normal 7 2 2 4 2 2 3" xfId="45026" xr:uid="{927058E1-B786-4FE4-9915-1F66773D099B}"/>
    <cellStyle name="Normal 7 2 2 4 2 3" xfId="45027" xr:uid="{CB919FCD-F98E-4525-B2AF-A733CE118889}"/>
    <cellStyle name="Normal 7 2 2 4 2 3 2" xfId="45028" xr:uid="{394FAAE4-3D0A-4C81-B29B-0722777340B5}"/>
    <cellStyle name="Normal 7 2 2 4 2 4" xfId="45029" xr:uid="{B366E00C-9B27-4297-A01F-18B0D7150F11}"/>
    <cellStyle name="Normal 7 2 2 4 2 5" xfId="45030" xr:uid="{21051719-5C6A-493D-AF5A-A6A4FE78341F}"/>
    <cellStyle name="Normal 7 2 2 4 3" xfId="45031" xr:uid="{95F75ED7-5A6E-47AB-95DF-DE767CB2ECE8}"/>
    <cellStyle name="Normal 7 2 2 4 3 2" xfId="45032" xr:uid="{252BB718-F68E-4F4D-9A55-EC1F59D3D4CA}"/>
    <cellStyle name="Normal 7 2 2 4 3 2 2" xfId="45033" xr:uid="{65C5F3A0-60DE-433E-9C8E-876E54B5F12B}"/>
    <cellStyle name="Normal 7 2 2 4 3 3" xfId="45034" xr:uid="{F6B60841-BE92-4774-A1DD-C3D4BED58AA4}"/>
    <cellStyle name="Normal 7 2 2 4 4" xfId="45035" xr:uid="{72CBDBCE-E840-4F89-8240-84F4A42084E2}"/>
    <cellStyle name="Normal 7 2 2 4 4 2" xfId="45036" xr:uid="{99B84E5B-7040-4246-BF31-3BEDC1DD8953}"/>
    <cellStyle name="Normal 7 2 2 4 5" xfId="45037" xr:uid="{D744666F-E6AD-42FE-BDF5-879FE88CDDCD}"/>
    <cellStyle name="Normal 7 2 2 4 6" xfId="45038" xr:uid="{D1868D27-24E5-4002-9594-3E65DB39D373}"/>
    <cellStyle name="Normal 7 2 2 5" xfId="45039" xr:uid="{495FF2D8-C06B-449A-9AC2-6FC204C3317F}"/>
    <cellStyle name="Normal 7 2 2 6" xfId="45040" xr:uid="{B0BFE622-273F-403D-B77E-3FB6F1530E1B}"/>
    <cellStyle name="Normal 7 2 2_Sheet1" xfId="45041" xr:uid="{D5787F49-0514-4392-9821-FF6EFA49EE2C}"/>
    <cellStyle name="Normal 7 2 3" xfId="45042" xr:uid="{0ABA6A38-279E-409D-BB7F-EB968CD47854}"/>
    <cellStyle name="Normal 7 2 3 2" xfId="45043" xr:uid="{C98CA073-A3B7-4FF2-8B5F-0817E8652A8D}"/>
    <cellStyle name="Normal 7 2 3 2 2" xfId="45044" xr:uid="{E34AF36D-D2EF-45E0-AD45-9A4B2A688127}"/>
    <cellStyle name="Normal 7 2 3 2 2 2" xfId="45045" xr:uid="{C387122E-8FA2-437F-9224-150438F68E3F}"/>
    <cellStyle name="Normal 7 2 3 2 2 2 2" xfId="45046" xr:uid="{DEEC1F00-0F18-4408-BB28-054630475155}"/>
    <cellStyle name="Normal 7 2 3 2 2 2 3" xfId="45047" xr:uid="{45BB80F9-E656-430C-9354-0A2D68F81950}"/>
    <cellStyle name="Normal 7 2 3 2 2 3" xfId="45048" xr:uid="{142F3F5D-FFBA-421E-8F06-EDF3E247FFB5}"/>
    <cellStyle name="Normal 7 2 3 2 2 4" xfId="45049" xr:uid="{7F68C57C-CB62-4E9D-91C8-DF9EC4AB9FAF}"/>
    <cellStyle name="Normal 7 2 3 2 3" xfId="45050" xr:uid="{41CEF022-1A73-4DE2-9106-6A9C2FB89A9D}"/>
    <cellStyle name="Normal 7 2 3 2 3 2" xfId="45051" xr:uid="{5C8AE71E-8F4B-439C-A32E-605A5DBFDFEC}"/>
    <cellStyle name="Normal 7 2 3 2 3 2 2" xfId="45052" xr:uid="{10D3A803-BF50-40AF-8770-A9FE83E90BCC}"/>
    <cellStyle name="Normal 7 2 3 2 3 3" xfId="45053" xr:uid="{A3A54B37-3FFD-420A-822A-EDB52C56FF72}"/>
    <cellStyle name="Normal 7 2 3 2 4" xfId="45054" xr:uid="{63ECA7F0-0E43-47A3-A0AE-115A0625610B}"/>
    <cellStyle name="Normal 7 2 3 2 4 2" xfId="45055" xr:uid="{4D8C6A4D-FB78-401A-A52F-9C0F28CECD66}"/>
    <cellStyle name="Normal 7 2 3 2 5" xfId="45056" xr:uid="{0927F6FE-08F8-469D-8061-E5A649DDAB3F}"/>
    <cellStyle name="Normal 7 2 3 3" xfId="45057" xr:uid="{3608603B-A9A0-4859-AA96-6E8D3CB77584}"/>
    <cellStyle name="Normal 7 2 3 3 2" xfId="45058" xr:uid="{0F73FBC1-4F17-40F1-BE3A-1EFD072DAF82}"/>
    <cellStyle name="Normal 7 2 3 3 2 2" xfId="45059" xr:uid="{90C28765-B486-4B68-838E-E16419D34149}"/>
    <cellStyle name="Normal 7 2 3 3 2 3" xfId="45060" xr:uid="{8C528FE5-0D3F-41E1-95A5-07084F664B61}"/>
    <cellStyle name="Normal 7 2 3 3 3" xfId="45061" xr:uid="{08521EF4-77C0-4FB4-9132-F732EE804F9C}"/>
    <cellStyle name="Normal 7 2 3 3 4" xfId="45062" xr:uid="{C0EFF3A6-FD59-40D7-A526-F8A03D35A222}"/>
    <cellStyle name="Normal 7 2 3 4" xfId="45063" xr:uid="{ECE878F6-F3E9-4F1E-AC91-FF93A8B4FEB0}"/>
    <cellStyle name="Normal 7 2 3 4 2" xfId="45064" xr:uid="{68984E49-2ED0-4977-B437-94ECF1DB6673}"/>
    <cellStyle name="Normal 7 2 3 4 2 2" xfId="45065" xr:uid="{C593905F-2763-4D84-A43C-8435CB349BAF}"/>
    <cellStyle name="Normal 7 2 3 4 3" xfId="45066" xr:uid="{13745C4F-6E3E-4B13-80E3-220BB873518A}"/>
    <cellStyle name="Normal 7 2 3 5" xfId="45067" xr:uid="{2D9DFC73-0E19-4805-ADBD-D6B3C4065793}"/>
    <cellStyle name="Normal 7 2 3 5 2" xfId="45068" xr:uid="{A99EB367-242D-4291-91B4-9496887F88E3}"/>
    <cellStyle name="Normal 7 2 3 6" xfId="45069" xr:uid="{319FFC6D-F556-42F8-8418-8A9E3F547524}"/>
    <cellStyle name="Normal 7 2 4" xfId="45070" xr:uid="{5E2A2308-E0D4-4DAD-B6FC-5D21A255AF43}"/>
    <cellStyle name="Normal 7 2 4 2" xfId="45071" xr:uid="{32F1AF2B-FBED-4D5E-B1A2-4191C80F833C}"/>
    <cellStyle name="Normal 7 2 4 2 2" xfId="45072" xr:uid="{46C87367-F996-4B96-A4CD-4F82FD0905D5}"/>
    <cellStyle name="Normal 7 2 4 2 2 2" xfId="45073" xr:uid="{D4ACC663-7C11-4380-8904-4FCAF22328AB}"/>
    <cellStyle name="Normal 7 2 4 2 2 2 2" xfId="45074" xr:uid="{34F42598-C2F9-4D74-94DB-6D3D556ED7BE}"/>
    <cellStyle name="Normal 7 2 4 2 2 3" xfId="45075" xr:uid="{36D43830-4629-444F-B12B-7E51F4F39AC1}"/>
    <cellStyle name="Normal 7 2 4 2 3" xfId="45076" xr:uid="{B8447078-5CE0-45BD-B958-2E2408928783}"/>
    <cellStyle name="Normal 7 2 4 2 3 2" xfId="45077" xr:uid="{2274A391-4C8E-4BCC-98C3-C2C5E8C95AC6}"/>
    <cellStyle name="Normal 7 2 4 2 3 3" xfId="45078" xr:uid="{5C18056D-49E3-4B5E-9E61-7533981A1561}"/>
    <cellStyle name="Normal 7 2 4 2 4" xfId="45079" xr:uid="{825C3322-CB6C-4440-B38D-352ED3B412ED}"/>
    <cellStyle name="Normal 7 2 4 2 5" xfId="45080" xr:uid="{24309A15-5E71-4D07-864B-5C07B76B8792}"/>
    <cellStyle name="Normal 7 2 4 3" xfId="45081" xr:uid="{079AF7F4-2948-4B35-ABC8-EE58BC920723}"/>
    <cellStyle name="Normal 7 2 4 3 2" xfId="45082" xr:uid="{FED77570-C8F7-43C8-AC67-9AE12C62BBA9}"/>
    <cellStyle name="Normal 7 2 4 3 2 2" xfId="45083" xr:uid="{D1E3FAED-636A-446E-8A53-406E705A0512}"/>
    <cellStyle name="Normal 7 2 4 3 3" xfId="45084" xr:uid="{5E0452DE-A934-453D-85CF-491C9B3B74C7}"/>
    <cellStyle name="Normal 7 2 4 4" xfId="45085" xr:uid="{CE1FD65B-50A3-4BA1-AABE-73CF7365202B}"/>
    <cellStyle name="Normal 7 2 4 4 2" xfId="45086" xr:uid="{9C92D64F-EAAE-4466-8500-865138774E9C}"/>
    <cellStyle name="Normal 7 2 4 4 3" xfId="45087" xr:uid="{0D55A37A-44A4-4CD1-A742-D387C4357128}"/>
    <cellStyle name="Normal 7 2 4 5" xfId="45088" xr:uid="{4974FB12-7335-4D72-9D51-53502CA5674E}"/>
    <cellStyle name="Normal 7 2 4 6" xfId="45089" xr:uid="{98F0CB85-8D80-4A7E-A10D-E97DE2248E45}"/>
    <cellStyle name="Normal 7 2 5" xfId="45090" xr:uid="{972B1C19-A69E-4662-898C-2F50C45DBAE1}"/>
    <cellStyle name="Normal 7 2 5 2" xfId="45091" xr:uid="{3DB7E34F-9274-4F9E-96FE-66DCCFC8FBBF}"/>
    <cellStyle name="Normal 7 2 5 2 2" xfId="45092" xr:uid="{85148E69-CE91-438C-92F3-0B5FCEF4FD31}"/>
    <cellStyle name="Normal 7 2 5 2 2 2" xfId="45093" xr:uid="{1F292D8E-53B0-49E7-9254-BB6A258A70DA}"/>
    <cellStyle name="Normal 7 2 5 2 2 3" xfId="45094" xr:uid="{C6C67EE9-D1B0-44C6-8E60-154B2E07F6F5}"/>
    <cellStyle name="Normal 7 2 5 2 3" xfId="45095" xr:uid="{A64F3CB4-0EF7-4568-8AE5-D0F5FEFA6AE2}"/>
    <cellStyle name="Normal 7 2 5 2 3 2" xfId="45096" xr:uid="{C874AB69-6641-482F-8E74-1BD5355AEFA0}"/>
    <cellStyle name="Normal 7 2 5 2 4" xfId="45097" xr:uid="{4F694228-7272-4179-B926-F03C9ADB20A2}"/>
    <cellStyle name="Normal 7 2 5 2 5" xfId="45098" xr:uid="{9E98E526-B1C3-401F-9536-BF70C146172A}"/>
    <cellStyle name="Normal 7 2 5 3" xfId="45099" xr:uid="{432FE59F-02B3-465A-BC7D-BF8EA2AE5F11}"/>
    <cellStyle name="Normal 7 2 5 3 2" xfId="45100" xr:uid="{0CDAB191-FA8B-4AA4-AB6D-22198F49F689}"/>
    <cellStyle name="Normal 7 2 5 3 3" xfId="45101" xr:uid="{7F360A9D-A30F-471C-9410-6AB4E5565C96}"/>
    <cellStyle name="Normal 7 2 5 4" xfId="45102" xr:uid="{70AE72FE-3B82-431E-881F-1281F98B6BA9}"/>
    <cellStyle name="Normal 7 2 5 4 2" xfId="45103" xr:uid="{9B40848F-FF6C-44CC-A71F-0551C7C7D5A9}"/>
    <cellStyle name="Normal 7 2 5 5" xfId="45104" xr:uid="{062986A4-3181-428B-8EF3-6BCAB9FF3967}"/>
    <cellStyle name="Normal 7 2 5 6" xfId="45105" xr:uid="{E225CC51-B473-41BE-8634-D1ADCDB91017}"/>
    <cellStyle name="Normal 7 2 6" xfId="45106" xr:uid="{60EA278E-DAC1-4502-A5AA-5569C8D03F13}"/>
    <cellStyle name="Normal 7 2 6 2" xfId="45107" xr:uid="{CEB9B250-D18D-46FD-BB30-18FC45AFDB61}"/>
    <cellStyle name="Normal 7 2 6 2 2" xfId="45108" xr:uid="{8E4BE7A0-FD7B-44B5-BFDD-2A8303931303}"/>
    <cellStyle name="Normal 7 2 6 2 3" xfId="45109" xr:uid="{9BF8D228-65CD-409D-A106-FBFCC6411DB1}"/>
    <cellStyle name="Normal 7 2 6 3" xfId="45110" xr:uid="{9704E3AC-2766-45A8-B435-6E4FD27E6016}"/>
    <cellStyle name="Normal 7 2 6 3 2" xfId="45111" xr:uid="{C1AD2C16-157C-4B16-8A2C-9967AB9256AF}"/>
    <cellStyle name="Normal 7 2 6 4" xfId="45112" xr:uid="{90677807-28DE-4C53-AD06-C72F501DA7B4}"/>
    <cellStyle name="Normal 7 2 6 5" xfId="45113" xr:uid="{37985031-C8FB-4725-895C-54AF47F60E5F}"/>
    <cellStyle name="Normal 7 2 7" xfId="45114" xr:uid="{7B6ABD55-F13E-4CEF-949C-224664E66A15}"/>
    <cellStyle name="Normal 7 2 7 2" xfId="45115" xr:uid="{733AF449-EF8E-46A5-A50E-CADC44AF58B1}"/>
    <cellStyle name="Normal 7 2 7 3" xfId="45116" xr:uid="{F742108D-A0DE-445E-B7A4-B3097793A277}"/>
    <cellStyle name="Normal 7 2 8" xfId="45117" xr:uid="{5F347260-57C9-422F-A4D7-D3E0A3293CAE}"/>
    <cellStyle name="Normal 7 2 8 2" xfId="45118" xr:uid="{7898C1A5-505C-463D-BC3E-E53F6D90BA51}"/>
    <cellStyle name="Normal 7 2 9" xfId="45119" xr:uid="{1C0E2C2D-9F5C-4ED4-A30E-1F24DEE573FC}"/>
    <cellStyle name="Normal 7 2_Asset Register (new)" xfId="45120" xr:uid="{8B90C174-5A67-43DB-BE11-21E495D35275}"/>
    <cellStyle name="Normal 7 3" xfId="45121" xr:uid="{CC226B69-AA9A-4DDB-8D2B-253865F3E009}"/>
    <cellStyle name="Normal 7 3 2" xfId="45122" xr:uid="{5EE013AB-BDF8-48E5-88E9-058C082DB294}"/>
    <cellStyle name="Normal 7 3 2 2" xfId="45123" xr:uid="{C59567A0-9357-41C4-B4ED-21808289C2DF}"/>
    <cellStyle name="Normal 7 3 2 2 2" xfId="45124" xr:uid="{BCFFF695-7451-4FB4-A763-7803BCD519EF}"/>
    <cellStyle name="Normal 7 3 2 2 2 2" xfId="45125" xr:uid="{2AF36E55-A165-4C45-A129-79E4E2F6E6D0}"/>
    <cellStyle name="Normal 7 3 2 2 3" xfId="45126" xr:uid="{FB741C53-6682-4961-BFED-4E4BC4F3A5F1}"/>
    <cellStyle name="Normal 7 3 2 3" xfId="45127" xr:uid="{C4B037F3-D7C5-4F53-BC66-DA5E38E00536}"/>
    <cellStyle name="Normal 7 3 2 3 2" xfId="45128" xr:uid="{21A562FC-281E-4581-AF04-9EBAC15FE072}"/>
    <cellStyle name="Normal 7 3 2 4" xfId="45129" xr:uid="{1312D3A3-F68E-4548-BC89-BF6ADB0D594E}"/>
    <cellStyle name="Normal 7 3 2 5" xfId="45130" xr:uid="{853DD1D1-F593-44AB-B502-4553F08352F0}"/>
    <cellStyle name="Normal 7 3 2_Sheet1" xfId="45131" xr:uid="{4EE45ECA-BB1B-4E35-BFB4-2CD29B91426C}"/>
    <cellStyle name="Normal 7 3 3" xfId="45132" xr:uid="{8E33EC3F-CBF2-4178-BD9B-1D83C0711C75}"/>
    <cellStyle name="Normal 7 3 3 2" xfId="45133" xr:uid="{62CBA314-4D48-450C-B31B-EE784DA61E33}"/>
    <cellStyle name="Normal 7 3 4" xfId="45134" xr:uid="{0CF3999B-D9A1-4926-AB82-D06C638DC3CE}"/>
    <cellStyle name="Normal 7 3 4 2" xfId="45135" xr:uid="{4BBFB080-64C2-4AE7-B738-3A52633AA9F4}"/>
    <cellStyle name="Normal 7 3 5" xfId="45136" xr:uid="{194B7A58-4722-4418-B543-C953BDF3709B}"/>
    <cellStyle name="Normal 7 3_Asset Register (new)" xfId="45137" xr:uid="{58BACCB7-65C5-4465-A480-A01E26764764}"/>
    <cellStyle name="Normal 7 4" xfId="45138" xr:uid="{59C9B581-9790-42B0-BE1C-3930078FD843}"/>
    <cellStyle name="Normal 7 4 2" xfId="45139" xr:uid="{EA7E0A91-B81C-40DE-8CE4-FD2A4F8A088D}"/>
    <cellStyle name="Normal 7 4 2 2" xfId="45140" xr:uid="{40140943-0B22-407A-83C7-18DFCFBA9BC3}"/>
    <cellStyle name="Normal 7 4 2 2 2" xfId="45141" xr:uid="{6D3F6811-2011-4DD1-AB18-55ECB45F65EB}"/>
    <cellStyle name="Normal 7 4 2 2 2 2" xfId="45142" xr:uid="{2285B4F2-771C-48EE-B0E6-35807BBC8FD2}"/>
    <cellStyle name="Normal 7 4 2 2 3" xfId="45143" xr:uid="{26554337-48E3-41BA-9222-E19952281A34}"/>
    <cellStyle name="Normal 7 4 2 3" xfId="45144" xr:uid="{0669477B-50ED-4F0D-AE58-B266CC238CF8}"/>
    <cellStyle name="Normal 7 4 2 3 2" xfId="45145" xr:uid="{9259CA71-76A3-4104-839D-DDF630819DCA}"/>
    <cellStyle name="Normal 7 4 2 4" xfId="45146" xr:uid="{B69FA574-54FD-4C04-BE9C-4B7A0A4BD61D}"/>
    <cellStyle name="Normal 7 4 2 5" xfId="45147" xr:uid="{AA56CF49-BB05-47B0-87C4-EDCE67835A7E}"/>
    <cellStyle name="Normal 7 4 2_Sheet1" xfId="45148" xr:uid="{CCB30AB3-E3A3-4EF5-8075-0D345F8BAF96}"/>
    <cellStyle name="Normal 7 4 3" xfId="45149" xr:uid="{6E8C5FF9-20AF-4C4C-B8D3-ED942C41D608}"/>
    <cellStyle name="Normal 7 4 3 2" xfId="45150" xr:uid="{5A600C96-0622-41CC-9D92-60D00759E558}"/>
    <cellStyle name="Normal 7 4 4" xfId="45151" xr:uid="{586F1E28-47A2-4493-B959-EAC27DFA0682}"/>
    <cellStyle name="Normal 7 4 4 2" xfId="45152" xr:uid="{30EB989F-32BD-410D-9353-7EFE2A57FC8F}"/>
    <cellStyle name="Normal 7 4 5" xfId="45153" xr:uid="{46DF1B80-155F-4CA6-B143-5E25BA825A8F}"/>
    <cellStyle name="Normal 7 4_Asset Register (new)" xfId="45154" xr:uid="{B7DE0203-0674-4906-9F14-8AF3D71E9666}"/>
    <cellStyle name="Normal 7 5" xfId="45155" xr:uid="{1E1A4A2D-FE1A-4CE0-8861-EE7D4A2F4A85}"/>
    <cellStyle name="Normal 7 5 2" xfId="45156" xr:uid="{0C9C824E-0784-4B35-A25B-898791B40FCC}"/>
    <cellStyle name="Normal 7 5 2 2" xfId="45157" xr:uid="{C187E2D3-3C86-49C6-9A54-112B808C7F71}"/>
    <cellStyle name="Normal 7 5 2 2 2" xfId="45158" xr:uid="{81300769-1E68-4BDE-B0BD-8690235A8409}"/>
    <cellStyle name="Normal 7 5 2 2 2 2" xfId="45159" xr:uid="{AA16DCAC-F122-4DB5-ACCA-FAD4397C6829}"/>
    <cellStyle name="Normal 7 5 2 2 2 3" xfId="45160" xr:uid="{7163C232-F0EA-45A9-91B3-1B171B627CDE}"/>
    <cellStyle name="Normal 7 5 2 2 3" xfId="45161" xr:uid="{76A4365E-F3C8-48F7-B2BC-DE31A8199CEF}"/>
    <cellStyle name="Normal 7 5 2 3" xfId="45162" xr:uid="{80E4D5B9-83AA-43BD-95D8-1CA31DA4F1E0}"/>
    <cellStyle name="Normal 7 5 2 3 2" xfId="45163" xr:uid="{EC6A8A96-18E0-474C-92BD-8AC561A76AF5}"/>
    <cellStyle name="Normal 7 5 2 3 2 2" xfId="45164" xr:uid="{D9CBC157-D40C-490D-AF5D-6426E3935F60}"/>
    <cellStyle name="Normal 7 5 2 3 3" xfId="45165" xr:uid="{37F846E4-F808-4E46-9676-1C331DB78503}"/>
    <cellStyle name="Normal 7 5 2 4" xfId="45166" xr:uid="{F665CE1E-2B1C-4832-948A-30973F7A4751}"/>
    <cellStyle name="Normal 7 5 2 5" xfId="45167" xr:uid="{9CB7D4AD-C1C8-4914-AD34-CB134F5A0DCA}"/>
    <cellStyle name="Normal 7 5 3" xfId="45168" xr:uid="{1730AA12-B5B1-4100-94A1-A2B8513DDC49}"/>
    <cellStyle name="Normal 7 5 3 2" xfId="45169" xr:uid="{0FFDBE82-76AE-46F6-8FA4-2F5C996AD7BA}"/>
    <cellStyle name="Normal 7 5 3 2 2" xfId="45170" xr:uid="{724ADD50-2DAE-41E8-9FA4-6CD8CF5A337F}"/>
    <cellStyle name="Normal 7 5 3 3" xfId="45171" xr:uid="{FEC30F8A-14E1-43B6-8435-63A9792EB0E4}"/>
    <cellStyle name="Normal 7 5 4" xfId="45172" xr:uid="{EA66BA2E-5B12-4F33-B912-E46DF1A67977}"/>
    <cellStyle name="Normal 7 5 4 2" xfId="45173" xr:uid="{4E9A1078-BD3E-44A4-9970-3E68BD0868E2}"/>
    <cellStyle name="Normal 7 5 4 2 2" xfId="45174" xr:uid="{2BD0C877-DB33-4680-ADD0-419157CEBCA7}"/>
    <cellStyle name="Normal 7 5 4 3" xfId="45175" xr:uid="{F272AC8E-4FFA-48AC-9B08-58BEEC7051E7}"/>
    <cellStyle name="Normal 7 5 5" xfId="45176" xr:uid="{04DB4D3A-9E27-43E8-B1D2-47579D7547B3}"/>
    <cellStyle name="Normal 7 5 6" xfId="45177" xr:uid="{987AC174-F83D-46B5-A8C3-9C581F71E6BA}"/>
    <cellStyle name="Normal 7 5_Sheet1" xfId="45178" xr:uid="{B29CC40B-810C-4E01-AC59-F31A29B2CECD}"/>
    <cellStyle name="Normal 7 6" xfId="45179" xr:uid="{384B1152-B766-4849-B95F-26905C17771A}"/>
    <cellStyle name="Normal 7 6 2" xfId="45180" xr:uid="{074A247A-1502-4C18-B71D-C91475122B37}"/>
    <cellStyle name="Normal 7 6 2 2" xfId="45181" xr:uid="{9CF54D29-F741-4304-95A6-7844E2FA756B}"/>
    <cellStyle name="Normal 7 6 2 2 2" xfId="45182" xr:uid="{BBCB3DBE-E4A2-476C-992C-65F630F84AA8}"/>
    <cellStyle name="Normal 7 6 2 2 2 2" xfId="45183" xr:uid="{FA55BACE-D611-4CF6-882B-3037AE017EB8}"/>
    <cellStyle name="Normal 7 6 2 2 3" xfId="45184" xr:uid="{43C8B728-9753-4409-929F-9CA3983A0C82}"/>
    <cellStyle name="Normal 7 6 2 3" xfId="45185" xr:uid="{F1B02CE6-EDD1-4998-9F79-A52A36F1310A}"/>
    <cellStyle name="Normal 7 6 2 3 2" xfId="45186" xr:uid="{19060923-349B-45AA-BE75-BB17152A987A}"/>
    <cellStyle name="Normal 7 6 2 3 3" xfId="45187" xr:uid="{2A7737CC-5A71-4025-879A-3A40AF4EF40C}"/>
    <cellStyle name="Normal 7 6 2 4" xfId="45188" xr:uid="{A79C4BAC-6CA4-45A1-A4E5-1D1EBF904B50}"/>
    <cellStyle name="Normal 7 6 2 5" xfId="45189" xr:uid="{B572694E-2D2E-4E93-B168-1B8BE7BC7C8D}"/>
    <cellStyle name="Normal 7 6 3" xfId="45190" xr:uid="{187D18D5-6CC6-45D2-A3A4-095D178D00F6}"/>
    <cellStyle name="Normal 7 6 3 2" xfId="45191" xr:uid="{EE7E71BB-6847-4B8E-95EF-435070ACB2EF}"/>
    <cellStyle name="Normal 7 6 3 2 2" xfId="45192" xr:uid="{CD4022CB-34C4-4D3E-8EC4-5E21663690B7}"/>
    <cellStyle name="Normal 7 6 3 3" xfId="45193" xr:uid="{A1D19CC6-689C-421B-BEBB-162DCAEDB6FB}"/>
    <cellStyle name="Normal 7 6 4" xfId="45194" xr:uid="{611CD1BB-432E-43A6-9634-016762559D7C}"/>
    <cellStyle name="Normal 7 6 4 2" xfId="45195" xr:uid="{CAA5B390-5863-4B55-A266-9EF6E5254C27}"/>
    <cellStyle name="Normal 7 6 4 3" xfId="45196" xr:uid="{D3F6E25B-A5E1-48C8-91EC-25342D5C21AE}"/>
    <cellStyle name="Normal 7 6 5" xfId="45197" xr:uid="{A8DD6F63-E7B4-422E-88C6-ECB0A24573A2}"/>
    <cellStyle name="Normal 7 6 6" xfId="45198" xr:uid="{B06E16F4-E4B0-4B18-8E3E-30B65FC70894}"/>
    <cellStyle name="Normal 7 7" xfId="45199" xr:uid="{E1A89167-6579-4295-A42C-505AB924A61C}"/>
    <cellStyle name="Normal 7 7 2" xfId="45200" xr:uid="{7738D33F-FE3D-4D36-A160-27D84DD4AC3D}"/>
    <cellStyle name="Normal 7 7 2 2" xfId="45201" xr:uid="{E4ED7391-AAF2-4782-9022-BA11966938BF}"/>
    <cellStyle name="Normal 7 7 3" xfId="45202" xr:uid="{0B3D9422-39A6-48AC-B633-49148F4DD4EF}"/>
    <cellStyle name="Normal 7 7 3 2" xfId="45203" xr:uid="{839FA0A3-8971-4E65-AEDF-199DBE95F145}"/>
    <cellStyle name="Normal 7 7 4" xfId="45204" xr:uid="{2AE561FD-8D35-46FE-B02D-BF39BA665D9B}"/>
    <cellStyle name="Normal 7 8" xfId="45205" xr:uid="{5CADD7B7-739C-4592-828D-CFBB6062DC95}"/>
    <cellStyle name="Normal 7 8 2" xfId="45206" xr:uid="{3987490A-86C9-4DB4-910B-9D0B282D557F}"/>
    <cellStyle name="Normal 7 9" xfId="45207" xr:uid="{A23E7A54-BDD7-45E2-A902-1C26DA497A26}"/>
    <cellStyle name="Normal 7 9 2" xfId="45208" xr:uid="{C68EBE9D-81E9-440D-AC2D-BE5F07DB02B8}"/>
    <cellStyle name="Normal 7_Asset Register (new)" xfId="45209" xr:uid="{D617B302-0309-4B18-ABA8-6DE0F519A995}"/>
    <cellStyle name="Normal 70" xfId="45210" xr:uid="{77E85271-8067-46B7-A578-14C3FE116B10}"/>
    <cellStyle name="Normal 70 2" xfId="45211" xr:uid="{98AE7503-7698-43FC-BEE4-517D5F284868}"/>
    <cellStyle name="Normal 71" xfId="57" xr:uid="{00000000-0005-0000-0000-00001EB00000}"/>
    <cellStyle name="Normal 71 2" xfId="45213" xr:uid="{93BAC515-1E9E-411E-9F9B-F5E2934BCC98}"/>
    <cellStyle name="Normal 71 3" xfId="45214" xr:uid="{899C5581-59ED-408C-B4BC-872674F6FD5D}"/>
    <cellStyle name="Normal 71 4" xfId="45215" xr:uid="{06931A5F-B460-40D2-87E6-DD4BDA2499FE}"/>
    <cellStyle name="Normal 71 5" xfId="45212" xr:uid="{4AF9F9B4-4508-4328-A751-AE26612D96CF}"/>
    <cellStyle name="Normal 72" xfId="58" xr:uid="{00000000-0005-0000-0000-000022B00000}"/>
    <cellStyle name="Normal 72 2" xfId="45217" xr:uid="{A6D25314-E267-4889-B7CA-45BA65AF8FD7}"/>
    <cellStyle name="Normal 72 3" xfId="45218" xr:uid="{E09D8FC9-B561-4375-864D-9453E9403D23}"/>
    <cellStyle name="Normal 72 4" xfId="45219" xr:uid="{98999E54-E089-431A-BBDE-08AA2075ED90}"/>
    <cellStyle name="Normal 72 5" xfId="45216" xr:uid="{9607881C-0B24-407A-A27A-E580F80588E8}"/>
    <cellStyle name="Normal 73" xfId="45220" xr:uid="{3E3DC09F-AAA1-454A-97E8-334C3DE730E4}"/>
    <cellStyle name="Normal 73 2" xfId="45221" xr:uid="{68E53035-4C8F-48BC-A5C9-C3D8082AAD03}"/>
    <cellStyle name="Normal 74" xfId="45222" xr:uid="{161EC6B5-1980-4704-8EB3-61BEC53F01C7}"/>
    <cellStyle name="Normal 74 2" xfId="45223" xr:uid="{EB8B02C9-6A29-4D8B-A35E-22AB1E75478B}"/>
    <cellStyle name="Normal 75" xfId="45224" xr:uid="{F9CD5412-DF85-4051-AA1A-C64989F87FF9}"/>
    <cellStyle name="Normal 75 2" xfId="45225" xr:uid="{01E392D0-EFBF-4A4C-9B41-093832E87FF1}"/>
    <cellStyle name="Normal 76" xfId="45226" xr:uid="{C4BF44E9-E48E-4810-92A3-0ABCE762E369}"/>
    <cellStyle name="Normal 76 2" xfId="45227" xr:uid="{B2A770DF-DFB2-470E-8B9E-177C6F3BD3F5}"/>
    <cellStyle name="Normal 77" xfId="45228" xr:uid="{4A8FA605-41DD-4B0C-A598-44165C1BABA7}"/>
    <cellStyle name="Normal 77 2" xfId="45229" xr:uid="{1A48539F-633A-4C6C-9407-E85579FC1411}"/>
    <cellStyle name="Normal 78" xfId="59" xr:uid="{00000000-0005-0000-0000-000030B00000}"/>
    <cellStyle name="Normal 78 2" xfId="190" xr:uid="{6CB47569-7B8D-4472-8D83-A323CA543FEE}"/>
    <cellStyle name="Normal 78 3" xfId="45230" xr:uid="{56ABA16F-F035-41DE-9514-9294349DFF45}"/>
    <cellStyle name="Normal 78 4" xfId="45231" xr:uid="{A4E59B70-7304-4CD1-9065-6FDB8DBA192D}"/>
    <cellStyle name="Normal 78 5" xfId="175" xr:uid="{896CAAB0-FC24-49ED-A067-8046538D071C}"/>
    <cellStyle name="Normal 78 5 2" xfId="191" xr:uid="{FF4A7134-47BA-4C44-A047-183851BA5CB8}"/>
    <cellStyle name="Normal 78 5 2 2" xfId="51563" xr:uid="{94DF0A1C-0434-4A2E-A380-B1F346E2F85B}"/>
    <cellStyle name="Normal 78 5 2 2 2" xfId="51584" xr:uid="{050CDD41-D2A4-4217-BF88-236D9999FC47}"/>
    <cellStyle name="Normal 78 6" xfId="160" xr:uid="{697D050F-9BA3-44F4-B10A-0A0F3A52A86D}"/>
    <cellStyle name="Normal 79" xfId="60" xr:uid="{00000000-0005-0000-0000-000034B00000}"/>
    <cellStyle name="Normal 79 2" xfId="192" xr:uid="{E2255802-9310-42D9-9432-D40716043BAD}"/>
    <cellStyle name="Normal 79 3" xfId="45232" xr:uid="{A27B0916-FBDA-44DE-B3D7-CCD15A047193}"/>
    <cellStyle name="Normal 79 4" xfId="45233" xr:uid="{A55D0513-2287-4A29-8E31-C426983AA312}"/>
    <cellStyle name="Normal 79 5" xfId="176" xr:uid="{7DEF6F5B-6156-40DB-81F3-D596C46C8DE5}"/>
    <cellStyle name="Normal 79 5 2" xfId="193" xr:uid="{4B923D0B-7300-41B4-8E76-65E8BABA5AD9}"/>
    <cellStyle name="Normal 79 5 2 2" xfId="51564" xr:uid="{27608B1B-BA14-4942-B3D1-0C8CD93E2AFA}"/>
    <cellStyle name="Normal 79 5 2 2 2" xfId="51586" xr:uid="{1F9A1098-BF37-4D39-96FA-62067157ECCC}"/>
    <cellStyle name="Normal 79 6" xfId="161" xr:uid="{9D1D6729-32B1-44D4-BEE4-B2F36D3DE88D}"/>
    <cellStyle name="Normal 8" xfId="45234" xr:uid="{4117E3D0-8DB2-404D-83C1-3A28C897E8A8}"/>
    <cellStyle name="Normal 8 2" xfId="45235" xr:uid="{5EFDD575-E7BF-463A-9486-B1DF63891ADA}"/>
    <cellStyle name="Normal 8 2 10" xfId="45236" xr:uid="{4C96490A-923E-4D1E-9E53-6AF69F8FF344}"/>
    <cellStyle name="Normal 8 2 11" xfId="45237" xr:uid="{F3A6222A-E13A-4F0B-9222-7552E582A384}"/>
    <cellStyle name="Normal 8 2 2" xfId="45238" xr:uid="{6FEBCBD2-D321-45D9-AD08-FCB1EFAD2F0E}"/>
    <cellStyle name="Normal 8 2 2 2" xfId="45239" xr:uid="{88A8FC45-EC78-4F32-9E0B-588EEB635B3E}"/>
    <cellStyle name="Normal 8 2 2 2 2" xfId="45240" xr:uid="{7281F5A9-7D5D-4C91-AA79-9B6245CFC23D}"/>
    <cellStyle name="Normal 8 2 2 2 2 2" xfId="45241" xr:uid="{3A758E57-9129-49E0-B54B-76872E33FA0A}"/>
    <cellStyle name="Normal 8 2 2 2 2 2 2" xfId="45242" xr:uid="{48C16AA0-7C4B-4D76-81C2-209E619C1237}"/>
    <cellStyle name="Normal 8 2 2 2 2 3" xfId="45243" xr:uid="{E81F1D58-044D-4261-985D-71FFCEA177C6}"/>
    <cellStyle name="Normal 8 2 2 2 3" xfId="45244" xr:uid="{2FF19212-2993-44F3-A741-CDC739FE97A3}"/>
    <cellStyle name="Normal 8 2 2 2 3 2" xfId="45245" xr:uid="{04DD06E4-7F25-42E8-8534-656C26CE8244}"/>
    <cellStyle name="Normal 8 2 2 2 4" xfId="45246" xr:uid="{BBDD1BA8-27DE-4DE8-92F4-D0845F6A3296}"/>
    <cellStyle name="Normal 8 2 2 2 4 2" xfId="45247" xr:uid="{EAEAE7B4-8E87-4F6F-8645-375AE1CCB82E}"/>
    <cellStyle name="Normal 8 2 2 2 5" xfId="45248" xr:uid="{014467E2-33DA-4E8E-AF6A-1DDE25E4BEA9}"/>
    <cellStyle name="Normal 8 2 2 2 6" xfId="45249" xr:uid="{3CD3898D-602F-4054-8246-5282C597D7B2}"/>
    <cellStyle name="Normal 8 2 2 3" xfId="45250" xr:uid="{2552242C-F62C-4603-8019-B468D17FFAC3}"/>
    <cellStyle name="Normal 8 2 2 3 2" xfId="45251" xr:uid="{27B25B74-8697-4C56-82A6-D59439327A8E}"/>
    <cellStyle name="Normal 8 2 2 3 2 2" xfId="45252" xr:uid="{B1AF60CC-2D00-4D0B-AE04-5594970D6D71}"/>
    <cellStyle name="Normal 8 2 2 3 3" xfId="45253" xr:uid="{7A5B9F80-33B3-44AC-BC8B-35FB97A5E70C}"/>
    <cellStyle name="Normal 8 2 2 4" xfId="45254" xr:uid="{2ED08421-2229-4C83-85ED-11E185F1BB9F}"/>
    <cellStyle name="Normal 8 2 2 4 2" xfId="45255" xr:uid="{C5D9910E-7286-4715-9184-6F566B153FBA}"/>
    <cellStyle name="Normal 8 2 2 5" xfId="45256" xr:uid="{09CD5A51-0436-46A8-9D31-F31EC1ACBA65}"/>
    <cellStyle name="Normal 8 2 2 5 2" xfId="45257" xr:uid="{27F1EBD0-55E0-4ADE-86B0-1579EB9B3507}"/>
    <cellStyle name="Normal 8 2 2 6" xfId="45258" xr:uid="{19980DC1-AB01-4459-83D6-E125CDA4C499}"/>
    <cellStyle name="Normal 8 2 2 7" xfId="45259" xr:uid="{B7F94D8B-82E4-41BA-A1B8-7A639D3AC10C}"/>
    <cellStyle name="Normal 8 2 3" xfId="45260" xr:uid="{75CE06F7-3A6B-47CA-8A89-C2BD77F78B7E}"/>
    <cellStyle name="Normal 8 2 3 2" xfId="45261" xr:uid="{BAEF9172-489A-41B6-8C7A-AB23CE9C1555}"/>
    <cellStyle name="Normal 8 2 3 2 2" xfId="45262" xr:uid="{902D9E9E-1A08-4604-92D0-84E57862D8C7}"/>
    <cellStyle name="Normal 8 2 3 2 2 2" xfId="45263" xr:uid="{D490AD3E-CAD9-44F6-837A-95B084C0FB48}"/>
    <cellStyle name="Normal 8 2 3 2 2 2 2" xfId="45264" xr:uid="{918B6C8F-4359-4AFA-930C-B40A280FD331}"/>
    <cellStyle name="Normal 8 2 3 2 2 3" xfId="45265" xr:uid="{CA22E3A3-25B5-413C-942F-59DC5B91E5F5}"/>
    <cellStyle name="Normal 8 2 3 2 3" xfId="45266" xr:uid="{949A7CAE-7054-478E-89D3-53A0583BE78A}"/>
    <cellStyle name="Normal 8 2 3 2 3 2" xfId="45267" xr:uid="{545812A5-10A7-471E-934D-8543A31E5C54}"/>
    <cellStyle name="Normal 8 2 3 2 4" xfId="45268" xr:uid="{D6B1014E-556E-44DF-946A-E6371E18BFB0}"/>
    <cellStyle name="Normal 8 2 3 3" xfId="45269" xr:uid="{71C7B007-F406-4AB2-8025-CCC876F968D1}"/>
    <cellStyle name="Normal 8 2 3 3 2" xfId="45270" xr:uid="{D529CD2F-AC93-4C0D-8140-5E457733AE39}"/>
    <cellStyle name="Normal 8 2 3 3 2 2" xfId="45271" xr:uid="{F3D9FC71-AD18-405C-BD42-A49933A04000}"/>
    <cellStyle name="Normal 8 2 3 3 3" xfId="45272" xr:uid="{78E056F4-0D95-46D6-9526-6E1076406DDD}"/>
    <cellStyle name="Normal 8 2 3 4" xfId="45273" xr:uid="{7F6F4FFC-38E9-4805-8777-5A76FDAEAC2E}"/>
    <cellStyle name="Normal 8 2 3 4 2" xfId="45274" xr:uid="{45A83E78-E4F7-4799-8B18-A787AF7F297E}"/>
    <cellStyle name="Normal 8 2 3 5" xfId="45275" xr:uid="{1DD81F6C-E957-44FD-86D5-BFB77BAD7112}"/>
    <cellStyle name="Normal 8 2 3 5 2" xfId="45276" xr:uid="{61E17FA8-4E5E-41CE-86C7-EF4E21BD61E1}"/>
    <cellStyle name="Normal 8 2 3 6" xfId="45277" xr:uid="{EAF3430E-371B-4C39-9A07-C32520DFBC09}"/>
    <cellStyle name="Normal 8 2 3 7" xfId="45278" xr:uid="{04AA09EF-841E-41B9-A11E-259DC050FE17}"/>
    <cellStyle name="Normal 8 2 4" xfId="45279" xr:uid="{3F9E1BA9-4294-4358-A2D0-723B8A593161}"/>
    <cellStyle name="Normal 8 2 4 2" xfId="45280" xr:uid="{669AE660-B368-4E5B-BBC2-C7522FB1F7A3}"/>
    <cellStyle name="Normal 8 2 4 2 2" xfId="45281" xr:uid="{816ADE25-7217-4CA7-90F1-2E5F2586EF22}"/>
    <cellStyle name="Normal 8 2 4 2 2 2" xfId="45282" xr:uid="{DDF6969F-1E43-4CBD-9139-D762CC774148}"/>
    <cellStyle name="Normal 8 2 4 2 2 2 2" xfId="45283" xr:uid="{49FCD77D-310F-4A42-85C7-38E91297FD52}"/>
    <cellStyle name="Normal 8 2 4 2 2 3" xfId="45284" xr:uid="{0C095422-C44A-478D-AB95-33C8F50F9BC7}"/>
    <cellStyle name="Normal 8 2 4 2 3" xfId="45285" xr:uid="{2B552BFB-3F98-42EB-B5D1-CA73F7047661}"/>
    <cellStyle name="Normal 8 2 4 2 3 2" xfId="45286" xr:uid="{D67C3FBC-F323-463E-92FC-09655027D7E9}"/>
    <cellStyle name="Normal 8 2 4 2 4" xfId="45287" xr:uid="{3C6C81ED-8488-4072-B5F2-1315C83BB65E}"/>
    <cellStyle name="Normal 8 2 4 3" xfId="45288" xr:uid="{00EC61C1-A31D-4B2E-9A7F-135ACCE4A996}"/>
    <cellStyle name="Normal 8 2 4 3 2" xfId="45289" xr:uid="{5CA5577B-A2A2-41E5-BC95-B3F839BDD956}"/>
    <cellStyle name="Normal 8 2 4 3 2 2" xfId="45290" xr:uid="{53C92423-8F0E-4545-9AD7-DF9CAA7250B5}"/>
    <cellStyle name="Normal 8 2 4 3 3" xfId="45291" xr:uid="{5C39050D-4F7D-494B-865F-1C3673DEEB9E}"/>
    <cellStyle name="Normal 8 2 4 4" xfId="45292" xr:uid="{26DD9AE4-A84B-415D-8E88-512A29984C47}"/>
    <cellStyle name="Normal 8 2 4 4 2" xfId="45293" xr:uid="{05DCD6FD-1038-4788-8C00-A0B0B96A1CD9}"/>
    <cellStyle name="Normal 8 2 4 5" xfId="45294" xr:uid="{4C02E3EF-2EF5-43D3-BF1F-CC716DB92682}"/>
    <cellStyle name="Normal 8 2 5" xfId="45295" xr:uid="{3EF470C3-4932-4717-8387-44B2AB963FA4}"/>
    <cellStyle name="Normal 8 2 5 2" xfId="45296" xr:uid="{539E135D-36F5-4B38-9CCE-DE6DC88EB15B}"/>
    <cellStyle name="Normal 8 2 5 2 2" xfId="45297" xr:uid="{4DBC89E2-E6D0-4254-90CD-55C6F0451211}"/>
    <cellStyle name="Normal 8 2 5 2 2 2" xfId="45298" xr:uid="{FB852E50-0770-495C-A92A-AC51D19C8F12}"/>
    <cellStyle name="Normal 8 2 5 2 2 2 2" xfId="45299" xr:uid="{6C106B69-A72E-4161-A0EC-401BE51448A8}"/>
    <cellStyle name="Normal 8 2 5 2 2 3" xfId="45300" xr:uid="{DCD3EBEC-BF9C-4166-A588-63CF2A7AACFC}"/>
    <cellStyle name="Normal 8 2 5 2 3" xfId="45301" xr:uid="{2CFA93E2-5ED4-4368-8F75-C9E5A3CDA4B1}"/>
    <cellStyle name="Normal 8 2 5 2 3 2" xfId="45302" xr:uid="{31FB6ABF-2093-43CD-BC00-D88D5333FC81}"/>
    <cellStyle name="Normal 8 2 5 2 4" xfId="45303" xr:uid="{8B8AF9B3-2585-459D-8DFB-703AD0EBC90E}"/>
    <cellStyle name="Normal 8 2 5 3" xfId="45304" xr:uid="{FD8308C8-8106-4E70-8659-29F1D98C4CE8}"/>
    <cellStyle name="Normal 8 2 5 3 2" xfId="45305" xr:uid="{482A3118-8765-4E41-A0B7-2E55F548A901}"/>
    <cellStyle name="Normal 8 2 5 3 2 2" xfId="45306" xr:uid="{5B33FEDF-4E07-43DE-92AD-F4B9DE9A5C17}"/>
    <cellStyle name="Normal 8 2 5 3 3" xfId="45307" xr:uid="{68FE7E2D-DC59-468E-8815-19D58B951EDE}"/>
    <cellStyle name="Normal 8 2 5 4" xfId="45308" xr:uid="{0BDADCA2-55E9-4D34-9E17-B403E260D341}"/>
    <cellStyle name="Normal 8 2 5 4 2" xfId="45309" xr:uid="{A3CBB21B-62E6-4F55-A5F1-36191191004E}"/>
    <cellStyle name="Normal 8 2 5 5" xfId="45310" xr:uid="{FD923E5E-8197-4C70-9A6F-BEA9467AD2BF}"/>
    <cellStyle name="Normal 8 2 6" xfId="45311" xr:uid="{DB64058D-64C7-43B0-B48A-EF273171444B}"/>
    <cellStyle name="Normal 8 2 6 2" xfId="45312" xr:uid="{16783E18-8901-4647-9331-76E6F88FBCFF}"/>
    <cellStyle name="Normal 8 2 6 2 2" xfId="45313" xr:uid="{21AEA907-9EA5-42D2-9658-7F343299C02F}"/>
    <cellStyle name="Normal 8 2 6 2 2 2" xfId="45314" xr:uid="{3C151804-D761-49D4-9E9B-56D93B2A901A}"/>
    <cellStyle name="Normal 8 2 6 2 3" xfId="45315" xr:uid="{3CFF05E3-813E-4BA6-BB47-0571D2A6F0E4}"/>
    <cellStyle name="Normal 8 2 6 3" xfId="45316" xr:uid="{10B4EFBD-0CFF-44B7-97CE-1E28C572CA1B}"/>
    <cellStyle name="Normal 8 2 6 3 2" xfId="45317" xr:uid="{4F1C4F7E-6874-4663-996D-F0B36BC8A2F0}"/>
    <cellStyle name="Normal 8 2 6 4" xfId="45318" xr:uid="{2BB6828D-197C-47E0-93FA-5EF8169A9811}"/>
    <cellStyle name="Normal 8 2 7" xfId="45319" xr:uid="{5CC4461B-34A2-4508-B757-888AFD082CDE}"/>
    <cellStyle name="Normal 8 2 7 2" xfId="45320" xr:uid="{478599DA-83EB-4C1E-909D-57C91F97D71C}"/>
    <cellStyle name="Normal 8 2 7 2 2" xfId="45321" xr:uid="{6459FA1F-CF85-43E6-8AE8-8336BFF2FEA6}"/>
    <cellStyle name="Normal 8 2 7 3" xfId="45322" xr:uid="{242A1E5B-4B38-4F2F-BD40-2DEB1BDD07FA}"/>
    <cellStyle name="Normal 8 2 8" xfId="45323" xr:uid="{37BA2D02-5162-4DEB-A477-2AA420C0F369}"/>
    <cellStyle name="Normal 8 2 8 2" xfId="45324" xr:uid="{000B94F4-7409-4A6A-B495-FB71404DB1B7}"/>
    <cellStyle name="Normal 8 2 9" xfId="45325" xr:uid="{62F4C0A2-EC08-48CE-BA2F-558FF40C6E42}"/>
    <cellStyle name="Normal 8 2 9 2" xfId="45326" xr:uid="{27A996C9-ADB3-40D1-82EF-87E21FA3B0A6}"/>
    <cellStyle name="Normal 8 3" xfId="45327" xr:uid="{905E8D3A-179F-45DF-A31F-4068A7F0A68F}"/>
    <cellStyle name="Normal 8 3 2" xfId="45328" xr:uid="{7926CD77-9B28-4D95-AC3C-C4FCAF116202}"/>
    <cellStyle name="Normal 8 3 2 2" xfId="45329" xr:uid="{81A4E05E-4E28-4C02-B50A-6ABAB278557A}"/>
    <cellStyle name="Normal 8 3 2 2 2" xfId="45330" xr:uid="{8EB3481E-B2B8-4447-8649-9314F285772F}"/>
    <cellStyle name="Normal 8 3 2 2 2 2" xfId="45331" xr:uid="{4ECFCCCA-A707-40EA-A2B2-DA7B2A9636A0}"/>
    <cellStyle name="Normal 8 3 2 2 3" xfId="45332" xr:uid="{BDCB8061-9131-49B5-9CF7-303FF2C6B11E}"/>
    <cellStyle name="Normal 8 3 2 3" xfId="45333" xr:uid="{5A04B74B-C5A4-4FE2-9556-57231F1057A8}"/>
    <cellStyle name="Normal 8 3 2 3 2" xfId="45334" xr:uid="{463C14E2-4E2C-4CEB-AE91-73312B8A964A}"/>
    <cellStyle name="Normal 8 3 2 4" xfId="45335" xr:uid="{2970DBCE-8CD1-4659-A134-CEE61A3150AA}"/>
    <cellStyle name="Normal 8 3 3" xfId="45336" xr:uid="{22FD9BB0-89C0-4DE3-922B-E394B15DEBC3}"/>
    <cellStyle name="Normal 8 3 3 2" xfId="45337" xr:uid="{62327330-A725-4B86-8E20-2375835E00D5}"/>
    <cellStyle name="Normal 8 3 3 3" xfId="45338" xr:uid="{97DF010E-FDE0-4D3A-ADE0-9107AB44FF84}"/>
    <cellStyle name="Normal 8 3 4" xfId="45339" xr:uid="{1C637FEB-C00F-4027-AF96-C91EA911CBE1}"/>
    <cellStyle name="Normal 8 3 4 2" xfId="45340" xr:uid="{B60704CE-2978-4BE0-AE90-639D955AB70B}"/>
    <cellStyle name="Normal 8 3 5" xfId="45341" xr:uid="{E87B268A-A6FB-499A-8F0F-EDE56552ACDA}"/>
    <cellStyle name="Normal 8 3_Sheet1" xfId="45342" xr:uid="{E59DA5C9-4606-40BE-8723-BF4F189A82FD}"/>
    <cellStyle name="Normal 8 4" xfId="45343" xr:uid="{41F76EF9-8802-42EA-B92E-2EA7AC9DA050}"/>
    <cellStyle name="Normal 8_Asset Register (new)" xfId="45344" xr:uid="{C351E8CD-B45B-4E72-8D37-63775FF4D41B}"/>
    <cellStyle name="Normal 80" xfId="61" xr:uid="{00000000-0005-0000-0000-0000A7B00000}"/>
    <cellStyle name="Normal 80 2" xfId="194" xr:uid="{CE29F59B-5566-45D1-AF74-569775D3FD89}"/>
    <cellStyle name="Normal 80 3" xfId="45345" xr:uid="{83B943C3-88D1-4304-8960-132B526B6154}"/>
    <cellStyle name="Normal 80 4" xfId="45346" xr:uid="{39592995-2068-4267-BB2E-D5DE4FDDD359}"/>
    <cellStyle name="Normal 80 5" xfId="177" xr:uid="{221F7949-247B-449F-BAD9-56C422ED8989}"/>
    <cellStyle name="Normal 80 5 2" xfId="195" xr:uid="{7ED4E3E7-925F-4BFF-A5D2-C9F3E74ABDD0}"/>
    <cellStyle name="Normal 80 5 2 2" xfId="51565" xr:uid="{FCDF974B-2284-4ABD-BB56-EABF1B5B6A5F}"/>
    <cellStyle name="Normal 80 5 2 2 2" xfId="51585" xr:uid="{F1A9E89C-F31F-483C-BA95-651C7C5ADDE4}"/>
    <cellStyle name="Normal 80 6" xfId="162" xr:uid="{6FCE8BED-3844-4366-BCD3-9F54D196CAEA}"/>
    <cellStyle name="Normal 81" xfId="45347" xr:uid="{1B7B7A5E-FBE5-49E9-A7C2-7213BC9E6CFC}"/>
    <cellStyle name="Normal 81 2" xfId="45348" xr:uid="{D995CCBF-7F09-4182-890A-0DB3CE9EA460}"/>
    <cellStyle name="Normal 82" xfId="62" xr:uid="{00000000-0005-0000-0000-0000ADB00000}"/>
    <cellStyle name="Normal 82 2" xfId="45350" xr:uid="{24EC3AF0-BC24-4FE3-AF93-0C45C430B7F4}"/>
    <cellStyle name="Normal 82 3" xfId="45351" xr:uid="{1B9A3875-95E9-4BDD-9C56-1DB8F8E2771E}"/>
    <cellStyle name="Normal 82 4" xfId="45352" xr:uid="{C1F98FCE-634D-4655-A5BB-AC6BFE75337D}"/>
    <cellStyle name="Normal 82 5" xfId="45349" xr:uid="{8002864B-544E-4D1F-BC1F-FEBAE5FADDD8}"/>
    <cellStyle name="Normal 83" xfId="63" xr:uid="{00000000-0005-0000-0000-0000B1B00000}"/>
    <cellStyle name="Normal 83 2" xfId="196" xr:uid="{91AB7460-FF17-4EE4-9277-55D55684EEA8}"/>
    <cellStyle name="Normal 83 2 2" xfId="51553" xr:uid="{841B4D5D-A8E2-4FB7-844C-1D57A43BACDD}"/>
    <cellStyle name="Normal 83 2 2 2" xfId="144" xr:uid="{5AC64173-599E-4F04-864D-1061DFF56A7A}"/>
    <cellStyle name="Normal 83 3" xfId="45353" xr:uid="{637AF407-3394-417C-8654-F122CFEA783F}"/>
    <cellStyle name="Normal 83 4" xfId="45354" xr:uid="{90785005-A6C2-4021-813C-01B20D16D612}"/>
    <cellStyle name="Normal 83 5" xfId="164" xr:uid="{9CE1D14A-ADA0-4A79-93AF-56130525081E}"/>
    <cellStyle name="Normal 83 5 2" xfId="197" xr:uid="{7A008880-9F84-413A-B26A-08C50BA3B96E}"/>
    <cellStyle name="Normal 84" xfId="64" xr:uid="{00000000-0005-0000-0000-0000B5B00000}"/>
    <cellStyle name="Normal 84 2" xfId="198" xr:uid="{86905BEC-6A19-47E4-BB26-8C089852B4BD}"/>
    <cellStyle name="Normal 84 2 2" xfId="51555" xr:uid="{EFA404F7-CAE1-46A4-83F1-29FE6E897F66}"/>
    <cellStyle name="Normal 84 2 2 2" xfId="145" xr:uid="{DFF34A0A-43FC-45D5-9A3F-F1EBDA7A1981}"/>
    <cellStyle name="Normal 84 3" xfId="45355" xr:uid="{99E1D253-B653-4F6E-9D93-41EF12133BE5}"/>
    <cellStyle name="Normal 84 4" xfId="45356" xr:uid="{2B00450F-E231-4321-8F11-2C027A9C62A3}"/>
    <cellStyle name="Normal 84 5" xfId="166" xr:uid="{94F5B9DE-4484-47A1-9A21-3F7C953E1430}"/>
    <cellStyle name="Normal 84 5 2" xfId="199" xr:uid="{D51D6F99-AE88-4B37-B4B1-95BC81D63690}"/>
    <cellStyle name="Normal 85" xfId="65" xr:uid="{00000000-0005-0000-0000-0000B9B00000}"/>
    <cellStyle name="Normal 85 2" xfId="200" xr:uid="{BAD6733A-450D-401C-8CA7-734385DF85EA}"/>
    <cellStyle name="Normal 85 2 2" xfId="51554" xr:uid="{F0769D23-D233-47C8-95C6-3B058BE8291A}"/>
    <cellStyle name="Normal 85 2 2 2" xfId="51576" xr:uid="{F75D12A4-E22F-4328-BAE3-FD837CF04251}"/>
    <cellStyle name="Normal 85 3" xfId="45357" xr:uid="{0D3DE04B-6A72-4CA9-9169-E788AF5A2B85}"/>
    <cellStyle name="Normal 85 4" xfId="45358" xr:uid="{40E2D16A-0A52-475A-8D87-3A52B7EBB6B5}"/>
    <cellStyle name="Normal 85 5" xfId="165" xr:uid="{34831B17-BBE6-49C3-995D-791B9A555932}"/>
    <cellStyle name="Normal 85 5 2" xfId="201" xr:uid="{959F48CB-1418-4714-B6A7-578A18CED9E5}"/>
    <cellStyle name="Normal 85 6" xfId="149" xr:uid="{4A8B87E9-91E0-40F5-87A3-63C515751234}"/>
    <cellStyle name="Normal 86" xfId="66" xr:uid="{00000000-0005-0000-0000-0000BDB00000}"/>
    <cellStyle name="Normal 86 2" xfId="202" xr:uid="{07936C9F-105E-47AC-A0E1-BAE48916D2F9}"/>
    <cellStyle name="Normal 86 3" xfId="45359" xr:uid="{E9EC1204-2317-4C7B-A2A3-FB1B9060A390}"/>
    <cellStyle name="Normal 86 4" xfId="45360" xr:uid="{DDAD6472-5E89-40C7-822F-7ADD13085333}"/>
    <cellStyle name="Normal 86 5" xfId="150" xr:uid="{DFBDADDF-A2CA-46C2-9C54-3800F64400F4}"/>
    <cellStyle name="Normal 87" xfId="67" xr:uid="{00000000-0005-0000-0000-0000C1B00000}"/>
    <cellStyle name="Normal 87 2" xfId="203" xr:uid="{47B18281-788A-4A3D-9506-37375C84A4FD}"/>
    <cellStyle name="Normal 87 2 2" xfId="51558" xr:uid="{38EB701C-CA02-4F7B-9F28-8779E02B7A80}"/>
    <cellStyle name="Normal 87 2 2 2" xfId="51579" xr:uid="{D400B2E2-56D6-47C7-BE4C-28EFBA6ED89C}"/>
    <cellStyle name="Normal 87 3" xfId="45361" xr:uid="{03DDF09D-0CCF-40DA-B856-8285948B541B}"/>
    <cellStyle name="Normal 87 4" xfId="45362" xr:uid="{0C6706EA-6B17-461A-8D2A-59934B7B2127}"/>
    <cellStyle name="Normal 87 5" xfId="168" xr:uid="{1381C274-CB44-4799-BDC5-41F457D3FD2F}"/>
    <cellStyle name="Normal 87 5 2" xfId="204" xr:uid="{D20DF054-4397-4188-A406-34B5A1EC88CB}"/>
    <cellStyle name="Normal 87 6" xfId="152" xr:uid="{D050D8C9-8E09-4F10-A1E5-879EC7FB7511}"/>
    <cellStyle name="Normal 88" xfId="68" xr:uid="{00000000-0005-0000-0000-0000C5B00000}"/>
    <cellStyle name="Normal 88 2" xfId="205" xr:uid="{B7974B45-8ABD-4386-9351-541860112E8C}"/>
    <cellStyle name="Normal 88 3" xfId="45363" xr:uid="{7AE6963A-7A2A-4A39-8A01-3A6FFB081129}"/>
    <cellStyle name="Normal 88 4" xfId="45364" xr:uid="{3747C034-5FD6-4956-AA0B-92ABE5CD869E}"/>
    <cellStyle name="Normal 88 5" xfId="169" xr:uid="{835A7E7E-19DB-41C3-89F2-7ADE1F517DF4}"/>
    <cellStyle name="Normal 88 5 2" xfId="206" xr:uid="{855BBD5B-402B-490A-A835-71E737B6F8EC}"/>
    <cellStyle name="Normal 88 6" xfId="153" xr:uid="{401C7C37-2833-4792-8F61-C4E70F55293C}"/>
    <cellStyle name="Normal 89" xfId="45365" xr:uid="{920D8657-F312-4F19-8AF5-F3DAE83968F6}"/>
    <cellStyle name="Normal 89 2" xfId="45366" xr:uid="{E2D1DF9B-E052-4931-B45C-7B6060AA426D}"/>
    <cellStyle name="Normal 9" xfId="45367" xr:uid="{47DA0674-B7B1-4614-BBF8-A1A3C35C9751}"/>
    <cellStyle name="Normal 9 10" xfId="45368" xr:uid="{A3194BC9-21B7-4C16-9499-0594FF380D83}"/>
    <cellStyle name="Normal 9 10 2" xfId="45369" xr:uid="{FA32A30A-C64A-4C86-ACE8-40F3B63E7F3C}"/>
    <cellStyle name="Normal 9 10 2 2" xfId="45370" xr:uid="{0A6E3D3F-8F7A-471D-9DB4-E6A54D36B3F6}"/>
    <cellStyle name="Normal 9 10 2 2 2" xfId="45371" xr:uid="{B1815B28-BD2D-4751-9044-5078ACEA9D78}"/>
    <cellStyle name="Normal 9 10 2 2 2 2" xfId="45372" xr:uid="{A3FCF1FF-B766-444E-8134-14104706694A}"/>
    <cellStyle name="Normal 9 10 2 2 3" xfId="45373" xr:uid="{B32AFFD7-D0F6-4FC0-A3E9-7E3947AFACBF}"/>
    <cellStyle name="Normal 9 10 2 3" xfId="45374" xr:uid="{259EC483-C77A-4E79-BB07-85FCD8428676}"/>
    <cellStyle name="Normal 9 10 2 3 2" xfId="45375" xr:uid="{DCAAE8F5-92AC-48EC-A0B8-6927F598690E}"/>
    <cellStyle name="Normal 9 10 2 4" xfId="45376" xr:uid="{C403ED91-AC28-4A9E-ABF8-06F09249BA7C}"/>
    <cellStyle name="Normal 9 10 3" xfId="45377" xr:uid="{1B189DED-C42A-4799-8DBD-87FBABAE973F}"/>
    <cellStyle name="Normal 9 10 3 2" xfId="45378" xr:uid="{55DC153B-84FF-452A-B713-C39B5BAB0801}"/>
    <cellStyle name="Normal 9 10 3 2 2" xfId="45379" xr:uid="{D15CA9E2-2F92-44D0-8FFA-33A56D7BF70A}"/>
    <cellStyle name="Normal 9 10 3 3" xfId="45380" xr:uid="{1D07DB96-D5AB-46C7-A618-5E2C000AB7D0}"/>
    <cellStyle name="Normal 9 10 4" xfId="45381" xr:uid="{B3AC5900-85DA-46E7-8DAE-3EC28F53E517}"/>
    <cellStyle name="Normal 9 10 4 2" xfId="45382" xr:uid="{1140BDBE-3152-46CA-B089-B14C5CB5E7D3}"/>
    <cellStyle name="Normal 9 10 5" xfId="45383" xr:uid="{3F30EAAB-523B-49F4-AA83-94BA707B0868}"/>
    <cellStyle name="Normal 9 11" xfId="45384" xr:uid="{328CE4F0-F45D-48FD-8EE3-F440411ACC62}"/>
    <cellStyle name="Normal 9 11 2" xfId="45385" xr:uid="{150ECA55-6AE8-4FB2-8B4F-6E7D81661C62}"/>
    <cellStyle name="Normal 9 11 2 2" xfId="45386" xr:uid="{4829F622-75AD-4863-BDE7-115AEAB5D3DF}"/>
    <cellStyle name="Normal 9 11 2 2 2" xfId="45387" xr:uid="{2EA18CF0-5917-4753-96CB-83A748B5CDDA}"/>
    <cellStyle name="Normal 9 11 2 2 2 2" xfId="45388" xr:uid="{0E6D4FFA-7206-434A-A5DD-58C14A5E278A}"/>
    <cellStyle name="Normal 9 11 2 2 3" xfId="45389" xr:uid="{96A6CF9D-485A-43A3-882F-444291C8B5E7}"/>
    <cellStyle name="Normal 9 11 2 3" xfId="45390" xr:uid="{C9897EA7-CD58-4CD1-96E9-2D4CD1F02222}"/>
    <cellStyle name="Normal 9 11 2 3 2" xfId="45391" xr:uid="{9195DF89-E2D0-4979-91AE-11550DF767CF}"/>
    <cellStyle name="Normal 9 11 2 4" xfId="45392" xr:uid="{C5758014-51C2-4A5B-95FE-604DC4270923}"/>
    <cellStyle name="Normal 9 11 3" xfId="45393" xr:uid="{3241C313-E4A9-4C34-8BF9-D41D8C900002}"/>
    <cellStyle name="Normal 9 11 3 2" xfId="45394" xr:uid="{3F927A6D-0D53-4D7D-8A36-24E1C0D29220}"/>
    <cellStyle name="Normal 9 11 3 2 2" xfId="45395" xr:uid="{9F7D3B3B-2ABA-4C30-BBD8-1C6F3D42055F}"/>
    <cellStyle name="Normal 9 11 3 3" xfId="45396" xr:uid="{B039C109-5D4B-456E-A8C3-A3200D79EE14}"/>
    <cellStyle name="Normal 9 11 4" xfId="45397" xr:uid="{56B17EEA-9DB5-4636-BC2B-F7957D65F428}"/>
    <cellStyle name="Normal 9 11 4 2" xfId="45398" xr:uid="{92539316-6CFC-4939-99F8-80546347A30B}"/>
    <cellStyle name="Normal 9 11 5" xfId="45399" xr:uid="{092D14DC-F966-4DC7-8C49-66F256A34E05}"/>
    <cellStyle name="Normal 9 12" xfId="45400" xr:uid="{E4F7F6CF-CCFD-4391-87BB-7C88E0769656}"/>
    <cellStyle name="Normal 9 12 2" xfId="45401" xr:uid="{651E2A13-C503-4B4E-A121-63CE3F0D76B0}"/>
    <cellStyle name="Normal 9 12 2 2" xfId="45402" xr:uid="{EAFB69D5-CE0F-4208-9D4B-2F5BC31F85F5}"/>
    <cellStyle name="Normal 9 12 2 2 2" xfId="45403" xr:uid="{11E7D3F7-8ECC-44E7-8419-9E83D09A0871}"/>
    <cellStyle name="Normal 9 12 2 2 2 2" xfId="45404" xr:uid="{CBA96E09-5F5E-4732-A44C-95CB64C98EF1}"/>
    <cellStyle name="Normal 9 12 2 2 3" xfId="45405" xr:uid="{DD113F74-DD7F-4915-9755-D44F51CBF486}"/>
    <cellStyle name="Normal 9 12 2 3" xfId="45406" xr:uid="{6A682C8C-2AFA-48BB-AC41-7EE8DEC9F008}"/>
    <cellStyle name="Normal 9 12 2 3 2" xfId="45407" xr:uid="{A95A9827-1589-4CAC-A692-832FDE7197B6}"/>
    <cellStyle name="Normal 9 12 2 4" xfId="45408" xr:uid="{23074E3C-911D-4B89-B19E-6D0E6E3B195D}"/>
    <cellStyle name="Normal 9 12 3" xfId="45409" xr:uid="{266C3764-C652-4129-9F12-6B1CB09D892E}"/>
    <cellStyle name="Normal 9 12 3 2" xfId="45410" xr:uid="{C57F3115-2994-44B1-9158-2B6CCEFC0636}"/>
    <cellStyle name="Normal 9 12 3 2 2" xfId="45411" xr:uid="{B3FFAADB-BA5C-4656-9BB1-D6AA8DDD339B}"/>
    <cellStyle name="Normal 9 12 3 3" xfId="45412" xr:uid="{364F13AD-B1AD-4F2F-BA97-5C346243D83E}"/>
    <cellStyle name="Normal 9 12 4" xfId="45413" xr:uid="{72BB2A3A-3B43-48AF-AEE4-361883279D87}"/>
    <cellStyle name="Normal 9 12 4 2" xfId="45414" xr:uid="{46BAA62C-B71E-43AD-8B4F-AEEA42799B3E}"/>
    <cellStyle name="Normal 9 12 5" xfId="45415" xr:uid="{AD5E51DD-64F6-4EDD-9AC2-28681590EA49}"/>
    <cellStyle name="Normal 9 13" xfId="45416" xr:uid="{2F318C76-83E8-480C-AB98-28BAE95FC772}"/>
    <cellStyle name="Normal 9 13 2" xfId="45417" xr:uid="{460D2120-D714-4221-BE5F-B3119A2727A4}"/>
    <cellStyle name="Normal 9 14" xfId="45418" xr:uid="{186EF252-924C-48E5-AA00-5AE6A7EC7148}"/>
    <cellStyle name="Normal 9 2" xfId="45419" xr:uid="{CED02280-71B5-420A-B685-EC0385F0D4A2}"/>
    <cellStyle name="Normal 9 2 10" xfId="45420" xr:uid="{8E01E033-8A68-485F-AC5F-F3D9156BBD74}"/>
    <cellStyle name="Normal 9 2 10 2" xfId="45421" xr:uid="{D319434D-E93B-4CB8-903F-0FA86B4A59BF}"/>
    <cellStyle name="Normal 9 2 10 2 2" xfId="45422" xr:uid="{711ABD13-CE66-45A8-B3AD-8310AEFE547D}"/>
    <cellStyle name="Normal 9 2 10 2 2 2" xfId="45423" xr:uid="{A8B5B941-8F15-4A0E-AB7C-5EE68C349B96}"/>
    <cellStyle name="Normal 9 2 10 2 2 2 2" xfId="45424" xr:uid="{490C8860-87C2-489E-9FF4-1C29D635D138}"/>
    <cellStyle name="Normal 9 2 10 2 2 3" xfId="45425" xr:uid="{D5A645C6-60A6-4CD6-80A5-084B696FB48C}"/>
    <cellStyle name="Normal 9 2 10 2 3" xfId="45426" xr:uid="{F3B7784C-DFBB-4BDC-ACD3-8A1CF5903153}"/>
    <cellStyle name="Normal 9 2 10 2 3 2" xfId="45427" xr:uid="{2A6A6FD1-20C6-4372-B593-A57E6487DE28}"/>
    <cellStyle name="Normal 9 2 10 2 4" xfId="45428" xr:uid="{AA2F2270-8D06-40F2-BC77-6AF3B9C33F66}"/>
    <cellStyle name="Normal 9 2 10 3" xfId="45429" xr:uid="{43163966-1B21-4F6C-BC66-567EE644329B}"/>
    <cellStyle name="Normal 9 2 10 3 2" xfId="45430" xr:uid="{BD1010B4-6FE7-496D-823D-95DFFA3D4081}"/>
    <cellStyle name="Normal 9 2 10 3 2 2" xfId="45431" xr:uid="{DB2EE2FB-86D1-472A-8AA1-C9F77C0CCF54}"/>
    <cellStyle name="Normal 9 2 10 3 3" xfId="45432" xr:uid="{3A8936F6-1AD0-4311-AC03-DFCF8E6BA506}"/>
    <cellStyle name="Normal 9 2 10 4" xfId="45433" xr:uid="{B1DD7FA7-2FF7-41C2-A9FF-A45ECD456E18}"/>
    <cellStyle name="Normal 9 2 10 4 2" xfId="45434" xr:uid="{085BE493-A64D-4F69-9AF5-C4D23A3D27B4}"/>
    <cellStyle name="Normal 9 2 10 5" xfId="45435" xr:uid="{9D5F4913-DA75-4020-8530-8EB4185B135B}"/>
    <cellStyle name="Normal 9 2 11" xfId="45436" xr:uid="{E182330C-F8A8-48EE-A5A8-875AAC020685}"/>
    <cellStyle name="Normal 9 2 11 2" xfId="45437" xr:uid="{D14DA21C-7B95-4699-A424-C38B0A16363E}"/>
    <cellStyle name="Normal 9 2 11 2 2" xfId="45438" xr:uid="{ADF98CD4-180F-4498-88E2-C71FD64EE355}"/>
    <cellStyle name="Normal 9 2 11 2 2 2" xfId="45439" xr:uid="{34A9C3C4-1A64-44A0-A03D-95EF2F942CA9}"/>
    <cellStyle name="Normal 9 2 11 2 2 2 2" xfId="45440" xr:uid="{FDC67EC0-70C2-47C0-A361-B4957F500A2E}"/>
    <cellStyle name="Normal 9 2 11 2 2 3" xfId="45441" xr:uid="{3A4BC79D-F920-4C63-A1F0-8B300CAA5689}"/>
    <cellStyle name="Normal 9 2 11 2 3" xfId="45442" xr:uid="{4699E20A-B02C-4875-8468-E4A026E12385}"/>
    <cellStyle name="Normal 9 2 11 2 3 2" xfId="45443" xr:uid="{34366F17-2D92-4DE7-ADCB-C6711F36B0FC}"/>
    <cellStyle name="Normal 9 2 11 2 4" xfId="45444" xr:uid="{8984804C-09B8-4272-9B81-3366BD3D72D0}"/>
    <cellStyle name="Normal 9 2 11 3" xfId="45445" xr:uid="{E0D14F11-A21C-4C3C-BF5C-659122A8F9A1}"/>
    <cellStyle name="Normal 9 2 11 3 2" xfId="45446" xr:uid="{1C062BF3-500B-4DCD-8DBF-EE493E133B37}"/>
    <cellStyle name="Normal 9 2 11 3 2 2" xfId="45447" xr:uid="{A3564D48-1ECB-4D96-83B7-5C361815C9D4}"/>
    <cellStyle name="Normal 9 2 11 3 3" xfId="45448" xr:uid="{DFBF3912-EB0B-45A8-A5D2-AEFEA34531D9}"/>
    <cellStyle name="Normal 9 2 11 4" xfId="45449" xr:uid="{B0AA0E6B-F51D-4CC2-BBC9-C95177694DE3}"/>
    <cellStyle name="Normal 9 2 11 4 2" xfId="45450" xr:uid="{A8183FA7-1B33-4A3E-A658-F312E375294F}"/>
    <cellStyle name="Normal 9 2 11 5" xfId="45451" xr:uid="{F3835104-4525-4D6E-83B9-99F2676793BA}"/>
    <cellStyle name="Normal 9 2 12" xfId="45452" xr:uid="{096E000C-EF49-45F9-A47E-525A4EE04E69}"/>
    <cellStyle name="Normal 9 2 12 2" xfId="45453" xr:uid="{843A9832-4DC5-4139-9071-57C78F432D87}"/>
    <cellStyle name="Normal 9 2 12 2 2" xfId="45454" xr:uid="{DA62C1FB-CEBF-471A-A1D2-64D55118D69D}"/>
    <cellStyle name="Normal 9 2 12 2 2 2" xfId="45455" xr:uid="{3B09C403-27D4-459E-970D-DB8B55BEC5B4}"/>
    <cellStyle name="Normal 9 2 12 2 3" xfId="45456" xr:uid="{EA0790E1-C340-4265-A272-E55BA70584AD}"/>
    <cellStyle name="Normal 9 2 12 3" xfId="45457" xr:uid="{BE1EDDFB-AA07-4F6A-94D7-FB06ED23AE12}"/>
    <cellStyle name="Normal 9 2 12 3 2" xfId="45458" xr:uid="{9F5FD8FA-3FC8-44B1-A0B8-B7E939CB094F}"/>
    <cellStyle name="Normal 9 2 12 4" xfId="45459" xr:uid="{926A8A70-BB2C-4067-A50D-9488ACA27880}"/>
    <cellStyle name="Normal 9 2 13" xfId="45460" xr:uid="{3288C512-1207-42B5-B51E-DC759E2A3ACA}"/>
    <cellStyle name="Normal 9 2 13 2" xfId="45461" xr:uid="{7704AC9A-094A-4A51-925F-02C47B92ECC8}"/>
    <cellStyle name="Normal 9 2 13 2 2" xfId="45462" xr:uid="{1875891C-EF22-48FF-9169-DDAE0E09B96F}"/>
    <cellStyle name="Normal 9 2 13 3" xfId="45463" xr:uid="{4ED864CD-D57C-453A-AD75-0F597A12B583}"/>
    <cellStyle name="Normal 9 2 14" xfId="45464" xr:uid="{2C09447F-E5A4-4998-8DF9-DEC4A1646A00}"/>
    <cellStyle name="Normal 9 2 14 2" xfId="45465" xr:uid="{78980C1C-AF6B-453A-A693-E23A8DBD811B}"/>
    <cellStyle name="Normal 9 2 15" xfId="45466" xr:uid="{2F51B274-A9DD-4F6E-AE57-91D6569C8FF2}"/>
    <cellStyle name="Normal 9 2 15 2" xfId="45467" xr:uid="{33DDDCBF-6B57-4820-8F88-4892422354DD}"/>
    <cellStyle name="Normal 9 2 16" xfId="45468" xr:uid="{F20139FD-69CF-4211-BE84-800670FC875F}"/>
    <cellStyle name="Normal 9 2 17" xfId="45469" xr:uid="{3CFD06E2-4831-48ED-9C62-27B603AA7DA5}"/>
    <cellStyle name="Normal 9 2 2" xfId="45470" xr:uid="{556BC060-BCA8-49CE-836E-3BA4C54E11F3}"/>
    <cellStyle name="Normal 9 2 2 10" xfId="45471" xr:uid="{43F8E913-3FD3-4142-88B7-CA1B866F2A68}"/>
    <cellStyle name="Normal 9 2 2 2" xfId="45472" xr:uid="{9BF4D00C-3C75-4FC7-9D5C-9FB0ED02DBCA}"/>
    <cellStyle name="Normal 9 2 2 2 2" xfId="45473" xr:uid="{4DE1784C-3B1E-41B5-9375-23EC493CD621}"/>
    <cellStyle name="Normal 9 2 2 2 2 2" xfId="45474" xr:uid="{D8EC6581-5CAA-4AD6-973B-9131D8211579}"/>
    <cellStyle name="Normal 9 2 2 2 2 2 2" xfId="45475" xr:uid="{60846168-FA81-4367-95AF-5957F25536C5}"/>
    <cellStyle name="Normal 9 2 2 2 2 2 2 2" xfId="45476" xr:uid="{E44C663C-4C30-496D-81C4-1517A9A6CAC0}"/>
    <cellStyle name="Normal 9 2 2 2 2 2 2 2 2" xfId="45477" xr:uid="{C848C638-1D70-43AE-B69A-AF0705FAD629}"/>
    <cellStyle name="Normal 9 2 2 2 2 2 2 3" xfId="45478" xr:uid="{3EA784D0-00A8-4359-9213-2D0F3955930D}"/>
    <cellStyle name="Normal 9 2 2 2 2 2 3" xfId="45479" xr:uid="{D2C03DA0-EC0B-4EC9-A081-EB00F8FF288D}"/>
    <cellStyle name="Normal 9 2 2 2 2 2 3 2" xfId="45480" xr:uid="{DB26F20B-945C-42BD-8AFE-5913A94FA3D9}"/>
    <cellStyle name="Normal 9 2 2 2 2 2 4" xfId="45481" xr:uid="{5E1288AF-9110-48D7-934A-7B6E58D19B2A}"/>
    <cellStyle name="Normal 9 2 2 2 2 2 4 2" xfId="45482" xr:uid="{CCBD245B-E956-4057-90E5-1FA4CF94472C}"/>
    <cellStyle name="Normal 9 2 2 2 2 2 5" xfId="45483" xr:uid="{B621B080-EB5C-4361-9892-1AFC508554BA}"/>
    <cellStyle name="Normal 9 2 2 2 2 2 6" xfId="45484" xr:uid="{41D5560D-6DBE-4295-B77D-AA0F52DD6CFF}"/>
    <cellStyle name="Normal 9 2 2 2 2 3" xfId="45485" xr:uid="{81690AE6-8DE7-4ADC-97C3-23EDB5F6C9C8}"/>
    <cellStyle name="Normal 9 2 2 2 2 3 2" xfId="45486" xr:uid="{B1F72FCC-C0DF-4772-8DFB-94BD6104665E}"/>
    <cellStyle name="Normal 9 2 2 2 2 3 2 2" xfId="45487" xr:uid="{F4DA3666-5087-4FF9-A877-B1F55AB3AB3E}"/>
    <cellStyle name="Normal 9 2 2 2 2 3 3" xfId="45488" xr:uid="{8B709CFE-7AC4-4A74-A62F-BE1420DDD611}"/>
    <cellStyle name="Normal 9 2 2 2 2 4" xfId="45489" xr:uid="{BA82273E-0C2D-4434-A4AB-1CAA26CFA6E1}"/>
    <cellStyle name="Normal 9 2 2 2 2 4 2" xfId="45490" xr:uid="{C402BE42-6651-4C07-95D6-31068293AD92}"/>
    <cellStyle name="Normal 9 2 2 2 2 5" xfId="45491" xr:uid="{E5F7C046-BA0C-4858-AE55-F34191C526EF}"/>
    <cellStyle name="Normal 9 2 2 2 2 5 2" xfId="45492" xr:uid="{CD91FA39-9ADD-4F21-8C69-E8FBAAADF420}"/>
    <cellStyle name="Normal 9 2 2 2 2 6" xfId="45493" xr:uid="{F220BEBB-03C0-4D1D-96D2-26658C3C213D}"/>
    <cellStyle name="Normal 9 2 2 2 2 7" xfId="45494" xr:uid="{95D7886B-4B87-4E82-A03F-A51704D4C92B}"/>
    <cellStyle name="Normal 9 2 2 2 3" xfId="45495" xr:uid="{F2EF9A90-166A-403C-9438-050C150FE341}"/>
    <cellStyle name="Normal 9 2 2 2 3 2" xfId="45496" xr:uid="{26A0F00E-BDE9-4490-AF20-EBD4D9EA9186}"/>
    <cellStyle name="Normal 9 2 2 2 3 2 2" xfId="45497" xr:uid="{4AB7468F-6618-4CEF-9746-2DCE8535B1B1}"/>
    <cellStyle name="Normal 9 2 2 2 3 2 2 2" xfId="45498" xr:uid="{A3395E76-5E88-41A9-A63B-2529040A8450}"/>
    <cellStyle name="Normal 9 2 2 2 3 2 3" xfId="45499" xr:uid="{F761AA0E-4C1D-442C-AB0C-A429ECE5937D}"/>
    <cellStyle name="Normal 9 2 2 2 3 3" xfId="45500" xr:uid="{DE3D06F6-2E59-4D04-A499-B6060AEDEFFC}"/>
    <cellStyle name="Normal 9 2 2 2 3 3 2" xfId="45501" xr:uid="{B0CD8419-89DF-4D29-B1CB-259F5A6488EF}"/>
    <cellStyle name="Normal 9 2 2 2 3 4" xfId="45502" xr:uid="{32737E61-787A-4CC0-94B0-65DAFE8C4E8B}"/>
    <cellStyle name="Normal 9 2 2 2 3 4 2" xfId="45503" xr:uid="{5D25EC12-42DD-4F9C-BD3D-D9D410DDE735}"/>
    <cellStyle name="Normal 9 2 2 2 3 5" xfId="45504" xr:uid="{094F4D20-B654-43E4-8AE8-27C1C7E95C46}"/>
    <cellStyle name="Normal 9 2 2 2 3 6" xfId="45505" xr:uid="{E1A85620-685A-4F42-80FF-A0DE674F0EEA}"/>
    <cellStyle name="Normal 9 2 2 2 4" xfId="45506" xr:uid="{A633A939-50C2-4BF7-9884-A75E3FD2B262}"/>
    <cellStyle name="Normal 9 2 2 2 4 2" xfId="45507" xr:uid="{FD335EF3-6036-41DB-AB71-76251D8EB959}"/>
    <cellStyle name="Normal 9 2 2 2 4 2 2" xfId="45508" xr:uid="{D7ED1484-84F3-438E-82C9-6A0167613577}"/>
    <cellStyle name="Normal 9 2 2 2 4 3" xfId="45509" xr:uid="{1819E006-5DD3-492B-959C-A5CE52A58EAB}"/>
    <cellStyle name="Normal 9 2 2 2 5" xfId="45510" xr:uid="{CEF1CBA4-2BD6-47DA-80D2-EAFDCAFC1A0F}"/>
    <cellStyle name="Normal 9 2 2 2 5 2" xfId="45511" xr:uid="{BE1E39B5-55A6-4C7D-8700-55253522E841}"/>
    <cellStyle name="Normal 9 2 2 2 6" xfId="45512" xr:uid="{E497EF6D-0591-4ABD-9224-C3FE6E4AABCC}"/>
    <cellStyle name="Normal 9 2 2 2 6 2" xfId="45513" xr:uid="{9ADDA76E-8903-485E-8FF9-E60027B07AC0}"/>
    <cellStyle name="Normal 9 2 2 2 7" xfId="45514" xr:uid="{C3C69D8D-69F3-45FC-BBD5-CC9A0360EC9C}"/>
    <cellStyle name="Normal 9 2 2 2 8" xfId="45515" xr:uid="{65B7E58A-5F63-4C3F-A047-5856B18587D6}"/>
    <cellStyle name="Normal 9 2 2 3" xfId="45516" xr:uid="{5D6784CC-CEE6-4926-84A4-3DAC1A43C83A}"/>
    <cellStyle name="Normal 9 2 2 3 2" xfId="45517" xr:uid="{D2A00A52-072D-41BE-B3D4-FACBA3DA45D8}"/>
    <cellStyle name="Normal 9 2 2 3 2 2" xfId="45518" xr:uid="{75647BB0-84C5-4DD0-8578-737782FCFCB1}"/>
    <cellStyle name="Normal 9 2 2 3 2 2 2" xfId="45519" xr:uid="{FB485AC9-25E9-4626-B62A-9083A74D2AB4}"/>
    <cellStyle name="Normal 9 2 2 3 2 2 2 2" xfId="45520" xr:uid="{33917891-81B8-452E-928E-20DC6A2ACCD8}"/>
    <cellStyle name="Normal 9 2 2 3 2 2 3" xfId="45521" xr:uid="{DD6917BE-49C6-4971-B9D9-623551FCCE59}"/>
    <cellStyle name="Normal 9 2 2 3 2 3" xfId="45522" xr:uid="{08E93271-F96A-4417-8EEB-20987C551690}"/>
    <cellStyle name="Normal 9 2 2 3 2 3 2" xfId="45523" xr:uid="{191BDAC7-29CA-4500-A58F-88D21A46DB26}"/>
    <cellStyle name="Normal 9 2 2 3 2 4" xfId="45524" xr:uid="{7B66AD3F-518C-485E-935E-6F6D4122E134}"/>
    <cellStyle name="Normal 9 2 2 3 2 4 2" xfId="45525" xr:uid="{7D11D9FE-7086-44B1-957E-9C0886E0CA7D}"/>
    <cellStyle name="Normal 9 2 2 3 2 5" xfId="45526" xr:uid="{80257595-C581-4EA3-8D5B-D2562292FEAF}"/>
    <cellStyle name="Normal 9 2 2 3 2 6" xfId="45527" xr:uid="{6DB37961-08E8-495A-9172-231C95463EFF}"/>
    <cellStyle name="Normal 9 2 2 3 3" xfId="45528" xr:uid="{CA2743A1-4EE1-49FB-939E-98326FDC1BDF}"/>
    <cellStyle name="Normal 9 2 2 3 3 2" xfId="45529" xr:uid="{0E2F2C50-1C31-49FF-A9AD-9D0CBE09BC66}"/>
    <cellStyle name="Normal 9 2 2 3 3 2 2" xfId="45530" xr:uid="{56B1D04F-DCC6-4B6D-A4EA-2CEE0C26D9DF}"/>
    <cellStyle name="Normal 9 2 2 3 3 3" xfId="45531" xr:uid="{A5BDD976-8DAF-43AD-BE90-08744827AD8B}"/>
    <cellStyle name="Normal 9 2 2 3 4" xfId="45532" xr:uid="{4444606B-6D57-4E48-9188-14B6260B15A6}"/>
    <cellStyle name="Normal 9 2 2 3 4 2" xfId="45533" xr:uid="{4854611F-9CD2-49D3-9B14-E17CB0EA1379}"/>
    <cellStyle name="Normal 9 2 2 3 5" xfId="45534" xr:uid="{22F4F435-B6D2-4634-9330-72B830BF8344}"/>
    <cellStyle name="Normal 9 2 2 3 5 2" xfId="45535" xr:uid="{821CD182-3CB6-4E2D-AE7D-E13693762ADC}"/>
    <cellStyle name="Normal 9 2 2 3 6" xfId="45536" xr:uid="{09B5AB4D-E6D0-4E99-BF19-345A9EF79561}"/>
    <cellStyle name="Normal 9 2 2 3 7" xfId="45537" xr:uid="{4F3C05F7-1FCC-4643-A58B-8E6F55008B60}"/>
    <cellStyle name="Normal 9 2 2 4" xfId="45538" xr:uid="{85AFD7A9-BD40-4099-ACB1-4B81140A578D}"/>
    <cellStyle name="Normal 9 2 2 4 2" xfId="45539" xr:uid="{D23AC2D7-7525-45B5-89B1-33C4492CEC3B}"/>
    <cellStyle name="Normal 9 2 2 4 2 2" xfId="45540" xr:uid="{2C62620C-5490-47A9-B86A-A0A5BA082CD3}"/>
    <cellStyle name="Normal 9 2 2 4 2 2 2" xfId="45541" xr:uid="{F3DB00F1-1A75-479F-A729-5F47BA9CB46B}"/>
    <cellStyle name="Normal 9 2 2 4 2 2 2 2" xfId="45542" xr:uid="{37E6B152-4B60-4895-A1BB-9514DB848E31}"/>
    <cellStyle name="Normal 9 2 2 4 2 2 3" xfId="45543" xr:uid="{5C9FEE40-FC5C-45AD-AB99-106C50D23C1B}"/>
    <cellStyle name="Normal 9 2 2 4 2 3" xfId="45544" xr:uid="{AA2779FD-DA91-4E1B-AF85-F0D3F0B30706}"/>
    <cellStyle name="Normal 9 2 2 4 2 3 2" xfId="45545" xr:uid="{3C0FB90C-D78F-4D59-B229-4BB9E3072B32}"/>
    <cellStyle name="Normal 9 2 2 4 2 4" xfId="45546" xr:uid="{989C650D-9C6C-4A31-99C9-A745A9BFB3BE}"/>
    <cellStyle name="Normal 9 2 2 4 3" xfId="45547" xr:uid="{5C730B39-3BA6-45E0-B18A-06796520ABF6}"/>
    <cellStyle name="Normal 9 2 2 4 3 2" xfId="45548" xr:uid="{B30582F4-2A23-4F7E-A868-78A3C260044A}"/>
    <cellStyle name="Normal 9 2 2 4 3 2 2" xfId="45549" xr:uid="{1E3B75D0-AF1A-405F-AE19-D4DF31EC908C}"/>
    <cellStyle name="Normal 9 2 2 4 3 3" xfId="45550" xr:uid="{9BF0B1D0-DD08-4C53-833A-7EDB29C4E10A}"/>
    <cellStyle name="Normal 9 2 2 4 4" xfId="45551" xr:uid="{AFD64849-0A46-4C91-ABCE-853753114F0E}"/>
    <cellStyle name="Normal 9 2 2 4 4 2" xfId="45552" xr:uid="{7B0F5469-CF58-4CD4-93AB-279AD20EACF0}"/>
    <cellStyle name="Normal 9 2 2 4 5" xfId="45553" xr:uid="{CCA6BA22-A8AF-4FDC-A89B-CB95E09474B4}"/>
    <cellStyle name="Normal 9 2 2 4 5 2" xfId="45554" xr:uid="{880B987B-E02D-4E3F-B2B1-CDE7107E4D48}"/>
    <cellStyle name="Normal 9 2 2 4 6" xfId="45555" xr:uid="{53780207-763B-4086-BB17-84C9AC431CD9}"/>
    <cellStyle name="Normal 9 2 2 4 7" xfId="45556" xr:uid="{54DCB94D-AF3A-4F19-A89D-32188E4BEB15}"/>
    <cellStyle name="Normal 9 2 2 5" xfId="45557" xr:uid="{712E5BCB-D605-4F70-A7D1-8878E30B742A}"/>
    <cellStyle name="Normal 9 2 2 5 2" xfId="45558" xr:uid="{95DF83D9-6856-4A4E-960B-095E0021EB42}"/>
    <cellStyle name="Normal 9 2 2 5 2 2" xfId="45559" xr:uid="{5BADBA23-C67A-449D-B873-C99451F0E926}"/>
    <cellStyle name="Normal 9 2 2 5 2 2 2" xfId="45560" xr:uid="{419ECC95-3936-4AF3-A20F-1EA2CB8838C9}"/>
    <cellStyle name="Normal 9 2 2 5 2 3" xfId="45561" xr:uid="{789CF55C-6931-4326-A1EA-B1A53D23C0CA}"/>
    <cellStyle name="Normal 9 2 2 5 3" xfId="45562" xr:uid="{CFC93618-D844-4719-8D2A-9D48B7D02CF6}"/>
    <cellStyle name="Normal 9 2 2 5 3 2" xfId="45563" xr:uid="{80AC9169-72B5-4A4F-97A0-BF582D2D0476}"/>
    <cellStyle name="Normal 9 2 2 5 4" xfId="45564" xr:uid="{4DE98C6E-B990-4545-A996-2FC59CAD749D}"/>
    <cellStyle name="Normal 9 2 2 6" xfId="45565" xr:uid="{D35D1A10-4A92-4D84-8A33-1EC91238F8AD}"/>
    <cellStyle name="Normal 9 2 2 6 2" xfId="45566" xr:uid="{0FC44D8A-941C-46B5-8553-102233237595}"/>
    <cellStyle name="Normal 9 2 2 6 2 2" xfId="45567" xr:uid="{3A477914-3725-4547-A344-0C2DD48F5796}"/>
    <cellStyle name="Normal 9 2 2 6 3" xfId="45568" xr:uid="{9030BB15-A948-4B9C-8D8E-61CC4818B53B}"/>
    <cellStyle name="Normal 9 2 2 7" xfId="45569" xr:uid="{FF7B2269-4BF2-4F22-A26F-40402104766A}"/>
    <cellStyle name="Normal 9 2 2 7 2" xfId="45570" xr:uid="{9294924B-8E8C-4EF7-A891-F4E965B0A4D8}"/>
    <cellStyle name="Normal 9 2 2 8" xfId="45571" xr:uid="{2C0747CE-F4AB-4C97-8101-07F7CFA15F21}"/>
    <cellStyle name="Normal 9 2 2 8 2" xfId="45572" xr:uid="{7F5CA734-6E03-48A7-A771-F17E52CE0C10}"/>
    <cellStyle name="Normal 9 2 2 9" xfId="45573" xr:uid="{BB89C800-16E6-4E4F-B896-2B684FABC44C}"/>
    <cellStyle name="Normal 9 2 2_Asset Register (new)" xfId="45574" xr:uid="{40584C73-E8AA-40AF-8E12-AE4516920251}"/>
    <cellStyle name="Normal 9 2 3" xfId="45575" xr:uid="{073FAFC7-8C37-4219-B04F-E966D6FC34C6}"/>
    <cellStyle name="Normal 9 2 3 2" xfId="45576" xr:uid="{47779D92-FB70-4E95-A4EC-532B0DC60BD7}"/>
    <cellStyle name="Normal 9 2 3 2 2" xfId="45577" xr:uid="{B0F0822F-FCB1-4ABD-ACAA-E8B71822A5E0}"/>
    <cellStyle name="Normal 9 2 3 2 2 2" xfId="45578" xr:uid="{3490F411-F1D0-4608-88C3-70DAFF49471B}"/>
    <cellStyle name="Normal 9 2 3 2 2 2 2" xfId="45579" xr:uid="{CE01A04A-B847-40AC-8C6A-A42D7C0F4718}"/>
    <cellStyle name="Normal 9 2 3 2 2 2 2 2" xfId="45580" xr:uid="{DF11E6BB-F580-4E10-BFF7-DC30D451E5F0}"/>
    <cellStyle name="Normal 9 2 3 2 2 2 3" xfId="45581" xr:uid="{68D35E4A-190B-49AC-8ABD-4205C3489576}"/>
    <cellStyle name="Normal 9 2 3 2 2 3" xfId="45582" xr:uid="{1623C0DF-C655-4595-BCF6-4EF9224C9B58}"/>
    <cellStyle name="Normal 9 2 3 2 2 3 2" xfId="45583" xr:uid="{91DC7B7A-E96F-420B-8C12-7887A434715C}"/>
    <cellStyle name="Normal 9 2 3 2 2 4" xfId="45584" xr:uid="{A5E86D69-9F38-43C4-9676-0A8BAA8726D3}"/>
    <cellStyle name="Normal 9 2 3 2 2 4 2" xfId="45585" xr:uid="{1442A617-8C6A-4B4C-AEC3-4B23D77C92E5}"/>
    <cellStyle name="Normal 9 2 3 2 2 5" xfId="45586" xr:uid="{68CC10AD-BF81-4344-80CE-13DA913EE337}"/>
    <cellStyle name="Normal 9 2 3 2 2 6" xfId="45587" xr:uid="{2D4F73A8-D05F-42A6-A2DE-B196FB4A2882}"/>
    <cellStyle name="Normal 9 2 3 2 3" xfId="45588" xr:uid="{940A469E-AB4D-4257-974D-2261933DC2C3}"/>
    <cellStyle name="Normal 9 2 3 2 3 2" xfId="45589" xr:uid="{AE47EDC9-A636-43E5-8BEA-0BAD532DBA72}"/>
    <cellStyle name="Normal 9 2 3 2 3 2 2" xfId="45590" xr:uid="{A66518B5-1961-4BEC-A20F-3BA5C125116D}"/>
    <cellStyle name="Normal 9 2 3 2 3 3" xfId="45591" xr:uid="{9C0AD45F-6B1C-43E8-ADA4-B0A9A0C31E18}"/>
    <cellStyle name="Normal 9 2 3 2 4" xfId="45592" xr:uid="{0837320E-8D70-4860-9C54-56418DE448B4}"/>
    <cellStyle name="Normal 9 2 3 2 4 2" xfId="45593" xr:uid="{33244BFD-E1E7-479D-92EE-92F87789261B}"/>
    <cellStyle name="Normal 9 2 3 2 5" xfId="45594" xr:uid="{B48DF891-9873-48E5-AF63-98A34F71458D}"/>
    <cellStyle name="Normal 9 2 3 2 5 2" xfId="45595" xr:uid="{934EBF6E-F99C-462D-A971-657FE01A5819}"/>
    <cellStyle name="Normal 9 2 3 2 6" xfId="45596" xr:uid="{4D3C887C-F65F-451F-8AC0-8E167A56C1EC}"/>
    <cellStyle name="Normal 9 2 3 2 7" xfId="45597" xr:uid="{DF13CEEB-4B04-465A-BEF7-340E3E7E5B3F}"/>
    <cellStyle name="Normal 9 2 3 3" xfId="45598" xr:uid="{3B3B4C65-55F7-436D-BE51-DF74071255A2}"/>
    <cellStyle name="Normal 9 2 3 3 2" xfId="45599" xr:uid="{EE490525-E973-4E28-900B-350FF38B3DF6}"/>
    <cellStyle name="Normal 9 2 3 3 2 2" xfId="45600" xr:uid="{AAF714AC-70EB-4F35-9468-72B350074605}"/>
    <cellStyle name="Normal 9 2 3 3 2 2 2" xfId="45601" xr:uid="{32570A26-E6A7-4138-A06C-325BFEE4591D}"/>
    <cellStyle name="Normal 9 2 3 3 2 3" xfId="45602" xr:uid="{4D747970-513C-422B-B1F3-4C1C4302E0E6}"/>
    <cellStyle name="Normal 9 2 3 3 3" xfId="45603" xr:uid="{D2276C22-A0E4-4312-9476-BD39F937DA5D}"/>
    <cellStyle name="Normal 9 2 3 3 3 2" xfId="45604" xr:uid="{0724532F-011B-4588-A9BF-ACAB7CB3D682}"/>
    <cellStyle name="Normal 9 2 3 3 4" xfId="45605" xr:uid="{21CAF76B-B79A-4A98-825C-87469157CBB5}"/>
    <cellStyle name="Normal 9 2 3 3 4 2" xfId="45606" xr:uid="{0FCA19BC-E28D-44D7-8875-DF334EED748C}"/>
    <cellStyle name="Normal 9 2 3 3 5" xfId="45607" xr:uid="{B76D3F82-96C4-4B9C-93AD-8CD25180F4B8}"/>
    <cellStyle name="Normal 9 2 3 3 6" xfId="45608" xr:uid="{541602ED-EB73-4296-9B26-5F647D80402F}"/>
    <cellStyle name="Normal 9 2 3 4" xfId="45609" xr:uid="{7F6A95B4-A412-457B-9D5C-41F6F08F025A}"/>
    <cellStyle name="Normal 9 2 3 4 2" xfId="45610" xr:uid="{98CB552D-3557-4D00-B8BF-DBA8BA7508BA}"/>
    <cellStyle name="Normal 9 2 3 4 2 2" xfId="45611" xr:uid="{1C1B4B6E-5C48-4E9E-AD84-0271DFDAF15E}"/>
    <cellStyle name="Normal 9 2 3 4 3" xfId="45612" xr:uid="{34A1B3D2-5841-4AC5-9D11-304872A07FB1}"/>
    <cellStyle name="Normal 9 2 3 5" xfId="45613" xr:uid="{D080A42C-3396-4711-A016-AD7E8C5A1931}"/>
    <cellStyle name="Normal 9 2 3 5 2" xfId="45614" xr:uid="{BD455F6B-FFE9-443A-9615-4A1681094095}"/>
    <cellStyle name="Normal 9 2 3 6" xfId="45615" xr:uid="{81B2A1FB-4443-4685-9A84-829D68CF876A}"/>
    <cellStyle name="Normal 9 2 3 6 2" xfId="45616" xr:uid="{AF135DEA-583B-489C-A3A7-64EBC3D56CDD}"/>
    <cellStyle name="Normal 9 2 3 7" xfId="45617" xr:uid="{CBF8B6E9-38C4-42E3-AD0E-E5BC263B6AE0}"/>
    <cellStyle name="Normal 9 2 3 8" xfId="45618" xr:uid="{1BE7420A-F886-4D35-AF68-FDDE475A788C}"/>
    <cellStyle name="Normal 9 2 4" xfId="45619" xr:uid="{41CE2C86-808D-4849-88ED-0E2FFC5CE451}"/>
    <cellStyle name="Normal 9 2 4 2" xfId="45620" xr:uid="{18A71875-161C-4D9D-A126-DFC7470F5CFA}"/>
    <cellStyle name="Normal 9 2 4 2 2" xfId="45621" xr:uid="{8F60E3E7-879D-4040-93CC-71BC4EFE7E43}"/>
    <cellStyle name="Normal 9 2 4 2 2 2" xfId="45622" xr:uid="{4E4C5BD2-D494-4EFD-A49F-4137BF3E3F33}"/>
    <cellStyle name="Normal 9 2 4 2 2 2 2" xfId="45623" xr:uid="{D5D16D18-ED8B-4503-AF7D-38AC8CD663EC}"/>
    <cellStyle name="Normal 9 2 4 2 2 3" xfId="45624" xr:uid="{FD515465-E635-43AB-A3AA-18A24CBCEB40}"/>
    <cellStyle name="Normal 9 2 4 2 3" xfId="45625" xr:uid="{BF4F9876-9130-483A-9CF1-1286337ADB14}"/>
    <cellStyle name="Normal 9 2 4 2 3 2" xfId="45626" xr:uid="{9FB0B38B-D76C-4A7A-98C2-8FC6F750EC15}"/>
    <cellStyle name="Normal 9 2 4 2 4" xfId="45627" xr:uid="{6ACE2738-9CF2-4ABA-A7E1-F1E2031AED5B}"/>
    <cellStyle name="Normal 9 2 4 2 4 2" xfId="45628" xr:uid="{634414B2-1B23-4A8E-AEEA-449A60E2B9B5}"/>
    <cellStyle name="Normal 9 2 4 2 5" xfId="45629" xr:uid="{25476E8A-D70E-4CCA-BFD7-BF9C7942C6DE}"/>
    <cellStyle name="Normal 9 2 4 2 6" xfId="45630" xr:uid="{7A9957F4-BF9A-439A-9494-2766E8E922F4}"/>
    <cellStyle name="Normal 9 2 4 3" xfId="45631" xr:uid="{DA49BAB2-B736-4890-8FE3-AC470F7AB3F9}"/>
    <cellStyle name="Normal 9 2 4 3 2" xfId="45632" xr:uid="{CA3C3F32-D674-44A8-A4C0-5140A5CB3BCA}"/>
    <cellStyle name="Normal 9 2 4 3 2 2" xfId="45633" xr:uid="{66970036-2962-4874-90E3-A6531109AFF7}"/>
    <cellStyle name="Normal 9 2 4 3 3" xfId="45634" xr:uid="{8C2A6EE7-4B20-4E3C-814F-E041EF85197A}"/>
    <cellStyle name="Normal 9 2 4 4" xfId="45635" xr:uid="{0E609478-67FE-46D2-B47D-C284039F848A}"/>
    <cellStyle name="Normal 9 2 4 4 2" xfId="45636" xr:uid="{92A25428-7225-409B-89F8-41E968DB7745}"/>
    <cellStyle name="Normal 9 2 4 5" xfId="45637" xr:uid="{71DAB32C-4677-4FF3-8092-341D8316CF16}"/>
    <cellStyle name="Normal 9 2 4 5 2" xfId="45638" xr:uid="{C6B578EB-E271-4751-B0BD-D6DB2927C36F}"/>
    <cellStyle name="Normal 9 2 4 6" xfId="45639" xr:uid="{DEDC7BF7-85D6-4948-B8BF-ADA63081FFD2}"/>
    <cellStyle name="Normal 9 2 4 7" xfId="45640" xr:uid="{D2CFB229-6352-4EC6-9BE8-0F8610D3C856}"/>
    <cellStyle name="Normal 9 2 5" xfId="45641" xr:uid="{E07E1C5B-D20F-417D-8554-C11FBEE4AD92}"/>
    <cellStyle name="Normal 9 2 5 2" xfId="45642" xr:uid="{475984C2-139F-41AA-AD9D-C44E13D4C221}"/>
    <cellStyle name="Normal 9 2 5 2 2" xfId="45643" xr:uid="{B7E7B6C7-492D-4C33-BD2E-7745705A4E11}"/>
    <cellStyle name="Normal 9 2 5 2 2 2" xfId="45644" xr:uid="{6B5B0501-8EDA-4276-9244-0126E2110817}"/>
    <cellStyle name="Normal 9 2 5 2 2 2 2" xfId="45645" xr:uid="{15FB5A0F-0FB6-4000-867F-C9E2BBEAAEA8}"/>
    <cellStyle name="Normal 9 2 5 2 2 3" xfId="45646" xr:uid="{76F0CCA7-DD42-43EA-853E-D59D6696DC57}"/>
    <cellStyle name="Normal 9 2 5 2 3" xfId="45647" xr:uid="{A446522B-6E94-4F72-ABDE-B0E5D68B3FF7}"/>
    <cellStyle name="Normal 9 2 5 2 3 2" xfId="45648" xr:uid="{5ACED1C2-5F7F-4694-BE6E-953756D998A9}"/>
    <cellStyle name="Normal 9 2 5 2 4" xfId="45649" xr:uid="{C03C7E39-0990-414E-B8AF-5902EA2EF3FC}"/>
    <cellStyle name="Normal 9 2 5 3" xfId="45650" xr:uid="{B6A4EED5-7BF8-4AE2-8DE1-A690EEB9FF1B}"/>
    <cellStyle name="Normal 9 2 5 3 2" xfId="45651" xr:uid="{9A84A960-0E99-43FC-95A7-906D74D08AB8}"/>
    <cellStyle name="Normal 9 2 5 3 2 2" xfId="45652" xr:uid="{4153625A-57CD-46AD-B017-28D8A48B438B}"/>
    <cellStyle name="Normal 9 2 5 3 3" xfId="45653" xr:uid="{745198F7-C39C-42CD-9A70-702CA44CD57C}"/>
    <cellStyle name="Normal 9 2 5 4" xfId="45654" xr:uid="{4E0AE9E9-C343-4BB6-98B0-8F9986E1D8D5}"/>
    <cellStyle name="Normal 9 2 5 4 2" xfId="45655" xr:uid="{DC994CD4-5988-4642-A983-3E7BE5E35C7F}"/>
    <cellStyle name="Normal 9 2 5 5" xfId="45656" xr:uid="{35EE9796-0A20-4EDD-B8AB-C2DBFF8043B3}"/>
    <cellStyle name="Normal 9 2 5 5 2" xfId="45657" xr:uid="{E752A155-B4D1-486E-8ABA-CCF6B31DD6C0}"/>
    <cellStyle name="Normal 9 2 5 6" xfId="45658" xr:uid="{7E53E363-3D91-488F-A773-83C4C6C9FE8E}"/>
    <cellStyle name="Normal 9 2 5 7" xfId="45659" xr:uid="{F44699A3-74E7-4179-9989-DE50ECC5E56E}"/>
    <cellStyle name="Normal 9 2 6" xfId="45660" xr:uid="{C70BE4AE-A69C-4913-A70A-C103673F9DC8}"/>
    <cellStyle name="Normal 9 2 6 2" xfId="45661" xr:uid="{73503347-29A3-4289-887D-DAA3081FC001}"/>
    <cellStyle name="Normal 9 2 6 2 2" xfId="45662" xr:uid="{FED3787E-A019-4165-AB5E-2BBC9D3F7E59}"/>
    <cellStyle name="Normal 9 2 6 2 2 2" xfId="45663" xr:uid="{97747D10-50EB-4E96-A5C9-157969C3DB4B}"/>
    <cellStyle name="Normal 9 2 6 2 2 2 2" xfId="45664" xr:uid="{D680C887-52C2-434C-9180-B70A883201AF}"/>
    <cellStyle name="Normal 9 2 6 2 2 3" xfId="45665" xr:uid="{EF710E0E-7520-45AD-9D7B-41CA59205394}"/>
    <cellStyle name="Normal 9 2 6 2 3" xfId="45666" xr:uid="{D0880120-83A2-4BAB-B6F3-6C3A78B7899A}"/>
    <cellStyle name="Normal 9 2 6 2 3 2" xfId="45667" xr:uid="{BA856F9F-EB37-44A2-BBA9-EEE7CC9B1693}"/>
    <cellStyle name="Normal 9 2 6 2 4" xfId="45668" xr:uid="{0F0E01A4-EA49-4355-A598-609B3AFAA0A6}"/>
    <cellStyle name="Normal 9 2 6 3" xfId="45669" xr:uid="{6698D23C-C941-4B10-BE5B-C7FC70165E2E}"/>
    <cellStyle name="Normal 9 2 6 3 2" xfId="45670" xr:uid="{FE8F5B1A-DA3D-4C0D-8EFF-D862F24D7C8B}"/>
    <cellStyle name="Normal 9 2 6 3 2 2" xfId="45671" xr:uid="{E9084014-A9E4-4B00-B12C-BD3351ECA28F}"/>
    <cellStyle name="Normal 9 2 6 3 3" xfId="45672" xr:uid="{73147B80-C120-4EB1-8F0A-F842F7E52F82}"/>
    <cellStyle name="Normal 9 2 6 4" xfId="45673" xr:uid="{BC328EF8-CE97-4D12-8B0C-CA31505F3FAC}"/>
    <cellStyle name="Normal 9 2 6 4 2" xfId="45674" xr:uid="{88AC1DCC-474E-482D-907D-D219651F441A}"/>
    <cellStyle name="Normal 9 2 6 5" xfId="45675" xr:uid="{F6D9B9FE-23D6-4AC5-A77A-0E239E74C3F0}"/>
    <cellStyle name="Normal 9 2 7" xfId="45676" xr:uid="{7BF2B739-320A-4B27-9D43-3641ADC6BAF1}"/>
    <cellStyle name="Normal 9 2 7 2" xfId="45677" xr:uid="{2EE73E09-4945-4733-A7A2-03D6267E432B}"/>
    <cellStyle name="Normal 9 2 7 2 2" xfId="45678" xr:uid="{AFB238AC-7658-420B-A34B-EA74EC6AF63B}"/>
    <cellStyle name="Normal 9 2 7 2 2 2" xfId="45679" xr:uid="{E6060717-4501-43E5-88B6-D9D9BD207FB6}"/>
    <cellStyle name="Normal 9 2 7 2 2 2 2" xfId="45680" xr:uid="{24337D76-5B03-4765-BC02-3C622CD8AC1D}"/>
    <cellStyle name="Normal 9 2 7 2 2 3" xfId="45681" xr:uid="{07DD2BF7-9BD4-4683-A0D7-2B73339B796B}"/>
    <cellStyle name="Normal 9 2 7 2 3" xfId="45682" xr:uid="{60A9C21B-0126-403A-8CBA-37708DF88350}"/>
    <cellStyle name="Normal 9 2 7 2 3 2" xfId="45683" xr:uid="{1C0CE200-5B64-4CC6-B74A-952FF73B83C8}"/>
    <cellStyle name="Normal 9 2 7 2 4" xfId="45684" xr:uid="{ECCD3A31-0093-409E-8FF1-64A4569A19F2}"/>
    <cellStyle name="Normal 9 2 7 3" xfId="45685" xr:uid="{AB79D9A6-EF09-4F4D-A134-45CDF78D3EFE}"/>
    <cellStyle name="Normal 9 2 7 3 2" xfId="45686" xr:uid="{4450C1E1-62CE-4E58-8745-E889C0E8F047}"/>
    <cellStyle name="Normal 9 2 7 3 2 2" xfId="45687" xr:uid="{44E3B41D-97E6-47A3-B87E-84E702FCC208}"/>
    <cellStyle name="Normal 9 2 7 3 3" xfId="45688" xr:uid="{FE5F1B93-885D-4686-B6CF-C5FBEABF4343}"/>
    <cellStyle name="Normal 9 2 7 4" xfId="45689" xr:uid="{B9E369B3-F458-46DA-8C3E-01EE1B936BE0}"/>
    <cellStyle name="Normal 9 2 7 4 2" xfId="45690" xr:uid="{715436E2-62B8-4862-A693-995549558DD9}"/>
    <cellStyle name="Normal 9 2 7 5" xfId="45691" xr:uid="{4F767E55-CDAC-467B-809C-35DCD0AB596E}"/>
    <cellStyle name="Normal 9 2 8" xfId="45692" xr:uid="{A5AAAF72-DD6F-4CDE-B69B-DCD171AB4D3D}"/>
    <cellStyle name="Normal 9 2 8 2" xfId="45693" xr:uid="{B34ADBE9-E3C6-434A-8EFA-2A90F73A46BD}"/>
    <cellStyle name="Normal 9 2 8 2 2" xfId="45694" xr:uid="{F829C1E4-6FB3-4B03-9EF8-D91039C19898}"/>
    <cellStyle name="Normal 9 2 8 2 2 2" xfId="45695" xr:uid="{3B8D9428-66FA-4420-AFFE-7341B65387EE}"/>
    <cellStyle name="Normal 9 2 8 2 2 2 2" xfId="45696" xr:uid="{343D564C-1CB6-4FAB-8B9E-F0B1A4D0C00B}"/>
    <cellStyle name="Normal 9 2 8 2 2 3" xfId="45697" xr:uid="{6004DED3-5123-4FB0-9D8A-CDFE9ED97096}"/>
    <cellStyle name="Normal 9 2 8 2 3" xfId="45698" xr:uid="{B1B12205-ACB4-409D-A0D2-5397C6434285}"/>
    <cellStyle name="Normal 9 2 8 2 3 2" xfId="45699" xr:uid="{875CA5BF-CD1F-4D6A-A130-7DFDF6C88DAC}"/>
    <cellStyle name="Normal 9 2 8 2 4" xfId="45700" xr:uid="{C43EF15A-7735-4B45-97A1-466267BA0098}"/>
    <cellStyle name="Normal 9 2 8 3" xfId="45701" xr:uid="{13DCFF93-CA5E-4B9C-B91F-F16273D08D1E}"/>
    <cellStyle name="Normal 9 2 8 3 2" xfId="45702" xr:uid="{67C4F64E-F21C-4745-956D-E1EB046BB638}"/>
    <cellStyle name="Normal 9 2 8 3 2 2" xfId="45703" xr:uid="{EC837F37-FDAC-4BB3-88D9-E004E4247470}"/>
    <cellStyle name="Normal 9 2 8 3 3" xfId="45704" xr:uid="{2A4BE8C2-B43B-43C4-A26B-0C8CA65DAB7C}"/>
    <cellStyle name="Normal 9 2 8 4" xfId="45705" xr:uid="{FF3EBBE4-2ABD-49E3-9CD2-164E913B3BE0}"/>
    <cellStyle name="Normal 9 2 8 4 2" xfId="45706" xr:uid="{13BB2674-2C7F-4DA6-BE50-6D0D6D3E743B}"/>
    <cellStyle name="Normal 9 2 8 5" xfId="45707" xr:uid="{CCDF253F-68A8-49F6-AEB8-D6ACCC783A90}"/>
    <cellStyle name="Normal 9 2 9" xfId="45708" xr:uid="{0EFC9592-5880-4B99-AD9C-FCA60D305436}"/>
    <cellStyle name="Normal 9 2 9 2" xfId="45709" xr:uid="{5C072BC2-048A-49F6-9DFF-E30607BC8A0F}"/>
    <cellStyle name="Normal 9 2 9 2 2" xfId="45710" xr:uid="{0EAFCD09-3173-4DF8-8788-69324CAE3516}"/>
    <cellStyle name="Normal 9 2 9 2 2 2" xfId="45711" xr:uid="{21E32E8D-B99B-45A3-80DF-143400A1653D}"/>
    <cellStyle name="Normal 9 2 9 2 2 2 2" xfId="45712" xr:uid="{1AC3A2D7-BE0E-45B4-948E-A21D84E54CF7}"/>
    <cellStyle name="Normal 9 2 9 2 2 3" xfId="45713" xr:uid="{AAB34AC6-59A5-45C8-BD20-4C21FB5F48EF}"/>
    <cellStyle name="Normal 9 2 9 2 3" xfId="45714" xr:uid="{FEBD8A5C-BDDA-4BEE-94CF-07E0CFA55E1D}"/>
    <cellStyle name="Normal 9 2 9 2 3 2" xfId="45715" xr:uid="{988A8B56-8643-4666-B045-0AD469658B3F}"/>
    <cellStyle name="Normal 9 2 9 2 4" xfId="45716" xr:uid="{A5A34BA1-4F2E-456B-BF1B-87CCA2712882}"/>
    <cellStyle name="Normal 9 2 9 3" xfId="45717" xr:uid="{C406579F-1F6E-4561-BCD2-E38661D8BD99}"/>
    <cellStyle name="Normal 9 2 9 3 2" xfId="45718" xr:uid="{F4398DA7-5F69-48F6-9346-5375B87F8CBB}"/>
    <cellStyle name="Normal 9 2 9 3 2 2" xfId="45719" xr:uid="{4D124712-F19B-4F0E-953D-340E81AF6298}"/>
    <cellStyle name="Normal 9 2 9 3 3" xfId="45720" xr:uid="{CEA390BA-BFE7-477A-B937-229307BA7FFC}"/>
    <cellStyle name="Normal 9 2 9 4" xfId="45721" xr:uid="{D2F3F1E3-A069-4A5A-AE1A-EF8B88A8B2EE}"/>
    <cellStyle name="Normal 9 2 9 4 2" xfId="45722" xr:uid="{47AF98F2-CC4F-4980-BEF6-595F0718FF70}"/>
    <cellStyle name="Normal 9 2 9 5" xfId="45723" xr:uid="{FD122F3B-B2AF-4E1E-878D-309CE0B0D273}"/>
    <cellStyle name="Normal 9 2_Asset Register (new)" xfId="45724" xr:uid="{83C727B4-9FB9-43B5-AFDF-92886857881A}"/>
    <cellStyle name="Normal 9 3" xfId="45725" xr:uid="{EF43212E-C24B-4E1C-BBAC-EB1A1A2190AF}"/>
    <cellStyle name="Normal 9 3 10" xfId="45726" xr:uid="{1D50648F-8E66-4F32-B239-A83DD66766DB}"/>
    <cellStyle name="Normal 9 3 11" xfId="45727" xr:uid="{0706138B-B70B-448F-952C-D23D9419267F}"/>
    <cellStyle name="Normal 9 3 2" xfId="45728" xr:uid="{65F3ABCE-FF7F-4734-AC12-4CE42E2CC289}"/>
    <cellStyle name="Normal 9 3 2 2" xfId="45729" xr:uid="{7DCDB1FF-BB58-4DB6-A042-5BFDCF088253}"/>
    <cellStyle name="Normal 9 3 2 2 2" xfId="45730" xr:uid="{37D94746-5225-4566-A16D-2B65065E40BA}"/>
    <cellStyle name="Normal 9 3 2 2 2 2" xfId="45731" xr:uid="{FE98A8A4-16F5-44E6-A436-8CBBBC99952A}"/>
    <cellStyle name="Normal 9 3 2 2 2 2 2" xfId="45732" xr:uid="{079A6B7C-75BE-4EFD-A84F-5649D8734255}"/>
    <cellStyle name="Normal 9 3 2 2 2 2 2 2" xfId="45733" xr:uid="{31AA5A02-6A4F-4C55-BBCE-644A6AC23A0E}"/>
    <cellStyle name="Normal 9 3 2 2 2 2 3" xfId="45734" xr:uid="{CFDDDB8D-0909-4F1D-AEAB-5B5B9302A831}"/>
    <cellStyle name="Normal 9 3 2 2 2 3" xfId="45735" xr:uid="{6D9F4E8D-8588-41C0-9D1F-8E4F6A12B62C}"/>
    <cellStyle name="Normal 9 3 2 2 2 3 2" xfId="45736" xr:uid="{9492F7E2-9851-4891-AEC6-E39FE3DEADB9}"/>
    <cellStyle name="Normal 9 3 2 2 2 4" xfId="45737" xr:uid="{A4BA46FE-7E89-4F32-B6C5-C648090E4C0E}"/>
    <cellStyle name="Normal 9 3 2 2 2 4 2" xfId="45738" xr:uid="{0C8FEE29-C663-4B0A-94F4-3DC67F10B1F0}"/>
    <cellStyle name="Normal 9 3 2 2 2 5" xfId="45739" xr:uid="{EDD24603-45B5-43AE-8CF3-3026155AAFAD}"/>
    <cellStyle name="Normal 9 3 2 2 2 6" xfId="45740" xr:uid="{C6F1784F-DDF9-471E-AAF6-6C257A1CD373}"/>
    <cellStyle name="Normal 9 3 2 2 3" xfId="45741" xr:uid="{330A0666-CA06-4350-8643-76B9B0C11C52}"/>
    <cellStyle name="Normal 9 3 2 2 3 2" xfId="45742" xr:uid="{CF8BF9D2-FBD7-410D-863C-2402FEB8677B}"/>
    <cellStyle name="Normal 9 3 2 2 3 2 2" xfId="45743" xr:uid="{B849B1AD-B1C9-421D-8715-B3DD316890CD}"/>
    <cellStyle name="Normal 9 3 2 2 3 3" xfId="45744" xr:uid="{9557C0D3-59EE-4EF4-B82A-077FD1FC3C16}"/>
    <cellStyle name="Normal 9 3 2 2 4" xfId="45745" xr:uid="{E7F39DDD-BF35-402A-902B-4EE9CEA46D04}"/>
    <cellStyle name="Normal 9 3 2 2 4 2" xfId="45746" xr:uid="{4C6DCAD5-751F-4790-9F38-7075D3FBA73F}"/>
    <cellStyle name="Normal 9 3 2 2 5" xfId="45747" xr:uid="{82B32161-AFA5-41E2-8386-9A090C1117B6}"/>
    <cellStyle name="Normal 9 3 2 2 5 2" xfId="45748" xr:uid="{C91C2E43-603D-40FA-BF00-AE12AB490B14}"/>
    <cellStyle name="Normal 9 3 2 2 6" xfId="45749" xr:uid="{01C2CBD5-6F3F-4F99-B822-7AD3BACBD6D3}"/>
    <cellStyle name="Normal 9 3 2 2 7" xfId="45750" xr:uid="{5A7486D7-A884-43E1-B10C-F642A6237140}"/>
    <cellStyle name="Normal 9 3 2 3" xfId="45751" xr:uid="{28762111-B1B5-4A3B-A766-AB44888005CD}"/>
    <cellStyle name="Normal 9 3 2 3 2" xfId="45752" xr:uid="{0DDA0DAF-426F-428F-BEF2-472ED680D11E}"/>
    <cellStyle name="Normal 9 3 2 3 2 2" xfId="45753" xr:uid="{369F2964-6161-4E61-80FB-3C4C29E02EA0}"/>
    <cellStyle name="Normal 9 3 2 3 2 2 2" xfId="45754" xr:uid="{C644B3AC-D169-4323-B0AA-FBB46CE246D8}"/>
    <cellStyle name="Normal 9 3 2 3 2 2 2 2" xfId="45755" xr:uid="{8E804E64-FA12-4607-88F3-12FE72730705}"/>
    <cellStyle name="Normal 9 3 2 3 2 2 3" xfId="45756" xr:uid="{EBE77748-49A2-434E-BCD7-66EF3678FEAF}"/>
    <cellStyle name="Normal 9 3 2 3 2 3" xfId="45757" xr:uid="{D242E690-9DC5-4EC0-9C64-39DC1D21E980}"/>
    <cellStyle name="Normal 9 3 2 3 2 3 2" xfId="45758" xr:uid="{005D4F58-D88F-4798-B0C4-F118413EC994}"/>
    <cellStyle name="Normal 9 3 2 3 2 4" xfId="45759" xr:uid="{DFF2D55A-AFD8-44AA-81C8-7E029523895B}"/>
    <cellStyle name="Normal 9 3 2 3 2 5" xfId="45760" xr:uid="{DEEE77DD-94D3-481A-8C2B-C715452D0D0D}"/>
    <cellStyle name="Normal 9 3 2 3 3" xfId="45761" xr:uid="{074C6028-B131-4E12-A53F-40FA5997C798}"/>
    <cellStyle name="Normal 9 3 2 3 3 2" xfId="45762" xr:uid="{1F5F4330-7824-42B8-A61B-D4C610B0A03F}"/>
    <cellStyle name="Normal 9 3 2 3 3 2 2" xfId="45763" xr:uid="{83E5C9A1-8894-4ADF-965F-480B89C34B84}"/>
    <cellStyle name="Normal 9 3 2 3 3 3" xfId="45764" xr:uid="{A41563C4-15BA-44E2-8E59-8C05AA7C2D43}"/>
    <cellStyle name="Normal 9 3 2 3 4" xfId="45765" xr:uid="{CFA7A0DB-5FF4-4A2A-8131-6F5A552C71F9}"/>
    <cellStyle name="Normal 9 3 2 3 4 2" xfId="45766" xr:uid="{064B1D86-17A6-4D85-9986-78FF6B9A83A6}"/>
    <cellStyle name="Normal 9 3 2 3 5" xfId="45767" xr:uid="{3E7FAC26-1414-488B-848F-6A5416BE8368}"/>
    <cellStyle name="Normal 9 3 2 3 5 2" xfId="45768" xr:uid="{EDE70EC8-B9B7-45B9-99FC-3B132B623394}"/>
    <cellStyle name="Normal 9 3 2 3 6" xfId="45769" xr:uid="{542918CC-83D6-4D1D-8A3C-AF8E3EB24C98}"/>
    <cellStyle name="Normal 9 3 2 3 7" xfId="45770" xr:uid="{E87B12CA-47A3-45B9-A0FF-74ACDB19DFE2}"/>
    <cellStyle name="Normal 9 3 2 4" xfId="45771" xr:uid="{0449DA0C-D841-4124-A2DD-FC697076406A}"/>
    <cellStyle name="Normal 9 3 2 4 2" xfId="45772" xr:uid="{2B22B9BC-7879-486B-9336-5D83ACE825FA}"/>
    <cellStyle name="Normal 9 3 2 4 2 2" xfId="45773" xr:uid="{77C119F3-35D8-4801-860C-0324E9E948E1}"/>
    <cellStyle name="Normal 9 3 2 4 2 2 2" xfId="45774" xr:uid="{B74FB058-C61D-479C-A4EE-CAC656608DDC}"/>
    <cellStyle name="Normal 9 3 2 4 2 3" xfId="45775" xr:uid="{C61C0822-EE2A-4F55-A0E1-5D3E3B8D3BCC}"/>
    <cellStyle name="Normal 9 3 2 4 3" xfId="45776" xr:uid="{9AD0763E-1681-4ED1-9497-39412335EF33}"/>
    <cellStyle name="Normal 9 3 2 4 3 2" xfId="45777" xr:uid="{CDD39595-EB7B-4CA0-BB39-0871B2661CF0}"/>
    <cellStyle name="Normal 9 3 2 4 4" xfId="45778" xr:uid="{E3AEBEFE-531A-47CE-9BAD-6E65D28F4BB9}"/>
    <cellStyle name="Normal 9 3 2 4 5" xfId="45779" xr:uid="{A7C75F06-5C0B-45BB-A840-F226334031B6}"/>
    <cellStyle name="Normal 9 3 2 5" xfId="45780" xr:uid="{BAAA8271-F414-4B98-B7AB-6D5AB632AA9D}"/>
    <cellStyle name="Normal 9 3 2 5 2" xfId="45781" xr:uid="{5BFECEA5-559B-492A-B097-4017F453C7EF}"/>
    <cellStyle name="Normal 9 3 2 5 2 2" xfId="45782" xr:uid="{972711A5-73F6-4426-B0E4-1C04082505C4}"/>
    <cellStyle name="Normal 9 3 2 5 3" xfId="45783" xr:uid="{EA9E0D98-6119-4892-AB85-95CC7CEBB84A}"/>
    <cellStyle name="Normal 9 3 2 6" xfId="45784" xr:uid="{7206FA02-C4DA-4985-AAF5-D42527368211}"/>
    <cellStyle name="Normal 9 3 2 6 2" xfId="45785" xr:uid="{651CD410-DF4F-4CDD-842C-26C20A902D94}"/>
    <cellStyle name="Normal 9 3 2 7" xfId="45786" xr:uid="{FFC3BA6C-AB58-4FF1-A318-B9B03D32D58C}"/>
    <cellStyle name="Normal 9 3 2 7 2" xfId="45787" xr:uid="{022E096B-80D4-4FF0-B254-C31CDA83277E}"/>
    <cellStyle name="Normal 9 3 2 8" xfId="45788" xr:uid="{4337EC71-6118-4ECA-82E9-8646827C9DC2}"/>
    <cellStyle name="Normal 9 3 2 9" xfId="45789" xr:uid="{E5674289-358C-4AA9-8805-022EA4A97430}"/>
    <cellStyle name="Normal 9 3 3" xfId="45790" xr:uid="{721A9B99-B5B2-493F-B8C2-2F48DF79296C}"/>
    <cellStyle name="Normal 9 3 3 2" xfId="45791" xr:uid="{0279C140-A6F7-432F-9C03-F9000250EEDE}"/>
    <cellStyle name="Normal 9 3 3 2 2" xfId="45792" xr:uid="{17D9038E-A0EF-4727-A0AF-34667617D5F2}"/>
    <cellStyle name="Normal 9 3 3 2 2 2" xfId="45793" xr:uid="{9F06A84B-38CC-454B-B110-97DB5EDEDBD7}"/>
    <cellStyle name="Normal 9 3 3 2 2 2 2" xfId="45794" xr:uid="{0EBDBF66-57B8-45C1-9471-DB5AF8D54A21}"/>
    <cellStyle name="Normal 9 3 3 2 2 2 2 2" xfId="45795" xr:uid="{746212F1-5E30-479F-A45A-7099B40FF13E}"/>
    <cellStyle name="Normal 9 3 3 2 2 2 3" xfId="45796" xr:uid="{D546ED93-7864-43EE-A293-5AC9E53BB762}"/>
    <cellStyle name="Normal 9 3 3 2 2 3" xfId="45797" xr:uid="{F5DC348F-8867-44B2-92DC-E12877148417}"/>
    <cellStyle name="Normal 9 3 3 2 2 3 2" xfId="45798" xr:uid="{44B73EE4-20D8-402B-AE08-6416F38D28E1}"/>
    <cellStyle name="Normal 9 3 3 2 2 4" xfId="45799" xr:uid="{E9E433F9-005B-4E8C-B055-5FCD5EF22062}"/>
    <cellStyle name="Normal 9 3 3 2 3" xfId="45800" xr:uid="{F6BC980A-ED05-4BED-A65E-7FBC33F35903}"/>
    <cellStyle name="Normal 9 3 3 2 3 2" xfId="45801" xr:uid="{70267BCD-39C4-4EDB-8FF3-49CA859DFF58}"/>
    <cellStyle name="Normal 9 3 3 2 3 2 2" xfId="45802" xr:uid="{1944C683-C379-467D-8A38-A177E90D6807}"/>
    <cellStyle name="Normal 9 3 3 2 3 3" xfId="45803" xr:uid="{5C23EEBD-E010-40DD-959C-4BABA6810B79}"/>
    <cellStyle name="Normal 9 3 3 2 4" xfId="45804" xr:uid="{F3DB4500-46D0-4981-B7FC-2AAE55A09BEC}"/>
    <cellStyle name="Normal 9 3 3 2 4 2" xfId="45805" xr:uid="{AA9A7F1C-298A-4F84-B536-1B513258A3E2}"/>
    <cellStyle name="Normal 9 3 3 2 5" xfId="45806" xr:uid="{40BB48A9-2357-47A9-A579-40587BAFD31D}"/>
    <cellStyle name="Normal 9 3 3 2 5 2" xfId="45807" xr:uid="{FB5157B5-0E42-4D51-B5A1-BDC13B23ECD5}"/>
    <cellStyle name="Normal 9 3 3 2 6" xfId="45808" xr:uid="{198CC1A3-5E34-4F31-B4C4-1F28FA88B884}"/>
    <cellStyle name="Normal 9 3 3 2 7" xfId="45809" xr:uid="{E6CEC716-65A5-4577-85F3-BD9216E2D598}"/>
    <cellStyle name="Normal 9 3 3 3" xfId="45810" xr:uid="{01C41462-A4C1-4AAA-9A52-F800D106D132}"/>
    <cellStyle name="Normal 9 3 3 3 2" xfId="45811" xr:uid="{9EEC6697-59ED-49FF-BB63-58F281941C10}"/>
    <cellStyle name="Normal 9 3 3 3 2 2" xfId="45812" xr:uid="{CF3227F1-593F-4F64-A79D-844DE2086C2A}"/>
    <cellStyle name="Normal 9 3 3 3 2 2 2" xfId="45813" xr:uid="{438517A6-7D33-48EE-8D39-3E445C9CC512}"/>
    <cellStyle name="Normal 9 3 3 3 2 2 2 2" xfId="45814" xr:uid="{426D0270-D024-4260-8FE9-37380FAAB62B}"/>
    <cellStyle name="Normal 9 3 3 3 2 2 3" xfId="45815" xr:uid="{3BD13217-E529-4DF0-93E4-222D1365643C}"/>
    <cellStyle name="Normal 9 3 3 3 2 3" xfId="45816" xr:uid="{E8A599BF-9978-40CE-8FEE-ED70F9A22826}"/>
    <cellStyle name="Normal 9 3 3 3 2 3 2" xfId="45817" xr:uid="{2F23EC1F-60CF-4686-8371-B84860F21CA8}"/>
    <cellStyle name="Normal 9 3 3 3 2 4" xfId="45818" xr:uid="{BF2B6B9E-6C02-4D54-BA44-25EB5BB961F9}"/>
    <cellStyle name="Normal 9 3 3 3 3" xfId="45819" xr:uid="{B37DFE05-126B-4226-8476-C005FF633C10}"/>
    <cellStyle name="Normal 9 3 3 3 3 2" xfId="45820" xr:uid="{BF08F64D-E50B-47C9-BCAF-BECE8BCB011E}"/>
    <cellStyle name="Normal 9 3 3 3 3 2 2" xfId="45821" xr:uid="{EF23D8D0-C220-4A85-A170-999C7EB1C0B0}"/>
    <cellStyle name="Normal 9 3 3 3 3 3" xfId="45822" xr:uid="{0B8BAE28-41E2-454A-8458-C4DAD823D1F6}"/>
    <cellStyle name="Normal 9 3 3 3 4" xfId="45823" xr:uid="{0AC9D70B-26E6-4115-9D49-4DE8A700910D}"/>
    <cellStyle name="Normal 9 3 3 3 4 2" xfId="45824" xr:uid="{1FFDBE49-09AC-4414-BCDC-7ED7E66402D1}"/>
    <cellStyle name="Normal 9 3 3 3 5" xfId="45825" xr:uid="{9A582D7A-073A-4BA7-BA3B-B41363845784}"/>
    <cellStyle name="Normal 9 3 3 4" xfId="45826" xr:uid="{551C889A-951B-49FD-9D8F-DB762B43E923}"/>
    <cellStyle name="Normal 9 3 3 4 2" xfId="45827" xr:uid="{8814364E-C324-44FB-B8FC-E3ED9A43EC0E}"/>
    <cellStyle name="Normal 9 3 3 4 2 2" xfId="45828" xr:uid="{6690655D-A5C8-4FFD-BADF-16CF5875DE9C}"/>
    <cellStyle name="Normal 9 3 3 4 2 2 2" xfId="45829" xr:uid="{BF621FA9-1688-46C2-8B33-3CE73EF1C87F}"/>
    <cellStyle name="Normal 9 3 3 4 2 3" xfId="45830" xr:uid="{302F5857-1151-42EB-BC4C-EED01E68BC57}"/>
    <cellStyle name="Normal 9 3 3 4 3" xfId="45831" xr:uid="{8BD2E2F6-F1F8-4FEF-94D7-635F5B1C5729}"/>
    <cellStyle name="Normal 9 3 3 4 3 2" xfId="45832" xr:uid="{19B47D17-C718-4D4F-BC42-2FCBA6CBA1CF}"/>
    <cellStyle name="Normal 9 3 3 4 4" xfId="45833" xr:uid="{F6924AFA-C479-4906-A7FD-2C1781B9E9F5}"/>
    <cellStyle name="Normal 9 3 3 5" xfId="45834" xr:uid="{2EC9CA33-A455-44A8-A488-A741EBE83DCE}"/>
    <cellStyle name="Normal 9 3 3 5 2" xfId="45835" xr:uid="{711901A8-9316-4769-828E-99BE83B8F20F}"/>
    <cellStyle name="Normal 9 3 3 5 2 2" xfId="45836" xr:uid="{20AF04AF-BBCE-43F2-B396-917F0C3B3D17}"/>
    <cellStyle name="Normal 9 3 3 5 3" xfId="45837" xr:uid="{D7B572E2-5786-4150-A44C-D7496C85700F}"/>
    <cellStyle name="Normal 9 3 3 6" xfId="45838" xr:uid="{0B97249F-D267-41B6-8C93-85971BF78C8C}"/>
    <cellStyle name="Normal 9 3 3 6 2" xfId="45839" xr:uid="{F12C27C3-6681-4FC7-A9C3-4809A7FAE3A7}"/>
    <cellStyle name="Normal 9 3 3 7" xfId="45840" xr:uid="{1A77AA5C-AD9B-484B-B16B-64DE181A5328}"/>
    <cellStyle name="Normal 9 3 3 7 2" xfId="45841" xr:uid="{294AB634-4E76-4C2F-AA0F-76DB75CB28DB}"/>
    <cellStyle name="Normal 9 3 3 8" xfId="45842" xr:uid="{6DC3FFEF-8CD7-45CA-9738-6E89960FAB52}"/>
    <cellStyle name="Normal 9 3 3 9" xfId="45843" xr:uid="{6A5B5BA8-FE64-4E07-915A-4C5E3D388619}"/>
    <cellStyle name="Normal 9 3 4" xfId="45844" xr:uid="{F25E32DB-1D1F-4954-BDA5-95D7C07A5AAD}"/>
    <cellStyle name="Normal 9 3 4 2" xfId="45845" xr:uid="{1E488558-E200-4378-BD66-3D1F17C84CDA}"/>
    <cellStyle name="Normal 9 3 4 2 2" xfId="45846" xr:uid="{0A36532A-731D-4A44-BB01-6B7A14866D34}"/>
    <cellStyle name="Normal 9 3 4 2 3" xfId="45847" xr:uid="{9CE31F79-E0C3-4C10-BF68-F2545889C79E}"/>
    <cellStyle name="Normal 9 3 4 3" xfId="45848" xr:uid="{3A8FBCB8-50CD-4674-828C-01E261BD2900}"/>
    <cellStyle name="Normal 9 3 5" xfId="45849" xr:uid="{81C4795C-ED53-4F37-BE19-58875F4982E8}"/>
    <cellStyle name="Normal 9 3 5 2" xfId="45850" xr:uid="{8533104E-8327-40E1-98A8-41D3A00F591B}"/>
    <cellStyle name="Normal 9 3 5 2 2" xfId="45851" xr:uid="{B3ECDAE0-89D1-4F5C-B977-8552F0D8F645}"/>
    <cellStyle name="Normal 9 3 5 2 2 2" xfId="45852" xr:uid="{AFFC7229-371B-4067-8865-56159F68435D}"/>
    <cellStyle name="Normal 9 3 5 2 2 2 2" xfId="45853" xr:uid="{76ECE735-2B7F-427E-AD95-CD94F937CDC5}"/>
    <cellStyle name="Normal 9 3 5 2 2 3" xfId="45854" xr:uid="{A04348EE-EEFA-48F0-81E3-BDD8F519D261}"/>
    <cellStyle name="Normal 9 3 5 2 3" xfId="45855" xr:uid="{A41B402C-BC36-47AD-9BC7-4F56F50BF4A6}"/>
    <cellStyle name="Normal 9 3 5 2 3 2" xfId="45856" xr:uid="{46B3F066-659A-47C2-8597-A32719A486A4}"/>
    <cellStyle name="Normal 9 3 5 2 4" xfId="45857" xr:uid="{1C6745B9-8A3D-4CC8-BC52-1977470F2A61}"/>
    <cellStyle name="Normal 9 3 5 3" xfId="45858" xr:uid="{8C6B6244-2392-4BD9-A007-878046DF63B0}"/>
    <cellStyle name="Normal 9 3 5 3 2" xfId="45859" xr:uid="{320666AB-3C07-4A6A-8B1A-344B68B05B72}"/>
    <cellStyle name="Normal 9 3 5 3 2 2" xfId="45860" xr:uid="{5D54034C-15A8-4A06-BDC3-DBC45B77FD8D}"/>
    <cellStyle name="Normal 9 3 5 3 3" xfId="45861" xr:uid="{147F9FF9-49F0-45C2-A04A-4A08A235B642}"/>
    <cellStyle name="Normal 9 3 5 4" xfId="45862" xr:uid="{E2F4E7D3-1921-4969-81EB-5D4569C9F217}"/>
    <cellStyle name="Normal 9 3 5 4 2" xfId="45863" xr:uid="{535A674B-6403-4D37-B667-A5C5D56473C8}"/>
    <cellStyle name="Normal 9 3 5 5" xfId="45864" xr:uid="{A98C3292-5BA1-4643-92CB-B5F7E38DD7E6}"/>
    <cellStyle name="Normal 9 3 5 6" xfId="45865" xr:uid="{5B4E59CC-3467-4338-A7CD-FEC4BD2B7A19}"/>
    <cellStyle name="Normal 9 3 6" xfId="45866" xr:uid="{C677C01C-A658-4598-A829-B575E5576300}"/>
    <cellStyle name="Normal 9 3 6 2" xfId="45867" xr:uid="{C3FD6050-BB86-4EB6-B335-DAA934A2D614}"/>
    <cellStyle name="Normal 9 3 6 2 2" xfId="45868" xr:uid="{F4870B34-B29F-4E46-8E93-5339D6E67EE1}"/>
    <cellStyle name="Normal 9 3 6 2 2 2" xfId="45869" xr:uid="{A70C5300-D62F-45B0-951F-30F1E85F46BD}"/>
    <cellStyle name="Normal 9 3 6 2 3" xfId="45870" xr:uid="{6BC2ABA5-CA75-4EB4-9CC5-975A95297B30}"/>
    <cellStyle name="Normal 9 3 6 3" xfId="45871" xr:uid="{5F19B928-21BD-41D2-A0AB-7D77A932F150}"/>
    <cellStyle name="Normal 9 3 6 3 2" xfId="45872" xr:uid="{BDC775F0-2A15-4FC3-A8AE-829AC1636E93}"/>
    <cellStyle name="Normal 9 3 6 4" xfId="45873" xr:uid="{0C988CB0-0D66-4E14-A461-D3BDD0209893}"/>
    <cellStyle name="Normal 9 3 7" xfId="45874" xr:uid="{6BB56375-841A-47C7-B8B0-61E625E28AC1}"/>
    <cellStyle name="Normal 9 3 7 2" xfId="45875" xr:uid="{0C523A02-FFDF-4997-B4A9-E1F96C6FCAF5}"/>
    <cellStyle name="Normal 9 3 7 2 2" xfId="45876" xr:uid="{7DF7D82F-C997-4A06-AB5A-D94F9BEC74AF}"/>
    <cellStyle name="Normal 9 3 7 3" xfId="45877" xr:uid="{ECA55757-9D72-483D-B60D-7E3665FCBEA5}"/>
    <cellStyle name="Normal 9 3 8" xfId="45878" xr:uid="{3DFA0719-ADDA-4824-A668-6AEC65617C99}"/>
    <cellStyle name="Normal 9 3 8 2" xfId="45879" xr:uid="{C7A48C25-4D5D-49B3-BB99-1CAFE4D2A301}"/>
    <cellStyle name="Normal 9 3 9" xfId="45880" xr:uid="{5A7EBE7F-4E7C-48F5-9EA8-1E7B69AF476E}"/>
    <cellStyle name="Normal 9 3 9 2" xfId="45881" xr:uid="{764EB047-16A3-4C19-8DF0-8B33C9B0C9F9}"/>
    <cellStyle name="Normal 9 3_Asset Register (new)" xfId="45882" xr:uid="{5D1BF122-5B74-4910-AD3E-76036E4FF9A5}"/>
    <cellStyle name="Normal 9 4" xfId="45883" xr:uid="{A8AB8BAB-9090-4181-8958-2835E9E01DF6}"/>
    <cellStyle name="Normal 9 4 2" xfId="45884" xr:uid="{7023DF19-330B-4DA9-B704-59512879C185}"/>
    <cellStyle name="Normal 9 4 2 2" xfId="45885" xr:uid="{658D23FF-D061-4BEE-8334-7ED7092B9064}"/>
    <cellStyle name="Normal 9 4 2 2 2" xfId="45886" xr:uid="{CE0237A0-D3F6-474E-B051-B2EA70BF4F55}"/>
    <cellStyle name="Normal 9 4 2 2 2 2" xfId="45887" xr:uid="{4E25B1E0-8C09-45A9-AB2D-635A0B37256F}"/>
    <cellStyle name="Normal 9 4 2 2 2 2 2" xfId="45888" xr:uid="{E344F7E7-0F94-4E38-8B1B-FBA11437EF18}"/>
    <cellStyle name="Normal 9 4 2 2 2 3" xfId="45889" xr:uid="{04F7C1F0-9A0D-43A7-8B38-7E5A8E509641}"/>
    <cellStyle name="Normal 9 4 2 2 2 4" xfId="45890" xr:uid="{FC0FB124-CBDE-4C80-9165-56183DEF0F88}"/>
    <cellStyle name="Normal 9 4 2 2 3" xfId="45891" xr:uid="{8C212C63-712F-4C79-A0A3-26DC95E2FB54}"/>
    <cellStyle name="Normal 9 4 2 2 3 2" xfId="45892" xr:uid="{9675773F-E59E-4C42-9005-052D7816CF34}"/>
    <cellStyle name="Normal 9 4 2 2 4" xfId="45893" xr:uid="{66E3B185-EE73-4668-A5B5-E38F58734993}"/>
    <cellStyle name="Normal 9 4 2 2 4 2" xfId="45894" xr:uid="{0C1218AD-649F-4973-95F0-BB4EFED88AFC}"/>
    <cellStyle name="Normal 9 4 2 2 5" xfId="45895" xr:uid="{11F3C860-C1F8-4AF7-A669-B24482E7CC0E}"/>
    <cellStyle name="Normal 9 4 2 2 6" xfId="45896" xr:uid="{D6BF594B-99D6-4E80-BCE3-C81C2074E08B}"/>
    <cellStyle name="Normal 9 4 2 3" xfId="45897" xr:uid="{B5C5117C-8D3A-4E17-9256-F3EC5C4521F2}"/>
    <cellStyle name="Normal 9 4 2 3 2" xfId="45898" xr:uid="{4ABC4E90-0DFE-47B7-B686-D85538B00944}"/>
    <cellStyle name="Normal 9 4 2 3 2 2" xfId="45899" xr:uid="{3A30C005-D280-4489-A6B8-DC77C92DECF1}"/>
    <cellStyle name="Normal 9 4 2 3 2 3" xfId="45900" xr:uid="{85B08FF1-4E64-46D7-BCB2-4725EE928140}"/>
    <cellStyle name="Normal 9 4 2 3 3" xfId="45901" xr:uid="{E006FD45-BFC6-47EB-B3E4-6C1413696808}"/>
    <cellStyle name="Normal 9 4 2 3 4" xfId="45902" xr:uid="{6333DAF3-DC21-4880-8BAD-461197355297}"/>
    <cellStyle name="Normal 9 4 2 4" xfId="45903" xr:uid="{97F61876-B78F-44E8-8DFC-721A7E2DEEE0}"/>
    <cellStyle name="Normal 9 4 2 4 2" xfId="45904" xr:uid="{8CB7FB1A-4908-4684-B9C7-CB063C7D2136}"/>
    <cellStyle name="Normal 9 4 2 4 3" xfId="45905" xr:uid="{DAF5DB59-3DEE-4EE9-ACD6-96FBCDD86FAF}"/>
    <cellStyle name="Normal 9 4 2 5" xfId="45906" xr:uid="{539A3EC7-EB21-4879-9008-D5AB2F0A47DF}"/>
    <cellStyle name="Normal 9 4 2 5 2" xfId="45907" xr:uid="{2DECA1D1-6B30-4982-839D-BAC732ECA2DB}"/>
    <cellStyle name="Normal 9 4 2 6" xfId="45908" xr:uid="{402C5D1C-9716-4971-B694-38DB9AB6AD7C}"/>
    <cellStyle name="Normal 9 4 2 7" xfId="45909" xr:uid="{37C7AF30-8662-4B5F-BE82-CC8D2E717F47}"/>
    <cellStyle name="Normal 9 4 3" xfId="45910" xr:uid="{33792F28-65E8-46E8-984B-290EF640134A}"/>
    <cellStyle name="Normal 9 4 3 2" xfId="45911" xr:uid="{7B37AE1B-87B5-426A-95AC-FB23EBE09DB7}"/>
    <cellStyle name="Normal 9 4 3 2 2" xfId="45912" xr:uid="{966F2A33-6B24-4DA9-99E4-305EE6E39C49}"/>
    <cellStyle name="Normal 9 4 3 2 2 2" xfId="45913" xr:uid="{D9ED7882-067D-4097-B065-FF5933A08885}"/>
    <cellStyle name="Normal 9 4 3 2 2 2 2" xfId="45914" xr:uid="{F7DA31B3-637B-4845-8909-BF2336CBD378}"/>
    <cellStyle name="Normal 9 4 3 2 2 3" xfId="45915" xr:uid="{821F4D42-103A-418C-BA32-8320DE67C3AD}"/>
    <cellStyle name="Normal 9 4 3 2 3" xfId="45916" xr:uid="{2DB4E037-B361-40C9-B989-74FE10EC22BD}"/>
    <cellStyle name="Normal 9 4 3 2 3 2" xfId="45917" xr:uid="{B0C7FA0B-6C3B-4FA2-B0F3-361660804AA3}"/>
    <cellStyle name="Normal 9 4 3 2 4" xfId="45918" xr:uid="{9375288B-C9DD-40A5-85CF-A69737697BEE}"/>
    <cellStyle name="Normal 9 4 3 2 5" xfId="45919" xr:uid="{54FC67EC-5F15-4312-822F-6372FF77E2E2}"/>
    <cellStyle name="Normal 9 4 3 3" xfId="45920" xr:uid="{36D32BDE-8D28-45E4-AE6C-4F3931FC9B1B}"/>
    <cellStyle name="Normal 9 4 3 3 2" xfId="45921" xr:uid="{A790E617-A724-4A2B-A6AA-B644EB3DCFEF}"/>
    <cellStyle name="Normal 9 4 3 3 2 2" xfId="45922" xr:uid="{CADBBC99-0846-44B4-AC5E-B1248D8714D6}"/>
    <cellStyle name="Normal 9 4 3 3 3" xfId="45923" xr:uid="{2992BFC1-22A9-48FD-9765-821AA1E58FEE}"/>
    <cellStyle name="Normal 9 4 3 4" xfId="45924" xr:uid="{A2A03D4C-E962-4CD6-A22A-973F2686501D}"/>
    <cellStyle name="Normal 9 4 3 4 2" xfId="45925" xr:uid="{F263A09B-DB2A-4EF3-9901-F4E27BAE4C87}"/>
    <cellStyle name="Normal 9 4 3 5" xfId="45926" xr:uid="{0A876163-93BE-4F3F-95E0-F23EF03C7B03}"/>
    <cellStyle name="Normal 9 4 3 5 2" xfId="45927" xr:uid="{F016666D-4D24-4AA9-917C-14C2A8356CDF}"/>
    <cellStyle name="Normal 9 4 3 6" xfId="45928" xr:uid="{5BB983E3-4B7D-4CDE-A1C1-2282C6584232}"/>
    <cellStyle name="Normal 9 4 3 7" xfId="45929" xr:uid="{43EF5C13-7CAA-4EDB-97F3-B644CEFE4B0C}"/>
    <cellStyle name="Normal 9 4 4" xfId="45930" xr:uid="{46ECD69A-5375-4D55-A4E9-56FB272D3521}"/>
    <cellStyle name="Normal 9 4 4 2" xfId="45931" xr:uid="{76636064-C647-4AEA-80C4-8B669ACBE3C9}"/>
    <cellStyle name="Normal 9 4 4 2 2" xfId="45932" xr:uid="{7CF2E48F-F715-4B7A-A634-B4370FEDCB85}"/>
    <cellStyle name="Normal 9 4 4 2 2 2" xfId="45933" xr:uid="{BB6EB30E-2756-4097-B0FC-ABAA1E49C6A0}"/>
    <cellStyle name="Normal 9 4 4 2 3" xfId="45934" xr:uid="{A0390D08-A880-46E9-8215-25F486B4BAD1}"/>
    <cellStyle name="Normal 9 4 4 2 4" xfId="45935" xr:uid="{8CA45FB2-C1E2-49B4-AB2B-0897F878F6F3}"/>
    <cellStyle name="Normal 9 4 4 3" xfId="45936" xr:uid="{E08C8597-8D75-4CF9-B086-745DE6608E63}"/>
    <cellStyle name="Normal 9 4 4 3 2" xfId="45937" xr:uid="{E0FA4E49-EC4B-4D65-819B-CDE80F341272}"/>
    <cellStyle name="Normal 9 4 4 4" xfId="45938" xr:uid="{14199843-DF05-4AC3-BF01-92F136BDCF1C}"/>
    <cellStyle name="Normal 9 4 4 5" xfId="45939" xr:uid="{9EC2897F-32ED-4A89-A36F-9E1C2B1D1C40}"/>
    <cellStyle name="Normal 9 4 5" xfId="45940" xr:uid="{F25FE896-927F-427E-B54F-11DCAE495F86}"/>
    <cellStyle name="Normal 9 4 5 2" xfId="45941" xr:uid="{5D5179AC-B194-446B-968F-5BC41B605863}"/>
    <cellStyle name="Normal 9 4 5 2 2" xfId="45942" xr:uid="{B5F02F3B-8F05-434F-9A03-E66B088B7A44}"/>
    <cellStyle name="Normal 9 4 5 3" xfId="45943" xr:uid="{C5BC2C63-7F78-420B-AB25-B055E476841A}"/>
    <cellStyle name="Normal 9 4 5 4" xfId="45944" xr:uid="{29054914-A76E-48CC-8311-1A2F1CDD2B57}"/>
    <cellStyle name="Normal 9 4 6" xfId="45945" xr:uid="{E6D580F4-A906-45CD-A758-100B57AE2DCC}"/>
    <cellStyle name="Normal 9 4 6 2" xfId="45946" xr:uid="{9423B035-5265-4E1E-A48C-3F3476922EA5}"/>
    <cellStyle name="Normal 9 4 7" xfId="45947" xr:uid="{53FF9065-806E-4464-A3ED-DFAFF4D8D271}"/>
    <cellStyle name="Normal 9 4 7 2" xfId="45948" xr:uid="{B2B999D1-2317-40A8-B6A8-2025FEB5F658}"/>
    <cellStyle name="Normal 9 4 8" xfId="45949" xr:uid="{3CA7B554-1483-4823-8742-38EA849488F1}"/>
    <cellStyle name="Normal 9 4 9" xfId="45950" xr:uid="{F6115321-28A7-45C3-A322-421F0F3C68F0}"/>
    <cellStyle name="Normal 9 5" xfId="45951" xr:uid="{277E0EBD-188B-4CAA-BD03-24707C65DBF8}"/>
    <cellStyle name="Normal 9 5 2" xfId="45952" xr:uid="{8D1B0907-9C8B-4CB7-9B06-9C69BAA006AC}"/>
    <cellStyle name="Normal 9 5 2 2" xfId="45953" xr:uid="{35FF18EC-D1AC-4012-AD4B-34595AF4D73A}"/>
    <cellStyle name="Normal 9 5 2 2 2" xfId="45954" xr:uid="{E5798F00-7F43-44E1-A6BF-C18567BBFBB3}"/>
    <cellStyle name="Normal 9 5 2 2 2 2" xfId="45955" xr:uid="{E915A814-513D-4C53-AFD2-5A7625EBDA95}"/>
    <cellStyle name="Normal 9 5 2 2 2 2 2" xfId="45956" xr:uid="{9F148073-2BA0-45CC-97AF-48EB046CCED2}"/>
    <cellStyle name="Normal 9 5 2 2 2 3" xfId="45957" xr:uid="{2781C82C-2E11-4EE3-AED0-56E023E35E6A}"/>
    <cellStyle name="Normal 9 5 2 2 2 4" xfId="45958" xr:uid="{15299082-C6D3-4AC6-8A64-D50F3311FE91}"/>
    <cellStyle name="Normal 9 5 2 2 3" xfId="45959" xr:uid="{94A2F7F3-01D6-43C8-8CDD-9C5844938618}"/>
    <cellStyle name="Normal 9 5 2 2 3 2" xfId="45960" xr:uid="{E4A4EC0A-FEC8-4F1B-AC86-AE9A9B121612}"/>
    <cellStyle name="Normal 9 5 2 2 4" xfId="45961" xr:uid="{E50D316F-9BED-40E6-B9F0-03D969A08465}"/>
    <cellStyle name="Normal 9 5 2 2 4 2" xfId="45962" xr:uid="{BE02E776-F987-452A-842A-2BFF81A8A813}"/>
    <cellStyle name="Normal 9 5 2 2 5" xfId="45963" xr:uid="{625D0A51-A7C2-45E8-AB2D-2B7095BB2F30}"/>
    <cellStyle name="Normal 9 5 2 2 6" xfId="45964" xr:uid="{6FD0AFF8-F021-43C6-BF5E-83608706C59D}"/>
    <cellStyle name="Normal 9 5 2 3" xfId="45965" xr:uid="{A0C8E062-CDD2-402D-AAA7-BA60AE2D0F98}"/>
    <cellStyle name="Normal 9 5 2 3 2" xfId="45966" xr:uid="{F9B3BE52-743D-473A-8B94-9915EE45F503}"/>
    <cellStyle name="Normal 9 5 2 3 2 2" xfId="45967" xr:uid="{82A60A76-057B-44EA-9E2A-60A48C4B37AE}"/>
    <cellStyle name="Normal 9 5 2 3 2 3" xfId="45968" xr:uid="{D12C1375-9AF7-4796-8C3B-4A9515AB20AF}"/>
    <cellStyle name="Normal 9 5 2 3 3" xfId="45969" xr:uid="{221E3BBD-9FEB-4965-869C-1B76AD1CCBF2}"/>
    <cellStyle name="Normal 9 5 2 3 4" xfId="45970" xr:uid="{A39F0FBD-C1D7-40EA-A3E2-754DF198CFC9}"/>
    <cellStyle name="Normal 9 5 2 4" xfId="45971" xr:uid="{FAF43950-3EF7-42E6-A970-9F0592640E3C}"/>
    <cellStyle name="Normal 9 5 2 4 2" xfId="45972" xr:uid="{A73B4AD9-62EF-4A59-B212-01207B4155FC}"/>
    <cellStyle name="Normal 9 5 2 4 3" xfId="45973" xr:uid="{B2DCF0C9-7862-4751-B57E-708B304299D5}"/>
    <cellStyle name="Normal 9 5 2 5" xfId="45974" xr:uid="{6B82F490-EC58-456E-AFC1-BFDBFD71F825}"/>
    <cellStyle name="Normal 9 5 2 5 2" xfId="45975" xr:uid="{E12AEBDD-49F8-4B35-B82A-B71F56D30696}"/>
    <cellStyle name="Normal 9 5 2 6" xfId="45976" xr:uid="{24C128EB-4FD3-4AFB-A7E3-11252431C2D2}"/>
    <cellStyle name="Normal 9 5 2 7" xfId="45977" xr:uid="{26BE6513-94B9-4F66-9144-C3293C7BA9BF}"/>
    <cellStyle name="Normal 9 5 3" xfId="45978" xr:uid="{18B26B5B-1F74-4E92-8E17-BA5CB911DD93}"/>
    <cellStyle name="Normal 9 5 3 2" xfId="45979" xr:uid="{86DC3378-B3E5-4AB1-9FDD-EEF2ACF9162B}"/>
    <cellStyle name="Normal 9 5 3 2 2" xfId="45980" xr:uid="{7A03C6D4-EBF6-43B8-9806-E8DCA0403D91}"/>
    <cellStyle name="Normal 9 5 3 2 2 2" xfId="45981" xr:uid="{A3EC8B30-0EAB-4C69-BEAB-9B17A80221A9}"/>
    <cellStyle name="Normal 9 5 3 2 3" xfId="45982" xr:uid="{42F19CE8-4744-46AE-A20A-ECDF6489C441}"/>
    <cellStyle name="Normal 9 5 3 2 4" xfId="45983" xr:uid="{A13AA350-1860-4716-B49C-87744F623151}"/>
    <cellStyle name="Normal 9 5 3 3" xfId="45984" xr:uid="{55915A1F-A48E-4DA0-871B-4D9F78DD674B}"/>
    <cellStyle name="Normal 9 5 3 3 2" xfId="45985" xr:uid="{03A00852-99A7-4DB9-B30A-BE4CF96DEE3D}"/>
    <cellStyle name="Normal 9 5 3 4" xfId="45986" xr:uid="{B36FC9B0-0977-473F-8AA6-833E8668E1F4}"/>
    <cellStyle name="Normal 9 5 3 4 2" xfId="45987" xr:uid="{2CCD8915-71A2-475C-AB73-29DEC78750E8}"/>
    <cellStyle name="Normal 9 5 3 5" xfId="45988" xr:uid="{3FE403F1-F0B2-42D7-9E1D-316A9EBC7AAF}"/>
    <cellStyle name="Normal 9 5 3 6" xfId="45989" xr:uid="{C83B3659-0AB8-4AB3-BECD-23F27C184548}"/>
    <cellStyle name="Normal 9 5 4" xfId="45990" xr:uid="{5971D351-AB41-45F9-8405-91EBAF3EEF6D}"/>
    <cellStyle name="Normal 9 5 4 2" xfId="45991" xr:uid="{4E5A8D98-C4AC-4942-B466-56396087ECCF}"/>
    <cellStyle name="Normal 9 5 4 2 2" xfId="45992" xr:uid="{43D28080-244D-4840-88E2-1AFE7A12FE4B}"/>
    <cellStyle name="Normal 9 5 4 2 3" xfId="45993" xr:uid="{85F78BF7-37C3-4545-8832-38120C9B74B0}"/>
    <cellStyle name="Normal 9 5 4 3" xfId="45994" xr:uid="{52E3F41E-3B43-43B9-8B73-E286C359C346}"/>
    <cellStyle name="Normal 9 5 4 4" xfId="45995" xr:uid="{F2946931-785D-4895-BDFA-0FC78571DCED}"/>
    <cellStyle name="Normal 9 5 5" xfId="45996" xr:uid="{9D44CB5B-07B6-44AA-9DF4-0A5143D66AAD}"/>
    <cellStyle name="Normal 9 5 5 2" xfId="45997" xr:uid="{5EAFA46B-1AFC-4916-8908-DF2AB8DE7F95}"/>
    <cellStyle name="Normal 9 5 5 3" xfId="45998" xr:uid="{2FF52626-6B86-4EDC-A8D2-C4943C498A4A}"/>
    <cellStyle name="Normal 9 5 6" xfId="45999" xr:uid="{3C9D3372-A65C-4DBC-A057-665F7CEC2E7E}"/>
    <cellStyle name="Normal 9 5 6 2" xfId="46000" xr:uid="{4F9480FB-167D-4178-88EE-C0AE0618A612}"/>
    <cellStyle name="Normal 9 5 7" xfId="46001" xr:uid="{912B2B9C-1217-4606-8FEC-CA4D8FCB9347}"/>
    <cellStyle name="Normal 9 5 8" xfId="46002" xr:uid="{C7F06BFD-B96F-4F62-B5DD-7A28A31DBD70}"/>
    <cellStyle name="Normal 9 6" xfId="46003" xr:uid="{E938193B-2692-4454-A955-8AC1A5CFA37E}"/>
    <cellStyle name="Normal 9 6 2" xfId="46004" xr:uid="{570826AF-5BEC-4C15-8B13-6BEF9E15CD96}"/>
    <cellStyle name="Normal 9 6 2 2" xfId="46005" xr:uid="{24F5A5A7-9FF8-4634-AF2B-D213908BB8D9}"/>
    <cellStyle name="Normal 9 6 2 2 2" xfId="46006" xr:uid="{01317E6A-F12F-4422-ABA1-6E6637F5ACC2}"/>
    <cellStyle name="Normal 9 6 2 2 2 2" xfId="46007" xr:uid="{3AECEF21-F1B5-4C2F-9D54-4A2F0C65B1FF}"/>
    <cellStyle name="Normal 9 6 2 2 3" xfId="46008" xr:uid="{E760C6CF-2A41-4667-A10E-57E0FA363A05}"/>
    <cellStyle name="Normal 9 6 2 2 3 2" xfId="46009" xr:uid="{CFAF2975-CAA9-45DB-BBCA-D15D6882B04F}"/>
    <cellStyle name="Normal 9 6 2 2 4" xfId="46010" xr:uid="{1C3E2F19-5412-411A-B85C-7EDB11CAA760}"/>
    <cellStyle name="Normal 9 6 2 2 5" xfId="46011" xr:uid="{17929269-CC41-41A3-8066-BCD620D87A6D}"/>
    <cellStyle name="Normal 9 6 2 3" xfId="46012" xr:uid="{BCC2BF3A-D530-4284-BE6F-196C832AB592}"/>
    <cellStyle name="Normal 9 6 2 3 2" xfId="46013" xr:uid="{893B287D-C8D5-4971-B3C8-115314A5C884}"/>
    <cellStyle name="Normal 9 6 2 4" xfId="46014" xr:uid="{D80F7BE1-4491-4787-BDB2-AC2BC94424EF}"/>
    <cellStyle name="Normal 9 6 2 4 2" xfId="46015" xr:uid="{33EB9A56-DFFD-4001-800D-8DB1B82E273D}"/>
    <cellStyle name="Normal 9 6 2 5" xfId="46016" xr:uid="{3A99DF75-A325-4A6C-8777-3EC7E4835DA0}"/>
    <cellStyle name="Normal 9 6 2 6" xfId="46017" xr:uid="{89B143C2-70B8-418A-8689-F540BC2C915E}"/>
    <cellStyle name="Normal 9 6 3" xfId="46018" xr:uid="{33202549-17F9-4C20-B928-3BBA96D9E566}"/>
    <cellStyle name="Normal 9 6 3 2" xfId="46019" xr:uid="{DD8EFF9F-637D-4258-B4D4-6069AA4AEC37}"/>
    <cellStyle name="Normal 9 6 3 2 2" xfId="46020" xr:uid="{05FFD248-434E-41EC-BA54-46DBE45A43EE}"/>
    <cellStyle name="Normal 9 6 3 2 3" xfId="46021" xr:uid="{8C1B1CAF-94EF-4CBA-83A3-38C2F8D1FAD4}"/>
    <cellStyle name="Normal 9 6 3 3" xfId="46022" xr:uid="{4A577EC8-970C-4D23-B5A8-B0BCC1676374}"/>
    <cellStyle name="Normal 9 6 3 3 2" xfId="46023" xr:uid="{34099BE3-5DE1-427C-BE42-E8EAAD5E9768}"/>
    <cellStyle name="Normal 9 6 3 4" xfId="46024" xr:uid="{EED13AEA-8346-4220-AB61-A544A4C55F9C}"/>
    <cellStyle name="Normal 9 6 3 5" xfId="46025" xr:uid="{D411A96A-1BBC-4AD3-9C84-66A50F9786ED}"/>
    <cellStyle name="Normal 9 6 4" xfId="46026" xr:uid="{A098C431-4C8D-4952-85F3-EABE1FF7370D}"/>
    <cellStyle name="Normal 9 6 4 2" xfId="46027" xr:uid="{6008E33F-B4CB-4BF6-B424-9F722E8896A5}"/>
    <cellStyle name="Normal 9 6 4 3" xfId="46028" xr:uid="{6B21CF8A-B36C-49D0-9841-189FFF55BEF0}"/>
    <cellStyle name="Normal 9 6 5" xfId="46029" xr:uid="{999E5D27-3E27-4773-AFFE-0918723757D2}"/>
    <cellStyle name="Normal 9 6 5 2" xfId="46030" xr:uid="{241DA9A2-CB09-4330-96DC-C1E49710A747}"/>
    <cellStyle name="Normal 9 6 6" xfId="46031" xr:uid="{115C5BFA-8F2B-47CC-9846-A7FE65A5B010}"/>
    <cellStyle name="Normal 9 6 7" xfId="46032" xr:uid="{377978D0-D569-411B-A8EE-F2F1950FE8F1}"/>
    <cellStyle name="Normal 9 7" xfId="46033" xr:uid="{7B4EEE47-7AB8-47F5-AF55-D7D04997A46C}"/>
    <cellStyle name="Normal 9 7 2" xfId="46034" xr:uid="{F885ED0C-C0E5-48FD-9B65-DDCEE1CE1C28}"/>
    <cellStyle name="Normal 9 7 2 2" xfId="46035" xr:uid="{7D6ADF12-FF20-442A-A44C-99BC69C76DAA}"/>
    <cellStyle name="Normal 9 7 2 2 2" xfId="46036" xr:uid="{21858884-27BF-4832-A01C-F671E4E2518F}"/>
    <cellStyle name="Normal 9 7 2 2 2 2" xfId="46037" xr:uid="{CB323E8C-E685-49EE-B664-C911CC1F85DD}"/>
    <cellStyle name="Normal 9 7 2 2 3" xfId="46038" xr:uid="{6A8439AA-60C0-4C99-957B-13A70DCEB51E}"/>
    <cellStyle name="Normal 9 7 2 3" xfId="46039" xr:uid="{972AD5DB-3742-421B-92B3-EB3C5D807144}"/>
    <cellStyle name="Normal 9 7 2 3 2" xfId="46040" xr:uid="{FF708E5A-57E0-4724-AAD2-2FA9075112F9}"/>
    <cellStyle name="Normal 9 7 2 4" xfId="46041" xr:uid="{C390705E-7AD8-4E5C-9BD2-C4B47BBDC9BB}"/>
    <cellStyle name="Normal 9 7 2 5" xfId="46042" xr:uid="{317079F6-5C6D-4A03-AA64-3708DB6D6FDF}"/>
    <cellStyle name="Normal 9 7 3" xfId="46043" xr:uid="{DEFAE06F-EA93-4B4D-BD1D-EAE976964EA6}"/>
    <cellStyle name="Normal 9 7 3 2" xfId="46044" xr:uid="{A8EB63F4-F434-4E93-AB77-2CC3CD8E5FA2}"/>
    <cellStyle name="Normal 9 7 3 2 2" xfId="46045" xr:uid="{9EBB1BEB-784F-4A59-A76F-9FC557E4F18F}"/>
    <cellStyle name="Normal 9 7 3 3" xfId="46046" xr:uid="{6588EBCA-87B7-4C81-B761-5ABC09DBF0E2}"/>
    <cellStyle name="Normal 9 7 4" xfId="46047" xr:uid="{EF62B067-2545-40A3-8375-A649BEF5E7C8}"/>
    <cellStyle name="Normal 9 7 4 2" xfId="46048" xr:uid="{FAAAF0CC-53F7-4750-B284-9C92F1FF3EB6}"/>
    <cellStyle name="Normal 9 7 5" xfId="46049" xr:uid="{7DBE8644-DF21-46BA-8A89-8AEFF9D86FCD}"/>
    <cellStyle name="Normal 9 7 6" xfId="46050" xr:uid="{24A461D7-58DE-4A61-9BCA-E2A32EE17C18}"/>
    <cellStyle name="Normal 9 8" xfId="46051" xr:uid="{2DC5A91B-3356-4B51-962E-D3A5958B796A}"/>
    <cellStyle name="Normal 9 8 2" xfId="46052" xr:uid="{68A794E8-D675-4669-ACC5-D34BFE960222}"/>
    <cellStyle name="Normal 9 8 2 2" xfId="46053" xr:uid="{4634BA0D-C145-4502-A274-EAAB10CF549E}"/>
    <cellStyle name="Normal 9 8 2 2 2" xfId="46054" xr:uid="{67F22CC3-F82A-42E4-A1ED-402AF7FEF4AA}"/>
    <cellStyle name="Normal 9 8 2 2 2 2" xfId="46055" xr:uid="{9C7A9F45-5775-4CD0-910B-FC761F6D4740}"/>
    <cellStyle name="Normal 9 8 2 2 3" xfId="46056" xr:uid="{0A385916-C20A-49BC-8AB3-96751538C26C}"/>
    <cellStyle name="Normal 9 8 2 3" xfId="46057" xr:uid="{F2D1102A-6E9C-4B6A-BD9B-B789D2C7B0CC}"/>
    <cellStyle name="Normal 9 8 2 3 2" xfId="46058" xr:uid="{5874362F-C5D1-426B-84FA-D73B8C757145}"/>
    <cellStyle name="Normal 9 8 2 4" xfId="46059" xr:uid="{28428D69-D710-46E6-9BF0-C10500674406}"/>
    <cellStyle name="Normal 9 8 2 4 2" xfId="46060" xr:uid="{E4E8F177-23D7-416E-94AA-405E52D7F062}"/>
    <cellStyle name="Normal 9 8 2 5" xfId="46061" xr:uid="{C8EF62DA-52E3-4113-B3F9-268A5B738C88}"/>
    <cellStyle name="Normal 9 8 2 6" xfId="46062" xr:uid="{F96FC274-0FE6-48B8-869D-AB22444AC1A1}"/>
    <cellStyle name="Normal 9 8 3" xfId="46063" xr:uid="{C87C89D4-7833-44D9-BB5F-24BBD18B83FD}"/>
    <cellStyle name="Normal 9 8 3 2" xfId="46064" xr:uid="{BA02CD04-8428-48BF-9204-6D2E52B9AF82}"/>
    <cellStyle name="Normal 9 8 3 2 2" xfId="46065" xr:uid="{A271808F-1A35-49CD-AC78-C13F5E5D9650}"/>
    <cellStyle name="Normal 9 8 3 3" xfId="46066" xr:uid="{50B9C530-0E8E-486E-919A-6CB8ADEFF51F}"/>
    <cellStyle name="Normal 9 8 4" xfId="46067" xr:uid="{D99BAC51-477F-4B3D-BD05-BD6A2A2A4A28}"/>
    <cellStyle name="Normal 9 8 4 2" xfId="46068" xr:uid="{35C79933-D1F9-4F74-A055-BA848C472815}"/>
    <cellStyle name="Normal 9 8 5" xfId="46069" xr:uid="{E9A39DA6-89C2-4D82-A9D6-B36BFA094FF4}"/>
    <cellStyle name="Normal 9 8 5 2" xfId="46070" xr:uid="{39C2AB9F-A9A6-47C7-817D-FD6FEFB32356}"/>
    <cellStyle name="Normal 9 8 6" xfId="46071" xr:uid="{0F721563-B061-4792-9C21-991CF583539D}"/>
    <cellStyle name="Normal 9 8 7" xfId="46072" xr:uid="{8D50CC36-D656-4043-B12F-B56D3EFB83A6}"/>
    <cellStyle name="Normal 9 9" xfId="46073" xr:uid="{EACFA940-B6F3-465E-A457-78CF7CAAC0FB}"/>
    <cellStyle name="Normal 9 9 2" xfId="46074" xr:uid="{7C815E90-63AE-4A8E-AD54-DE03C74B3643}"/>
    <cellStyle name="Normal 9 9 2 2" xfId="46075" xr:uid="{27F6418B-2F6F-49FA-9828-F5B5E83DDF0A}"/>
    <cellStyle name="Normal 9 9 2 2 2" xfId="46076" xr:uid="{87857912-74DC-4054-ABE6-212262A168E0}"/>
    <cellStyle name="Normal 9 9 2 2 2 2" xfId="46077" xr:uid="{179958FB-EEB6-4A84-81E4-6C0B3E6C4420}"/>
    <cellStyle name="Normal 9 9 2 2 3" xfId="46078" xr:uid="{AE0C7933-9331-4969-87EC-26D9F60535C6}"/>
    <cellStyle name="Normal 9 9 2 3" xfId="46079" xr:uid="{F80C1FBE-0E02-4C25-B681-1AE7BCA920F4}"/>
    <cellStyle name="Normal 9 9 2 3 2" xfId="46080" xr:uid="{624AEC50-6765-49FA-8DA8-56DC1AB70839}"/>
    <cellStyle name="Normal 9 9 2 4" xfId="46081" xr:uid="{F9AC196F-705F-4301-ACD1-75D203743710}"/>
    <cellStyle name="Normal 9 9 3" xfId="46082" xr:uid="{5D932789-D69C-45A8-B91B-0AC0CF9EB0D5}"/>
    <cellStyle name="Normal 9 9 3 2" xfId="46083" xr:uid="{E5A91E2F-12BA-4F44-8A87-50D36A576BD4}"/>
    <cellStyle name="Normal 9 9 3 2 2" xfId="46084" xr:uid="{96367BEB-FCD8-41E6-8B43-9CB4544CC273}"/>
    <cellStyle name="Normal 9 9 3 3" xfId="46085" xr:uid="{B5BF3A03-3E7B-4806-8C50-D0C3D8FD97D6}"/>
    <cellStyle name="Normal 9 9 4" xfId="46086" xr:uid="{08FD3782-9DE5-4AFB-97F0-3EFEE0242DED}"/>
    <cellStyle name="Normal 9 9 4 2" xfId="46087" xr:uid="{DCD1446E-4EC9-4F50-AF44-26486C647AB1}"/>
    <cellStyle name="Normal 9 9 5" xfId="46088" xr:uid="{42862BA1-480D-407E-8D2F-D3079A2AF413}"/>
    <cellStyle name="Normal 9 9 5 2" xfId="46089" xr:uid="{37A58E12-3440-420F-8B73-376E15FD1AAC}"/>
    <cellStyle name="Normal 9 9 6" xfId="46090" xr:uid="{D75666A1-68D3-4303-80A9-4B6DF9F7F06A}"/>
    <cellStyle name="Normal 9 9 7" xfId="46091" xr:uid="{C75982B4-77DB-4447-B8AF-819C33C7A253}"/>
    <cellStyle name="Normal 9_Asset Register (new)" xfId="46092" xr:uid="{F55C6F30-9A1B-48A4-A0E4-E00DA678B5E6}"/>
    <cellStyle name="Normal 90" xfId="69" xr:uid="{00000000-0005-0000-0000-0000A1B30000}"/>
    <cellStyle name="Normal 90 2" xfId="207" xr:uid="{522C8AC5-84E9-4F2A-9ACA-C82840A5B769}"/>
    <cellStyle name="Normal 90 3" xfId="46093" xr:uid="{7DC35CB6-3DB2-47EB-ADEA-64513C3335F6}"/>
    <cellStyle name="Normal 90 4" xfId="46094" xr:uid="{0B16B40D-B7A8-4FA5-998D-954D8D682F9B}"/>
    <cellStyle name="Normal 90 5" xfId="172" xr:uid="{9EA73EC4-4CA7-463E-B4E7-E2ABD9BD5B29}"/>
    <cellStyle name="Normal 90 5 2" xfId="208" xr:uid="{B42FDCB8-06D5-473F-80AD-4EE979FF355E}"/>
    <cellStyle name="Normal 90 6" xfId="156" xr:uid="{BCA98C3C-C5D7-4916-BE4C-19319C17BF5A}"/>
    <cellStyle name="Normal 91" xfId="70" xr:uid="{00000000-0005-0000-0000-0000A5B30000}"/>
    <cellStyle name="Normal 91 2" xfId="209" xr:uid="{F02C99C2-47B2-4B99-80E9-F458258C6FCE}"/>
    <cellStyle name="Normal 91 2 2" xfId="51560" xr:uid="{2695182E-B24B-49F3-8C33-CDD5329D8A9C}"/>
    <cellStyle name="Normal 91 2 2 2" xfId="51581" xr:uid="{3A1089AB-D735-41C2-B1C8-C09AF6A709A6}"/>
    <cellStyle name="Normal 91 3" xfId="46095" xr:uid="{DF05C460-F990-4FD6-82A1-9B67F75192A0}"/>
    <cellStyle name="Normal 91 4" xfId="46096" xr:uid="{738A2C7E-8A0B-4E3F-A3A3-446740368BE1}"/>
    <cellStyle name="Normal 91 5" xfId="171" xr:uid="{0C6D71A2-6369-42AA-8C9D-23FFFFE4246B}"/>
    <cellStyle name="Normal 91 5 2" xfId="210" xr:uid="{466C9B5A-890A-4DD6-ABA9-3F1BF5DF9F1A}"/>
    <cellStyle name="Normal 91 6" xfId="155" xr:uid="{D9CB2DDA-0733-479A-9199-D7F29E57880C}"/>
    <cellStyle name="Normal 92" xfId="71" xr:uid="{00000000-0005-0000-0000-0000A9B30000}"/>
    <cellStyle name="Normal 92 2" xfId="211" xr:uid="{AA73D57B-3610-4646-B2EF-F44962350D0B}"/>
    <cellStyle name="Normal 92 3" xfId="46097" xr:uid="{2D80E20D-26CF-47C0-BD9E-7439B9D33F6D}"/>
    <cellStyle name="Normal 92 4" xfId="46098" xr:uid="{C62BF71C-E657-4938-BA59-D71AF9255675}"/>
    <cellStyle name="Normal 92 5" xfId="158" xr:uid="{0E1F8B07-FE51-464F-BF06-3314EAA6F062}"/>
    <cellStyle name="Normal 93" xfId="46099" xr:uid="{1E3B42E6-5DF6-4B97-A538-971191E5FAE3}"/>
    <cellStyle name="Normal 94" xfId="46100" xr:uid="{489F0B03-5E84-43C1-906D-24A321FD5A75}"/>
    <cellStyle name="Normal 95" xfId="46101" xr:uid="{9B114C0A-1A03-4A9C-9490-5B3E9CB3BE9F}"/>
    <cellStyle name="Normal 96" xfId="46102" xr:uid="{FCE9D1E5-AFA7-4D3B-B0C7-51DF7C8B4B7C}"/>
    <cellStyle name="Normal 97" xfId="46103" xr:uid="{9CD9F080-6B8F-491F-BAC4-AFC1E6A2E6DD}"/>
    <cellStyle name="Normal 98" xfId="127" xr:uid="{00000000-0005-0000-0000-0000B2B30000}"/>
    <cellStyle name="Normal 99" xfId="128" xr:uid="{00000000-0005-0000-0000-0000B3B30000}"/>
    <cellStyle name="Note" xfId="88" builtinId="10" hidden="1"/>
    <cellStyle name="Note 10" xfId="46104" xr:uid="{4C4E1F6C-2088-4D2D-82F5-086BB4C11C57}"/>
    <cellStyle name="Note 10 2" xfId="46105" xr:uid="{3036AE5E-CF59-43D2-8FAE-764955995436}"/>
    <cellStyle name="Note 2" xfId="46106" xr:uid="{BCDBDB72-C1E3-49EE-975C-F2EA2CED1F88}"/>
    <cellStyle name="Note 2 10" xfId="51691" xr:uid="{2F807ED6-932F-4B0F-BA6D-927594330C2C}"/>
    <cellStyle name="Note 2 2" xfId="46107" xr:uid="{600A3D0D-BC32-4A59-A8B5-801094B7C4E1}"/>
    <cellStyle name="Note 2 2 2" xfId="46108" xr:uid="{55513E82-9277-4584-A460-29C7A61534FA}"/>
    <cellStyle name="Note 2 2 2 2" xfId="46109" xr:uid="{E8E882A3-3FF1-4E3B-8581-EFA4EBAC22B0}"/>
    <cellStyle name="Note 2 2 2 2 2" xfId="46110" xr:uid="{70103B85-7AD9-4B56-8C09-6A69AF4292D4}"/>
    <cellStyle name="Note 2 2 2 2 2 2" xfId="46111" xr:uid="{9189F364-05A4-4236-9410-2D72C4129F5F}"/>
    <cellStyle name="Note 2 2 2 2 2 3" xfId="46112" xr:uid="{44F3FF76-AAE9-4BBB-ABFC-FB794501B820}"/>
    <cellStyle name="Note 2 2 2 2 3" xfId="46113" xr:uid="{FA3746BA-9791-4DD7-A340-AF5BA1850F70}"/>
    <cellStyle name="Note 2 2 2 2 4" xfId="46114" xr:uid="{43C08A21-8B37-4278-BECE-679255F6A2CB}"/>
    <cellStyle name="Note 2 2 2 3" xfId="46115" xr:uid="{E3655839-A46D-48A4-AF34-881468E764A9}"/>
    <cellStyle name="Note 2 2 2 3 2" xfId="46116" xr:uid="{473AAB19-2603-4599-B144-AEFAE76F63A5}"/>
    <cellStyle name="Note 2 2 2 3 3" xfId="46117" xr:uid="{5728A0CF-5A57-4CC6-AD98-8DE0B9B0A492}"/>
    <cellStyle name="Note 2 2 2 4" xfId="46118" xr:uid="{BFA5A65A-7E80-4D71-A5A3-A62241A8A06D}"/>
    <cellStyle name="Note 2 2 2 5" xfId="46119" xr:uid="{E313DC2B-04B5-4BB7-ADCE-730A97ABAE02}"/>
    <cellStyle name="Note 2 2 3" xfId="46120" xr:uid="{C5220A62-FB11-4A33-B676-110B049B3517}"/>
    <cellStyle name="Note 2 2 3 2" xfId="46121" xr:uid="{205754F5-A7DF-440C-8478-E38628891094}"/>
    <cellStyle name="Note 2 2 3 2 2" xfId="46122" xr:uid="{6C135C29-5161-4CA4-B65C-8AFEFD5C3F23}"/>
    <cellStyle name="Note 2 2 3 2 2 2" xfId="46123" xr:uid="{77722355-882F-4FAB-8DE8-9116CA9FF855}"/>
    <cellStyle name="Note 2 2 3 2 2 3" xfId="46124" xr:uid="{A30BA0AA-22ED-4579-8532-7BEA13D7E414}"/>
    <cellStyle name="Note 2 2 3 2 3" xfId="46125" xr:uid="{034FD001-0AE6-43D4-A239-50433335A64B}"/>
    <cellStyle name="Note 2 2 3 2 4" xfId="46126" xr:uid="{B2A4F213-653E-4BEE-9036-D1A5612BE468}"/>
    <cellStyle name="Note 2 2 3 3" xfId="46127" xr:uid="{116540C4-759B-4E24-B127-4B523F231694}"/>
    <cellStyle name="Note 2 2 3 3 2" xfId="46128" xr:uid="{073A43A3-BBF8-4CE1-8A5B-4897779B535F}"/>
    <cellStyle name="Note 2 2 3 3 3" xfId="46129" xr:uid="{B1A56106-13C8-400B-BF5B-098FEB311806}"/>
    <cellStyle name="Note 2 2 3 4" xfId="46130" xr:uid="{96AEAEBA-DCDB-494C-BB26-0DF3D1F6DB2A}"/>
    <cellStyle name="Note 2 2 3 5" xfId="46131" xr:uid="{CB49DD74-5E37-4410-A686-D89313FC0890}"/>
    <cellStyle name="Note 2 3" xfId="46132" xr:uid="{CB29730C-19BA-4D85-8329-02A7B379DB02}"/>
    <cellStyle name="Note 2 3 2" xfId="46133" xr:uid="{11CA0DF6-4CCC-473F-A8E8-90C6FFEB8CEC}"/>
    <cellStyle name="Note 2 4" xfId="46134" xr:uid="{250F768F-F83F-4D20-B5B4-2E336B9ABF4D}"/>
    <cellStyle name="Note 2 4 2" xfId="46135" xr:uid="{7BB66D57-38DF-4C9C-864C-5094E2883327}"/>
    <cellStyle name="Note 2 4 2 2" xfId="46136" xr:uid="{12ACAD52-EC20-4405-A939-4A64AA02F3C0}"/>
    <cellStyle name="Note 2 4 2 2 2" xfId="46137" xr:uid="{987551B9-7F89-4FD4-B5D5-D3501FA0454A}"/>
    <cellStyle name="Note 2 4 2 2 2 2" xfId="46138" xr:uid="{B29BD4CE-C3B8-4BEF-B637-62F5671F1510}"/>
    <cellStyle name="Note 2 4 2 2 3" xfId="46139" xr:uid="{4EA45852-DD69-48CD-BC58-2DD586841C2A}"/>
    <cellStyle name="Note 2 4 2 3" xfId="46140" xr:uid="{E71694CD-A72E-4145-9453-20CA7DA730B4}"/>
    <cellStyle name="Note 2 4 2 3 2" xfId="46141" xr:uid="{3D533CCA-CA22-46C6-9A77-5DA711DC9DFC}"/>
    <cellStyle name="Note 2 4 2 4" xfId="46142" xr:uid="{4CABA1B7-8982-4A31-B6C4-1184D6A8994D}"/>
    <cellStyle name="Note 2 4 3" xfId="46143" xr:uid="{EAD78F46-0DA1-4B13-8ED6-FEE20FFAC77A}"/>
    <cellStyle name="Note 2 4 3 2" xfId="46144" xr:uid="{CA799AD9-48A3-4592-9BC7-C1267B40A43B}"/>
    <cellStyle name="Note 2 4 3 3" xfId="46145" xr:uid="{05336A21-22A1-40C0-9C9F-A144DA19B76F}"/>
    <cellStyle name="Note 2 4 4" xfId="46146" xr:uid="{425DD3C7-9BD2-4D10-8969-10F7D3027A2F}"/>
    <cellStyle name="Note 2 4 4 2" xfId="46147" xr:uid="{4999ED5B-2BC7-4625-B13D-4937316542FE}"/>
    <cellStyle name="Note 2 4 5" xfId="46148" xr:uid="{CCB5363E-58B2-4E3C-B1DC-778C0E080D3F}"/>
    <cellStyle name="Note 2 4_Sheet1" xfId="46149" xr:uid="{3BFB29B1-5F23-413A-99A4-2ACA6E018EEE}"/>
    <cellStyle name="Note 2 5" xfId="46150" xr:uid="{11481D7E-2FF9-4E7D-BA5B-A474684229C4}"/>
    <cellStyle name="Note 2 5 2" xfId="46151" xr:uid="{5DCC9D4B-E54B-4BD9-BA95-646F57F3D37A}"/>
    <cellStyle name="Note 2 5 2 2" xfId="46152" xr:uid="{0BA707FE-310E-4272-B890-FEC7AB9397FB}"/>
    <cellStyle name="Note 2 5 2 2 2" xfId="46153" xr:uid="{8D05DF9B-6BC7-4777-B97C-90857E726441}"/>
    <cellStyle name="Note 2 5 2 2 3" xfId="46154" xr:uid="{7DBD893B-AD20-4CBA-A322-5DF2EE896532}"/>
    <cellStyle name="Note 2 5 2 3" xfId="46155" xr:uid="{07853499-0AFD-4B2F-8031-D92F20DC8AD9}"/>
    <cellStyle name="Note 2 5 2 4" xfId="46156" xr:uid="{08904D81-19D8-4165-B897-89814AA83F94}"/>
    <cellStyle name="Note 2 5 3" xfId="46157" xr:uid="{58EF1DD2-7C6F-4D82-8EE1-8967BFE43275}"/>
    <cellStyle name="Note 2 5 3 2" xfId="46158" xr:uid="{DC4D95A5-3C0F-4A61-8FED-FC28EF45D435}"/>
    <cellStyle name="Note 2 5 3 3" xfId="46159" xr:uid="{40F09FC5-18E1-46D1-845B-B626C65649DB}"/>
    <cellStyle name="Note 2 5 4" xfId="46160" xr:uid="{F946F35B-49D7-443A-B67C-7DB788966B0D}"/>
    <cellStyle name="Note 2 5 5" xfId="46161" xr:uid="{D7A86B72-E75F-4B0D-B9FD-A93D5C4786B2}"/>
    <cellStyle name="Note 2 6" xfId="46162" xr:uid="{F1E202EE-316D-4288-89CA-0065F738A939}"/>
    <cellStyle name="Note 2 7" xfId="51681" xr:uid="{7486909F-1FA9-4AD3-A8F0-D8C847BE3DC1}"/>
    <cellStyle name="Note 2 8" xfId="51685" xr:uid="{8D73B823-B2D3-4366-899D-C497AA8D9D2F}"/>
    <cellStyle name="Note 2 9" xfId="51688" xr:uid="{D9A8BDD1-0F0D-4B11-B95F-E54848BB5C34}"/>
    <cellStyle name="Note 2_Asset Register (new)" xfId="46163" xr:uid="{8049C1B0-1055-477A-9350-D9603CA666EC}"/>
    <cellStyle name="Note 3" xfId="46164" xr:uid="{DAD2A277-5ED5-4A09-8635-28260D256EE0}"/>
    <cellStyle name="Note 3 2" xfId="46165" xr:uid="{607123C3-9BB5-4EA2-B5A0-9D524EB83993}"/>
    <cellStyle name="Note 3 2 2" xfId="46166" xr:uid="{6921E63B-F6E9-45C9-A9FE-5C99F6C698F4}"/>
    <cellStyle name="Note 3 2 2 2" xfId="46167" xr:uid="{95531203-5833-44AA-86FB-786CD1DFB040}"/>
    <cellStyle name="Note 3 2 3" xfId="46168" xr:uid="{A00579C2-8F27-432F-8E8A-B71CC6C404F6}"/>
    <cellStyle name="Note 3 2 3 2" xfId="46169" xr:uid="{29A7FE37-610F-4042-94BD-24F98A89C2C2}"/>
    <cellStyle name="Note 3 2 4" xfId="46170" xr:uid="{6175685C-3D96-4E75-BDCF-F21DEA033114}"/>
    <cellStyle name="Note 3 3" xfId="46171" xr:uid="{8FA2E491-DCD3-49A2-815E-ED3BD97B893E}"/>
    <cellStyle name="Note 3 3 2" xfId="46172" xr:uid="{2109029A-514D-4903-B1B7-F42373E878E8}"/>
    <cellStyle name="Note 3 3 2 2" xfId="46173" xr:uid="{8EE03593-3C59-4254-A1B1-9BF0ACF35422}"/>
    <cellStyle name="Note 3 3 2 2 2" xfId="46174" xr:uid="{FDCE4206-7C28-44D4-BDD0-43A3F4DBE1A7}"/>
    <cellStyle name="Note 3 3 2 2 2 2" xfId="46175" xr:uid="{34FCFFD9-4BA9-4CD8-B31F-ECA86841F324}"/>
    <cellStyle name="Note 3 3 2 2 3" xfId="46176" xr:uid="{D866E333-EF38-452C-952D-FC76BA9001CA}"/>
    <cellStyle name="Note 3 3 2 3" xfId="46177" xr:uid="{41566B83-3FEB-43AB-9186-1AB348FEC513}"/>
    <cellStyle name="Note 3 3 2 3 2" xfId="46178" xr:uid="{989E5274-2B85-4C70-9BAF-F1785C448FC5}"/>
    <cellStyle name="Note 3 3 2 4" xfId="46179" xr:uid="{AAED454F-8C3C-4BAC-A24E-2FE61AAE2A8C}"/>
    <cellStyle name="Note 3 3 3" xfId="46180" xr:uid="{FC9D1437-878C-4D6B-9086-6ADDE86E7F0D}"/>
    <cellStyle name="Note 3 3 3 2" xfId="46181" xr:uid="{97496879-3715-4EE2-ADB7-77E16265CC24}"/>
    <cellStyle name="Note 3 3 3 3" xfId="46182" xr:uid="{734A28AA-FEF4-4D34-B77B-F17DE78C0AE9}"/>
    <cellStyle name="Note 3 3 4" xfId="46183" xr:uid="{6B465143-84E7-471D-829D-16E0BDF1CAC1}"/>
    <cellStyle name="Note 3 3 4 2" xfId="46184" xr:uid="{CCCC8CDE-52ED-43AB-93F6-4A89899103C4}"/>
    <cellStyle name="Note 3 3 5" xfId="46185" xr:uid="{3659C1C6-D8F7-4E5D-951C-D0FC17BE6C70}"/>
    <cellStyle name="Note 3 3_Sheet1" xfId="46186" xr:uid="{F8D8B115-2CBA-4056-A509-2360920E30F9}"/>
    <cellStyle name="Note 3 4" xfId="46187" xr:uid="{26765A9E-2F22-442E-90F0-78079D2582A0}"/>
    <cellStyle name="Note 3 4 2" xfId="46188" xr:uid="{ED281FDA-6D30-479B-995F-40077B5D5495}"/>
    <cellStyle name="Note 3 4 2 2" xfId="46189" xr:uid="{E490A78F-CE25-4535-B8C4-04829E73001B}"/>
    <cellStyle name="Note 3 4 2 2 2" xfId="46190" xr:uid="{BE2BA51D-9DCB-48A0-81BA-083F0AF278A1}"/>
    <cellStyle name="Note 3 4 2 2 3" xfId="46191" xr:uid="{289F300E-AAC7-4D9D-81BA-C8F384FB9F37}"/>
    <cellStyle name="Note 3 4 2 3" xfId="46192" xr:uid="{ABAC1057-651F-4BB6-A333-873F36CD6A6D}"/>
    <cellStyle name="Note 3 4 2 4" xfId="46193" xr:uid="{73355D26-4205-4A4A-B557-D5A43362803F}"/>
    <cellStyle name="Note 3 4 3" xfId="46194" xr:uid="{977DEC61-8A88-4F30-8A31-6405AA190F1F}"/>
    <cellStyle name="Note 3 4 3 2" xfId="46195" xr:uid="{2246BEAB-91FA-4F06-AA9E-8C841B595422}"/>
    <cellStyle name="Note 3 4 3 3" xfId="46196" xr:uid="{3D4E7D8F-8971-4966-B5D3-6CB00FC163DA}"/>
    <cellStyle name="Note 3 4 4" xfId="46197" xr:uid="{A9E10489-A9B5-435D-B320-7D3DD2A58BA5}"/>
    <cellStyle name="Note 3 4 5" xfId="46198" xr:uid="{71CBB9EC-AC7D-455B-B242-C3B75C95202A}"/>
    <cellStyle name="Note 3 5" xfId="46199" xr:uid="{16868AFC-CAD9-4EDC-AEDD-6B05510F3F41}"/>
    <cellStyle name="Note 3_Asset Register (new)" xfId="46200" xr:uid="{9C06BC64-7D54-4CC4-8CDA-A38B99A18C49}"/>
    <cellStyle name="Note 4" xfId="46201" xr:uid="{46BEB6F6-376B-43BE-808E-788B2A5B19D9}"/>
    <cellStyle name="Note 4 2" xfId="46202" xr:uid="{01B1EAEB-65A9-440F-95F4-781422B45A80}"/>
    <cellStyle name="Note 4 2 2" xfId="46203" xr:uid="{DCCB0E66-33BB-427E-B715-25028E8EFADF}"/>
    <cellStyle name="Note 4 2 2 2" xfId="46204" xr:uid="{552D6F62-5CBF-4CBA-812C-5BB1C721229F}"/>
    <cellStyle name="Note 4 2 2 2 2" xfId="46205" xr:uid="{8508917B-92BE-4244-9896-55BFD2AFCF66}"/>
    <cellStyle name="Note 4 2 2 2 2 2" xfId="46206" xr:uid="{9EE526C2-5E57-4C68-9911-B472080B843D}"/>
    <cellStyle name="Note 4 2 2 2 3" xfId="46207" xr:uid="{8431FB70-D047-4B1F-BEDD-2552FF13CAE6}"/>
    <cellStyle name="Note 4 2 2 3" xfId="46208" xr:uid="{4A42AB65-19DA-49EC-A154-09F31E8949C0}"/>
    <cellStyle name="Note 4 2 2 3 2" xfId="46209" xr:uid="{BEC83762-DAB2-40AA-8736-47A53E6E9272}"/>
    <cellStyle name="Note 4 2 2 4" xfId="46210" xr:uid="{6D981C89-7C2E-4CC6-A1EA-AEDBF421249C}"/>
    <cellStyle name="Note 4 2 3" xfId="46211" xr:uid="{72D5656A-A9F8-4A24-A28B-156C1E0FCDF2}"/>
    <cellStyle name="Note 4 2 3 2" xfId="46212" xr:uid="{6079974F-AC88-4FB8-BCBC-F6E12CA0B476}"/>
    <cellStyle name="Note 4 2 3 2 2" xfId="46213" xr:uid="{82B63E50-DC49-4216-85BB-EE017DE0D478}"/>
    <cellStyle name="Note 4 2 3 3" xfId="46214" xr:uid="{6CAC59A2-50CD-4C65-8880-9DA147696948}"/>
    <cellStyle name="Note 4 2 4" xfId="46215" xr:uid="{465BD5E7-3F58-4BD4-94F2-9842D94C4E1E}"/>
    <cellStyle name="Note 4 2 4 2" xfId="46216" xr:uid="{DCDA0F0A-FF31-4860-B6AC-5586A116B94E}"/>
    <cellStyle name="Note 4 2 4 3" xfId="46217" xr:uid="{715FD790-84F6-4746-8EF6-F0CD2482284F}"/>
    <cellStyle name="Note 4 2 5" xfId="46218" xr:uid="{B921CA7D-DA72-4100-B7F1-05E8C61066CB}"/>
    <cellStyle name="Note 4 2_Sheet1" xfId="46219" xr:uid="{BC758AC5-5565-4A24-8B72-F05BB6F0AFCE}"/>
    <cellStyle name="Note 4 3" xfId="46220" xr:uid="{740587E1-B5B7-4766-A7B9-1E5FCF387BE4}"/>
    <cellStyle name="Note 4 3 2" xfId="46221" xr:uid="{CE9241E6-180E-42B8-9A5D-B56125E88222}"/>
    <cellStyle name="Note 4 3 2 2" xfId="46222" xr:uid="{CA5AF9EC-FE8F-4932-8B83-B8DD55668127}"/>
    <cellStyle name="Note 4 3 2 2 2" xfId="46223" xr:uid="{AFC9B4D6-60B5-4F71-A696-B1DAAC36847D}"/>
    <cellStyle name="Note 4 3 2 2 3" xfId="46224" xr:uid="{70C597C4-B5AF-4A85-B816-4213E136E5E9}"/>
    <cellStyle name="Note 4 3 2 3" xfId="46225" xr:uid="{80473CBE-855C-4D4E-A385-C3D3787BE03E}"/>
    <cellStyle name="Note 4 3 2 4" xfId="46226" xr:uid="{59F0B1B1-0DA7-47C2-9F10-FCA2274D4E59}"/>
    <cellStyle name="Note 4 3 3" xfId="46227" xr:uid="{E8BCA01F-1303-4ED1-9AFC-512D465F5473}"/>
    <cellStyle name="Note 4 3 3 2" xfId="46228" xr:uid="{5A02C8CD-4915-49B3-9537-C9B0DB35AF0A}"/>
    <cellStyle name="Note 4 3 3 3" xfId="46229" xr:uid="{D51D4ED9-0CCD-4D4F-BF81-64DB3FB39AB8}"/>
    <cellStyle name="Note 4 3 4" xfId="46230" xr:uid="{D49214B6-CA6A-4A7A-BC99-E07F61B6F5D9}"/>
    <cellStyle name="Note 4 3 5" xfId="46231" xr:uid="{E5A26E07-49D8-47E6-BD2B-78EC492CAF4D}"/>
    <cellStyle name="Note 4 4" xfId="46232" xr:uid="{4D43D346-0C8B-4606-84C9-D06EE6D3E765}"/>
    <cellStyle name="Note 4 4 2" xfId="46233" xr:uid="{D8A024B7-DCCA-455B-9DCA-3DB831928D93}"/>
    <cellStyle name="Note 4 5" xfId="46234" xr:uid="{241058E3-2F78-405B-B830-2DCBEF3EFA45}"/>
    <cellStyle name="Note 4_Asset Register (new)" xfId="46235" xr:uid="{F2C1626F-FDA7-40E6-9AB4-345867D0C093}"/>
    <cellStyle name="Note 5" xfId="46236" xr:uid="{BAD0DE53-99AF-4C0E-B374-2E4EF1B611EB}"/>
    <cellStyle name="Note 5 10" xfId="46237" xr:uid="{A615074C-4631-493B-BC2F-30994E95736D}"/>
    <cellStyle name="Note 5 2" xfId="46238" xr:uid="{D33E5C66-402C-4F71-80BD-A951DBDEC498}"/>
    <cellStyle name="Note 5 2 10" xfId="46239" xr:uid="{958D222A-3744-4B93-BB3C-BCD8FE48BE4B}"/>
    <cellStyle name="Note 5 2 10 2" xfId="46240" xr:uid="{DF2E074D-EA69-45B1-90E2-C000B57B4368}"/>
    <cellStyle name="Note 5 2 11" xfId="46241" xr:uid="{0E763726-8152-4AE8-9CF5-FF1052F7CA44}"/>
    <cellStyle name="Note 5 2 11 2" xfId="46242" xr:uid="{F71E48BE-DA72-4E29-B77B-9072D187CB9C}"/>
    <cellStyle name="Note 5 2 12" xfId="46243" xr:uid="{7E1C5E93-D509-4563-8975-CB2B328D9163}"/>
    <cellStyle name="Note 5 2 13" xfId="46244" xr:uid="{70C41798-0BDC-448E-8357-093BFB931D1E}"/>
    <cellStyle name="Note 5 2 2" xfId="46245" xr:uid="{16585319-EDCF-4F72-ABCB-2F740C3A1DEE}"/>
    <cellStyle name="Note 5 2 2 10" xfId="46246" xr:uid="{AA4BE030-0530-414D-ACB8-EAD2395C662B}"/>
    <cellStyle name="Note 5 2 2 2" xfId="46247" xr:uid="{E7B6A675-31A6-4DF8-AADE-C6617A5D72AA}"/>
    <cellStyle name="Note 5 2 2 2 2" xfId="46248" xr:uid="{E67894C1-ACBA-469B-9562-1360B13D9C44}"/>
    <cellStyle name="Note 5 2 2 2 2 2" xfId="46249" xr:uid="{29ECB89E-3228-47D6-BA26-514CD9A64A5C}"/>
    <cellStyle name="Note 5 2 2 2 2 2 2" xfId="46250" xr:uid="{B7FC0C21-1BD6-4BCA-81C9-8FC26E4B2988}"/>
    <cellStyle name="Note 5 2 2 2 2 2 2 2" xfId="46251" xr:uid="{8BA602F9-B012-4A2E-B110-7640AC4A9312}"/>
    <cellStyle name="Note 5 2 2 2 2 2 2 2 2" xfId="46252" xr:uid="{330E5C8B-3EF4-4B30-B339-ADBA298378E2}"/>
    <cellStyle name="Note 5 2 2 2 2 2 2 3" xfId="46253" xr:uid="{7C986B64-E20F-443C-971C-DB0342199100}"/>
    <cellStyle name="Note 5 2 2 2 2 2 3" xfId="46254" xr:uid="{9CE865BE-481E-4ADE-870B-1251924AF147}"/>
    <cellStyle name="Note 5 2 2 2 2 2 3 2" xfId="46255" xr:uid="{9CD7DB6F-EF6E-4A6F-B072-EF60F3AF2530}"/>
    <cellStyle name="Note 5 2 2 2 2 2 4" xfId="46256" xr:uid="{C8C5EA79-8C56-4EF4-8738-4CE7A7A41C10}"/>
    <cellStyle name="Note 5 2 2 2 2 2 4 2" xfId="46257" xr:uid="{233A33C8-CE70-4917-BEF0-5AB1CA61C19D}"/>
    <cellStyle name="Note 5 2 2 2 2 2 5" xfId="46258" xr:uid="{91D2329F-CC78-44C1-8DAD-D531205DB7EB}"/>
    <cellStyle name="Note 5 2 2 2 2 2 6" xfId="46259" xr:uid="{4CA2C3AC-3E6A-4272-B55A-9F007CA7876C}"/>
    <cellStyle name="Note 5 2 2 2 2 3" xfId="46260" xr:uid="{BE61E70A-9501-447A-AD9E-0B90F87CDAFD}"/>
    <cellStyle name="Note 5 2 2 2 2 3 2" xfId="46261" xr:uid="{99BC49EF-29FA-4A8F-88C7-75AC3220FE30}"/>
    <cellStyle name="Note 5 2 2 2 2 3 2 2" xfId="46262" xr:uid="{377DA167-502B-41C8-AF2D-BCE34CD105DF}"/>
    <cellStyle name="Note 5 2 2 2 2 3 3" xfId="46263" xr:uid="{0961F520-C6C6-4E6A-AB7F-3C563D72DC33}"/>
    <cellStyle name="Note 5 2 2 2 2 4" xfId="46264" xr:uid="{FB9E9408-3EB1-4828-B556-93265EAE985E}"/>
    <cellStyle name="Note 5 2 2 2 2 4 2" xfId="46265" xr:uid="{B8AFC55D-B130-4226-8D64-8CDB59F7E87A}"/>
    <cellStyle name="Note 5 2 2 2 2 5" xfId="46266" xr:uid="{F7BFC74F-04A3-4712-97EF-CFBD3D6D80E7}"/>
    <cellStyle name="Note 5 2 2 2 2 5 2" xfId="46267" xr:uid="{92BD625F-C2ED-437F-9BE8-4683AD482D9E}"/>
    <cellStyle name="Note 5 2 2 2 2 6" xfId="46268" xr:uid="{9EB0A616-F7C8-4004-895A-ABF3D2EEBBDF}"/>
    <cellStyle name="Note 5 2 2 2 2 7" xfId="46269" xr:uid="{ED4F73C4-2CBE-478C-A9CC-13070C44702B}"/>
    <cellStyle name="Note 5 2 2 2 3" xfId="46270" xr:uid="{5160A8D1-EF95-41CF-ADD8-6D1E917E777B}"/>
    <cellStyle name="Note 5 2 2 2 3 2" xfId="46271" xr:uid="{702281D7-117A-4CBD-A538-B2D283E6EDFB}"/>
    <cellStyle name="Note 5 2 2 2 3 2 2" xfId="46272" xr:uid="{2E1B4291-57C0-4996-9668-76CE41E215DD}"/>
    <cellStyle name="Note 5 2 2 2 3 2 2 2" xfId="46273" xr:uid="{82496AB5-84C1-4390-96A3-5F2545CCCB6B}"/>
    <cellStyle name="Note 5 2 2 2 3 2 3" xfId="46274" xr:uid="{18465ED1-70FD-4376-B44D-8A968179FBB7}"/>
    <cellStyle name="Note 5 2 2 2 3 3" xfId="46275" xr:uid="{A92DD66D-95B4-46F7-A37F-92906C7A419F}"/>
    <cellStyle name="Note 5 2 2 2 3 3 2" xfId="46276" xr:uid="{88D56272-2EB8-4C3B-A490-B5498A7D9B7D}"/>
    <cellStyle name="Note 5 2 2 2 3 4" xfId="46277" xr:uid="{5EAF9D98-CEFF-4372-B804-CAE38AFD852B}"/>
    <cellStyle name="Note 5 2 2 2 3 4 2" xfId="46278" xr:uid="{D76646A0-807B-4C82-A9E4-DC5B27E1952A}"/>
    <cellStyle name="Note 5 2 2 2 3 5" xfId="46279" xr:uid="{59992B18-8BB7-49A1-8096-0DD2B7E6F6E4}"/>
    <cellStyle name="Note 5 2 2 2 3 6" xfId="46280" xr:uid="{D19241D0-8573-4457-95C7-50F5F0029E64}"/>
    <cellStyle name="Note 5 2 2 2 4" xfId="46281" xr:uid="{C9D1148A-A038-4C0C-9A25-0FD30FDA2ABE}"/>
    <cellStyle name="Note 5 2 2 2 4 2" xfId="46282" xr:uid="{CA0937A3-876A-4964-A814-FF8385CEB149}"/>
    <cellStyle name="Note 5 2 2 2 4 2 2" xfId="46283" xr:uid="{39F6952E-319B-4917-AE04-C6909462141B}"/>
    <cellStyle name="Note 5 2 2 2 4 3" xfId="46284" xr:uid="{A53A7A16-9156-4DA0-AC6D-1EDD9C765D93}"/>
    <cellStyle name="Note 5 2 2 2 5" xfId="46285" xr:uid="{686472E1-D656-4218-857C-6D132CD117BE}"/>
    <cellStyle name="Note 5 2 2 2 5 2" xfId="46286" xr:uid="{B48B89AB-8C45-418A-B844-C489251CDD33}"/>
    <cellStyle name="Note 5 2 2 2 6" xfId="46287" xr:uid="{7E96B7D6-21DA-4600-B388-4398A093D9F8}"/>
    <cellStyle name="Note 5 2 2 2 6 2" xfId="46288" xr:uid="{CA0B33CB-5587-4B26-8939-63317F304633}"/>
    <cellStyle name="Note 5 2 2 2 7" xfId="46289" xr:uid="{6E252C0C-09B7-4B8D-9B0F-9B6BDDD883AC}"/>
    <cellStyle name="Note 5 2 2 2 8" xfId="46290" xr:uid="{17CD8B5C-6C6E-4C7F-8C6D-E35B95285F07}"/>
    <cellStyle name="Note 5 2 2 3" xfId="46291" xr:uid="{D62A2B56-8F32-4A38-853C-523BFE7A1EE5}"/>
    <cellStyle name="Note 5 2 2 3 2" xfId="46292" xr:uid="{EB1B93C7-1936-4FCE-BF43-A8298C1B7D96}"/>
    <cellStyle name="Note 5 2 2 3 2 2" xfId="46293" xr:uid="{AD4ABDA7-8D27-4E0D-AD9D-F8E75D4E505B}"/>
    <cellStyle name="Note 5 2 2 3 2 2 2" xfId="46294" xr:uid="{CE502168-FDA6-4606-A83E-3A832AF60F46}"/>
    <cellStyle name="Note 5 2 2 3 2 2 2 2" xfId="46295" xr:uid="{7E3D20C9-C117-4B4A-94BA-B2F63DF8A342}"/>
    <cellStyle name="Note 5 2 2 3 2 2 3" xfId="46296" xr:uid="{0F1A5641-0FAD-49C9-B812-A8BF8BF483BF}"/>
    <cellStyle name="Note 5 2 2 3 2 3" xfId="46297" xr:uid="{D10A2B15-F8D9-434A-8596-4C613F61601D}"/>
    <cellStyle name="Note 5 2 2 3 2 3 2" xfId="46298" xr:uid="{7175D325-FC7C-45A6-B6A8-D26E92C5591A}"/>
    <cellStyle name="Note 5 2 2 3 2 4" xfId="46299" xr:uid="{16EA743D-F769-4C1D-A877-2F223122CA4D}"/>
    <cellStyle name="Note 5 2 2 3 2 4 2" xfId="46300" xr:uid="{D287A3DB-DFE9-499B-AE33-2F2394129E93}"/>
    <cellStyle name="Note 5 2 2 3 2 5" xfId="46301" xr:uid="{A4EE3CF9-A146-4D7E-B002-5139C47F3C2C}"/>
    <cellStyle name="Note 5 2 2 3 2 6" xfId="46302" xr:uid="{6775A2BA-2F30-4053-8449-5FF5568AE1CB}"/>
    <cellStyle name="Note 5 2 2 3 3" xfId="46303" xr:uid="{06232F0C-8B52-437F-AD02-8F78C1001913}"/>
    <cellStyle name="Note 5 2 2 3 3 2" xfId="46304" xr:uid="{5B457031-BD97-44B3-B532-0C158F4B4686}"/>
    <cellStyle name="Note 5 2 2 3 3 2 2" xfId="46305" xr:uid="{F8B9DA5B-C3FB-41A0-94D2-CDFF8CA605AF}"/>
    <cellStyle name="Note 5 2 2 3 3 3" xfId="46306" xr:uid="{57116FBE-683D-4B47-B415-DE51E87C84AA}"/>
    <cellStyle name="Note 5 2 2 3 4" xfId="46307" xr:uid="{FD9585FB-DD40-4E53-B035-84471512F3C7}"/>
    <cellStyle name="Note 5 2 2 3 4 2" xfId="46308" xr:uid="{0AFEDE57-BC74-466D-8125-AD5E5DBAD4DD}"/>
    <cellStyle name="Note 5 2 2 3 5" xfId="46309" xr:uid="{1AEBE649-15BE-4359-8FF8-B6C76D13B9F5}"/>
    <cellStyle name="Note 5 2 2 3 5 2" xfId="46310" xr:uid="{822B2202-CDA0-458E-BB40-7828E182C5ED}"/>
    <cellStyle name="Note 5 2 2 3 6" xfId="46311" xr:uid="{A421B698-19A8-4742-8580-C57B32582DA6}"/>
    <cellStyle name="Note 5 2 2 3 7" xfId="46312" xr:uid="{B049DAA5-D975-47D7-993E-F31FC21775A5}"/>
    <cellStyle name="Note 5 2 2 4" xfId="46313" xr:uid="{85DA61A0-DB29-4CF4-8639-75E627F306DE}"/>
    <cellStyle name="Note 5 2 2 4 2" xfId="46314" xr:uid="{D10D89FF-5782-4B58-9A2F-8F79E29A2F19}"/>
    <cellStyle name="Note 5 2 2 4 2 2" xfId="46315" xr:uid="{91417489-6360-435E-9236-2190A6816789}"/>
    <cellStyle name="Note 5 2 2 4 2 2 2" xfId="46316" xr:uid="{A6F7539F-48D2-4DB9-854D-E90BCFFD1962}"/>
    <cellStyle name="Note 5 2 2 4 2 2 2 2" xfId="46317" xr:uid="{F28EBBC4-98AF-4563-9346-A8D0F973A034}"/>
    <cellStyle name="Note 5 2 2 4 2 2 3" xfId="46318" xr:uid="{00662E63-92AE-47DF-B306-0F37D0271745}"/>
    <cellStyle name="Note 5 2 2 4 2 3" xfId="46319" xr:uid="{4F72ED38-44F3-4AB8-9A8F-091CE787752F}"/>
    <cellStyle name="Note 5 2 2 4 2 3 2" xfId="46320" xr:uid="{63FD01C8-C07C-41D7-AA69-80BFD699FA30}"/>
    <cellStyle name="Note 5 2 2 4 2 4" xfId="46321" xr:uid="{650F5967-EE96-495D-9096-BD0F25B9F35C}"/>
    <cellStyle name="Note 5 2 2 4 3" xfId="46322" xr:uid="{86B5B4D5-EA05-4BBC-98E2-F0CA8C06D667}"/>
    <cellStyle name="Note 5 2 2 4 3 2" xfId="46323" xr:uid="{C1801BC2-B337-4482-BB6E-F33D1846B315}"/>
    <cellStyle name="Note 5 2 2 4 3 2 2" xfId="46324" xr:uid="{F8FDB15B-9B11-423A-A023-308B22F1CA2E}"/>
    <cellStyle name="Note 5 2 2 4 3 3" xfId="46325" xr:uid="{20289F6A-C00E-46FE-A256-511BE23181B8}"/>
    <cellStyle name="Note 5 2 2 4 4" xfId="46326" xr:uid="{858A559B-AD47-4831-8094-228982982426}"/>
    <cellStyle name="Note 5 2 2 4 4 2" xfId="46327" xr:uid="{CC5F994C-DAE9-4134-A7E9-32591888841C}"/>
    <cellStyle name="Note 5 2 2 4 5" xfId="46328" xr:uid="{181D0992-C797-416D-B763-D567A7B95EE9}"/>
    <cellStyle name="Note 5 2 2 4 5 2" xfId="46329" xr:uid="{26493104-8604-41C7-A5FB-ACA89B2C5D0D}"/>
    <cellStyle name="Note 5 2 2 4 6" xfId="46330" xr:uid="{BCF7EE22-FD70-48AB-A58D-C826D78C7F4A}"/>
    <cellStyle name="Note 5 2 2 4 7" xfId="46331" xr:uid="{EE4FD099-E267-4C33-9465-08F25781656C}"/>
    <cellStyle name="Note 5 2 2 5" xfId="46332" xr:uid="{5BEAECEF-DB1C-4457-97BE-6990E20CD0AF}"/>
    <cellStyle name="Note 5 2 2 5 2" xfId="46333" xr:uid="{27B862F2-A0B2-4E13-A3E5-02E702FFC4D9}"/>
    <cellStyle name="Note 5 2 2 5 2 2" xfId="46334" xr:uid="{D7B80B72-CBD7-4773-B612-E210F9DAE5FE}"/>
    <cellStyle name="Note 5 2 2 5 2 2 2" xfId="46335" xr:uid="{3ADE72E4-DA87-49A6-A8CC-0FC74EEC18AE}"/>
    <cellStyle name="Note 5 2 2 5 2 3" xfId="46336" xr:uid="{1E6B33A4-404F-4CD3-A846-476036477493}"/>
    <cellStyle name="Note 5 2 2 5 3" xfId="46337" xr:uid="{796E7209-1978-43EA-ABB0-4F4C70C99FFB}"/>
    <cellStyle name="Note 5 2 2 5 3 2" xfId="46338" xr:uid="{BAE8FB9E-EF23-49FC-A3F2-53D3623A9C7E}"/>
    <cellStyle name="Note 5 2 2 5 4" xfId="46339" xr:uid="{39CD9134-FEAD-4C7D-B758-DFBCAD1F2222}"/>
    <cellStyle name="Note 5 2 2 6" xfId="46340" xr:uid="{EEC75FED-7428-4386-90D5-41E72E0933B8}"/>
    <cellStyle name="Note 5 2 2 6 2" xfId="46341" xr:uid="{F184766F-4F25-4A48-9F42-199C6ABDF680}"/>
    <cellStyle name="Note 5 2 2 6 2 2" xfId="46342" xr:uid="{E910D66D-E17A-4D63-904A-408D6624DB33}"/>
    <cellStyle name="Note 5 2 2 6 3" xfId="46343" xr:uid="{53DE1673-4EA4-4E75-BA58-79DE5A25DFED}"/>
    <cellStyle name="Note 5 2 2 7" xfId="46344" xr:uid="{10066B17-096F-47A1-9E42-1BEE2AE932F0}"/>
    <cellStyle name="Note 5 2 2 7 2" xfId="46345" xr:uid="{05DC1507-707C-421B-8CB5-C854D86D8F01}"/>
    <cellStyle name="Note 5 2 2 8" xfId="46346" xr:uid="{FA3EE1FA-9153-4765-AEE6-E1D9795FB5A5}"/>
    <cellStyle name="Note 5 2 2 8 2" xfId="46347" xr:uid="{0B48E208-BDB8-4E84-AE1E-2CBF6A3C56CB}"/>
    <cellStyle name="Note 5 2 2 9" xfId="46348" xr:uid="{0B2C9AE0-9E29-4BC3-A8AC-B708E2C236AD}"/>
    <cellStyle name="Note 5 2 3" xfId="46349" xr:uid="{DF79F878-A274-424F-9446-D7A7A8C9AAB4}"/>
    <cellStyle name="Note 5 2 3 2" xfId="46350" xr:uid="{8A70EC6E-1379-4905-B2D7-2BF443C5B493}"/>
    <cellStyle name="Note 5 2 3 2 2" xfId="46351" xr:uid="{2CD23ECE-0CFC-4713-8879-96FF453068A7}"/>
    <cellStyle name="Note 5 2 3 2 2 2" xfId="46352" xr:uid="{76EB84F9-168D-4D15-B24B-DCDADD8A321F}"/>
    <cellStyle name="Note 5 2 3 2 2 2 2" xfId="46353" xr:uid="{3DE913BB-B66E-4128-9D08-DFAB247A291F}"/>
    <cellStyle name="Note 5 2 3 2 2 2 2 2" xfId="46354" xr:uid="{B829AF67-813D-4B6D-B7A8-5885C2E9E3CF}"/>
    <cellStyle name="Note 5 2 3 2 2 2 3" xfId="46355" xr:uid="{B2AC5EC8-6A8F-46BB-9543-1CEFA8CCB0E0}"/>
    <cellStyle name="Note 5 2 3 2 2 3" xfId="46356" xr:uid="{7F595E4A-33C9-4D52-A015-17C340714AB9}"/>
    <cellStyle name="Note 5 2 3 2 2 3 2" xfId="46357" xr:uid="{26156F0B-5DFF-4276-9A35-B0BD4D967068}"/>
    <cellStyle name="Note 5 2 3 2 2 4" xfId="46358" xr:uid="{4F978F19-E7B3-4BC7-BB86-8FF3C87BDB18}"/>
    <cellStyle name="Note 5 2 3 2 2 4 2" xfId="46359" xr:uid="{55FA01DF-B0A6-48D5-B9EC-C6D24D7944BF}"/>
    <cellStyle name="Note 5 2 3 2 2 5" xfId="46360" xr:uid="{235D2A9A-1433-46D9-B9C7-4D2C35648852}"/>
    <cellStyle name="Note 5 2 3 2 2 6" xfId="46361" xr:uid="{E0759A4F-DD72-47B4-B1DC-2B87FA137C93}"/>
    <cellStyle name="Note 5 2 3 2 3" xfId="46362" xr:uid="{930E0318-5BDD-419A-B20B-5675C518782D}"/>
    <cellStyle name="Note 5 2 3 2 3 2" xfId="46363" xr:uid="{82ECDC70-9746-462C-BFEE-FD587D22C47F}"/>
    <cellStyle name="Note 5 2 3 2 3 2 2" xfId="46364" xr:uid="{39635EAE-E6F5-403F-953D-DAEB9782C313}"/>
    <cellStyle name="Note 5 2 3 2 3 3" xfId="46365" xr:uid="{C4A45D83-3CA5-49DB-B95A-E465D3305331}"/>
    <cellStyle name="Note 5 2 3 2 4" xfId="46366" xr:uid="{2EF98E66-7A9C-4F84-B868-B9F24BBC9230}"/>
    <cellStyle name="Note 5 2 3 2 4 2" xfId="46367" xr:uid="{8360867F-130F-496A-B559-43A98CA7A3B5}"/>
    <cellStyle name="Note 5 2 3 2 5" xfId="46368" xr:uid="{DDB14244-5EE1-4A72-8A9C-74CDEBD5108F}"/>
    <cellStyle name="Note 5 2 3 2 5 2" xfId="46369" xr:uid="{DE601561-16C9-4CE3-A44D-F0E7F8C366A7}"/>
    <cellStyle name="Note 5 2 3 2 6" xfId="46370" xr:uid="{51AD4B77-2CB0-49C3-B43F-E6280D9DDABD}"/>
    <cellStyle name="Note 5 2 3 2 7" xfId="46371" xr:uid="{66658CB9-6491-412B-8E07-30FA35B4354E}"/>
    <cellStyle name="Note 5 2 3 3" xfId="46372" xr:uid="{27DAE881-3E90-48E4-AF22-13400CC252D2}"/>
    <cellStyle name="Note 5 2 3 3 2" xfId="46373" xr:uid="{448F7DAB-0135-437F-9A69-9DE32FB44F3D}"/>
    <cellStyle name="Note 5 2 3 3 2 2" xfId="46374" xr:uid="{784D31D7-6B1C-4532-81BC-3D2F71E9DAEF}"/>
    <cellStyle name="Note 5 2 3 3 2 2 2" xfId="46375" xr:uid="{CBDFB34A-8C09-4A3A-ABE9-20AA0E47066C}"/>
    <cellStyle name="Note 5 2 3 3 2 3" xfId="46376" xr:uid="{D7D88F49-5970-426A-8906-4AE2D31D1525}"/>
    <cellStyle name="Note 5 2 3 3 3" xfId="46377" xr:uid="{B8D4BCBC-01FF-43F4-A786-933702A77C70}"/>
    <cellStyle name="Note 5 2 3 3 3 2" xfId="46378" xr:uid="{5FE1CC9B-8BD3-4E7B-8651-04566B4E05FC}"/>
    <cellStyle name="Note 5 2 3 3 4" xfId="46379" xr:uid="{3BFC569C-4CDA-4F35-8B7C-9FADB4AA7D7E}"/>
    <cellStyle name="Note 5 2 3 3 4 2" xfId="46380" xr:uid="{9843E795-60F0-4B71-9875-C230A0C52BAF}"/>
    <cellStyle name="Note 5 2 3 3 5" xfId="46381" xr:uid="{96FF8DAF-F01E-4BC9-B6DE-92EC5057E6C8}"/>
    <cellStyle name="Note 5 2 3 3 6" xfId="46382" xr:uid="{A9273317-6DC4-447A-BAFB-5E388463EC7B}"/>
    <cellStyle name="Note 5 2 3 4" xfId="46383" xr:uid="{556DC18A-2C9D-4F78-863F-E73A52CB5475}"/>
    <cellStyle name="Note 5 2 3 4 2" xfId="46384" xr:uid="{6F3020D1-9790-453E-A0DA-EAFF59D1517B}"/>
    <cellStyle name="Note 5 2 3 4 2 2" xfId="46385" xr:uid="{9ABCFDB3-9945-404B-A04A-BD8DD98660BF}"/>
    <cellStyle name="Note 5 2 3 4 3" xfId="46386" xr:uid="{D976ED09-64DE-47CC-B332-2A3AED8BD121}"/>
    <cellStyle name="Note 5 2 3 5" xfId="46387" xr:uid="{657F6D89-E36B-4563-A5FB-5BB95CA0A100}"/>
    <cellStyle name="Note 5 2 3 5 2" xfId="46388" xr:uid="{66F429A3-61BD-4769-9F36-F6F02D1147DF}"/>
    <cellStyle name="Note 5 2 3 6" xfId="46389" xr:uid="{2D379CC0-D2F7-4CD5-8E83-633FF0BA85BE}"/>
    <cellStyle name="Note 5 2 3 6 2" xfId="46390" xr:uid="{6E8B7B33-F80E-47F8-AF10-98F6C952DC80}"/>
    <cellStyle name="Note 5 2 3 7" xfId="46391" xr:uid="{CB443971-8440-4183-81EB-732C3FAC609A}"/>
    <cellStyle name="Note 5 2 3 8" xfId="46392" xr:uid="{C4873AD3-D9C5-4219-ABCE-0BF689D07A2C}"/>
    <cellStyle name="Note 5 2 4" xfId="46393" xr:uid="{7D20E991-B9B9-4255-9E5C-33CA61631EDC}"/>
    <cellStyle name="Note 5 2 4 2" xfId="46394" xr:uid="{645DD240-6255-4F23-93D4-FA3B702E80A3}"/>
    <cellStyle name="Note 5 2 4 2 2" xfId="46395" xr:uid="{622B66DA-4827-4CCA-B2B7-61E292D3E12C}"/>
    <cellStyle name="Note 5 2 4 2 2 2" xfId="46396" xr:uid="{2331B900-D645-4068-AC1E-1F956E2C405F}"/>
    <cellStyle name="Note 5 2 4 2 2 2 2" xfId="46397" xr:uid="{2CEB59BD-84AA-493E-B6D2-3903E389FE31}"/>
    <cellStyle name="Note 5 2 4 2 2 3" xfId="46398" xr:uid="{2AB4E51C-E1D9-45D1-94CB-4602B439DF09}"/>
    <cellStyle name="Note 5 2 4 2 3" xfId="46399" xr:uid="{F4AD3E43-690A-4C5F-A7A0-91718AEE5C25}"/>
    <cellStyle name="Note 5 2 4 2 3 2" xfId="46400" xr:uid="{7ECA54C0-2706-4FA8-8A68-19FE4286B1C6}"/>
    <cellStyle name="Note 5 2 4 2 4" xfId="46401" xr:uid="{8BC94069-030F-4B2B-AA15-8306D6324544}"/>
    <cellStyle name="Note 5 2 4 2 4 2" xfId="46402" xr:uid="{B12ED76B-6FC1-485A-9523-C94733AAAA68}"/>
    <cellStyle name="Note 5 2 4 2 5" xfId="46403" xr:uid="{FBB70766-8AD2-4A04-8F3C-BDB28FCBCA8A}"/>
    <cellStyle name="Note 5 2 4 2 6" xfId="46404" xr:uid="{5F8F47C1-25C0-42FA-B0C7-DFA51686D9EC}"/>
    <cellStyle name="Note 5 2 4 3" xfId="46405" xr:uid="{09637EB0-0BA4-4D15-AF54-125BD8231A0A}"/>
    <cellStyle name="Note 5 2 4 3 2" xfId="46406" xr:uid="{5054284B-1958-4CA2-B398-A7B4F5C89268}"/>
    <cellStyle name="Note 5 2 4 3 2 2" xfId="46407" xr:uid="{91FA3251-7C9A-49E6-87AE-AA5D6427018F}"/>
    <cellStyle name="Note 5 2 4 3 3" xfId="46408" xr:uid="{B9C97D92-802D-45F3-931A-B4F16C431902}"/>
    <cellStyle name="Note 5 2 4 4" xfId="46409" xr:uid="{23D72B63-BE5E-4561-90BF-923DF0D3E24B}"/>
    <cellStyle name="Note 5 2 4 4 2" xfId="46410" xr:uid="{ACF4B0E1-B95A-4892-AAB4-21BB7A565FA6}"/>
    <cellStyle name="Note 5 2 4 5" xfId="46411" xr:uid="{364E1A79-9E15-4827-B193-FE2D43F64A5C}"/>
    <cellStyle name="Note 5 2 4 5 2" xfId="46412" xr:uid="{953CE960-BB0D-43AD-BD08-23AD02CD5A30}"/>
    <cellStyle name="Note 5 2 4 6" xfId="46413" xr:uid="{E55E1EB0-9540-4DD5-8684-73649002C56E}"/>
    <cellStyle name="Note 5 2 4 7" xfId="46414" xr:uid="{09488BED-C445-4C0C-B6FC-E5BD22734D52}"/>
    <cellStyle name="Note 5 2 5" xfId="46415" xr:uid="{C504CA4D-C58C-421F-9940-90797B61FC6B}"/>
    <cellStyle name="Note 5 2 5 2" xfId="46416" xr:uid="{D024017D-59C4-452F-8662-F87C1A0CA546}"/>
    <cellStyle name="Note 5 2 5 2 2" xfId="46417" xr:uid="{8E936F03-BEF2-4A6E-A57D-6A5A45FA01EF}"/>
    <cellStyle name="Note 5 2 5 2 2 2" xfId="46418" xr:uid="{6E7B53E8-1F56-4336-B8CE-99A84ECDD2B0}"/>
    <cellStyle name="Note 5 2 5 2 2 2 2" xfId="46419" xr:uid="{3FE26B10-253F-4804-AE53-3F3B93A2A19D}"/>
    <cellStyle name="Note 5 2 5 2 2 3" xfId="46420" xr:uid="{BDC62DBD-5649-4C68-BD84-8496947428C9}"/>
    <cellStyle name="Note 5 2 5 2 3" xfId="46421" xr:uid="{DB717D53-2C67-44F4-BAB0-C931B6650F3A}"/>
    <cellStyle name="Note 5 2 5 2 3 2" xfId="46422" xr:uid="{49E7BCCE-D00D-47E6-A992-EF1E33D94EDD}"/>
    <cellStyle name="Note 5 2 5 2 4" xfId="46423" xr:uid="{FC55D206-F0E3-4F7F-A4AA-0C038B61BCB2}"/>
    <cellStyle name="Note 5 2 5 3" xfId="46424" xr:uid="{E37AD072-033E-430F-9623-870CFE0B5C10}"/>
    <cellStyle name="Note 5 2 5 3 2" xfId="46425" xr:uid="{7742B6FB-CE98-4EE1-BD2C-0FB13E7EB5E1}"/>
    <cellStyle name="Note 5 2 5 3 2 2" xfId="46426" xr:uid="{987F6D12-EF6B-4BA6-9A38-1DF1D3EB0051}"/>
    <cellStyle name="Note 5 2 5 3 3" xfId="46427" xr:uid="{B3CFE944-7922-414B-9BB4-F5B987040D61}"/>
    <cellStyle name="Note 5 2 5 4" xfId="46428" xr:uid="{90BD8B70-2F01-4FCC-9C06-E5BC4D979CF9}"/>
    <cellStyle name="Note 5 2 5 4 2" xfId="46429" xr:uid="{6AE98AD5-0798-48D7-915E-BC10221DB157}"/>
    <cellStyle name="Note 5 2 5 5" xfId="46430" xr:uid="{194E4B10-04ED-4337-B79F-2C0258C58B1D}"/>
    <cellStyle name="Note 5 2 5 5 2" xfId="46431" xr:uid="{6CCBDF6A-C31D-463D-8D13-FC5FB2B8299A}"/>
    <cellStyle name="Note 5 2 5 6" xfId="46432" xr:uid="{46ABDDEC-4E57-41DC-AC3A-5623BD49E93B}"/>
    <cellStyle name="Note 5 2 5 7" xfId="46433" xr:uid="{A8205D20-CBC5-4D13-BE2F-3D584E98DDB9}"/>
    <cellStyle name="Note 5 2 6" xfId="46434" xr:uid="{BFFC0C52-F2FF-4AE0-982F-D8A06BB50AB1}"/>
    <cellStyle name="Note 5 2 6 2" xfId="46435" xr:uid="{4A7EC839-B258-46AC-B68D-3CAA212E5CA9}"/>
    <cellStyle name="Note 5 2 6 2 2" xfId="46436" xr:uid="{78DD224C-BFF1-4490-8CA6-534823DDE1A9}"/>
    <cellStyle name="Note 5 2 6 2 2 2" xfId="46437" xr:uid="{900D3428-F32A-47BE-9D98-7C91CED72F76}"/>
    <cellStyle name="Note 5 2 6 2 2 2 2" xfId="46438" xr:uid="{BADC07AA-1570-464A-BDBF-C86E14E4137F}"/>
    <cellStyle name="Note 5 2 6 2 2 3" xfId="46439" xr:uid="{900F5446-C550-4BE7-8946-6067FC21B4CB}"/>
    <cellStyle name="Note 5 2 6 2 3" xfId="46440" xr:uid="{248927D3-C13C-4E61-87AE-DBA0E7532F44}"/>
    <cellStyle name="Note 5 2 6 2 3 2" xfId="46441" xr:uid="{F7807E52-C980-4A71-B37C-075C67CC901A}"/>
    <cellStyle name="Note 5 2 6 2 4" xfId="46442" xr:uid="{726CD541-60FD-44AF-809A-48CFB23BA7D3}"/>
    <cellStyle name="Note 5 2 6 3" xfId="46443" xr:uid="{E1D9E0B5-1EF8-4230-B03F-803F5E256067}"/>
    <cellStyle name="Note 5 2 6 3 2" xfId="46444" xr:uid="{E875885B-94F6-45BA-99A3-BFBE0511C95E}"/>
    <cellStyle name="Note 5 2 6 3 2 2" xfId="46445" xr:uid="{34E3C72A-EEEB-455B-8BA1-69AE66ABB4D7}"/>
    <cellStyle name="Note 5 2 6 3 3" xfId="46446" xr:uid="{E5CB7A11-3CBA-4996-A578-2E2468DCFAA1}"/>
    <cellStyle name="Note 5 2 6 4" xfId="46447" xr:uid="{18F2FFB4-9B80-452E-8E1D-9A25A99EBA01}"/>
    <cellStyle name="Note 5 2 6 4 2" xfId="46448" xr:uid="{088E3BD0-8685-4978-ABB4-16B12C7B9AFC}"/>
    <cellStyle name="Note 5 2 6 5" xfId="46449" xr:uid="{0F4F1130-C650-46C6-A4FE-406C4A6C5100}"/>
    <cellStyle name="Note 5 2 7" xfId="46450" xr:uid="{0EEFFE65-E14B-4599-A158-63766F85E37E}"/>
    <cellStyle name="Note 5 2 7 2" xfId="46451" xr:uid="{69BBFC04-6810-49E9-ABFB-4F06C143D7C0}"/>
    <cellStyle name="Note 5 2 7 2 2" xfId="46452" xr:uid="{2E5ABE5A-3E42-4202-B193-629B55F16881}"/>
    <cellStyle name="Note 5 2 7 2 2 2" xfId="46453" xr:uid="{E7EF46F0-E461-45D5-B34E-273945A4206C}"/>
    <cellStyle name="Note 5 2 7 2 2 2 2" xfId="46454" xr:uid="{72004AF2-799A-4691-A5BD-A5CAE7F8B4E0}"/>
    <cellStyle name="Note 5 2 7 2 2 3" xfId="46455" xr:uid="{A6E21D6D-C9EF-41AE-B692-4AAC0C5B996E}"/>
    <cellStyle name="Note 5 2 7 2 3" xfId="46456" xr:uid="{8833F12C-D022-4063-A735-6B50B7EB3F6D}"/>
    <cellStyle name="Note 5 2 7 2 3 2" xfId="46457" xr:uid="{53106540-EF6B-427A-B460-56013E6C7A89}"/>
    <cellStyle name="Note 5 2 7 2 4" xfId="46458" xr:uid="{85751EF4-5AA3-4DA6-9F49-A6502BDC1F6D}"/>
    <cellStyle name="Note 5 2 7 3" xfId="46459" xr:uid="{FFB05BFD-22A2-454E-863D-5C3074E63F92}"/>
    <cellStyle name="Note 5 2 7 3 2" xfId="46460" xr:uid="{E98987D7-F011-4520-A82C-79F5D7E0234A}"/>
    <cellStyle name="Note 5 2 7 3 2 2" xfId="46461" xr:uid="{00EB48CF-F3A6-40EB-AFFC-71B3D00CE527}"/>
    <cellStyle name="Note 5 2 7 3 3" xfId="46462" xr:uid="{EF7C2EEA-371E-4AE5-9CC3-268D486C2E92}"/>
    <cellStyle name="Note 5 2 7 4" xfId="46463" xr:uid="{624AA5E1-105E-40C3-9979-8C147BF95154}"/>
    <cellStyle name="Note 5 2 7 4 2" xfId="46464" xr:uid="{E230D34F-B009-4DA4-895C-EB0E71270055}"/>
    <cellStyle name="Note 5 2 7 5" xfId="46465" xr:uid="{62D5369E-0967-425B-8430-E13B19123BC2}"/>
    <cellStyle name="Note 5 2 8" xfId="46466" xr:uid="{71833893-6E81-42E2-820A-17BD009D4E73}"/>
    <cellStyle name="Note 5 2 8 2" xfId="46467" xr:uid="{111840EC-FAE8-4E48-8CB5-B26E1ADAA681}"/>
    <cellStyle name="Note 5 2 8 2 2" xfId="46468" xr:uid="{0BBC73AE-EA6E-4C02-A76B-62F0D425DCC0}"/>
    <cellStyle name="Note 5 2 8 2 2 2" xfId="46469" xr:uid="{3C97A16D-A093-4E53-9932-43AA3F823F28}"/>
    <cellStyle name="Note 5 2 8 2 3" xfId="46470" xr:uid="{F388C6CC-AD14-43ED-8A39-6A419BCB2FD4}"/>
    <cellStyle name="Note 5 2 8 3" xfId="46471" xr:uid="{4BAEC97A-4133-4939-84EB-D589AFF04984}"/>
    <cellStyle name="Note 5 2 8 3 2" xfId="46472" xr:uid="{9EBDB861-54D4-4291-8397-3E3DAC0FBA91}"/>
    <cellStyle name="Note 5 2 8 4" xfId="46473" xr:uid="{98EBB82F-C92F-420E-9D4A-016A084EFCB2}"/>
    <cellStyle name="Note 5 2 9" xfId="46474" xr:uid="{489CD0B2-DC5E-4F37-BDC6-2FB1B0069539}"/>
    <cellStyle name="Note 5 2 9 2" xfId="46475" xr:uid="{B17D5FDF-1DF0-4662-8C58-3F38B5F40F89}"/>
    <cellStyle name="Note 5 2 9 2 2" xfId="46476" xr:uid="{32732FAD-63E1-4FB5-96B8-D08AFAF697D4}"/>
    <cellStyle name="Note 5 2 9 3" xfId="46477" xr:uid="{D52600C8-D72D-43B1-B751-B13F963C326C}"/>
    <cellStyle name="Note 5 3" xfId="46478" xr:uid="{C2426CAF-7E89-4C73-8D00-B685CFEE4A6A}"/>
    <cellStyle name="Note 5 3 10" xfId="46479" xr:uid="{DED60089-C75C-49D8-9933-6A4C2EC34C72}"/>
    <cellStyle name="Note 5 3 11" xfId="46480" xr:uid="{EDEB983C-9D7F-4B68-9946-D6CBEC354642}"/>
    <cellStyle name="Note 5 3 2" xfId="46481" xr:uid="{60895703-C078-47ED-A4D6-D22AA20B6DD4}"/>
    <cellStyle name="Note 5 3 2 2" xfId="46482" xr:uid="{7ECC0DCA-F0BE-47FA-9BC4-4D7D52FF6926}"/>
    <cellStyle name="Note 5 3 2 2 2" xfId="46483" xr:uid="{F1DFC3D7-0977-476A-BB47-B0A23E4711A3}"/>
    <cellStyle name="Note 5 3 2 2 2 2" xfId="46484" xr:uid="{398128EE-F06F-4664-B092-7B088077942F}"/>
    <cellStyle name="Note 5 3 2 2 2 2 2" xfId="46485" xr:uid="{90EA346B-6872-40AE-8C4C-77CD8716462A}"/>
    <cellStyle name="Note 5 3 2 2 2 2 2 2" xfId="46486" xr:uid="{65E69FA6-27E8-4E95-B054-5536695082FC}"/>
    <cellStyle name="Note 5 3 2 2 2 2 3" xfId="46487" xr:uid="{0CC9602C-0122-44CB-8978-AB8B1588D4EE}"/>
    <cellStyle name="Note 5 3 2 2 2 3" xfId="46488" xr:uid="{04FA3318-A40B-40B6-A32F-4147F3E3C532}"/>
    <cellStyle name="Note 5 3 2 2 2 3 2" xfId="46489" xr:uid="{D184050C-61B6-48EC-A1DB-F1FE3C09A247}"/>
    <cellStyle name="Note 5 3 2 2 2 4" xfId="46490" xr:uid="{0F994D90-ABE5-4D2A-99D4-B702513E81B1}"/>
    <cellStyle name="Note 5 3 2 2 2 4 2" xfId="46491" xr:uid="{BE2D8975-5895-4CF8-A39D-8ABA38371F32}"/>
    <cellStyle name="Note 5 3 2 2 2 5" xfId="46492" xr:uid="{4168604C-4F65-4D19-B928-137370B48788}"/>
    <cellStyle name="Note 5 3 2 2 2 6" xfId="46493" xr:uid="{8570E561-C956-4BF8-BEEE-B1EDD2CAB300}"/>
    <cellStyle name="Note 5 3 2 2 3" xfId="46494" xr:uid="{174285DB-0A10-4D16-85B5-5263C4CFD8AD}"/>
    <cellStyle name="Note 5 3 2 2 3 2" xfId="46495" xr:uid="{B94B7D05-EE0A-47C1-BBCB-F6102BC5D325}"/>
    <cellStyle name="Note 5 3 2 2 3 2 2" xfId="46496" xr:uid="{0A6EA478-2035-4527-A6C8-6B06379B1FF9}"/>
    <cellStyle name="Note 5 3 2 2 3 3" xfId="46497" xr:uid="{7AA394A0-8F61-4203-A617-13E8193ADB7F}"/>
    <cellStyle name="Note 5 3 2 2 4" xfId="46498" xr:uid="{871F17D0-9E84-4D27-918C-95978DAF3D97}"/>
    <cellStyle name="Note 5 3 2 2 4 2" xfId="46499" xr:uid="{C4D4FE9F-E2BB-43E3-B0DF-8A52FEBE4FC9}"/>
    <cellStyle name="Note 5 3 2 2 5" xfId="46500" xr:uid="{5B5F5166-B982-4C40-8279-33D1C12AE1D9}"/>
    <cellStyle name="Note 5 3 2 2 5 2" xfId="46501" xr:uid="{3AD19380-2794-4E60-8154-E78C0E93C3F2}"/>
    <cellStyle name="Note 5 3 2 2 6" xfId="46502" xr:uid="{17713CFE-6444-45E4-BFE8-19871D09C2A0}"/>
    <cellStyle name="Note 5 3 2 2 7" xfId="46503" xr:uid="{5DAA6910-4C85-47B9-B64B-1B4E96CA336F}"/>
    <cellStyle name="Note 5 3 2 3" xfId="46504" xr:uid="{020426A8-FEAA-4B02-B17B-FA7AF2306352}"/>
    <cellStyle name="Note 5 3 2 3 2" xfId="46505" xr:uid="{B2F98052-F74C-4AD2-8B15-5EE7BF42BC09}"/>
    <cellStyle name="Note 5 3 2 3 2 2" xfId="46506" xr:uid="{0E3D6D5F-B7B1-458E-91F3-899645C79C98}"/>
    <cellStyle name="Note 5 3 2 3 2 2 2" xfId="46507" xr:uid="{DCFC8465-5E3E-4157-92D8-71D4F8F09949}"/>
    <cellStyle name="Note 5 3 2 3 2 2 2 2" xfId="46508" xr:uid="{41FBCF13-53F1-4772-A5F9-DB72541FCC1B}"/>
    <cellStyle name="Note 5 3 2 3 2 2 3" xfId="46509" xr:uid="{9205DFEB-4FD9-4C71-892B-3B213FFE71E5}"/>
    <cellStyle name="Note 5 3 2 3 2 3" xfId="46510" xr:uid="{86AD53F9-9574-4DEF-A4FD-0AACE95C81CD}"/>
    <cellStyle name="Note 5 3 2 3 2 3 2" xfId="46511" xr:uid="{5263176B-58B4-40AB-9B15-B96A02D3CDFB}"/>
    <cellStyle name="Note 5 3 2 3 2 4" xfId="46512" xr:uid="{C46B7028-9E8F-4B11-B48D-C9EAE8AA2C88}"/>
    <cellStyle name="Note 5 3 2 3 3" xfId="46513" xr:uid="{D7FDA9EF-A0A8-4C67-AB21-97ACEA16E024}"/>
    <cellStyle name="Note 5 3 2 3 3 2" xfId="46514" xr:uid="{22E1EA91-AEE4-4C68-89B1-69891D954C6A}"/>
    <cellStyle name="Note 5 3 2 3 3 2 2" xfId="46515" xr:uid="{E243EAF5-E9F9-4582-9DCD-83C47B955F82}"/>
    <cellStyle name="Note 5 3 2 3 3 3" xfId="46516" xr:uid="{5FCEF3C3-E7C6-4072-AA2D-48CE17E0B234}"/>
    <cellStyle name="Note 5 3 2 3 4" xfId="46517" xr:uid="{76C2B269-F5E8-4888-A880-464468D6DDE8}"/>
    <cellStyle name="Note 5 3 2 3 4 2" xfId="46518" xr:uid="{C43E2E74-19B5-491C-9CE0-4BE2ECECEFF8}"/>
    <cellStyle name="Note 5 3 2 3 5" xfId="46519" xr:uid="{4D6174CA-CBC9-4F1C-81A5-6B883F5A6654}"/>
    <cellStyle name="Note 5 3 2 3 5 2" xfId="46520" xr:uid="{CF71F36D-F534-4A62-A448-4456EE24C7F3}"/>
    <cellStyle name="Note 5 3 2 3 6" xfId="46521" xr:uid="{0E717F19-7A26-4328-A439-E390F6FF0737}"/>
    <cellStyle name="Note 5 3 2 3 7" xfId="46522" xr:uid="{E0F26FE9-CFCD-4D54-89DA-DFFC9B3A2A19}"/>
    <cellStyle name="Note 5 3 2 4" xfId="46523" xr:uid="{1921CD63-3F3D-4D88-BD0E-7B46972FA9D0}"/>
    <cellStyle name="Note 5 3 2 4 2" xfId="46524" xr:uid="{C176A6BF-EC32-44DC-B497-50B131FDB960}"/>
    <cellStyle name="Note 5 3 2 4 2 2" xfId="46525" xr:uid="{2FF30896-F78A-4317-A0E7-4375435002B6}"/>
    <cellStyle name="Note 5 3 2 4 2 2 2" xfId="46526" xr:uid="{D294AC11-563E-4452-8EDE-AC2787442B0C}"/>
    <cellStyle name="Note 5 3 2 4 2 3" xfId="46527" xr:uid="{E08537F3-9E07-41FD-AD99-819CC33F03B1}"/>
    <cellStyle name="Note 5 3 2 4 3" xfId="46528" xr:uid="{77C674EF-B669-4788-9137-CF7051373F56}"/>
    <cellStyle name="Note 5 3 2 4 3 2" xfId="46529" xr:uid="{6D82045D-F7B2-4825-BA52-C875229DDD63}"/>
    <cellStyle name="Note 5 3 2 4 4" xfId="46530" xr:uid="{869B6663-8826-4133-B97D-06E2A2B262C7}"/>
    <cellStyle name="Note 5 3 2 5" xfId="46531" xr:uid="{E56C4959-A99C-48A3-9DC8-0C2D704BAFE7}"/>
    <cellStyle name="Note 5 3 2 5 2" xfId="46532" xr:uid="{20151016-DF56-45FE-BC48-0E4846EC59C0}"/>
    <cellStyle name="Note 5 3 2 5 2 2" xfId="46533" xr:uid="{219AF559-3B45-4B13-A0A4-8737402D5559}"/>
    <cellStyle name="Note 5 3 2 5 3" xfId="46534" xr:uid="{5B9B148C-C21D-471E-A97B-13848BC1A809}"/>
    <cellStyle name="Note 5 3 2 6" xfId="46535" xr:uid="{68341727-98B3-4E0B-9DE7-3E3688599679}"/>
    <cellStyle name="Note 5 3 2 6 2" xfId="46536" xr:uid="{14CA2166-A473-403E-AA81-0D30EF9C18AA}"/>
    <cellStyle name="Note 5 3 2 7" xfId="46537" xr:uid="{4611CF21-6F21-40DA-ADB3-3256E4667BE0}"/>
    <cellStyle name="Note 5 3 2 7 2" xfId="46538" xr:uid="{820E01D0-11AA-4E81-B7D0-C6E821E11F03}"/>
    <cellStyle name="Note 5 3 2 8" xfId="46539" xr:uid="{2E3C91E8-2CC2-4F0E-8614-932552098490}"/>
    <cellStyle name="Note 5 3 2 9" xfId="46540" xr:uid="{13AD03CF-8C5A-4D70-AFB9-803D14ABB889}"/>
    <cellStyle name="Note 5 3 3" xfId="46541" xr:uid="{E116DF3B-E8A9-41D8-9DF5-175DD5C51871}"/>
    <cellStyle name="Note 5 3 3 2" xfId="46542" xr:uid="{DED976D9-3719-4C57-A362-875B1C16B77E}"/>
    <cellStyle name="Note 5 3 3 2 2" xfId="46543" xr:uid="{7B67465C-9865-4FEF-AC5C-83AA6F80543B}"/>
    <cellStyle name="Note 5 3 3 2 2 2" xfId="46544" xr:uid="{32B8749C-119F-4B6C-B024-2BC82D72750E}"/>
    <cellStyle name="Note 5 3 3 2 2 2 2" xfId="46545" xr:uid="{E05600A5-E3ED-481B-865A-9845B4F513A8}"/>
    <cellStyle name="Note 5 3 3 2 2 2 2 2" xfId="46546" xr:uid="{16A158A5-E6BF-4DCF-BC6B-3BDF8CE41384}"/>
    <cellStyle name="Note 5 3 3 2 2 2 3" xfId="46547" xr:uid="{4093A3E6-8907-4F6B-A20F-4DC5CE9FAA28}"/>
    <cellStyle name="Note 5 3 3 2 2 3" xfId="46548" xr:uid="{EE1F9375-FDAC-4509-9CBE-4B009FDB36B7}"/>
    <cellStyle name="Note 5 3 3 2 2 3 2" xfId="46549" xr:uid="{1232687D-61C5-4636-AE2B-40D6EDC41159}"/>
    <cellStyle name="Note 5 3 3 2 2 4" xfId="46550" xr:uid="{0E6566E7-9F21-49C2-BF9B-16F6EEE9869C}"/>
    <cellStyle name="Note 5 3 3 2 3" xfId="46551" xr:uid="{E423A75E-006C-479D-A5B0-99C9161CE1A6}"/>
    <cellStyle name="Note 5 3 3 2 3 2" xfId="46552" xr:uid="{56E35071-9823-4EC6-B6DF-27621C1A3A7D}"/>
    <cellStyle name="Note 5 3 3 2 3 2 2" xfId="46553" xr:uid="{6E0C8ACD-6906-456F-9779-60C7458D51A6}"/>
    <cellStyle name="Note 5 3 3 2 3 3" xfId="46554" xr:uid="{90A81DD6-B8CA-48A4-9C58-F4B40E84C24E}"/>
    <cellStyle name="Note 5 3 3 2 4" xfId="46555" xr:uid="{52DC7377-D4E2-45DF-B10E-3DEEF355E5E0}"/>
    <cellStyle name="Note 5 3 3 2 4 2" xfId="46556" xr:uid="{332FF072-98C1-4168-967F-CD40C07E5D35}"/>
    <cellStyle name="Note 5 3 3 2 5" xfId="46557" xr:uid="{F82903BE-2E9C-4045-A294-D3536DCD8514}"/>
    <cellStyle name="Note 5 3 3 2 5 2" xfId="46558" xr:uid="{49CB4052-73D5-43AE-9821-FEB48EC56317}"/>
    <cellStyle name="Note 5 3 3 2 6" xfId="46559" xr:uid="{C560063F-36F4-4AD5-82DD-884733541ACF}"/>
    <cellStyle name="Note 5 3 3 2 7" xfId="46560" xr:uid="{56D20C6C-C8A1-4023-9E4D-89ECB2E1BDEE}"/>
    <cellStyle name="Note 5 3 3 3" xfId="46561" xr:uid="{0A5BEF6F-4B0E-452A-BBB8-C3169D7EB648}"/>
    <cellStyle name="Note 5 3 3 3 2" xfId="46562" xr:uid="{E432284C-096F-424B-A2CC-217614ACF475}"/>
    <cellStyle name="Note 5 3 3 3 2 2" xfId="46563" xr:uid="{AFFCC2C7-9E1D-4427-9146-6F45AC10975C}"/>
    <cellStyle name="Note 5 3 3 3 2 2 2" xfId="46564" xr:uid="{590FCA2C-5390-4BAA-8C3D-51AAE9E6D8CF}"/>
    <cellStyle name="Note 5 3 3 3 2 2 2 2" xfId="46565" xr:uid="{BFB28C16-E88D-4BF3-A904-266BA029CD77}"/>
    <cellStyle name="Note 5 3 3 3 2 2 3" xfId="46566" xr:uid="{39DB3FAD-82C5-4460-B1A2-3CF0DB748B15}"/>
    <cellStyle name="Note 5 3 3 3 2 3" xfId="46567" xr:uid="{56765672-26CD-4D85-BE80-63CEACC91B6D}"/>
    <cellStyle name="Note 5 3 3 3 2 3 2" xfId="46568" xr:uid="{59F9FA38-1CAB-4530-BCBC-99B561B5A806}"/>
    <cellStyle name="Note 5 3 3 3 2 4" xfId="46569" xr:uid="{1D6696EE-FB20-4D59-9987-4361638265BA}"/>
    <cellStyle name="Note 5 3 3 3 3" xfId="46570" xr:uid="{A5D4EDD0-FF1B-47DB-AA41-36D26EB1CB29}"/>
    <cellStyle name="Note 5 3 3 3 3 2" xfId="46571" xr:uid="{D318A67D-8A44-4A61-B39D-D80572DBA89A}"/>
    <cellStyle name="Note 5 3 3 3 3 2 2" xfId="46572" xr:uid="{1833B405-C0B2-4517-8874-6396662D8787}"/>
    <cellStyle name="Note 5 3 3 3 3 3" xfId="46573" xr:uid="{35EEDC85-47BC-4946-80CB-DC5B33A0ED69}"/>
    <cellStyle name="Note 5 3 3 3 4" xfId="46574" xr:uid="{F0460CB1-A022-4882-BA7C-C9686DC6E2E4}"/>
    <cellStyle name="Note 5 3 3 3 4 2" xfId="46575" xr:uid="{4C3A57A6-16E6-46F7-A8AC-DA356F95D64B}"/>
    <cellStyle name="Note 5 3 3 3 5" xfId="46576" xr:uid="{453E4A3E-5893-4FC2-BBE4-77A6358D59B5}"/>
    <cellStyle name="Note 5 3 3 4" xfId="46577" xr:uid="{1CB5B6CA-B501-40DD-9D36-A1812D28235A}"/>
    <cellStyle name="Note 5 3 3 4 2" xfId="46578" xr:uid="{ADC2BC05-5423-4214-84D3-4CEE6BD5E886}"/>
    <cellStyle name="Note 5 3 3 4 2 2" xfId="46579" xr:uid="{00E2FDCB-3929-48FD-BCFC-E9F34C636D03}"/>
    <cellStyle name="Note 5 3 3 4 2 2 2" xfId="46580" xr:uid="{D2AABE5B-BD8A-414F-96F4-CDB288248070}"/>
    <cellStyle name="Note 5 3 3 4 2 3" xfId="46581" xr:uid="{3A76EC89-D0DA-4E91-8A0A-2E730A4686DD}"/>
    <cellStyle name="Note 5 3 3 4 3" xfId="46582" xr:uid="{E5D2E371-0BC7-46CE-9541-51402534DF2F}"/>
    <cellStyle name="Note 5 3 3 4 3 2" xfId="46583" xr:uid="{5B3F696B-22E8-46D0-B8F9-FE5F09418AE7}"/>
    <cellStyle name="Note 5 3 3 4 4" xfId="46584" xr:uid="{54900254-5416-412A-A5B3-25487B7E254E}"/>
    <cellStyle name="Note 5 3 3 5" xfId="46585" xr:uid="{3AABE611-2E63-4764-A8CE-DBF0FD2975E2}"/>
    <cellStyle name="Note 5 3 3 5 2" xfId="46586" xr:uid="{34B8AECA-7666-4EFF-A38E-77D0F2C9865B}"/>
    <cellStyle name="Note 5 3 3 5 2 2" xfId="46587" xr:uid="{641C4D1E-6363-4349-B052-B0809FD89398}"/>
    <cellStyle name="Note 5 3 3 5 3" xfId="46588" xr:uid="{4C111AFA-3B3E-4677-8F33-C8287DB56361}"/>
    <cellStyle name="Note 5 3 3 6" xfId="46589" xr:uid="{EFC505D1-6AF6-41C9-9095-7E35891A063D}"/>
    <cellStyle name="Note 5 3 3 6 2" xfId="46590" xr:uid="{5FA0822B-E8F2-41CA-9615-26498ED49185}"/>
    <cellStyle name="Note 5 3 3 7" xfId="46591" xr:uid="{A2EC0E63-7331-43EC-8AFF-D394E82F16E2}"/>
    <cellStyle name="Note 5 3 3 7 2" xfId="46592" xr:uid="{0681D0F9-F13B-463F-B74A-C185269BFB5F}"/>
    <cellStyle name="Note 5 3 3 8" xfId="46593" xr:uid="{15E099B5-7FDC-4F07-A00F-7940B0691DE8}"/>
    <cellStyle name="Note 5 3 3 9" xfId="46594" xr:uid="{56809287-54B7-4F8B-9B95-27E605D40E76}"/>
    <cellStyle name="Note 5 3 4" xfId="46595" xr:uid="{820C12B4-E239-4420-90C2-6BAE3FF72F3E}"/>
    <cellStyle name="Note 5 3 4 2" xfId="46596" xr:uid="{CBC8FA8D-F549-4EC6-B3AD-D7AE94958AB8}"/>
    <cellStyle name="Note 5 3 4 2 2" xfId="46597" xr:uid="{630C893C-5DD5-4C27-9FAD-7735151274F9}"/>
    <cellStyle name="Note 5 3 4 3" xfId="46598" xr:uid="{884E0167-7461-4B8E-9E4F-C0D0F0E3C6B8}"/>
    <cellStyle name="Note 5 3 5" xfId="46599" xr:uid="{B339C359-E96F-4C43-8391-8E28E25E7273}"/>
    <cellStyle name="Note 5 3 5 2" xfId="46600" xr:uid="{F1847FFB-3C71-460F-9123-A59AB56B7FB9}"/>
    <cellStyle name="Note 5 3 5 2 2" xfId="46601" xr:uid="{12DC84CA-77EE-4B72-889E-188DDE8B7DFF}"/>
    <cellStyle name="Note 5 3 5 2 2 2" xfId="46602" xr:uid="{B114847F-FD01-4C03-9A50-889973DFAB1C}"/>
    <cellStyle name="Note 5 3 5 2 2 2 2" xfId="46603" xr:uid="{E93AC9A8-1116-46BB-9D48-DDE537DF7248}"/>
    <cellStyle name="Note 5 3 5 2 2 3" xfId="46604" xr:uid="{C48DA472-3895-4C11-8E2D-143C44FFA61E}"/>
    <cellStyle name="Note 5 3 5 2 3" xfId="46605" xr:uid="{8128D1FD-89C8-4F39-9C36-186F2FDE9196}"/>
    <cellStyle name="Note 5 3 5 2 3 2" xfId="46606" xr:uid="{9A4E9EB5-ED81-4306-A670-CB985B1795C9}"/>
    <cellStyle name="Note 5 3 5 2 4" xfId="46607" xr:uid="{D25932DD-4616-422B-8B26-8663EF4B9CAF}"/>
    <cellStyle name="Note 5 3 5 3" xfId="46608" xr:uid="{77070526-6781-4650-B327-19D505D40DDB}"/>
    <cellStyle name="Note 5 3 5 3 2" xfId="46609" xr:uid="{EB89FAF6-A4A9-421C-9B43-DA6239536D55}"/>
    <cellStyle name="Note 5 3 5 3 2 2" xfId="46610" xr:uid="{3052C4D5-A5B1-44BA-BE96-E84FE3FC1FF0}"/>
    <cellStyle name="Note 5 3 5 3 3" xfId="46611" xr:uid="{96841CE7-A5B1-42E3-8087-9EB80DAB3526}"/>
    <cellStyle name="Note 5 3 5 4" xfId="46612" xr:uid="{BDE363CA-D7E2-441A-BF63-D4759F53D402}"/>
    <cellStyle name="Note 5 3 5 4 2" xfId="46613" xr:uid="{79679E14-0ECE-4C5E-A8C1-EA3E959ECDAC}"/>
    <cellStyle name="Note 5 3 5 5" xfId="46614" xr:uid="{C87E9E97-60A3-48DB-BCA0-23A724BF309F}"/>
    <cellStyle name="Note 5 3 6" xfId="46615" xr:uid="{3240847D-B29F-4238-B670-4230563AEED9}"/>
    <cellStyle name="Note 5 3 6 2" xfId="46616" xr:uid="{C316D326-981A-436A-808C-22E870FA72F8}"/>
    <cellStyle name="Note 5 3 6 2 2" xfId="46617" xr:uid="{53DA615A-8A4D-4FB2-B3FB-769DB218A5FD}"/>
    <cellStyle name="Note 5 3 6 2 2 2" xfId="46618" xr:uid="{093AD7E9-324A-43F1-8728-63B1E927DF32}"/>
    <cellStyle name="Note 5 3 6 2 3" xfId="46619" xr:uid="{1804C910-629E-41C2-87C5-56AF0678DAB4}"/>
    <cellStyle name="Note 5 3 6 3" xfId="46620" xr:uid="{1B96A16B-2837-4163-A0F9-E2BBFF8769EF}"/>
    <cellStyle name="Note 5 3 6 3 2" xfId="46621" xr:uid="{375472A1-9B74-4923-978A-4CFB0A3E9373}"/>
    <cellStyle name="Note 5 3 6 4" xfId="46622" xr:uid="{C5D6EBCF-AD69-478F-B7C5-370BA7B0EDF6}"/>
    <cellStyle name="Note 5 3 7" xfId="46623" xr:uid="{99DFF943-C729-48E9-A258-530DFCE9D962}"/>
    <cellStyle name="Note 5 3 7 2" xfId="46624" xr:uid="{206D73DA-A992-4AF7-9029-69013DE6574A}"/>
    <cellStyle name="Note 5 3 7 2 2" xfId="46625" xr:uid="{97F344DB-A097-4ABD-A504-6BCEEDD5641D}"/>
    <cellStyle name="Note 5 3 7 3" xfId="46626" xr:uid="{9FBED60C-A66E-4FFA-BE3E-D3965DAD8587}"/>
    <cellStyle name="Note 5 3 8" xfId="46627" xr:uid="{73871C45-0E01-4B78-BE23-944800B0AE82}"/>
    <cellStyle name="Note 5 3 8 2" xfId="46628" xr:uid="{B71974BF-9C41-4F27-A06E-E9144F8AEF62}"/>
    <cellStyle name="Note 5 3 9" xfId="46629" xr:uid="{DB39040D-8E05-4A25-9797-F0A57D11F2D7}"/>
    <cellStyle name="Note 5 3 9 2" xfId="46630" xr:uid="{027A4E76-DD39-47F3-9DE7-D930F74611CC}"/>
    <cellStyle name="Note 5 4" xfId="46631" xr:uid="{53CCEABD-292C-4A65-9A6F-8F4366E06F38}"/>
    <cellStyle name="Note 5 4 2" xfId="46632" xr:uid="{7A44E698-9247-4C54-88AD-C0D334581D54}"/>
    <cellStyle name="Note 5 4 2 2" xfId="46633" xr:uid="{8430B602-8FCA-4FAA-AE5B-EFD17195CC41}"/>
    <cellStyle name="Note 5 4 2 2 2" xfId="46634" xr:uid="{FA1A9C5F-825E-404B-B51E-4B8437A97369}"/>
    <cellStyle name="Note 5 4 2 2 2 2" xfId="46635" xr:uid="{9839BF4C-7325-4255-8B53-ED8DFFA9564C}"/>
    <cellStyle name="Note 5 4 2 2 2 2 2" xfId="46636" xr:uid="{6BFB0A4F-8DC2-4E38-8934-CB99902AF02F}"/>
    <cellStyle name="Note 5 4 2 2 2 3" xfId="46637" xr:uid="{6953D504-2010-4995-A06C-899FA9F5E9BF}"/>
    <cellStyle name="Note 5 4 2 2 3" xfId="46638" xr:uid="{9AB3615E-C613-42BE-80E0-AC58FA6BAF3A}"/>
    <cellStyle name="Note 5 4 2 2 3 2" xfId="46639" xr:uid="{F21CC1EA-662E-4A10-A2F3-4F61C91F59E7}"/>
    <cellStyle name="Note 5 4 2 2 4" xfId="46640" xr:uid="{411E1CC9-2CA5-479F-A0D5-62832DCF93B7}"/>
    <cellStyle name="Note 5 4 2 2 4 2" xfId="46641" xr:uid="{AA208FC5-3E09-4F47-847D-FFEF93E6BF7B}"/>
    <cellStyle name="Note 5 4 2 2 5" xfId="46642" xr:uid="{F327D7B7-F6D5-477E-BFB1-D96AA9F9AED9}"/>
    <cellStyle name="Note 5 4 2 2 6" xfId="46643" xr:uid="{D429EA16-1B0A-4FB6-A246-18FA880407FA}"/>
    <cellStyle name="Note 5 4 2 3" xfId="46644" xr:uid="{33D1E146-E00D-4996-8EB0-3900353D7A96}"/>
    <cellStyle name="Note 5 4 2 3 2" xfId="46645" xr:uid="{2B16CA26-6B51-471B-A959-6CD442BD7B68}"/>
    <cellStyle name="Note 5 4 2 3 2 2" xfId="46646" xr:uid="{1BBDCE78-7B9C-4113-B911-7F3129188CDD}"/>
    <cellStyle name="Note 5 4 2 3 3" xfId="46647" xr:uid="{A5E4E466-3ECB-43DF-B0BC-7501F0B0A4AE}"/>
    <cellStyle name="Note 5 4 2 4" xfId="46648" xr:uid="{4DC5280F-F1C4-4D67-9A05-3DA36EBC9006}"/>
    <cellStyle name="Note 5 4 2 4 2" xfId="46649" xr:uid="{340E631E-D454-4C1F-87C7-24E25D3EA475}"/>
    <cellStyle name="Note 5 4 2 5" xfId="46650" xr:uid="{9460FBC2-1A49-4148-82E4-7ED246BF5235}"/>
    <cellStyle name="Note 5 4 2 5 2" xfId="46651" xr:uid="{87437D99-3786-4844-97DD-D26AF11D4D52}"/>
    <cellStyle name="Note 5 4 2 6" xfId="46652" xr:uid="{CA83AD47-A1AA-4284-8A82-6A8FC3ABD796}"/>
    <cellStyle name="Note 5 4 2 7" xfId="46653" xr:uid="{43C86B6D-DCCF-46B9-AB5C-EAB1CA9ED933}"/>
    <cellStyle name="Note 5 4 3" xfId="46654" xr:uid="{0BA8FCA6-2287-4CA2-B27B-387AD0143B0B}"/>
    <cellStyle name="Note 5 4 3 2" xfId="46655" xr:uid="{71202E07-9EFA-4C07-8E0A-3E61A89F3016}"/>
    <cellStyle name="Note 5 4 3 2 2" xfId="46656" xr:uid="{AB755AC8-F906-4A0B-8717-ABB5C867327D}"/>
    <cellStyle name="Note 5 4 3 2 2 2" xfId="46657" xr:uid="{D41C581F-6509-4095-93D8-2F1C05F212D1}"/>
    <cellStyle name="Note 5 4 3 2 2 2 2" xfId="46658" xr:uid="{FAFEB57B-2947-4092-991F-080760F86A37}"/>
    <cellStyle name="Note 5 4 3 2 2 3" xfId="46659" xr:uid="{9D091845-D897-4C91-99F0-AE530BDF6C61}"/>
    <cellStyle name="Note 5 4 3 2 3" xfId="46660" xr:uid="{71E2BD60-6C85-40B9-923B-AEEEE4B9A701}"/>
    <cellStyle name="Note 5 4 3 2 3 2" xfId="46661" xr:uid="{7FD64B1E-92C9-416C-BA98-80DF7072BEBB}"/>
    <cellStyle name="Note 5 4 3 2 4" xfId="46662" xr:uid="{AD3A089A-4635-4E5F-B270-FDFB11F5EBD8}"/>
    <cellStyle name="Note 5 4 3 3" xfId="46663" xr:uid="{9D621FAC-5C2D-4C21-B797-BA2B63242B36}"/>
    <cellStyle name="Note 5 4 3 3 2" xfId="46664" xr:uid="{C2279BE2-E336-4410-8ADA-FB4510C452AF}"/>
    <cellStyle name="Note 5 4 3 3 2 2" xfId="46665" xr:uid="{C1D37FFE-433B-4A79-83C8-BDC573EE0E4A}"/>
    <cellStyle name="Note 5 4 3 3 3" xfId="46666" xr:uid="{855C757F-22ED-4270-9E43-485F25B64F7B}"/>
    <cellStyle name="Note 5 4 3 4" xfId="46667" xr:uid="{A1B42488-AF64-42A4-AE90-4394F7E87B60}"/>
    <cellStyle name="Note 5 4 3 4 2" xfId="46668" xr:uid="{24A227A6-3FB1-4D96-920B-0F5D0154648C}"/>
    <cellStyle name="Note 5 4 3 5" xfId="46669" xr:uid="{8F02B096-BA7E-4251-B88A-9D09F6BA4802}"/>
    <cellStyle name="Note 5 4 3 5 2" xfId="46670" xr:uid="{C326036C-8E88-4DB6-B57B-548B9DD099BA}"/>
    <cellStyle name="Note 5 4 3 6" xfId="46671" xr:uid="{CBD05F83-A4E5-4F23-B3F9-5BB4EACA9A92}"/>
    <cellStyle name="Note 5 4 3 7" xfId="46672" xr:uid="{ABC4A693-C724-4358-8C85-A2D8F5144EF2}"/>
    <cellStyle name="Note 5 4 4" xfId="46673" xr:uid="{B8B5DBD2-3202-4665-9FF0-E5F8133ABC6D}"/>
    <cellStyle name="Note 5 4 4 2" xfId="46674" xr:uid="{174E0CCC-3FDD-4572-AD0D-116CE016785A}"/>
    <cellStyle name="Note 5 4 4 2 2" xfId="46675" xr:uid="{09527DC8-2C70-4A12-ACA8-2FD7B58958FC}"/>
    <cellStyle name="Note 5 4 4 2 2 2" xfId="46676" xr:uid="{6AA91534-ADED-4AF8-968A-11B660858086}"/>
    <cellStyle name="Note 5 4 4 2 3" xfId="46677" xr:uid="{4B5FF6D0-AA6F-4703-A8E4-5FC168A42DAA}"/>
    <cellStyle name="Note 5 4 4 3" xfId="46678" xr:uid="{DF4B8163-58E4-4BAE-979C-B11F3A6E5043}"/>
    <cellStyle name="Note 5 4 4 3 2" xfId="46679" xr:uid="{A97475BB-65C0-4829-BB32-FE1E74D4D220}"/>
    <cellStyle name="Note 5 4 4 4" xfId="46680" xr:uid="{7C2C82C0-DEB0-49F5-8C81-BD977AB02091}"/>
    <cellStyle name="Note 5 4 5" xfId="46681" xr:uid="{784F84ED-D9D2-42BC-8BCB-3151825F733F}"/>
    <cellStyle name="Note 5 4 5 2" xfId="46682" xr:uid="{187AFF2E-6BD0-4434-9FD2-89EE4B0C8B4B}"/>
    <cellStyle name="Note 5 4 5 2 2" xfId="46683" xr:uid="{9D678025-9895-4FC0-9F5E-1D1BD45BBFF6}"/>
    <cellStyle name="Note 5 4 5 3" xfId="46684" xr:uid="{49BFCAEE-AE96-4CA1-A744-788CB6ADD1E7}"/>
    <cellStyle name="Note 5 4 6" xfId="46685" xr:uid="{731F3F4E-E260-4FE6-9406-D99BF1B57B0F}"/>
    <cellStyle name="Note 5 4 6 2" xfId="46686" xr:uid="{80DB2709-1A2D-4647-8082-4744024F41F2}"/>
    <cellStyle name="Note 5 4 7" xfId="46687" xr:uid="{74B6782B-D2A4-47D0-9F27-BC837C02768C}"/>
    <cellStyle name="Note 5 4 7 2" xfId="46688" xr:uid="{EBC4B2DB-F88A-4CF4-AFFE-0126E0C371B3}"/>
    <cellStyle name="Note 5 4 8" xfId="46689" xr:uid="{E00BB278-2FC4-45D4-97E6-D5BA11695C28}"/>
    <cellStyle name="Note 5 4 9" xfId="46690" xr:uid="{295017CE-B332-4078-BC35-6D25F4FE3BAC}"/>
    <cellStyle name="Note 5 5" xfId="46691" xr:uid="{43D1F5A9-EF99-4846-89EA-656BCC81DEDB}"/>
    <cellStyle name="Note 5 5 2" xfId="46692" xr:uid="{5FA51C1D-4BC0-4248-A82F-2A17C010705A}"/>
    <cellStyle name="Note 5 5 2 2" xfId="46693" xr:uid="{64B06A62-60A5-481A-A4B6-2F008C8CCA44}"/>
    <cellStyle name="Note 5 5 2 2 2" xfId="46694" xr:uid="{ED18CE3A-B773-4A75-9B0E-98A9B651FD77}"/>
    <cellStyle name="Note 5 5 2 2 2 2" xfId="46695" xr:uid="{7332AE1E-6E8E-4436-853F-F579BED68833}"/>
    <cellStyle name="Note 5 5 2 2 2 2 2" xfId="46696" xr:uid="{7E718DBB-AD9F-4632-B2CD-367FB9E62C48}"/>
    <cellStyle name="Note 5 5 2 2 2 3" xfId="46697" xr:uid="{CCB6C3C4-3C06-43DD-ADF7-FF3F425A4226}"/>
    <cellStyle name="Note 5 5 2 2 3" xfId="46698" xr:uid="{FF268B38-41DA-46A5-B290-227FEDCC8D21}"/>
    <cellStyle name="Note 5 5 2 2 3 2" xfId="46699" xr:uid="{0200E9FE-FA73-45A7-A37E-0039AC1C075B}"/>
    <cellStyle name="Note 5 5 2 2 4" xfId="46700" xr:uid="{555E83AA-7764-4E9D-9E8F-16F5D8629DDF}"/>
    <cellStyle name="Note 5 5 2 2 4 2" xfId="46701" xr:uid="{544B1789-CB8B-4229-86B4-B709A3A804B0}"/>
    <cellStyle name="Note 5 5 2 2 5" xfId="46702" xr:uid="{89D454B3-16E4-4039-BB2D-AF25BEE5CB40}"/>
    <cellStyle name="Note 5 5 2 2 6" xfId="46703" xr:uid="{4A383C14-5C72-4100-B776-0EFDC696C432}"/>
    <cellStyle name="Note 5 5 2 3" xfId="46704" xr:uid="{2599303D-B125-4356-B859-4A6435C2CCFC}"/>
    <cellStyle name="Note 5 5 2 3 2" xfId="46705" xr:uid="{50C5B952-81F4-45E6-815B-94FCBEBAED7A}"/>
    <cellStyle name="Note 5 5 2 3 2 2" xfId="46706" xr:uid="{DF10141E-7EC7-429D-A69D-8B2BB6589123}"/>
    <cellStyle name="Note 5 5 2 3 3" xfId="46707" xr:uid="{1281B669-6C42-458D-94AE-AEF141879012}"/>
    <cellStyle name="Note 5 5 2 4" xfId="46708" xr:uid="{1F2A455A-5FE3-4043-B166-0791FA8E814E}"/>
    <cellStyle name="Note 5 5 2 4 2" xfId="46709" xr:uid="{AA87ED47-7300-4C57-8D51-F143456DFE5D}"/>
    <cellStyle name="Note 5 5 2 5" xfId="46710" xr:uid="{078FC43C-2FE4-437F-9E60-9D049D7ECCDD}"/>
    <cellStyle name="Note 5 5 2 5 2" xfId="46711" xr:uid="{9F39A4E4-DE32-4CA4-833E-BA211DDA84C4}"/>
    <cellStyle name="Note 5 5 2 6" xfId="46712" xr:uid="{B891C7C9-FCC3-430F-8118-73ABD76FA09A}"/>
    <cellStyle name="Note 5 5 2 7" xfId="46713" xr:uid="{9DB76DE1-325F-4B41-8BF1-B0FA75D7615B}"/>
    <cellStyle name="Note 5 5 3" xfId="46714" xr:uid="{7DF8556E-2B36-4EED-9331-9EFD9D93C22F}"/>
    <cellStyle name="Note 5 5 3 2" xfId="46715" xr:uid="{50A654EA-E376-4A49-95EE-8FFFDDC0D313}"/>
    <cellStyle name="Note 5 5 3 2 2" xfId="46716" xr:uid="{04AC5240-8626-4F77-BF8E-6CD311AFB234}"/>
    <cellStyle name="Note 5 5 3 2 2 2" xfId="46717" xr:uid="{3D91E2FF-F87C-4F85-9BBF-0C15AFC3FDB7}"/>
    <cellStyle name="Note 5 5 3 2 3" xfId="46718" xr:uid="{185CEEE7-E27A-4B6E-82CB-73B6F0037C37}"/>
    <cellStyle name="Note 5 5 3 3" xfId="46719" xr:uid="{62306BE8-843B-41D1-8BD8-D9DA49E725D6}"/>
    <cellStyle name="Note 5 5 3 3 2" xfId="46720" xr:uid="{D0A4297B-C8AA-4685-9BC2-FFA339A9B221}"/>
    <cellStyle name="Note 5 5 3 4" xfId="46721" xr:uid="{B5F16796-BA30-496D-8C1B-321176F2B41F}"/>
    <cellStyle name="Note 5 5 3 4 2" xfId="46722" xr:uid="{4ADCDF6E-6BA4-4382-B148-69BF6B640CBD}"/>
    <cellStyle name="Note 5 5 3 5" xfId="46723" xr:uid="{D35A32D8-BEEC-4BD2-B33B-1A2E771DA00A}"/>
    <cellStyle name="Note 5 5 3 6" xfId="46724" xr:uid="{5E4E6C23-A84F-427A-9F14-5C85AE220DAB}"/>
    <cellStyle name="Note 5 5 4" xfId="46725" xr:uid="{856DB373-0D4C-4396-B7EA-BD27F13CBBCF}"/>
    <cellStyle name="Note 5 5 4 2" xfId="46726" xr:uid="{4B417E5F-F5BE-45F8-BA14-B60FFE2B46EA}"/>
    <cellStyle name="Note 5 5 4 2 2" xfId="46727" xr:uid="{97C0A8CB-BEBF-4EF9-8935-7968C6CB96F0}"/>
    <cellStyle name="Note 5 5 4 3" xfId="46728" xr:uid="{4AE6E79B-5B02-4078-9262-F7CF22E8A12C}"/>
    <cellStyle name="Note 5 5 5" xfId="46729" xr:uid="{321DECCA-58BE-4128-A345-8A1EA8EB53CC}"/>
    <cellStyle name="Note 5 5 5 2" xfId="46730" xr:uid="{565436F2-5410-494E-9029-26302CE241E5}"/>
    <cellStyle name="Note 5 5 6" xfId="46731" xr:uid="{389D73C6-3F70-4A48-84FC-9092E80E8A5B}"/>
    <cellStyle name="Note 5 5 6 2" xfId="46732" xr:uid="{86228888-4327-496E-9092-2D3CA50B9066}"/>
    <cellStyle name="Note 5 5 7" xfId="46733" xr:uid="{5BE0A591-25D7-4904-899A-E462DED85097}"/>
    <cellStyle name="Note 5 5 8" xfId="46734" xr:uid="{CA700353-4822-4BDA-8A12-6ED41B9B3E47}"/>
    <cellStyle name="Note 5 6" xfId="46735" xr:uid="{3C4D46A2-6EF0-4240-90DD-691F621DF0A7}"/>
    <cellStyle name="Note 5 6 2" xfId="46736" xr:uid="{1F585C7D-9998-4931-B7E8-0DF36BB11239}"/>
    <cellStyle name="Note 5 6 2 2" xfId="46737" xr:uid="{902DD0C4-BD6A-49EA-A5AB-787AE56B2A6A}"/>
    <cellStyle name="Note 5 6 2 2 2" xfId="46738" xr:uid="{E63B945D-DD24-458B-BB69-2034C9EA08DD}"/>
    <cellStyle name="Note 5 6 2 2 2 2" xfId="46739" xr:uid="{34546E58-1F6D-4DC3-B443-9A389F68B555}"/>
    <cellStyle name="Note 5 6 2 2 3" xfId="46740" xr:uid="{1A7B774E-71DD-4844-89E0-0E6957294D28}"/>
    <cellStyle name="Note 5 6 2 2 3 2" xfId="46741" xr:uid="{B3926AE4-E5E1-4520-824E-E0E07E76487C}"/>
    <cellStyle name="Note 5 6 2 2 4" xfId="46742" xr:uid="{9ABE6900-8E41-4132-A67E-850582CF2B43}"/>
    <cellStyle name="Note 5 6 2 2 5" xfId="46743" xr:uid="{9023E341-2FA1-48BB-8E59-34003C5347EA}"/>
    <cellStyle name="Note 5 6 2 3" xfId="46744" xr:uid="{4160028E-2411-4A5E-AE93-71FE87976998}"/>
    <cellStyle name="Note 5 6 2 3 2" xfId="46745" xr:uid="{38C0CF06-2D1A-4434-8C5B-650BE0ABE61C}"/>
    <cellStyle name="Note 5 6 2 4" xfId="46746" xr:uid="{C0D8104A-2D28-4B36-9C7F-6E42C391A9B8}"/>
    <cellStyle name="Note 5 6 2 4 2" xfId="46747" xr:uid="{615770DF-263F-45D7-90D2-685BCE779491}"/>
    <cellStyle name="Note 5 6 2 5" xfId="46748" xr:uid="{0E0B4635-76F5-4F2A-995B-057C10E434DD}"/>
    <cellStyle name="Note 5 6 2 6" xfId="46749" xr:uid="{927AE4D8-572C-4247-B6B8-3111E04AE38F}"/>
    <cellStyle name="Note 5 6 3" xfId="46750" xr:uid="{1E158E84-EFC3-4763-A654-D3B3028DA6CD}"/>
    <cellStyle name="Note 5 6 3 2" xfId="46751" xr:uid="{8BED0AD1-6048-4D6B-ACEA-1C6718304D41}"/>
    <cellStyle name="Note 5 6 3 2 2" xfId="46752" xr:uid="{99D3C865-0246-473E-9553-B47BB60779D0}"/>
    <cellStyle name="Note 5 6 3 3" xfId="46753" xr:uid="{8E7A76F1-6E92-41B3-AD9D-F4F61E26EB70}"/>
    <cellStyle name="Note 5 6 3 3 2" xfId="46754" xr:uid="{62FFCBE0-23AB-453A-A92A-F62033349864}"/>
    <cellStyle name="Note 5 6 3 4" xfId="46755" xr:uid="{1BFEAE23-5835-4BD6-87B8-AE5D545EDE46}"/>
    <cellStyle name="Note 5 6 3 5" xfId="46756" xr:uid="{1DE32AF6-4C05-460E-859B-ABD7CAD81556}"/>
    <cellStyle name="Note 5 6 4" xfId="46757" xr:uid="{DA9DB55A-0A48-4AF8-AA46-A4D5E4492C82}"/>
    <cellStyle name="Note 5 6 4 2" xfId="46758" xr:uid="{59244D09-9278-4846-AF47-08A1D65530D7}"/>
    <cellStyle name="Note 5 6 5" xfId="46759" xr:uid="{2C603B84-2730-4F87-8E80-2220E29D7701}"/>
    <cellStyle name="Note 5 6 5 2" xfId="46760" xr:uid="{45BB6CE6-5390-4325-A997-AB0A96A7EDB4}"/>
    <cellStyle name="Note 5 6 6" xfId="46761" xr:uid="{73BA53FD-DF19-4E29-A934-8DD6FC38BF53}"/>
    <cellStyle name="Note 5 6 7" xfId="46762" xr:uid="{BACCED4D-9C3F-4873-814D-92024914663B}"/>
    <cellStyle name="Note 5 7" xfId="46763" xr:uid="{9A11E400-DF96-42B2-BA31-D71B43D99706}"/>
    <cellStyle name="Note 5 7 2" xfId="46764" xr:uid="{5874F405-9A66-4509-BC33-C94703B3E57F}"/>
    <cellStyle name="Note 5 7 2 2" xfId="46765" xr:uid="{0923B921-D574-4442-9BEA-F9E44A0795CC}"/>
    <cellStyle name="Note 5 7 2 2 2" xfId="46766" xr:uid="{DCA00BC9-6FF8-47F3-A2B7-1C9A804BCF29}"/>
    <cellStyle name="Note 5 7 2 2 2 2" xfId="46767" xr:uid="{AE9ACF2E-138C-4A60-9D30-EA798D8AFB38}"/>
    <cellStyle name="Note 5 7 2 2 3" xfId="46768" xr:uid="{7164E755-6384-4385-B793-45EC3DF23BEE}"/>
    <cellStyle name="Note 5 7 2 3" xfId="46769" xr:uid="{4901BB16-5144-450B-9287-FBEBE4598BC3}"/>
    <cellStyle name="Note 5 7 2 3 2" xfId="46770" xr:uid="{61B9748C-EB38-44FF-B013-D3E18904E4A8}"/>
    <cellStyle name="Note 5 7 2 4" xfId="46771" xr:uid="{0C75267B-1BA5-424B-922A-1E8224106080}"/>
    <cellStyle name="Note 5 7 2 4 2" xfId="46772" xr:uid="{14DC7283-C175-4346-B668-64A344C651E8}"/>
    <cellStyle name="Note 5 7 2 5" xfId="46773" xr:uid="{FAD4A0D6-942B-4A48-96DD-FBD703FFFF86}"/>
    <cellStyle name="Note 5 7 2 6" xfId="46774" xr:uid="{5FA19D7D-F9D3-490F-B026-C20F025995CF}"/>
    <cellStyle name="Note 5 7 3" xfId="46775" xr:uid="{CB2CF3E4-077B-41D7-BC16-CBB54DAE620A}"/>
    <cellStyle name="Note 5 7 3 2" xfId="46776" xr:uid="{F1913EC5-DB5E-4516-AA0A-AFA395BC83A6}"/>
    <cellStyle name="Note 5 7 3 2 2" xfId="46777" xr:uid="{DC4C7C7B-9963-4E92-AE3E-2FD9C3085E5C}"/>
    <cellStyle name="Note 5 7 3 3" xfId="46778" xr:uid="{3589B3BF-DD9D-47A9-9579-AD59DA0DF945}"/>
    <cellStyle name="Note 5 7 4" xfId="46779" xr:uid="{6C290D11-1117-4B90-9703-A27A2D0F6143}"/>
    <cellStyle name="Note 5 7 4 2" xfId="46780" xr:uid="{F0175390-97CF-40F6-9A0A-BEF17E89B44D}"/>
    <cellStyle name="Note 5 7 5" xfId="46781" xr:uid="{4984ECC1-83A5-4616-953A-01041B4FD5FE}"/>
    <cellStyle name="Note 5 7 5 2" xfId="46782" xr:uid="{C6DF0B43-9730-4EF0-AD33-F89EE273948C}"/>
    <cellStyle name="Note 5 7 6" xfId="46783" xr:uid="{107DB288-BB55-4F03-B269-C2FEC29A2471}"/>
    <cellStyle name="Note 5 7 7" xfId="46784" xr:uid="{5D99C554-1D6B-4F80-B3EB-C8035710992E}"/>
    <cellStyle name="Note 5 8" xfId="46785" xr:uid="{427375A7-5F2A-429E-976E-053C5068C961}"/>
    <cellStyle name="Note 5 8 2" xfId="46786" xr:uid="{3F7DB803-0C5A-4413-A055-D92E246080BB}"/>
    <cellStyle name="Note 5 8 2 2" xfId="46787" xr:uid="{22FADE76-C4EC-4AB9-BABE-FB6250B406A5}"/>
    <cellStyle name="Note 5 8 2 2 2" xfId="46788" xr:uid="{F7018E57-0560-478E-9424-72D2C753F27B}"/>
    <cellStyle name="Note 5 8 2 2 2 2" xfId="46789" xr:uid="{19BDE61F-ACFC-40C3-B147-C681FA63B7C0}"/>
    <cellStyle name="Note 5 8 2 2 3" xfId="46790" xr:uid="{A48981DE-8AF0-483C-AAE2-8AE500D6E9E6}"/>
    <cellStyle name="Note 5 8 2 3" xfId="46791" xr:uid="{5F3060CB-9474-45D4-B68A-A43BF6834086}"/>
    <cellStyle name="Note 5 8 2 3 2" xfId="46792" xr:uid="{52934928-4C6F-4C12-B22F-7475EFCC03F2}"/>
    <cellStyle name="Note 5 8 2 4" xfId="46793" xr:uid="{7E41EDEC-E821-4E4B-B31F-184B3DF1DEFB}"/>
    <cellStyle name="Note 5 8 3" xfId="46794" xr:uid="{626680E4-6601-4705-9654-3F9CD1FEEE15}"/>
    <cellStyle name="Note 5 8 3 2" xfId="46795" xr:uid="{82DBBC7C-AD6F-4269-860C-C1AAD14F8A8C}"/>
    <cellStyle name="Note 5 8 3 2 2" xfId="46796" xr:uid="{AA7D4A6D-CA7B-4832-AE2E-7FEDF27C8519}"/>
    <cellStyle name="Note 5 8 3 3" xfId="46797" xr:uid="{477F0A71-14C7-44A1-8AF2-D2F6D7580E63}"/>
    <cellStyle name="Note 5 8 4" xfId="46798" xr:uid="{A84F3BEC-2E06-4FAF-A0EC-F99EB7DB0886}"/>
    <cellStyle name="Note 5 8 4 2" xfId="46799" xr:uid="{18CD0642-4E60-4362-AB31-B50551FC7DD3}"/>
    <cellStyle name="Note 5 8 5" xfId="46800" xr:uid="{39E7FC5B-ACD6-434B-BD87-5FBCB9C6B247}"/>
    <cellStyle name="Note 5 8 5 2" xfId="46801" xr:uid="{E31F9C3B-275B-45DF-9CDE-D2ECE2D777D5}"/>
    <cellStyle name="Note 5 8 6" xfId="46802" xr:uid="{D6995313-1E5A-4758-B62A-A7338127D02B}"/>
    <cellStyle name="Note 5 8 7" xfId="46803" xr:uid="{041CF82A-E145-4B01-B361-35D068C6F371}"/>
    <cellStyle name="Note 5 9" xfId="46804" xr:uid="{C1AC17F9-4E70-4441-8FA2-2D65A547730C}"/>
    <cellStyle name="Note 5 9 2" xfId="46805" xr:uid="{F39DA95D-C880-4975-8B29-F8CD7A7BBEE8}"/>
    <cellStyle name="Note 6" xfId="46806" xr:uid="{8D1D3CE1-1976-4D64-9F5B-D1C854208204}"/>
    <cellStyle name="Note 6 10" xfId="46807" xr:uid="{2EE2BDBE-6E83-4091-9439-6138DD269894}"/>
    <cellStyle name="Note 6 2" xfId="46808" xr:uid="{39782635-5CD3-44A2-B9E7-9FC362B7FDF9}"/>
    <cellStyle name="Note 6 2 10" xfId="46809" xr:uid="{D0A2B699-1424-4A36-AAA7-40D3C6ABCF03}"/>
    <cellStyle name="Note 6 2 10 2" xfId="46810" xr:uid="{49347F79-A8F0-41A7-A414-1E8D3BE14AF1}"/>
    <cellStyle name="Note 6 2 11" xfId="46811" xr:uid="{225C89E0-FE99-4526-87D4-64B8FFCEA14D}"/>
    <cellStyle name="Note 6 2 11 2" xfId="46812" xr:uid="{A5A925B3-927E-44D4-970E-175BDDBB2263}"/>
    <cellStyle name="Note 6 2 12" xfId="46813" xr:uid="{4B9E6240-D581-45E1-8C35-D62B003E759C}"/>
    <cellStyle name="Note 6 2 13" xfId="46814" xr:uid="{7B740F68-0165-43F9-86AE-CEB39F0AA86A}"/>
    <cellStyle name="Note 6 2 2" xfId="46815" xr:uid="{8AC011C4-1F21-4E6F-A87E-D647FDC7997C}"/>
    <cellStyle name="Note 6 2 2 10" xfId="46816" xr:uid="{98A4C2E3-19DB-4734-8F3E-F0B1253E3681}"/>
    <cellStyle name="Note 6 2 2 2" xfId="46817" xr:uid="{6DD6D0D1-4899-4208-BB6B-715D1E61244E}"/>
    <cellStyle name="Note 6 2 2 2 2" xfId="46818" xr:uid="{C0FF1BA2-188E-4724-8278-7F79AED2B517}"/>
    <cellStyle name="Note 6 2 2 2 2 2" xfId="46819" xr:uid="{86BB4FC0-5529-4F7D-8497-EEC62910A5B9}"/>
    <cellStyle name="Note 6 2 2 2 2 2 2" xfId="46820" xr:uid="{B727EEF6-9752-4DAF-AE7C-3866F3D22B89}"/>
    <cellStyle name="Note 6 2 2 2 2 2 2 2" xfId="46821" xr:uid="{75D7FF97-2C0B-4460-A047-24921E2E0723}"/>
    <cellStyle name="Note 6 2 2 2 2 2 2 2 2" xfId="46822" xr:uid="{199B889A-8271-4492-BD2D-52270AEDC85A}"/>
    <cellStyle name="Note 6 2 2 2 2 2 2 3" xfId="46823" xr:uid="{B25243C8-4B16-4887-8079-EA73FC4607DC}"/>
    <cellStyle name="Note 6 2 2 2 2 2 3" xfId="46824" xr:uid="{062FA8E4-AF95-41DD-BD3E-63FABFFF1E14}"/>
    <cellStyle name="Note 6 2 2 2 2 2 3 2" xfId="46825" xr:uid="{F0EC6223-4CFE-456D-A65B-30D6729CD134}"/>
    <cellStyle name="Note 6 2 2 2 2 2 4" xfId="46826" xr:uid="{56718FBF-2D69-4D29-9C99-B3F859299B96}"/>
    <cellStyle name="Note 6 2 2 2 2 2 4 2" xfId="46827" xr:uid="{A62F0326-03A7-4A8B-B1FF-366C1D8E0214}"/>
    <cellStyle name="Note 6 2 2 2 2 2 5" xfId="46828" xr:uid="{102CF1A5-558B-47C5-9291-D14579280669}"/>
    <cellStyle name="Note 6 2 2 2 2 2 6" xfId="46829" xr:uid="{EB18D09D-85E9-4CE5-9984-C00E8A9E001A}"/>
    <cellStyle name="Note 6 2 2 2 2 3" xfId="46830" xr:uid="{37C15B91-1670-4A9D-BADF-53F5ED3203EC}"/>
    <cellStyle name="Note 6 2 2 2 2 3 2" xfId="46831" xr:uid="{C37C657C-2169-4768-9FE9-CD18AD344D13}"/>
    <cellStyle name="Note 6 2 2 2 2 3 2 2" xfId="46832" xr:uid="{F47C031B-9245-4688-91BF-4B620A2F51DA}"/>
    <cellStyle name="Note 6 2 2 2 2 3 3" xfId="46833" xr:uid="{3AF715A5-B370-474C-BCDC-7F60DE49BBCD}"/>
    <cellStyle name="Note 6 2 2 2 2 4" xfId="46834" xr:uid="{4BE5968D-EE2C-4C85-B414-33876025FD64}"/>
    <cellStyle name="Note 6 2 2 2 2 4 2" xfId="46835" xr:uid="{3756E737-DA2F-4E57-ABF8-5302CB28EBEE}"/>
    <cellStyle name="Note 6 2 2 2 2 5" xfId="46836" xr:uid="{C2E85583-1370-45B6-A174-A55504AB3700}"/>
    <cellStyle name="Note 6 2 2 2 2 5 2" xfId="46837" xr:uid="{3C775F23-28D3-4997-A798-67D2F093EFBE}"/>
    <cellStyle name="Note 6 2 2 2 2 6" xfId="46838" xr:uid="{545BCA1B-4E81-4A72-A5C3-0E3AF64C1028}"/>
    <cellStyle name="Note 6 2 2 2 2 7" xfId="46839" xr:uid="{99C5719C-9DDA-4B1F-A24D-7A8FE2CFEC4A}"/>
    <cellStyle name="Note 6 2 2 2 3" xfId="46840" xr:uid="{60BDD724-87A8-4536-BADE-09733902B519}"/>
    <cellStyle name="Note 6 2 2 2 3 2" xfId="46841" xr:uid="{9FDAC673-467E-4DCB-9566-E8960D2F64BC}"/>
    <cellStyle name="Note 6 2 2 2 3 2 2" xfId="46842" xr:uid="{488209FD-E4A0-4661-8482-2BFC37C7188E}"/>
    <cellStyle name="Note 6 2 2 2 3 2 2 2" xfId="46843" xr:uid="{E487F1F4-8AF9-4B07-8865-F430170FDB4B}"/>
    <cellStyle name="Note 6 2 2 2 3 2 3" xfId="46844" xr:uid="{7349183E-B493-4FF8-A97A-E930279DB202}"/>
    <cellStyle name="Note 6 2 2 2 3 3" xfId="46845" xr:uid="{F1AAE8E8-BF4E-478F-AC5E-F6389062A7CC}"/>
    <cellStyle name="Note 6 2 2 2 3 3 2" xfId="46846" xr:uid="{0A21DAD6-E766-40EB-8841-0067CFB13847}"/>
    <cellStyle name="Note 6 2 2 2 3 4" xfId="46847" xr:uid="{DA16DF53-27AD-4DF9-9F9E-620D6BD81775}"/>
    <cellStyle name="Note 6 2 2 2 3 4 2" xfId="46848" xr:uid="{837F399F-8DAC-468A-9B5F-193D076D1304}"/>
    <cellStyle name="Note 6 2 2 2 3 5" xfId="46849" xr:uid="{3A1A0701-D371-44D4-9404-06FA07B77DBC}"/>
    <cellStyle name="Note 6 2 2 2 3 6" xfId="46850" xr:uid="{3A159167-8E6D-46BE-A438-DA57BE465FFF}"/>
    <cellStyle name="Note 6 2 2 2 4" xfId="46851" xr:uid="{E5B88DA2-A93F-4355-86EB-E88BC74B0790}"/>
    <cellStyle name="Note 6 2 2 2 4 2" xfId="46852" xr:uid="{57A5F3CD-3895-468D-9DF2-50AD4B34A666}"/>
    <cellStyle name="Note 6 2 2 2 4 2 2" xfId="46853" xr:uid="{AEBAAD63-F2DF-4538-BD60-60FAA9492DB9}"/>
    <cellStyle name="Note 6 2 2 2 4 3" xfId="46854" xr:uid="{D368941C-6CF6-45BB-BC2E-9EEFE314D016}"/>
    <cellStyle name="Note 6 2 2 2 5" xfId="46855" xr:uid="{133323F7-25ED-4663-8F9C-BB5D9B1E0904}"/>
    <cellStyle name="Note 6 2 2 2 5 2" xfId="46856" xr:uid="{7CC08B75-1A87-4011-B5FC-20013B08B8AC}"/>
    <cellStyle name="Note 6 2 2 2 6" xfId="46857" xr:uid="{D00D6942-49B1-448C-B00D-6EECF55E83E2}"/>
    <cellStyle name="Note 6 2 2 2 6 2" xfId="46858" xr:uid="{0A89C5ED-7601-468A-ADDE-11FC7A742002}"/>
    <cellStyle name="Note 6 2 2 2 7" xfId="46859" xr:uid="{EC541096-B6F6-4481-B656-EC57EFA453A1}"/>
    <cellStyle name="Note 6 2 2 2 8" xfId="46860" xr:uid="{9B17F73C-80B8-4797-B8C6-C8BD78BAB832}"/>
    <cellStyle name="Note 6 2 2 3" xfId="46861" xr:uid="{3D17AB07-4C23-4F79-B439-0DFFCFC09AC1}"/>
    <cellStyle name="Note 6 2 2 3 2" xfId="46862" xr:uid="{20887548-994F-4006-88B5-7E10186E6C50}"/>
    <cellStyle name="Note 6 2 2 3 2 2" xfId="46863" xr:uid="{E2EA63B3-6EB3-43F0-ADA5-D8D18D773952}"/>
    <cellStyle name="Note 6 2 2 3 2 2 2" xfId="46864" xr:uid="{90CFBEAE-881B-4D60-AEA4-53C75B069F96}"/>
    <cellStyle name="Note 6 2 2 3 2 2 2 2" xfId="46865" xr:uid="{22DF4B00-EFF0-4CBC-8F78-BFD473AA23AE}"/>
    <cellStyle name="Note 6 2 2 3 2 2 3" xfId="46866" xr:uid="{384C92D8-DFF2-450C-AE7D-1BB068CFEEC6}"/>
    <cellStyle name="Note 6 2 2 3 2 3" xfId="46867" xr:uid="{DB8C4096-45B1-46B0-936A-101E0042E229}"/>
    <cellStyle name="Note 6 2 2 3 2 3 2" xfId="46868" xr:uid="{B25E2C0D-D4A2-4255-B913-30E0E95DC548}"/>
    <cellStyle name="Note 6 2 2 3 2 4" xfId="46869" xr:uid="{1D664735-AFAA-4A9B-B889-672AEEB3C9B6}"/>
    <cellStyle name="Note 6 2 2 3 2 4 2" xfId="46870" xr:uid="{AFCC2A6C-42FD-4B65-92B4-F8A14F9D5B1F}"/>
    <cellStyle name="Note 6 2 2 3 2 5" xfId="46871" xr:uid="{13DB60B3-DBE9-468E-B559-66191FCC4AAF}"/>
    <cellStyle name="Note 6 2 2 3 2 6" xfId="46872" xr:uid="{6F74EC7D-8840-4C1A-8DC3-0313A96ACADC}"/>
    <cellStyle name="Note 6 2 2 3 3" xfId="46873" xr:uid="{09B80639-E109-4BFF-99A7-2303A10FBAE3}"/>
    <cellStyle name="Note 6 2 2 3 3 2" xfId="46874" xr:uid="{DC1C35BA-4302-4FDA-986E-2D41A77581AE}"/>
    <cellStyle name="Note 6 2 2 3 3 2 2" xfId="46875" xr:uid="{FDBE876D-67F3-4A78-BCC1-E899415A8619}"/>
    <cellStyle name="Note 6 2 2 3 3 3" xfId="46876" xr:uid="{6234C5F8-213A-4423-A3FE-4677E0E6B748}"/>
    <cellStyle name="Note 6 2 2 3 4" xfId="46877" xr:uid="{6E262F1A-2325-46A5-897A-C979A3DD8079}"/>
    <cellStyle name="Note 6 2 2 3 4 2" xfId="46878" xr:uid="{AE2E1C27-6146-456B-A181-D327739B8B00}"/>
    <cellStyle name="Note 6 2 2 3 5" xfId="46879" xr:uid="{6FF75341-C154-4FC7-872A-3692E5C90CDD}"/>
    <cellStyle name="Note 6 2 2 3 5 2" xfId="46880" xr:uid="{8C2CF431-73B2-4963-BD20-55EDFABDDA79}"/>
    <cellStyle name="Note 6 2 2 3 6" xfId="46881" xr:uid="{3057898E-932E-4B34-B196-0F32FC0EA689}"/>
    <cellStyle name="Note 6 2 2 3 7" xfId="46882" xr:uid="{39D8DC39-AC19-4058-B0B1-1F5C4C794F8E}"/>
    <cellStyle name="Note 6 2 2 4" xfId="46883" xr:uid="{1E0AB327-70CA-442B-9676-F6310969EDFA}"/>
    <cellStyle name="Note 6 2 2 4 2" xfId="46884" xr:uid="{222F3817-B7AC-4AFE-A647-2A4F6A3062EA}"/>
    <cellStyle name="Note 6 2 2 4 2 2" xfId="46885" xr:uid="{E05AB8DE-6C1D-4BA3-84BB-BBD128440F54}"/>
    <cellStyle name="Note 6 2 2 4 2 2 2" xfId="46886" xr:uid="{1EA6CD93-AA95-45ED-816E-357B993C650B}"/>
    <cellStyle name="Note 6 2 2 4 2 2 2 2" xfId="46887" xr:uid="{D1BBAA38-3613-4D6B-988D-05344EA4DAB5}"/>
    <cellStyle name="Note 6 2 2 4 2 2 3" xfId="46888" xr:uid="{DADA51B9-7749-489D-9676-6D2E6D7EB002}"/>
    <cellStyle name="Note 6 2 2 4 2 3" xfId="46889" xr:uid="{A483C8A9-355E-4EE9-ABAE-D106809B43B2}"/>
    <cellStyle name="Note 6 2 2 4 2 3 2" xfId="46890" xr:uid="{CA940DC3-2DCB-432B-881C-290D93851D35}"/>
    <cellStyle name="Note 6 2 2 4 2 4" xfId="46891" xr:uid="{0775210A-F9BA-40FD-9630-FD38E6FCBA5B}"/>
    <cellStyle name="Note 6 2 2 4 3" xfId="46892" xr:uid="{FF558148-E0A6-47BF-BA74-6FABA462EEF0}"/>
    <cellStyle name="Note 6 2 2 4 3 2" xfId="46893" xr:uid="{4875959A-DA33-490F-B937-B8BA5DAE8129}"/>
    <cellStyle name="Note 6 2 2 4 3 2 2" xfId="46894" xr:uid="{0E715E4B-DEBC-4349-A66E-6FC276E381B3}"/>
    <cellStyle name="Note 6 2 2 4 3 3" xfId="46895" xr:uid="{5A0D6806-AB25-4333-BB87-5D1E5CF6EB6D}"/>
    <cellStyle name="Note 6 2 2 4 4" xfId="46896" xr:uid="{5B8660A1-1C52-4065-ACCB-5F168ED986A5}"/>
    <cellStyle name="Note 6 2 2 4 4 2" xfId="46897" xr:uid="{F4A44F8D-0658-4F7C-84A6-FCF72B6D14B0}"/>
    <cellStyle name="Note 6 2 2 4 5" xfId="46898" xr:uid="{67A6739F-B4CD-44DF-B67C-E33D01B5223E}"/>
    <cellStyle name="Note 6 2 2 4 5 2" xfId="46899" xr:uid="{55B1471F-47FE-45B6-8671-1C820F73D8A3}"/>
    <cellStyle name="Note 6 2 2 4 6" xfId="46900" xr:uid="{6F6234A8-228E-4064-A658-DF2F1FC252FF}"/>
    <cellStyle name="Note 6 2 2 4 7" xfId="46901" xr:uid="{DA7DE3E5-91AE-487F-9B4A-D8BEFD6C7D8F}"/>
    <cellStyle name="Note 6 2 2 5" xfId="46902" xr:uid="{74FE665A-38B2-4B0A-B423-AB6513651B6E}"/>
    <cellStyle name="Note 6 2 2 5 2" xfId="46903" xr:uid="{A849B9C5-6738-4102-8E68-51233761C672}"/>
    <cellStyle name="Note 6 2 2 5 2 2" xfId="46904" xr:uid="{961BE5A5-0485-486C-90ED-9D4AF3EEBF8B}"/>
    <cellStyle name="Note 6 2 2 5 2 2 2" xfId="46905" xr:uid="{DDA1E6CF-1398-4F2A-A81E-E8ED531EA554}"/>
    <cellStyle name="Note 6 2 2 5 2 3" xfId="46906" xr:uid="{975DB981-8FFA-4364-81DD-3FEB2A02EBCF}"/>
    <cellStyle name="Note 6 2 2 5 3" xfId="46907" xr:uid="{E4845C12-A666-4C63-B6AB-F35A3D8EA9DE}"/>
    <cellStyle name="Note 6 2 2 5 3 2" xfId="46908" xr:uid="{8F02C1C1-8B3C-4C4E-85D5-4D7B3848927E}"/>
    <cellStyle name="Note 6 2 2 5 4" xfId="46909" xr:uid="{C876FB0F-706F-45B9-AA44-2C0FE50F5D95}"/>
    <cellStyle name="Note 6 2 2 6" xfId="46910" xr:uid="{8267D35F-A8C0-407B-A252-93E892C55061}"/>
    <cellStyle name="Note 6 2 2 6 2" xfId="46911" xr:uid="{F52F8064-637E-4D03-8250-9E8EAC365F54}"/>
    <cellStyle name="Note 6 2 2 6 2 2" xfId="46912" xr:uid="{98BD8F64-6929-43F2-83F9-80D6FAC44344}"/>
    <cellStyle name="Note 6 2 2 6 3" xfId="46913" xr:uid="{D7B04EA4-58DF-4F96-A234-6EF05D23F30A}"/>
    <cellStyle name="Note 6 2 2 7" xfId="46914" xr:uid="{D08DCF16-77F8-42F9-90D5-353AB8D079B5}"/>
    <cellStyle name="Note 6 2 2 7 2" xfId="46915" xr:uid="{65693E71-C492-4D2C-90BF-EFFE2A8AFAB9}"/>
    <cellStyle name="Note 6 2 2 8" xfId="46916" xr:uid="{43CF7465-5BFC-48B3-BC9B-EDCEB4B045F5}"/>
    <cellStyle name="Note 6 2 2 8 2" xfId="46917" xr:uid="{3C483C3D-91A6-45E0-A307-CC7B087F7D5D}"/>
    <cellStyle name="Note 6 2 2 9" xfId="46918" xr:uid="{C10A07C9-5128-4803-9340-AB7BDF9B5AC0}"/>
    <cellStyle name="Note 6 2 3" xfId="46919" xr:uid="{5B377AE3-447E-4DCA-80C7-9CD13F5F47EF}"/>
    <cellStyle name="Note 6 2 3 2" xfId="46920" xr:uid="{9E73048A-2A2D-4478-A55F-259D1A6C85B0}"/>
    <cellStyle name="Note 6 2 3 2 2" xfId="46921" xr:uid="{1760A2EE-83BF-41BE-9491-FD92775563A7}"/>
    <cellStyle name="Note 6 2 3 2 2 2" xfId="46922" xr:uid="{1EE0BD64-20F9-46F0-9281-F060130F8423}"/>
    <cellStyle name="Note 6 2 3 2 2 2 2" xfId="46923" xr:uid="{3C76D76C-D989-4C4C-AD2E-EC1D463F7955}"/>
    <cellStyle name="Note 6 2 3 2 2 2 2 2" xfId="46924" xr:uid="{ACE6CBE7-057E-48D2-9D65-4D72DD5C89D6}"/>
    <cellStyle name="Note 6 2 3 2 2 2 3" xfId="46925" xr:uid="{804CA797-38A8-434C-82FC-1B980094BE49}"/>
    <cellStyle name="Note 6 2 3 2 2 3" xfId="46926" xr:uid="{BF167940-DB7F-45DC-BD43-0A28FDBABAEB}"/>
    <cellStyle name="Note 6 2 3 2 2 3 2" xfId="46927" xr:uid="{898851B8-ED8D-4C73-B856-7F6699C2B687}"/>
    <cellStyle name="Note 6 2 3 2 2 4" xfId="46928" xr:uid="{3D35FF69-672B-492D-A0B2-F48A9C168848}"/>
    <cellStyle name="Note 6 2 3 2 2 4 2" xfId="46929" xr:uid="{AEF85878-CB23-4F01-9026-03D6ED09D2A2}"/>
    <cellStyle name="Note 6 2 3 2 2 5" xfId="46930" xr:uid="{8D148610-DBAF-46C3-9632-34FB799C992B}"/>
    <cellStyle name="Note 6 2 3 2 2 6" xfId="46931" xr:uid="{250F3C72-D25E-4B63-A5D7-A6619D861A82}"/>
    <cellStyle name="Note 6 2 3 2 3" xfId="46932" xr:uid="{1BE31B2A-4D6C-4E8B-BB4A-E01E31F49686}"/>
    <cellStyle name="Note 6 2 3 2 3 2" xfId="46933" xr:uid="{814D2B41-1F0C-4579-A274-400ADE1146C5}"/>
    <cellStyle name="Note 6 2 3 2 3 2 2" xfId="46934" xr:uid="{1F76AA59-B035-47BD-9891-D38B0CAF254C}"/>
    <cellStyle name="Note 6 2 3 2 3 3" xfId="46935" xr:uid="{7F09A4BA-8EBE-436E-82BB-B95E21CCA18E}"/>
    <cellStyle name="Note 6 2 3 2 4" xfId="46936" xr:uid="{DDECBFE0-DF06-4DD2-800A-F72BFDF1D4A3}"/>
    <cellStyle name="Note 6 2 3 2 4 2" xfId="46937" xr:uid="{C5C1CA15-1087-47CD-9438-46B0CCCAF96B}"/>
    <cellStyle name="Note 6 2 3 2 5" xfId="46938" xr:uid="{27D3B733-5F3A-43DE-90CA-9BE7D2C01139}"/>
    <cellStyle name="Note 6 2 3 2 5 2" xfId="46939" xr:uid="{4E226E69-3045-4F00-886A-68D6CA6A87AD}"/>
    <cellStyle name="Note 6 2 3 2 6" xfId="46940" xr:uid="{B4C3BD3E-0A5D-4E7E-9029-CDCF7836254D}"/>
    <cellStyle name="Note 6 2 3 2 7" xfId="46941" xr:uid="{0EE1C7FC-BC7B-4147-8EF6-CF681486B125}"/>
    <cellStyle name="Note 6 2 3 3" xfId="46942" xr:uid="{7CF6E638-951E-47E9-ACEF-8D377FC423CD}"/>
    <cellStyle name="Note 6 2 3 3 2" xfId="46943" xr:uid="{A62CA6FE-6198-40F3-ACB5-8A04F3D5284B}"/>
    <cellStyle name="Note 6 2 3 3 2 2" xfId="46944" xr:uid="{00483260-5F21-43F0-95C8-7B96445D1A5B}"/>
    <cellStyle name="Note 6 2 3 3 2 2 2" xfId="46945" xr:uid="{67DB01F4-14CC-416E-8E57-C1102E723977}"/>
    <cellStyle name="Note 6 2 3 3 2 3" xfId="46946" xr:uid="{2FA81E3F-7C66-40F4-998E-09C89EFA3DFC}"/>
    <cellStyle name="Note 6 2 3 3 3" xfId="46947" xr:uid="{FC10B682-106C-4ABF-83E4-FE521A41E710}"/>
    <cellStyle name="Note 6 2 3 3 3 2" xfId="46948" xr:uid="{581DE270-859A-4008-99FA-589883C5D36B}"/>
    <cellStyle name="Note 6 2 3 3 4" xfId="46949" xr:uid="{A67FED53-09B3-4CBA-AAAB-78E4036B6843}"/>
    <cellStyle name="Note 6 2 3 3 4 2" xfId="46950" xr:uid="{B9A09A1E-2098-4B35-961A-CCC3BBDE84A3}"/>
    <cellStyle name="Note 6 2 3 3 5" xfId="46951" xr:uid="{70F889B9-F995-4B8B-A684-5ECF6FE106A6}"/>
    <cellStyle name="Note 6 2 3 3 6" xfId="46952" xr:uid="{493ED246-549D-4471-97A0-1476D04D32D0}"/>
    <cellStyle name="Note 6 2 3 4" xfId="46953" xr:uid="{BC3FA36C-7353-4BE7-A1D2-7C1B4C873F56}"/>
    <cellStyle name="Note 6 2 3 4 2" xfId="46954" xr:uid="{724367FB-8B86-42E1-AADB-43A70E4EED2E}"/>
    <cellStyle name="Note 6 2 3 4 2 2" xfId="46955" xr:uid="{61CE5FB5-3C48-4EE2-8D5A-7EAE166B5A2D}"/>
    <cellStyle name="Note 6 2 3 4 3" xfId="46956" xr:uid="{91EBBB5A-6097-4CB6-8BCD-549CD51362C6}"/>
    <cellStyle name="Note 6 2 3 5" xfId="46957" xr:uid="{43353A7D-F93D-4AF6-9CEB-6F98DDB633F7}"/>
    <cellStyle name="Note 6 2 3 5 2" xfId="46958" xr:uid="{3ED6FF7E-37D3-4FB5-8E10-02451B616736}"/>
    <cellStyle name="Note 6 2 3 6" xfId="46959" xr:uid="{ABB9A669-934B-4C49-81D7-E270FA2EA1CF}"/>
    <cellStyle name="Note 6 2 3 6 2" xfId="46960" xr:uid="{B004A449-9FCB-4C45-A2B3-BE0057CAE383}"/>
    <cellStyle name="Note 6 2 3 7" xfId="46961" xr:uid="{6AAE7793-6D1A-490A-8587-F1C5C7468D6E}"/>
    <cellStyle name="Note 6 2 3 8" xfId="46962" xr:uid="{27A4FD3F-3196-478A-8846-5BCA0E35791D}"/>
    <cellStyle name="Note 6 2 4" xfId="46963" xr:uid="{AFD7ABBD-BBDA-4761-AB88-73A218219B24}"/>
    <cellStyle name="Note 6 2 4 2" xfId="46964" xr:uid="{D3DA180B-35C3-43E7-BA0B-50DBCE58EBE0}"/>
    <cellStyle name="Note 6 2 4 2 2" xfId="46965" xr:uid="{C23FB5F0-C6B9-4B09-825B-8E4AF4F9AC60}"/>
    <cellStyle name="Note 6 2 4 2 2 2" xfId="46966" xr:uid="{1E537D9C-0164-43D7-991F-D7449A120F6B}"/>
    <cellStyle name="Note 6 2 4 2 2 2 2" xfId="46967" xr:uid="{0C747900-955F-426B-8CBF-5264466D6858}"/>
    <cellStyle name="Note 6 2 4 2 2 3" xfId="46968" xr:uid="{173ADCA2-7D5C-4ADC-ADE0-48245E9E59E4}"/>
    <cellStyle name="Note 6 2 4 2 3" xfId="46969" xr:uid="{3E0AAC64-E0F1-478B-A32A-F30C6C252D37}"/>
    <cellStyle name="Note 6 2 4 2 3 2" xfId="46970" xr:uid="{C61EAEC7-D12E-4595-8BAC-7703DAF14766}"/>
    <cellStyle name="Note 6 2 4 2 4" xfId="46971" xr:uid="{80645270-3BFD-481C-8A4A-2CA723A2DD19}"/>
    <cellStyle name="Note 6 2 4 2 4 2" xfId="46972" xr:uid="{73AA768F-17FC-42DA-9B10-EF2F9A2391D5}"/>
    <cellStyle name="Note 6 2 4 2 5" xfId="46973" xr:uid="{D3871F84-5D4D-4590-9066-557A7E32F9DF}"/>
    <cellStyle name="Note 6 2 4 2 6" xfId="46974" xr:uid="{C6F5C2F7-2C9D-4260-973C-7A303585634D}"/>
    <cellStyle name="Note 6 2 4 3" xfId="46975" xr:uid="{FD61997F-5E0C-4BC9-BC2E-D2993BD035D5}"/>
    <cellStyle name="Note 6 2 4 3 2" xfId="46976" xr:uid="{2CB9FDB4-3479-4F5D-B225-B5687A477CBB}"/>
    <cellStyle name="Note 6 2 4 3 2 2" xfId="46977" xr:uid="{5922894E-A6C8-47BD-9D6B-B052CA2B2574}"/>
    <cellStyle name="Note 6 2 4 3 3" xfId="46978" xr:uid="{5ACA4AF5-B78C-4B82-A07E-E05BDC804BB1}"/>
    <cellStyle name="Note 6 2 4 4" xfId="46979" xr:uid="{DD0D9EE1-C8B2-4798-A8E7-ED86399F10C2}"/>
    <cellStyle name="Note 6 2 4 4 2" xfId="46980" xr:uid="{1A053DF9-441B-411E-9DC0-680F829D9466}"/>
    <cellStyle name="Note 6 2 4 5" xfId="46981" xr:uid="{19274D08-4193-4EC8-A6BD-35872569E554}"/>
    <cellStyle name="Note 6 2 4 5 2" xfId="46982" xr:uid="{3686AD5A-6D19-4ED3-9F63-A69D9782279E}"/>
    <cellStyle name="Note 6 2 4 6" xfId="46983" xr:uid="{2C799473-1028-48EA-9F2A-0FEB4811432E}"/>
    <cellStyle name="Note 6 2 4 7" xfId="46984" xr:uid="{ECD0EA86-EF19-4545-B599-7BDB2B8FA984}"/>
    <cellStyle name="Note 6 2 5" xfId="46985" xr:uid="{B44AC1AE-0D2B-4BA8-8EE2-EE52D054BE32}"/>
    <cellStyle name="Note 6 2 5 2" xfId="46986" xr:uid="{D4D7389B-8463-4E40-BCD2-7BA353F2A889}"/>
    <cellStyle name="Note 6 2 5 2 2" xfId="46987" xr:uid="{AA013378-7AD7-4A73-9329-E88F9CC7EA4E}"/>
    <cellStyle name="Note 6 2 5 2 2 2" xfId="46988" xr:uid="{3F4AF1A6-E4EB-4A22-BAB8-64C94B67F407}"/>
    <cellStyle name="Note 6 2 5 2 2 2 2" xfId="46989" xr:uid="{6B9C0698-FD64-42B2-9F02-6D9666BE7CB5}"/>
    <cellStyle name="Note 6 2 5 2 2 3" xfId="46990" xr:uid="{E4FF5E4D-8E08-45A3-993E-A2135B457512}"/>
    <cellStyle name="Note 6 2 5 2 3" xfId="46991" xr:uid="{01C12F6A-45EB-41F8-9A68-0756CD1E6087}"/>
    <cellStyle name="Note 6 2 5 2 3 2" xfId="46992" xr:uid="{6AC23494-51E4-4308-AEE7-7C8448862E88}"/>
    <cellStyle name="Note 6 2 5 2 4" xfId="46993" xr:uid="{88AE34CE-993E-4E34-BDAA-670081CCD7A9}"/>
    <cellStyle name="Note 6 2 5 3" xfId="46994" xr:uid="{05F9E1E7-8DE6-4634-960B-F01144552C5D}"/>
    <cellStyle name="Note 6 2 5 3 2" xfId="46995" xr:uid="{293158CF-204F-4363-92F6-80F258BDD9AC}"/>
    <cellStyle name="Note 6 2 5 3 2 2" xfId="46996" xr:uid="{CF2ADC40-EB16-4F6A-A2A0-3EBFA77D5270}"/>
    <cellStyle name="Note 6 2 5 3 3" xfId="46997" xr:uid="{0005D55C-DC82-4E32-BF23-8FFFB807D3D6}"/>
    <cellStyle name="Note 6 2 5 4" xfId="46998" xr:uid="{1C3E9DAF-5E47-4E7C-B176-133E54ED7735}"/>
    <cellStyle name="Note 6 2 5 4 2" xfId="46999" xr:uid="{4C5109AF-38DC-4A06-88A0-F403163E75B6}"/>
    <cellStyle name="Note 6 2 5 5" xfId="47000" xr:uid="{389BB934-CF99-4A6A-91A3-FBD06986142C}"/>
    <cellStyle name="Note 6 2 5 5 2" xfId="47001" xr:uid="{95340036-9FB4-4392-8B12-92323C46E05B}"/>
    <cellStyle name="Note 6 2 5 6" xfId="47002" xr:uid="{9C39242D-4697-462A-98A6-1C608EC3B0B2}"/>
    <cellStyle name="Note 6 2 5 7" xfId="47003" xr:uid="{418D7F6D-576B-4DEE-8FEA-5AC393DF7B8F}"/>
    <cellStyle name="Note 6 2 6" xfId="47004" xr:uid="{B014DCAF-B0BB-4F6C-9997-9E1C07769062}"/>
    <cellStyle name="Note 6 2 6 2" xfId="47005" xr:uid="{024E7C4B-0DDF-4A43-9AB1-35A8F1EADA21}"/>
    <cellStyle name="Note 6 2 6 2 2" xfId="47006" xr:uid="{81BD8710-D078-4644-A035-9A57C266E4C6}"/>
    <cellStyle name="Note 6 2 6 2 2 2" xfId="47007" xr:uid="{4CDDA3A5-3E94-4219-B8D3-63EAA1343103}"/>
    <cellStyle name="Note 6 2 6 2 2 2 2" xfId="47008" xr:uid="{7630E24C-719B-4485-8DE9-14C8F3B4D1D8}"/>
    <cellStyle name="Note 6 2 6 2 2 3" xfId="47009" xr:uid="{3BF50AB6-387A-4A78-9307-B858FCB36FDC}"/>
    <cellStyle name="Note 6 2 6 2 3" xfId="47010" xr:uid="{6FF39377-CD91-42DE-B6D6-439268689625}"/>
    <cellStyle name="Note 6 2 6 2 3 2" xfId="47011" xr:uid="{4DA14621-82EF-48A6-B8C1-425D589DFA51}"/>
    <cellStyle name="Note 6 2 6 2 4" xfId="47012" xr:uid="{A42B973C-B604-4F92-9241-A4F21E98DA1B}"/>
    <cellStyle name="Note 6 2 6 3" xfId="47013" xr:uid="{5A05BEDC-557F-421F-A8E9-59E42897553C}"/>
    <cellStyle name="Note 6 2 6 3 2" xfId="47014" xr:uid="{664CE876-9866-4E1C-B810-0ACBDCCFF232}"/>
    <cellStyle name="Note 6 2 6 3 2 2" xfId="47015" xr:uid="{2E22C3A4-49A0-4482-B9CF-7F1AB7D1E8CD}"/>
    <cellStyle name="Note 6 2 6 3 3" xfId="47016" xr:uid="{C88AF175-81F7-4FA3-895E-BAA1CFB9BC7C}"/>
    <cellStyle name="Note 6 2 6 4" xfId="47017" xr:uid="{B6F8E628-710E-4715-86ED-26FE7C22B210}"/>
    <cellStyle name="Note 6 2 6 4 2" xfId="47018" xr:uid="{B64627EB-E50B-43FE-AA72-6782892BA797}"/>
    <cellStyle name="Note 6 2 6 5" xfId="47019" xr:uid="{FE6455CF-BC54-4AA2-AA8D-FC8A1042A6EB}"/>
    <cellStyle name="Note 6 2 7" xfId="47020" xr:uid="{6604B61E-B8AD-498C-834C-446C57594505}"/>
    <cellStyle name="Note 6 2 7 2" xfId="47021" xr:uid="{8944EB06-38A0-4D1D-BF29-1404B3B6A927}"/>
    <cellStyle name="Note 6 2 7 2 2" xfId="47022" xr:uid="{396D8C43-874D-4497-B818-9586F4D30595}"/>
    <cellStyle name="Note 6 2 7 2 2 2" xfId="47023" xr:uid="{58B88960-7312-4A4C-9392-E5657228250B}"/>
    <cellStyle name="Note 6 2 7 2 2 2 2" xfId="47024" xr:uid="{8C319C3B-4C0D-47D7-96E4-B080D1185594}"/>
    <cellStyle name="Note 6 2 7 2 2 3" xfId="47025" xr:uid="{B7D5621B-CB3C-4162-898D-D5D58DA920E3}"/>
    <cellStyle name="Note 6 2 7 2 3" xfId="47026" xr:uid="{4D0DD8B2-1580-4775-A29B-A519153D7C1F}"/>
    <cellStyle name="Note 6 2 7 2 3 2" xfId="47027" xr:uid="{CFB48868-1590-4787-9212-3696F178EEA4}"/>
    <cellStyle name="Note 6 2 7 2 4" xfId="47028" xr:uid="{5E91C677-15BA-4388-AEF8-CBE56ACC0A16}"/>
    <cellStyle name="Note 6 2 7 3" xfId="47029" xr:uid="{BA90F304-DCD5-4BAB-895F-26BA142C8D9B}"/>
    <cellStyle name="Note 6 2 7 3 2" xfId="47030" xr:uid="{EFD41593-4200-4DD2-B9D5-D2821B80C027}"/>
    <cellStyle name="Note 6 2 7 3 2 2" xfId="47031" xr:uid="{345DC8DF-9FB6-4EE3-9C76-777D582FE5D6}"/>
    <cellStyle name="Note 6 2 7 3 3" xfId="47032" xr:uid="{2DBD49CF-A24C-4A10-B18C-4638A99034A9}"/>
    <cellStyle name="Note 6 2 7 4" xfId="47033" xr:uid="{AA87F783-93F5-48D4-A5CB-C8D027AD8BBD}"/>
    <cellStyle name="Note 6 2 7 4 2" xfId="47034" xr:uid="{85D61023-3671-4930-9B8D-BCEEF9237029}"/>
    <cellStyle name="Note 6 2 7 5" xfId="47035" xr:uid="{FE72CE5F-468B-4850-A030-6C9A88D22711}"/>
    <cellStyle name="Note 6 2 8" xfId="47036" xr:uid="{88C86F9F-FEF4-46E0-AB7D-D7A6F728ECF3}"/>
    <cellStyle name="Note 6 2 8 2" xfId="47037" xr:uid="{832BE835-135C-4DF6-B0AD-37DA48519AFA}"/>
    <cellStyle name="Note 6 2 8 2 2" xfId="47038" xr:uid="{D1581C67-B9E9-4E45-BAAE-961898A7D96F}"/>
    <cellStyle name="Note 6 2 8 2 2 2" xfId="47039" xr:uid="{71114EC7-2ABD-4B83-8A66-D1C8EA0636E3}"/>
    <cellStyle name="Note 6 2 8 2 3" xfId="47040" xr:uid="{3D36393D-B5B1-4F98-9D70-8191CC1C3DF5}"/>
    <cellStyle name="Note 6 2 8 3" xfId="47041" xr:uid="{7C56F9E4-2046-4C54-B6B3-5B4C89842652}"/>
    <cellStyle name="Note 6 2 8 3 2" xfId="47042" xr:uid="{A652B810-05A9-44A5-AA4F-6F2B8A2B4F45}"/>
    <cellStyle name="Note 6 2 8 4" xfId="47043" xr:uid="{16E35C45-8515-4341-A342-C2386F315A82}"/>
    <cellStyle name="Note 6 2 9" xfId="47044" xr:uid="{5A7D4CF6-FCCC-42EE-ADB2-8D332D6BC612}"/>
    <cellStyle name="Note 6 2 9 2" xfId="47045" xr:uid="{8E7C6D7A-FA59-4748-8183-503119D64D6A}"/>
    <cellStyle name="Note 6 2 9 2 2" xfId="47046" xr:uid="{70018B4E-75CD-4548-A76D-DE419B746862}"/>
    <cellStyle name="Note 6 2 9 3" xfId="47047" xr:uid="{A5874951-2003-4E01-9D25-F0ACBBAB5E52}"/>
    <cellStyle name="Note 6 3" xfId="47048" xr:uid="{02BEE582-0FC8-4DFE-89A4-4929DE7D3DAE}"/>
    <cellStyle name="Note 6 3 10" xfId="47049" xr:uid="{E97462BA-9589-4447-9C30-04CCBEA7C123}"/>
    <cellStyle name="Note 6 3 11" xfId="47050" xr:uid="{EBD203E7-1E34-4843-B3C8-CC90BC650CB4}"/>
    <cellStyle name="Note 6 3 2" xfId="47051" xr:uid="{47017864-B0A7-4BD9-9981-11D3E1872AC3}"/>
    <cellStyle name="Note 6 3 2 2" xfId="47052" xr:uid="{D2DD32A7-A209-476A-B4C2-ABECC68FE3CF}"/>
    <cellStyle name="Note 6 3 2 2 2" xfId="47053" xr:uid="{2C0C7058-3CBA-4C02-88EC-77B7D876E303}"/>
    <cellStyle name="Note 6 3 2 2 2 2" xfId="47054" xr:uid="{D3616DB6-8F0A-434B-86CB-A5CD12058518}"/>
    <cellStyle name="Note 6 3 2 2 2 2 2" xfId="47055" xr:uid="{8C71B1D0-B4D7-4C74-A2B2-4D098F2A8B3D}"/>
    <cellStyle name="Note 6 3 2 2 2 2 2 2" xfId="47056" xr:uid="{E743B12F-2096-4EAF-A169-718E99FE1BE1}"/>
    <cellStyle name="Note 6 3 2 2 2 2 3" xfId="47057" xr:uid="{75B6137D-2BD6-47DB-B349-424057BF2BF6}"/>
    <cellStyle name="Note 6 3 2 2 2 3" xfId="47058" xr:uid="{44572F4F-BE0D-48DE-8A39-34B1A829D744}"/>
    <cellStyle name="Note 6 3 2 2 2 3 2" xfId="47059" xr:uid="{3C6FE82D-F07A-4F4F-B9BD-0B88FDBE89D4}"/>
    <cellStyle name="Note 6 3 2 2 2 4" xfId="47060" xr:uid="{52A51D7D-28E7-42EB-AD5F-B0F38B45CFA5}"/>
    <cellStyle name="Note 6 3 2 2 2 4 2" xfId="47061" xr:uid="{2364A374-B03C-4463-BF6D-D7FA727B87CC}"/>
    <cellStyle name="Note 6 3 2 2 2 5" xfId="47062" xr:uid="{0795554A-41A9-46E3-857B-A7308A6AB74C}"/>
    <cellStyle name="Note 6 3 2 2 2 6" xfId="47063" xr:uid="{6EE6C01D-818E-462F-AEFE-A19BDE06E41E}"/>
    <cellStyle name="Note 6 3 2 2 3" xfId="47064" xr:uid="{90F3CB46-DCB2-49BE-BFDE-F252EBAC5F88}"/>
    <cellStyle name="Note 6 3 2 2 3 2" xfId="47065" xr:uid="{516D2FF0-89D3-4C80-884F-BA201CF1A69B}"/>
    <cellStyle name="Note 6 3 2 2 3 2 2" xfId="47066" xr:uid="{49B03E21-8842-44C7-A397-9307EA5249D3}"/>
    <cellStyle name="Note 6 3 2 2 3 3" xfId="47067" xr:uid="{3AD0D234-AD1B-432D-BA51-D73BEF605B70}"/>
    <cellStyle name="Note 6 3 2 2 4" xfId="47068" xr:uid="{CFBA4D14-9129-4716-AF1D-CAB5F01E22F5}"/>
    <cellStyle name="Note 6 3 2 2 4 2" xfId="47069" xr:uid="{5110D085-3EB3-4EBC-B37C-DEB6A2A3D402}"/>
    <cellStyle name="Note 6 3 2 2 5" xfId="47070" xr:uid="{18FCF759-D3C0-4ECB-A6E0-4C3E9AA7AEB8}"/>
    <cellStyle name="Note 6 3 2 2 5 2" xfId="47071" xr:uid="{906788A7-17BB-44F1-9D8B-EE6ABA179E0A}"/>
    <cellStyle name="Note 6 3 2 2 6" xfId="47072" xr:uid="{ADE37A88-3333-4AB0-8E79-7BBBE17816B9}"/>
    <cellStyle name="Note 6 3 2 2 7" xfId="47073" xr:uid="{533BBD8B-89E4-4938-B528-CEF6CD1735DD}"/>
    <cellStyle name="Note 6 3 2 3" xfId="47074" xr:uid="{83361AC1-AA52-4F9F-BFB3-244474EFAB33}"/>
    <cellStyle name="Note 6 3 2 3 2" xfId="47075" xr:uid="{20CD2F73-D3F9-4805-B311-9B8231351F01}"/>
    <cellStyle name="Note 6 3 2 3 2 2" xfId="47076" xr:uid="{05718EBD-ACDB-4E6A-AFAB-ED9879012D1C}"/>
    <cellStyle name="Note 6 3 2 3 2 2 2" xfId="47077" xr:uid="{1FA3B895-F634-470F-9A8D-AF332EF7FC96}"/>
    <cellStyle name="Note 6 3 2 3 2 2 2 2" xfId="47078" xr:uid="{751D5799-ABEE-473E-B541-E85C3EBDC353}"/>
    <cellStyle name="Note 6 3 2 3 2 2 3" xfId="47079" xr:uid="{F0B5CCB2-601D-4527-9C29-60B7A8F8CFC0}"/>
    <cellStyle name="Note 6 3 2 3 2 3" xfId="47080" xr:uid="{CAB40424-EB7B-42A5-AD4E-27ED8FBE8E62}"/>
    <cellStyle name="Note 6 3 2 3 2 3 2" xfId="47081" xr:uid="{B0747B5E-FEA3-4EB6-985F-980701B46AD4}"/>
    <cellStyle name="Note 6 3 2 3 2 4" xfId="47082" xr:uid="{37984A33-69DF-4AD0-B351-FBAF2F7D757A}"/>
    <cellStyle name="Note 6 3 2 3 3" xfId="47083" xr:uid="{42BFD36B-04E7-47AF-8B5D-454B305ABE69}"/>
    <cellStyle name="Note 6 3 2 3 3 2" xfId="47084" xr:uid="{C5263C2E-82FB-4966-8F94-16A5612CAB17}"/>
    <cellStyle name="Note 6 3 2 3 3 2 2" xfId="47085" xr:uid="{C0E78DBB-AA1C-438F-B9CA-2371FB1ED70A}"/>
    <cellStyle name="Note 6 3 2 3 3 3" xfId="47086" xr:uid="{CEB752AA-DF6D-4746-A34D-E8A70BBFEFE3}"/>
    <cellStyle name="Note 6 3 2 3 4" xfId="47087" xr:uid="{C92D8644-DCC8-4166-8256-FEC87FDC98E2}"/>
    <cellStyle name="Note 6 3 2 3 4 2" xfId="47088" xr:uid="{EC50D466-EE71-4AA4-8950-4B7189A7E3FF}"/>
    <cellStyle name="Note 6 3 2 3 5" xfId="47089" xr:uid="{F666C120-B39C-4349-85CE-2834FB8C3E12}"/>
    <cellStyle name="Note 6 3 2 3 5 2" xfId="47090" xr:uid="{59C4A878-2349-4B16-B7A2-4ECD97D74A90}"/>
    <cellStyle name="Note 6 3 2 3 6" xfId="47091" xr:uid="{028850DF-47BD-4840-A178-3F6133F5DC3C}"/>
    <cellStyle name="Note 6 3 2 3 7" xfId="47092" xr:uid="{C0DC7E63-25BF-448E-9030-67A84733022F}"/>
    <cellStyle name="Note 6 3 2 4" xfId="47093" xr:uid="{643DB491-8167-4E59-8EBF-C0407CD26715}"/>
    <cellStyle name="Note 6 3 2 4 2" xfId="47094" xr:uid="{36D09C34-7300-4537-8707-739469DD346F}"/>
    <cellStyle name="Note 6 3 2 4 2 2" xfId="47095" xr:uid="{9471790C-C05F-49E2-84FE-DD498D0A9CF2}"/>
    <cellStyle name="Note 6 3 2 4 2 2 2" xfId="47096" xr:uid="{764C44BD-2322-4E93-9C50-E3ECC76C4D22}"/>
    <cellStyle name="Note 6 3 2 4 2 3" xfId="47097" xr:uid="{52FC421F-A02E-49D4-807E-8242B0806620}"/>
    <cellStyle name="Note 6 3 2 4 3" xfId="47098" xr:uid="{ED34F96D-A9A7-47E9-8806-6A1BAC24EFEE}"/>
    <cellStyle name="Note 6 3 2 4 3 2" xfId="47099" xr:uid="{0EE42018-357C-47A1-95AB-7AD560E5DD1A}"/>
    <cellStyle name="Note 6 3 2 4 4" xfId="47100" xr:uid="{85C9B72E-E5BE-4810-87C1-F6E470811C4B}"/>
    <cellStyle name="Note 6 3 2 5" xfId="47101" xr:uid="{70E12522-BD2B-4380-8C01-DE41261AFCA7}"/>
    <cellStyle name="Note 6 3 2 5 2" xfId="47102" xr:uid="{BC9EFD7C-3988-4A37-A924-3443A01B570A}"/>
    <cellStyle name="Note 6 3 2 5 2 2" xfId="47103" xr:uid="{C10800EB-6FC2-4675-8E25-4BD040F9EB56}"/>
    <cellStyle name="Note 6 3 2 5 3" xfId="47104" xr:uid="{38769C3D-5AAE-45D4-854F-1832BCEAD602}"/>
    <cellStyle name="Note 6 3 2 6" xfId="47105" xr:uid="{625ACC07-6B7E-4EB2-B467-9C27B4E1EABE}"/>
    <cellStyle name="Note 6 3 2 6 2" xfId="47106" xr:uid="{65CE2456-7FAC-4FAC-82C7-804D36BDF82C}"/>
    <cellStyle name="Note 6 3 2 7" xfId="47107" xr:uid="{4EC93C52-6E64-4951-8027-134EFBDFDA19}"/>
    <cellStyle name="Note 6 3 2 7 2" xfId="47108" xr:uid="{7EB4E71F-F004-4873-AFBD-5F6ADE558038}"/>
    <cellStyle name="Note 6 3 2 8" xfId="47109" xr:uid="{5B7D9563-48FA-47B5-8C8F-A75C9CA9DAAD}"/>
    <cellStyle name="Note 6 3 2 9" xfId="47110" xr:uid="{85767283-3B9B-45D0-B717-E72102580006}"/>
    <cellStyle name="Note 6 3 3" xfId="47111" xr:uid="{36EA885A-E57F-45F6-AC98-B8B5142A274D}"/>
    <cellStyle name="Note 6 3 3 2" xfId="47112" xr:uid="{5809701C-6E43-4495-A732-2EBED9EE8130}"/>
    <cellStyle name="Note 6 3 3 2 2" xfId="47113" xr:uid="{655BB5C9-B576-4A18-9B38-E26296116B9D}"/>
    <cellStyle name="Note 6 3 3 2 2 2" xfId="47114" xr:uid="{847DD496-CBD0-44D0-85E2-885B2CD79093}"/>
    <cellStyle name="Note 6 3 3 2 2 2 2" xfId="47115" xr:uid="{088D98E3-0C34-4546-B767-81C21C3A0451}"/>
    <cellStyle name="Note 6 3 3 2 2 2 2 2" xfId="47116" xr:uid="{47164D36-ED36-489E-AA23-A57BA6A2BBC6}"/>
    <cellStyle name="Note 6 3 3 2 2 2 3" xfId="47117" xr:uid="{11DF4719-C77E-4F3C-820E-B984450AACA6}"/>
    <cellStyle name="Note 6 3 3 2 2 3" xfId="47118" xr:uid="{4668BA4A-7D3C-4184-9580-F2F6A2CA2CF3}"/>
    <cellStyle name="Note 6 3 3 2 2 3 2" xfId="47119" xr:uid="{036A705D-E5C1-4A52-B2AC-90705364620A}"/>
    <cellStyle name="Note 6 3 3 2 2 4" xfId="47120" xr:uid="{D3D7C097-DC4A-46D0-9D8C-D85638D7C8A5}"/>
    <cellStyle name="Note 6 3 3 2 3" xfId="47121" xr:uid="{266D7E4A-90FE-4520-8835-D663AEF25632}"/>
    <cellStyle name="Note 6 3 3 2 3 2" xfId="47122" xr:uid="{DDB1DAC9-7D4E-4A45-B622-BF2ABFEB1D44}"/>
    <cellStyle name="Note 6 3 3 2 3 2 2" xfId="47123" xr:uid="{B62CC56D-6EDE-4AEF-BFBC-59069E695779}"/>
    <cellStyle name="Note 6 3 3 2 3 3" xfId="47124" xr:uid="{B94946EE-AAA9-41BF-8DCA-C8E21BC81A8B}"/>
    <cellStyle name="Note 6 3 3 2 4" xfId="47125" xr:uid="{E2914B4E-79A7-4A66-981D-F0F81B1CDB9B}"/>
    <cellStyle name="Note 6 3 3 2 4 2" xfId="47126" xr:uid="{5990A374-D892-4F2F-B612-7C2373B8588F}"/>
    <cellStyle name="Note 6 3 3 2 5" xfId="47127" xr:uid="{35C839E9-B179-4E62-9470-97D0A31FC6C6}"/>
    <cellStyle name="Note 6 3 3 2 5 2" xfId="47128" xr:uid="{6EA22F4F-4278-4109-9BBC-5CF47FE50436}"/>
    <cellStyle name="Note 6 3 3 2 6" xfId="47129" xr:uid="{49ABE131-957A-4331-AE25-805F37410563}"/>
    <cellStyle name="Note 6 3 3 2 7" xfId="47130" xr:uid="{3AFE4666-7677-494E-BC8A-E51406664439}"/>
    <cellStyle name="Note 6 3 3 3" xfId="47131" xr:uid="{C7920D1E-13CC-4582-A96E-F8CAE9198EF3}"/>
    <cellStyle name="Note 6 3 3 3 2" xfId="47132" xr:uid="{93C6DAFF-4021-4B91-8D4B-B019FCEC03C7}"/>
    <cellStyle name="Note 6 3 3 3 2 2" xfId="47133" xr:uid="{D54F3C39-3F8D-4365-AFDC-7EDFD6B5045D}"/>
    <cellStyle name="Note 6 3 3 3 2 2 2" xfId="47134" xr:uid="{1904DA13-F64B-4BC9-8B6D-59BA5AA944BD}"/>
    <cellStyle name="Note 6 3 3 3 2 2 2 2" xfId="47135" xr:uid="{0ADAA47D-02BF-47C1-8B30-911C4331B58B}"/>
    <cellStyle name="Note 6 3 3 3 2 2 3" xfId="47136" xr:uid="{E0D2BA93-5435-4D66-8F52-44B7009BCCFF}"/>
    <cellStyle name="Note 6 3 3 3 2 3" xfId="47137" xr:uid="{8375987D-46E7-4349-9445-1FE0174E3B67}"/>
    <cellStyle name="Note 6 3 3 3 2 3 2" xfId="47138" xr:uid="{A5930D7C-7EB1-4918-9911-13B19C9DB04A}"/>
    <cellStyle name="Note 6 3 3 3 2 4" xfId="47139" xr:uid="{E65B42AE-FDCC-41F6-947B-182534859740}"/>
    <cellStyle name="Note 6 3 3 3 3" xfId="47140" xr:uid="{12A09A69-736C-49F7-AE68-E02CDFB1BFED}"/>
    <cellStyle name="Note 6 3 3 3 3 2" xfId="47141" xr:uid="{3A92BA90-95EE-41C1-99B4-1F503753BB23}"/>
    <cellStyle name="Note 6 3 3 3 3 2 2" xfId="47142" xr:uid="{DCC035D3-64B7-4298-BA2E-D36535158450}"/>
    <cellStyle name="Note 6 3 3 3 3 3" xfId="47143" xr:uid="{6E1B23A0-87F7-481F-8322-1CE83CDEA05C}"/>
    <cellStyle name="Note 6 3 3 3 4" xfId="47144" xr:uid="{B1921F5F-ACA0-4F96-89C4-E6FC5D9C7B78}"/>
    <cellStyle name="Note 6 3 3 3 4 2" xfId="47145" xr:uid="{9C7E1ED0-FD8D-44FD-B20A-7BB5C14A0D04}"/>
    <cellStyle name="Note 6 3 3 3 5" xfId="47146" xr:uid="{47781B7D-9CC2-453B-B886-ECDD31386DA3}"/>
    <cellStyle name="Note 6 3 3 4" xfId="47147" xr:uid="{71B5F184-4640-44B4-A6D3-01C7CF2F5F88}"/>
    <cellStyle name="Note 6 3 3 4 2" xfId="47148" xr:uid="{B05F6EDA-7ECE-44CF-9D15-C36DF65A43C2}"/>
    <cellStyle name="Note 6 3 3 4 2 2" xfId="47149" xr:uid="{6CEDC87D-DCBF-4F1A-959B-5154760F5D3D}"/>
    <cellStyle name="Note 6 3 3 4 2 2 2" xfId="47150" xr:uid="{E89D4761-94D5-43D3-A0D7-1D52B186BE46}"/>
    <cellStyle name="Note 6 3 3 4 2 3" xfId="47151" xr:uid="{8220026C-4A27-4600-B41C-CF7352BF9B81}"/>
    <cellStyle name="Note 6 3 3 4 3" xfId="47152" xr:uid="{DC93A5B6-542D-48A1-90EA-475AB2A512A1}"/>
    <cellStyle name="Note 6 3 3 4 3 2" xfId="47153" xr:uid="{485B4846-72C7-4D5D-9A6B-199FCF7DDAD1}"/>
    <cellStyle name="Note 6 3 3 4 4" xfId="47154" xr:uid="{319DED29-50DF-469F-8F59-033BCB062FB2}"/>
    <cellStyle name="Note 6 3 3 5" xfId="47155" xr:uid="{FE4B2C41-E692-49CF-966A-3B2000A8D2B2}"/>
    <cellStyle name="Note 6 3 3 5 2" xfId="47156" xr:uid="{B6276BF3-6293-4650-8C23-7A599A2D2AD1}"/>
    <cellStyle name="Note 6 3 3 5 2 2" xfId="47157" xr:uid="{1BD35EF9-F257-40A4-A047-7804C3ADFBB1}"/>
    <cellStyle name="Note 6 3 3 5 3" xfId="47158" xr:uid="{F5D1679C-86F5-4284-902E-0C4C96611010}"/>
    <cellStyle name="Note 6 3 3 6" xfId="47159" xr:uid="{620FD0CA-57A3-488C-9E4C-8A358EEC6D81}"/>
    <cellStyle name="Note 6 3 3 6 2" xfId="47160" xr:uid="{84CBF9A7-92F0-430C-8E20-A2569D5E2A2E}"/>
    <cellStyle name="Note 6 3 3 7" xfId="47161" xr:uid="{FF81C194-EDD7-436C-B801-46638F728E25}"/>
    <cellStyle name="Note 6 3 3 7 2" xfId="47162" xr:uid="{013D24A8-5E06-466D-B5BE-124528ECD1F2}"/>
    <cellStyle name="Note 6 3 3 8" xfId="47163" xr:uid="{9876ACE9-024A-4B75-928B-91D715088873}"/>
    <cellStyle name="Note 6 3 3 9" xfId="47164" xr:uid="{396A14AF-1FFD-4AD4-B1F2-57B78A0374E5}"/>
    <cellStyle name="Note 6 3 4" xfId="47165" xr:uid="{88AACDEC-36BA-4733-9C55-A354549B6C18}"/>
    <cellStyle name="Note 6 3 4 2" xfId="47166" xr:uid="{116B1F68-22D6-49AD-B5CA-279EC3CDE2D4}"/>
    <cellStyle name="Note 6 3 4 2 2" xfId="47167" xr:uid="{0DFE8E85-8032-4356-BCA0-95778FAE3EAE}"/>
    <cellStyle name="Note 6 3 4 3" xfId="47168" xr:uid="{3163CF09-B7B7-4729-A55D-96ED25F2A767}"/>
    <cellStyle name="Note 6 3 5" xfId="47169" xr:uid="{6B7CBFB1-C0A3-4A65-B338-8C3016281D38}"/>
    <cellStyle name="Note 6 3 5 2" xfId="47170" xr:uid="{59A581B9-94B6-4FCC-8A0D-DC9AE52FF3FE}"/>
    <cellStyle name="Note 6 3 5 2 2" xfId="47171" xr:uid="{19F69A42-60E3-4D15-83F7-940C3CD877AA}"/>
    <cellStyle name="Note 6 3 5 2 2 2" xfId="47172" xr:uid="{84999D9A-C6AC-4922-8B79-9F34D257F7E6}"/>
    <cellStyle name="Note 6 3 5 2 2 2 2" xfId="47173" xr:uid="{54A62E53-00BB-4A82-8420-DDCB3B3886A0}"/>
    <cellStyle name="Note 6 3 5 2 2 3" xfId="47174" xr:uid="{29CEDD14-7B83-4E86-9683-5BA042AFD00A}"/>
    <cellStyle name="Note 6 3 5 2 3" xfId="47175" xr:uid="{B48AA853-DED2-464A-A5DA-D16E399D355D}"/>
    <cellStyle name="Note 6 3 5 2 3 2" xfId="47176" xr:uid="{2F613BDF-BD9F-49EF-B72B-43D98A9F000E}"/>
    <cellStyle name="Note 6 3 5 2 4" xfId="47177" xr:uid="{9E0C3B2B-C6BD-400F-92A8-35F2CB399B7B}"/>
    <cellStyle name="Note 6 3 5 3" xfId="47178" xr:uid="{CCE7AE78-697B-440C-82DA-632C407A91F5}"/>
    <cellStyle name="Note 6 3 5 3 2" xfId="47179" xr:uid="{BC98E30B-296C-4B7C-8686-4173062CDA7B}"/>
    <cellStyle name="Note 6 3 5 3 2 2" xfId="47180" xr:uid="{3073E9FC-C012-4883-9D99-0EDEFE311577}"/>
    <cellStyle name="Note 6 3 5 3 3" xfId="47181" xr:uid="{637EACDF-A881-4A4E-A923-749CB91A0070}"/>
    <cellStyle name="Note 6 3 5 4" xfId="47182" xr:uid="{E9DD511A-9C2F-49CF-A77C-9F61BE649CC9}"/>
    <cellStyle name="Note 6 3 5 4 2" xfId="47183" xr:uid="{7BB6269B-F8E6-46F2-B67D-37CE7F4D6813}"/>
    <cellStyle name="Note 6 3 5 5" xfId="47184" xr:uid="{37DA879D-62C4-473D-839A-A6DBDCB6028C}"/>
    <cellStyle name="Note 6 3 6" xfId="47185" xr:uid="{4B444F93-1368-426D-B55C-BD4696C7926B}"/>
    <cellStyle name="Note 6 3 6 2" xfId="47186" xr:uid="{D7AFBD2D-C5E3-4679-A281-67A37C85E707}"/>
    <cellStyle name="Note 6 3 6 2 2" xfId="47187" xr:uid="{AE13D3A3-8CED-445B-BFD0-D7C8E812B3B7}"/>
    <cellStyle name="Note 6 3 6 2 2 2" xfId="47188" xr:uid="{BCBC73E7-07BB-49C3-9543-29050061CA21}"/>
    <cellStyle name="Note 6 3 6 2 3" xfId="47189" xr:uid="{317778DC-95AA-4C3D-971C-64BFE66FA2B6}"/>
    <cellStyle name="Note 6 3 6 3" xfId="47190" xr:uid="{50EDD5EB-34F0-4B59-80A5-29F71C736533}"/>
    <cellStyle name="Note 6 3 6 3 2" xfId="47191" xr:uid="{4EDB23A9-FC50-4750-8796-638D44F30204}"/>
    <cellStyle name="Note 6 3 6 4" xfId="47192" xr:uid="{5E60356B-D61F-47B7-A44D-D49FF5C56283}"/>
    <cellStyle name="Note 6 3 7" xfId="47193" xr:uid="{20AC94DC-568B-4615-AC5D-0D9B42442B4A}"/>
    <cellStyle name="Note 6 3 7 2" xfId="47194" xr:uid="{8E69FE93-42DE-4CFA-B0AC-6C8DEE49AF68}"/>
    <cellStyle name="Note 6 3 7 2 2" xfId="47195" xr:uid="{D46135EB-DFA0-4E55-AF38-4531066AAADA}"/>
    <cellStyle name="Note 6 3 7 3" xfId="47196" xr:uid="{B81823F5-95B7-4EB0-A4AF-4FB9378D8E1F}"/>
    <cellStyle name="Note 6 3 8" xfId="47197" xr:uid="{71C8D27B-1872-4800-A6EA-6DFD0361380F}"/>
    <cellStyle name="Note 6 3 8 2" xfId="47198" xr:uid="{116D2648-03D6-4EA2-9AEF-4843C254AE7F}"/>
    <cellStyle name="Note 6 3 9" xfId="47199" xr:uid="{1DB01AF1-823A-440C-B1A4-D728D78B215D}"/>
    <cellStyle name="Note 6 3 9 2" xfId="47200" xr:uid="{42B6D526-3ECF-4277-B8A8-A54B8984459E}"/>
    <cellStyle name="Note 6 4" xfId="47201" xr:uid="{D0A6F42F-1834-4E4E-AD27-32ED1CCB1FBF}"/>
    <cellStyle name="Note 6 4 2" xfId="47202" xr:uid="{1C15E92C-7024-4637-8345-6EE33F2BFE0E}"/>
    <cellStyle name="Note 6 4 2 2" xfId="47203" xr:uid="{41D7DDD3-9CA3-47E2-8E4E-988A3F534CD6}"/>
    <cellStyle name="Note 6 4 2 2 2" xfId="47204" xr:uid="{7BE63E89-F516-499C-8B36-4859447D10D7}"/>
    <cellStyle name="Note 6 4 2 2 2 2" xfId="47205" xr:uid="{BD9D3DE0-7809-4197-B0A0-4FEC3DE0467F}"/>
    <cellStyle name="Note 6 4 2 2 2 2 2" xfId="47206" xr:uid="{F9659E4A-7BF0-44E0-9EE2-E22E64C965AA}"/>
    <cellStyle name="Note 6 4 2 2 2 3" xfId="47207" xr:uid="{5AA8E64B-E6E0-4CEC-B20E-BD230370DF2A}"/>
    <cellStyle name="Note 6 4 2 2 3" xfId="47208" xr:uid="{7E46BAE5-B586-405C-BAC2-35788772A8FB}"/>
    <cellStyle name="Note 6 4 2 2 3 2" xfId="47209" xr:uid="{E8A81E72-1C44-47F5-862C-8B57CCCA57C7}"/>
    <cellStyle name="Note 6 4 2 2 4" xfId="47210" xr:uid="{7FD08C1D-C214-4B91-BF34-A6A1C5AA68AD}"/>
    <cellStyle name="Note 6 4 2 2 4 2" xfId="47211" xr:uid="{637B3BAC-4E72-41FC-8961-C7B4402187E8}"/>
    <cellStyle name="Note 6 4 2 2 5" xfId="47212" xr:uid="{3F684D3C-41FA-4D14-9AE0-3DEEA46D7F69}"/>
    <cellStyle name="Note 6 4 2 2 6" xfId="47213" xr:uid="{3A12B914-F428-45EB-B7D0-77738899AD73}"/>
    <cellStyle name="Note 6 4 2 3" xfId="47214" xr:uid="{E022355D-E4E9-48FD-B10C-5EF8F48E659D}"/>
    <cellStyle name="Note 6 4 2 3 2" xfId="47215" xr:uid="{019D0E47-8590-4B4A-BD35-0662257129AC}"/>
    <cellStyle name="Note 6 4 2 3 2 2" xfId="47216" xr:uid="{AAABF8F2-C0B7-45C8-9531-92C752769597}"/>
    <cellStyle name="Note 6 4 2 3 3" xfId="47217" xr:uid="{D7590D78-2D41-46C9-B00B-C26C735633AD}"/>
    <cellStyle name="Note 6 4 2 4" xfId="47218" xr:uid="{2C3D7468-52EF-43AE-A822-C69111B10A9E}"/>
    <cellStyle name="Note 6 4 2 4 2" xfId="47219" xr:uid="{B4374B00-09EE-4886-92DE-68D14FF327AE}"/>
    <cellStyle name="Note 6 4 2 5" xfId="47220" xr:uid="{42E3F7C8-5832-4F87-BE7A-1C537769701D}"/>
    <cellStyle name="Note 6 4 2 5 2" xfId="47221" xr:uid="{3AF68822-434A-40D5-BC1F-E3038EAD7DA2}"/>
    <cellStyle name="Note 6 4 2 6" xfId="47222" xr:uid="{D31F18D6-32BA-4E7D-8A31-A708BE0FD921}"/>
    <cellStyle name="Note 6 4 2 7" xfId="47223" xr:uid="{016AB6E7-9FF6-4E99-A3C9-91CDBA169B9C}"/>
    <cellStyle name="Note 6 4 3" xfId="47224" xr:uid="{3B1FC537-9B55-415A-91B4-D38187E8C0D4}"/>
    <cellStyle name="Note 6 4 3 2" xfId="47225" xr:uid="{CBA72F66-E2D3-437C-9694-D362AAE328F1}"/>
    <cellStyle name="Note 6 4 3 2 2" xfId="47226" xr:uid="{B1696697-AC13-4BC7-86B5-F9853049427E}"/>
    <cellStyle name="Note 6 4 3 2 2 2" xfId="47227" xr:uid="{0C0C006C-F206-436E-A2BE-16E8DC5F155A}"/>
    <cellStyle name="Note 6 4 3 2 2 2 2" xfId="47228" xr:uid="{A2E13D31-0894-43AA-9220-93370346BBF1}"/>
    <cellStyle name="Note 6 4 3 2 2 3" xfId="47229" xr:uid="{E033B609-11D4-4BC5-BA48-F4DA0919E788}"/>
    <cellStyle name="Note 6 4 3 2 3" xfId="47230" xr:uid="{D1EA0A28-7F34-422A-A45C-12837E6AF598}"/>
    <cellStyle name="Note 6 4 3 2 3 2" xfId="47231" xr:uid="{9DB487E6-3B06-4CF9-B75D-9EED0186EF59}"/>
    <cellStyle name="Note 6 4 3 2 4" xfId="47232" xr:uid="{9680F61F-4364-40F4-8443-3A49A9C5670B}"/>
    <cellStyle name="Note 6 4 3 3" xfId="47233" xr:uid="{EF270269-EC23-4D0D-ABEA-C16CCC8D254C}"/>
    <cellStyle name="Note 6 4 3 3 2" xfId="47234" xr:uid="{96757709-8D0E-4C73-A927-32F8C7BEE098}"/>
    <cellStyle name="Note 6 4 3 3 2 2" xfId="47235" xr:uid="{C526B533-927C-40A8-9BA6-67DF6402C218}"/>
    <cellStyle name="Note 6 4 3 3 3" xfId="47236" xr:uid="{80B5789F-4065-482C-B003-6634B115EE1B}"/>
    <cellStyle name="Note 6 4 3 4" xfId="47237" xr:uid="{418954F2-4F6D-4D8E-A1CA-622CE95FD8E2}"/>
    <cellStyle name="Note 6 4 3 4 2" xfId="47238" xr:uid="{F0C2AD77-9FCD-47C6-89B5-27C4CF5D7D5F}"/>
    <cellStyle name="Note 6 4 3 5" xfId="47239" xr:uid="{FD1AD25F-7A41-43E0-BC7F-28AB7EAB8DC4}"/>
    <cellStyle name="Note 6 4 3 5 2" xfId="47240" xr:uid="{B9ED46F4-244D-4D42-BA09-2BA253F990DB}"/>
    <cellStyle name="Note 6 4 3 6" xfId="47241" xr:uid="{E03D4304-35FB-43FC-ADC1-FC8282198681}"/>
    <cellStyle name="Note 6 4 3 7" xfId="47242" xr:uid="{44436AAD-6CBF-4954-9F2B-0F95A5CA8D7A}"/>
    <cellStyle name="Note 6 4 4" xfId="47243" xr:uid="{604EED43-0C79-48C9-A17E-726F0DE636D0}"/>
    <cellStyle name="Note 6 4 4 2" xfId="47244" xr:uid="{B170C4D8-C6E5-4625-B997-ED1D3594BC80}"/>
    <cellStyle name="Note 6 4 4 2 2" xfId="47245" xr:uid="{B422DC5C-7D65-4A46-BB6D-E63EF1079A82}"/>
    <cellStyle name="Note 6 4 4 2 2 2" xfId="47246" xr:uid="{CF92CE08-E6CB-49F4-B82C-4B1CCC6DAEEF}"/>
    <cellStyle name="Note 6 4 4 2 3" xfId="47247" xr:uid="{A734F0C1-F8F5-47CC-9046-8A37B9A9C0B7}"/>
    <cellStyle name="Note 6 4 4 3" xfId="47248" xr:uid="{6572FDA3-A805-48A2-97A0-195B5A9CBD93}"/>
    <cellStyle name="Note 6 4 4 3 2" xfId="47249" xr:uid="{3ACB80D2-C5D5-4BAB-9CF9-119DF4277206}"/>
    <cellStyle name="Note 6 4 4 4" xfId="47250" xr:uid="{7972783C-C1F4-4999-8E0E-81A735FB0D60}"/>
    <cellStyle name="Note 6 4 5" xfId="47251" xr:uid="{BFBC6C6C-B3D5-45A7-BBFD-3B4139202896}"/>
    <cellStyle name="Note 6 4 5 2" xfId="47252" xr:uid="{BEAEDE4D-09F9-4A8A-96F2-9566ECA671EB}"/>
    <cellStyle name="Note 6 4 5 2 2" xfId="47253" xr:uid="{E0D59CD2-BD21-43B1-8431-458F7B588FA1}"/>
    <cellStyle name="Note 6 4 5 3" xfId="47254" xr:uid="{D824C715-3C2F-4D80-BE8D-380D5CEA6DE3}"/>
    <cellStyle name="Note 6 4 6" xfId="47255" xr:uid="{693BB4BB-2960-4D68-9E64-5A1690F4DA87}"/>
    <cellStyle name="Note 6 4 6 2" xfId="47256" xr:uid="{8B6FE9EE-6670-4CCB-8272-856C78A09BE8}"/>
    <cellStyle name="Note 6 4 7" xfId="47257" xr:uid="{45A7F1F6-B2B3-436B-A376-C62CDC6A6173}"/>
    <cellStyle name="Note 6 4 7 2" xfId="47258" xr:uid="{3BBD3288-4872-4C6D-BC8C-23CEF4B3CEBB}"/>
    <cellStyle name="Note 6 4 8" xfId="47259" xr:uid="{7CB4D075-EE25-4B7A-A094-9AB3E7793815}"/>
    <cellStyle name="Note 6 4 9" xfId="47260" xr:uid="{46A7386C-3A3E-41E5-93EB-0F58E77BEB2E}"/>
    <cellStyle name="Note 6 5" xfId="47261" xr:uid="{A31D4080-95B0-498B-948B-70188D99CF96}"/>
    <cellStyle name="Note 6 5 2" xfId="47262" xr:uid="{11111FE2-FEA7-4311-BC7E-573836FE36E1}"/>
    <cellStyle name="Note 6 5 2 2" xfId="47263" xr:uid="{50976E3F-C7C1-40CF-B756-B3EE23A36BA9}"/>
    <cellStyle name="Note 6 5 2 2 2" xfId="47264" xr:uid="{A316B2D9-5DD6-4023-9A1C-548020FD1326}"/>
    <cellStyle name="Note 6 5 2 2 2 2" xfId="47265" xr:uid="{4629B677-F06B-4EE5-83C6-D47247EAD238}"/>
    <cellStyle name="Note 6 5 2 2 2 2 2" xfId="47266" xr:uid="{B7FF6EFC-63EA-42BE-B146-B33EC66AE9EC}"/>
    <cellStyle name="Note 6 5 2 2 2 3" xfId="47267" xr:uid="{0B257AFB-A045-4F42-9E93-F3713E156DD7}"/>
    <cellStyle name="Note 6 5 2 2 3" xfId="47268" xr:uid="{66E1C954-4DE8-4A95-8580-373AC62AF50C}"/>
    <cellStyle name="Note 6 5 2 2 3 2" xfId="47269" xr:uid="{769A80C4-12D5-4FC5-B2F7-55AB4D68AE9C}"/>
    <cellStyle name="Note 6 5 2 2 4" xfId="47270" xr:uid="{F673D185-3C87-4CD8-A601-9D419EFABB87}"/>
    <cellStyle name="Note 6 5 2 3" xfId="47271" xr:uid="{36234DF3-7F8D-414C-86F8-EC1B0E9808DB}"/>
    <cellStyle name="Note 6 5 2 3 2" xfId="47272" xr:uid="{776A39D5-F720-4D72-8FB6-5F9559E18414}"/>
    <cellStyle name="Note 6 5 2 3 2 2" xfId="47273" xr:uid="{B4E99585-22B6-490D-95DC-09642BE668D6}"/>
    <cellStyle name="Note 6 5 2 3 3" xfId="47274" xr:uid="{B5DC5D25-0F2D-4569-9B80-5B62D4B40AED}"/>
    <cellStyle name="Note 6 5 2 4" xfId="47275" xr:uid="{B26CE649-0CAE-4DB2-BDD9-03EDC76921F8}"/>
    <cellStyle name="Note 6 5 2 4 2" xfId="47276" xr:uid="{71D1254E-EA7C-4562-8538-25ABA7B874C6}"/>
    <cellStyle name="Note 6 5 2 5" xfId="47277" xr:uid="{48B8B67F-2554-4065-BFE9-CDBEA6D3337E}"/>
    <cellStyle name="Note 6 5 2 5 2" xfId="47278" xr:uid="{7C3D96EA-EE5C-4607-A628-BE4D1B8CFED4}"/>
    <cellStyle name="Note 6 5 2 6" xfId="47279" xr:uid="{03E111E1-7B8C-4D5C-90CD-68B65E0FE79D}"/>
    <cellStyle name="Note 6 5 2 7" xfId="47280" xr:uid="{136F8FD3-A4F4-48AA-9BC2-E36AB74169F6}"/>
    <cellStyle name="Note 6 5 3" xfId="47281" xr:uid="{1D1DE80C-AF9F-4A83-A10F-89478B79DE00}"/>
    <cellStyle name="Note 6 5 3 2" xfId="47282" xr:uid="{973F6C1A-273D-4E8B-8B88-6561093EC427}"/>
    <cellStyle name="Note 6 5 3 2 2" xfId="47283" xr:uid="{FF9B2EB4-01B2-440E-A83C-60851868CB35}"/>
    <cellStyle name="Note 6 5 3 2 2 2" xfId="47284" xr:uid="{7E302E2A-9111-4E7F-979C-7E860975E245}"/>
    <cellStyle name="Note 6 5 3 2 3" xfId="47285" xr:uid="{A4FD90F2-E351-4F04-8139-0687C4B7822F}"/>
    <cellStyle name="Note 6 5 3 3" xfId="47286" xr:uid="{3C2527CE-0B01-42B3-8BEF-7A5C3C06E805}"/>
    <cellStyle name="Note 6 5 3 3 2" xfId="47287" xr:uid="{FE18301A-84C5-4B80-B31A-9614349544AA}"/>
    <cellStyle name="Note 6 5 3 4" xfId="47288" xr:uid="{35C58335-84C9-449F-9A05-3607F6FD7B3F}"/>
    <cellStyle name="Note 6 5 4" xfId="47289" xr:uid="{1071474F-15AA-4997-9D73-2C230771674D}"/>
    <cellStyle name="Note 6 5 4 2" xfId="47290" xr:uid="{4915D66C-EF07-4532-995D-F87B2135012B}"/>
    <cellStyle name="Note 6 5 4 2 2" xfId="47291" xr:uid="{BE9A268B-AB40-4F26-A940-8307D2803C60}"/>
    <cellStyle name="Note 6 5 4 3" xfId="47292" xr:uid="{8C742E78-6E3F-454A-93A7-89F777EB32A3}"/>
    <cellStyle name="Note 6 5 5" xfId="47293" xr:uid="{A162184C-888D-418D-9E87-010F01A4EEDC}"/>
    <cellStyle name="Note 6 5 5 2" xfId="47294" xr:uid="{D9001DBB-61E5-4499-8BBB-C99E21BB6E8B}"/>
    <cellStyle name="Note 6 5 6" xfId="47295" xr:uid="{87810438-7B48-4343-A0BD-A9224EBC04F0}"/>
    <cellStyle name="Note 6 5 6 2" xfId="47296" xr:uid="{F0C500B0-42AE-4069-9828-20C2F8CA62D6}"/>
    <cellStyle name="Note 6 5 7" xfId="47297" xr:uid="{9328E657-4A19-4BE1-B674-173028745FEE}"/>
    <cellStyle name="Note 6 5 8" xfId="47298" xr:uid="{8703EBD2-05E7-4926-8152-98BFE99B10B8}"/>
    <cellStyle name="Note 6 6" xfId="47299" xr:uid="{FE7098D5-06DC-42D5-93E8-C5481CA8C165}"/>
    <cellStyle name="Note 6 6 2" xfId="47300" xr:uid="{D177067B-386E-4940-81CA-863468B01B8C}"/>
    <cellStyle name="Note 6 6 2 2" xfId="47301" xr:uid="{76639C6E-420C-4CA4-B169-9034F8A18FAF}"/>
    <cellStyle name="Note 6 6 2 2 2" xfId="47302" xr:uid="{CD902604-971F-4FF3-8331-C3DC2D33BABD}"/>
    <cellStyle name="Note 6 6 2 2 2 2" xfId="47303" xr:uid="{E1E3109A-1307-4F96-B52C-24BC9F3F2E7B}"/>
    <cellStyle name="Note 6 6 2 2 3" xfId="47304" xr:uid="{DEFAAA3F-CA2D-4E8C-8326-AFF38BB47703}"/>
    <cellStyle name="Note 6 6 2 3" xfId="47305" xr:uid="{989F006E-8FC0-4654-8D47-A8DB3B905E2B}"/>
    <cellStyle name="Note 6 6 2 3 2" xfId="47306" xr:uid="{BC2A128A-F9CA-4780-B8B6-68057AF69F92}"/>
    <cellStyle name="Note 6 6 2 4" xfId="47307" xr:uid="{6B503310-75CE-4904-9252-8E9BC0002E52}"/>
    <cellStyle name="Note 6 6 3" xfId="47308" xr:uid="{8928646A-2EFA-48E7-BB73-F7FD485E2BA0}"/>
    <cellStyle name="Note 6 6 3 2" xfId="47309" xr:uid="{25912F52-9D01-49A8-9953-A96A885A9398}"/>
    <cellStyle name="Note 6 6 3 2 2" xfId="47310" xr:uid="{C699E8FC-DFEB-4012-A682-D1311B1C1D71}"/>
    <cellStyle name="Note 6 6 3 3" xfId="47311" xr:uid="{1B5ED76A-311C-4569-8FD3-6A45B4F0E613}"/>
    <cellStyle name="Note 6 6 4" xfId="47312" xr:uid="{98F3AE84-B91A-481F-8141-249F61FE6AE2}"/>
    <cellStyle name="Note 6 6 4 2" xfId="47313" xr:uid="{B41BF599-180A-43E0-8ACC-7A8A053600AE}"/>
    <cellStyle name="Note 6 6 5" xfId="47314" xr:uid="{A8410266-AA63-4D5B-A793-4BD3232ABF88}"/>
    <cellStyle name="Note 6 6 5 2" xfId="47315" xr:uid="{03D4C772-77F5-4131-B5AE-84BEE7CCACB0}"/>
    <cellStyle name="Note 6 6 6" xfId="47316" xr:uid="{FDBE5247-888D-4DCE-99C3-50AFC7EA37E5}"/>
    <cellStyle name="Note 6 6 7" xfId="47317" xr:uid="{D1A64273-0FE2-43A7-B7C2-FFA7109A4A8C}"/>
    <cellStyle name="Note 6 7" xfId="47318" xr:uid="{8BA23693-2C97-4036-BD6D-9647FC9618FD}"/>
    <cellStyle name="Note 6 7 2" xfId="47319" xr:uid="{8FA051A0-414F-4FC8-A903-7ECDE91C5D1E}"/>
    <cellStyle name="Note 6 7 2 2" xfId="47320" xr:uid="{58890664-B91B-4B8D-8348-C9C8BFF5A700}"/>
    <cellStyle name="Note 6 7 2 2 2" xfId="47321" xr:uid="{5AA593DF-17D6-4FF4-874E-896CD2DF06CD}"/>
    <cellStyle name="Note 6 7 2 2 2 2" xfId="47322" xr:uid="{A368CDF6-0243-425C-8CFB-80C1D8674A62}"/>
    <cellStyle name="Note 6 7 2 2 3" xfId="47323" xr:uid="{C3DC227E-7BF4-4BB6-A08D-24C6B0111A82}"/>
    <cellStyle name="Note 6 7 2 3" xfId="47324" xr:uid="{7E2B2134-80E2-4B01-9B81-DA8A4520A0B0}"/>
    <cellStyle name="Note 6 7 2 3 2" xfId="47325" xr:uid="{5FF81238-B4D0-4373-9363-327A776968D7}"/>
    <cellStyle name="Note 6 7 2 4" xfId="47326" xr:uid="{59F735FD-7832-4135-BAB1-7211D95C6C3E}"/>
    <cellStyle name="Note 6 7 3" xfId="47327" xr:uid="{7CD7D4B7-4A62-4D4E-BB58-F1527A529EDB}"/>
    <cellStyle name="Note 6 7 3 2" xfId="47328" xr:uid="{A8E72D47-CFB0-47F8-9522-77836B50BE05}"/>
    <cellStyle name="Note 6 7 3 2 2" xfId="47329" xr:uid="{C6B7FEEF-6954-40F3-B12B-DB9BE66DD59D}"/>
    <cellStyle name="Note 6 7 3 3" xfId="47330" xr:uid="{E9A71BD4-42FC-4F53-AEC4-9982C8076E9C}"/>
    <cellStyle name="Note 6 7 4" xfId="47331" xr:uid="{9AE14344-0642-425F-9A91-F4A153E952D1}"/>
    <cellStyle name="Note 6 7 4 2" xfId="47332" xr:uid="{C255F202-FC63-4922-BEF5-85E71701EBB9}"/>
    <cellStyle name="Note 6 7 5" xfId="47333" xr:uid="{66CC5952-5A5F-45B1-A64D-14FAE9649E49}"/>
    <cellStyle name="Note 6 8" xfId="47334" xr:uid="{FF415A93-6669-4659-A1AA-F11BFCCAA8BB}"/>
    <cellStyle name="Note 6 8 2" xfId="47335" xr:uid="{969F3D86-292D-4E20-AE0F-AE4E7D401BCE}"/>
    <cellStyle name="Note 6 8 2 2" xfId="47336" xr:uid="{E8B427DE-EFA1-4E61-A685-AC9126D59EA6}"/>
    <cellStyle name="Note 6 8 2 2 2" xfId="47337" xr:uid="{15DEB9A1-61D3-438D-ABC5-E45568D1A487}"/>
    <cellStyle name="Note 6 8 2 2 2 2" xfId="47338" xr:uid="{2012DD73-DD0E-459F-959A-446D8D279751}"/>
    <cellStyle name="Note 6 8 2 2 3" xfId="47339" xr:uid="{80A636B7-7026-4EB4-B101-1A06E87C5254}"/>
    <cellStyle name="Note 6 8 2 3" xfId="47340" xr:uid="{5F7A81BF-DCE9-4D3C-8CA5-16F65D1F37E7}"/>
    <cellStyle name="Note 6 8 2 3 2" xfId="47341" xr:uid="{6BF647D8-98E8-4E5E-BFC4-77DB291DD1F2}"/>
    <cellStyle name="Note 6 8 2 4" xfId="47342" xr:uid="{E80A8030-F7DE-4F12-AACB-829C1BFE5AEB}"/>
    <cellStyle name="Note 6 8 3" xfId="47343" xr:uid="{276937F2-CA47-4DB7-837A-13A983241026}"/>
    <cellStyle name="Note 6 8 3 2" xfId="47344" xr:uid="{526A4976-AA61-4155-9292-EC33201520C6}"/>
    <cellStyle name="Note 6 8 3 2 2" xfId="47345" xr:uid="{FC9EBEEE-F872-4756-8628-D8DA2D60F53A}"/>
    <cellStyle name="Note 6 8 3 3" xfId="47346" xr:uid="{F2922335-6697-408F-842F-4AB1D1F29748}"/>
    <cellStyle name="Note 6 8 4" xfId="47347" xr:uid="{390897CE-1755-4C79-BC37-31C8429292ED}"/>
    <cellStyle name="Note 6 8 4 2" xfId="47348" xr:uid="{94A5F9C2-2390-4998-8EB1-D395E5C7BC86}"/>
    <cellStyle name="Note 6 8 5" xfId="47349" xr:uid="{97C08B9E-FDF2-48CA-84C6-4EFD6643909E}"/>
    <cellStyle name="Note 6 9" xfId="47350" xr:uid="{7BAAD52A-2E09-41D6-B53C-60A249D3988B}"/>
    <cellStyle name="Note 6 9 2" xfId="47351" xr:uid="{878DCC3D-BCF5-4B82-89A0-6050FF2A1CF0}"/>
    <cellStyle name="Note 7" xfId="47352" xr:uid="{CD4E7F68-5A39-4774-A545-D6FC7B7D9B64}"/>
    <cellStyle name="Note 7 2" xfId="47353" xr:uid="{6B7A599F-C88D-4299-B743-B0FF68E8ABFA}"/>
    <cellStyle name="Note 7 2 2" xfId="47354" xr:uid="{35125D43-F8C2-4FC5-B35F-E9111005905C}"/>
    <cellStyle name="Note 7 2 2 2" xfId="47355" xr:uid="{4CB4C096-70E7-41D7-A1F5-401C99AB0F81}"/>
    <cellStyle name="Note 7 2 3" xfId="47356" xr:uid="{56623EB4-5586-4681-ACC8-52FACA184212}"/>
    <cellStyle name="Note 7 2 3 2" xfId="47357" xr:uid="{F63DB723-6084-45B7-8338-0821E4E5486F}"/>
    <cellStyle name="Note 7 2 4" xfId="47358" xr:uid="{7083832B-088E-4DA6-93D3-32404FA001BA}"/>
    <cellStyle name="Note 7 3" xfId="47359" xr:uid="{DA346FF1-F52E-45F1-A595-A1FF1C093DB5}"/>
    <cellStyle name="Note 7 3 2" xfId="47360" xr:uid="{A6675A13-804F-4C76-A434-D90FA4BFD3DE}"/>
    <cellStyle name="Note 7 4" xfId="47361" xr:uid="{A5DACCB1-39A7-4088-BA23-81071299F769}"/>
    <cellStyle name="Note 7 4 2" xfId="47362" xr:uid="{F00C6B62-06FB-4199-9598-DF729B54F45C}"/>
    <cellStyle name="Note 7 5" xfId="47363" xr:uid="{F6C5030B-6F3E-4E2C-9C17-777CCED81D7F}"/>
    <cellStyle name="Note 7 6" xfId="47364" xr:uid="{FEAA97B9-D4A6-4438-B280-E9A074028DBE}"/>
    <cellStyle name="Note 8" xfId="47365" xr:uid="{DE9DAF6A-6A7E-40A3-AB3E-6EF88C994F87}"/>
    <cellStyle name="Note 8 2" xfId="47366" xr:uid="{10F71682-0A91-4D8C-8A04-4E2CAF501BBB}"/>
    <cellStyle name="Note 8 2 2" xfId="47367" xr:uid="{3300F584-0A16-41B3-B8DF-EAE9F559DD2F}"/>
    <cellStyle name="Note 8 2 2 2" xfId="47368" xr:uid="{C14892D7-1FE9-4ADB-B30C-789F1A2B4365}"/>
    <cellStyle name="Note 8 2 3" xfId="47369" xr:uid="{6152C128-DCBD-48A7-9435-26DCC1ADF16F}"/>
    <cellStyle name="Note 8 2 3 2" xfId="47370" xr:uid="{C9891E6B-1D81-42A0-B8ED-B702E121D074}"/>
    <cellStyle name="Note 8 2 4" xfId="47371" xr:uid="{B21C9827-B67E-4A48-8E20-E70C9B06C795}"/>
    <cellStyle name="Note 8 3" xfId="47372" xr:uid="{FCADA8B8-BAFF-44F5-87C8-69F4A6EA165E}"/>
    <cellStyle name="Note 8 3 2" xfId="47373" xr:uid="{67ED1FA2-3914-4EB1-BA12-91FFC44CDE99}"/>
    <cellStyle name="Note 8 4" xfId="47374" xr:uid="{17A8E2EE-C08C-49ED-BC3F-74D3D4688741}"/>
    <cellStyle name="Note 8 4 2" xfId="47375" xr:uid="{23727267-DA6F-499A-88B6-E5872C9F9D03}"/>
    <cellStyle name="Note 8 5" xfId="47376" xr:uid="{25ADF4BB-C449-485E-9135-E0E597E710F8}"/>
    <cellStyle name="Note 8 6" xfId="47377" xr:uid="{4140A331-FF3E-4A61-A907-AD208D765521}"/>
    <cellStyle name="Note 9" xfId="47378" xr:uid="{B7812563-AFE2-4F76-8BBB-8909DD439F08}"/>
    <cellStyle name="Note 9 2" xfId="47379" xr:uid="{629BAE9C-895F-4DA8-9AA2-C0179957ECA0}"/>
    <cellStyle name="Note 9 2 2" xfId="47380" xr:uid="{0A79ACDD-CCD5-4F5E-9FB9-7AAF218048DC}"/>
    <cellStyle name="Note 9 2 2 2" xfId="47381" xr:uid="{E33A017C-1094-4505-B9E3-DBB7703EF605}"/>
    <cellStyle name="Note 9 2 3" xfId="47382" xr:uid="{3AF2A160-FE97-4C41-A452-70694F20411C}"/>
    <cellStyle name="Note 9 2 3 2" xfId="47383" xr:uid="{FEAF01DC-6D22-4CA0-9BCC-544B55F69EB6}"/>
    <cellStyle name="Note 9 2 4" xfId="47384" xr:uid="{7CFF45EA-28D4-415A-88BC-5E9B72C1032E}"/>
    <cellStyle name="Note 9 3" xfId="47385" xr:uid="{69097DE9-155E-4444-B120-9A487DE6B114}"/>
    <cellStyle name="Note 9 3 2" xfId="47386" xr:uid="{7124BE23-2D09-4BE3-8530-E1B7E63D470B}"/>
    <cellStyle name="Note 9 4" xfId="47387" xr:uid="{6E6FED09-6377-4A8F-B051-E21D51D570FD}"/>
    <cellStyle name="Note 9 4 2" xfId="47388" xr:uid="{36A84953-99AC-476F-86F7-2AFD79327926}"/>
    <cellStyle name="Note 9 5" xfId="47389" xr:uid="{DEE5FD90-9FA0-4E16-B8A2-1BFF4FA9B46A}"/>
    <cellStyle name="Notes_multi" xfId="47390" xr:uid="{5B2261DD-83D1-49AA-A770-0B0F9450B1E1}"/>
    <cellStyle name="Output" xfId="83" builtinId="21" hidden="1"/>
    <cellStyle name="Output 2" xfId="47391" xr:uid="{8A7BE110-111E-4657-8C1F-2086B4888FDE}"/>
    <cellStyle name="Output 2 2" xfId="47392" xr:uid="{BF851974-A7C6-43A0-BDDC-F2E93A39E1EA}"/>
    <cellStyle name="Output 2 3" xfId="47393" xr:uid="{3215B8DA-A136-44FB-9D9D-25D6F8503B3D}"/>
    <cellStyle name="Output 2 3 2" xfId="47394" xr:uid="{14303011-251D-4431-AAE8-AD6337D619BB}"/>
    <cellStyle name="Output 2 3 2 2" xfId="47395" xr:uid="{3F520A0C-3E1C-4074-9837-07E18AD452EB}"/>
    <cellStyle name="Output 2 3 3" xfId="47396" xr:uid="{C59D7F88-DB2D-4A7E-986A-50170CBCA837}"/>
    <cellStyle name="Output 2 3_Sheet1" xfId="47397" xr:uid="{35596ECF-34F4-43BE-81EE-CB0F0CFE14B2}"/>
    <cellStyle name="Output 2_Asset Register (new)" xfId="47398" xr:uid="{439FE3AE-BE59-4355-A0D3-2EA46AF6A734}"/>
    <cellStyle name="Output 3" xfId="47399" xr:uid="{09A3F0EE-9543-4EE8-9B86-AF1F5CF353FE}"/>
    <cellStyle name="Output 3 2" xfId="125" xr:uid="{00000000-0005-0000-0000-0000C7B80000}"/>
    <cellStyle name="Output 3 2 2" xfId="47400" xr:uid="{6B6286C3-CA07-4943-8990-24A3EA214EFD}"/>
    <cellStyle name="Output 3 2 2 2" xfId="47401" xr:uid="{6011917B-BEDC-4BBB-8227-40083E4F8E99}"/>
    <cellStyle name="Output 4" xfId="47402" xr:uid="{F0324EF9-D29E-411A-B418-E1AD43B018D2}"/>
    <cellStyle name="Output 5" xfId="47403" xr:uid="{D5AD485A-CAB2-410B-A3D9-11872C5FBD15}"/>
    <cellStyle name="Output 6" xfId="47404" xr:uid="{E0DA44A7-4FEF-4BA5-8E7E-24EE7E51C68B}"/>
    <cellStyle name="Output 7" xfId="47405" xr:uid="{2FB62434-CA98-4672-82C2-581558CC9CD0}"/>
    <cellStyle name="Output 8" xfId="47406" xr:uid="{9E9B42DD-D472-4F23-B873-9F7013987A34}"/>
    <cellStyle name="Page Number" xfId="47407" xr:uid="{7012A207-8D4E-4695-8716-798301C2A12F}"/>
    <cellStyle name="Page Number 2" xfId="47408" xr:uid="{73200AA2-58B8-4290-8C58-8A3A4F9D1D6E}"/>
    <cellStyle name="Page Number 2 2" xfId="47409" xr:uid="{A4780D52-E5FE-46EE-AB71-EE05670B5E34}"/>
    <cellStyle name="Page Number 3" xfId="47410" xr:uid="{C25F2937-724F-485B-A874-BFDA6BE7FB2A}"/>
    <cellStyle name="Page Number 4" xfId="47411" xr:uid="{F29D15D2-06B7-45F6-9BB4-DBCA339F15C7}"/>
    <cellStyle name="Pending Change - IBM Cognos" xfId="51643" xr:uid="{C9C8C98A-92FE-4B76-9028-B865E9F3E505}"/>
    <cellStyle name="Percent" xfId="24" builtinId="5"/>
    <cellStyle name="Percent [0]" xfId="47412" xr:uid="{C744AAED-EE2F-45FE-A49C-BA80053EF936}"/>
    <cellStyle name="Percent [0] 2" xfId="47413" xr:uid="{C205C713-2BF7-4787-A3CA-FA2F93DDED2B}"/>
    <cellStyle name="Percent [1]" xfId="47414" xr:uid="{59E5E9DE-F66E-48C5-88AB-1E0EC2A7011A}"/>
    <cellStyle name="Percent [1] 2" xfId="47415" xr:uid="{4BE480D7-A2DC-472C-8A37-826DF3C75022}"/>
    <cellStyle name="Percent [1] 3" xfId="47416" xr:uid="{CE8055D1-8A6A-40EC-A6F5-8C4B02960705}"/>
    <cellStyle name="Percent [2]" xfId="47417" xr:uid="{D82AA8DC-CBC0-4A8D-928C-1467AEC5BF89}"/>
    <cellStyle name="Percent [2] 2" xfId="47418" xr:uid="{F44704B9-5460-4F1C-AFE7-74785ED814DE}"/>
    <cellStyle name="Percent 10" xfId="47419" xr:uid="{076C38EE-BF0B-4A54-8EBC-07AA77C622CB}"/>
    <cellStyle name="Percent 10 2" xfId="47420" xr:uid="{D8068165-4380-4F1D-8A9A-17DBD28CBC45}"/>
    <cellStyle name="Percent 10 2 2" xfId="47421" xr:uid="{B0E74E38-CD82-46F8-8D85-4CFE9911D968}"/>
    <cellStyle name="Percent 10 2 2 2" xfId="47422" xr:uid="{66146A8A-0818-4BD5-B651-F7FE938459D7}"/>
    <cellStyle name="Percent 10 2 2 2 2" xfId="47423" xr:uid="{B859298A-C163-4D04-8735-E943EF296431}"/>
    <cellStyle name="Percent 10 2 2 2 2 2" xfId="47424" xr:uid="{8BE375C6-0186-45BA-806A-1224EB38DD8D}"/>
    <cellStyle name="Percent 10 2 2 2 3" xfId="47425" xr:uid="{2D89F9CC-B037-4762-AC84-B8358561DF3B}"/>
    <cellStyle name="Percent 10 2 2 3" xfId="47426" xr:uid="{A74A5648-B778-47D9-8C34-1678C81C8789}"/>
    <cellStyle name="Percent 10 2 2 3 2" xfId="47427" xr:uid="{3A794623-DF73-488B-BA25-26C65AF163AF}"/>
    <cellStyle name="Percent 10 2 2 4" xfId="47428" xr:uid="{EA0CAD09-FF75-486F-8406-892B0F77DC66}"/>
    <cellStyle name="Percent 10 2 3" xfId="47429" xr:uid="{CB6AC8CA-49C0-4DD5-8D7B-D2F71FC99C86}"/>
    <cellStyle name="Percent 10 2 3 2" xfId="47430" xr:uid="{AAF15B38-9314-4AB7-8E29-557C79EE9A60}"/>
    <cellStyle name="Percent 10 2 3 2 2" xfId="47431" xr:uid="{23784820-37C1-4722-B8D7-8E6228FCD16B}"/>
    <cellStyle name="Percent 10 2 3 3" xfId="47432" xr:uid="{76801AA3-DBA2-4BD2-B4DF-3530C565AEC6}"/>
    <cellStyle name="Percent 10 2 4" xfId="47433" xr:uid="{8A085FD7-113E-4A85-A6D6-1A62CF01821C}"/>
    <cellStyle name="Percent 10 2 4 2" xfId="47434" xr:uid="{6D5BB3F9-97BD-4DB2-8D17-EF0BDB0BF356}"/>
    <cellStyle name="Percent 10 2 5" xfId="47435" xr:uid="{DCAF313D-1A61-41FF-9AB9-6DD7DF0A73A1}"/>
    <cellStyle name="Percent 10 3" xfId="47436" xr:uid="{3EE06B93-DD65-4C08-A798-3E09D47B12DD}"/>
    <cellStyle name="Percent 10 3 2" xfId="47437" xr:uid="{33A17573-D363-4EAB-B37D-C7E07C56E916}"/>
    <cellStyle name="Percent 10 3 2 2" xfId="47438" xr:uid="{E9518B4C-7E55-4874-9AE2-7F291ADA13DC}"/>
    <cellStyle name="Percent 10 3 2 2 2" xfId="47439" xr:uid="{FB45498F-3180-4936-A051-0E84277F8CFB}"/>
    <cellStyle name="Percent 10 3 2 2 2 2" xfId="47440" xr:uid="{E1C8D9AA-559D-4F67-A4DF-025613D5DF48}"/>
    <cellStyle name="Percent 10 3 2 2 3" xfId="47441" xr:uid="{1BC92BAC-1484-4ACC-A9D9-713979C5AE03}"/>
    <cellStyle name="Percent 10 3 2 3" xfId="47442" xr:uid="{CEF204FE-D03A-4D1F-AF5D-2F30985AA518}"/>
    <cellStyle name="Percent 10 3 2 3 2" xfId="47443" xr:uid="{66BC1583-0E5F-406F-AF01-F3B71E1B6041}"/>
    <cellStyle name="Percent 10 3 2 4" xfId="47444" xr:uid="{8B14E83C-CCB7-4294-B93E-C2F35ED74E52}"/>
    <cellStyle name="Percent 10 3 3" xfId="47445" xr:uid="{BE49CAAA-85DC-404E-9A8F-1F6BE745DD16}"/>
    <cellStyle name="Percent 10 3 3 2" xfId="47446" xr:uid="{4C0AA545-D891-4A3D-91FA-47843F1CEEE0}"/>
    <cellStyle name="Percent 10 3 3 2 2" xfId="47447" xr:uid="{7032FF69-E838-4D1A-BA86-6DFEFDC7DF59}"/>
    <cellStyle name="Percent 10 3 3 3" xfId="47448" xr:uid="{708456E2-6B33-41F6-931A-E572048C36D6}"/>
    <cellStyle name="Percent 10 3 4" xfId="47449" xr:uid="{C526E874-5D10-41F1-AA9C-8D680B712E2D}"/>
    <cellStyle name="Percent 10 3 4 2" xfId="47450" xr:uid="{F3E7D248-9E3E-4DAD-BA9F-BBFABC1FAAAE}"/>
    <cellStyle name="Percent 10 3 5" xfId="47451" xr:uid="{0BD5544A-69FB-42D9-A8E6-0E4ABA9888C6}"/>
    <cellStyle name="Percent 10 4" xfId="47452" xr:uid="{BE48F875-12F1-403C-9702-D8304A388368}"/>
    <cellStyle name="Percent 10 4 2" xfId="47453" xr:uid="{46447A65-A963-44A5-9AC9-DFE519A3CE9F}"/>
    <cellStyle name="Percent 10 4 2 2" xfId="47454" xr:uid="{BDDD6D37-08FE-4F7B-BE6F-CE44C0E38FF4}"/>
    <cellStyle name="Percent 10 4 2 2 2" xfId="47455" xr:uid="{47DCBEA4-834F-4771-8E58-E413A5A9B6EA}"/>
    <cellStyle name="Percent 10 4 2 2 2 2" xfId="47456" xr:uid="{37E756EF-D275-4A13-968D-D98D4BE942A5}"/>
    <cellStyle name="Percent 10 4 2 2 3" xfId="47457" xr:uid="{E2554FB0-6BAF-44EB-9B79-93272CFE5A39}"/>
    <cellStyle name="Percent 10 4 2 3" xfId="47458" xr:uid="{1E74EB93-0762-4C30-8728-3D44E52F014F}"/>
    <cellStyle name="Percent 10 4 2 3 2" xfId="47459" xr:uid="{E7C1A4A0-CEE3-4EB3-9272-7B6B433104D8}"/>
    <cellStyle name="Percent 10 4 2 4" xfId="47460" xr:uid="{BA524AAB-7DAF-41BC-B7FE-E2739C2FEA4D}"/>
    <cellStyle name="Percent 10 4 3" xfId="47461" xr:uid="{F098DB3B-324C-4231-A121-2F9469AED3DD}"/>
    <cellStyle name="Percent 10 4 3 2" xfId="47462" xr:uid="{BC9D1FF0-E6A4-4E5B-9C6E-401B9DE84CD9}"/>
    <cellStyle name="Percent 10 4 3 2 2" xfId="47463" xr:uid="{F759E54A-2C5B-4713-B334-8271F82A436C}"/>
    <cellStyle name="Percent 10 4 3 3" xfId="47464" xr:uid="{B23752B6-6532-446C-867E-E85D92B00B0F}"/>
    <cellStyle name="Percent 10 4 4" xfId="47465" xr:uid="{DBECCDB3-A9AF-41D4-B9B5-9FBD7B3F7FFC}"/>
    <cellStyle name="Percent 10 4 4 2" xfId="47466" xr:uid="{6FDABD57-9EDC-48C9-81E8-24CFA70361DC}"/>
    <cellStyle name="Percent 10 4 5" xfId="47467" xr:uid="{2D8B5044-9961-4E5B-B19A-D4B7879DC5BB}"/>
    <cellStyle name="Percent 10 5" xfId="47468" xr:uid="{D02C9947-6C6A-4E84-A91F-60A74530C541}"/>
    <cellStyle name="Percent 10 5 2" xfId="47469" xr:uid="{5A3EF8B8-6C07-4FA8-9973-5ADADDA89C13}"/>
    <cellStyle name="Percent 10 5 2 2" xfId="47470" xr:uid="{8DDFA808-9E94-43E9-8DFE-508EE2ABDF9F}"/>
    <cellStyle name="Percent 10 5 2 2 2" xfId="47471" xr:uid="{99822937-BCC4-4F9C-A968-40CFF146F937}"/>
    <cellStyle name="Percent 10 5 2 2 2 2" xfId="47472" xr:uid="{33B3C91C-0385-48E2-AB14-0603BF7B7EFF}"/>
    <cellStyle name="Percent 10 5 2 2 3" xfId="47473" xr:uid="{4B7DE0CB-F45C-414E-9A6D-F628EA299342}"/>
    <cellStyle name="Percent 10 5 2 3" xfId="47474" xr:uid="{52F5EFBC-BD30-4761-9C91-59A402042F1C}"/>
    <cellStyle name="Percent 10 5 2 3 2" xfId="47475" xr:uid="{58D43F70-A7BE-4909-B8D9-190D639CE052}"/>
    <cellStyle name="Percent 10 5 2 4" xfId="47476" xr:uid="{80E12417-BED5-401A-93AC-A6A70BF72F81}"/>
    <cellStyle name="Percent 10 5 3" xfId="47477" xr:uid="{09C66573-A6F6-429D-A736-667C26CF48E9}"/>
    <cellStyle name="Percent 10 5 3 2" xfId="47478" xr:uid="{C35B09BC-01AB-4FC0-ACBB-BA9A76B4F175}"/>
    <cellStyle name="Percent 10 5 3 2 2" xfId="47479" xr:uid="{97C72DB1-E870-46A5-962F-2FD8AEDE534D}"/>
    <cellStyle name="Percent 10 5 3 3" xfId="47480" xr:uid="{4C615BA5-BC28-4344-ACFD-D53FD1D5C50A}"/>
    <cellStyle name="Percent 10 5 4" xfId="47481" xr:uid="{9BB46CA1-7A88-4FD5-A96F-0667AC9DE0B0}"/>
    <cellStyle name="Percent 10 5 4 2" xfId="47482" xr:uid="{02D7A289-23DC-4CA3-8637-E97D0BD53D36}"/>
    <cellStyle name="Percent 10 5 5" xfId="47483" xr:uid="{FD1BEE19-C227-45C3-B0E6-46C12952C24B}"/>
    <cellStyle name="Percent 10 6" xfId="47484" xr:uid="{9BF4498F-488F-45BF-9B9F-03B00389E132}"/>
    <cellStyle name="Percent 10 6 2" xfId="47485" xr:uid="{B3F3C4BD-7784-46CA-9034-BF0371F61771}"/>
    <cellStyle name="Percent 10 6 2 2" xfId="47486" xr:uid="{A086F608-5106-4583-A197-D7238B0B827D}"/>
    <cellStyle name="Percent 10 6 2 2 2" xfId="47487" xr:uid="{F22B2E05-6E50-441C-B327-34014022018F}"/>
    <cellStyle name="Percent 10 6 2 3" xfId="47488" xr:uid="{75060979-4ED9-4A39-AC1F-4A1B38945DA5}"/>
    <cellStyle name="Percent 10 6 3" xfId="47489" xr:uid="{22DEC3AE-275D-4610-A230-7EE7647864DE}"/>
    <cellStyle name="Percent 10 6 3 2" xfId="47490" xr:uid="{AEC252BA-FD8A-48AF-B0C0-87A02A566928}"/>
    <cellStyle name="Percent 10 6 4" xfId="47491" xr:uid="{815FC96F-99E9-4D7D-90BE-A2D89FDF09A9}"/>
    <cellStyle name="Percent 10 7" xfId="47492" xr:uid="{136D4E35-3678-45E9-B49A-E5BFCED28C91}"/>
    <cellStyle name="Percent 10 7 2" xfId="47493" xr:uid="{61F75E77-1237-450B-8F60-57918C495A58}"/>
    <cellStyle name="Percent 10 7 2 2" xfId="47494" xr:uid="{3807AD37-D3AB-42C1-88F7-C4C0D7115E15}"/>
    <cellStyle name="Percent 10 7 3" xfId="47495" xr:uid="{47E77D9A-3B25-45B3-A6C2-1C235BB550AC}"/>
    <cellStyle name="Percent 10 8" xfId="47496" xr:uid="{8561C853-59F1-42BD-9CCB-6853571D3726}"/>
    <cellStyle name="Percent 10 8 2" xfId="47497" xr:uid="{8E9C1ADF-7AFD-43BA-A5EC-0B1829260A45}"/>
    <cellStyle name="Percent 10 9" xfId="47498" xr:uid="{9AB78AD0-1BD6-4A51-921D-AC871E3ED8EE}"/>
    <cellStyle name="Percent 11" xfId="47499" xr:uid="{9D45E3B3-428D-485D-BCF6-80B832D50B28}"/>
    <cellStyle name="Percent 11 2" xfId="47500" xr:uid="{1AEA2FAF-140E-46B2-864F-7D2868AFF6A1}"/>
    <cellStyle name="Percent 11 2 2" xfId="47501" xr:uid="{2ACE9EAD-4ED4-4467-82DE-B2DE886A4080}"/>
    <cellStyle name="Percent 11 2 2 2" xfId="47502" xr:uid="{1069373A-1356-4681-8030-374B71F35A72}"/>
    <cellStyle name="Percent 11 2 2 2 2" xfId="47503" xr:uid="{90E3FABA-2760-419B-AE53-07BEEE34E337}"/>
    <cellStyle name="Percent 11 2 2 2 2 2" xfId="47504" xr:uid="{0C23CC48-EC5A-4DF7-B717-3F09A9D5853F}"/>
    <cellStyle name="Percent 11 2 2 2 3" xfId="47505" xr:uid="{8EB85BC8-D012-4BEC-90E4-ACF6D47403F1}"/>
    <cellStyle name="Percent 11 2 2 3" xfId="47506" xr:uid="{628E65A8-7DCC-49D9-B771-CEE599CF708A}"/>
    <cellStyle name="Percent 11 2 2 3 2" xfId="47507" xr:uid="{C1D4C99F-B18F-44E3-9108-48562D748166}"/>
    <cellStyle name="Percent 11 2 2 4" xfId="47508" xr:uid="{775451DE-B8DD-4813-AF02-056007145032}"/>
    <cellStyle name="Percent 11 2 3" xfId="47509" xr:uid="{C90DCE5C-1852-47EB-AE29-1D145D8A9CA4}"/>
    <cellStyle name="Percent 11 2 3 2" xfId="47510" xr:uid="{88037EB9-E350-4D7E-916F-AE1E6C8B6255}"/>
    <cellStyle name="Percent 11 2 3 2 2" xfId="47511" xr:uid="{70A3921C-9976-4B05-8EE2-AD0EF51BC549}"/>
    <cellStyle name="Percent 11 2 3 3" xfId="47512" xr:uid="{A4B8CDD7-8986-4DC4-B709-217A630121E5}"/>
    <cellStyle name="Percent 11 2 4" xfId="47513" xr:uid="{7A10E5E2-8535-44EE-97FD-84920F2DA5F7}"/>
    <cellStyle name="Percent 11 2 4 2" xfId="47514" xr:uid="{62925D8B-67A5-42C3-91ED-CB5437CE56B7}"/>
    <cellStyle name="Percent 11 2 5" xfId="47515" xr:uid="{448B1191-AD8C-4D0E-ABFD-58B937A763E0}"/>
    <cellStyle name="Percent 11 3" xfId="47516" xr:uid="{2D05CED7-A864-4A99-A0AC-95C86716BC48}"/>
    <cellStyle name="Percent 11 3 2" xfId="47517" xr:uid="{2CC57131-7EBC-40CC-A822-A0C165631DE2}"/>
    <cellStyle name="Percent 11 3 2 2" xfId="47518" xr:uid="{FAC15E59-C1B2-41D4-8354-C11B0FBE5CB9}"/>
    <cellStyle name="Percent 11 3 2 2 2" xfId="47519" xr:uid="{A83CC97B-9400-4043-ACFF-83B9F366D4E2}"/>
    <cellStyle name="Percent 11 3 2 2 2 2" xfId="47520" xr:uid="{D98BC211-9332-439C-8EC1-4108900243A0}"/>
    <cellStyle name="Percent 11 3 2 2 3" xfId="47521" xr:uid="{BCE8B1E8-E2F4-4475-A6E3-ACC8A2D4BB84}"/>
    <cellStyle name="Percent 11 3 2 3" xfId="47522" xr:uid="{550917A1-6418-4175-BC2B-0AC6263A72EB}"/>
    <cellStyle name="Percent 11 3 2 3 2" xfId="47523" xr:uid="{9C8E3D6A-8604-443B-88D2-26011247F691}"/>
    <cellStyle name="Percent 11 3 2 4" xfId="47524" xr:uid="{59ED1A04-0350-4534-B978-B8F3E03B08C7}"/>
    <cellStyle name="Percent 11 3 3" xfId="47525" xr:uid="{623CDE13-C9F9-4BE0-9EE4-7BC2B1ADA548}"/>
    <cellStyle name="Percent 11 3 3 2" xfId="47526" xr:uid="{436AEC3A-258C-49A3-964D-46FAA6FFC480}"/>
    <cellStyle name="Percent 11 3 3 2 2" xfId="47527" xr:uid="{AF1AD60E-67F2-4179-9A79-8CFE093D95C3}"/>
    <cellStyle name="Percent 11 3 3 3" xfId="47528" xr:uid="{0E98815F-9CDB-445B-8EE6-8EC59DEBE5E2}"/>
    <cellStyle name="Percent 11 3 4" xfId="47529" xr:uid="{0CB38050-768E-4CF7-97D2-A225F8C10C66}"/>
    <cellStyle name="Percent 11 3 4 2" xfId="47530" xr:uid="{FB650AFF-ECDE-476F-8BC4-8D33CA2CE63A}"/>
    <cellStyle name="Percent 11 3 5" xfId="47531" xr:uid="{2C0C9241-6E65-4E3D-B932-8D72F43CC996}"/>
    <cellStyle name="Percent 11 4" xfId="47532" xr:uid="{ACC249C9-A629-469C-9F0B-884EAC4B55B9}"/>
    <cellStyle name="Percent 11 4 2" xfId="47533" xr:uid="{64FF5F53-1035-4C13-93DD-00A8812EDA2F}"/>
    <cellStyle name="Percent 11 4 2 2" xfId="47534" xr:uid="{D99DF6C5-9EE2-4029-AFD0-9C554B6111A8}"/>
    <cellStyle name="Percent 11 4 2 2 2" xfId="47535" xr:uid="{BBB4C8EB-B997-4803-A21C-EDCA73E21A18}"/>
    <cellStyle name="Percent 11 4 2 2 2 2" xfId="47536" xr:uid="{771C8D40-87E8-459E-A3C8-24ED4ABC4315}"/>
    <cellStyle name="Percent 11 4 2 2 3" xfId="47537" xr:uid="{899F943F-2066-4519-BB7E-7C37C7395797}"/>
    <cellStyle name="Percent 11 4 2 3" xfId="47538" xr:uid="{F72DEC38-015F-417E-9AA0-4FA75897D655}"/>
    <cellStyle name="Percent 11 4 2 3 2" xfId="47539" xr:uid="{2C11A5A1-D58C-4DD4-85BE-A754580FB994}"/>
    <cellStyle name="Percent 11 4 2 4" xfId="47540" xr:uid="{C8C888AF-5B3B-4877-8098-15483F83633B}"/>
    <cellStyle name="Percent 11 4 3" xfId="47541" xr:uid="{F832DA68-7512-408E-B256-F960DE4073E8}"/>
    <cellStyle name="Percent 11 4 3 2" xfId="47542" xr:uid="{71CB169D-DE13-41AC-822A-AD7E8F6F9EC4}"/>
    <cellStyle name="Percent 11 4 3 2 2" xfId="47543" xr:uid="{585ED0C8-EE56-47C2-B420-068C2236C1AD}"/>
    <cellStyle name="Percent 11 4 3 3" xfId="47544" xr:uid="{D6077357-18D8-47B8-A366-BE5F065BD08C}"/>
    <cellStyle name="Percent 11 4 4" xfId="47545" xr:uid="{4943EA78-132C-47DB-8ACA-6D2F4B976EB5}"/>
    <cellStyle name="Percent 11 4 4 2" xfId="47546" xr:uid="{39F93C52-BCFF-4128-B619-53037E8262A2}"/>
    <cellStyle name="Percent 11 4 5" xfId="47547" xr:uid="{CFBA33C6-6646-4715-B9E9-6ED3C60F794F}"/>
    <cellStyle name="Percent 11 5" xfId="47548" xr:uid="{B8B1CC9F-65F6-4563-8358-A4934D66BDE9}"/>
    <cellStyle name="Percent 11 5 2" xfId="47549" xr:uid="{142C2386-4C2A-423C-8A81-F18083D26F26}"/>
    <cellStyle name="Percent 11 5 2 2" xfId="47550" xr:uid="{4651521D-CD8E-4EE5-BE5D-B2F83AD23771}"/>
    <cellStyle name="Percent 11 5 2 2 2" xfId="47551" xr:uid="{87133D4F-766B-4FC4-91E5-9E0D1CA1D69A}"/>
    <cellStyle name="Percent 11 5 2 2 2 2" xfId="47552" xr:uid="{294B64D6-841A-4191-B60C-6183756E5243}"/>
    <cellStyle name="Percent 11 5 2 2 3" xfId="47553" xr:uid="{022D487B-DAD1-4DDF-8048-4A9B314D7004}"/>
    <cellStyle name="Percent 11 5 2 3" xfId="47554" xr:uid="{45CADA77-0EC1-4261-8C02-753EE939DDD0}"/>
    <cellStyle name="Percent 11 5 2 3 2" xfId="47555" xr:uid="{5DA25F57-14CA-4F85-9004-949EC2D68F06}"/>
    <cellStyle name="Percent 11 5 2 4" xfId="47556" xr:uid="{3CA4CC8F-2352-476A-9E1F-D6384B07C6EE}"/>
    <cellStyle name="Percent 11 5 3" xfId="47557" xr:uid="{46010E4E-B535-4AFF-AB7D-3482D6FE2361}"/>
    <cellStyle name="Percent 11 5 3 2" xfId="47558" xr:uid="{5563BB57-EAEA-4F2A-A1F5-6AFBF6943C14}"/>
    <cellStyle name="Percent 11 5 3 2 2" xfId="47559" xr:uid="{567423B8-3F2B-41B2-9D51-36A7E0AD8B4D}"/>
    <cellStyle name="Percent 11 5 3 3" xfId="47560" xr:uid="{5FAE960E-11BF-4AF9-8398-F9626B539B46}"/>
    <cellStyle name="Percent 11 5 4" xfId="47561" xr:uid="{4DC16C9F-0C5E-4038-907F-C0E5B5A4A51E}"/>
    <cellStyle name="Percent 11 5 4 2" xfId="47562" xr:uid="{3C624021-47AC-40C4-8469-A18BF6360F6F}"/>
    <cellStyle name="Percent 11 5 5" xfId="47563" xr:uid="{A1BA4D38-AC4A-476C-AA38-18D9498F4351}"/>
    <cellStyle name="Percent 11 6" xfId="47564" xr:uid="{1E4C1C2A-F992-4782-A946-EDCBDB5A0D51}"/>
    <cellStyle name="Percent 11 6 2" xfId="47565" xr:uid="{EA6355B0-83D3-455B-B31B-DD4BC8103594}"/>
    <cellStyle name="Percent 11 6 2 2" xfId="47566" xr:uid="{6E842B8E-4CD3-4F23-9F89-B6FBA811C071}"/>
    <cellStyle name="Percent 11 6 2 2 2" xfId="47567" xr:uid="{3FE528C6-FB7D-4DEE-8FC9-5CA4BFAD9600}"/>
    <cellStyle name="Percent 11 6 2 3" xfId="47568" xr:uid="{A4C0D74D-6759-4303-B5DE-8196E81477F6}"/>
    <cellStyle name="Percent 11 6 3" xfId="47569" xr:uid="{D03AA743-B4AC-4C90-BDD5-97E01F35C10E}"/>
    <cellStyle name="Percent 11 6 3 2" xfId="47570" xr:uid="{B33B2D17-48F8-405F-9ADB-876BBE404514}"/>
    <cellStyle name="Percent 11 6 4" xfId="47571" xr:uid="{EFAFE525-C2A0-45E2-8871-928F77B02A93}"/>
    <cellStyle name="Percent 11 7" xfId="47572" xr:uid="{62EFBB96-76C8-4A42-8C72-0F3FC481F2CD}"/>
    <cellStyle name="Percent 11 7 2" xfId="47573" xr:uid="{7EE53DF6-AFAE-4C84-B80A-542DAF314203}"/>
    <cellStyle name="Percent 11 7 2 2" xfId="47574" xr:uid="{0F20E82B-E94F-4D18-857A-25D95A6AB1EE}"/>
    <cellStyle name="Percent 11 7 3" xfId="47575" xr:uid="{27979ED7-37B8-45A7-9AC6-32FE89F527EE}"/>
    <cellStyle name="Percent 11 8" xfId="47576" xr:uid="{990A2A09-4E6F-4C5D-8CAB-3AF9C9D056AC}"/>
    <cellStyle name="Percent 11 8 2" xfId="47577" xr:uid="{E1B0177C-CB77-4C85-BCD5-6CD986B46570}"/>
    <cellStyle name="Percent 11 9" xfId="47578" xr:uid="{E2EF9FFF-9BDB-464E-9BE5-BA31311FEFB5}"/>
    <cellStyle name="Percent 12" xfId="47579" xr:uid="{36065245-10F7-4797-8F37-16019EDE409A}"/>
    <cellStyle name="Percent 12 2" xfId="47580" xr:uid="{CC985FF5-58BF-41C6-8E68-25F10F88A9C3}"/>
    <cellStyle name="Percent 12 2 2" xfId="47581" xr:uid="{A0ED93B9-5A0F-4055-92CD-ECF71DD717EB}"/>
    <cellStyle name="Percent 12 2 2 2" xfId="47582" xr:uid="{1493B944-DC8D-4D7F-8D58-4BA78FB04224}"/>
    <cellStyle name="Percent 12 2 2 2 2" xfId="47583" xr:uid="{FCCA3946-C1DF-464B-AFDE-C966F92FD07F}"/>
    <cellStyle name="Percent 12 2 2 2 2 2" xfId="47584" xr:uid="{557E2C29-8A0B-48F7-A976-74C71E7F4C73}"/>
    <cellStyle name="Percent 12 2 2 2 3" xfId="47585" xr:uid="{B0DB7BEC-9876-4AA8-918D-FFBED4EFF561}"/>
    <cellStyle name="Percent 12 2 2 3" xfId="47586" xr:uid="{05F43357-ADD9-4153-A371-2443AF6FCD6B}"/>
    <cellStyle name="Percent 12 2 2 3 2" xfId="47587" xr:uid="{8328BE5C-6A48-4647-AC23-31F640CDC87E}"/>
    <cellStyle name="Percent 12 2 2 4" xfId="47588" xr:uid="{67C13949-4834-4B4A-A32B-2C6E41DA93CC}"/>
    <cellStyle name="Percent 12 2 3" xfId="47589" xr:uid="{752B4845-63A9-4C02-9D9F-13B4F77E362C}"/>
    <cellStyle name="Percent 12 2 3 2" xfId="47590" xr:uid="{0E7A16F2-90AC-47D3-B51E-E381DA99E0F2}"/>
    <cellStyle name="Percent 12 2 3 2 2" xfId="47591" xr:uid="{5A5EB723-3DA5-4A84-896C-963F823D1DD9}"/>
    <cellStyle name="Percent 12 2 3 3" xfId="47592" xr:uid="{16C72FB7-2E86-425B-B086-E033808CC4B9}"/>
    <cellStyle name="Percent 12 2 4" xfId="47593" xr:uid="{AE69F43D-F3EE-4797-8372-B7646F1A5932}"/>
    <cellStyle name="Percent 12 2 4 2" xfId="47594" xr:uid="{537916A6-2ABC-417E-BF24-703557C69B66}"/>
    <cellStyle name="Percent 12 2 5" xfId="47595" xr:uid="{A6F7FA67-2A4E-4908-A213-D3992FF6CCE4}"/>
    <cellStyle name="Percent 12 3" xfId="47596" xr:uid="{0180620F-57E7-4B41-81E2-8FFD3E332A7A}"/>
    <cellStyle name="Percent 12 3 2" xfId="47597" xr:uid="{35CD3AD3-E2BC-4B28-AF15-A866B81255CD}"/>
    <cellStyle name="Percent 12 3 2 2" xfId="47598" xr:uid="{103BD954-0253-4785-9CD7-4C1A83A1CCF9}"/>
    <cellStyle name="Percent 12 3 2 2 2" xfId="47599" xr:uid="{8B703E02-1CE0-4A16-970C-E0D6A4BB25DA}"/>
    <cellStyle name="Percent 12 3 2 2 2 2" xfId="47600" xr:uid="{98BE3D3A-251A-4F26-AA8D-AEE87DA4570E}"/>
    <cellStyle name="Percent 12 3 2 2 3" xfId="47601" xr:uid="{5483D880-02F0-4BD3-9CC4-06D5F1F34AF9}"/>
    <cellStyle name="Percent 12 3 2 3" xfId="47602" xr:uid="{2CAE5B35-0D69-402D-84AC-47A104F6B9AB}"/>
    <cellStyle name="Percent 12 3 2 3 2" xfId="47603" xr:uid="{C9CEB5A2-2D61-4DF9-A69B-76937AF79F06}"/>
    <cellStyle name="Percent 12 3 2 4" xfId="47604" xr:uid="{3F3E4BAE-F2F1-450B-B4B1-9FF45CE60936}"/>
    <cellStyle name="Percent 12 3 3" xfId="47605" xr:uid="{723B1C49-9E1B-4D2C-B3A1-1AC84BFBAC2E}"/>
    <cellStyle name="Percent 12 3 3 2" xfId="47606" xr:uid="{3E1A40A6-E4EF-4940-8903-7E70A2039B98}"/>
    <cellStyle name="Percent 12 3 3 2 2" xfId="47607" xr:uid="{78208BF1-5757-4494-9C52-69850434F9BF}"/>
    <cellStyle name="Percent 12 3 3 3" xfId="47608" xr:uid="{B3E59DF7-9E39-4915-A6FB-90F3DDDB9D5D}"/>
    <cellStyle name="Percent 12 3 4" xfId="47609" xr:uid="{4FA12E61-1DEC-4083-9BAF-B3F542D23D58}"/>
    <cellStyle name="Percent 12 3 4 2" xfId="47610" xr:uid="{A6B5D720-A306-42BD-B8CF-68A300A7410D}"/>
    <cellStyle name="Percent 12 3 5" xfId="47611" xr:uid="{208A9434-D880-4922-87C2-A54E43E85632}"/>
    <cellStyle name="Percent 12 4" xfId="47612" xr:uid="{6736DFF4-6426-4528-8396-F699560FF28D}"/>
    <cellStyle name="Percent 12 4 2" xfId="47613" xr:uid="{9DDDFC95-0D35-49FD-A9BB-9D310006D6FC}"/>
    <cellStyle name="Percent 12 4 2 2" xfId="47614" xr:uid="{C4762903-E6C3-4CB9-9D5B-4728DB2C7E78}"/>
    <cellStyle name="Percent 12 4 2 2 2" xfId="47615" xr:uid="{D4B0C6AE-5807-473A-A3B9-00807421BA80}"/>
    <cellStyle name="Percent 12 4 2 2 2 2" xfId="47616" xr:uid="{26944025-457C-4A5C-803B-12006DC86065}"/>
    <cellStyle name="Percent 12 4 2 2 3" xfId="47617" xr:uid="{71499134-4F78-4A39-B455-EA6715EDA99B}"/>
    <cellStyle name="Percent 12 4 2 3" xfId="47618" xr:uid="{E02D3D0E-85CA-45F8-8C0C-A396C3135795}"/>
    <cellStyle name="Percent 12 4 2 3 2" xfId="47619" xr:uid="{E8D0928E-32F4-4325-89A9-BAD239C95B6C}"/>
    <cellStyle name="Percent 12 4 2 4" xfId="47620" xr:uid="{47A7383A-B788-4F27-AF01-6FD4D20F1AB0}"/>
    <cellStyle name="Percent 12 4 3" xfId="47621" xr:uid="{545E5E75-9D98-4444-BF7A-C3395FCDBFB4}"/>
    <cellStyle name="Percent 12 4 3 2" xfId="47622" xr:uid="{D6D53F03-2D5C-4E9D-B7D4-53233F7947CB}"/>
    <cellStyle name="Percent 12 4 3 2 2" xfId="47623" xr:uid="{633096DA-04C2-4589-9D69-76B4A115EE1E}"/>
    <cellStyle name="Percent 12 4 3 3" xfId="47624" xr:uid="{A1AFB7EC-E626-4602-8918-92B256AE1552}"/>
    <cellStyle name="Percent 12 4 4" xfId="47625" xr:uid="{2B030144-9138-4C08-B49A-238EFD0BE091}"/>
    <cellStyle name="Percent 12 4 4 2" xfId="47626" xr:uid="{EDE011DB-3FE9-47E8-B0AB-8E5C50C42FDA}"/>
    <cellStyle name="Percent 12 4 5" xfId="47627" xr:uid="{8BD65E42-C839-4E86-AA28-C37ECECBF14F}"/>
    <cellStyle name="Percent 12 5" xfId="47628" xr:uid="{C19BB0D2-617F-476E-840E-B930BD72629D}"/>
    <cellStyle name="Percent 12 5 2" xfId="47629" xr:uid="{AEF9AC23-3434-42A0-8F28-B3B06596379D}"/>
    <cellStyle name="Percent 12 5 2 2" xfId="47630" xr:uid="{D0FD563C-4B2C-48A5-927A-8AC11C6E0FD7}"/>
    <cellStyle name="Percent 12 5 2 2 2" xfId="47631" xr:uid="{67CD6AB1-A661-436F-AD29-FA38B4E3565E}"/>
    <cellStyle name="Percent 12 5 2 2 2 2" xfId="47632" xr:uid="{7EB6DA1D-3074-438C-808F-47FD76049083}"/>
    <cellStyle name="Percent 12 5 2 2 3" xfId="47633" xr:uid="{95EC363D-311C-4B8C-A853-54B84175F0C3}"/>
    <cellStyle name="Percent 12 5 2 3" xfId="47634" xr:uid="{790AADF9-3EF4-4922-BB4B-7DF8A876D65A}"/>
    <cellStyle name="Percent 12 5 2 3 2" xfId="47635" xr:uid="{EABD9231-1FBD-420C-BF89-67610059B28C}"/>
    <cellStyle name="Percent 12 5 2 4" xfId="47636" xr:uid="{304756E0-B21F-4005-A36F-3E9EE31F3DB4}"/>
    <cellStyle name="Percent 12 5 3" xfId="47637" xr:uid="{C7210455-BE40-43A5-96D7-D261D53F24A8}"/>
    <cellStyle name="Percent 12 5 3 2" xfId="47638" xr:uid="{9CA07F17-34C6-464B-8157-460E7154C89B}"/>
    <cellStyle name="Percent 12 5 3 2 2" xfId="47639" xr:uid="{A094557C-84B6-4D85-AD70-0E4EDC2490F9}"/>
    <cellStyle name="Percent 12 5 3 3" xfId="47640" xr:uid="{CB142B03-6CAE-4765-A64B-5D0ABCA00E6D}"/>
    <cellStyle name="Percent 12 5 4" xfId="47641" xr:uid="{A26A0066-E99C-4545-BDE0-2BE46139E06F}"/>
    <cellStyle name="Percent 12 5 4 2" xfId="47642" xr:uid="{6A01928D-10A1-4E0B-8BC1-3959DEC8C4AF}"/>
    <cellStyle name="Percent 12 5 5" xfId="47643" xr:uid="{1663E57F-1256-4138-8B75-951A642FE4E6}"/>
    <cellStyle name="Percent 12 6" xfId="47644" xr:uid="{C2A39E52-4BB5-4F3D-A497-E76B7CBAA2DC}"/>
    <cellStyle name="Percent 12 6 2" xfId="47645" xr:uid="{272C4078-7BD8-45C3-A00D-5FB431D9060F}"/>
    <cellStyle name="Percent 12 6 2 2" xfId="47646" xr:uid="{F9A2E02E-41A3-4B42-A305-89517D854FA2}"/>
    <cellStyle name="Percent 12 6 2 2 2" xfId="47647" xr:uid="{43C116FF-91F2-418A-81D5-5780DEFECFAB}"/>
    <cellStyle name="Percent 12 6 2 3" xfId="47648" xr:uid="{4D490D64-9248-483C-AE72-4A5288D80DE3}"/>
    <cellStyle name="Percent 12 6 3" xfId="47649" xr:uid="{3A18E7D0-2921-42FC-939B-5D043C8A99ED}"/>
    <cellStyle name="Percent 12 6 3 2" xfId="47650" xr:uid="{67212CE9-1EA2-4F5C-8CA0-128E63015478}"/>
    <cellStyle name="Percent 12 6 4" xfId="47651" xr:uid="{8B5C33CD-40E0-4587-AD98-6D2595C03478}"/>
    <cellStyle name="Percent 12 7" xfId="47652" xr:uid="{16B92707-E51B-448C-838E-3C36E35AEDC7}"/>
    <cellStyle name="Percent 12 7 2" xfId="47653" xr:uid="{04F171F9-0866-4636-862F-DB7DBF45D7EA}"/>
    <cellStyle name="Percent 12 7 2 2" xfId="47654" xr:uid="{11BBF4BF-75F8-4066-9294-4B1A79F6DBF8}"/>
    <cellStyle name="Percent 12 7 3" xfId="47655" xr:uid="{CAE35D52-5D2E-4BD7-89F8-9562983FB64E}"/>
    <cellStyle name="Percent 12 8" xfId="47656" xr:uid="{5469526D-322A-47E5-B806-B70DB1355EF4}"/>
    <cellStyle name="Percent 12 8 2" xfId="47657" xr:uid="{75E140F4-6D10-4996-BCC2-083212108B55}"/>
    <cellStyle name="Percent 12 9" xfId="47658" xr:uid="{3838E6F1-5A2D-4764-8631-D5C2A621EA05}"/>
    <cellStyle name="Percent 13" xfId="47659" xr:uid="{BDD3CD53-81F6-414F-A452-F04A7013F563}"/>
    <cellStyle name="Percent 13 2" xfId="47660" xr:uid="{2CB043AE-6C2C-48DC-A3B8-6B47D34D7DD4}"/>
    <cellStyle name="Percent 13 2 2" xfId="47661" xr:uid="{407AA1A2-EF21-46E8-9B01-F200CC97AD52}"/>
    <cellStyle name="Percent 13 2 2 2" xfId="47662" xr:uid="{F55AD085-34C4-461C-9CA7-C0A7D5A571C4}"/>
    <cellStyle name="Percent 13 2 2 2 2" xfId="47663" xr:uid="{51B5003B-DF06-4F45-B634-859BA13B5D5B}"/>
    <cellStyle name="Percent 13 2 2 2 2 2" xfId="47664" xr:uid="{276DD3CB-5BC9-4231-9D6E-923B13438095}"/>
    <cellStyle name="Percent 13 2 2 2 3" xfId="47665" xr:uid="{ABA797D2-DAC8-4B4E-A362-A5A4D056DB5C}"/>
    <cellStyle name="Percent 13 2 2 3" xfId="47666" xr:uid="{DC18F60E-DD5E-4F7A-8715-C6BAAE68FCDE}"/>
    <cellStyle name="Percent 13 2 2 3 2" xfId="47667" xr:uid="{15694EAE-526E-4BC3-ABDC-06394BDB8C90}"/>
    <cellStyle name="Percent 13 2 2 4" xfId="47668" xr:uid="{49BAEF24-BF81-46BE-ABB7-7197F2978468}"/>
    <cellStyle name="Percent 13 2 3" xfId="47669" xr:uid="{2247327C-DA1A-4FC8-8739-54CBD7011F08}"/>
    <cellStyle name="Percent 13 2 3 2" xfId="47670" xr:uid="{44169621-363E-492E-95B0-419CFAB1B8C6}"/>
    <cellStyle name="Percent 13 2 3 2 2" xfId="47671" xr:uid="{505E7DEA-CCC6-4FCA-8ED9-B35C39A55403}"/>
    <cellStyle name="Percent 13 2 3 3" xfId="47672" xr:uid="{59AA0CAB-7AAE-4B6D-8E4A-35EEB442CF18}"/>
    <cellStyle name="Percent 13 2 4" xfId="47673" xr:uid="{A27B9F05-334C-49F8-AE14-AC155D8FE22F}"/>
    <cellStyle name="Percent 13 2 4 2" xfId="47674" xr:uid="{C8FD7F19-9081-4AB3-BC87-46A83DCB46EB}"/>
    <cellStyle name="Percent 13 2 5" xfId="47675" xr:uid="{6B82BC80-AEFA-4767-8FE6-3EA2121BCF16}"/>
    <cellStyle name="Percent 13 3" xfId="47676" xr:uid="{301211C0-035A-4D58-B16B-B465EE72739A}"/>
    <cellStyle name="Percent 13 3 2" xfId="47677" xr:uid="{B13777EC-1742-4F22-B0A5-F36D8815EA69}"/>
    <cellStyle name="Percent 13 3 2 2" xfId="47678" xr:uid="{598A1E3E-C178-47A0-854D-418344CDC0C7}"/>
    <cellStyle name="Percent 13 3 2 2 2" xfId="47679" xr:uid="{38A3553C-F222-497B-A4B1-FB6E40A31D47}"/>
    <cellStyle name="Percent 13 3 2 2 2 2" xfId="47680" xr:uid="{B709C5B1-9503-4135-B90F-A6479E6A7830}"/>
    <cellStyle name="Percent 13 3 2 2 3" xfId="47681" xr:uid="{276666A8-DC4A-4C2F-9584-C275CDD6E4EC}"/>
    <cellStyle name="Percent 13 3 2 3" xfId="47682" xr:uid="{9EF44560-420A-4B62-A781-8632CD12F019}"/>
    <cellStyle name="Percent 13 3 2 3 2" xfId="47683" xr:uid="{A79856F1-E5B7-47DD-BE9A-AA06A541B253}"/>
    <cellStyle name="Percent 13 3 2 4" xfId="47684" xr:uid="{6AA9E617-35F4-4B9E-8DB8-E8FC4A53F6F4}"/>
    <cellStyle name="Percent 13 3 3" xfId="47685" xr:uid="{E89BD06A-4950-442D-96C6-ADF6B933E8B4}"/>
    <cellStyle name="Percent 13 3 3 2" xfId="47686" xr:uid="{9B93E391-09DB-4480-84A3-8A3BDE51871E}"/>
    <cellStyle name="Percent 13 3 3 2 2" xfId="47687" xr:uid="{910E725B-634B-4065-8407-196CEC23B67C}"/>
    <cellStyle name="Percent 13 3 3 3" xfId="47688" xr:uid="{DD40CB0A-C05E-45B1-B688-31DBA47E6A61}"/>
    <cellStyle name="Percent 13 3 4" xfId="47689" xr:uid="{F2611DB3-001F-4BF3-BDF5-D880965B74EF}"/>
    <cellStyle name="Percent 13 3 4 2" xfId="47690" xr:uid="{1CF204F0-FFCF-421C-85E1-D52CCAB4F553}"/>
    <cellStyle name="Percent 13 3 5" xfId="47691" xr:uid="{4A0962A8-0B9D-4399-901A-DE1E64140201}"/>
    <cellStyle name="Percent 13 4" xfId="47692" xr:uid="{070555D3-1486-4760-B69F-C716D63D56F7}"/>
    <cellStyle name="Percent 13 4 2" xfId="47693" xr:uid="{90939466-D26B-4BC6-BEA6-4DD58A46D515}"/>
    <cellStyle name="Percent 13 4 2 2" xfId="47694" xr:uid="{46D9E886-2159-453C-869D-6AD96FB68763}"/>
    <cellStyle name="Percent 13 4 2 2 2" xfId="47695" xr:uid="{37B29879-25CE-458E-AA49-7749FB36C0A1}"/>
    <cellStyle name="Percent 13 4 2 2 2 2" xfId="47696" xr:uid="{78BAC72F-DD38-44C4-BAF3-FA62A65CA454}"/>
    <cellStyle name="Percent 13 4 2 2 3" xfId="47697" xr:uid="{A9CCA72C-4998-498F-9B25-74CD4E8CF1B6}"/>
    <cellStyle name="Percent 13 4 2 3" xfId="47698" xr:uid="{79A8A8D9-1D24-4298-A294-A8B23BCF6327}"/>
    <cellStyle name="Percent 13 4 2 3 2" xfId="47699" xr:uid="{73C9F6F9-133F-4A8D-B610-2BF524148AFC}"/>
    <cellStyle name="Percent 13 4 2 4" xfId="47700" xr:uid="{B2EEEFEE-8C86-4154-A2CA-41B305E9B94E}"/>
    <cellStyle name="Percent 13 4 3" xfId="47701" xr:uid="{9CFE815F-2BD7-410D-BF02-539841C7C6E3}"/>
    <cellStyle name="Percent 13 4 3 2" xfId="47702" xr:uid="{757B6E92-4A27-4A39-9F70-0E02C7301B87}"/>
    <cellStyle name="Percent 13 4 3 2 2" xfId="47703" xr:uid="{81E7F1DC-7472-4D4C-A5E5-92516CAD72C7}"/>
    <cellStyle name="Percent 13 4 3 3" xfId="47704" xr:uid="{E0433D85-94A7-4BBE-932D-6D63FF47D337}"/>
    <cellStyle name="Percent 13 4 4" xfId="47705" xr:uid="{B96BEAF5-6C31-428E-AD7C-0C7B869EFCC2}"/>
    <cellStyle name="Percent 13 4 4 2" xfId="47706" xr:uid="{F5CFF1C1-9B23-404B-9952-7DD4432F1F1A}"/>
    <cellStyle name="Percent 13 4 5" xfId="47707" xr:uid="{613D5089-5A7F-4C59-B497-6D6FE61614D7}"/>
    <cellStyle name="Percent 13 5" xfId="47708" xr:uid="{7B8B25D8-09D1-474B-9FD7-F22B21F3FF8F}"/>
    <cellStyle name="Percent 13 5 2" xfId="47709" xr:uid="{C7B1FEC6-56C9-4543-8FA9-33976AF610B9}"/>
    <cellStyle name="Percent 13 5 2 2" xfId="47710" xr:uid="{6FCC4D42-F237-4A4D-A142-3E6C975205D8}"/>
    <cellStyle name="Percent 13 5 2 2 2" xfId="47711" xr:uid="{6765B981-4F3E-4B85-AC53-83BA1D8E8511}"/>
    <cellStyle name="Percent 13 5 2 2 2 2" xfId="47712" xr:uid="{42A37454-964D-4EEB-8B39-60428AD015D0}"/>
    <cellStyle name="Percent 13 5 2 2 3" xfId="47713" xr:uid="{446AC509-1C38-484C-B8A4-193327903BC5}"/>
    <cellStyle name="Percent 13 5 2 3" xfId="47714" xr:uid="{F674051E-F085-4278-A72A-70D30C3E03F2}"/>
    <cellStyle name="Percent 13 5 2 3 2" xfId="47715" xr:uid="{C3524EB2-D7C9-4060-8C41-92C2033880D1}"/>
    <cellStyle name="Percent 13 5 2 4" xfId="47716" xr:uid="{8E0638E2-8D63-474C-B64B-2754DD34BE8B}"/>
    <cellStyle name="Percent 13 5 3" xfId="47717" xr:uid="{D4C549E4-8822-4CF4-9DEF-B9C14237C71C}"/>
    <cellStyle name="Percent 13 5 3 2" xfId="47718" xr:uid="{C70D63A7-CE97-4D6D-822D-AE48FCCF70F1}"/>
    <cellStyle name="Percent 13 5 3 2 2" xfId="47719" xr:uid="{EE7D132E-2245-4A3F-B954-4B8BEEBCD21A}"/>
    <cellStyle name="Percent 13 5 3 3" xfId="47720" xr:uid="{F15FF51B-7B54-4221-AC26-0C371E675B4E}"/>
    <cellStyle name="Percent 13 5 4" xfId="47721" xr:uid="{EC038AB6-101E-49FD-BDFE-E8B670C49492}"/>
    <cellStyle name="Percent 13 5 4 2" xfId="47722" xr:uid="{2F62286F-2C58-4EB1-A1E3-02DA5F6DF26C}"/>
    <cellStyle name="Percent 13 5 5" xfId="47723" xr:uid="{DE4FF7A6-43AD-4A41-9024-7CBF7C85B1F9}"/>
    <cellStyle name="Percent 13 6" xfId="47724" xr:uid="{083694DB-678B-43C6-B3A2-FA34602B567B}"/>
    <cellStyle name="Percent 13 6 2" xfId="47725" xr:uid="{1D45F230-B8AF-41DA-BAFC-61E5B1D13589}"/>
    <cellStyle name="Percent 13 6 2 2" xfId="47726" xr:uid="{7A1FA3C3-73B6-4587-9D22-078C7476C2E9}"/>
    <cellStyle name="Percent 13 6 2 2 2" xfId="47727" xr:uid="{B76FE0A5-CE1E-4692-B87E-D855D4ED3FE0}"/>
    <cellStyle name="Percent 13 6 2 3" xfId="47728" xr:uid="{BBACCE3A-5FCF-41D9-8522-EE6BD4EDEC9F}"/>
    <cellStyle name="Percent 13 6 3" xfId="47729" xr:uid="{F781E5D1-CFB6-4FBB-B447-FE493853D7E6}"/>
    <cellStyle name="Percent 13 6 3 2" xfId="47730" xr:uid="{7D2DF5BF-634B-4C60-A18C-DD6EBE0382D9}"/>
    <cellStyle name="Percent 13 6 4" xfId="47731" xr:uid="{75B807BF-BE56-4F8F-A8D9-0F4EC541D94B}"/>
    <cellStyle name="Percent 13 7" xfId="47732" xr:uid="{A786E87B-2C9A-4DD9-86FE-EFF03DE18E25}"/>
    <cellStyle name="Percent 13 7 2" xfId="47733" xr:uid="{3EDAC772-1596-418B-B0CB-63EB2660A973}"/>
    <cellStyle name="Percent 13 7 2 2" xfId="47734" xr:uid="{B7E804E6-A4EA-4C53-8224-C494B725D06D}"/>
    <cellStyle name="Percent 13 7 3" xfId="47735" xr:uid="{7297FFDA-320D-4479-8CC0-C9349D1F1FF7}"/>
    <cellStyle name="Percent 13 8" xfId="47736" xr:uid="{33615090-4640-4C5A-8A46-B4C6503DB1B7}"/>
    <cellStyle name="Percent 13 8 2" xfId="47737" xr:uid="{3E5B7C8E-C90E-4018-A0DE-627A4FA99C13}"/>
    <cellStyle name="Percent 13 9" xfId="47738" xr:uid="{0AC04402-AE62-42A7-9C53-5CA2938183EC}"/>
    <cellStyle name="Percent 14" xfId="47739" xr:uid="{5DE46E5A-A578-478A-8C93-675E9A83FE3A}"/>
    <cellStyle name="Percent 15" xfId="47740" xr:uid="{EB95628A-828D-47A7-B13D-BBE1CB29CBBD}"/>
    <cellStyle name="Percent 15 2" xfId="47741" xr:uid="{8AE3F453-0DD8-49B1-9698-F20CEF755989}"/>
    <cellStyle name="Percent 15 2 2" xfId="47742" xr:uid="{0912151C-EC6F-4C46-87D9-3FF207EA8BB3}"/>
    <cellStyle name="Percent 15 2 2 2" xfId="47743" xr:uid="{03ACE2D7-D077-43F9-8CBD-3B09078153A7}"/>
    <cellStyle name="Percent 15 2 2 2 2" xfId="47744" xr:uid="{1CE5C375-B88F-4057-AC47-59563A5DECBF}"/>
    <cellStyle name="Percent 15 2 2 2 2 2" xfId="47745" xr:uid="{1A7715AE-3351-4700-8E40-A22C88048B43}"/>
    <cellStyle name="Percent 15 2 2 2 3" xfId="47746" xr:uid="{C0B5DD43-8526-489C-A460-043FD4E98785}"/>
    <cellStyle name="Percent 15 2 2 3" xfId="47747" xr:uid="{A5073EDA-DF92-44C2-99BC-D840DFDA1615}"/>
    <cellStyle name="Percent 15 2 2 3 2" xfId="47748" xr:uid="{86897F14-E29D-4198-8C7E-029512315322}"/>
    <cellStyle name="Percent 15 2 2 4" xfId="47749" xr:uid="{AF78B033-8DD3-4FF8-A46E-4DD64245EDBD}"/>
    <cellStyle name="Percent 15 2 3" xfId="47750" xr:uid="{9E98FDD7-D545-4EA8-8B16-47CD082FB9D1}"/>
    <cellStyle name="Percent 15 2 3 2" xfId="47751" xr:uid="{7B2FAFA9-25C6-4973-A224-E7F0BD858220}"/>
    <cellStyle name="Percent 15 2 3 2 2" xfId="47752" xr:uid="{6CE274B5-FE58-4DF1-AAED-34AE192AB464}"/>
    <cellStyle name="Percent 15 2 3 3" xfId="47753" xr:uid="{77EF9CD4-94BC-44CB-83CB-4213568000ED}"/>
    <cellStyle name="Percent 15 2 4" xfId="47754" xr:uid="{D0ED6E2E-304A-4488-B672-6C9F56C68905}"/>
    <cellStyle name="Percent 15 2 4 2" xfId="47755" xr:uid="{5D585CDA-2EBB-462A-A9F3-D6D996EDBDD7}"/>
    <cellStyle name="Percent 15 2 5" xfId="47756" xr:uid="{F5542FB4-2CE6-4FC8-9835-E508493AE9A5}"/>
    <cellStyle name="Percent 15 3" xfId="47757" xr:uid="{FBB32B1A-5BBC-49A8-AD17-18DB46E75F33}"/>
    <cellStyle name="Percent 15 3 2" xfId="47758" xr:uid="{C45B9B85-059C-407E-9059-EAB66B4FA535}"/>
    <cellStyle name="Percent 15 3 2 2" xfId="47759" xr:uid="{77CDD5C1-955F-4F37-8C6F-09C31CE30521}"/>
    <cellStyle name="Percent 15 3 2 2 2" xfId="47760" xr:uid="{7D1831FD-7E81-4465-B396-C2D3A150C950}"/>
    <cellStyle name="Percent 15 3 2 2 2 2" xfId="47761" xr:uid="{AF44ACA3-3F87-459B-9A05-8F022A580DFC}"/>
    <cellStyle name="Percent 15 3 2 2 3" xfId="47762" xr:uid="{7F5E26BF-A498-4F5B-B940-C7BC3AB94E44}"/>
    <cellStyle name="Percent 15 3 2 3" xfId="47763" xr:uid="{97C95072-2FF8-4F1A-8888-A1939F349BA1}"/>
    <cellStyle name="Percent 15 3 2 3 2" xfId="47764" xr:uid="{493E9FC7-7410-483E-9161-CA7DF406B684}"/>
    <cellStyle name="Percent 15 3 2 4" xfId="47765" xr:uid="{283D112D-49BE-4965-BE3C-4E3C87FB3F9A}"/>
    <cellStyle name="Percent 15 3 3" xfId="47766" xr:uid="{315DEF3B-569A-4E6C-B331-A7E6EA493523}"/>
    <cellStyle name="Percent 15 3 3 2" xfId="47767" xr:uid="{90E354F9-4AD2-41A6-A433-A9986EBA7771}"/>
    <cellStyle name="Percent 15 3 3 2 2" xfId="47768" xr:uid="{6512682C-1F8D-416A-BAA6-E049B434FDD1}"/>
    <cellStyle name="Percent 15 3 3 3" xfId="47769" xr:uid="{108AE506-0EB1-4E3A-9FD9-321DB3D447C7}"/>
    <cellStyle name="Percent 15 3 4" xfId="47770" xr:uid="{BB3AB356-9C79-41AD-8F91-793A6217C4A0}"/>
    <cellStyle name="Percent 15 3 4 2" xfId="47771" xr:uid="{6990AFAB-6B31-45FF-88F2-D44AD0DF1418}"/>
    <cellStyle name="Percent 15 3 5" xfId="47772" xr:uid="{AEB9ECAF-F10D-4E95-A396-B984C817C475}"/>
    <cellStyle name="Percent 15 4" xfId="47773" xr:uid="{10CBCB87-6ACA-409C-A0C1-15A4109F437E}"/>
    <cellStyle name="Percent 15 4 2" xfId="47774" xr:uid="{166D7E5B-4573-4D16-A74C-8FC1EE060327}"/>
    <cellStyle name="Percent 15 4 2 2" xfId="47775" xr:uid="{8283D073-36B5-4632-91BE-3E588A6F22B8}"/>
    <cellStyle name="Percent 15 4 2 2 2" xfId="47776" xr:uid="{4DDC7484-6C8C-4207-8325-E0FFDF24A488}"/>
    <cellStyle name="Percent 15 4 2 2 2 2" xfId="47777" xr:uid="{2EC7AADA-A41E-4F36-BB93-D5EADBF731ED}"/>
    <cellStyle name="Percent 15 4 2 2 3" xfId="47778" xr:uid="{232A1961-0607-4954-B9BE-9AC2FFA23EBE}"/>
    <cellStyle name="Percent 15 4 2 3" xfId="47779" xr:uid="{01EB3FEC-2EB5-48F7-B9C3-2A8F3F2743A6}"/>
    <cellStyle name="Percent 15 4 2 3 2" xfId="47780" xr:uid="{0FADB726-3A4E-441B-930F-409FD04FBF9E}"/>
    <cellStyle name="Percent 15 4 2 4" xfId="47781" xr:uid="{66B50F34-7ADF-4EC5-B011-CF673F0A4F63}"/>
    <cellStyle name="Percent 15 4 3" xfId="47782" xr:uid="{64E3C5C5-8472-4073-961A-A77640913FB6}"/>
    <cellStyle name="Percent 15 4 3 2" xfId="47783" xr:uid="{3E1A8536-2442-4B35-BA7E-203ADA59D85B}"/>
    <cellStyle name="Percent 15 4 3 2 2" xfId="47784" xr:uid="{CD467CB4-5BD9-444E-8857-3E000D5531E8}"/>
    <cellStyle name="Percent 15 4 3 3" xfId="47785" xr:uid="{8B070D06-E9F4-4F28-8B1F-55D0BD3DF61A}"/>
    <cellStyle name="Percent 15 4 4" xfId="47786" xr:uid="{D075D06C-8DB8-4127-B993-D0983D2D6018}"/>
    <cellStyle name="Percent 15 4 4 2" xfId="47787" xr:uid="{19196FAD-21C2-4D8E-98E4-00664F911C57}"/>
    <cellStyle name="Percent 15 4 5" xfId="47788" xr:uid="{BD5739C6-33C2-4EF8-A3BB-7F90D3111833}"/>
    <cellStyle name="Percent 15 5" xfId="47789" xr:uid="{A6E15881-C157-4285-B3DE-84A76F38E75A}"/>
    <cellStyle name="Percent 15 5 2" xfId="47790" xr:uid="{BB6242EF-18FC-4137-A4D9-7A43B0D1A131}"/>
    <cellStyle name="Percent 15 5 2 2" xfId="47791" xr:uid="{78DA7EF3-A7B2-4E8F-A8A8-466AD4194214}"/>
    <cellStyle name="Percent 15 5 2 2 2" xfId="47792" xr:uid="{DE857E6A-8CC8-4C33-83EC-A2B3C9F92A7E}"/>
    <cellStyle name="Percent 15 5 2 2 2 2" xfId="47793" xr:uid="{35518926-31A6-4BD2-936E-A0AC71673A2E}"/>
    <cellStyle name="Percent 15 5 2 2 3" xfId="47794" xr:uid="{274522D1-0315-4662-9CA6-9D5845B3D330}"/>
    <cellStyle name="Percent 15 5 2 3" xfId="47795" xr:uid="{11A16E60-81DD-4C07-AC61-C24B37EC76A4}"/>
    <cellStyle name="Percent 15 5 2 3 2" xfId="47796" xr:uid="{C5DEC3D4-272F-4647-B893-FEA999A699E8}"/>
    <cellStyle name="Percent 15 5 2 4" xfId="47797" xr:uid="{9CFDF2A9-7377-432B-A40E-85034A33EACC}"/>
    <cellStyle name="Percent 15 5 3" xfId="47798" xr:uid="{8A570645-4BBC-44E3-BD07-E3BE3354708E}"/>
    <cellStyle name="Percent 15 5 3 2" xfId="47799" xr:uid="{BA02C3E8-936F-4822-82FD-8F2F126D2E10}"/>
    <cellStyle name="Percent 15 5 3 2 2" xfId="47800" xr:uid="{75B25F9C-0DDA-437C-9CB9-64C19A2A47CF}"/>
    <cellStyle name="Percent 15 5 3 3" xfId="47801" xr:uid="{2EC00C9D-079C-4088-A381-3848B9B819D0}"/>
    <cellStyle name="Percent 15 5 4" xfId="47802" xr:uid="{50A28E4E-BEC0-40C2-8097-D88427F88DD6}"/>
    <cellStyle name="Percent 15 5 4 2" xfId="47803" xr:uid="{7EC16E47-49AC-40BD-BA1F-41B9FA3C5E94}"/>
    <cellStyle name="Percent 15 5 5" xfId="47804" xr:uid="{E7737B2F-1C8A-43C9-86F7-39873F92C6F1}"/>
    <cellStyle name="Percent 15 6" xfId="47805" xr:uid="{A0074173-D70E-4776-9816-4F62063E13DC}"/>
    <cellStyle name="Percent 15 6 2" xfId="47806" xr:uid="{7D7E31C5-ACA3-4C6E-9C50-FBB508926225}"/>
    <cellStyle name="Percent 15 6 2 2" xfId="47807" xr:uid="{6D294DAD-9214-4E8D-B2B0-999499A2F779}"/>
    <cellStyle name="Percent 15 6 2 2 2" xfId="47808" xr:uid="{2B06100B-7279-4CC4-BC2C-4D11196FC35C}"/>
    <cellStyle name="Percent 15 6 2 3" xfId="47809" xr:uid="{0588C8E7-D4FA-4B8C-AB7A-AB5E92543755}"/>
    <cellStyle name="Percent 15 6 3" xfId="47810" xr:uid="{5B5F21D0-E1C0-41F1-92A4-0AA6A4D438AC}"/>
    <cellStyle name="Percent 15 6 3 2" xfId="47811" xr:uid="{D9FFF9DD-DFBE-4D58-ABD6-DE761903ECE3}"/>
    <cellStyle name="Percent 15 6 4" xfId="47812" xr:uid="{5770BB0F-DCD5-4345-9AEB-0F19E09E6155}"/>
    <cellStyle name="Percent 15 7" xfId="47813" xr:uid="{47880F5E-C61D-4388-9B25-F2D83558ADB7}"/>
    <cellStyle name="Percent 15 7 2" xfId="47814" xr:uid="{937AB545-6D4E-44C4-8B25-1C177EB4937E}"/>
    <cellStyle name="Percent 15 7 2 2" xfId="47815" xr:uid="{04565FAE-5BA0-4126-97CE-550F57552D8A}"/>
    <cellStyle name="Percent 15 7 3" xfId="47816" xr:uid="{569BFE1E-766A-46F4-B7D7-98B1A3741587}"/>
    <cellStyle name="Percent 15 8" xfId="47817" xr:uid="{F882F369-8F07-497E-970E-1D4AFCC578E8}"/>
    <cellStyle name="Percent 15 8 2" xfId="47818" xr:uid="{4181E687-9382-48F5-B835-291330C92D04}"/>
    <cellStyle name="Percent 15 9" xfId="47819" xr:uid="{A0FCE79E-EEA9-4EC2-9CAE-A67B898145C0}"/>
    <cellStyle name="Percent 16" xfId="47820" xr:uid="{DC1B2F9E-2435-4310-AF43-7677FDE7CE81}"/>
    <cellStyle name="Percent 16 2" xfId="47821" xr:uid="{47C48847-471F-4F1D-86A5-7067E21DBACF}"/>
    <cellStyle name="Percent 16 2 2" xfId="47822" xr:uid="{1FD58935-CA7F-4C40-B71A-0E9BD9FB62C3}"/>
    <cellStyle name="Percent 16 2 2 2" xfId="47823" xr:uid="{51B3874B-4938-42B5-A5DA-6C7781B23AB4}"/>
    <cellStyle name="Percent 16 2 2 2 2" xfId="47824" xr:uid="{323D6FA2-6643-47CD-ACB1-6804B7B9E40D}"/>
    <cellStyle name="Percent 16 2 2 2 2 2" xfId="47825" xr:uid="{45BB0390-544E-41C6-BD31-13E685838B79}"/>
    <cellStyle name="Percent 16 2 2 2 3" xfId="47826" xr:uid="{CD376DBF-F518-4047-B628-144A3BB7A591}"/>
    <cellStyle name="Percent 16 2 2 3" xfId="47827" xr:uid="{9AC29D98-48F5-418F-AB1F-F78F11C1D8F4}"/>
    <cellStyle name="Percent 16 2 2 3 2" xfId="47828" xr:uid="{00FF280C-FBD9-4D41-9715-C976361CA0FA}"/>
    <cellStyle name="Percent 16 2 2 4" xfId="47829" xr:uid="{8E01B788-7DA6-4CB0-A6C3-26A2D511A187}"/>
    <cellStyle name="Percent 16 2 3" xfId="47830" xr:uid="{B4738AEC-9039-4977-B62B-563A0CA9331B}"/>
    <cellStyle name="Percent 16 2 3 2" xfId="47831" xr:uid="{A4762EC7-2FF0-4601-A8AF-F59DEC08E004}"/>
    <cellStyle name="Percent 16 2 3 2 2" xfId="47832" xr:uid="{9B2376E4-BC19-409E-B09C-4D6B24649675}"/>
    <cellStyle name="Percent 16 2 3 3" xfId="47833" xr:uid="{E2E9D917-AEA8-41B9-8BF2-30AE8969CF6D}"/>
    <cellStyle name="Percent 16 2 4" xfId="47834" xr:uid="{A1BCCC50-086F-4F83-AAA4-3FF7EEF3507B}"/>
    <cellStyle name="Percent 16 2 4 2" xfId="47835" xr:uid="{EED6BBDF-F0B9-4C22-A8EE-3E4EB57B314A}"/>
    <cellStyle name="Percent 16 2 5" xfId="47836" xr:uid="{6B488733-FA66-47CC-9CE7-A7130958836E}"/>
    <cellStyle name="Percent 16 3" xfId="47837" xr:uid="{78D4D419-98B7-4010-AAF8-46EC7FD9B452}"/>
    <cellStyle name="Percent 16 3 2" xfId="47838" xr:uid="{F7564833-6688-4098-9826-D1E68CD1A7A2}"/>
    <cellStyle name="Percent 16 3 2 2" xfId="47839" xr:uid="{ECAE68F8-26BE-42DA-9085-97D88BEB99D5}"/>
    <cellStyle name="Percent 16 3 2 2 2" xfId="47840" xr:uid="{4BDF54BD-DD2C-4311-BFE1-558A5289DA3A}"/>
    <cellStyle name="Percent 16 3 2 2 2 2" xfId="47841" xr:uid="{183B704F-2456-409B-9577-CE0B38587D12}"/>
    <cellStyle name="Percent 16 3 2 2 3" xfId="47842" xr:uid="{08430A83-5524-4D61-B191-0A23FF24F674}"/>
    <cellStyle name="Percent 16 3 2 3" xfId="47843" xr:uid="{7D227C8F-9ECD-457C-ADBC-FC38BAF69879}"/>
    <cellStyle name="Percent 16 3 2 3 2" xfId="47844" xr:uid="{BEE74CBB-E6ED-41A5-A501-BF77131BB7B4}"/>
    <cellStyle name="Percent 16 3 2 4" xfId="47845" xr:uid="{3E9A7198-424D-458A-9490-257F7C01EC7C}"/>
    <cellStyle name="Percent 16 3 3" xfId="47846" xr:uid="{9AB013C4-F94F-4896-95C7-B9D15A572FBA}"/>
    <cellStyle name="Percent 16 3 3 2" xfId="47847" xr:uid="{195B124D-24CE-4841-A004-4AD6B41BF69D}"/>
    <cellStyle name="Percent 16 3 3 2 2" xfId="47848" xr:uid="{D2FA2867-70EF-493C-9924-28A243ED6DC9}"/>
    <cellStyle name="Percent 16 3 3 3" xfId="47849" xr:uid="{7859665C-5F15-4F64-A219-1D3C7F19C9B6}"/>
    <cellStyle name="Percent 16 3 4" xfId="47850" xr:uid="{B5D3C7EE-D660-46E1-8FEE-E3B622F4A387}"/>
    <cellStyle name="Percent 16 3 4 2" xfId="47851" xr:uid="{D8687ED4-4EDA-400D-9DE2-826AD9DB2DEA}"/>
    <cellStyle name="Percent 16 3 5" xfId="47852" xr:uid="{CFC79510-703F-4589-A7B7-7EA3259D1E61}"/>
    <cellStyle name="Percent 16 4" xfId="47853" xr:uid="{2CF4D319-8149-4D4E-8E3D-EBF227F03DAF}"/>
    <cellStyle name="Percent 16 4 2" xfId="47854" xr:uid="{8E1D6CCE-F5A5-4514-A3AF-3ACBCA9699F9}"/>
    <cellStyle name="Percent 16 4 2 2" xfId="47855" xr:uid="{30F887AE-C1D5-44BA-AB9A-E01E5D4C6227}"/>
    <cellStyle name="Percent 16 4 2 2 2" xfId="47856" xr:uid="{D2298207-5DC7-418C-BD63-399897F60128}"/>
    <cellStyle name="Percent 16 4 2 2 2 2" xfId="47857" xr:uid="{372CD340-A1C3-4076-8E13-1376C9709FF0}"/>
    <cellStyle name="Percent 16 4 2 2 3" xfId="47858" xr:uid="{50E978A5-FB1D-47E8-B90D-E37861AAC654}"/>
    <cellStyle name="Percent 16 4 2 3" xfId="47859" xr:uid="{2F1F3D87-EE9C-4D4B-B497-D4BCDFF893FD}"/>
    <cellStyle name="Percent 16 4 2 3 2" xfId="47860" xr:uid="{BA2B72F6-01F6-418A-9456-50EBFB3EC781}"/>
    <cellStyle name="Percent 16 4 2 4" xfId="47861" xr:uid="{843D6F38-63E7-40AA-9A5A-847EE7614574}"/>
    <cellStyle name="Percent 16 4 3" xfId="47862" xr:uid="{9FEDD7B4-64B8-43EC-93E6-D47C231B52C2}"/>
    <cellStyle name="Percent 16 4 3 2" xfId="47863" xr:uid="{1DE047D6-CD7B-4441-9A03-A7096B4F013F}"/>
    <cellStyle name="Percent 16 4 3 2 2" xfId="47864" xr:uid="{2282E9BB-2263-4364-B7AC-F19376F4C147}"/>
    <cellStyle name="Percent 16 4 3 3" xfId="47865" xr:uid="{A126DC21-F765-4D7D-83FE-EFDAF475431E}"/>
    <cellStyle name="Percent 16 4 4" xfId="47866" xr:uid="{6511FEF7-A828-41CD-BB78-C33B170EC4CB}"/>
    <cellStyle name="Percent 16 4 4 2" xfId="47867" xr:uid="{384E14D6-3D8C-419B-AD07-A3252D4EE96C}"/>
    <cellStyle name="Percent 16 4 5" xfId="47868" xr:uid="{3AD9434F-96AC-4822-B31F-E580500CF384}"/>
    <cellStyle name="Percent 16 5" xfId="47869" xr:uid="{C5994C16-ECC4-40F9-82C5-A767DD93EA7A}"/>
    <cellStyle name="Percent 16 5 2" xfId="47870" xr:uid="{CB001222-47F9-40F0-8A8A-1CC420FDF61E}"/>
    <cellStyle name="Percent 16 5 2 2" xfId="47871" xr:uid="{5A4B9740-C113-464C-B1FE-3BD6D1C2C056}"/>
    <cellStyle name="Percent 16 5 2 2 2" xfId="47872" xr:uid="{72BA4E15-506A-4CA1-80C5-D8D63C54F1C0}"/>
    <cellStyle name="Percent 16 5 2 2 2 2" xfId="47873" xr:uid="{0B1E57F6-3081-4EBC-B3A9-E411C373EBCE}"/>
    <cellStyle name="Percent 16 5 2 2 3" xfId="47874" xr:uid="{5BC2EA69-EB5B-41E8-AF83-1B6D1CBFB536}"/>
    <cellStyle name="Percent 16 5 2 3" xfId="47875" xr:uid="{AD2916E3-C77D-4B6F-AD81-3B582D09AFEF}"/>
    <cellStyle name="Percent 16 5 2 3 2" xfId="47876" xr:uid="{AB6AAB87-CA41-4A17-AFC6-72E481D29E7E}"/>
    <cellStyle name="Percent 16 5 2 4" xfId="47877" xr:uid="{574D5C75-116B-46C6-8DAF-47C4EFEF26B8}"/>
    <cellStyle name="Percent 16 5 3" xfId="47878" xr:uid="{51206519-FCBD-4D85-911E-4D1D7A52D814}"/>
    <cellStyle name="Percent 16 5 3 2" xfId="47879" xr:uid="{A42C9653-8CD7-4494-8EA8-5879DF6B14A1}"/>
    <cellStyle name="Percent 16 5 3 2 2" xfId="47880" xr:uid="{18F38BD6-F176-477E-9295-7F36D19AB6E3}"/>
    <cellStyle name="Percent 16 5 3 3" xfId="47881" xr:uid="{82207DFA-CDA0-479D-B0FE-78B5956252EB}"/>
    <cellStyle name="Percent 16 5 4" xfId="47882" xr:uid="{13A66873-08E1-45DA-83A9-9957DAE57EDC}"/>
    <cellStyle name="Percent 16 5 4 2" xfId="47883" xr:uid="{C976F46A-671A-4284-A8F4-0A0A8CB28474}"/>
    <cellStyle name="Percent 16 5 5" xfId="47884" xr:uid="{0131A27B-5F4A-4A5B-95DD-1EC52F6A4749}"/>
    <cellStyle name="Percent 16 6" xfId="47885" xr:uid="{4A072982-A2BF-4809-A6C1-6651CD3104CB}"/>
    <cellStyle name="Percent 16 6 2" xfId="47886" xr:uid="{144F9B28-C518-463B-956A-DACCB28D32F8}"/>
    <cellStyle name="Percent 16 6 2 2" xfId="47887" xr:uid="{B9C9AAE3-5B29-47C9-B382-72A471BCA635}"/>
    <cellStyle name="Percent 16 6 2 2 2" xfId="47888" xr:uid="{6BA5760D-BB6A-4E4C-A5AD-D2EC7766BA59}"/>
    <cellStyle name="Percent 16 6 2 3" xfId="47889" xr:uid="{C1C27B16-F9D2-408A-BF11-2A70F0DEAAC3}"/>
    <cellStyle name="Percent 16 6 3" xfId="47890" xr:uid="{2DEFE13B-78E4-4782-B67B-3E6F3133FDF5}"/>
    <cellStyle name="Percent 16 6 3 2" xfId="47891" xr:uid="{AD85692C-C770-4528-8226-C054803D754A}"/>
    <cellStyle name="Percent 16 6 4" xfId="47892" xr:uid="{E857491E-593C-4E84-BD4D-CA6353F89493}"/>
    <cellStyle name="Percent 16 7" xfId="47893" xr:uid="{AB4253D6-137F-4F62-8789-E9BFA7B04E0D}"/>
    <cellStyle name="Percent 16 7 2" xfId="47894" xr:uid="{71A6CEB6-4D7D-4A81-8BF7-22C0C9C5B34A}"/>
    <cellStyle name="Percent 16 7 2 2" xfId="47895" xr:uid="{AB5D38F5-EA7B-4B8C-AC3D-CABA5A709362}"/>
    <cellStyle name="Percent 16 7 3" xfId="47896" xr:uid="{6759C5DD-9DA8-4EE1-BDAF-E1D8068F2711}"/>
    <cellStyle name="Percent 16 8" xfId="47897" xr:uid="{2AD46F36-D32E-4E32-8F68-3695E71EF593}"/>
    <cellStyle name="Percent 16 8 2" xfId="47898" xr:uid="{5B716F6E-4860-44EE-A3BB-FABBBF27C898}"/>
    <cellStyle name="Percent 16 9" xfId="47899" xr:uid="{8C7CF9FA-16B2-4B07-981F-87DED1EDC6B8}"/>
    <cellStyle name="Percent 17" xfId="47900" xr:uid="{E09606E4-448A-421E-99C0-1DBC0277DA0F}"/>
    <cellStyle name="Percent 17 2" xfId="47901" xr:uid="{1593FE4F-A660-4CC0-9FA5-E7B45D4E9A3C}"/>
    <cellStyle name="Percent 17 2 2" xfId="47902" xr:uid="{0517D129-98D0-4EC0-B6E6-CB023BFFE093}"/>
    <cellStyle name="Percent 17 2 2 2" xfId="47903" xr:uid="{77D708DC-D158-455E-95F0-B0D982D7B1D7}"/>
    <cellStyle name="Percent 17 2 2 2 2" xfId="47904" xr:uid="{0893C803-51ED-40D8-8B57-5CBF2200BD41}"/>
    <cellStyle name="Percent 17 2 2 2 2 2" xfId="47905" xr:uid="{E5398F7D-24AA-42DF-9724-988E8A75B405}"/>
    <cellStyle name="Percent 17 2 2 2 3" xfId="47906" xr:uid="{6D3EB8C8-E0C0-4DDE-9DA7-BA1000C1200E}"/>
    <cellStyle name="Percent 17 2 2 3" xfId="47907" xr:uid="{55A938A6-11D8-4648-B757-AA35B6067D8B}"/>
    <cellStyle name="Percent 17 2 2 3 2" xfId="47908" xr:uid="{D2B87908-BB5A-477F-BE34-5D695510FEE7}"/>
    <cellStyle name="Percent 17 2 2 4" xfId="47909" xr:uid="{32FB5675-BFE0-4F98-9DD0-F4E222B4A1C5}"/>
    <cellStyle name="Percent 17 2 3" xfId="47910" xr:uid="{E21E8766-AB10-4C09-9630-2E620A3554C1}"/>
    <cellStyle name="Percent 17 2 3 2" xfId="47911" xr:uid="{2916BFFC-A24A-468D-99F0-FDC4335AA6CE}"/>
    <cellStyle name="Percent 17 2 3 2 2" xfId="47912" xr:uid="{FF041C22-4B67-4CEB-8581-5FC28FCE0E17}"/>
    <cellStyle name="Percent 17 2 3 3" xfId="47913" xr:uid="{127B1D49-9CD4-401D-BD74-07241875A8ED}"/>
    <cellStyle name="Percent 17 2 4" xfId="47914" xr:uid="{0994F44E-06E5-4725-950A-D6950F7DC4A8}"/>
    <cellStyle name="Percent 17 2 4 2" xfId="47915" xr:uid="{B1123939-76B0-40AA-9644-B27618E751AA}"/>
    <cellStyle name="Percent 17 2 5" xfId="47916" xr:uid="{ABE1D83D-7A23-4001-BE77-ABCDC49B335D}"/>
    <cellStyle name="Percent 17 3" xfId="47917" xr:uid="{E47B8AD2-3F28-4343-A5A1-4FF8EBEC5FEC}"/>
    <cellStyle name="Percent 17 3 2" xfId="47918" xr:uid="{DA52774C-4323-4443-843A-DFB4F69554C4}"/>
    <cellStyle name="Percent 17 3 2 2" xfId="47919" xr:uid="{D6853FFD-6CBF-4CB3-931F-C42D0E1456EE}"/>
    <cellStyle name="Percent 17 3 2 2 2" xfId="47920" xr:uid="{C11233DA-7842-439C-80E0-17D3EC81B853}"/>
    <cellStyle name="Percent 17 3 2 2 2 2" xfId="47921" xr:uid="{26AEB4AE-4395-4764-A00E-9F2E6C31DB74}"/>
    <cellStyle name="Percent 17 3 2 2 3" xfId="47922" xr:uid="{762FE900-8563-4509-A148-1C0D11DB0467}"/>
    <cellStyle name="Percent 17 3 2 3" xfId="47923" xr:uid="{17E91D4B-F82D-4175-A614-29F00ED254A1}"/>
    <cellStyle name="Percent 17 3 2 3 2" xfId="47924" xr:uid="{EB79B878-9D91-48EB-883D-437625BC0638}"/>
    <cellStyle name="Percent 17 3 2 4" xfId="47925" xr:uid="{19CB7EE4-0892-4ED5-A8F2-6512CE495066}"/>
    <cellStyle name="Percent 17 3 3" xfId="47926" xr:uid="{E7635301-15E0-4FF2-B2B6-CDE99D1660E0}"/>
    <cellStyle name="Percent 17 3 3 2" xfId="47927" xr:uid="{D8E1FF0E-6AD5-4948-BD33-34B6388E8088}"/>
    <cellStyle name="Percent 17 3 3 2 2" xfId="47928" xr:uid="{B4EE79A6-4A70-40D3-AEF3-5F132FB49B89}"/>
    <cellStyle name="Percent 17 3 3 3" xfId="47929" xr:uid="{3CC17888-9790-44FC-AB94-D059316A061A}"/>
    <cellStyle name="Percent 17 3 4" xfId="47930" xr:uid="{85759074-5AC4-4019-A24B-40EA9D0986CE}"/>
    <cellStyle name="Percent 17 3 4 2" xfId="47931" xr:uid="{0242CF14-E6DC-4E38-8F74-4101711E003B}"/>
    <cellStyle name="Percent 17 3 5" xfId="47932" xr:uid="{5986BD76-1435-4FA5-BE5A-51F9088E3CEB}"/>
    <cellStyle name="Percent 17 4" xfId="47933" xr:uid="{601F2C03-FC28-4022-AA23-DE0F56B7FBBF}"/>
    <cellStyle name="Percent 17 4 2" xfId="47934" xr:uid="{3868F3BB-78B3-41DA-B456-3524F05DE84D}"/>
    <cellStyle name="Percent 17 4 2 2" xfId="47935" xr:uid="{A244F5CD-E47E-48CA-A1FD-A6D0FA0D1E5B}"/>
    <cellStyle name="Percent 17 4 2 2 2" xfId="47936" xr:uid="{69A79240-C480-42D3-A45A-B3E3850F16FD}"/>
    <cellStyle name="Percent 17 4 2 2 2 2" xfId="47937" xr:uid="{1297263C-FD5E-4954-82EA-0D84D5B886BE}"/>
    <cellStyle name="Percent 17 4 2 2 3" xfId="47938" xr:uid="{BF89CC22-C212-4E8F-AFF4-E6FA0808231E}"/>
    <cellStyle name="Percent 17 4 2 3" xfId="47939" xr:uid="{91D038BC-046C-4844-B795-E496081C4668}"/>
    <cellStyle name="Percent 17 4 2 3 2" xfId="47940" xr:uid="{47E30C83-C018-49F2-BD5E-940D2A5227A5}"/>
    <cellStyle name="Percent 17 4 2 4" xfId="47941" xr:uid="{34A742E7-74E3-4B9D-B396-A13212E17B6B}"/>
    <cellStyle name="Percent 17 4 3" xfId="47942" xr:uid="{8ECF25C5-15C9-4B75-B892-8B6ADD9EB3C0}"/>
    <cellStyle name="Percent 17 4 3 2" xfId="47943" xr:uid="{5E465BCB-6E4F-4A1C-AADC-325928CA34A7}"/>
    <cellStyle name="Percent 17 4 3 2 2" xfId="47944" xr:uid="{D0BFD6C0-895D-4514-A0D6-02C87956E455}"/>
    <cellStyle name="Percent 17 4 3 3" xfId="47945" xr:uid="{4BEC4F93-0012-41F3-9CFD-0673A12009FF}"/>
    <cellStyle name="Percent 17 4 4" xfId="47946" xr:uid="{51208461-23E6-4801-9E93-F23B5975C366}"/>
    <cellStyle name="Percent 17 4 4 2" xfId="47947" xr:uid="{36869C01-6CA3-41F6-B766-8174B1F2C815}"/>
    <cellStyle name="Percent 17 4 5" xfId="47948" xr:uid="{A0BD3FD8-F8AA-4175-8680-62C005C73E13}"/>
    <cellStyle name="Percent 17 5" xfId="47949" xr:uid="{5BB15213-FDD1-40F7-AA52-86B56165A526}"/>
    <cellStyle name="Percent 17 5 2" xfId="47950" xr:uid="{A8BC9973-89E6-46B1-86EE-D54E345B384D}"/>
    <cellStyle name="Percent 17 5 2 2" xfId="47951" xr:uid="{C3C4B2AC-1160-4AA0-B174-2445FBD962ED}"/>
    <cellStyle name="Percent 17 5 2 2 2" xfId="47952" xr:uid="{E1D237FA-B667-401C-8B46-A586076913FF}"/>
    <cellStyle name="Percent 17 5 2 2 2 2" xfId="47953" xr:uid="{A18EF90D-93FC-4055-B6DF-2449CD337C65}"/>
    <cellStyle name="Percent 17 5 2 2 3" xfId="47954" xr:uid="{B8B3867F-99BC-4A95-893A-60B4E120A969}"/>
    <cellStyle name="Percent 17 5 2 3" xfId="47955" xr:uid="{8BB2A92B-EC0F-4095-A81E-00F0A1D4B733}"/>
    <cellStyle name="Percent 17 5 2 3 2" xfId="47956" xr:uid="{F81F9D9F-8590-41EC-9CA8-1CE1E530CC27}"/>
    <cellStyle name="Percent 17 5 2 4" xfId="47957" xr:uid="{DFE486EB-74F7-49FF-804A-21BD4F795CBD}"/>
    <cellStyle name="Percent 17 5 3" xfId="47958" xr:uid="{DBD18BD7-7ACE-4BCB-82AA-98C73A43D0A6}"/>
    <cellStyle name="Percent 17 5 3 2" xfId="47959" xr:uid="{6116BE99-0820-4525-8258-249E2DAEB7C4}"/>
    <cellStyle name="Percent 17 5 3 2 2" xfId="47960" xr:uid="{B9152C71-7172-4178-A4AF-6AF97FBDB1A4}"/>
    <cellStyle name="Percent 17 5 3 3" xfId="47961" xr:uid="{48BCBAB4-6124-4431-98E9-2F163473D1CD}"/>
    <cellStyle name="Percent 17 5 4" xfId="47962" xr:uid="{86FF1794-E9CD-404E-9FF6-AE1182D7D9FC}"/>
    <cellStyle name="Percent 17 5 4 2" xfId="47963" xr:uid="{1350F1FA-8611-46C4-9ACC-9C057867D0F9}"/>
    <cellStyle name="Percent 17 5 5" xfId="47964" xr:uid="{409992D5-5FBC-4AAE-8FB1-13FB418B2E2C}"/>
    <cellStyle name="Percent 17 6" xfId="47965" xr:uid="{5528B415-6AB3-41DE-9D4E-6ED865F7C910}"/>
    <cellStyle name="Percent 17 6 2" xfId="47966" xr:uid="{274E2F72-3740-4C12-903D-F8B1AB6ACE43}"/>
    <cellStyle name="Percent 17 6 2 2" xfId="47967" xr:uid="{2C52E11A-A8DA-4587-94C0-4D9461681FA9}"/>
    <cellStyle name="Percent 17 6 2 2 2" xfId="47968" xr:uid="{56518E6F-A85A-464A-AEA4-BD1DDD2BB54F}"/>
    <cellStyle name="Percent 17 6 2 3" xfId="47969" xr:uid="{B9DD212D-E9E5-4D14-A280-15B6F9E50B99}"/>
    <cellStyle name="Percent 17 6 3" xfId="47970" xr:uid="{BB3A51DD-F974-4119-A641-79F2EEC01D92}"/>
    <cellStyle name="Percent 17 6 3 2" xfId="47971" xr:uid="{4914FE8B-019F-4F99-BF2F-560DF06958E3}"/>
    <cellStyle name="Percent 17 6 4" xfId="47972" xr:uid="{4796096E-A93F-498F-A780-5E2D840F70F0}"/>
    <cellStyle name="Percent 17 7" xfId="47973" xr:uid="{317AFAA5-B071-48A4-89E4-EE644AE73551}"/>
    <cellStyle name="Percent 17 7 2" xfId="47974" xr:uid="{382B259F-0584-4DFE-9605-0B6B8009F594}"/>
    <cellStyle name="Percent 17 7 2 2" xfId="47975" xr:uid="{52D3402F-4F10-4993-B7F7-695348F040FC}"/>
    <cellStyle name="Percent 17 7 3" xfId="47976" xr:uid="{F32A46DF-58B1-4E06-A701-BFEB2BD2518A}"/>
    <cellStyle name="Percent 17 8" xfId="47977" xr:uid="{413EB99C-EDD9-4B4D-A882-600264718E33}"/>
    <cellStyle name="Percent 17 8 2" xfId="47978" xr:uid="{8FF43195-60E8-440E-952F-8638A3ED9C66}"/>
    <cellStyle name="Percent 17 9" xfId="47979" xr:uid="{A88BB5ED-652F-4D42-8FC5-FCC09D471F61}"/>
    <cellStyle name="Percent 18" xfId="47980" xr:uid="{FCD96845-0AA1-4ABA-BC31-20DA60B5E4CF}"/>
    <cellStyle name="Percent 18 2" xfId="47981" xr:uid="{D32EF5D6-95FE-4CCA-8D27-E4840EB3F528}"/>
    <cellStyle name="Percent 18 2 2" xfId="47982" xr:uid="{29D566C7-2FCB-4E21-BB31-3877D739258F}"/>
    <cellStyle name="Percent 18 2 2 2" xfId="47983" xr:uid="{4FFFB79A-CAA3-47F9-B662-514CA58A3ED2}"/>
    <cellStyle name="Percent 18 2 2 2 2" xfId="47984" xr:uid="{E8FFF387-C4C4-41B3-8DC4-93628AACE766}"/>
    <cellStyle name="Percent 18 2 2 2 2 2" xfId="47985" xr:uid="{18463663-B519-4D97-849B-B4D2E420E36B}"/>
    <cellStyle name="Percent 18 2 2 2 3" xfId="47986" xr:uid="{7B99F6E2-58C6-4D84-8C11-52B6818E128F}"/>
    <cellStyle name="Percent 18 2 2 3" xfId="47987" xr:uid="{45855EDF-D077-4E62-A8B0-6C6DB6AB750D}"/>
    <cellStyle name="Percent 18 2 2 3 2" xfId="47988" xr:uid="{2319B57C-C059-42B6-B868-1CCCCEB31FFF}"/>
    <cellStyle name="Percent 18 2 2 4" xfId="47989" xr:uid="{299043DF-271E-4AE7-8C6F-334EE839BE56}"/>
    <cellStyle name="Percent 18 2 3" xfId="47990" xr:uid="{8480EE2A-A1CC-40BC-A7A1-7169F19F5379}"/>
    <cellStyle name="Percent 18 2 3 2" xfId="47991" xr:uid="{D75EC782-4EFD-453B-B6CE-274F84ADED19}"/>
    <cellStyle name="Percent 18 2 3 2 2" xfId="47992" xr:uid="{AED2E716-1411-4A0D-AB02-8CF43008562E}"/>
    <cellStyle name="Percent 18 2 3 3" xfId="47993" xr:uid="{7F62F780-6B25-469B-BE3C-5831A5E492BC}"/>
    <cellStyle name="Percent 18 2 4" xfId="47994" xr:uid="{8FBAA4F9-BED2-4179-B298-5C22980C226C}"/>
    <cellStyle name="Percent 18 2 4 2" xfId="47995" xr:uid="{877B7FAE-1AB8-4CD8-8F26-4C0BD2C2B790}"/>
    <cellStyle name="Percent 18 2 5" xfId="47996" xr:uid="{A0465F09-FE04-4542-86CC-5DE2D60FADA0}"/>
    <cellStyle name="Percent 18 3" xfId="47997" xr:uid="{D00E6DBC-0D0B-4B99-B1C6-27AE87784085}"/>
    <cellStyle name="Percent 18 3 2" xfId="47998" xr:uid="{D96CC4B7-773A-4F37-93E3-DDC05E572F9A}"/>
    <cellStyle name="Percent 18 3 2 2" xfId="47999" xr:uid="{E3CEDD6A-1B72-4CA6-AE56-B2E97388DE6D}"/>
    <cellStyle name="Percent 18 3 2 2 2" xfId="48000" xr:uid="{1092F838-8540-41DF-A9C2-54D0B2889BF1}"/>
    <cellStyle name="Percent 18 3 2 2 2 2" xfId="48001" xr:uid="{48F5EC74-EA4D-4F17-BEDC-7EC54320832A}"/>
    <cellStyle name="Percent 18 3 2 2 3" xfId="48002" xr:uid="{82EE1903-C631-4D92-A6CA-906451E2CE01}"/>
    <cellStyle name="Percent 18 3 2 3" xfId="48003" xr:uid="{5D7F742B-AD53-46DF-9DAB-3E7459C23012}"/>
    <cellStyle name="Percent 18 3 2 3 2" xfId="48004" xr:uid="{61516277-CBD0-4FAD-85BF-241C4FB34F5D}"/>
    <cellStyle name="Percent 18 3 2 4" xfId="48005" xr:uid="{2413F815-C1C4-4DBD-8974-2ECF13BA7340}"/>
    <cellStyle name="Percent 18 3 3" xfId="48006" xr:uid="{B199D8FF-60AD-4191-92A4-8901E8A070B5}"/>
    <cellStyle name="Percent 18 3 3 2" xfId="48007" xr:uid="{029EB21E-E475-4CA9-9306-73532C6C2109}"/>
    <cellStyle name="Percent 18 3 3 2 2" xfId="48008" xr:uid="{AECBEAFD-9FE4-4CB2-9DD7-F6DCC1B45336}"/>
    <cellStyle name="Percent 18 3 3 3" xfId="48009" xr:uid="{17918BBE-E2CE-47D6-99CA-9A7C0BA1B8D5}"/>
    <cellStyle name="Percent 18 3 4" xfId="48010" xr:uid="{8A702305-5963-469C-895C-C31E957C8167}"/>
    <cellStyle name="Percent 18 3 4 2" xfId="48011" xr:uid="{2C46E9C7-D848-435F-BAD4-CBF6282ECC81}"/>
    <cellStyle name="Percent 18 3 5" xfId="48012" xr:uid="{206BF1BA-161A-4579-8A51-6B28190904FD}"/>
    <cellStyle name="Percent 18 4" xfId="48013" xr:uid="{1B1F17F4-46C2-4B74-87E2-EDEA426B4FB6}"/>
    <cellStyle name="Percent 18 4 2" xfId="48014" xr:uid="{AC7E2755-B1DB-4515-A071-28D00289FFFB}"/>
    <cellStyle name="Percent 18 4 2 2" xfId="48015" xr:uid="{66ED60BC-41CF-450F-A388-1CB832B141D6}"/>
    <cellStyle name="Percent 18 4 2 2 2" xfId="48016" xr:uid="{81E8B18B-ABCF-49E0-9867-4765ACF8EF9A}"/>
    <cellStyle name="Percent 18 4 2 2 2 2" xfId="48017" xr:uid="{8EB6621C-B9B9-4BF6-B6B7-A7E16848F323}"/>
    <cellStyle name="Percent 18 4 2 2 3" xfId="48018" xr:uid="{DA76884F-8E69-4D49-A2BA-A7EBAF84A681}"/>
    <cellStyle name="Percent 18 4 2 3" xfId="48019" xr:uid="{9A9F950A-CDE9-475E-BD31-FAEF5DBA2723}"/>
    <cellStyle name="Percent 18 4 2 3 2" xfId="48020" xr:uid="{FB4A4E92-828B-4A0E-A504-CC3E8F1061C6}"/>
    <cellStyle name="Percent 18 4 2 4" xfId="48021" xr:uid="{49F65672-9E41-4382-8117-AA29E056CB51}"/>
    <cellStyle name="Percent 18 4 3" xfId="48022" xr:uid="{D46A1126-4C7A-4F21-B597-C5D53BF81971}"/>
    <cellStyle name="Percent 18 4 3 2" xfId="48023" xr:uid="{F6D14DE9-58FE-4A82-8D53-E8D84C4B2102}"/>
    <cellStyle name="Percent 18 4 3 2 2" xfId="48024" xr:uid="{886E0D98-E6E2-4638-AEBF-5B9D014FDD61}"/>
    <cellStyle name="Percent 18 4 3 3" xfId="48025" xr:uid="{B51A9ED2-3465-42DC-907A-19F8322CEE58}"/>
    <cellStyle name="Percent 18 4 4" xfId="48026" xr:uid="{B64A6C3B-B16C-4290-B0F2-5145C330E5C6}"/>
    <cellStyle name="Percent 18 4 4 2" xfId="48027" xr:uid="{865F587C-0755-4C5A-B4A2-66C6A1F5A57E}"/>
    <cellStyle name="Percent 18 4 5" xfId="48028" xr:uid="{C3FF340D-BA6A-4178-AB3C-1CCB100880DB}"/>
    <cellStyle name="Percent 18 5" xfId="48029" xr:uid="{E6CD5BAA-3BF0-46E0-833E-336AE4B7E84F}"/>
    <cellStyle name="Percent 18 5 2" xfId="48030" xr:uid="{8A2C5F4C-F4C7-48F5-B206-C42525CCC6E8}"/>
    <cellStyle name="Percent 18 5 2 2" xfId="48031" xr:uid="{53D190D2-9CA7-406A-8D9F-87DC99907C73}"/>
    <cellStyle name="Percent 18 5 2 2 2" xfId="48032" xr:uid="{D820F13C-218F-409D-955E-864FCF85CAE2}"/>
    <cellStyle name="Percent 18 5 2 2 2 2" xfId="48033" xr:uid="{DBBFF55C-818D-41CA-8633-B33B34D770F7}"/>
    <cellStyle name="Percent 18 5 2 2 3" xfId="48034" xr:uid="{B16C160D-D2DA-4502-A7E8-25F0B1D033D2}"/>
    <cellStyle name="Percent 18 5 2 3" xfId="48035" xr:uid="{92F76CF9-A410-47AD-90FA-D6F9DEDFCAFA}"/>
    <cellStyle name="Percent 18 5 2 3 2" xfId="48036" xr:uid="{25E487D1-1C3A-426B-8FF6-E3320D06CDC9}"/>
    <cellStyle name="Percent 18 5 2 4" xfId="48037" xr:uid="{8E635618-4A89-4213-9323-480A72AA48E0}"/>
    <cellStyle name="Percent 18 5 3" xfId="48038" xr:uid="{6D81BE92-6E23-4F2A-9108-04E5336FC8EA}"/>
    <cellStyle name="Percent 18 5 3 2" xfId="48039" xr:uid="{6E8F6C55-D949-45B5-8425-56D433367525}"/>
    <cellStyle name="Percent 18 5 3 2 2" xfId="48040" xr:uid="{7B9E7547-CB85-49DF-A347-16DDED2A6745}"/>
    <cellStyle name="Percent 18 5 3 3" xfId="48041" xr:uid="{D52A2578-05F9-4460-898A-99E5E9DF5394}"/>
    <cellStyle name="Percent 18 5 4" xfId="48042" xr:uid="{07069650-C538-460D-8CA8-0AA8B42F70FF}"/>
    <cellStyle name="Percent 18 5 4 2" xfId="48043" xr:uid="{FE575A4F-82E6-4F8E-AAD5-C288F4E186CB}"/>
    <cellStyle name="Percent 18 5 5" xfId="48044" xr:uid="{1F166FE4-523B-4C4B-B2D2-9346DF7CA998}"/>
    <cellStyle name="Percent 18 6" xfId="48045" xr:uid="{972E72ED-0039-47C6-A227-456E7700F828}"/>
    <cellStyle name="Percent 18 6 2" xfId="48046" xr:uid="{8F27BB58-AF75-4EDE-AD6F-9641A8593A89}"/>
    <cellStyle name="Percent 18 6 2 2" xfId="48047" xr:uid="{14B561B7-C430-4BAC-A1DE-0F92D14F2DFE}"/>
    <cellStyle name="Percent 18 6 2 2 2" xfId="48048" xr:uid="{AC5D9AD1-70F4-43E3-BED1-8EDD8C73AF5C}"/>
    <cellStyle name="Percent 18 6 2 3" xfId="48049" xr:uid="{7F7E2A7D-72DD-4CD3-BF7D-1B01E9F15DB3}"/>
    <cellStyle name="Percent 18 6 3" xfId="48050" xr:uid="{60BA8519-936E-41C4-BAFB-24B8996727A6}"/>
    <cellStyle name="Percent 18 6 3 2" xfId="48051" xr:uid="{638C72EE-A891-4565-A99F-999DCF0AA740}"/>
    <cellStyle name="Percent 18 6 4" xfId="48052" xr:uid="{D91F0497-C330-43B0-9B3C-79683DDF3974}"/>
    <cellStyle name="Percent 18 7" xfId="48053" xr:uid="{42E1EAAF-082A-47F9-9FB7-FF8CE4B6372B}"/>
    <cellStyle name="Percent 18 7 2" xfId="48054" xr:uid="{5283F73A-0B36-4528-A292-43A9546551D8}"/>
    <cellStyle name="Percent 18 7 2 2" xfId="48055" xr:uid="{7523B1C0-D400-4230-8EA8-C092059908F4}"/>
    <cellStyle name="Percent 18 7 3" xfId="48056" xr:uid="{D0E19D2D-1591-43A2-B02D-81D3EA749A2B}"/>
    <cellStyle name="Percent 18 8" xfId="48057" xr:uid="{977FCF99-1F13-40B6-A6AE-90D036F9BE72}"/>
    <cellStyle name="Percent 18 8 2" xfId="48058" xr:uid="{94054195-0B2E-4651-9DD9-9A8053049069}"/>
    <cellStyle name="Percent 18 9" xfId="48059" xr:uid="{E07BA855-6A6B-44E2-96E1-D13FA4FABB63}"/>
    <cellStyle name="Percent 19" xfId="48060" xr:uid="{0E684F3E-4F0F-4CD5-8323-125164638899}"/>
    <cellStyle name="Percent 19 2" xfId="48061" xr:uid="{7FDB7DD1-3046-422C-9797-9BC8A33DC383}"/>
    <cellStyle name="Percent 19 2 2" xfId="48062" xr:uid="{69F0B1A2-8EF4-4616-BA7B-9F56C03135DA}"/>
    <cellStyle name="Percent 19 2 2 2" xfId="48063" xr:uid="{CE4E2F01-47CF-4A58-9763-2ED009A72F90}"/>
    <cellStyle name="Percent 19 2 2 2 2" xfId="48064" xr:uid="{9E018D96-E924-4015-A1C4-91836B6F7304}"/>
    <cellStyle name="Percent 19 2 2 2 2 2" xfId="48065" xr:uid="{7A98B971-616C-47E8-A3ED-EA3D21D1665D}"/>
    <cellStyle name="Percent 19 2 2 2 3" xfId="48066" xr:uid="{821754AE-CA36-4600-BE91-01975E8DD592}"/>
    <cellStyle name="Percent 19 2 2 3" xfId="48067" xr:uid="{302A7A6F-BFEE-4C0A-86D1-8D1A680144A0}"/>
    <cellStyle name="Percent 19 2 2 3 2" xfId="48068" xr:uid="{3A0B049E-9167-449D-A709-0F54FF790946}"/>
    <cellStyle name="Percent 19 2 2 4" xfId="48069" xr:uid="{6FA2D962-529C-41AD-8EA0-FE07B17BF17A}"/>
    <cellStyle name="Percent 19 2 3" xfId="48070" xr:uid="{976C7EFB-10B8-455B-A45F-E97F49BDCE88}"/>
    <cellStyle name="Percent 19 2 3 2" xfId="48071" xr:uid="{B0DB3C84-F8DA-47CB-AF95-8EF718A2D0DB}"/>
    <cellStyle name="Percent 19 2 3 2 2" xfId="48072" xr:uid="{2FF7DBFD-7CA4-4088-A497-14D8B359EC66}"/>
    <cellStyle name="Percent 19 2 3 3" xfId="48073" xr:uid="{545B5A8B-1FD3-4FC7-9EB3-CF5DC9DBE909}"/>
    <cellStyle name="Percent 19 2 4" xfId="48074" xr:uid="{5DE563F9-40CE-42B8-A9DF-862342F7C39F}"/>
    <cellStyle name="Percent 19 2 4 2" xfId="48075" xr:uid="{9E820776-F44F-4195-9AF9-D4210481EA05}"/>
    <cellStyle name="Percent 19 2 5" xfId="48076" xr:uid="{DDAE4A01-33DE-4EF5-8DE4-B2799AB69106}"/>
    <cellStyle name="Percent 19 3" xfId="48077" xr:uid="{F99C3215-7C2A-4AA5-A49D-D40050F5BBC5}"/>
    <cellStyle name="Percent 19 3 2" xfId="48078" xr:uid="{BDF253E6-0109-42A4-8807-2255AE9376D3}"/>
    <cellStyle name="Percent 19 3 2 2" xfId="48079" xr:uid="{3681C801-AC81-41CF-B051-AF19D3D0A258}"/>
    <cellStyle name="Percent 19 3 2 2 2" xfId="48080" xr:uid="{0C1B90DC-155B-47C4-893C-D1937664535F}"/>
    <cellStyle name="Percent 19 3 2 2 2 2" xfId="48081" xr:uid="{3DEAF7F0-691C-44A4-8800-3109F3A2357A}"/>
    <cellStyle name="Percent 19 3 2 2 3" xfId="48082" xr:uid="{2DE498D0-E04C-4D78-89DD-163D2A532CFA}"/>
    <cellStyle name="Percent 19 3 2 3" xfId="48083" xr:uid="{97861E03-61FF-4E6D-8AD5-2D5CB2D97B7B}"/>
    <cellStyle name="Percent 19 3 2 3 2" xfId="48084" xr:uid="{18114366-0A6A-4E64-85C1-583C25CEC5D8}"/>
    <cellStyle name="Percent 19 3 2 4" xfId="48085" xr:uid="{6DB07801-2DCD-46DE-A1CA-E47A1A8F2228}"/>
    <cellStyle name="Percent 19 3 3" xfId="48086" xr:uid="{57824FE2-B36C-4BC3-8778-52DF5E078C74}"/>
    <cellStyle name="Percent 19 3 3 2" xfId="48087" xr:uid="{5406B79B-E709-4426-94FC-5F4A11E15C5A}"/>
    <cellStyle name="Percent 19 3 3 2 2" xfId="48088" xr:uid="{52745A25-C199-49F5-B36C-4FA3DE17B930}"/>
    <cellStyle name="Percent 19 3 3 3" xfId="48089" xr:uid="{C362C381-D939-4054-B220-F54A8D9873DD}"/>
    <cellStyle name="Percent 19 3 4" xfId="48090" xr:uid="{4CB48C09-BF90-4CBE-91FE-1841EA30F394}"/>
    <cellStyle name="Percent 19 3 4 2" xfId="48091" xr:uid="{9FFF3945-5C17-41A3-8B36-ABBD782BF963}"/>
    <cellStyle name="Percent 19 3 5" xfId="48092" xr:uid="{5D9977B4-6CFC-41BD-8035-92C9777709A8}"/>
    <cellStyle name="Percent 19 4" xfId="48093" xr:uid="{7F2D49EB-C064-4DAC-A3E9-4070EC037710}"/>
    <cellStyle name="Percent 19 4 2" xfId="48094" xr:uid="{C3CB10FC-265A-40F0-B3BA-E99F612C93A3}"/>
    <cellStyle name="Percent 19 4 2 2" xfId="48095" xr:uid="{A50CE4BA-8149-4A3E-85C3-C7B42214C595}"/>
    <cellStyle name="Percent 19 4 2 2 2" xfId="48096" xr:uid="{00E60FD9-CD7F-427F-8913-BD26A95A73BC}"/>
    <cellStyle name="Percent 19 4 2 2 2 2" xfId="48097" xr:uid="{441145AB-34C0-4BE2-B46F-E05ACEDFFCA8}"/>
    <cellStyle name="Percent 19 4 2 2 3" xfId="48098" xr:uid="{12E1B3F9-58F8-4F32-8F45-28B7D1461897}"/>
    <cellStyle name="Percent 19 4 2 3" xfId="48099" xr:uid="{9E28A4DD-09DE-4C1B-8B4C-6FF5AF4FEA4F}"/>
    <cellStyle name="Percent 19 4 2 3 2" xfId="48100" xr:uid="{F8FD31B8-BB96-495A-8E57-75E171EFF5A0}"/>
    <cellStyle name="Percent 19 4 2 4" xfId="48101" xr:uid="{A4A6A502-7E7D-4455-85A6-B6880BA65F04}"/>
    <cellStyle name="Percent 19 4 3" xfId="48102" xr:uid="{88F05DE4-937F-472C-B08C-21581133C0D7}"/>
    <cellStyle name="Percent 19 4 3 2" xfId="48103" xr:uid="{A799FA03-31D2-47ED-AFF8-4BE73EDD1206}"/>
    <cellStyle name="Percent 19 4 3 2 2" xfId="48104" xr:uid="{41510B05-C878-477D-B9BC-3488144306AE}"/>
    <cellStyle name="Percent 19 4 3 3" xfId="48105" xr:uid="{83F2036F-22C7-478E-9893-7CDA658A73A3}"/>
    <cellStyle name="Percent 19 4 4" xfId="48106" xr:uid="{8816C852-A0FD-4801-ADC5-2F4461CB171C}"/>
    <cellStyle name="Percent 19 4 4 2" xfId="48107" xr:uid="{CF0E7E25-DB45-44E2-BAD3-8DE8154D8764}"/>
    <cellStyle name="Percent 19 4 5" xfId="48108" xr:uid="{76557B62-CF2A-4BA2-8B2E-E2CEFE71EEE0}"/>
    <cellStyle name="Percent 19 5" xfId="48109" xr:uid="{57472056-CAB4-4B92-B333-A2BFEA0BBFC0}"/>
    <cellStyle name="Percent 19 5 2" xfId="48110" xr:uid="{8F27C377-36BF-4D94-8986-586AE9311FD2}"/>
    <cellStyle name="Percent 19 5 2 2" xfId="48111" xr:uid="{57E27520-5F6B-4E2B-9528-E7B0A152605B}"/>
    <cellStyle name="Percent 19 5 2 2 2" xfId="48112" xr:uid="{4114F6A8-DFC4-405C-9C17-B21DBAA880FF}"/>
    <cellStyle name="Percent 19 5 2 2 2 2" xfId="48113" xr:uid="{A2634F2E-8703-49B1-A47C-A7CDDA33F04F}"/>
    <cellStyle name="Percent 19 5 2 2 3" xfId="48114" xr:uid="{D195AC58-192B-41B9-A1D1-8FBDD1316BBA}"/>
    <cellStyle name="Percent 19 5 2 3" xfId="48115" xr:uid="{01EC0F2A-6544-43A1-A1E2-A39B6A7D57F5}"/>
    <cellStyle name="Percent 19 5 2 3 2" xfId="48116" xr:uid="{08C52495-4E5B-4C23-B16F-0FF6628B9A33}"/>
    <cellStyle name="Percent 19 5 2 4" xfId="48117" xr:uid="{09AD6DF5-0AE4-4D04-8C56-C8BB0D960837}"/>
    <cellStyle name="Percent 19 5 3" xfId="48118" xr:uid="{DBD12A23-40E5-4480-B82D-7DA75AA4965C}"/>
    <cellStyle name="Percent 19 5 3 2" xfId="48119" xr:uid="{65473905-93BE-4220-8CE4-532B73B6AFC1}"/>
    <cellStyle name="Percent 19 5 3 2 2" xfId="48120" xr:uid="{37BD7F6D-34CC-4653-BF31-E5F10D1E19CB}"/>
    <cellStyle name="Percent 19 5 3 3" xfId="48121" xr:uid="{06287E5A-FD2E-4399-9B0F-8DDA92831698}"/>
    <cellStyle name="Percent 19 5 4" xfId="48122" xr:uid="{EAFB7813-6B17-4426-A34F-1C6E52113B29}"/>
    <cellStyle name="Percent 19 5 4 2" xfId="48123" xr:uid="{045CFF3B-16E1-455A-800D-6584C76E1881}"/>
    <cellStyle name="Percent 19 5 5" xfId="48124" xr:uid="{8B49727B-AE03-43FE-8294-AAAA9A5EC293}"/>
    <cellStyle name="Percent 19 6" xfId="48125" xr:uid="{43B825DA-6A7F-4B57-980B-841CD1184CB1}"/>
    <cellStyle name="Percent 19 6 2" xfId="48126" xr:uid="{58964498-A808-4EB9-A491-ADE3B9B800C7}"/>
    <cellStyle name="Percent 19 6 2 2" xfId="48127" xr:uid="{63E409F0-8779-4178-9468-59139FDFBD5A}"/>
    <cellStyle name="Percent 19 6 2 2 2" xfId="48128" xr:uid="{BD0CDC9D-FCD3-4C17-9E95-74B7D4F3557A}"/>
    <cellStyle name="Percent 19 6 2 3" xfId="48129" xr:uid="{C160E53F-86BC-4913-A6C4-F4B2DC656F73}"/>
    <cellStyle name="Percent 19 6 3" xfId="48130" xr:uid="{5E96A201-581D-4EBC-A85B-2A32FAA90897}"/>
    <cellStyle name="Percent 19 6 3 2" xfId="48131" xr:uid="{ACAA6B1C-9EF6-419A-B8D9-06D23502312A}"/>
    <cellStyle name="Percent 19 6 4" xfId="48132" xr:uid="{86AD2A3B-1280-44C1-A604-AC37CCC91BC5}"/>
    <cellStyle name="Percent 19 7" xfId="48133" xr:uid="{251D8073-0385-4BCE-BB74-0FD5C05B01EF}"/>
    <cellStyle name="Percent 19 7 2" xfId="48134" xr:uid="{CEB90C34-6E33-49CB-BC28-11B8AEA8124F}"/>
    <cellStyle name="Percent 19 7 2 2" xfId="48135" xr:uid="{DCF26581-325F-4D33-8A0A-92227A71A9D5}"/>
    <cellStyle name="Percent 19 7 3" xfId="48136" xr:uid="{374EBADC-332B-4566-9D77-078467CA2D94}"/>
    <cellStyle name="Percent 19 8" xfId="48137" xr:uid="{003FEDE1-C3A1-4637-B6E3-0FD4F0EBECF1}"/>
    <cellStyle name="Percent 19 8 2" xfId="48138" xr:uid="{72BF4FD8-DF79-4A2C-AE75-6F976F70509F}"/>
    <cellStyle name="Percent 19 9" xfId="48139" xr:uid="{032B2813-BCBE-4EF7-844E-5B80537BEF4F}"/>
    <cellStyle name="Percent 2" xfId="48140" xr:uid="{33F88599-D647-4A57-811D-D176C1E791EB}"/>
    <cellStyle name="Percent 2 10" xfId="48141" xr:uid="{723DA573-DCB0-4131-A943-F3DDB8BF4195}"/>
    <cellStyle name="Percent 2 10 2" xfId="48142" xr:uid="{0E2C8BBB-FFBC-4AED-89B4-DEDFF15F747B}"/>
    <cellStyle name="Percent 2 10 2 2" xfId="48143" xr:uid="{728D73B5-DAC0-408B-B96F-02CF5CCE5054}"/>
    <cellStyle name="Percent 2 10 2 2 2" xfId="48144" xr:uid="{695890E5-9A43-465C-8349-930B393B09BB}"/>
    <cellStyle name="Percent 2 10 2 2 2 2" xfId="48145" xr:uid="{2F4840D3-1B27-4C16-99E1-D41CDDDF3676}"/>
    <cellStyle name="Percent 2 10 2 2 3" xfId="48146" xr:uid="{BC08A2D5-AA09-4A9F-B583-91133C34C5C7}"/>
    <cellStyle name="Percent 2 10 2 3" xfId="48147" xr:uid="{D4F1B150-FCF1-4826-A58A-E7C651AB8ACC}"/>
    <cellStyle name="Percent 2 10 2 3 2" xfId="48148" xr:uid="{7A788250-1998-4481-82EB-38592D2A9CCF}"/>
    <cellStyle name="Percent 2 10 2 4" xfId="48149" xr:uid="{D19B1E73-8FDE-463F-8FB3-761EEA4CE5CD}"/>
    <cellStyle name="Percent 2 10 3" xfId="48150" xr:uid="{F001B0B6-3357-45E0-A12D-BFBB948FFC1C}"/>
    <cellStyle name="Percent 2 10 3 2" xfId="48151" xr:uid="{ACB1625A-453B-4E42-9E87-3E134B0397FB}"/>
    <cellStyle name="Percent 2 10 3 2 2" xfId="48152" xr:uid="{528E6D21-7C7A-4770-A843-A34992CB35E5}"/>
    <cellStyle name="Percent 2 10 3 3" xfId="48153" xr:uid="{9DBD16F2-0590-4691-8431-FC409E359134}"/>
    <cellStyle name="Percent 2 10 4" xfId="48154" xr:uid="{548F4CA3-888B-4B9C-877E-14816DA9B6A7}"/>
    <cellStyle name="Percent 2 10 4 2" xfId="48155" xr:uid="{3FF54780-A418-4755-84EF-F063935F6ED9}"/>
    <cellStyle name="Percent 2 10 5" xfId="48156" xr:uid="{DDD107FD-C3F7-4E96-83AC-B6EA97D6DF8D}"/>
    <cellStyle name="Percent 2 10 5 2" xfId="48157" xr:uid="{9167041C-2756-4DC1-B39C-4640669DFE3C}"/>
    <cellStyle name="Percent 2 10 6" xfId="48158" xr:uid="{4D91978C-3EE0-495A-9AA2-734B246CEB74}"/>
    <cellStyle name="Percent 2 10 7" xfId="48159" xr:uid="{474ABA35-B736-4F31-BE19-48FB80B03500}"/>
    <cellStyle name="Percent 2 11" xfId="48160" xr:uid="{91173FA8-BAEF-4882-BE74-03DE04F5176B}"/>
    <cellStyle name="Percent 2 11 2" xfId="48161" xr:uid="{95222BEE-5798-46AA-86DF-740FF149A8BB}"/>
    <cellStyle name="Percent 2 11 2 2" xfId="48162" xr:uid="{DBC7E6AC-EA87-4C20-BA73-104AB59E0AC8}"/>
    <cellStyle name="Percent 2 11 2 2 2" xfId="48163" xr:uid="{9CDD875F-C1DC-4E47-90BC-FD5528F6E78B}"/>
    <cellStyle name="Percent 2 11 2 2 2 2" xfId="48164" xr:uid="{7C9FAB75-9F0A-47C4-AEAF-543FA985812D}"/>
    <cellStyle name="Percent 2 11 2 2 3" xfId="48165" xr:uid="{67C83ADB-BCC4-4008-835B-C47DBB6144D2}"/>
    <cellStyle name="Percent 2 11 2 3" xfId="48166" xr:uid="{374DEACD-224D-4A74-8193-151E19111985}"/>
    <cellStyle name="Percent 2 11 2 3 2" xfId="48167" xr:uid="{28F89587-7498-4FC7-BE69-F258DC75A3AF}"/>
    <cellStyle name="Percent 2 11 2 4" xfId="48168" xr:uid="{4196CAD4-4510-4DDF-94B0-7B33EDADBB8C}"/>
    <cellStyle name="Percent 2 11 3" xfId="48169" xr:uid="{DE74703C-427D-4561-B782-C72E8D1189EC}"/>
    <cellStyle name="Percent 2 11 3 2" xfId="48170" xr:uid="{17251A13-CAD1-413F-8239-DA954524A9F3}"/>
    <cellStyle name="Percent 2 11 3 2 2" xfId="48171" xr:uid="{AF6489BF-54A2-45FB-9FD3-D44A23EE3673}"/>
    <cellStyle name="Percent 2 11 3 3" xfId="48172" xr:uid="{EF0D9533-6022-4D80-984B-9B55B522924B}"/>
    <cellStyle name="Percent 2 11 4" xfId="48173" xr:uid="{37DCC8F7-028B-4AF5-9945-DCB52BF369A1}"/>
    <cellStyle name="Percent 2 11 4 2" xfId="48174" xr:uid="{FBC89B4C-7461-4464-A98D-47D360F30FC6}"/>
    <cellStyle name="Percent 2 11 5" xfId="48175" xr:uid="{9665FFC1-28C9-4BA1-A4C6-C963B74D87A5}"/>
    <cellStyle name="Percent 2 11 5 2" xfId="48176" xr:uid="{E0EF8804-8EE4-4AC9-A08C-850142255603}"/>
    <cellStyle name="Percent 2 11 6" xfId="48177" xr:uid="{7FE9D8B7-38F7-467D-AFD2-A1F597FA08A9}"/>
    <cellStyle name="Percent 2 11 7" xfId="48178" xr:uid="{37470104-1E2E-4C42-9828-50C6A320A1FF}"/>
    <cellStyle name="Percent 2 12" xfId="48179" xr:uid="{A681B281-8913-41F0-864D-129D6CBD1A26}"/>
    <cellStyle name="Percent 2 12 2" xfId="48180" xr:uid="{34D1D502-FD4E-49EF-A364-6B94651970CA}"/>
    <cellStyle name="Percent 2 12 2 2" xfId="48181" xr:uid="{73CA80A1-D2D9-4165-889D-6F9F737CFA0F}"/>
    <cellStyle name="Percent 2 12 2 2 2" xfId="48182" xr:uid="{F8946367-D5F0-461A-8965-4E3365CE67E5}"/>
    <cellStyle name="Percent 2 12 2 2 2 2" xfId="48183" xr:uid="{1E02815F-707B-43CF-9F81-94A9CF3BF07F}"/>
    <cellStyle name="Percent 2 12 2 2 3" xfId="48184" xr:uid="{E01BA46F-91DC-4D52-832D-F059302E911F}"/>
    <cellStyle name="Percent 2 12 2 3" xfId="48185" xr:uid="{54DB8083-DD52-442D-AD4F-05A0C234E604}"/>
    <cellStyle name="Percent 2 12 2 3 2" xfId="48186" xr:uid="{324D407C-E461-4300-A8DF-104F0A0C167C}"/>
    <cellStyle name="Percent 2 12 2 4" xfId="48187" xr:uid="{270EE6AC-5AC7-40A6-A2F2-9F25164EB370}"/>
    <cellStyle name="Percent 2 12 3" xfId="48188" xr:uid="{5B027769-597C-4603-8EBF-408DF3D82DE6}"/>
    <cellStyle name="Percent 2 12 3 2" xfId="48189" xr:uid="{D637366B-9183-4250-8096-E40008A83969}"/>
    <cellStyle name="Percent 2 12 3 2 2" xfId="48190" xr:uid="{8CA577D8-7C6D-47E6-ACB7-187605D9642A}"/>
    <cellStyle name="Percent 2 12 3 3" xfId="48191" xr:uid="{6B4CD448-62CB-4DC7-AC55-88BF4EAE4B57}"/>
    <cellStyle name="Percent 2 12 4" xfId="48192" xr:uid="{43E2D4D0-F389-4EEC-BC66-B1A64D07247F}"/>
    <cellStyle name="Percent 2 12 4 2" xfId="48193" xr:uid="{B29CEB51-FF48-4A15-AC98-8A411AD1E6C4}"/>
    <cellStyle name="Percent 2 12 5" xfId="48194" xr:uid="{9B92FF4A-5F10-4CD7-9775-EDE532626777}"/>
    <cellStyle name="Percent 2 12 5 2" xfId="48195" xr:uid="{2B06DBB5-AE02-431D-AAF0-29643410E9AC}"/>
    <cellStyle name="Percent 2 12 6" xfId="48196" xr:uid="{AC540475-2A5E-4AAB-9B3F-A1C73784DBC7}"/>
    <cellStyle name="Percent 2 12 7" xfId="48197" xr:uid="{82791110-D7FC-493A-B247-00087E155172}"/>
    <cellStyle name="Percent 2 13" xfId="48198" xr:uid="{820B6012-66BB-4CE0-AAC9-90F71686E87F}"/>
    <cellStyle name="Percent 2 13 2" xfId="48199" xr:uid="{548A119B-E7F2-461C-B568-6DFEADCFA38F}"/>
    <cellStyle name="Percent 2 14" xfId="48200" xr:uid="{94641E9C-F3D5-4539-B239-986675912C80}"/>
    <cellStyle name="Percent 2 15" xfId="51539" xr:uid="{FC57E3CE-F8BF-42B7-B3B9-651DE58F6907}"/>
    <cellStyle name="Percent 2 16" xfId="51567" xr:uid="{02D2E854-7260-4A83-80F6-EC74A8A2AC2F}"/>
    <cellStyle name="Percent 2 17" xfId="51682" xr:uid="{148398FE-889C-463D-8293-0BD97168DC68}"/>
    <cellStyle name="Percent 2 2" xfId="48201" xr:uid="{9DE272E5-690B-4118-A932-B796F976FFA5}"/>
    <cellStyle name="Percent 2 2 2" xfId="48202" xr:uid="{642AEFBB-ABF7-4D3C-BE99-65B36B5E65A9}"/>
    <cellStyle name="Percent 2 2 2 2" xfId="48203" xr:uid="{80A7EA4D-2469-466A-9E52-6A093315FF8D}"/>
    <cellStyle name="Percent 2 2 2 2 2" xfId="48204" xr:uid="{B9C17DB0-F1F8-485D-B05F-7C7EB6A5EAE8}"/>
    <cellStyle name="Percent 2 2 2 2 3" xfId="48205" xr:uid="{CF41471E-2B4E-4EE8-91B8-03451775F991}"/>
    <cellStyle name="Percent 2 2 2 2 3 2" xfId="48206" xr:uid="{922A3BDA-B918-4A68-A9E5-572A5DAB19C4}"/>
    <cellStyle name="Percent 2 2 2 2 3 2 2" xfId="48207" xr:uid="{90AB81EF-2373-4BD7-90E9-B125BC433FB8}"/>
    <cellStyle name="Percent 2 2 2 2 3 2 2 2" xfId="48208" xr:uid="{E0E8F9AC-EB54-431D-B97C-A675994BE962}"/>
    <cellStyle name="Percent 2 2 2 2 3 2 3" xfId="48209" xr:uid="{538ED630-FB31-4A35-BF6E-AB634D0A0760}"/>
    <cellStyle name="Percent 2 2 2 2 3 3" xfId="48210" xr:uid="{80B7EEF6-FFD0-4C2F-870C-70392570C161}"/>
    <cellStyle name="Percent 2 2 2 2 3 3 2" xfId="48211" xr:uid="{5F412522-74F0-4872-BA47-C49C58925577}"/>
    <cellStyle name="Percent 2 2 2 2 3 4" xfId="48212" xr:uid="{12556D80-F74A-49D9-8676-AE137DFB6C98}"/>
    <cellStyle name="Percent 2 2 2 2 4" xfId="48213" xr:uid="{CBA45FA7-CF30-44AC-A1BB-086B86A56957}"/>
    <cellStyle name="Percent 2 2 2 2 4 2" xfId="48214" xr:uid="{3B0AF2FD-19F9-4F57-ABF3-7141E78E1327}"/>
    <cellStyle name="Percent 2 2 2 2 4 2 2" xfId="48215" xr:uid="{EA942CEF-06D7-4B04-8821-EA98B303DC70}"/>
    <cellStyle name="Percent 2 2 2 2 4 3" xfId="48216" xr:uid="{6B18DB5C-26E9-47DE-820A-B2925F5313F4}"/>
    <cellStyle name="Percent 2 2 2 2 5" xfId="48217" xr:uid="{AEEFE295-EF6A-4FAF-98F8-8D43F701460B}"/>
    <cellStyle name="Percent 2 2 2 2 5 2" xfId="48218" xr:uid="{A5565547-EAD0-4B39-8AAF-3C9B76A2E3B9}"/>
    <cellStyle name="Percent 2 2 2 2 6" xfId="48219" xr:uid="{0B0D80EA-D182-4975-8620-B4378D527A61}"/>
    <cellStyle name="Percent 2 2 2 3" xfId="48220" xr:uid="{5D7B97DB-BDA1-4222-A78A-17C341552959}"/>
    <cellStyle name="Percent 2 2 2 3 2" xfId="48221" xr:uid="{97FAF6FE-3101-4687-9CFD-12B99E348586}"/>
    <cellStyle name="Percent 2 2 2 3 2 2" xfId="48222" xr:uid="{283E3DA0-2C27-4DB3-AEA0-7099E04CA9AF}"/>
    <cellStyle name="Percent 2 2 2 3 2 2 2" xfId="48223" xr:uid="{89DC3494-87A4-4D22-AF06-EDE71748FBA1}"/>
    <cellStyle name="Percent 2 2 2 3 2 2 2 2" xfId="48224" xr:uid="{53551B2A-64D2-4FC7-913A-1B9C47AC0771}"/>
    <cellStyle name="Percent 2 2 2 3 2 2 3" xfId="48225" xr:uid="{EE956BB2-3E6E-4B17-8FFB-C59804665A09}"/>
    <cellStyle name="Percent 2 2 2 3 2 3" xfId="48226" xr:uid="{08618B77-EAF2-4C26-8A77-CC2791ECC003}"/>
    <cellStyle name="Percent 2 2 2 3 2 3 2" xfId="48227" xr:uid="{94AAC363-1305-4B41-B9E7-64BAA342268E}"/>
    <cellStyle name="Percent 2 2 2 3 2 4" xfId="48228" xr:uid="{46E6AC8F-65F4-435D-AFBE-2C30225D2945}"/>
    <cellStyle name="Percent 2 2 2 3 3" xfId="48229" xr:uid="{D6571786-F074-4A77-817B-C7832DFD8BA1}"/>
    <cellStyle name="Percent 2 2 2 3 3 2" xfId="48230" xr:uid="{8F5CAF16-AB67-4D50-B066-D007D669A7C1}"/>
    <cellStyle name="Percent 2 2 2 3 3 2 2" xfId="48231" xr:uid="{1A744A83-AD80-46C1-8D70-FA2B8B3439D7}"/>
    <cellStyle name="Percent 2 2 2 3 3 3" xfId="48232" xr:uid="{E4B865F7-51B8-4B87-8F0B-FC475568A90C}"/>
    <cellStyle name="Percent 2 2 2 3 4" xfId="48233" xr:uid="{7A359871-765A-4D84-A2FE-6D3E53325722}"/>
    <cellStyle name="Percent 2 2 2 3 4 2" xfId="48234" xr:uid="{6CD93CB8-0C3C-4CDE-9E0E-0AD1BBDA0B80}"/>
    <cellStyle name="Percent 2 2 2 3 5" xfId="48235" xr:uid="{54BEAF5D-D83C-4EF3-87FD-B0C2095D36BE}"/>
    <cellStyle name="Percent 2 2 2 4" xfId="48236" xr:uid="{50872FA0-99EC-4F67-868C-DA05DDF03DAA}"/>
    <cellStyle name="Percent 2 2 2 4 2" xfId="48237" xr:uid="{A58CF256-3FC1-4063-9D1D-DFE213A0AE14}"/>
    <cellStyle name="Percent 2 2 2 4 2 2" xfId="48238" xr:uid="{06D2EABE-6991-4B70-A9BD-EAA032DDB515}"/>
    <cellStyle name="Percent 2 2 2 4 2 2 2" xfId="48239" xr:uid="{5D6F79E1-7456-4016-9456-005CAF80B7B6}"/>
    <cellStyle name="Percent 2 2 2 4 2 2 2 2" xfId="48240" xr:uid="{5615B73D-DF06-41F6-8FCA-BEB68517EA3D}"/>
    <cellStyle name="Percent 2 2 2 4 2 2 3" xfId="48241" xr:uid="{D592682C-2769-430C-B2E1-19D129AC440D}"/>
    <cellStyle name="Percent 2 2 2 4 2 3" xfId="48242" xr:uid="{4908308D-D8B0-48B5-AAF7-71A922189910}"/>
    <cellStyle name="Percent 2 2 2 4 2 3 2" xfId="48243" xr:uid="{C6B45455-2959-45E1-B167-916BAFC68515}"/>
    <cellStyle name="Percent 2 2 2 4 2 4" xfId="48244" xr:uid="{F7750BAA-E940-408C-8CD6-6B5A65D40CD5}"/>
    <cellStyle name="Percent 2 2 2 4 3" xfId="48245" xr:uid="{275809DA-C852-4240-B28D-48E8CB1BEB6F}"/>
    <cellStyle name="Percent 2 2 2 4 3 2" xfId="48246" xr:uid="{A827B813-CB96-4C65-BD76-BB1E4F33AD0B}"/>
    <cellStyle name="Percent 2 2 2 4 3 2 2" xfId="48247" xr:uid="{8BEF6C69-B00A-43BD-88C4-18BB4202098B}"/>
    <cellStyle name="Percent 2 2 2 4 3 3" xfId="48248" xr:uid="{55D3AB7C-404C-46F4-8583-3F2B1C73A26C}"/>
    <cellStyle name="Percent 2 2 2 4 4" xfId="48249" xr:uid="{2C25FE9C-C5CD-4768-B967-553ECECD670E}"/>
    <cellStyle name="Percent 2 2 2 4 4 2" xfId="48250" xr:uid="{6B013BEA-689B-4A5E-94FC-6A0D1E782E76}"/>
    <cellStyle name="Percent 2 2 2 4 5" xfId="48251" xr:uid="{2747D27D-45FF-430E-BFBB-0B1010F726A6}"/>
    <cellStyle name="Percent 2 2 3" xfId="48252" xr:uid="{715BCF55-3D0D-4045-B6AB-5D8C30A713F7}"/>
    <cellStyle name="Percent 2 2 3 2" xfId="48253" xr:uid="{7732D77D-0645-458C-9CC0-120284125F48}"/>
    <cellStyle name="Percent 2 2 3 2 2" xfId="48254" xr:uid="{D5FEE7F6-F6C4-4D73-93A9-29668CC87C8D}"/>
    <cellStyle name="Percent 2 2 3 2 2 2" xfId="48255" xr:uid="{371CF7E7-700A-484C-98B7-A4FF74E5F0C6}"/>
    <cellStyle name="Percent 2 2 3 2 2 2 2" xfId="48256" xr:uid="{B766F542-8B77-482F-BDCF-ED9BFBD60B67}"/>
    <cellStyle name="Percent 2 2 3 2 2 3" xfId="48257" xr:uid="{B5C7D542-2297-43D9-8053-2BFEE5DE96FA}"/>
    <cellStyle name="Percent 2 2 3 2 3" xfId="48258" xr:uid="{31660031-EA8F-4A74-8C3E-03025A1B051D}"/>
    <cellStyle name="Percent 2 2 3 2 3 2" xfId="48259" xr:uid="{30E7E093-C45C-412D-82C8-6E255F5D5ED8}"/>
    <cellStyle name="Percent 2 2 3 2 4" xfId="48260" xr:uid="{CFBDF23A-40E6-4157-B280-E0D54A020F87}"/>
    <cellStyle name="Percent 2 2 3 3" xfId="48261" xr:uid="{7D415E86-11E2-4A16-AE4B-3F3665F839D3}"/>
    <cellStyle name="Percent 2 2 3 3 2" xfId="48262" xr:uid="{AA465587-93F6-4BB4-9EBF-6B605B1FDA42}"/>
    <cellStyle name="Percent 2 2 3 3 2 2" xfId="48263" xr:uid="{7FEAC6E4-622A-44A3-BD12-97ACC6238976}"/>
    <cellStyle name="Percent 2 2 3 3 3" xfId="48264" xr:uid="{FAAB9F62-82E7-493C-8DBC-93ED62F8E211}"/>
    <cellStyle name="Percent 2 2 3 4" xfId="48265" xr:uid="{488BFC72-2C31-40AC-B0F3-5EED7599D5FD}"/>
    <cellStyle name="Percent 2 2 3 4 2" xfId="48266" xr:uid="{E257EA0C-6589-4506-8F0E-9A244B672BF9}"/>
    <cellStyle name="Percent 2 2 3 5" xfId="48267" xr:uid="{2494700E-3E0C-4D90-9BC2-2E4115363161}"/>
    <cellStyle name="Percent 2 2 4" xfId="48268" xr:uid="{95C0CC1E-D7A1-4183-9327-6D604191844E}"/>
    <cellStyle name="Percent 2 2 4 2" xfId="48269" xr:uid="{8DEB6971-CF2B-4C8C-9D9B-0B715E1610FC}"/>
    <cellStyle name="Percent 2 2 4 2 2" xfId="48270" xr:uid="{22BC40F6-96DC-456E-BC2A-FB52029A0E7B}"/>
    <cellStyle name="Percent 2 2 4 2 2 2" xfId="48271" xr:uid="{12CC2DED-3827-4E2C-8A4B-E1317AF10242}"/>
    <cellStyle name="Percent 2 2 4 2 3" xfId="48272" xr:uid="{BF0FF474-0740-4D78-9D52-BF721DAE3E3E}"/>
    <cellStyle name="Percent 2 2 4 3" xfId="48273" xr:uid="{19E5E73C-9542-4B2E-9C74-CEF70F8E891B}"/>
    <cellStyle name="Percent 2 2 4 3 2" xfId="48274" xr:uid="{242F753C-E50C-4E6F-BD33-8AF3DB3DC016}"/>
    <cellStyle name="Percent 2 2 4 4" xfId="48275" xr:uid="{0EA53056-D724-4DB9-9F30-2DF58D63A829}"/>
    <cellStyle name="Percent 2 2 5" xfId="48276" xr:uid="{7E797518-0AA6-470F-816E-2EEB909EF0AB}"/>
    <cellStyle name="Percent 2 2 5 2" xfId="48277" xr:uid="{9727DBE4-1530-43CA-B199-E94D9BC9AC4A}"/>
    <cellStyle name="Percent 2 2 5 2 2" xfId="48278" xr:uid="{3F83E767-FFA4-49D4-A351-8DB276CFDBD7}"/>
    <cellStyle name="Percent 2 2 5 3" xfId="48279" xr:uid="{2A075D83-4038-4F18-942C-EDB9A490B192}"/>
    <cellStyle name="Percent 2 2 6" xfId="48280" xr:uid="{425DC9A2-78F8-4830-B932-DAFE9C9709D1}"/>
    <cellStyle name="Percent 2 2 6 2" xfId="48281" xr:uid="{034F6FD0-611A-4DDA-B339-464D3FD09576}"/>
    <cellStyle name="Percent 2 2 7" xfId="48282" xr:uid="{33F8836E-8798-4464-A456-BFC31030ADE0}"/>
    <cellStyle name="Percent 2 2 8" xfId="51540" xr:uid="{2719F2A8-31F3-4199-A45A-EDCC70C4FA52}"/>
    <cellStyle name="Percent 2 3" xfId="48283" xr:uid="{E6FF2F55-AEAF-4C86-A1FB-2961C4DAC01F}"/>
    <cellStyle name="Percent 2 3 10" xfId="48284" xr:uid="{61EF6940-B0BA-4A0B-A5ED-7D815ABAADBF}"/>
    <cellStyle name="Percent 2 3 10 2" xfId="48285" xr:uid="{4AEFC657-A35A-4B06-AF15-B35E1D3E11FC}"/>
    <cellStyle name="Percent 2 3 10 2 2" xfId="48286" xr:uid="{6C95D592-95E2-4E67-B751-B30635AFFAC0}"/>
    <cellStyle name="Percent 2 3 10 3" xfId="48287" xr:uid="{E87E97B9-EA3B-4DC9-B718-4A665615F1A3}"/>
    <cellStyle name="Percent 2 3 11" xfId="48288" xr:uid="{025A0CB9-A87F-49C7-B374-B53FB5BC6315}"/>
    <cellStyle name="Percent 2 3 11 2" xfId="48289" xr:uid="{68F045EF-A7B0-41D5-9A5D-8827179AA565}"/>
    <cellStyle name="Percent 2 3 12" xfId="48290" xr:uid="{622BCD5D-267A-4D51-B8C6-0271D1267F44}"/>
    <cellStyle name="Percent 2 3 12 2" xfId="48291" xr:uid="{F90B7943-926F-4EE9-91D6-940933CF4567}"/>
    <cellStyle name="Percent 2 3 13" xfId="48292" xr:uid="{E10A2770-10E1-46CC-BC53-B0885172C667}"/>
    <cellStyle name="Percent 2 3 14" xfId="48293" xr:uid="{4E167051-4934-4C07-940D-95F7A84DAFF2}"/>
    <cellStyle name="Percent 2 3 2" xfId="48294" xr:uid="{CDF6DBD4-78B1-417D-8682-A639E5D86EB8}"/>
    <cellStyle name="Percent 2 3 2 10" xfId="48295" xr:uid="{C587270C-CC93-4020-BE16-ADF5BBD52717}"/>
    <cellStyle name="Percent 2 3 2 11" xfId="48296" xr:uid="{02B688DF-6FD4-4091-80ED-D1A30F3529EF}"/>
    <cellStyle name="Percent 2 3 2 2" xfId="48297" xr:uid="{A5E31625-A4C0-4C6F-A641-2252DADA6220}"/>
    <cellStyle name="Percent 2 3 2 2 2" xfId="48298" xr:uid="{EC40B4B6-30B1-4F1F-913F-D82CED8978F4}"/>
    <cellStyle name="Percent 2 3 2 2 2 2" xfId="48299" xr:uid="{1F7DB904-7B7F-4F28-9CBA-22D9227459E3}"/>
    <cellStyle name="Percent 2 3 2 2 2 2 2" xfId="48300" xr:uid="{326F2256-6709-47CE-BDA6-248F9BD5E4EA}"/>
    <cellStyle name="Percent 2 3 2 2 2 2 2 2" xfId="48301" xr:uid="{FCD9A165-A584-423F-98BC-0FEE446991A4}"/>
    <cellStyle name="Percent 2 3 2 2 2 2 2 2 2" xfId="48302" xr:uid="{91E8072F-4F6C-4083-832F-66557ED06989}"/>
    <cellStyle name="Percent 2 3 2 2 2 2 2 3" xfId="48303" xr:uid="{EEF67DA7-01FE-420A-A22A-E0FCE4B53A20}"/>
    <cellStyle name="Percent 2 3 2 2 2 2 3" xfId="48304" xr:uid="{3E97577E-6C8D-40D8-90C0-6A6CC3891837}"/>
    <cellStyle name="Percent 2 3 2 2 2 2 3 2" xfId="48305" xr:uid="{C6898994-3097-44AA-92F8-8A520C3DF2ED}"/>
    <cellStyle name="Percent 2 3 2 2 2 2 4" xfId="48306" xr:uid="{C2839483-72CA-4C85-A827-945605B5C07F}"/>
    <cellStyle name="Percent 2 3 2 2 2 2 4 2" xfId="48307" xr:uid="{713046DA-D3C4-4DF0-9A5F-8FB4359C4F44}"/>
    <cellStyle name="Percent 2 3 2 2 2 2 5" xfId="48308" xr:uid="{07096018-2F6A-440A-80A3-1E07153154AA}"/>
    <cellStyle name="Percent 2 3 2 2 2 2 6" xfId="48309" xr:uid="{BE89C556-1E9F-4EDE-97CC-391788DE5CD2}"/>
    <cellStyle name="Percent 2 3 2 2 2 3" xfId="48310" xr:uid="{05261204-2D83-46E4-BB1C-F3B9B8D4C45D}"/>
    <cellStyle name="Percent 2 3 2 2 2 3 2" xfId="48311" xr:uid="{09906DDD-E217-4EBF-9898-3AE058933B81}"/>
    <cellStyle name="Percent 2 3 2 2 2 3 2 2" xfId="48312" xr:uid="{9986CAF3-3F90-4FE6-A25B-AA8352DFA66B}"/>
    <cellStyle name="Percent 2 3 2 2 2 3 3" xfId="48313" xr:uid="{17D00E25-4ECB-4882-A63A-60D211685590}"/>
    <cellStyle name="Percent 2 3 2 2 2 4" xfId="48314" xr:uid="{6F88B368-8086-4E15-938D-DFD11A0CD2DF}"/>
    <cellStyle name="Percent 2 3 2 2 2 4 2" xfId="48315" xr:uid="{F510002F-8E48-4F81-A208-BF992DE8FCBB}"/>
    <cellStyle name="Percent 2 3 2 2 2 5" xfId="48316" xr:uid="{FA5D6FB5-B0BC-4DD3-8F3F-CA6EFAAF0845}"/>
    <cellStyle name="Percent 2 3 2 2 2 5 2" xfId="48317" xr:uid="{34335357-CB63-43B5-900D-16094A8CB971}"/>
    <cellStyle name="Percent 2 3 2 2 2 6" xfId="48318" xr:uid="{FF35FF1C-A401-4621-8CC0-50072507F7A7}"/>
    <cellStyle name="Percent 2 3 2 2 2 7" xfId="48319" xr:uid="{3E87064D-468D-4E8D-93FD-FBBCBCBC1E1C}"/>
    <cellStyle name="Percent 2 3 2 2 3" xfId="48320" xr:uid="{85690088-FFB2-4530-A0FA-01A72BE4E01D}"/>
    <cellStyle name="Percent 2 3 2 2 3 2" xfId="48321" xr:uid="{526BF2A2-6F23-4C5F-BE22-4CA89696B303}"/>
    <cellStyle name="Percent 2 3 2 2 3 2 2" xfId="48322" xr:uid="{B667B841-2E2F-4D01-933F-EA22C8EF6B02}"/>
    <cellStyle name="Percent 2 3 2 2 3 2 2 2" xfId="48323" xr:uid="{D51AD2ED-5365-4B38-AEE3-445C521311EF}"/>
    <cellStyle name="Percent 2 3 2 2 3 2 2 2 2" xfId="48324" xr:uid="{8D6D261B-E7ED-4157-850C-F057F0FCEDC8}"/>
    <cellStyle name="Percent 2 3 2 2 3 2 2 3" xfId="48325" xr:uid="{914C3289-D7C8-4F78-972F-427CA028D3F7}"/>
    <cellStyle name="Percent 2 3 2 2 3 2 3" xfId="48326" xr:uid="{A6FF44F9-C1FA-4CBB-929C-B27A967F92AA}"/>
    <cellStyle name="Percent 2 3 2 2 3 2 3 2" xfId="48327" xr:uid="{E242E429-08BE-4A7F-B490-B3898C7595B1}"/>
    <cellStyle name="Percent 2 3 2 2 3 2 4" xfId="48328" xr:uid="{63392365-583F-4769-8DF6-17C5F688420D}"/>
    <cellStyle name="Percent 2 3 2 2 3 3" xfId="48329" xr:uid="{3558C800-B538-4182-B204-7DBEF1C50485}"/>
    <cellStyle name="Percent 2 3 2 2 3 3 2" xfId="48330" xr:uid="{F9152F85-14FC-404F-9815-6900D044BCAE}"/>
    <cellStyle name="Percent 2 3 2 2 3 3 2 2" xfId="48331" xr:uid="{72B51A41-A543-4BBF-83F9-0F47DC3303D6}"/>
    <cellStyle name="Percent 2 3 2 2 3 3 3" xfId="48332" xr:uid="{8D560A4B-784D-4538-8D51-A9F87F21FAC9}"/>
    <cellStyle name="Percent 2 3 2 2 3 4" xfId="48333" xr:uid="{D0BFB14E-35AE-4FF1-9406-6591F257D1D7}"/>
    <cellStyle name="Percent 2 3 2 2 3 4 2" xfId="48334" xr:uid="{6D915C1A-F98B-4809-94AA-DEDCF3286EBC}"/>
    <cellStyle name="Percent 2 3 2 2 3 5" xfId="48335" xr:uid="{43B086F8-8DC4-48A1-991F-C6120329955A}"/>
    <cellStyle name="Percent 2 3 2 2 3 5 2" xfId="48336" xr:uid="{1AE40502-EE7B-49E6-A69A-DF3F61DDFB43}"/>
    <cellStyle name="Percent 2 3 2 2 3 6" xfId="48337" xr:uid="{19EF8CC9-F7F2-477C-92F0-1125B31557FF}"/>
    <cellStyle name="Percent 2 3 2 2 3 7" xfId="48338" xr:uid="{F7184B2F-8AE7-4068-8FDD-0598F1A4D142}"/>
    <cellStyle name="Percent 2 3 2 2 4" xfId="48339" xr:uid="{AA887FFC-197C-429C-9EB8-699DC6514FF9}"/>
    <cellStyle name="Percent 2 3 2 2 4 2" xfId="48340" xr:uid="{28ACCA1E-892F-4E0A-9495-52F60F893FA4}"/>
    <cellStyle name="Percent 2 3 2 2 4 2 2" xfId="48341" xr:uid="{30FC31F9-686C-4A0E-8AF4-D41ADF614564}"/>
    <cellStyle name="Percent 2 3 2 2 4 2 2 2" xfId="48342" xr:uid="{28EEDBDF-E3F5-4E9A-9EBD-F7C36190FA49}"/>
    <cellStyle name="Percent 2 3 2 2 4 2 3" xfId="48343" xr:uid="{B97A3753-78D9-40C1-BE21-1949E132E85C}"/>
    <cellStyle name="Percent 2 3 2 2 4 3" xfId="48344" xr:uid="{05710B7A-5213-45FC-BB8B-3F53F8EB2334}"/>
    <cellStyle name="Percent 2 3 2 2 4 3 2" xfId="48345" xr:uid="{D024194E-1FF8-4F53-81D6-46B1AFB93C0A}"/>
    <cellStyle name="Percent 2 3 2 2 4 4" xfId="48346" xr:uid="{D80CE2B1-6090-43E6-A231-C438CE042DBD}"/>
    <cellStyle name="Percent 2 3 2 2 5" xfId="48347" xr:uid="{48540CD7-229F-4DE7-A199-B0B5736463C0}"/>
    <cellStyle name="Percent 2 3 2 2 5 2" xfId="48348" xr:uid="{1EC9A424-6977-431B-AF16-8DEA3C7A9AC4}"/>
    <cellStyle name="Percent 2 3 2 2 5 2 2" xfId="48349" xr:uid="{D78D9B63-BE16-45D8-BD9D-016015560C6B}"/>
    <cellStyle name="Percent 2 3 2 2 5 3" xfId="48350" xr:uid="{8D501C85-FB48-4A1D-8A95-5E06E882BDA5}"/>
    <cellStyle name="Percent 2 3 2 2 6" xfId="48351" xr:uid="{B9033B0F-4BD8-49E6-912D-018F95922571}"/>
    <cellStyle name="Percent 2 3 2 2 6 2" xfId="48352" xr:uid="{9037B9D1-9126-46FC-9D35-9432027D6AB4}"/>
    <cellStyle name="Percent 2 3 2 2 7" xfId="48353" xr:uid="{54FA13E4-26F1-40C0-92A7-DEC76FC52F5A}"/>
    <cellStyle name="Percent 2 3 2 2 7 2" xfId="48354" xr:uid="{59293CFE-B079-46DA-B999-AFE116E8A2A2}"/>
    <cellStyle name="Percent 2 3 2 2 8" xfId="48355" xr:uid="{BB0590E3-D7C0-459B-B3BE-4DBC50011077}"/>
    <cellStyle name="Percent 2 3 2 2 9" xfId="48356" xr:uid="{1AD9EC41-8BF4-4148-851E-75C0368E142E}"/>
    <cellStyle name="Percent 2 3 2 3" xfId="48357" xr:uid="{C3EC4542-1DB9-4AFC-82E4-4BB6684D6DCA}"/>
    <cellStyle name="Percent 2 3 2 3 2" xfId="48358" xr:uid="{3D52F507-2331-4BF3-91C9-EA5D0CAFD812}"/>
    <cellStyle name="Percent 2 3 2 3 2 2" xfId="48359" xr:uid="{EC7F1E91-2959-4FB7-91C3-C6AEA99BF272}"/>
    <cellStyle name="Percent 2 3 2 3 2 2 2" xfId="48360" xr:uid="{A4E577F3-68E6-4199-B478-CC1C821888A0}"/>
    <cellStyle name="Percent 2 3 2 3 2 2 2 2" xfId="48361" xr:uid="{5FEE8E39-7065-4A1A-BDE7-4D7E59D5E9FA}"/>
    <cellStyle name="Percent 2 3 2 3 2 2 2 2 2" xfId="48362" xr:uid="{9A431C77-9CBE-4BAB-8359-29ADB3742A02}"/>
    <cellStyle name="Percent 2 3 2 3 2 2 2 3" xfId="48363" xr:uid="{7103D1E3-D857-4B51-BAC7-77FD20470036}"/>
    <cellStyle name="Percent 2 3 2 3 2 2 3" xfId="48364" xr:uid="{2D6FEBD0-8E1D-4E46-BF6D-67014C32E273}"/>
    <cellStyle name="Percent 2 3 2 3 2 2 3 2" xfId="48365" xr:uid="{FA71EAF4-7EFB-4D4B-86B4-BABB0180D642}"/>
    <cellStyle name="Percent 2 3 2 3 2 2 4" xfId="48366" xr:uid="{41938FD8-32FC-461A-8A16-7A99C35DDD1E}"/>
    <cellStyle name="Percent 2 3 2 3 2 3" xfId="48367" xr:uid="{C713D8DA-C495-4AC4-93E0-536D2E2AB6D7}"/>
    <cellStyle name="Percent 2 3 2 3 2 3 2" xfId="48368" xr:uid="{2F901860-8246-4BF7-98E4-0C55310C333B}"/>
    <cellStyle name="Percent 2 3 2 3 2 3 2 2" xfId="48369" xr:uid="{FAC1E470-1452-49D7-999E-B6962E2C571E}"/>
    <cellStyle name="Percent 2 3 2 3 2 3 3" xfId="48370" xr:uid="{34BB5CA6-AD07-46E4-BCC0-942D2D05D186}"/>
    <cellStyle name="Percent 2 3 2 3 2 4" xfId="48371" xr:uid="{F2CE5FBB-328D-4169-9010-EFED3A183F33}"/>
    <cellStyle name="Percent 2 3 2 3 2 4 2" xfId="48372" xr:uid="{CB90043E-7B97-4FCF-B1F1-77BA28A923AC}"/>
    <cellStyle name="Percent 2 3 2 3 2 5" xfId="48373" xr:uid="{21041B4A-137C-41CE-8A75-6BAD6FD4AD35}"/>
    <cellStyle name="Percent 2 3 2 3 2 5 2" xfId="48374" xr:uid="{D253A9C7-BD15-4D8E-903E-5C8F7A96394A}"/>
    <cellStyle name="Percent 2 3 2 3 2 6" xfId="48375" xr:uid="{4235B5A2-7C46-4054-887A-CE801EF4A69A}"/>
    <cellStyle name="Percent 2 3 2 3 2 7" xfId="48376" xr:uid="{841F6804-BADE-4F63-A7ED-897A1DC71700}"/>
    <cellStyle name="Percent 2 3 2 3 3" xfId="48377" xr:uid="{FB2C14F3-A8D9-4019-B7E5-7F84AC77BAD3}"/>
    <cellStyle name="Percent 2 3 2 3 3 2" xfId="48378" xr:uid="{49B99514-C331-4340-9114-1006D8923CF9}"/>
    <cellStyle name="Percent 2 3 2 3 3 2 2" xfId="48379" xr:uid="{9BD6742A-A4C6-4589-88DB-DE5F6846E655}"/>
    <cellStyle name="Percent 2 3 2 3 3 2 2 2" xfId="48380" xr:uid="{DDE52B97-1B65-44FC-B9C5-08DF14FBB345}"/>
    <cellStyle name="Percent 2 3 2 3 3 2 3" xfId="48381" xr:uid="{68AE5EEA-261E-4451-96F9-BDF15C057984}"/>
    <cellStyle name="Percent 2 3 2 3 3 3" xfId="48382" xr:uid="{7A5CF6CA-6CDA-40D7-9200-0839CC3A167F}"/>
    <cellStyle name="Percent 2 3 2 3 3 3 2" xfId="48383" xr:uid="{2EBD55D7-65B4-4DFA-885C-6534BC464B77}"/>
    <cellStyle name="Percent 2 3 2 3 3 4" xfId="48384" xr:uid="{E8FE745F-100F-44C5-A0C1-CE542F0F8D69}"/>
    <cellStyle name="Percent 2 3 2 3 4" xfId="48385" xr:uid="{0926B85D-066C-457C-BD2B-D03F8F867FCC}"/>
    <cellStyle name="Percent 2 3 2 3 4 2" xfId="48386" xr:uid="{CC4464E3-DD60-4AC7-B31E-652938D87FC0}"/>
    <cellStyle name="Percent 2 3 2 3 4 2 2" xfId="48387" xr:uid="{399BCEAF-053C-457B-BC23-97028858D684}"/>
    <cellStyle name="Percent 2 3 2 3 4 3" xfId="48388" xr:uid="{B944FEE9-33D6-43B3-9B82-340E38556414}"/>
    <cellStyle name="Percent 2 3 2 3 5" xfId="48389" xr:uid="{09115524-F9ED-4BEF-B244-65C5B1FBB378}"/>
    <cellStyle name="Percent 2 3 2 3 5 2" xfId="48390" xr:uid="{E38A3042-A307-438D-928B-B619E5322DED}"/>
    <cellStyle name="Percent 2 3 2 3 6" xfId="48391" xr:uid="{0505C6AA-79B3-4C6A-90FC-2DFA59E7B8FF}"/>
    <cellStyle name="Percent 2 3 2 3 6 2" xfId="48392" xr:uid="{08C38DD2-7335-47D6-996A-DF140D1E67E6}"/>
    <cellStyle name="Percent 2 3 2 3 7" xfId="48393" xr:uid="{9CB2948A-213D-4C18-9F3D-088ACFEBDC76}"/>
    <cellStyle name="Percent 2 3 2 3 8" xfId="48394" xr:uid="{88FD34DC-2070-4725-98B8-1FCE8E67FEB1}"/>
    <cellStyle name="Percent 2 3 2 4" xfId="48395" xr:uid="{493F80F3-D108-4CF6-AB6D-872C68E29ECC}"/>
    <cellStyle name="Percent 2 3 2 4 2" xfId="48396" xr:uid="{FB8F1000-D350-48CC-9CB9-A1F92D50541D}"/>
    <cellStyle name="Percent 2 3 2 4 2 2" xfId="48397" xr:uid="{BFF6EDF7-832D-4DCF-A396-0B3096466696}"/>
    <cellStyle name="Percent 2 3 2 4 2 2 2" xfId="48398" xr:uid="{9C71A7DA-BB21-4A48-A63B-95455E0A959F}"/>
    <cellStyle name="Percent 2 3 2 4 2 2 2 2" xfId="48399" xr:uid="{02B51D8F-823D-485B-9611-2222FF727F01}"/>
    <cellStyle name="Percent 2 3 2 4 2 2 3" xfId="48400" xr:uid="{DE0EC16E-0D30-4775-9A0E-6F4184E0C71B}"/>
    <cellStyle name="Percent 2 3 2 4 2 3" xfId="48401" xr:uid="{028EB1B0-8B6A-44F5-9D09-9D4BAB5A73CA}"/>
    <cellStyle name="Percent 2 3 2 4 2 3 2" xfId="48402" xr:uid="{F4383FCC-D80D-4C7A-8A9F-688EBA07528D}"/>
    <cellStyle name="Percent 2 3 2 4 2 4" xfId="48403" xr:uid="{B3777539-1CA5-434B-A6C8-52E072B65481}"/>
    <cellStyle name="Percent 2 3 2 4 3" xfId="48404" xr:uid="{B1CFC2F2-5F78-49C8-A26B-9C6E47A1A64A}"/>
    <cellStyle name="Percent 2 3 2 4 3 2" xfId="48405" xr:uid="{6D2C7BEC-1626-48CD-8067-16952ED85C36}"/>
    <cellStyle name="Percent 2 3 2 4 3 2 2" xfId="48406" xr:uid="{AFEA64C9-3AB6-4E1F-BE18-54D121C27837}"/>
    <cellStyle name="Percent 2 3 2 4 3 3" xfId="48407" xr:uid="{967903B0-75D2-4041-81A9-A50F51C7B9C0}"/>
    <cellStyle name="Percent 2 3 2 4 4" xfId="48408" xr:uid="{584C3233-3EBE-4C95-B879-EB638FE9E824}"/>
    <cellStyle name="Percent 2 3 2 4 4 2" xfId="48409" xr:uid="{CB15EE4F-695A-415F-8D8D-1035505F0B7A}"/>
    <cellStyle name="Percent 2 3 2 4 5" xfId="48410" xr:uid="{38B88943-CB8D-4016-8CF0-2963A04CE07A}"/>
    <cellStyle name="Percent 2 3 2 4 5 2" xfId="48411" xr:uid="{3107E28F-EDB9-4F5A-9A24-3E7DCC981BC4}"/>
    <cellStyle name="Percent 2 3 2 4 6" xfId="48412" xr:uid="{C4F01E82-87FA-4034-B4E8-FE42252042E0}"/>
    <cellStyle name="Percent 2 3 2 4 7" xfId="48413" xr:uid="{60B08199-3236-4E13-B533-D204ED272B96}"/>
    <cellStyle name="Percent 2 3 2 5" xfId="48414" xr:uid="{AAAAAD51-EED3-451A-84BB-9568991934FF}"/>
    <cellStyle name="Percent 2 3 2 5 2" xfId="48415" xr:uid="{32D44CE2-8E35-4B1F-BCED-A676CD39DD56}"/>
    <cellStyle name="Percent 2 3 2 5 2 2" xfId="48416" xr:uid="{91166923-0F05-45A7-864A-E27FAF08D912}"/>
    <cellStyle name="Percent 2 3 2 5 2 2 2" xfId="48417" xr:uid="{BADE3698-653D-45A3-BC44-EEAA4CA0BE9B}"/>
    <cellStyle name="Percent 2 3 2 5 2 2 2 2" xfId="48418" xr:uid="{C1EC2330-34FA-4768-8F1F-D55B9A7A5A10}"/>
    <cellStyle name="Percent 2 3 2 5 2 2 3" xfId="48419" xr:uid="{99E4AAEA-16EF-429C-A615-90C36CE4AE97}"/>
    <cellStyle name="Percent 2 3 2 5 2 3" xfId="48420" xr:uid="{AEFFEB07-2669-4461-BE26-239697A59A8A}"/>
    <cellStyle name="Percent 2 3 2 5 2 3 2" xfId="48421" xr:uid="{6DF8E3DD-101D-470B-9850-19C8FBFBFE12}"/>
    <cellStyle name="Percent 2 3 2 5 2 4" xfId="48422" xr:uid="{D5BA6DA5-1D00-4C78-A6E4-EB8AF4C4675A}"/>
    <cellStyle name="Percent 2 3 2 5 3" xfId="48423" xr:uid="{6029CF30-B003-484C-B19B-455238B81778}"/>
    <cellStyle name="Percent 2 3 2 5 3 2" xfId="48424" xr:uid="{C7F82244-F623-4190-AC38-7DC2211E385B}"/>
    <cellStyle name="Percent 2 3 2 5 3 2 2" xfId="48425" xr:uid="{5D27F407-79F5-4105-A6AD-8C1A5368DE25}"/>
    <cellStyle name="Percent 2 3 2 5 3 3" xfId="48426" xr:uid="{2D6CFFB6-EC17-4233-B12A-35F6E35BFD15}"/>
    <cellStyle name="Percent 2 3 2 5 4" xfId="48427" xr:uid="{C472543E-3723-431A-B0B7-0C94A810DF2C}"/>
    <cellStyle name="Percent 2 3 2 5 4 2" xfId="48428" xr:uid="{0D4A078C-EEA9-4F32-A7D3-7522BC1A2CA7}"/>
    <cellStyle name="Percent 2 3 2 5 5" xfId="48429" xr:uid="{67FEC612-0E43-4FB2-B7E3-F440FA9F3323}"/>
    <cellStyle name="Percent 2 3 2 6" xfId="48430" xr:uid="{4F31EA98-C995-4AB4-8E2D-5811A8BA37B5}"/>
    <cellStyle name="Percent 2 3 2 6 2" xfId="48431" xr:uid="{56158768-A798-4B7C-B7BD-7DB102BB3575}"/>
    <cellStyle name="Percent 2 3 2 6 2 2" xfId="48432" xr:uid="{861FA300-EFEA-4D9D-AD5C-836DACA4596E}"/>
    <cellStyle name="Percent 2 3 2 6 2 2 2" xfId="48433" xr:uid="{7E830D73-0252-4D60-A9E2-CFCC6114848E}"/>
    <cellStyle name="Percent 2 3 2 6 2 3" xfId="48434" xr:uid="{D8EF17E5-1B86-41B7-872F-5E2DA3E804E5}"/>
    <cellStyle name="Percent 2 3 2 6 3" xfId="48435" xr:uid="{E8102A1D-03FE-46C7-BC8E-353AF8ECE804}"/>
    <cellStyle name="Percent 2 3 2 6 3 2" xfId="48436" xr:uid="{1CFE7FF4-548E-4E60-B1AB-A8C6217E5AA9}"/>
    <cellStyle name="Percent 2 3 2 6 4" xfId="48437" xr:uid="{5CC1FFE6-6267-4457-A09F-798579818FA3}"/>
    <cellStyle name="Percent 2 3 2 7" xfId="48438" xr:uid="{B0C011A3-6A13-4979-984D-3438063107A6}"/>
    <cellStyle name="Percent 2 3 2 7 2" xfId="48439" xr:uid="{B1A2EC13-8D61-428C-934B-E062919123B7}"/>
    <cellStyle name="Percent 2 3 2 7 2 2" xfId="48440" xr:uid="{1720C3BD-BCBE-4056-9875-B12D81CBF6EF}"/>
    <cellStyle name="Percent 2 3 2 7 3" xfId="48441" xr:uid="{EA42860E-91D0-4538-B331-E8A5787F52F1}"/>
    <cellStyle name="Percent 2 3 2 8" xfId="48442" xr:uid="{C95E24B0-4D1C-4BE5-982F-587D2F928385}"/>
    <cellStyle name="Percent 2 3 2 8 2" xfId="48443" xr:uid="{F8E41926-33F1-49FE-A97F-543E1E079993}"/>
    <cellStyle name="Percent 2 3 2 9" xfId="48444" xr:uid="{D657FF6D-D5CC-4892-83F9-3BC1B83ED151}"/>
    <cellStyle name="Percent 2 3 2 9 2" xfId="48445" xr:uid="{A4B97657-2178-4F99-B518-55AD988BFE4C}"/>
    <cellStyle name="Percent 2 3 3" xfId="48446" xr:uid="{6B030BD1-A093-4455-A746-F0F60F017B8E}"/>
    <cellStyle name="Percent 2 3 3 2" xfId="48447" xr:uid="{177183CE-E8A9-4DAD-8FAE-129DFB1F41E1}"/>
    <cellStyle name="Percent 2 3 3 2 2" xfId="48448" xr:uid="{DE718136-585F-4CB3-8C51-4E353336218E}"/>
    <cellStyle name="Percent 2 3 3 2 2 2" xfId="48449" xr:uid="{A2E5A8FB-3881-46E0-85C8-0EE3A6A9D28D}"/>
    <cellStyle name="Percent 2 3 3 2 2 2 2" xfId="48450" xr:uid="{CED39BF6-98E5-4CD6-BD61-61FE3ED12ECB}"/>
    <cellStyle name="Percent 2 3 3 2 2 2 2 2" xfId="48451" xr:uid="{6CA16B2D-B1D4-4C8B-B23C-17F17E7108B6}"/>
    <cellStyle name="Percent 2 3 3 2 2 2 3" xfId="48452" xr:uid="{BD88054D-DA79-47FA-977B-810E81E60C89}"/>
    <cellStyle name="Percent 2 3 3 2 2 3" xfId="48453" xr:uid="{94656A72-A85F-4FE7-891E-10C812BD995B}"/>
    <cellStyle name="Percent 2 3 3 2 2 3 2" xfId="48454" xr:uid="{74D501E2-F960-40C5-8FDE-C7B86A0E15A5}"/>
    <cellStyle name="Percent 2 3 3 2 2 4" xfId="48455" xr:uid="{DE50E5CC-C098-4F5B-985B-38E0B70786A5}"/>
    <cellStyle name="Percent 2 3 3 2 2 4 2" xfId="48456" xr:uid="{FFA3DDF3-6ED3-41D1-9468-7EB18985BCFE}"/>
    <cellStyle name="Percent 2 3 3 2 2 5" xfId="48457" xr:uid="{5D0EBA4E-3BC7-484B-A60C-61632F195871}"/>
    <cellStyle name="Percent 2 3 3 2 2 6" xfId="48458" xr:uid="{806C6076-9A67-4F19-8259-34FF86638B14}"/>
    <cellStyle name="Percent 2 3 3 2 3" xfId="48459" xr:uid="{18CBEFE0-5B7B-4F1F-ACCA-5122A36B2C21}"/>
    <cellStyle name="Percent 2 3 3 2 3 2" xfId="48460" xr:uid="{32514287-ECB4-4644-B580-6606E333CC99}"/>
    <cellStyle name="Percent 2 3 3 2 3 2 2" xfId="48461" xr:uid="{D21EE1C8-8233-4583-941E-2CFBC70A7AC2}"/>
    <cellStyle name="Percent 2 3 3 2 3 3" xfId="48462" xr:uid="{BB42AC96-B0DE-48AA-AE9A-F32C458866F8}"/>
    <cellStyle name="Percent 2 3 3 2 4" xfId="48463" xr:uid="{9AF641DC-9229-48B6-80CB-009D90746453}"/>
    <cellStyle name="Percent 2 3 3 2 4 2" xfId="48464" xr:uid="{5BE22103-FB31-4FB8-A587-E2B01D01A7A7}"/>
    <cellStyle name="Percent 2 3 3 2 5" xfId="48465" xr:uid="{E78E3173-F0B6-49BD-A166-9EBBE76233F3}"/>
    <cellStyle name="Percent 2 3 3 2 5 2" xfId="48466" xr:uid="{05B090AF-39DE-4539-AF1A-48C2FE7E57F2}"/>
    <cellStyle name="Percent 2 3 3 2 6" xfId="48467" xr:uid="{D8FCF7C0-A808-4946-B71F-5045677F94BE}"/>
    <cellStyle name="Percent 2 3 3 2 7" xfId="48468" xr:uid="{A00F6CD3-8776-4AD7-AF07-720A7B68E2EF}"/>
    <cellStyle name="Percent 2 3 3 3" xfId="48469" xr:uid="{8D0BC310-8CAF-49E4-90E3-D4DBE8BFC38A}"/>
    <cellStyle name="Percent 2 3 3 3 2" xfId="48470" xr:uid="{A59F7AFF-80A8-440F-96A3-5CEC571CF3D1}"/>
    <cellStyle name="Percent 2 3 3 3 2 2" xfId="48471" xr:uid="{1F850B11-CDEB-446A-A064-8F6F17FFD7A5}"/>
    <cellStyle name="Percent 2 3 3 3 2 2 2" xfId="48472" xr:uid="{849823DA-7BDD-4958-A319-35F2ADAD5562}"/>
    <cellStyle name="Percent 2 3 3 3 2 2 2 2" xfId="48473" xr:uid="{4A2E1111-4C67-4B5F-92BF-519F29CFE99C}"/>
    <cellStyle name="Percent 2 3 3 3 2 2 3" xfId="48474" xr:uid="{961B44AF-B9A9-4635-8A4E-7B4D84B0580F}"/>
    <cellStyle name="Percent 2 3 3 3 2 3" xfId="48475" xr:uid="{C8E3106F-11F4-47B8-B806-3C4E188D2049}"/>
    <cellStyle name="Percent 2 3 3 3 2 3 2" xfId="48476" xr:uid="{5F6F04D7-1B46-45F9-9D14-FB06A59F6131}"/>
    <cellStyle name="Percent 2 3 3 3 2 4" xfId="48477" xr:uid="{F174585B-1E04-47C3-9A93-99D09FFEBF88}"/>
    <cellStyle name="Percent 2 3 3 3 3" xfId="48478" xr:uid="{2FDB042F-3498-4AC4-9970-C55137789A9E}"/>
    <cellStyle name="Percent 2 3 3 3 3 2" xfId="48479" xr:uid="{21790CCB-B1DC-4AB5-9B95-3CE6E9FD3ADE}"/>
    <cellStyle name="Percent 2 3 3 3 3 2 2" xfId="48480" xr:uid="{720512FD-B18F-4C0A-8506-9137CD45F4E5}"/>
    <cellStyle name="Percent 2 3 3 3 3 3" xfId="48481" xr:uid="{2D5683EF-A659-4E01-BE3D-303E180FA1FE}"/>
    <cellStyle name="Percent 2 3 3 3 4" xfId="48482" xr:uid="{E61E9241-B2F9-4A53-8B8F-503530FADB15}"/>
    <cellStyle name="Percent 2 3 3 3 4 2" xfId="48483" xr:uid="{1A5E2B97-6CF9-4E0E-8536-F56BE66F083D}"/>
    <cellStyle name="Percent 2 3 3 3 5" xfId="48484" xr:uid="{23CB03AC-E024-4549-8220-7EBF2A6AB34E}"/>
    <cellStyle name="Percent 2 3 3 3 5 2" xfId="48485" xr:uid="{D2A2C299-B489-446A-B9EC-4B2110811310}"/>
    <cellStyle name="Percent 2 3 3 3 6" xfId="48486" xr:uid="{363428F2-0182-42A9-AABE-7DF65F1EB24C}"/>
    <cellStyle name="Percent 2 3 3 3 7" xfId="48487" xr:uid="{127C36C8-48EB-4EE5-89B7-B6D111C3C173}"/>
    <cellStyle name="Percent 2 3 3 4" xfId="48488" xr:uid="{C30113F0-F2B4-4CCC-B6E2-D369F4749156}"/>
    <cellStyle name="Percent 2 3 3 4 2" xfId="48489" xr:uid="{82FA64FB-51B5-46A5-ABE1-CF15EE38016D}"/>
    <cellStyle name="Percent 2 3 3 4 2 2" xfId="48490" xr:uid="{314FA137-E0B8-4740-9AFC-CBF8F7A48C8E}"/>
    <cellStyle name="Percent 2 3 3 4 2 2 2" xfId="48491" xr:uid="{BC54023B-433E-4280-A4B9-ED2CC9E219AA}"/>
    <cellStyle name="Percent 2 3 3 4 2 3" xfId="48492" xr:uid="{6C6B8569-9ADA-4918-AD0F-0C187D89CFAD}"/>
    <cellStyle name="Percent 2 3 3 4 3" xfId="48493" xr:uid="{7EFDE4E2-474B-4A3A-BF09-4DB215B5C093}"/>
    <cellStyle name="Percent 2 3 3 4 3 2" xfId="48494" xr:uid="{3AEB9C7C-3121-4407-A193-F08717F44D44}"/>
    <cellStyle name="Percent 2 3 3 4 4" xfId="48495" xr:uid="{9CC719C8-2A8C-4F23-959D-1D9E4C498DD2}"/>
    <cellStyle name="Percent 2 3 3 5" xfId="48496" xr:uid="{E8D92079-BAF6-4B0E-AE64-50A03064799C}"/>
    <cellStyle name="Percent 2 3 3 5 2" xfId="48497" xr:uid="{C06AC986-1BC2-4446-8CF1-FFB9FD8B7501}"/>
    <cellStyle name="Percent 2 3 3 5 2 2" xfId="48498" xr:uid="{680BA276-0EE9-428E-BC35-BD307643AF07}"/>
    <cellStyle name="Percent 2 3 3 5 3" xfId="48499" xr:uid="{C9C83B66-5A2B-428C-8855-0E3B3FDDE52D}"/>
    <cellStyle name="Percent 2 3 3 6" xfId="48500" xr:uid="{8ACC0499-4836-4947-8CCC-1A373BE6A45F}"/>
    <cellStyle name="Percent 2 3 3 6 2" xfId="48501" xr:uid="{5252196E-1E82-4C76-A161-092B21A1EFEC}"/>
    <cellStyle name="Percent 2 3 3 7" xfId="48502" xr:uid="{E84F1B79-D5E2-49CD-9A50-0A7B1CA3E5D6}"/>
    <cellStyle name="Percent 2 3 3 7 2" xfId="48503" xr:uid="{BD8794AD-E16E-4DC5-9131-7B5CA69F0799}"/>
    <cellStyle name="Percent 2 3 3 8" xfId="48504" xr:uid="{488E4456-9A84-4CC1-8B17-FFA334CC85C7}"/>
    <cellStyle name="Percent 2 3 3 9" xfId="48505" xr:uid="{4CED55BE-CEA0-4E60-B458-434A454DF071}"/>
    <cellStyle name="Percent 2 3 4" xfId="48506" xr:uid="{F299B200-CA5D-417A-A515-154970D73B4B}"/>
    <cellStyle name="Percent 2 3 4 2" xfId="48507" xr:uid="{C640C8C1-CA96-4137-BE4A-96A03474C71A}"/>
    <cellStyle name="Percent 2 3 4 2 2" xfId="48508" xr:uid="{5D6515C4-B0CF-44AA-8146-EBA5C66E5CDD}"/>
    <cellStyle name="Percent 2 3 4 2 2 2" xfId="48509" xr:uid="{F353A476-EBC0-4B90-91DB-3D962C02699F}"/>
    <cellStyle name="Percent 2 3 4 2 2 2 2" xfId="48510" xr:uid="{648BE03B-0EAA-40A4-A8BD-C00033FC08A4}"/>
    <cellStyle name="Percent 2 3 4 2 2 2 2 2" xfId="48511" xr:uid="{F118C826-1C76-4DE9-966A-F8E01A25DFC0}"/>
    <cellStyle name="Percent 2 3 4 2 2 2 3" xfId="48512" xr:uid="{BAFAC9DD-F444-4B17-A847-F6A03D735A73}"/>
    <cellStyle name="Percent 2 3 4 2 2 3" xfId="48513" xr:uid="{1071659F-AB12-47E5-8493-CD931ECD1EA0}"/>
    <cellStyle name="Percent 2 3 4 2 2 3 2" xfId="48514" xr:uid="{FBB8AA2F-5035-4E6F-85FF-53820548FB7C}"/>
    <cellStyle name="Percent 2 3 4 2 2 4" xfId="48515" xr:uid="{CE06FF74-11A6-48D8-86A2-88E4710C98B6}"/>
    <cellStyle name="Percent 2 3 4 2 3" xfId="48516" xr:uid="{2C5B7BDA-9617-468A-B8D3-0C84FBB0F447}"/>
    <cellStyle name="Percent 2 3 4 2 3 2" xfId="48517" xr:uid="{DE8688A9-CDB2-4074-AA1D-54A389050C86}"/>
    <cellStyle name="Percent 2 3 4 2 3 2 2" xfId="48518" xr:uid="{8385C03E-ABDD-4737-9F21-D50D66CA9701}"/>
    <cellStyle name="Percent 2 3 4 2 3 3" xfId="48519" xr:uid="{6159BA84-2A31-413D-9A5B-82C87B3E6219}"/>
    <cellStyle name="Percent 2 3 4 2 4" xfId="48520" xr:uid="{72A60EFF-7779-45E9-856C-44D8679FFC5E}"/>
    <cellStyle name="Percent 2 3 4 2 4 2" xfId="48521" xr:uid="{D01547E3-977E-4898-83DA-2F6F2D11D5AB}"/>
    <cellStyle name="Percent 2 3 4 2 5" xfId="48522" xr:uid="{B6D0605C-A6D8-434B-8DB9-2BD3EA49803E}"/>
    <cellStyle name="Percent 2 3 4 2 5 2" xfId="48523" xr:uid="{30B4189E-7E5C-4D36-86E6-FCA2BAD26C2B}"/>
    <cellStyle name="Percent 2 3 4 2 6" xfId="48524" xr:uid="{4D88628D-5A34-491A-B274-B42D2E0F57C4}"/>
    <cellStyle name="Percent 2 3 4 2 7" xfId="48525" xr:uid="{FC7A24E3-BAA2-4D55-9035-731833E65CD8}"/>
    <cellStyle name="Percent 2 3 4 3" xfId="48526" xr:uid="{F18D670A-2BAB-411B-AB64-670CEA6CB004}"/>
    <cellStyle name="Percent 2 3 4 3 2" xfId="48527" xr:uid="{AC3F0AD6-D7AC-4D4D-8EBB-D7D7FF82F4C6}"/>
    <cellStyle name="Percent 2 3 4 3 2 2" xfId="48528" xr:uid="{2DC95461-312C-41D3-8FFE-5BE2FD322199}"/>
    <cellStyle name="Percent 2 3 4 3 2 2 2" xfId="48529" xr:uid="{D3800C69-D40A-4B5A-AA0F-C88541F161BE}"/>
    <cellStyle name="Percent 2 3 4 3 2 3" xfId="48530" xr:uid="{494B4C24-A9E1-43D0-BE64-D19188E4C90C}"/>
    <cellStyle name="Percent 2 3 4 3 3" xfId="48531" xr:uid="{9F1E41AF-EFCF-4D0A-A8D6-679C52A83B5B}"/>
    <cellStyle name="Percent 2 3 4 3 3 2" xfId="48532" xr:uid="{18DA6E53-C598-4658-98A8-DD40FB3093EC}"/>
    <cellStyle name="Percent 2 3 4 3 4" xfId="48533" xr:uid="{DDB1006C-3A82-432C-AA4F-AD9633BD95D0}"/>
    <cellStyle name="Percent 2 3 4 4" xfId="48534" xr:uid="{9F82B2CB-3E08-4047-85BB-E9DEE24A3325}"/>
    <cellStyle name="Percent 2 3 4 4 2" xfId="48535" xr:uid="{25A98C49-BCCC-4822-82B2-EE932FA6BB40}"/>
    <cellStyle name="Percent 2 3 4 4 2 2" xfId="48536" xr:uid="{98D41A00-D8DF-423E-853C-1D426A6567BC}"/>
    <cellStyle name="Percent 2 3 4 4 3" xfId="48537" xr:uid="{886FD907-AE08-4808-8191-DD85A515E1CF}"/>
    <cellStyle name="Percent 2 3 4 5" xfId="48538" xr:uid="{BDA31B5C-E9D1-4E03-AEAC-DAFD6818515B}"/>
    <cellStyle name="Percent 2 3 4 5 2" xfId="48539" xr:uid="{F76A9389-2940-48F2-AAE1-6F2D22992EB4}"/>
    <cellStyle name="Percent 2 3 4 6" xfId="48540" xr:uid="{2F4BFB74-8583-455C-A19C-195DA6029E8E}"/>
    <cellStyle name="Percent 2 3 4 6 2" xfId="48541" xr:uid="{D2344DCE-C9EB-4F59-BE57-C040AA960996}"/>
    <cellStyle name="Percent 2 3 4 7" xfId="48542" xr:uid="{5598097D-80CE-40DA-BF26-89BABD7581E1}"/>
    <cellStyle name="Percent 2 3 4 8" xfId="48543" xr:uid="{28AC397D-8792-4B60-A85E-72116919FBE6}"/>
    <cellStyle name="Percent 2 3 5" xfId="48544" xr:uid="{9A0DF404-78E5-404E-B191-4E0C39816492}"/>
    <cellStyle name="Percent 2 3 5 2" xfId="48545" xr:uid="{465FA799-1899-4C42-BFAE-227BBCCE3E48}"/>
    <cellStyle name="Percent 2 3 5 2 2" xfId="48546" xr:uid="{96603DEA-7200-451D-B72A-A5C804F1AD51}"/>
    <cellStyle name="Percent 2 3 5 2 2 2" xfId="48547" xr:uid="{81DEB758-72D3-4307-BBFB-EEE9FCF0368A}"/>
    <cellStyle name="Percent 2 3 5 2 2 2 2" xfId="48548" xr:uid="{2F58E8B1-0103-4FE1-B420-B04D8B176231}"/>
    <cellStyle name="Percent 2 3 5 2 2 3" xfId="48549" xr:uid="{43F16ED2-650B-492D-AD4B-05E77F69B8F1}"/>
    <cellStyle name="Percent 2 3 5 2 3" xfId="48550" xr:uid="{8CCE6AAC-5426-4D9E-8A5B-0C71EB201A43}"/>
    <cellStyle name="Percent 2 3 5 2 3 2" xfId="48551" xr:uid="{692EED32-3945-4BBB-ABB6-7EE9B744CF59}"/>
    <cellStyle name="Percent 2 3 5 2 4" xfId="48552" xr:uid="{69D3DFB0-BCDF-4747-98AD-754E337D23B0}"/>
    <cellStyle name="Percent 2 3 5 3" xfId="48553" xr:uid="{05634FE0-775E-4C0B-ADF9-9C8F76DEBAA9}"/>
    <cellStyle name="Percent 2 3 5 3 2" xfId="48554" xr:uid="{15786492-6C3E-4DC4-8175-E98ED8EB3819}"/>
    <cellStyle name="Percent 2 3 5 3 2 2" xfId="48555" xr:uid="{1D2635E2-933D-4CB9-9AAA-2BBFA8ACC762}"/>
    <cellStyle name="Percent 2 3 5 3 3" xfId="48556" xr:uid="{E882859C-1CB7-498A-AEC8-85DD459E9C7C}"/>
    <cellStyle name="Percent 2 3 5 4" xfId="48557" xr:uid="{5925283C-4E0F-4754-AD6D-FA3D728EBAE1}"/>
    <cellStyle name="Percent 2 3 5 4 2" xfId="48558" xr:uid="{4B312143-1AD0-455D-AA84-7446EFA90358}"/>
    <cellStyle name="Percent 2 3 5 5" xfId="48559" xr:uid="{E35F6893-72F6-4118-A514-4F1E5F07B81A}"/>
    <cellStyle name="Percent 2 3 5 5 2" xfId="48560" xr:uid="{5E2019DD-8D1D-4A5B-BC0F-E0EEAD6B969E}"/>
    <cellStyle name="Percent 2 3 5 6" xfId="48561" xr:uid="{680CEF7A-F6DA-4F0D-8F5B-E1EC577BC534}"/>
    <cellStyle name="Percent 2 3 5 7" xfId="48562" xr:uid="{C986F5F9-B11F-44AE-A7B0-49F472841C5E}"/>
    <cellStyle name="Percent 2 3 6" xfId="48563" xr:uid="{A81DC3C9-591E-40DF-A961-12EB226749BD}"/>
    <cellStyle name="Percent 2 3 6 2" xfId="48564" xr:uid="{0B2EBA2C-3652-4C30-9D44-C1203F30E4FF}"/>
    <cellStyle name="Percent 2 3 6 2 2" xfId="48565" xr:uid="{8D4D2BC3-43CD-4D6D-BD9A-EF1957354D87}"/>
    <cellStyle name="Percent 2 3 6 2 2 2" xfId="48566" xr:uid="{49AC9356-2ECC-4262-B165-D1143B791258}"/>
    <cellStyle name="Percent 2 3 6 2 2 2 2" xfId="48567" xr:uid="{D9E8C7A3-6947-4D56-9DBE-0EBD9C86DA3A}"/>
    <cellStyle name="Percent 2 3 6 2 2 3" xfId="48568" xr:uid="{9663B834-B58F-43F9-975A-B4E518F16324}"/>
    <cellStyle name="Percent 2 3 6 2 3" xfId="48569" xr:uid="{4E723E83-7A47-42C3-B987-AE03913259E5}"/>
    <cellStyle name="Percent 2 3 6 2 3 2" xfId="48570" xr:uid="{27B97737-65AE-4584-AD48-2B020DE10BCE}"/>
    <cellStyle name="Percent 2 3 6 2 4" xfId="48571" xr:uid="{D6BF6736-61F5-445F-BDE7-CC77A274E062}"/>
    <cellStyle name="Percent 2 3 6 3" xfId="48572" xr:uid="{3A974E82-BB24-472F-82D1-C83B462F54DE}"/>
    <cellStyle name="Percent 2 3 6 3 2" xfId="48573" xr:uid="{888A9A34-B444-427D-A0E9-F4D487F91EF4}"/>
    <cellStyle name="Percent 2 3 6 3 2 2" xfId="48574" xr:uid="{7CD5D028-915B-4247-B70E-374E8D9F77CE}"/>
    <cellStyle name="Percent 2 3 6 3 3" xfId="48575" xr:uid="{9D7EB2BA-C8B1-49DD-8127-5F54B9C40E61}"/>
    <cellStyle name="Percent 2 3 6 4" xfId="48576" xr:uid="{49E8C6B3-C4BF-4E2A-BDA5-B5655F6AD2B7}"/>
    <cellStyle name="Percent 2 3 6 4 2" xfId="48577" xr:uid="{409ABE06-96B8-450A-8397-5ECB3305A307}"/>
    <cellStyle name="Percent 2 3 6 5" xfId="48578" xr:uid="{AD639AA2-693A-4129-95E9-C04FE33506E5}"/>
    <cellStyle name="Percent 2 3 7" xfId="48579" xr:uid="{07A32722-212C-4601-BB8B-A338EE6D5118}"/>
    <cellStyle name="Percent 2 3 7 2" xfId="48580" xr:uid="{92BFB118-FCCD-48E8-AFD1-0FA837723F47}"/>
    <cellStyle name="Percent 2 3 7 2 2" xfId="48581" xr:uid="{DCB5244E-AB44-4E1D-943F-29FBB236B122}"/>
    <cellStyle name="Percent 2 3 7 2 2 2" xfId="48582" xr:uid="{B4A0E945-CBEC-47E1-A065-690B20BFA2D6}"/>
    <cellStyle name="Percent 2 3 7 2 2 2 2" xfId="48583" xr:uid="{49DE3625-9CAE-4D04-B54F-49581B018990}"/>
    <cellStyle name="Percent 2 3 7 2 2 3" xfId="48584" xr:uid="{B7D9C9C6-527D-4FF3-81E6-86862FB36287}"/>
    <cellStyle name="Percent 2 3 7 2 3" xfId="48585" xr:uid="{6F60435F-71D3-4543-BF27-2CFB8AF81FC1}"/>
    <cellStyle name="Percent 2 3 7 2 3 2" xfId="48586" xr:uid="{566C35FB-AC1B-465D-B374-3FF420F0664E}"/>
    <cellStyle name="Percent 2 3 7 2 4" xfId="48587" xr:uid="{A1913650-4BE4-48A4-9B43-B6888EDB70CD}"/>
    <cellStyle name="Percent 2 3 7 3" xfId="48588" xr:uid="{64A6046C-927E-4934-BDC4-AA3C645896BB}"/>
    <cellStyle name="Percent 2 3 7 3 2" xfId="48589" xr:uid="{330CAC95-9FD9-4339-AAC0-1F145CC7719D}"/>
    <cellStyle name="Percent 2 3 7 3 2 2" xfId="48590" xr:uid="{51D26C76-24A5-4DA2-943C-0F0FB2E5F7FF}"/>
    <cellStyle name="Percent 2 3 7 3 3" xfId="48591" xr:uid="{78FFB8FF-5D29-4FE5-A7DC-3F43CF17AE7E}"/>
    <cellStyle name="Percent 2 3 7 4" xfId="48592" xr:uid="{EBD43025-DDB2-4DEB-8161-4D909D06579C}"/>
    <cellStyle name="Percent 2 3 7 4 2" xfId="48593" xr:uid="{B2D68CDC-4855-42F9-AD01-746144C7C64D}"/>
    <cellStyle name="Percent 2 3 7 5" xfId="48594" xr:uid="{D07F2602-0CFC-493F-923C-DF3BF68FEE7D}"/>
    <cellStyle name="Percent 2 3 8" xfId="48595" xr:uid="{FCCF09E2-FBD5-4F0A-8C23-12E1795A302A}"/>
    <cellStyle name="Percent 2 3 8 2" xfId="48596" xr:uid="{7A3F20FA-1DB5-4527-A0CA-780CBDE85CAF}"/>
    <cellStyle name="Percent 2 3 8 2 2" xfId="48597" xr:uid="{752D9656-7F43-4B8A-8B30-428FB6D37C71}"/>
    <cellStyle name="Percent 2 3 8 2 2 2" xfId="48598" xr:uid="{1713076F-81E5-42C3-936E-B8CA24F3A5A8}"/>
    <cellStyle name="Percent 2 3 8 2 2 2 2" xfId="48599" xr:uid="{BE7B8F6E-2F1E-4832-A9E3-249389F33FC2}"/>
    <cellStyle name="Percent 2 3 8 2 2 3" xfId="48600" xr:uid="{15E13D03-08DA-410E-9744-8F29A154AA95}"/>
    <cellStyle name="Percent 2 3 8 2 3" xfId="48601" xr:uid="{0D5F1CF9-5903-4150-9730-78449BC34D6A}"/>
    <cellStyle name="Percent 2 3 8 2 3 2" xfId="48602" xr:uid="{3BC47CF8-4206-4700-A4B2-FC0E1FBE4F6D}"/>
    <cellStyle name="Percent 2 3 8 2 4" xfId="48603" xr:uid="{E99AE388-6E19-4627-82EA-2708CD12B507}"/>
    <cellStyle name="Percent 2 3 8 3" xfId="48604" xr:uid="{F04ADE7D-6D81-499A-9E38-E15AA18A6803}"/>
    <cellStyle name="Percent 2 3 8 3 2" xfId="48605" xr:uid="{FD54E6E4-18BD-44A1-BC87-E7C89EBB606E}"/>
    <cellStyle name="Percent 2 3 8 3 2 2" xfId="48606" xr:uid="{526AD8C9-5E23-4AC1-AA0C-4CFC12928291}"/>
    <cellStyle name="Percent 2 3 8 3 3" xfId="48607" xr:uid="{4AFE78A2-96D3-4A13-972D-0E5AD3425268}"/>
    <cellStyle name="Percent 2 3 8 4" xfId="48608" xr:uid="{269D0724-AC14-461F-8FA5-E7C125AF929F}"/>
    <cellStyle name="Percent 2 3 8 4 2" xfId="48609" xr:uid="{D69967B4-764B-4010-A1D8-E84680F5A0D4}"/>
    <cellStyle name="Percent 2 3 8 5" xfId="48610" xr:uid="{708FF249-F5F9-4723-93C0-4D6F40E65B51}"/>
    <cellStyle name="Percent 2 3 9" xfId="48611" xr:uid="{8831FCA0-376D-4CA8-90C9-5CD97089867D}"/>
    <cellStyle name="Percent 2 3 9 2" xfId="48612" xr:uid="{AC4EF930-E48D-485A-8037-EEC23DE4713F}"/>
    <cellStyle name="Percent 2 3 9 2 2" xfId="48613" xr:uid="{FAE004ED-2B45-4390-884F-1F7E5A278AF2}"/>
    <cellStyle name="Percent 2 3 9 2 2 2" xfId="48614" xr:uid="{F6E6EF17-EFC4-46E1-8E58-BF002CF05E92}"/>
    <cellStyle name="Percent 2 3 9 2 3" xfId="48615" xr:uid="{5B180EE2-4C02-4FC0-AF9C-91A65C8D28F4}"/>
    <cellStyle name="Percent 2 3 9 3" xfId="48616" xr:uid="{51DAEF09-8F4F-4CB8-8858-84F22A9B2136}"/>
    <cellStyle name="Percent 2 3 9 3 2" xfId="48617" xr:uid="{813C1F7C-21AA-4C2B-B907-E40F4DE7C0F7}"/>
    <cellStyle name="Percent 2 3 9 4" xfId="48618" xr:uid="{ED48AB62-99AE-4A4B-8726-25B96F063FE5}"/>
    <cellStyle name="Percent 2 4" xfId="48619" xr:uid="{4D6B8826-EDCA-40DF-8CAF-C108BD24B4A9}"/>
    <cellStyle name="Percent 2 4 10" xfId="48620" xr:uid="{219DC084-2F57-4377-80F8-4F4B5E695549}"/>
    <cellStyle name="Percent 2 4 10 2" xfId="48621" xr:uid="{7B6C8EE1-FBE5-4343-83DB-F64D90588469}"/>
    <cellStyle name="Percent 2 4 11" xfId="48622" xr:uid="{690CE235-E8EB-41DA-88C0-7AB2B6DEB5F9}"/>
    <cellStyle name="Percent 2 4 11 2" xfId="48623" xr:uid="{BD744CE6-BCD7-4CD4-A563-55757836F1BE}"/>
    <cellStyle name="Percent 2 4 12" xfId="48624" xr:uid="{7509C66C-BAE3-4CEE-9F65-3AC2A34B70AB}"/>
    <cellStyle name="Percent 2 4 13" xfId="48625" xr:uid="{16D13D0F-0DB7-458F-A311-522505FCBD2E}"/>
    <cellStyle name="Percent 2 4 2" xfId="48626" xr:uid="{DA124505-7C66-435F-B59A-A2DBC4F3E136}"/>
    <cellStyle name="Percent 2 4 2 2" xfId="48627" xr:uid="{97473B44-93E5-43B2-9221-A941F08F55D3}"/>
    <cellStyle name="Percent 2 4 2 2 2" xfId="48628" xr:uid="{7A96FD6F-0E85-41E1-8B6A-A7619BE8E5FB}"/>
    <cellStyle name="Percent 2 4 2 2 2 2" xfId="48629" xr:uid="{E5F9BB3B-9322-4AC0-890B-FA542C1DD233}"/>
    <cellStyle name="Percent 2 4 2 2 2 2 2" xfId="48630" xr:uid="{985CA0E0-6464-4393-9B55-51C40D3559AB}"/>
    <cellStyle name="Percent 2 4 2 2 2 2 2 2" xfId="48631" xr:uid="{1F7F9436-D9EC-4541-867F-E55D9A456295}"/>
    <cellStyle name="Percent 2 4 2 2 2 2 3" xfId="48632" xr:uid="{2DF9FC57-DD05-4755-AA41-F8BC9DFAA071}"/>
    <cellStyle name="Percent 2 4 2 2 2 3" xfId="48633" xr:uid="{BD71234A-C6C4-4482-8E1D-82B7209A81C9}"/>
    <cellStyle name="Percent 2 4 2 2 2 3 2" xfId="48634" xr:uid="{0331CF0C-6C32-4E8C-B216-CCD1FD1063CE}"/>
    <cellStyle name="Percent 2 4 2 2 2 4" xfId="48635" xr:uid="{9DEDE815-CD3E-4B70-84EC-815F184EF4A9}"/>
    <cellStyle name="Percent 2 4 2 2 2 4 2" xfId="48636" xr:uid="{1B67E38E-9AF6-45FE-90ED-A5995F39F542}"/>
    <cellStyle name="Percent 2 4 2 2 2 5" xfId="48637" xr:uid="{494C2C74-9A92-4FAB-AEC7-0E2336FDFF50}"/>
    <cellStyle name="Percent 2 4 2 2 2 6" xfId="48638" xr:uid="{F2AF4853-38BE-4670-AF29-61E8B258D5BC}"/>
    <cellStyle name="Percent 2 4 2 2 3" xfId="48639" xr:uid="{2320981E-7BCB-46C6-A11C-AB20C38A327F}"/>
    <cellStyle name="Percent 2 4 2 2 3 2" xfId="48640" xr:uid="{814C0F5D-63ED-49D2-933C-96CDCE5837A1}"/>
    <cellStyle name="Percent 2 4 2 2 3 2 2" xfId="48641" xr:uid="{D1A27C24-F05D-495A-BF05-42703F948B54}"/>
    <cellStyle name="Percent 2 4 2 2 3 3" xfId="48642" xr:uid="{8A1F07F6-79D7-4D87-802C-CFA655E9FC1A}"/>
    <cellStyle name="Percent 2 4 2 2 4" xfId="48643" xr:uid="{8888BF4F-009F-4FF4-AD7D-F4897106BB2A}"/>
    <cellStyle name="Percent 2 4 2 2 4 2" xfId="48644" xr:uid="{208DB7B3-5311-44D9-A9EB-5D28B02A2FF2}"/>
    <cellStyle name="Percent 2 4 2 2 5" xfId="48645" xr:uid="{C7D5FDDC-C414-48DA-8EC9-E7BDD29364DA}"/>
    <cellStyle name="Percent 2 4 2 2 5 2" xfId="48646" xr:uid="{89E0381B-47E4-4A97-BF2A-E287285488A9}"/>
    <cellStyle name="Percent 2 4 2 2 6" xfId="48647" xr:uid="{361188CD-046F-4084-A258-60881C940BCD}"/>
    <cellStyle name="Percent 2 4 2 2 7" xfId="48648" xr:uid="{5132EC98-26F5-45D0-B3A7-33F85A7E7251}"/>
    <cellStyle name="Percent 2 4 2 3" xfId="48649" xr:uid="{6E7F6513-0314-4FF9-9020-FF7ACE5AB0BD}"/>
    <cellStyle name="Percent 2 4 2 3 2" xfId="48650" xr:uid="{A4AD8400-B2C5-46AC-8C9D-AC558831DCA5}"/>
    <cellStyle name="Percent 2 4 2 3 2 2" xfId="48651" xr:uid="{B0666448-D265-4E47-A2E2-01CB108952DF}"/>
    <cellStyle name="Percent 2 4 2 3 2 2 2" xfId="48652" xr:uid="{E4D08E5B-84A2-4BFF-AFBC-FCC339970786}"/>
    <cellStyle name="Percent 2 4 2 3 2 2 2 2" xfId="48653" xr:uid="{0A7954D9-915A-4AA5-B3EA-036399AADF9C}"/>
    <cellStyle name="Percent 2 4 2 3 2 2 3" xfId="48654" xr:uid="{EA70E8FE-E3F4-44FD-BDA2-D2330929DDAE}"/>
    <cellStyle name="Percent 2 4 2 3 2 3" xfId="48655" xr:uid="{849E8E85-9C70-475F-8C77-8D57717CC686}"/>
    <cellStyle name="Percent 2 4 2 3 2 3 2" xfId="48656" xr:uid="{B4BFFDEB-C411-447E-8344-43A2A7395EBF}"/>
    <cellStyle name="Percent 2 4 2 3 2 4" xfId="48657" xr:uid="{5196F2EA-FB19-4F4A-9C4A-E2045812460C}"/>
    <cellStyle name="Percent 2 4 2 3 3" xfId="48658" xr:uid="{6BF23589-92E1-42CC-9188-051CE0E9812A}"/>
    <cellStyle name="Percent 2 4 2 3 3 2" xfId="48659" xr:uid="{9391717F-E689-49BB-97C2-A55FB0C71691}"/>
    <cellStyle name="Percent 2 4 2 3 3 2 2" xfId="48660" xr:uid="{3169AF78-DC85-4570-86E7-D42F7077A841}"/>
    <cellStyle name="Percent 2 4 2 3 3 3" xfId="48661" xr:uid="{B020306D-CEEF-4471-9DE2-CC9495210B46}"/>
    <cellStyle name="Percent 2 4 2 3 4" xfId="48662" xr:uid="{D90384E9-905B-4052-A1A7-DED274FB1112}"/>
    <cellStyle name="Percent 2 4 2 3 4 2" xfId="48663" xr:uid="{48FAF66A-6AE0-41FA-B18C-B51B3A9423F0}"/>
    <cellStyle name="Percent 2 4 2 3 5" xfId="48664" xr:uid="{C99BCB6C-AEBB-405F-865E-0640367179C4}"/>
    <cellStyle name="Percent 2 4 2 3 5 2" xfId="48665" xr:uid="{4158F521-CABC-459E-BA93-4C4A293DB3E7}"/>
    <cellStyle name="Percent 2 4 2 3 6" xfId="48666" xr:uid="{FDD56A57-F64F-431C-89C5-32F6C99C1D63}"/>
    <cellStyle name="Percent 2 4 2 3 7" xfId="48667" xr:uid="{CD32D7D1-2923-4CCC-9F4B-7283D7805EBC}"/>
    <cellStyle name="Percent 2 4 2 4" xfId="48668" xr:uid="{AF505FE5-8B51-4303-AB05-BE90B4FE6379}"/>
    <cellStyle name="Percent 2 4 2 4 2" xfId="48669" xr:uid="{CCDEE29F-3B73-4995-AD6E-D5F70AAFEF60}"/>
    <cellStyle name="Percent 2 4 2 4 2 2" xfId="48670" xr:uid="{B5D4F5D6-DBAA-4E5D-972C-59566E5E2236}"/>
    <cellStyle name="Percent 2 4 2 4 2 2 2" xfId="48671" xr:uid="{ECCEC144-3670-46CE-8F8E-1B0020AF673C}"/>
    <cellStyle name="Percent 2 4 2 4 2 3" xfId="48672" xr:uid="{4F844A2F-110E-4FDF-A298-1A68AB909AC1}"/>
    <cellStyle name="Percent 2 4 2 4 3" xfId="48673" xr:uid="{804A5A26-948C-4B6F-997B-41BEF857653B}"/>
    <cellStyle name="Percent 2 4 2 4 3 2" xfId="48674" xr:uid="{C7EC7DA2-A85E-4423-A400-A095B20D0BEC}"/>
    <cellStyle name="Percent 2 4 2 4 4" xfId="48675" xr:uid="{3EC7DF17-603F-4EB7-8300-0BF5CD3A790E}"/>
    <cellStyle name="Percent 2 4 2 5" xfId="48676" xr:uid="{4938FDD3-1279-4EDD-BCD4-75D9861CF046}"/>
    <cellStyle name="Percent 2 4 2 5 2" xfId="48677" xr:uid="{33918E6C-E573-476F-9E6F-E6EE1463EC9A}"/>
    <cellStyle name="Percent 2 4 2 5 2 2" xfId="48678" xr:uid="{BE786AAB-1809-40B0-A327-1142478A4873}"/>
    <cellStyle name="Percent 2 4 2 5 3" xfId="48679" xr:uid="{B456ABFF-85B1-49C7-B9E8-9898CF7FC9D2}"/>
    <cellStyle name="Percent 2 4 2 6" xfId="48680" xr:uid="{D5D9335E-117F-408E-ADAA-44A8705949B1}"/>
    <cellStyle name="Percent 2 4 2 6 2" xfId="48681" xr:uid="{E8120546-9BFF-4069-8B5A-996483A6E5BB}"/>
    <cellStyle name="Percent 2 4 2 7" xfId="48682" xr:uid="{B686EF1E-EC08-4D65-8F36-711326CE71C7}"/>
    <cellStyle name="Percent 2 4 2 7 2" xfId="48683" xr:uid="{B9328214-0029-4527-805D-8EECC30D5FE7}"/>
    <cellStyle name="Percent 2 4 2 8" xfId="48684" xr:uid="{16E3F27F-39D6-4969-AA32-835668ED031A}"/>
    <cellStyle name="Percent 2 4 2 9" xfId="48685" xr:uid="{4472361B-33F7-4146-BF37-5B1174F4F8FC}"/>
    <cellStyle name="Percent 2 4 3" xfId="48686" xr:uid="{020F7076-BBB1-4A16-981C-5C4DBC7B2406}"/>
    <cellStyle name="Percent 2 4 3 2" xfId="48687" xr:uid="{7864D3CB-E23B-4F08-8B51-24B3EEDC5011}"/>
    <cellStyle name="Percent 2 4 3 2 2" xfId="48688" xr:uid="{8C582F8C-EE79-4D2A-85EF-889967A48D10}"/>
    <cellStyle name="Percent 2 4 3 2 2 2" xfId="48689" xr:uid="{C4700061-1000-4A0C-AD3A-E03CAE5D89BE}"/>
    <cellStyle name="Percent 2 4 3 2 2 2 2" xfId="48690" xr:uid="{3114B8A8-4AD5-45A9-A983-5D3212AD808B}"/>
    <cellStyle name="Percent 2 4 3 2 2 2 2 2" xfId="48691" xr:uid="{D2EB5880-08C8-41F0-809D-892AF12FEC94}"/>
    <cellStyle name="Percent 2 4 3 2 2 2 3" xfId="48692" xr:uid="{31D24322-36D0-433C-8098-988EBE8ED3AA}"/>
    <cellStyle name="Percent 2 4 3 2 2 3" xfId="48693" xr:uid="{E6431357-8F0D-4002-82AB-9D03C10EE8AB}"/>
    <cellStyle name="Percent 2 4 3 2 2 3 2" xfId="48694" xr:uid="{F41D2037-5DEF-4698-B9EF-FEE4BFAA5137}"/>
    <cellStyle name="Percent 2 4 3 2 2 4" xfId="48695" xr:uid="{C79D8EEF-C4DA-4DEB-87BA-4DF21064B790}"/>
    <cellStyle name="Percent 2 4 3 2 3" xfId="48696" xr:uid="{A02B77E7-7F63-469C-A10A-144411B7249C}"/>
    <cellStyle name="Percent 2 4 3 2 3 2" xfId="48697" xr:uid="{B1DC97EA-67DB-45BC-839A-D9081C335C65}"/>
    <cellStyle name="Percent 2 4 3 2 3 2 2" xfId="48698" xr:uid="{8D4AB615-549B-4618-A96D-4F2A8C4205EA}"/>
    <cellStyle name="Percent 2 4 3 2 3 3" xfId="48699" xr:uid="{CC0F2C33-61FD-4971-8D08-AAF650AFA40C}"/>
    <cellStyle name="Percent 2 4 3 2 4" xfId="48700" xr:uid="{746CA8F9-A299-4C7F-A741-0E045865E207}"/>
    <cellStyle name="Percent 2 4 3 2 4 2" xfId="48701" xr:uid="{868532F8-4E48-4EF2-8517-4F35C1083FA7}"/>
    <cellStyle name="Percent 2 4 3 2 5" xfId="48702" xr:uid="{3B829E1E-46A7-4993-B3D4-2C3AB3890E74}"/>
    <cellStyle name="Percent 2 4 3 2 5 2" xfId="48703" xr:uid="{B862CE40-B5A1-4DEB-A4E5-43FCDBE5A19F}"/>
    <cellStyle name="Percent 2 4 3 2 6" xfId="48704" xr:uid="{10C386C7-EFA2-45D7-A6F6-1C4973C3F9B9}"/>
    <cellStyle name="Percent 2 4 3 2 7" xfId="48705" xr:uid="{94B651EE-ED00-41BA-AD6F-EA3063DEA358}"/>
    <cellStyle name="Percent 2 4 3 3" xfId="48706" xr:uid="{DD230F60-CB12-402A-9792-9EE0C3CFA0A5}"/>
    <cellStyle name="Percent 2 4 3 3 2" xfId="48707" xr:uid="{7C2B6949-2075-4917-9359-241DCA2B7EFE}"/>
    <cellStyle name="Percent 2 4 3 3 2 2" xfId="48708" xr:uid="{0FB8D49B-0B0A-40B0-8976-5CC0DDC5BCD2}"/>
    <cellStyle name="Percent 2 4 3 3 2 2 2" xfId="48709" xr:uid="{2A5859E0-A4B4-47A5-A09D-FBF9815A5837}"/>
    <cellStyle name="Percent 2 4 3 3 2 3" xfId="48710" xr:uid="{B56DADBB-EF50-4E65-B2EF-CFCB898D718D}"/>
    <cellStyle name="Percent 2 4 3 3 3" xfId="48711" xr:uid="{A2841AA2-5916-4BF5-B229-2CF597F3CDE0}"/>
    <cellStyle name="Percent 2 4 3 3 3 2" xfId="48712" xr:uid="{D45753A1-F378-4441-9F48-92C6AA552B30}"/>
    <cellStyle name="Percent 2 4 3 3 4" xfId="48713" xr:uid="{DC6A8C13-0FD7-4F17-A2AD-A419BAC67E96}"/>
    <cellStyle name="Percent 2 4 3 4" xfId="48714" xr:uid="{F73BF691-8AC0-4529-802D-4C2EB143ED35}"/>
    <cellStyle name="Percent 2 4 3 4 2" xfId="48715" xr:uid="{EEB9EFD8-22E8-4DCD-827F-ACE6B8C0C883}"/>
    <cellStyle name="Percent 2 4 3 4 2 2" xfId="48716" xr:uid="{F7ABFC6A-7E65-4894-A224-1EBA45B002EE}"/>
    <cellStyle name="Percent 2 4 3 4 3" xfId="48717" xr:uid="{1FE0FCA1-DC55-4056-8082-070F0D968013}"/>
    <cellStyle name="Percent 2 4 3 5" xfId="48718" xr:uid="{864D6F68-08D0-4539-9AA2-941A7458895E}"/>
    <cellStyle name="Percent 2 4 3 5 2" xfId="48719" xr:uid="{16524F33-3129-44FA-8EA0-708E232F0F2A}"/>
    <cellStyle name="Percent 2 4 3 6" xfId="48720" xr:uid="{035A7658-2702-445A-948D-ED166F2563C4}"/>
    <cellStyle name="Percent 2 4 3 6 2" xfId="48721" xr:uid="{98EA9B85-035B-4C47-B679-B2F27AB44240}"/>
    <cellStyle name="Percent 2 4 3 7" xfId="48722" xr:uid="{E7E456C6-C882-4439-8E4C-1452731AC563}"/>
    <cellStyle name="Percent 2 4 3 8" xfId="48723" xr:uid="{79937F8A-7D9D-4B67-8739-2AE51C48657E}"/>
    <cellStyle name="Percent 2 4 4" xfId="48724" xr:uid="{90A1B4D5-E8AC-482E-97C3-59B106D16128}"/>
    <cellStyle name="Percent 2 4 4 2" xfId="48725" xr:uid="{428BB6F5-402E-4006-A865-EBB41A2219E5}"/>
    <cellStyle name="Percent 2 4 4 2 2" xfId="48726" xr:uid="{CBB310FF-3AF7-4F68-B99B-8B8E79FA4C34}"/>
    <cellStyle name="Percent 2 4 4 2 2 2" xfId="48727" xr:uid="{C16C50D2-A4CF-403B-81A3-90DD1DDFDBDF}"/>
    <cellStyle name="Percent 2 4 4 2 2 2 2" xfId="48728" xr:uid="{D3076E8B-3F99-49DE-A7B4-C9E3CA76E2E2}"/>
    <cellStyle name="Percent 2 4 4 2 2 3" xfId="48729" xr:uid="{04287CF0-99CC-4468-9BF3-A89FE2BCDDFC}"/>
    <cellStyle name="Percent 2 4 4 2 3" xfId="48730" xr:uid="{A245D2EE-F198-42D5-9107-3CC85A21BCCF}"/>
    <cellStyle name="Percent 2 4 4 2 3 2" xfId="48731" xr:uid="{D46C6EE2-89AE-4F38-8F9C-1A618D460396}"/>
    <cellStyle name="Percent 2 4 4 2 4" xfId="48732" xr:uid="{F1AF14B5-D4B8-47D8-9762-F4D2F1C8FFC6}"/>
    <cellStyle name="Percent 2 4 4 3" xfId="48733" xr:uid="{CE85488D-F875-40E5-A6B5-93DDABBD09C9}"/>
    <cellStyle name="Percent 2 4 4 3 2" xfId="48734" xr:uid="{0C611EF7-1C31-4540-84B8-775FF48BAA5D}"/>
    <cellStyle name="Percent 2 4 4 3 2 2" xfId="48735" xr:uid="{E03C2DFC-1A6B-4B30-A924-E1D859F9FAC8}"/>
    <cellStyle name="Percent 2 4 4 3 3" xfId="48736" xr:uid="{86970986-399C-4B0E-8815-DADACBA72E8D}"/>
    <cellStyle name="Percent 2 4 4 4" xfId="48737" xr:uid="{159C42D8-14ED-483F-B202-85DD732D636B}"/>
    <cellStyle name="Percent 2 4 4 4 2" xfId="48738" xr:uid="{798DAF45-27FC-4581-AAEE-A52591D419B7}"/>
    <cellStyle name="Percent 2 4 4 5" xfId="48739" xr:uid="{B437A347-BB2C-45DC-A9B9-82D753E9432F}"/>
    <cellStyle name="Percent 2 4 4 5 2" xfId="48740" xr:uid="{55C4B07E-C93B-471F-9708-63D953AA30C5}"/>
    <cellStyle name="Percent 2 4 4 6" xfId="48741" xr:uid="{494B35DF-D9EA-4D65-AC19-2B74C61322B5}"/>
    <cellStyle name="Percent 2 4 4 7" xfId="48742" xr:uid="{9544FE95-B044-4789-B3E8-5B47F8831F9C}"/>
    <cellStyle name="Percent 2 4 5" xfId="48743" xr:uid="{24590CD4-74C8-4631-A4B8-45C5CADCF007}"/>
    <cellStyle name="Percent 2 4 5 2" xfId="48744" xr:uid="{6DA0F5AB-B912-4433-BAA5-9B87CCA50D36}"/>
    <cellStyle name="Percent 2 4 5 2 2" xfId="48745" xr:uid="{C1CBD3F7-4964-4CE6-86B6-D35DD50A3392}"/>
    <cellStyle name="Percent 2 4 5 2 2 2" xfId="48746" xr:uid="{06F99972-7C59-4BFF-870B-E1F049F09C78}"/>
    <cellStyle name="Percent 2 4 5 2 2 2 2" xfId="48747" xr:uid="{6D2F8846-37AB-4753-BEE0-D2D79B531266}"/>
    <cellStyle name="Percent 2 4 5 2 2 3" xfId="48748" xr:uid="{5857E46E-2A44-4D0A-9F84-FA7180E3149A}"/>
    <cellStyle name="Percent 2 4 5 2 3" xfId="48749" xr:uid="{6BE47F3D-2284-49A1-8010-A9D5F97B661D}"/>
    <cellStyle name="Percent 2 4 5 2 3 2" xfId="48750" xr:uid="{5A5C5083-F79A-4A47-BCCB-09C8AA5BDB34}"/>
    <cellStyle name="Percent 2 4 5 2 4" xfId="48751" xr:uid="{CBD78AF6-DB95-4DD8-BEB3-1118BE0B17AB}"/>
    <cellStyle name="Percent 2 4 5 3" xfId="48752" xr:uid="{FF0ECA29-B4A8-499B-B414-5E2F6C955DC2}"/>
    <cellStyle name="Percent 2 4 5 3 2" xfId="48753" xr:uid="{89139BDB-C4DC-4EC8-B63A-214ED770FF5E}"/>
    <cellStyle name="Percent 2 4 5 3 2 2" xfId="48754" xr:uid="{A03D054E-CD63-4D53-BA6A-441210C8B590}"/>
    <cellStyle name="Percent 2 4 5 3 3" xfId="48755" xr:uid="{A670481C-4825-4653-A992-1797FC306408}"/>
    <cellStyle name="Percent 2 4 5 4" xfId="48756" xr:uid="{5B59D0C1-977A-43C4-8337-BB647C4FB6C2}"/>
    <cellStyle name="Percent 2 4 5 4 2" xfId="48757" xr:uid="{129DA15B-AE0E-4597-A836-6B50750EE16A}"/>
    <cellStyle name="Percent 2 4 5 5" xfId="48758" xr:uid="{0EAEA7C0-B9EE-49C0-A654-5AACD5E74FDC}"/>
    <cellStyle name="Percent 2 4 6" xfId="48759" xr:uid="{248287E4-A8A4-496B-AF7D-D559FBC75F76}"/>
    <cellStyle name="Percent 2 4 6 2" xfId="48760" xr:uid="{AEB1DE26-B572-4E2B-A896-BCDC8DD09FC2}"/>
    <cellStyle name="Percent 2 4 6 2 2" xfId="48761" xr:uid="{96318D54-2721-47E1-AA31-222DEE2B18C5}"/>
    <cellStyle name="Percent 2 4 6 2 2 2" xfId="48762" xr:uid="{856E7159-AE82-4375-AC0A-7FA7F28F0000}"/>
    <cellStyle name="Percent 2 4 6 2 2 2 2" xfId="48763" xr:uid="{C307545B-8992-4681-A0BE-6FEB86E48873}"/>
    <cellStyle name="Percent 2 4 6 2 2 3" xfId="48764" xr:uid="{E2766B4C-31A2-4CBA-B860-05C7A2401094}"/>
    <cellStyle name="Percent 2 4 6 2 3" xfId="48765" xr:uid="{BBAFA15A-04D3-442B-8151-AAB8F2F5ED36}"/>
    <cellStyle name="Percent 2 4 6 2 3 2" xfId="48766" xr:uid="{6C6E734D-13D4-498E-891D-D2B993A64126}"/>
    <cellStyle name="Percent 2 4 6 2 4" xfId="48767" xr:uid="{59F0392C-71EC-4C46-8AE2-8559C608F057}"/>
    <cellStyle name="Percent 2 4 6 3" xfId="48768" xr:uid="{F4EE1DCE-38D9-406E-B5DB-6BBD13387195}"/>
    <cellStyle name="Percent 2 4 6 3 2" xfId="48769" xr:uid="{419472BE-70EE-4D47-97DE-07CC274D2148}"/>
    <cellStyle name="Percent 2 4 6 3 2 2" xfId="48770" xr:uid="{23F50CC5-0D77-48E3-A92A-516021C9AB92}"/>
    <cellStyle name="Percent 2 4 6 3 3" xfId="48771" xr:uid="{98FDC112-E12A-4552-BB34-9957C010258A}"/>
    <cellStyle name="Percent 2 4 6 4" xfId="48772" xr:uid="{ABD2DBFB-F6B9-4273-A89C-DBD9364F26A4}"/>
    <cellStyle name="Percent 2 4 6 4 2" xfId="48773" xr:uid="{ACC8D8E6-42A1-4614-B5AE-79DC65603D08}"/>
    <cellStyle name="Percent 2 4 6 5" xfId="48774" xr:uid="{0229A100-07A0-410C-ACAD-A34E4A08148F}"/>
    <cellStyle name="Percent 2 4 7" xfId="48775" xr:uid="{8271B44B-542B-4A09-B33B-5E594431A771}"/>
    <cellStyle name="Percent 2 4 7 2" xfId="48776" xr:uid="{E104F76D-D7B5-4C80-9A37-CE65B6806715}"/>
    <cellStyle name="Percent 2 4 7 2 2" xfId="48777" xr:uid="{A4E0A0A8-020D-4A77-AEE8-2FCCBFD9CB11}"/>
    <cellStyle name="Percent 2 4 7 2 2 2" xfId="48778" xr:uid="{D00D99E8-7D78-4EAD-A35D-AFF8F8417DFF}"/>
    <cellStyle name="Percent 2 4 7 2 2 2 2" xfId="48779" xr:uid="{2CB2ACEE-956E-472F-B5D4-3D3FAC78A03A}"/>
    <cellStyle name="Percent 2 4 7 2 2 3" xfId="48780" xr:uid="{6D099517-1CC1-479F-9978-B1CA1C76ADF1}"/>
    <cellStyle name="Percent 2 4 7 2 3" xfId="48781" xr:uid="{D7F0BCC5-6CF2-4C3C-B135-6C70AA082C61}"/>
    <cellStyle name="Percent 2 4 7 2 3 2" xfId="48782" xr:uid="{E387DCDE-FB20-40B7-97C4-1138812B138B}"/>
    <cellStyle name="Percent 2 4 7 2 4" xfId="48783" xr:uid="{8831A7BB-82B4-4414-A2C3-FD1AA85171A0}"/>
    <cellStyle name="Percent 2 4 7 3" xfId="48784" xr:uid="{33727738-ECFF-4EBF-9979-E358608EDF51}"/>
    <cellStyle name="Percent 2 4 7 3 2" xfId="48785" xr:uid="{DF11C9C1-EC78-4CFD-B256-6347DFF72629}"/>
    <cellStyle name="Percent 2 4 7 3 2 2" xfId="48786" xr:uid="{18F93A06-8A4E-4261-92C7-DCED9CB9BB3C}"/>
    <cellStyle name="Percent 2 4 7 3 3" xfId="48787" xr:uid="{ADD8F77D-4657-4F3C-8E4C-956FC5189420}"/>
    <cellStyle name="Percent 2 4 7 4" xfId="48788" xr:uid="{D1152643-DC9F-4E85-AB25-D80B20C192BA}"/>
    <cellStyle name="Percent 2 4 7 4 2" xfId="48789" xr:uid="{44226622-71C6-4674-965C-57588663233E}"/>
    <cellStyle name="Percent 2 4 7 5" xfId="48790" xr:uid="{30BD8718-8844-47F5-863F-50A7A69D1309}"/>
    <cellStyle name="Percent 2 4 8" xfId="48791" xr:uid="{3C5A5C9B-27E8-43C4-8593-6C601535E723}"/>
    <cellStyle name="Percent 2 4 8 2" xfId="48792" xr:uid="{BB7132E8-04AD-4DED-B79C-D06D69C67942}"/>
    <cellStyle name="Percent 2 4 8 2 2" xfId="48793" xr:uid="{2AE829FE-45A1-447F-871F-B804FB5BE0A3}"/>
    <cellStyle name="Percent 2 4 8 2 2 2" xfId="48794" xr:uid="{C4392C82-BC5B-426C-9145-6C8915E876A4}"/>
    <cellStyle name="Percent 2 4 8 2 3" xfId="48795" xr:uid="{1BD2E566-F1A2-407C-BE9D-13D0CFDFE498}"/>
    <cellStyle name="Percent 2 4 8 3" xfId="48796" xr:uid="{B83AA0D1-4B6B-4DAD-9820-D745A29671F6}"/>
    <cellStyle name="Percent 2 4 8 3 2" xfId="48797" xr:uid="{53A08429-3AFB-40C6-B2AC-78C286ADF050}"/>
    <cellStyle name="Percent 2 4 8 4" xfId="48798" xr:uid="{24167A88-077C-408D-86C7-9FFB3F641629}"/>
    <cellStyle name="Percent 2 4 9" xfId="48799" xr:uid="{83743B85-D669-4CC4-957D-800825A91E8A}"/>
    <cellStyle name="Percent 2 4 9 2" xfId="48800" xr:uid="{3BF6D923-001E-4F05-A0D0-631F9033140C}"/>
    <cellStyle name="Percent 2 4 9 2 2" xfId="48801" xr:uid="{B8F10871-5E29-4F24-9559-E19103E6982E}"/>
    <cellStyle name="Percent 2 4 9 3" xfId="48802" xr:uid="{8EB834F4-2666-443A-BC9F-113F76D1891C}"/>
    <cellStyle name="Percent 2 5" xfId="48803" xr:uid="{4DF86F84-2F5F-49AA-B5E2-01809FA2AB73}"/>
    <cellStyle name="Percent 2 5 2" xfId="48804" xr:uid="{D32B92C7-4715-4DA5-B205-563C61CA2F79}"/>
    <cellStyle name="Percent 2 5 2 2" xfId="48805" xr:uid="{8358A04D-BD13-4EA6-BF8B-E784244A572A}"/>
    <cellStyle name="Percent 2 5 2 2 2" xfId="48806" xr:uid="{253CB9EC-E8EE-412D-86C1-A4DF53F82CF5}"/>
    <cellStyle name="Percent 2 5 2 2 3" xfId="48807" xr:uid="{377AC492-20FE-45AD-89FB-D2E3415501C7}"/>
    <cellStyle name="Percent 2 5 2 3" xfId="48808" xr:uid="{FADC924B-E0F8-423F-BC51-D4E9258E46BE}"/>
    <cellStyle name="Percent 2 5 2 4" xfId="48809" xr:uid="{8497B6E2-53F6-4390-9CBA-5C8C537E7B68}"/>
    <cellStyle name="Percent 2 5 3" xfId="48810" xr:uid="{0F9D4C52-33BB-49BF-939F-9704C1CF81AB}"/>
    <cellStyle name="Percent 2 5 3 2" xfId="48811" xr:uid="{0EB12E81-4413-4173-B58E-1A8C1761F4E6}"/>
    <cellStyle name="Percent 2 5 3 3" xfId="48812" xr:uid="{9AB4330D-63DA-49ED-B66E-2138D9EF7F20}"/>
    <cellStyle name="Percent 2 5 4" xfId="48813" xr:uid="{FC01FCC7-2FF4-4EF7-AE9E-D7A89007B693}"/>
    <cellStyle name="Percent 2 5 4 2" xfId="48814" xr:uid="{1A12CE9F-7BFF-471B-A823-BC16528A0F4E}"/>
    <cellStyle name="Percent 2 5 5" xfId="48815" xr:uid="{A78EBAA7-F9EF-4E11-8990-0CDE00F2CE79}"/>
    <cellStyle name="Percent 2 6" xfId="48816" xr:uid="{F3CFA700-AD60-403E-8677-2289A7E45CCA}"/>
    <cellStyle name="Percent 2 6 2" xfId="48817" xr:uid="{E276833D-2A07-4519-9A99-DF671FEFE419}"/>
    <cellStyle name="Percent 2 6 2 2" xfId="48818" xr:uid="{71C03F5F-BAEF-49E9-9C48-5A0B7E91ABD7}"/>
    <cellStyle name="Percent 2 6 2 2 2" xfId="48819" xr:uid="{5C43D60F-F2A2-4B30-9CF2-554E4B48E703}"/>
    <cellStyle name="Percent 2 6 2 2 3" xfId="48820" xr:uid="{8C8CE521-E256-4476-AF8A-91715FB49447}"/>
    <cellStyle name="Percent 2 6 2 3" xfId="48821" xr:uid="{5F9A497E-057C-47F2-841F-15A5ACA86D58}"/>
    <cellStyle name="Percent 2 6 2 4" xfId="48822" xr:uid="{01BB993A-5F79-41E3-9F6E-F5E1718C3854}"/>
    <cellStyle name="Percent 2 6 3" xfId="48823" xr:uid="{28972B7E-E622-4D88-9836-17104D128E19}"/>
    <cellStyle name="Percent 2 6 3 2" xfId="48824" xr:uid="{9F9B1291-9C7B-4DDE-8FE1-C0C9D5CE1609}"/>
    <cellStyle name="Percent 2 6 3 3" xfId="48825" xr:uid="{ADC972F5-733E-4B9F-BCB5-C7B7E6C2059D}"/>
    <cellStyle name="Percent 2 6 4" xfId="48826" xr:uid="{33016BD5-B10E-4D92-AC55-2A783648CF42}"/>
    <cellStyle name="Percent 2 6 4 2" xfId="48827" xr:uid="{766DC3C9-8C7A-4616-8CFE-2DC4D2973D6B}"/>
    <cellStyle name="Percent 2 6 5" xfId="48828" xr:uid="{592B2722-F303-474F-B74B-6B4483886044}"/>
    <cellStyle name="Percent 2 7" xfId="48829" xr:uid="{024A21FC-5C51-4028-BFA5-84B657A6826F}"/>
    <cellStyle name="Percent 2 7 2" xfId="48830" xr:uid="{FB2EEFD0-301F-4B4E-B832-4D3127F3A78D}"/>
    <cellStyle name="Percent 2 7 2 2" xfId="48831" xr:uid="{461578F2-1E89-4A61-88F9-0B589575B9DB}"/>
    <cellStyle name="Percent 2 7 2 2 2" xfId="48832" xr:uid="{F8DD91C7-B9F6-4255-BD88-BBEFFF19EFC2}"/>
    <cellStyle name="Percent 2 7 2 2 2 2" xfId="48833" xr:uid="{FACF576E-DF6E-4BAF-9563-87F5B8B3F890}"/>
    <cellStyle name="Percent 2 7 2 2 2 2 2" xfId="48834" xr:uid="{605435B7-0A7F-45F7-B306-AF563128F310}"/>
    <cellStyle name="Percent 2 7 2 2 2 2 2 2" xfId="48835" xr:uid="{E76BF0B1-9AE5-43DB-A405-00C8EF26C876}"/>
    <cellStyle name="Percent 2 7 2 2 2 2 3" xfId="48836" xr:uid="{24DEF906-669B-4E3A-A2F9-56AED7687138}"/>
    <cellStyle name="Percent 2 7 2 2 2 3" xfId="48837" xr:uid="{EED67F06-0B28-4827-AF20-060C195AB91D}"/>
    <cellStyle name="Percent 2 7 2 2 2 3 2" xfId="48838" xr:uid="{91651E84-6308-4723-B94E-FF9839E92A1C}"/>
    <cellStyle name="Percent 2 7 2 2 2 4" xfId="48839" xr:uid="{39154462-B7EE-4279-A6F0-CD53FFF07F56}"/>
    <cellStyle name="Percent 2 7 2 2 3" xfId="48840" xr:uid="{767DFA56-A9E1-4B8E-9CD9-32DCD6C1FE8E}"/>
    <cellStyle name="Percent 2 7 2 2 3 2" xfId="48841" xr:uid="{96C2DB13-8809-4C6D-91B1-BFD02321E3D9}"/>
    <cellStyle name="Percent 2 7 2 2 3 2 2" xfId="48842" xr:uid="{1CA1D91D-3BF3-40AF-8666-BB1D28963622}"/>
    <cellStyle name="Percent 2 7 2 2 3 3" xfId="48843" xr:uid="{B7F6421D-8238-4410-9EF6-20114CE080BF}"/>
    <cellStyle name="Percent 2 7 2 2 4" xfId="48844" xr:uid="{F145070B-888A-43DF-96E6-4EC5A0295428}"/>
    <cellStyle name="Percent 2 7 2 2 4 2" xfId="48845" xr:uid="{094406EE-1B9C-4CCD-9F41-2DE6A60ADA93}"/>
    <cellStyle name="Percent 2 7 2 2 5" xfId="48846" xr:uid="{DB0F6FA1-F4AD-4FD1-8344-4ACDBC4A6027}"/>
    <cellStyle name="Percent 2 7 2 2 5 2" xfId="48847" xr:uid="{85144807-5DB7-4CBA-A501-DCA751549621}"/>
    <cellStyle name="Percent 2 7 2 2 6" xfId="48848" xr:uid="{0A599FDD-EEAC-44F3-A539-95F39027807D}"/>
    <cellStyle name="Percent 2 7 2 2 7" xfId="48849" xr:uid="{ED456201-2B70-46E6-9D3F-843DCDA0F740}"/>
    <cellStyle name="Percent 2 7 2 3" xfId="48850" xr:uid="{07BFE653-0DAE-4D92-B5FF-D9A0C973E1F6}"/>
    <cellStyle name="Percent 2 7 2 3 2" xfId="48851" xr:uid="{F91AC83B-7FE2-4834-BD60-0D4C395A0F32}"/>
    <cellStyle name="Percent 2 7 2 4" xfId="48852" xr:uid="{FD14F457-F845-4F6F-843F-439B0B424D2C}"/>
    <cellStyle name="Percent 2 7 3" xfId="48853" xr:uid="{ECAE69AC-7A5F-440B-B55A-231F1C85C64D}"/>
    <cellStyle name="Percent 2 7 3 2" xfId="48854" xr:uid="{0049610C-0A78-4A2D-B2D0-515904819573}"/>
    <cellStyle name="Percent 2 7 3 2 2" xfId="48855" xr:uid="{03E5F87F-C5A0-4ADC-8014-CE8B130570F7}"/>
    <cellStyle name="Percent 2 7 3 2 2 2" xfId="48856" xr:uid="{E22F6760-3D75-41E9-A006-CE9402805C44}"/>
    <cellStyle name="Percent 2 7 3 2 2 2 2" xfId="48857" xr:uid="{7253BDAF-F79C-47DA-9E12-F5AC7740788B}"/>
    <cellStyle name="Percent 2 7 3 2 2 3" xfId="48858" xr:uid="{1C116AD6-04CE-42BE-9580-9C8F5D27384C}"/>
    <cellStyle name="Percent 2 7 3 2 3" xfId="48859" xr:uid="{912A388B-AD55-453F-904B-052DCE4EEC4B}"/>
    <cellStyle name="Percent 2 7 3 2 3 2" xfId="48860" xr:uid="{F982882D-7476-4F40-B156-299C99199AB9}"/>
    <cellStyle name="Percent 2 7 3 2 4" xfId="48861" xr:uid="{2FAB525C-E5F7-48BF-AC41-CF2D3B56F748}"/>
    <cellStyle name="Percent 2 7 3 3" xfId="48862" xr:uid="{AD37BCA1-270B-4BB0-B18D-9EB5EAD27510}"/>
    <cellStyle name="Percent 2 7 3 3 2" xfId="48863" xr:uid="{3ECBA1CA-38CE-4453-A40D-22E7E1EA8FAB}"/>
    <cellStyle name="Percent 2 7 3 3 2 2" xfId="48864" xr:uid="{4439172F-7478-451E-B3E3-4743A10AAECF}"/>
    <cellStyle name="Percent 2 7 3 3 3" xfId="48865" xr:uid="{05862C98-1E32-41A6-8A48-C024FD31DE03}"/>
    <cellStyle name="Percent 2 7 3 4" xfId="48866" xr:uid="{15A1789A-7D35-4876-87E1-4B091B990DCB}"/>
    <cellStyle name="Percent 2 7 3 4 2" xfId="48867" xr:uid="{F56041F6-098C-4BA1-8713-44BA225BA03F}"/>
    <cellStyle name="Percent 2 7 3 5" xfId="48868" xr:uid="{CB19D9C2-EDA7-4C0E-95FD-6E79861DBB2A}"/>
    <cellStyle name="Percent 2 7 3 5 2" xfId="48869" xr:uid="{6C773AF6-2331-4FB9-95F9-B5184FB06032}"/>
    <cellStyle name="Percent 2 7 3 6" xfId="48870" xr:uid="{88989A25-8C5D-4ED8-8C52-0EB7E1BC6813}"/>
    <cellStyle name="Percent 2 7 3 7" xfId="48871" xr:uid="{A9C34716-CEAE-41BB-85C8-AE5C0B06CD7B}"/>
    <cellStyle name="Percent 2 7 4" xfId="48872" xr:uid="{DC3BFD02-BC02-48E8-A799-A7A8FC4A311D}"/>
    <cellStyle name="Percent 2 7 4 2" xfId="48873" xr:uid="{B8F17214-048A-4AB2-B57A-D402EAC0F90A}"/>
    <cellStyle name="Percent 2 7 4 2 2" xfId="48874" xr:uid="{A878E6B9-723A-4995-BB8C-816D41BD6551}"/>
    <cellStyle name="Percent 2 7 4 2 2 2" xfId="48875" xr:uid="{D265418B-42FD-4F84-946B-458863D19714}"/>
    <cellStyle name="Percent 2 7 4 2 3" xfId="48876" xr:uid="{B0E664BE-EFA0-4373-B37D-7FC8CD1CF860}"/>
    <cellStyle name="Percent 2 7 4 3" xfId="48877" xr:uid="{5562BFF8-74EE-4533-BDBD-B479BD6AAADB}"/>
    <cellStyle name="Percent 2 7 4 3 2" xfId="48878" xr:uid="{3778F370-8F02-4E7B-9C4A-0AE1FDFA0185}"/>
    <cellStyle name="Percent 2 7 4 4" xfId="48879" xr:uid="{529A3B98-723A-4309-A3AA-42CD0A3DE091}"/>
    <cellStyle name="Percent 2 7 5" xfId="48880" xr:uid="{BAC345AA-F059-4572-876F-4003DF461E89}"/>
    <cellStyle name="Percent 2 7 5 2" xfId="48881" xr:uid="{01A41A8F-FCB7-4AFB-9E19-529996E208A6}"/>
    <cellStyle name="Percent 2 7 5 2 2" xfId="48882" xr:uid="{A0FD488F-E467-4E9E-BF3A-DCCDFC623254}"/>
    <cellStyle name="Percent 2 7 5 3" xfId="48883" xr:uid="{7A2F287C-5BE5-4E5A-BD4E-BF38BE65289C}"/>
    <cellStyle name="Percent 2 7 6" xfId="48884" xr:uid="{0459DC7A-E26E-4999-BB7B-F795C6C7DDD0}"/>
    <cellStyle name="Percent 2 7 6 2" xfId="48885" xr:uid="{8F151131-4413-4354-B274-216FA7C17641}"/>
    <cellStyle name="Percent 2 7 7" xfId="48886" xr:uid="{F1628C68-3CD9-4779-823E-04AA588F5B4D}"/>
    <cellStyle name="Percent 2 7 7 2" xfId="48887" xr:uid="{D5B33245-B10F-4B35-8407-396CA424F4F2}"/>
    <cellStyle name="Percent 2 7 8" xfId="48888" xr:uid="{C175DB6E-8616-49F1-9394-FA4BAE6BD301}"/>
    <cellStyle name="Percent 2 7 9" xfId="48889" xr:uid="{9D8A122D-944C-47AC-A006-5B8341A2B0B7}"/>
    <cellStyle name="Percent 2 8" xfId="48890" xr:uid="{0DF02BCE-E3BD-485F-832A-5A4E336235E1}"/>
    <cellStyle name="Percent 2 8 2" xfId="48891" xr:uid="{EEC9392F-BFAA-4A1A-9A63-A98BEEB1E411}"/>
    <cellStyle name="Percent 2 8 2 2" xfId="48892" xr:uid="{AE9DB161-7619-458B-A4D7-7B39527971AB}"/>
    <cellStyle name="Percent 2 8 2 2 2" xfId="48893" xr:uid="{184E3185-7134-478A-A7EC-AF1CE9A3BB48}"/>
    <cellStyle name="Percent 2 8 2 2 2 2" xfId="48894" xr:uid="{FDCA670A-1F98-4372-9053-46FCCD5D9D0B}"/>
    <cellStyle name="Percent 2 8 2 2 2 2 2" xfId="48895" xr:uid="{CEBF489C-8924-41E4-91F8-86D41EA09D3F}"/>
    <cellStyle name="Percent 2 8 2 2 2 3" xfId="48896" xr:uid="{A24C2DF1-A0B5-4918-8852-33E066BE03E8}"/>
    <cellStyle name="Percent 2 8 2 2 3" xfId="48897" xr:uid="{1CDCD6DB-0D22-4AD2-AC30-C0D2815045A4}"/>
    <cellStyle name="Percent 2 8 2 2 3 2" xfId="48898" xr:uid="{D6CA02F9-EB19-4B07-AC7B-0919DF53D0D0}"/>
    <cellStyle name="Percent 2 8 2 2 4" xfId="48899" xr:uid="{0F9D46BA-0290-49F4-B1FF-6C227367F2B4}"/>
    <cellStyle name="Percent 2 8 2 2 4 2" xfId="48900" xr:uid="{D31FDDBD-6FDA-4313-9346-76C4F521CB73}"/>
    <cellStyle name="Percent 2 8 2 2 5" xfId="48901" xr:uid="{3791EB84-4D2E-4506-A8CA-4DC8238A1A08}"/>
    <cellStyle name="Percent 2 8 2 2 6" xfId="48902" xr:uid="{F232B114-7BE3-4E7D-8464-AD8CF5F5128E}"/>
    <cellStyle name="Percent 2 8 2 3" xfId="48903" xr:uid="{BAC8810B-3FC6-4EAE-9404-B7F189D96159}"/>
    <cellStyle name="Percent 2 8 2 3 2" xfId="48904" xr:uid="{A15598E2-0482-40C3-8729-E545EE7EC69F}"/>
    <cellStyle name="Percent 2 8 2 3 2 2" xfId="48905" xr:uid="{CA568EAB-DE33-4070-B9D4-EAD2B795D4DD}"/>
    <cellStyle name="Percent 2 8 2 3 3" xfId="48906" xr:uid="{B4917775-D5F2-46E7-B3AF-271CB5C53D23}"/>
    <cellStyle name="Percent 2 8 2 4" xfId="48907" xr:uid="{9F36C20E-34C5-4AF4-B4A6-63B39C31B3DC}"/>
    <cellStyle name="Percent 2 8 2 4 2" xfId="48908" xr:uid="{229D77FB-AFED-4F17-874E-63D6E44226D4}"/>
    <cellStyle name="Percent 2 8 2 5" xfId="48909" xr:uid="{EF084E15-F10C-4A8F-87C7-BA0726C983D8}"/>
    <cellStyle name="Percent 2 8 2 5 2" xfId="48910" xr:uid="{0A3D272F-1F3B-4FE3-9289-8A220EFCA435}"/>
    <cellStyle name="Percent 2 8 2 6" xfId="48911" xr:uid="{7604E9D1-B132-4291-B9B8-D1BC6506CC66}"/>
    <cellStyle name="Percent 2 8 2 7" xfId="48912" xr:uid="{04F9D711-D0EA-4B75-B4E5-FF673C07D156}"/>
    <cellStyle name="Percent 2 8 3" xfId="48913" xr:uid="{4C8998CB-E901-41A4-9F85-ABD26073599D}"/>
    <cellStyle name="Percent 2 8 3 2" xfId="48914" xr:uid="{C33D3F11-183E-4EA0-81B0-782869D926DD}"/>
    <cellStyle name="Percent 2 8 3 2 2" xfId="48915" xr:uid="{D2D98182-16B9-45EC-AE9F-662551CFE019}"/>
    <cellStyle name="Percent 2 8 3 2 2 2" xfId="48916" xr:uid="{54567789-7C96-4048-9791-CD5315C07ADA}"/>
    <cellStyle name="Percent 2 8 3 2 2 2 2" xfId="48917" xr:uid="{729B01B7-5BAA-44D4-B411-40679CDC1628}"/>
    <cellStyle name="Percent 2 8 3 2 2 3" xfId="48918" xr:uid="{CEF22FB1-C3E2-4DBF-BEF5-EF3602A634D5}"/>
    <cellStyle name="Percent 2 8 3 2 3" xfId="48919" xr:uid="{B29AF554-F76E-4670-AC44-99928FB119B9}"/>
    <cellStyle name="Percent 2 8 3 2 3 2" xfId="48920" xr:uid="{5C82ACAA-EB6B-4415-8BC0-D94DC260225D}"/>
    <cellStyle name="Percent 2 8 3 2 4" xfId="48921" xr:uid="{07CDC332-A6CC-4A0C-9485-3AD99FD836E8}"/>
    <cellStyle name="Percent 2 8 3 3" xfId="48922" xr:uid="{C18CD599-D7B3-48C6-80A4-353FAFD39ABC}"/>
    <cellStyle name="Percent 2 8 3 3 2" xfId="48923" xr:uid="{33833E50-7406-4CC2-89A7-E7883866E0C3}"/>
    <cellStyle name="Percent 2 8 3 3 2 2" xfId="48924" xr:uid="{79CF75F6-B807-446E-AD25-FE3806695398}"/>
    <cellStyle name="Percent 2 8 3 3 3" xfId="48925" xr:uid="{D5407A7C-5E13-4D1E-9F59-2A4BEDE65D1D}"/>
    <cellStyle name="Percent 2 8 3 4" xfId="48926" xr:uid="{D17A65A5-AB46-4E0C-8CFE-5F271E092FCC}"/>
    <cellStyle name="Percent 2 8 3 4 2" xfId="48927" xr:uid="{A316D380-5EF6-4F23-9EB0-94AA9B9E67BF}"/>
    <cellStyle name="Percent 2 8 3 5" xfId="48928" xr:uid="{2831A463-B1AB-40DF-A9F6-CC96FAC14E87}"/>
    <cellStyle name="Percent 2 8 3 5 2" xfId="48929" xr:uid="{AD36751D-66BE-43DC-AB37-479C4732F7C5}"/>
    <cellStyle name="Percent 2 8 3 6" xfId="48930" xr:uid="{384DB65D-E935-4273-985B-E62BDD4E6945}"/>
    <cellStyle name="Percent 2 8 3 7" xfId="48931" xr:uid="{5503DBBA-A294-4AB7-862C-DDC348F7E9E6}"/>
    <cellStyle name="Percent 2 8 4" xfId="48932" xr:uid="{876E3EFC-4BE7-46B2-B3E2-1A485F26EFD7}"/>
    <cellStyle name="Percent 2 8 4 2" xfId="48933" xr:uid="{AC019E4E-AE26-4389-9AE8-70B4F010574C}"/>
    <cellStyle name="Percent 2 8 4 2 2" xfId="48934" xr:uid="{3EDB8299-F4A7-4E00-8C59-74DE50E3D796}"/>
    <cellStyle name="Percent 2 8 4 2 2 2" xfId="48935" xr:uid="{85482270-01DA-4C6B-925A-CF3D473B9A38}"/>
    <cellStyle name="Percent 2 8 4 2 3" xfId="48936" xr:uid="{C6C43149-6AF1-4C10-A80F-DC51C886606F}"/>
    <cellStyle name="Percent 2 8 4 3" xfId="48937" xr:uid="{D24C04ED-B4B5-492C-9B53-165FFA4E9ECA}"/>
    <cellStyle name="Percent 2 8 4 3 2" xfId="48938" xr:uid="{4D5263C6-E217-43DC-A831-F19CAF2CA170}"/>
    <cellStyle name="Percent 2 8 4 4" xfId="48939" xr:uid="{ABD09DDF-56C5-4DD6-8C3D-8D2C857578FD}"/>
    <cellStyle name="Percent 2 8 5" xfId="48940" xr:uid="{7F084599-AF37-4BD6-A534-5FAF17979BB4}"/>
    <cellStyle name="Percent 2 8 5 2" xfId="48941" xr:uid="{ED3B87E9-F1AE-4EA9-B3DD-D3B330811042}"/>
    <cellStyle name="Percent 2 8 5 2 2" xfId="48942" xr:uid="{185F14A4-F858-4894-9B97-685612172C7D}"/>
    <cellStyle name="Percent 2 8 5 3" xfId="48943" xr:uid="{4429D5F9-E745-486E-8FC9-836B6E3ACA18}"/>
    <cellStyle name="Percent 2 8 6" xfId="48944" xr:uid="{DEDEF385-49D4-49D2-B87E-D62458B420EC}"/>
    <cellStyle name="Percent 2 8 6 2" xfId="48945" xr:uid="{AF6F5508-9DF7-4752-A745-8B6B9F19C4B0}"/>
    <cellStyle name="Percent 2 8 7" xfId="48946" xr:uid="{23667872-0CB7-4CFC-BFCA-A9FC91C5CCF1}"/>
    <cellStyle name="Percent 2 8 7 2" xfId="48947" xr:uid="{E070B3ED-4B6B-4E15-AD7D-A6539D68F3A5}"/>
    <cellStyle name="Percent 2 8 8" xfId="48948" xr:uid="{6AA16DEC-F3F1-446B-9870-B1E934C8ABE4}"/>
    <cellStyle name="Percent 2 8 9" xfId="48949" xr:uid="{8899CFCD-60E8-4063-B0AC-A7A6CBA566ED}"/>
    <cellStyle name="Percent 2 9" xfId="48950" xr:uid="{4F012BCF-CF10-4887-A01A-944396C73EA5}"/>
    <cellStyle name="Percent 2 9 2" xfId="48951" xr:uid="{2BF95D91-5AF4-4B7A-B821-60F518866C93}"/>
    <cellStyle name="Percent 2 9 2 2" xfId="48952" xr:uid="{38FD9382-FB69-4DCB-96B6-FCB234DB1537}"/>
    <cellStyle name="Percent 2 9 2 2 2" xfId="48953" xr:uid="{F76ECFB1-34BA-4DD3-807E-0DCE2775B56B}"/>
    <cellStyle name="Percent 2 9 2 2 2 2" xfId="48954" xr:uid="{CB9D0577-3EB8-4F9C-9C2B-B364856F37A4}"/>
    <cellStyle name="Percent 2 9 2 2 2 2 2" xfId="48955" xr:uid="{D1ABD6A9-408D-40BE-98B0-94D595BBB631}"/>
    <cellStyle name="Percent 2 9 2 2 2 3" xfId="48956" xr:uid="{E2E7CFDF-059E-4C31-AD9C-665E0B592725}"/>
    <cellStyle name="Percent 2 9 2 2 3" xfId="48957" xr:uid="{0E5248CA-842C-4F9A-AC6F-0146DCFB2A02}"/>
    <cellStyle name="Percent 2 9 2 2 3 2" xfId="48958" xr:uid="{2B14DE7A-FE6F-49D7-A2B5-68FD18F2E44C}"/>
    <cellStyle name="Percent 2 9 2 2 4" xfId="48959" xr:uid="{D2588819-2768-44B7-B16F-0205CA07E1C1}"/>
    <cellStyle name="Percent 2 9 2 3" xfId="48960" xr:uid="{A9879011-1440-4BEB-BE89-31B6749D1544}"/>
    <cellStyle name="Percent 2 9 2 3 2" xfId="48961" xr:uid="{C84BF25E-102A-4AD3-8500-960B939C3CF8}"/>
    <cellStyle name="Percent 2 9 2 3 2 2" xfId="48962" xr:uid="{7EF2967A-FFA9-4BD2-9763-81C1568E27BC}"/>
    <cellStyle name="Percent 2 9 2 3 3" xfId="48963" xr:uid="{1CEA2A66-675B-4C8B-BCE3-2A0655ABFB2F}"/>
    <cellStyle name="Percent 2 9 2 4" xfId="48964" xr:uid="{0DF95D51-8E6E-4E87-AF16-BE5C7DE421E6}"/>
    <cellStyle name="Percent 2 9 2 4 2" xfId="48965" xr:uid="{B849327E-5F52-482B-B1D3-19FA9FD889E2}"/>
    <cellStyle name="Percent 2 9 2 5" xfId="48966" xr:uid="{77DB07C2-9664-42F6-A8FF-CAC8058C9882}"/>
    <cellStyle name="Percent 2 9 2 5 2" xfId="48967" xr:uid="{94D0C75C-6DC9-4A44-B244-83059EF65840}"/>
    <cellStyle name="Percent 2 9 2 6" xfId="48968" xr:uid="{F9D642C2-035F-491A-9A77-67896F448451}"/>
    <cellStyle name="Percent 2 9 2 7" xfId="48969" xr:uid="{5B0AA4B5-2B0E-4699-8A41-78FBA52BF59F}"/>
    <cellStyle name="Percent 2 9 3" xfId="48970" xr:uid="{7EF2B4DB-28E0-450B-B1C5-CEC956004D09}"/>
    <cellStyle name="Percent 2 9 3 2" xfId="48971" xr:uid="{E68589FF-9355-4B16-9388-9481022F112E}"/>
    <cellStyle name="Percent 2 9 3 2 2" xfId="48972" xr:uid="{74044D25-4157-40FF-9897-8B67F2F13DEC}"/>
    <cellStyle name="Percent 2 9 3 2 2 2" xfId="48973" xr:uid="{323E935E-D372-4799-B9EE-89932CF1157A}"/>
    <cellStyle name="Percent 2 9 3 2 3" xfId="48974" xr:uid="{88AFE443-DCB4-4BD8-819D-BA9495EECB99}"/>
    <cellStyle name="Percent 2 9 3 3" xfId="48975" xr:uid="{D38782CB-4446-49FC-B173-00AA0F70ED63}"/>
    <cellStyle name="Percent 2 9 3 3 2" xfId="48976" xr:uid="{A8BB48B1-62BF-4DFE-8421-75984CBC947A}"/>
    <cellStyle name="Percent 2 9 3 4" xfId="48977" xr:uid="{87D8BF19-45BD-43A1-ADCF-F817AEB69215}"/>
    <cellStyle name="Percent 2 9 4" xfId="48978" xr:uid="{0BBF3C01-F01A-497D-93DF-5DED220981AE}"/>
    <cellStyle name="Percent 2 9 4 2" xfId="48979" xr:uid="{32E3D48D-39AF-4439-B3A5-BB2F1CCEB5CE}"/>
    <cellStyle name="Percent 2 9 4 2 2" xfId="48980" xr:uid="{FC57182C-353D-4C6C-9296-2130B71883CA}"/>
    <cellStyle name="Percent 2 9 4 3" xfId="48981" xr:uid="{8A100D66-985C-4940-8C2B-2C5EED800D9A}"/>
    <cellStyle name="Percent 2 9 5" xfId="48982" xr:uid="{EF663EAE-BCC6-4518-9623-6136893F3E7E}"/>
    <cellStyle name="Percent 2 9 5 2" xfId="48983" xr:uid="{529CDAB0-AAA8-4186-A3FC-29CD59FA5A1C}"/>
    <cellStyle name="Percent 2 9 6" xfId="48984" xr:uid="{85217D9B-47BC-4FF6-879F-7E2C194A4A0D}"/>
    <cellStyle name="Percent 2 9 6 2" xfId="48985" xr:uid="{93F33023-4550-4FFC-BE0B-970020804D0F}"/>
    <cellStyle name="Percent 2 9 7" xfId="48986" xr:uid="{C3FB1C1E-BA2A-449F-9553-12F9717D8497}"/>
    <cellStyle name="Percent 2 9 8" xfId="48987" xr:uid="{72D83C19-0420-4925-B971-40944B5B80A8}"/>
    <cellStyle name="Percent 20" xfId="48988" xr:uid="{8FE7BF02-E911-4A0F-8153-7E7E28EF735E}"/>
    <cellStyle name="Percent 20 2" xfId="48989" xr:uid="{A04B8528-E86B-47F7-92E2-8F33BB17C059}"/>
    <cellStyle name="Percent 20 2 2" xfId="48990" xr:uid="{E6D1F14F-EF3A-4B4E-A946-5B0ACE500B88}"/>
    <cellStyle name="Percent 20 2 2 2" xfId="48991" xr:uid="{FBCB1198-E7FD-4BB4-BF1D-3DE456D775A3}"/>
    <cellStyle name="Percent 20 2 2 2 2" xfId="48992" xr:uid="{C7989B1E-1427-4879-8B50-2F84A9CB8CB1}"/>
    <cellStyle name="Percent 20 2 2 2 2 2" xfId="48993" xr:uid="{CEC90AEC-7E11-4782-B223-141AE9C306DB}"/>
    <cellStyle name="Percent 20 2 2 2 3" xfId="48994" xr:uid="{47ED14B6-FE12-4FD7-9344-D9929EDC69A0}"/>
    <cellStyle name="Percent 20 2 2 3" xfId="48995" xr:uid="{83953588-E44C-4784-A425-39546E2E2353}"/>
    <cellStyle name="Percent 20 2 2 3 2" xfId="48996" xr:uid="{A40BD14A-9369-49BC-8B97-111D6A00107B}"/>
    <cellStyle name="Percent 20 2 2 4" xfId="48997" xr:uid="{E3E4D3B7-CF40-468C-8F88-941E10CC2029}"/>
    <cellStyle name="Percent 20 2 3" xfId="48998" xr:uid="{298CA2B9-B581-4130-BFE3-AA54AE0029BF}"/>
    <cellStyle name="Percent 20 2 3 2" xfId="48999" xr:uid="{0CBCD7FF-BB8F-4DAE-A4AD-B5CAA6BA8D7A}"/>
    <cellStyle name="Percent 20 2 3 2 2" xfId="49000" xr:uid="{E791BB49-120A-44DE-88FF-D8B9C8E1F60A}"/>
    <cellStyle name="Percent 20 2 3 3" xfId="49001" xr:uid="{37347D9C-4AE6-4CB0-9412-D13E9C2427A9}"/>
    <cellStyle name="Percent 20 2 4" xfId="49002" xr:uid="{FB01C4EA-176C-41E4-A509-DC1A98593DB4}"/>
    <cellStyle name="Percent 20 2 4 2" xfId="49003" xr:uid="{7E9A3EFD-1FE5-4F3A-807F-1F3D94C6727F}"/>
    <cellStyle name="Percent 20 2 5" xfId="49004" xr:uid="{12CD322A-A774-4206-BA3A-0381CDD943DC}"/>
    <cellStyle name="Percent 20 3" xfId="49005" xr:uid="{FDBB5EAC-66C1-4CD3-BA82-61399F468B44}"/>
    <cellStyle name="Percent 20 3 2" xfId="49006" xr:uid="{35241A24-36C2-4252-8A92-55D9848170AE}"/>
    <cellStyle name="Percent 20 3 2 2" xfId="49007" xr:uid="{FC32CBA9-0FF3-4AA8-B1BF-2BBDC15D9049}"/>
    <cellStyle name="Percent 20 3 2 2 2" xfId="49008" xr:uid="{986B1CB3-1507-4DC3-9A6E-FADCA608460C}"/>
    <cellStyle name="Percent 20 3 2 2 2 2" xfId="49009" xr:uid="{EA00C7AD-FF62-4131-B717-B0D81337454A}"/>
    <cellStyle name="Percent 20 3 2 2 3" xfId="49010" xr:uid="{D15674E2-E116-4E51-B3CF-F18BE04678AA}"/>
    <cellStyle name="Percent 20 3 2 3" xfId="49011" xr:uid="{1046C09F-3E1F-46BE-AB86-EB9B136125FC}"/>
    <cellStyle name="Percent 20 3 2 3 2" xfId="49012" xr:uid="{B962FBCC-2E2C-4F8B-A91E-D8C04182A2F4}"/>
    <cellStyle name="Percent 20 3 2 4" xfId="49013" xr:uid="{941DEBE6-9FC2-4512-8F96-668393F60C2D}"/>
    <cellStyle name="Percent 20 3 3" xfId="49014" xr:uid="{655A9037-9511-422D-90B9-AE78205B4425}"/>
    <cellStyle name="Percent 20 3 3 2" xfId="49015" xr:uid="{D1EBD62F-F398-4DFC-8029-38DB050F4CC6}"/>
    <cellStyle name="Percent 20 3 3 2 2" xfId="49016" xr:uid="{952F7860-747A-4562-B552-202B00305FFF}"/>
    <cellStyle name="Percent 20 3 3 3" xfId="49017" xr:uid="{87E195D5-A7D9-4F99-87C7-E546F287B6E4}"/>
    <cellStyle name="Percent 20 3 4" xfId="49018" xr:uid="{118FBF3E-1C2B-4967-8033-08CED217C452}"/>
    <cellStyle name="Percent 20 3 4 2" xfId="49019" xr:uid="{83B0561A-3214-4070-8A0B-600F6C332ECD}"/>
    <cellStyle name="Percent 20 3 5" xfId="49020" xr:uid="{88AD9082-0F5E-489C-9914-655A9D09D846}"/>
    <cellStyle name="Percent 20 4" xfId="49021" xr:uid="{4E85B96D-5D51-4255-8B43-F00B6871142D}"/>
    <cellStyle name="Percent 20 4 2" xfId="49022" xr:uid="{3021E2F2-9508-4B43-AF3B-43A9BC933AAD}"/>
    <cellStyle name="Percent 20 4 2 2" xfId="49023" xr:uid="{17DDACCC-9574-4275-AD51-B2A41A82DFE1}"/>
    <cellStyle name="Percent 20 4 2 2 2" xfId="49024" xr:uid="{ABB35238-46F2-4E21-BAD5-7F59605B9882}"/>
    <cellStyle name="Percent 20 4 2 2 2 2" xfId="49025" xr:uid="{7504B034-0FCD-45E4-A5E3-8B553342737B}"/>
    <cellStyle name="Percent 20 4 2 2 3" xfId="49026" xr:uid="{B85FDEFB-3A88-4807-9E96-DB13FA503E4F}"/>
    <cellStyle name="Percent 20 4 2 3" xfId="49027" xr:uid="{CD338931-1177-4928-B74E-690DA1AAC879}"/>
    <cellStyle name="Percent 20 4 2 3 2" xfId="49028" xr:uid="{BB212721-7B42-4794-B9E4-8242B6CC0E1F}"/>
    <cellStyle name="Percent 20 4 2 4" xfId="49029" xr:uid="{3C3CAD84-A029-4A63-97E9-81A1CBB4FC22}"/>
    <cellStyle name="Percent 20 4 3" xfId="49030" xr:uid="{880AA08D-08C9-4EAF-8B8D-643EB5EA8E0E}"/>
    <cellStyle name="Percent 20 4 3 2" xfId="49031" xr:uid="{8E550419-0C72-4B8B-B1EF-41ACCC0F15FE}"/>
    <cellStyle name="Percent 20 4 3 2 2" xfId="49032" xr:uid="{B8F54D33-7655-4C7A-A129-017F70DD5394}"/>
    <cellStyle name="Percent 20 4 3 3" xfId="49033" xr:uid="{3855CA37-3377-4632-AC55-A738EDBAB754}"/>
    <cellStyle name="Percent 20 4 4" xfId="49034" xr:uid="{3235FC69-9BE4-4D8F-8FB8-0C04BE498112}"/>
    <cellStyle name="Percent 20 4 4 2" xfId="49035" xr:uid="{DFB6AFBF-2D91-4879-B573-DF775DD02B89}"/>
    <cellStyle name="Percent 20 4 5" xfId="49036" xr:uid="{2920EA2F-4591-4026-9809-EA057F9C2570}"/>
    <cellStyle name="Percent 20 5" xfId="49037" xr:uid="{15522434-7C46-4854-96F7-A5C804FF4BCC}"/>
    <cellStyle name="Percent 20 5 2" xfId="49038" xr:uid="{B00F86DC-579D-46BD-9C65-9D6ED387F004}"/>
    <cellStyle name="Percent 20 5 2 2" xfId="49039" xr:uid="{CA14BF35-BAE7-4D2B-999B-1EF77B4D0B8A}"/>
    <cellStyle name="Percent 20 5 2 2 2" xfId="49040" xr:uid="{6FF783A8-7598-409A-B570-4EC9F42BEA83}"/>
    <cellStyle name="Percent 20 5 2 2 2 2" xfId="49041" xr:uid="{3DEDECA4-977D-4266-AF74-E94DA214ECEA}"/>
    <cellStyle name="Percent 20 5 2 2 3" xfId="49042" xr:uid="{1FD38EA0-D1B1-4915-92E7-D822FEA224E6}"/>
    <cellStyle name="Percent 20 5 2 3" xfId="49043" xr:uid="{7C5941B4-73E4-4D32-A736-C6979BAD40C4}"/>
    <cellStyle name="Percent 20 5 2 3 2" xfId="49044" xr:uid="{52A7605C-E1D6-4231-AA32-69966FF9ABB4}"/>
    <cellStyle name="Percent 20 5 2 4" xfId="49045" xr:uid="{08D8DF5E-F8FE-4EC3-A7E7-793D03784FC7}"/>
    <cellStyle name="Percent 20 5 3" xfId="49046" xr:uid="{4B5803AB-5FB5-4D1B-B682-0DCED44E273C}"/>
    <cellStyle name="Percent 20 5 3 2" xfId="49047" xr:uid="{B48C2D78-C57B-4FC5-8EFC-98768B689ECD}"/>
    <cellStyle name="Percent 20 5 3 2 2" xfId="49048" xr:uid="{3C17D2A1-2BD3-4316-8178-E2E7E7F2CABD}"/>
    <cellStyle name="Percent 20 5 3 3" xfId="49049" xr:uid="{6C5CB740-0B93-46CB-8BE4-1623403985C9}"/>
    <cellStyle name="Percent 20 5 4" xfId="49050" xr:uid="{0F13335D-0645-45F7-8932-EC0FFC121B3E}"/>
    <cellStyle name="Percent 20 5 4 2" xfId="49051" xr:uid="{39EC29FD-CA9B-4C4F-91AF-4C93D9BA4061}"/>
    <cellStyle name="Percent 20 5 5" xfId="49052" xr:uid="{04F321F9-ADF7-4C77-9A0A-ABED4B817D99}"/>
    <cellStyle name="Percent 20 6" xfId="49053" xr:uid="{6FD9CD66-193E-4423-A7F9-5F2FBC2AE0E9}"/>
    <cellStyle name="Percent 20 6 2" xfId="49054" xr:uid="{4184762B-35A9-4124-82CA-582C36A17234}"/>
    <cellStyle name="Percent 20 6 2 2" xfId="49055" xr:uid="{D2D1484A-00F6-45FA-BDF0-788827996045}"/>
    <cellStyle name="Percent 20 6 2 2 2" xfId="49056" xr:uid="{795576BA-8B12-409D-BF70-41160DEAFF46}"/>
    <cellStyle name="Percent 20 6 2 3" xfId="49057" xr:uid="{F15DC386-BAA5-47B0-ABDE-9772AFC7A40F}"/>
    <cellStyle name="Percent 20 6 3" xfId="49058" xr:uid="{A9251FE5-22AD-43B1-8630-415F686356AF}"/>
    <cellStyle name="Percent 20 6 3 2" xfId="49059" xr:uid="{B212D30B-A4FC-4C96-A810-98E6AFBFF5A6}"/>
    <cellStyle name="Percent 20 6 4" xfId="49060" xr:uid="{5ECBC962-640C-45F2-831E-58582477C205}"/>
    <cellStyle name="Percent 20 7" xfId="49061" xr:uid="{45F18247-0A36-4E2A-9E06-ACDCD76779F6}"/>
    <cellStyle name="Percent 20 7 2" xfId="49062" xr:uid="{63BE56F1-CDF7-4882-A7FD-6B7BCE5B1DC7}"/>
    <cellStyle name="Percent 20 7 2 2" xfId="49063" xr:uid="{A730944F-7612-46F6-8FDE-DCB59BA12C6F}"/>
    <cellStyle name="Percent 20 7 3" xfId="49064" xr:uid="{AC06A7C4-7A88-43E6-90C6-C6EDC89532FC}"/>
    <cellStyle name="Percent 20 8" xfId="49065" xr:uid="{DFC40BB0-0460-4AFB-AB39-E90ECC8FB53D}"/>
    <cellStyle name="Percent 20 8 2" xfId="49066" xr:uid="{41F42AE8-36D6-4AAD-B042-A2CA6F3BC30F}"/>
    <cellStyle name="Percent 20 9" xfId="49067" xr:uid="{AE333901-C855-4EDF-A3EB-63009367030A}"/>
    <cellStyle name="Percent 21" xfId="49068" xr:uid="{BA78A817-B95F-45AA-9C01-9E0D3E8410BD}"/>
    <cellStyle name="Percent 21 2" xfId="49069" xr:uid="{473BCC45-2F73-4C7A-A31A-9C5EE569DE18}"/>
    <cellStyle name="Percent 21 2 2" xfId="49070" xr:uid="{BFF9CBFB-6C71-4EA9-B0CA-51123821E1A6}"/>
    <cellStyle name="Percent 21 2 2 2" xfId="49071" xr:uid="{94A62834-AFDA-4B2F-ADEB-E791E5FD33F7}"/>
    <cellStyle name="Percent 21 2 2 2 2" xfId="49072" xr:uid="{0C198B80-5E6C-4199-83AB-1B6963E33898}"/>
    <cellStyle name="Percent 21 2 2 2 2 2" xfId="49073" xr:uid="{C266A6AB-E346-43B4-B335-1BD2E1F52C7D}"/>
    <cellStyle name="Percent 21 2 2 2 3" xfId="49074" xr:uid="{C58DC970-2FC8-4961-8417-A10B5E7FEF9D}"/>
    <cellStyle name="Percent 21 2 2 3" xfId="49075" xr:uid="{0E334B9F-DDAE-475E-B457-A6C9070A9AA2}"/>
    <cellStyle name="Percent 21 2 2 3 2" xfId="49076" xr:uid="{878F8773-454D-4C5A-AC45-9F49589CCD7E}"/>
    <cellStyle name="Percent 21 2 2 4" xfId="49077" xr:uid="{D3711F91-AF59-4D85-91F2-59622E9E874E}"/>
    <cellStyle name="Percent 21 2 3" xfId="49078" xr:uid="{FAAB03C9-93CC-436D-8E12-12F1733CA0F9}"/>
    <cellStyle name="Percent 21 2 3 2" xfId="49079" xr:uid="{BEEB9257-0626-4047-85FD-4FF9DE33D993}"/>
    <cellStyle name="Percent 21 2 3 2 2" xfId="49080" xr:uid="{FB3BEBEE-6333-4D96-9117-F60CE8B71066}"/>
    <cellStyle name="Percent 21 2 3 3" xfId="49081" xr:uid="{5E339AFB-F606-4222-AB96-A708C7FE0CD5}"/>
    <cellStyle name="Percent 21 2 4" xfId="49082" xr:uid="{ADE42D5B-1A56-4EDA-A27B-C21CA6BEEFAA}"/>
    <cellStyle name="Percent 21 2 4 2" xfId="49083" xr:uid="{190D5E16-6F51-417F-A151-F88E78C74BA9}"/>
    <cellStyle name="Percent 21 2 5" xfId="49084" xr:uid="{5E100FBF-2F8B-4C8C-9466-A5592BC052A8}"/>
    <cellStyle name="Percent 21 3" xfId="49085" xr:uid="{B4D0BF97-0A68-4820-80FA-5DF1EF5FB8C5}"/>
    <cellStyle name="Percent 21 3 2" xfId="49086" xr:uid="{C5AF8364-48A0-49CF-B475-503C9B810D88}"/>
    <cellStyle name="Percent 21 3 2 2" xfId="49087" xr:uid="{2763E8FA-194D-4CEC-A0C2-04BBB75546A1}"/>
    <cellStyle name="Percent 21 3 2 2 2" xfId="49088" xr:uid="{491EBCD2-2B8C-4C38-BBB3-99FA335673A8}"/>
    <cellStyle name="Percent 21 3 2 2 2 2" xfId="49089" xr:uid="{5E6C0C7D-7B40-467B-A9E4-04B52557AC32}"/>
    <cellStyle name="Percent 21 3 2 2 3" xfId="49090" xr:uid="{C3EEFAF9-AA19-4248-8B85-987EB421C40A}"/>
    <cellStyle name="Percent 21 3 2 3" xfId="49091" xr:uid="{82AA10FE-C827-4A65-A1BD-001DC5CA8270}"/>
    <cellStyle name="Percent 21 3 2 3 2" xfId="49092" xr:uid="{E47088A2-C770-4C55-827C-5E841636BBAC}"/>
    <cellStyle name="Percent 21 3 2 4" xfId="49093" xr:uid="{8647DC6F-8294-494E-A8B5-9F941BA3E2A0}"/>
    <cellStyle name="Percent 21 3 3" xfId="49094" xr:uid="{7BED6795-ADB7-43B0-94DD-59803C8DB433}"/>
    <cellStyle name="Percent 21 3 3 2" xfId="49095" xr:uid="{DE7215FE-45B5-4CBD-A4D0-0F65E5D255BE}"/>
    <cellStyle name="Percent 21 3 3 2 2" xfId="49096" xr:uid="{CC83B7DB-C0F5-4B62-B561-9604354A4C93}"/>
    <cellStyle name="Percent 21 3 3 3" xfId="49097" xr:uid="{BCC6212B-E8A1-4C41-92BE-671D2F81D47A}"/>
    <cellStyle name="Percent 21 3 4" xfId="49098" xr:uid="{DF3A34F8-4CF7-4A7F-AE0C-439BFD71CB39}"/>
    <cellStyle name="Percent 21 3 4 2" xfId="49099" xr:uid="{0D43BEE1-22A5-4B70-9572-11648B3F1048}"/>
    <cellStyle name="Percent 21 3 5" xfId="49100" xr:uid="{A18B9D36-BC77-472C-BE6E-23EE699E5C99}"/>
    <cellStyle name="Percent 21 4" xfId="49101" xr:uid="{57338B73-EA59-4A51-95C8-C7868D4DC973}"/>
    <cellStyle name="Percent 21 4 2" xfId="49102" xr:uid="{8A418553-B803-4FAB-BAB0-6F3AC51666FF}"/>
    <cellStyle name="Percent 21 4 2 2" xfId="49103" xr:uid="{E3E31617-8D6F-4C22-BB33-58282D9A314C}"/>
    <cellStyle name="Percent 21 4 2 2 2" xfId="49104" xr:uid="{AEE4DCF8-4B1C-4962-81E1-56DB7BF92BD0}"/>
    <cellStyle name="Percent 21 4 2 2 2 2" xfId="49105" xr:uid="{8833C0FD-DDF0-4E8A-B51C-404A9C709C21}"/>
    <cellStyle name="Percent 21 4 2 2 3" xfId="49106" xr:uid="{17B7C97B-B02F-474F-9507-3C6E7A58A371}"/>
    <cellStyle name="Percent 21 4 2 3" xfId="49107" xr:uid="{13732179-779C-425B-A08A-0E0A6686DED2}"/>
    <cellStyle name="Percent 21 4 2 3 2" xfId="49108" xr:uid="{780315B4-20BD-4339-BA53-9642919681B2}"/>
    <cellStyle name="Percent 21 4 2 4" xfId="49109" xr:uid="{20622869-1244-4EC6-AEE3-27697BA3CD07}"/>
    <cellStyle name="Percent 21 4 3" xfId="49110" xr:uid="{7BDDD454-863D-40A5-80DE-D982ACE8BAB3}"/>
    <cellStyle name="Percent 21 4 3 2" xfId="49111" xr:uid="{449FB96C-F831-4984-A82D-643F001ECCC9}"/>
    <cellStyle name="Percent 21 4 3 2 2" xfId="49112" xr:uid="{22BD8161-0107-4B6B-B688-3F53FC0533D1}"/>
    <cellStyle name="Percent 21 4 3 3" xfId="49113" xr:uid="{154D246A-8B60-4F40-8F32-907772B8A787}"/>
    <cellStyle name="Percent 21 4 4" xfId="49114" xr:uid="{67EDC47E-EFCA-4709-8221-7E21042FED29}"/>
    <cellStyle name="Percent 21 4 4 2" xfId="49115" xr:uid="{F3A1D28B-372E-4A47-9E50-CDD73C35E811}"/>
    <cellStyle name="Percent 21 4 5" xfId="49116" xr:uid="{60794ABB-9649-408F-9AD5-E57816BD4C0F}"/>
    <cellStyle name="Percent 21 5" xfId="49117" xr:uid="{110B2EED-8B34-43D0-B49A-A0482647269C}"/>
    <cellStyle name="Percent 21 5 2" xfId="49118" xr:uid="{BD0F773B-917A-40A8-9F5D-B02C5C09B4F5}"/>
    <cellStyle name="Percent 21 5 2 2" xfId="49119" xr:uid="{37A949A1-83D6-4709-A1CC-93FD8BF93031}"/>
    <cellStyle name="Percent 21 5 2 2 2" xfId="49120" xr:uid="{AD74F28C-E9E5-4E9F-BCD0-EABCE19F79F4}"/>
    <cellStyle name="Percent 21 5 2 2 2 2" xfId="49121" xr:uid="{AE879990-7B43-4047-B0C3-B52AA7B37BBF}"/>
    <cellStyle name="Percent 21 5 2 2 3" xfId="49122" xr:uid="{315D9920-E0C5-4F0E-AE9C-1218013A29F1}"/>
    <cellStyle name="Percent 21 5 2 3" xfId="49123" xr:uid="{87609575-CF99-4552-B643-597BA2E492EE}"/>
    <cellStyle name="Percent 21 5 2 3 2" xfId="49124" xr:uid="{4DA393C0-2D5A-4589-BB7E-75B731BF49A8}"/>
    <cellStyle name="Percent 21 5 2 4" xfId="49125" xr:uid="{E18FBBA3-C955-4272-8BA6-58651FC89222}"/>
    <cellStyle name="Percent 21 5 3" xfId="49126" xr:uid="{10DA6DBC-891B-479E-8312-5346D62711B7}"/>
    <cellStyle name="Percent 21 5 3 2" xfId="49127" xr:uid="{591FC103-FE56-4F9A-8F4A-6771591B5558}"/>
    <cellStyle name="Percent 21 5 3 2 2" xfId="49128" xr:uid="{A9182913-1EF9-4E00-80CD-879A32C5A8C9}"/>
    <cellStyle name="Percent 21 5 3 3" xfId="49129" xr:uid="{CFB66733-C9F2-4CB9-B4E2-E2B6BF055984}"/>
    <cellStyle name="Percent 21 5 4" xfId="49130" xr:uid="{B740BA6A-8EF6-45C8-95C8-C6F769439316}"/>
    <cellStyle name="Percent 21 5 4 2" xfId="49131" xr:uid="{3C0FBF5A-A14F-4041-BD4D-4EF57506E589}"/>
    <cellStyle name="Percent 21 5 5" xfId="49132" xr:uid="{24C6A8C6-1C61-413E-B27F-101089A4B88E}"/>
    <cellStyle name="Percent 21 6" xfId="49133" xr:uid="{74A18515-3B20-46A6-9661-3B7B59F22CAD}"/>
    <cellStyle name="Percent 21 6 2" xfId="49134" xr:uid="{2E56AE53-FB39-40C7-8AB8-14CA01ACF3A1}"/>
    <cellStyle name="Percent 21 6 2 2" xfId="49135" xr:uid="{F008EAAE-FAD4-4CB8-A73E-6D3751CC2FDA}"/>
    <cellStyle name="Percent 21 6 2 2 2" xfId="49136" xr:uid="{6E23F2A1-0605-4BAF-944A-16E539236738}"/>
    <cellStyle name="Percent 21 6 2 3" xfId="49137" xr:uid="{15F9F37E-F5E2-4EE5-8FC3-2964DEFF3C93}"/>
    <cellStyle name="Percent 21 6 3" xfId="49138" xr:uid="{5B2E7CA5-DACC-4656-89B6-EDE7B55370A8}"/>
    <cellStyle name="Percent 21 6 3 2" xfId="49139" xr:uid="{FF9FF5BE-692F-4772-A8D6-802AAC0675F9}"/>
    <cellStyle name="Percent 21 6 4" xfId="49140" xr:uid="{3068540C-5A87-4274-B65B-6D4844B07AF6}"/>
    <cellStyle name="Percent 21 7" xfId="49141" xr:uid="{C63A47D2-A2A7-4B57-A017-964D49EB8D80}"/>
    <cellStyle name="Percent 21 7 2" xfId="49142" xr:uid="{AFE374FA-7EA1-44C5-BD1F-CC9F5B0A95E8}"/>
    <cellStyle name="Percent 21 7 2 2" xfId="49143" xr:uid="{F294C98D-CF9A-4DE1-948C-9AF08BFC0BD9}"/>
    <cellStyle name="Percent 21 7 3" xfId="49144" xr:uid="{26E8CC92-78DD-4647-8C9A-F3493F2DEC14}"/>
    <cellStyle name="Percent 21 8" xfId="49145" xr:uid="{A798E686-3831-4BA6-A7FD-EE513627066F}"/>
    <cellStyle name="Percent 21 8 2" xfId="49146" xr:uid="{237A0493-60F7-444B-AB7F-ECDE150CB8B9}"/>
    <cellStyle name="Percent 21 9" xfId="49147" xr:uid="{44EFBC43-CE23-4B12-BE73-C644CA418BE4}"/>
    <cellStyle name="Percent 22" xfId="49148" xr:uid="{BDFB5685-2A95-4916-A2B6-410833F85273}"/>
    <cellStyle name="Percent 22 2" xfId="49149" xr:uid="{EDA54013-7FB4-4620-8001-F3CAB156C734}"/>
    <cellStyle name="Percent 22 2 2" xfId="49150" xr:uid="{DDA368B2-6BD9-498E-90A7-B152C2C85864}"/>
    <cellStyle name="Percent 22 2 2 2" xfId="49151" xr:uid="{41ED4E16-450F-4452-86EA-9EAA8EA1DB45}"/>
    <cellStyle name="Percent 22 2 2 2 2" xfId="49152" xr:uid="{15A96579-0E16-4E40-BAAB-88789190BCEE}"/>
    <cellStyle name="Percent 22 2 2 2 2 2" xfId="49153" xr:uid="{AE1A7BA6-1C97-46CF-898C-94AD491B4BE8}"/>
    <cellStyle name="Percent 22 2 2 2 3" xfId="49154" xr:uid="{763C1BE1-8771-41C1-BA90-0500E3E53EEA}"/>
    <cellStyle name="Percent 22 2 2 3" xfId="49155" xr:uid="{30A7D6FC-C826-4ED5-93B8-B4E749D30CBB}"/>
    <cellStyle name="Percent 22 2 2 3 2" xfId="49156" xr:uid="{B6313225-6809-43A5-A2DB-FF568FB6A473}"/>
    <cellStyle name="Percent 22 2 2 4" xfId="49157" xr:uid="{75C89D6C-A1C5-4274-B6AB-DE28077737A7}"/>
    <cellStyle name="Percent 22 2 3" xfId="49158" xr:uid="{9B4D4AA7-83FC-46A1-B0B5-30630258E048}"/>
    <cellStyle name="Percent 22 2 3 2" xfId="49159" xr:uid="{1713CA79-7FCA-4E2E-A11E-03E84B588922}"/>
    <cellStyle name="Percent 22 2 3 2 2" xfId="49160" xr:uid="{EFA8A8C5-09E8-453F-ABC3-08B841A5DE8E}"/>
    <cellStyle name="Percent 22 2 3 3" xfId="49161" xr:uid="{85FCE2DE-CD5E-471C-BEE0-FAC0A1F7B539}"/>
    <cellStyle name="Percent 22 2 4" xfId="49162" xr:uid="{86C85DBA-5CFA-4C6D-B736-7C730E770343}"/>
    <cellStyle name="Percent 22 2 4 2" xfId="49163" xr:uid="{23BE0DC7-F0AF-4D49-879B-7FDED261D800}"/>
    <cellStyle name="Percent 22 2 5" xfId="49164" xr:uid="{AD1A5E97-ED82-4F37-8D2B-9A7EE7E4598D}"/>
    <cellStyle name="Percent 22 3" xfId="49165" xr:uid="{EE458FC6-7E1B-45CE-B853-0A50B91EF10C}"/>
    <cellStyle name="Percent 22 3 2" xfId="49166" xr:uid="{C10831BF-A50B-44E6-8686-311A908F16FD}"/>
    <cellStyle name="Percent 22 3 2 2" xfId="49167" xr:uid="{5D91F65D-39CC-4F13-8692-1D0848955563}"/>
    <cellStyle name="Percent 22 3 2 2 2" xfId="49168" xr:uid="{97275C45-3302-4131-9DDC-55F4A59E2D52}"/>
    <cellStyle name="Percent 22 3 2 2 2 2" xfId="49169" xr:uid="{E96C2B12-58FB-4DD3-9628-0CFB1FC6099B}"/>
    <cellStyle name="Percent 22 3 2 2 3" xfId="49170" xr:uid="{2498EFA8-42A0-44AC-9441-070B1A2CB7D7}"/>
    <cellStyle name="Percent 22 3 2 3" xfId="49171" xr:uid="{EF76B9A7-85AF-4292-946F-31A14D35457E}"/>
    <cellStyle name="Percent 22 3 2 3 2" xfId="49172" xr:uid="{05BFBB4E-30DD-48FD-B647-CAE7D8D3D183}"/>
    <cellStyle name="Percent 22 3 2 4" xfId="49173" xr:uid="{16B39B2A-FDF0-42F3-9429-14E1E9DDF01A}"/>
    <cellStyle name="Percent 22 3 3" xfId="49174" xr:uid="{4C9C0CCC-E4DD-4B99-9479-BC1DD33115C1}"/>
    <cellStyle name="Percent 22 3 3 2" xfId="49175" xr:uid="{05C7AF9B-8D25-4C96-9A22-371F47CF6C85}"/>
    <cellStyle name="Percent 22 3 3 2 2" xfId="49176" xr:uid="{4D0F307E-FA64-42B0-9CA1-1A658CA982A4}"/>
    <cellStyle name="Percent 22 3 3 3" xfId="49177" xr:uid="{2C18F5FD-4583-401C-A60E-6D17C0C202B1}"/>
    <cellStyle name="Percent 22 3 4" xfId="49178" xr:uid="{8CAE0D98-88D7-46B6-88C2-C2C1912679DB}"/>
    <cellStyle name="Percent 22 3 4 2" xfId="49179" xr:uid="{2472E1C3-604A-4D22-B4D0-FA4E53437F65}"/>
    <cellStyle name="Percent 22 3 5" xfId="49180" xr:uid="{D4E4CE42-6045-4A9E-AE60-978109365F5F}"/>
    <cellStyle name="Percent 22 4" xfId="49181" xr:uid="{6F00BF69-70D0-4103-BF36-862F02B31DB5}"/>
    <cellStyle name="Percent 22 4 2" xfId="49182" xr:uid="{CE836311-FABC-4610-B9DE-C9BF6AB63CC0}"/>
    <cellStyle name="Percent 22 4 2 2" xfId="49183" xr:uid="{BBA899CE-45DF-4143-9A12-56EDA8CA2C69}"/>
    <cellStyle name="Percent 22 4 2 2 2" xfId="49184" xr:uid="{70964A21-824A-4B57-B203-2B1704ED8F51}"/>
    <cellStyle name="Percent 22 4 2 2 2 2" xfId="49185" xr:uid="{99AF016A-FC6C-42CC-B1BA-D0F29EC58768}"/>
    <cellStyle name="Percent 22 4 2 2 3" xfId="49186" xr:uid="{0BC764E4-2C82-4135-BBD8-91A8FDD1057C}"/>
    <cellStyle name="Percent 22 4 2 3" xfId="49187" xr:uid="{CC0594D6-A06A-4A39-A757-96152C7D3426}"/>
    <cellStyle name="Percent 22 4 2 3 2" xfId="49188" xr:uid="{D0928A58-B8BA-4A5D-8756-B7326C25D8D1}"/>
    <cellStyle name="Percent 22 4 2 4" xfId="49189" xr:uid="{AC7F2976-0D35-4B25-BD0C-A9600DBD806A}"/>
    <cellStyle name="Percent 22 4 3" xfId="49190" xr:uid="{F4B4EA4D-AA48-40AF-AC38-55B57A1A537C}"/>
    <cellStyle name="Percent 22 4 3 2" xfId="49191" xr:uid="{78D0E48B-9385-434E-BDCF-6A66EC6CC735}"/>
    <cellStyle name="Percent 22 4 3 2 2" xfId="49192" xr:uid="{2C1A053B-3662-41CF-ABBD-A32F6581DEDC}"/>
    <cellStyle name="Percent 22 4 3 3" xfId="49193" xr:uid="{D3343095-D62A-4C62-988D-5207BA54CB01}"/>
    <cellStyle name="Percent 22 4 4" xfId="49194" xr:uid="{9813C477-E4C6-4EA6-B93B-686D2CC8F0D6}"/>
    <cellStyle name="Percent 22 4 4 2" xfId="49195" xr:uid="{B5BEFFDF-9CBA-429C-BE22-90DBFE0C04CC}"/>
    <cellStyle name="Percent 22 4 5" xfId="49196" xr:uid="{2580259B-0366-4420-A6CD-E9D114A1F205}"/>
    <cellStyle name="Percent 22 5" xfId="49197" xr:uid="{999D6A44-0694-4458-9905-FD4F4FF897E6}"/>
    <cellStyle name="Percent 22 5 2" xfId="49198" xr:uid="{354852A3-279A-4E10-B17C-FFB88EBE05A3}"/>
    <cellStyle name="Percent 22 5 2 2" xfId="49199" xr:uid="{555C2BFA-4AD5-4BFB-AA10-DAC9051FA598}"/>
    <cellStyle name="Percent 22 5 2 2 2" xfId="49200" xr:uid="{F3EF4428-3A50-40DA-B89E-B715B209842D}"/>
    <cellStyle name="Percent 22 5 2 2 2 2" xfId="49201" xr:uid="{607D1651-8CFE-4928-B34D-C7586996F3CB}"/>
    <cellStyle name="Percent 22 5 2 2 3" xfId="49202" xr:uid="{1DE6371C-98EB-4C28-BEC6-079C8F1F9A1C}"/>
    <cellStyle name="Percent 22 5 2 3" xfId="49203" xr:uid="{FF3C2F49-E983-410E-8ED2-2BE7A78A536E}"/>
    <cellStyle name="Percent 22 5 2 3 2" xfId="49204" xr:uid="{D0791390-B5D4-4E89-A2EF-5DAF4533B5B8}"/>
    <cellStyle name="Percent 22 5 2 4" xfId="49205" xr:uid="{670F0D8A-1DDD-46DE-BC44-62F4DB327FDD}"/>
    <cellStyle name="Percent 22 5 3" xfId="49206" xr:uid="{C9DD36F1-7669-4E86-8B91-0640B8F1F4C0}"/>
    <cellStyle name="Percent 22 5 3 2" xfId="49207" xr:uid="{41F8B665-C0C6-4ED1-8A4A-D0F2B931D818}"/>
    <cellStyle name="Percent 22 5 3 2 2" xfId="49208" xr:uid="{DC46BB28-3CAF-4FEA-B20A-F73264709312}"/>
    <cellStyle name="Percent 22 5 3 3" xfId="49209" xr:uid="{17A1C76A-A044-4E2A-A486-35CC1E723377}"/>
    <cellStyle name="Percent 22 5 4" xfId="49210" xr:uid="{95D8A59D-9DA5-4DAC-AD11-0086A3C15495}"/>
    <cellStyle name="Percent 22 5 4 2" xfId="49211" xr:uid="{A398D28D-338B-4CF5-8083-6BDAF5A677C4}"/>
    <cellStyle name="Percent 22 5 5" xfId="49212" xr:uid="{E6DFFA22-F408-457E-8898-A68B425F8E32}"/>
    <cellStyle name="Percent 22 6" xfId="49213" xr:uid="{16D39D4F-78B4-4F4E-B9C7-B143845FD7E1}"/>
    <cellStyle name="Percent 22 6 2" xfId="49214" xr:uid="{90941D7E-67D0-4249-9BAD-BA943F53E288}"/>
    <cellStyle name="Percent 22 6 2 2" xfId="49215" xr:uid="{3350E469-745F-4FC2-9812-1D3698EA934B}"/>
    <cellStyle name="Percent 22 6 2 2 2" xfId="49216" xr:uid="{01B752EA-26E6-497D-816C-F3DCCADD2462}"/>
    <cellStyle name="Percent 22 6 2 3" xfId="49217" xr:uid="{2AE926FD-DE14-4854-973B-E2C34F684204}"/>
    <cellStyle name="Percent 22 6 3" xfId="49218" xr:uid="{3DB770EC-67C2-4389-BDE1-7FBE4EBA9164}"/>
    <cellStyle name="Percent 22 6 3 2" xfId="49219" xr:uid="{841F915C-88E7-4796-8E99-B5893E5F191A}"/>
    <cellStyle name="Percent 22 6 4" xfId="49220" xr:uid="{FE1404E3-CB3D-4D2A-9203-E2C2D2071F44}"/>
    <cellStyle name="Percent 22 7" xfId="49221" xr:uid="{418EA5EE-A992-495B-BA15-BDE01CA07B55}"/>
    <cellStyle name="Percent 22 7 2" xfId="49222" xr:uid="{9158CB10-EA60-4DCE-A4B8-D11C73CD02BC}"/>
    <cellStyle name="Percent 22 7 2 2" xfId="49223" xr:uid="{B415BE0C-A82A-4B88-8150-A99DCFA4BCA3}"/>
    <cellStyle name="Percent 22 7 3" xfId="49224" xr:uid="{C031409E-005F-426C-8845-A2EE01CCF82E}"/>
    <cellStyle name="Percent 22 8" xfId="49225" xr:uid="{3C265978-7D69-4690-828A-4177C3A3BBEF}"/>
    <cellStyle name="Percent 22 8 2" xfId="49226" xr:uid="{DA59CE76-4EE6-442F-8DB8-9319388DFD3B}"/>
    <cellStyle name="Percent 22 9" xfId="49227" xr:uid="{BAC4F168-99FD-449A-9EB1-EB0732E9D3C8}"/>
    <cellStyle name="Percent 23" xfId="49228" xr:uid="{D5DF1C81-046F-4746-9625-82EC05D8B446}"/>
    <cellStyle name="Percent 23 2" xfId="49229" xr:uid="{414B6ED2-EBCE-45DE-B64A-600E253F9CDB}"/>
    <cellStyle name="Percent 23 2 2" xfId="49230" xr:uid="{9E721F33-283F-474A-B7FA-BA79C4DF4680}"/>
    <cellStyle name="Percent 23 2 2 2" xfId="49231" xr:uid="{FAC52DD8-B6C2-4CF2-863B-EFEB9E640567}"/>
    <cellStyle name="Percent 23 2 2 2 2" xfId="49232" xr:uid="{287DF6FD-379F-4638-B07E-3BB65808C805}"/>
    <cellStyle name="Percent 23 2 2 2 2 2" xfId="49233" xr:uid="{B7C1E897-74A0-40E2-9CD2-D2E329A038CF}"/>
    <cellStyle name="Percent 23 2 2 2 3" xfId="49234" xr:uid="{9DECEDEB-3860-42B4-84C2-80E4815C9A5A}"/>
    <cellStyle name="Percent 23 2 2 3" xfId="49235" xr:uid="{18A6D22E-375C-4907-B15C-5CCA0D28CDCB}"/>
    <cellStyle name="Percent 23 2 2 3 2" xfId="49236" xr:uid="{C1A7A381-40A7-4B25-B236-CD106276A293}"/>
    <cellStyle name="Percent 23 2 2 4" xfId="49237" xr:uid="{2AA5E0DB-0204-4241-96E9-A8D716F8AAA1}"/>
    <cellStyle name="Percent 23 2 3" xfId="49238" xr:uid="{E29595AB-64FF-42D3-84C8-2BA09CABA6F9}"/>
    <cellStyle name="Percent 23 2 3 2" xfId="49239" xr:uid="{27366560-96E5-4CE4-AE0B-AF4706384D95}"/>
    <cellStyle name="Percent 23 2 3 2 2" xfId="49240" xr:uid="{2AB10D25-1413-4C33-8AD2-156B6B13EB88}"/>
    <cellStyle name="Percent 23 2 3 3" xfId="49241" xr:uid="{30DA64FA-8C75-4E3C-AE99-12C579264279}"/>
    <cellStyle name="Percent 23 2 4" xfId="49242" xr:uid="{EF481951-99A9-45E4-9C4F-85C87573C5D4}"/>
    <cellStyle name="Percent 23 2 4 2" xfId="49243" xr:uid="{9DFC646A-FE14-485C-9829-8B2CF4BA1E27}"/>
    <cellStyle name="Percent 23 2 5" xfId="49244" xr:uid="{D1FC76D8-A42E-445C-8263-50BCAF97A7FC}"/>
    <cellStyle name="Percent 23 3" xfId="49245" xr:uid="{C9D6BAD1-E5C4-4CA7-B8A6-D01EC2629395}"/>
    <cellStyle name="Percent 23 3 2" xfId="49246" xr:uid="{AD27466D-E2D2-4F95-8CB5-E0BED7F10C53}"/>
    <cellStyle name="Percent 23 3 2 2" xfId="49247" xr:uid="{A64FF12B-F6BD-47D0-9A82-3413B1DC74F8}"/>
    <cellStyle name="Percent 23 3 2 2 2" xfId="49248" xr:uid="{2F0644F3-339C-443A-B9DE-DB512758597F}"/>
    <cellStyle name="Percent 23 3 2 2 2 2" xfId="49249" xr:uid="{16CFE8B6-2617-4B6B-AD95-09808C6D4ABD}"/>
    <cellStyle name="Percent 23 3 2 2 3" xfId="49250" xr:uid="{76A9DA7E-31F6-435A-9202-9297B43CDD24}"/>
    <cellStyle name="Percent 23 3 2 3" xfId="49251" xr:uid="{94A71F06-04A7-4263-8FBF-0DCC64907B02}"/>
    <cellStyle name="Percent 23 3 2 3 2" xfId="49252" xr:uid="{C442C51D-7FAD-4C4E-9B05-1AA926F0639A}"/>
    <cellStyle name="Percent 23 3 2 4" xfId="49253" xr:uid="{D47B2A11-5458-42DD-A936-4CC748FA030A}"/>
    <cellStyle name="Percent 23 3 3" xfId="49254" xr:uid="{AE99DEA4-3ACF-46F5-9979-7965C0BD77EE}"/>
    <cellStyle name="Percent 23 3 3 2" xfId="49255" xr:uid="{F0340CC0-500F-4DD2-8009-83B81E88C70D}"/>
    <cellStyle name="Percent 23 3 3 2 2" xfId="49256" xr:uid="{65AF0ED6-4241-4E1E-A966-A4A7FF44A68D}"/>
    <cellStyle name="Percent 23 3 3 3" xfId="49257" xr:uid="{B428DF4C-DD56-492A-941A-0CED0A62E77A}"/>
    <cellStyle name="Percent 23 3 4" xfId="49258" xr:uid="{1F4CB861-98B4-4EA9-9E2E-BDF37B1B735C}"/>
    <cellStyle name="Percent 23 3 4 2" xfId="49259" xr:uid="{A622B6CC-B6D6-4BF5-9DDC-EA6B2CBAD844}"/>
    <cellStyle name="Percent 23 3 5" xfId="49260" xr:uid="{A45AD305-23EB-4635-AE81-8F25646965BF}"/>
    <cellStyle name="Percent 23 4" xfId="49261" xr:uid="{CBC599E2-024F-4665-B37C-8ACF8EF9401A}"/>
    <cellStyle name="Percent 23 4 2" xfId="49262" xr:uid="{B2A910BD-BF9B-43F5-9253-090717CB83B2}"/>
    <cellStyle name="Percent 23 4 2 2" xfId="49263" xr:uid="{E81C5E6E-2F3D-42E1-939E-9B0872DA708F}"/>
    <cellStyle name="Percent 23 4 2 2 2" xfId="49264" xr:uid="{6F6D6ED2-2E76-4886-98CE-F658CF8E751D}"/>
    <cellStyle name="Percent 23 4 2 2 2 2" xfId="49265" xr:uid="{A29A4FD8-B6E1-4A37-9773-1F59208D1493}"/>
    <cellStyle name="Percent 23 4 2 2 3" xfId="49266" xr:uid="{E7DD9FF2-7F7E-422A-85D9-DC1676335468}"/>
    <cellStyle name="Percent 23 4 2 3" xfId="49267" xr:uid="{7C6DD62C-8435-42BA-9D00-A57F17E7BDB5}"/>
    <cellStyle name="Percent 23 4 2 3 2" xfId="49268" xr:uid="{B7586E52-0578-446D-8867-5DC17229A043}"/>
    <cellStyle name="Percent 23 4 2 4" xfId="49269" xr:uid="{F74C12BE-598D-4CF5-99E4-920517E9E16C}"/>
    <cellStyle name="Percent 23 4 3" xfId="49270" xr:uid="{CE333B6E-01D9-44B5-BA91-73E5A8EDEDC7}"/>
    <cellStyle name="Percent 23 4 3 2" xfId="49271" xr:uid="{4C9F800D-810D-4E7E-ACFA-C68417B2EFE9}"/>
    <cellStyle name="Percent 23 4 3 2 2" xfId="49272" xr:uid="{027B6CF9-04C4-48A2-A437-C6687F1B503D}"/>
    <cellStyle name="Percent 23 4 3 3" xfId="49273" xr:uid="{36765B3F-13BC-492C-B9FC-6B694226A4E3}"/>
    <cellStyle name="Percent 23 4 4" xfId="49274" xr:uid="{E22FE0C5-BB43-4DB6-A8F5-41A90C02D2C4}"/>
    <cellStyle name="Percent 23 4 4 2" xfId="49275" xr:uid="{4AAA7F5D-DBE9-4397-AE10-69E033604A6E}"/>
    <cellStyle name="Percent 23 4 5" xfId="49276" xr:uid="{184EB414-BF99-44FB-9E03-CF54F7ADB6C6}"/>
    <cellStyle name="Percent 23 5" xfId="49277" xr:uid="{DE9C5221-F41C-4FB5-99E9-29AB46FA7291}"/>
    <cellStyle name="Percent 23 5 2" xfId="49278" xr:uid="{B895C861-8EB9-4997-872B-9B190CECBAF0}"/>
    <cellStyle name="Percent 23 5 2 2" xfId="49279" xr:uid="{C09332AE-A671-4AC0-B10C-40DF6B9696E8}"/>
    <cellStyle name="Percent 23 5 2 2 2" xfId="49280" xr:uid="{84D18A5B-F9BB-4E2F-8175-366D613739A5}"/>
    <cellStyle name="Percent 23 5 2 2 2 2" xfId="49281" xr:uid="{12F8A201-68C3-4FAC-A63F-805F8F70D6CB}"/>
    <cellStyle name="Percent 23 5 2 2 3" xfId="49282" xr:uid="{FB05B4D8-05BF-4D9C-9004-C61F07EABD0F}"/>
    <cellStyle name="Percent 23 5 2 3" xfId="49283" xr:uid="{0489DCDA-5E1F-4A37-A6E4-DE6CC94AA63C}"/>
    <cellStyle name="Percent 23 5 2 3 2" xfId="49284" xr:uid="{4EE68EE2-36AB-442E-B403-2A03E57B9697}"/>
    <cellStyle name="Percent 23 5 2 4" xfId="49285" xr:uid="{AD5E9F4C-379A-4EFF-A696-FF284615CEDC}"/>
    <cellStyle name="Percent 23 5 3" xfId="49286" xr:uid="{8AEDB48D-88B4-4DFC-AC4C-EC1ED5D74720}"/>
    <cellStyle name="Percent 23 5 3 2" xfId="49287" xr:uid="{7312EE10-6FDC-4CC2-ABD0-AFD3B2323361}"/>
    <cellStyle name="Percent 23 5 3 2 2" xfId="49288" xr:uid="{E42B795E-EEA3-489E-9ECB-9CFC7A582063}"/>
    <cellStyle name="Percent 23 5 3 3" xfId="49289" xr:uid="{E78F5E0A-7645-4EE1-BDBF-609E513ED470}"/>
    <cellStyle name="Percent 23 5 4" xfId="49290" xr:uid="{5AAAE323-FDDB-4382-A730-6DC01560B98C}"/>
    <cellStyle name="Percent 23 5 4 2" xfId="49291" xr:uid="{825DB4B3-43C8-4FE1-B9C7-5BC40C12C735}"/>
    <cellStyle name="Percent 23 5 5" xfId="49292" xr:uid="{46A2B7FF-F623-4CA4-A733-C6FBA01347C8}"/>
    <cellStyle name="Percent 23 6" xfId="49293" xr:uid="{8E774868-8A9A-4B19-86B6-3C7BE0E66E4F}"/>
    <cellStyle name="Percent 23 6 2" xfId="49294" xr:uid="{A1CE70B9-52C5-4A54-AB64-F1999B91E519}"/>
    <cellStyle name="Percent 23 6 2 2" xfId="49295" xr:uid="{05002094-9640-477C-B134-333EA96D67AA}"/>
    <cellStyle name="Percent 23 6 2 2 2" xfId="49296" xr:uid="{59CBBD4F-CE04-4B50-99AB-6E01D1C43C11}"/>
    <cellStyle name="Percent 23 6 2 3" xfId="49297" xr:uid="{4E553C6E-E2FE-4024-8E12-B3EE391C736E}"/>
    <cellStyle name="Percent 23 6 3" xfId="49298" xr:uid="{DC6A0E3A-78BA-4982-A257-64BE75A707FD}"/>
    <cellStyle name="Percent 23 6 3 2" xfId="49299" xr:uid="{CC8707E8-0B37-4B00-85E5-8826531545C1}"/>
    <cellStyle name="Percent 23 6 4" xfId="49300" xr:uid="{22A4A932-3AC9-4B40-9173-22341C6D8BF0}"/>
    <cellStyle name="Percent 23 7" xfId="49301" xr:uid="{4B8C4CAB-7581-40D3-AFC3-74524E1ED839}"/>
    <cellStyle name="Percent 23 7 2" xfId="49302" xr:uid="{97C5FF6D-7371-4635-9608-9A54BDE1624C}"/>
    <cellStyle name="Percent 23 7 2 2" xfId="49303" xr:uid="{94EBB234-F5DE-4B29-9A1D-71DD567F1FDB}"/>
    <cellStyle name="Percent 23 7 3" xfId="49304" xr:uid="{8915A2DE-7162-40D3-A279-97325ACFEAD2}"/>
    <cellStyle name="Percent 23 8" xfId="49305" xr:uid="{16442923-3016-4497-B201-CFA1A0943DE3}"/>
    <cellStyle name="Percent 23 8 2" xfId="49306" xr:uid="{CDEE4899-D8F4-4B90-AB71-4515AEBA8534}"/>
    <cellStyle name="Percent 23 9" xfId="49307" xr:uid="{4B008B94-45C1-4683-8C3D-65B28A543787}"/>
    <cellStyle name="Percent 24" xfId="49308" xr:uid="{3662E8D0-8284-4947-A39F-69875EDF1BF9}"/>
    <cellStyle name="Percent 24 2" xfId="49309" xr:uid="{60AEAC93-2791-41C4-8743-2316465A2584}"/>
    <cellStyle name="Percent 24 2 2" xfId="49310" xr:uid="{84F9F15F-9FCF-4274-B93A-177D1459B7AC}"/>
    <cellStyle name="Percent 25" xfId="49311" xr:uid="{04EE757A-14A5-4977-8EB0-062EDCE9D9AB}"/>
    <cellStyle name="Percent 26" xfId="49312" xr:uid="{296E1F89-7E45-4618-82D2-C7471BCB44C6}"/>
    <cellStyle name="Percent 27" xfId="49313" xr:uid="{54939259-B1FF-40F5-97F1-C1B3681E8989}"/>
    <cellStyle name="Percent 28" xfId="49314" xr:uid="{E6D7E1E5-09FF-408C-9509-787C1C0C2844}"/>
    <cellStyle name="Percent 29" xfId="49315" xr:uid="{E02FDD16-053E-4649-B611-73FE0AECBC9E}"/>
    <cellStyle name="Percent 3" xfId="49316" xr:uid="{B8DA2F3D-A5DF-4C43-8907-73E997187FCE}"/>
    <cellStyle name="Percent 3 10" xfId="49317" xr:uid="{F72D8BA3-07B9-4599-98A6-4829300E09EE}"/>
    <cellStyle name="Percent 3 10 2" xfId="49318" xr:uid="{E3311840-4516-498B-92E9-BF6B142854C8}"/>
    <cellStyle name="Percent 3 10 2 2" xfId="49319" xr:uid="{AB41377F-2D0E-472A-8331-5F8B31FB4005}"/>
    <cellStyle name="Percent 3 10 2 2 2" xfId="49320" xr:uid="{FC47F8FE-68DC-4470-9215-7B9CD12E7552}"/>
    <cellStyle name="Percent 3 10 2 3" xfId="49321" xr:uid="{BB6495A4-4BA8-475A-ABFA-956E91CA9FD9}"/>
    <cellStyle name="Percent 3 10 3" xfId="49322" xr:uid="{02E12EF0-549B-4AAC-8DEB-2908A6207809}"/>
    <cellStyle name="Percent 3 10 3 2" xfId="49323" xr:uid="{990489AA-05E9-4FFC-BD36-DE90CDADCCC3}"/>
    <cellStyle name="Percent 3 10 4" xfId="49324" xr:uid="{36474B82-88BE-4DA6-86A2-C255C63DBEAF}"/>
    <cellStyle name="Percent 3 11" xfId="49325" xr:uid="{26FE5EE9-01C9-4FDF-BAEB-611B1D27D655}"/>
    <cellStyle name="Percent 3 11 2" xfId="49326" xr:uid="{8DA1B1C0-7B45-4330-A3B9-2AD3877EC682}"/>
    <cellStyle name="Percent 3 11 2 2" xfId="49327" xr:uid="{2190901A-CA83-4848-B429-462F24BE79EA}"/>
    <cellStyle name="Percent 3 11 3" xfId="49328" xr:uid="{1EB3BA93-8D78-4451-A89D-CC96487ECD03}"/>
    <cellStyle name="Percent 3 12" xfId="49329" xr:uid="{8652C7BE-A4EA-49D9-9427-361AC81F8DD0}"/>
    <cellStyle name="Percent 3 12 2" xfId="49330" xr:uid="{9B647B18-3927-48D8-9B70-4AA899708060}"/>
    <cellStyle name="Percent 3 13" xfId="49331" xr:uid="{1608DBB6-0BA7-40F8-AEB4-9A9D39A71174}"/>
    <cellStyle name="Percent 3 13 2" xfId="49332" xr:uid="{C03B196B-1EA8-45FC-BEF1-A875C2DBE5F0}"/>
    <cellStyle name="Percent 3 14" xfId="49333" xr:uid="{8D237363-4878-401B-B009-AB63FFC846A3}"/>
    <cellStyle name="Percent 3 15" xfId="49334" xr:uid="{D99D5433-14BD-4E77-99EE-645EA775AD29}"/>
    <cellStyle name="Percent 3 16" xfId="51541" xr:uid="{5219B0BE-C4F0-486C-9F29-31179AD03B28}"/>
    <cellStyle name="Percent 3 2" xfId="49335" xr:uid="{0A2FADD4-1818-4107-93A6-4046FC92FDF6}"/>
    <cellStyle name="Percent 3 2 10" xfId="49336" xr:uid="{7830AEE6-F9FA-417F-BEA7-DD79A9C66B68}"/>
    <cellStyle name="Percent 3 2 10 2" xfId="49337" xr:uid="{A3F8A129-757B-4A96-B0CF-571A94C0D710}"/>
    <cellStyle name="Percent 3 2 10 2 2" xfId="49338" xr:uid="{B21BE06D-E72E-4DD0-9C6B-F403E34382B3}"/>
    <cellStyle name="Percent 3 2 10 3" xfId="49339" xr:uid="{E49B8E53-20CC-4371-AB98-C4508D155B9C}"/>
    <cellStyle name="Percent 3 2 11" xfId="49340" xr:uid="{0B5BB292-4D6C-49E6-A0D4-2CA84AA472AE}"/>
    <cellStyle name="Percent 3 2 11 2" xfId="49341" xr:uid="{CE88FA61-F546-481B-B518-679623539557}"/>
    <cellStyle name="Percent 3 2 12" xfId="49342" xr:uid="{9C6B0DC7-3CAC-4616-9868-B0DE9BD48764}"/>
    <cellStyle name="Percent 3 2 12 2" xfId="49343" xr:uid="{1271042E-7401-4F01-9920-95CFCFACF779}"/>
    <cellStyle name="Percent 3 2 13" xfId="49344" xr:uid="{C06AF41F-2B1F-4507-9532-040A6C5FB1B2}"/>
    <cellStyle name="Percent 3 2 14" xfId="49345" xr:uid="{DF95E9E7-E2F5-41C3-97D1-CE23BD9CAFED}"/>
    <cellStyle name="Percent 3 2 2" xfId="49346" xr:uid="{6CB33221-B62A-4397-A737-9172FD72EB46}"/>
    <cellStyle name="Percent 3 2 2 10" xfId="49347" xr:uid="{C9ED932B-EF26-4E5B-B635-466CA5FE8293}"/>
    <cellStyle name="Percent 3 2 2 11" xfId="49348" xr:uid="{EF0C0714-AF7F-45DE-9808-7A07DF13F13E}"/>
    <cellStyle name="Percent 3 2 2 2" xfId="49349" xr:uid="{DF59D88C-9580-417B-93E5-2E17CEB854E4}"/>
    <cellStyle name="Percent 3 2 2 2 2" xfId="49350" xr:uid="{F1BADF66-914A-4B39-956C-28172816992E}"/>
    <cellStyle name="Percent 3 2 2 2 2 2" xfId="49351" xr:uid="{01A24E54-2ACC-4DB9-A69D-E8572F1AE92D}"/>
    <cellStyle name="Percent 3 2 2 2 2 2 2" xfId="49352" xr:uid="{31276F22-6BAE-4E56-B1FE-F1F151B59EFF}"/>
    <cellStyle name="Percent 3 2 2 2 2 2 2 2" xfId="49353" xr:uid="{086DDDC1-9177-4352-ACC1-9B896E0D1895}"/>
    <cellStyle name="Percent 3 2 2 2 2 2 2 2 2" xfId="49354" xr:uid="{76E2B6C0-AB64-4563-ABA0-4A3C657A92BF}"/>
    <cellStyle name="Percent 3 2 2 2 2 2 2 3" xfId="49355" xr:uid="{E31BC528-120B-41F3-996B-284D52FF7DD6}"/>
    <cellStyle name="Percent 3 2 2 2 2 2 3" xfId="49356" xr:uid="{500EB8A4-2D52-4B13-B3FD-0AA56906D764}"/>
    <cellStyle name="Percent 3 2 2 2 2 2 3 2" xfId="49357" xr:uid="{EDF876D4-87B9-413F-84AD-D7BF1FB61979}"/>
    <cellStyle name="Percent 3 2 2 2 2 2 4" xfId="49358" xr:uid="{FECEAE13-AECC-4CF3-A343-77FA7F585F45}"/>
    <cellStyle name="Percent 3 2 2 2 2 2 4 2" xfId="49359" xr:uid="{EEDA5DB5-17F9-43B1-982C-4E2643A578D8}"/>
    <cellStyle name="Percent 3 2 2 2 2 2 5" xfId="49360" xr:uid="{058B33CB-C891-4DB3-9BA4-490DE0133DE1}"/>
    <cellStyle name="Percent 3 2 2 2 2 2 6" xfId="49361" xr:uid="{E2705DF8-5D30-428F-A334-FC9366F79440}"/>
    <cellStyle name="Percent 3 2 2 2 2 3" xfId="49362" xr:uid="{30F53D28-88FA-4F7D-8234-5C16E6B571DC}"/>
    <cellStyle name="Percent 3 2 2 2 2 3 2" xfId="49363" xr:uid="{C37222C2-2F1F-487A-99B1-A986B9EE43CA}"/>
    <cellStyle name="Percent 3 2 2 2 2 3 2 2" xfId="49364" xr:uid="{3FC9509B-AF26-49DE-8248-C9E5419BD205}"/>
    <cellStyle name="Percent 3 2 2 2 2 3 3" xfId="49365" xr:uid="{F75EC302-28A3-4D7C-875F-0345DEADBAC4}"/>
    <cellStyle name="Percent 3 2 2 2 2 4" xfId="49366" xr:uid="{63AD2E10-9963-4DDD-957C-EE13029A878E}"/>
    <cellStyle name="Percent 3 2 2 2 2 4 2" xfId="49367" xr:uid="{01B34F1F-4F8D-4CA1-B4B0-C38440A4F4B8}"/>
    <cellStyle name="Percent 3 2 2 2 2 5" xfId="49368" xr:uid="{E6929BDE-38BC-4A52-A21B-E3147B2533B5}"/>
    <cellStyle name="Percent 3 2 2 2 2 5 2" xfId="49369" xr:uid="{47476337-3635-4E6F-BFEA-9FD2305AFF40}"/>
    <cellStyle name="Percent 3 2 2 2 2 6" xfId="49370" xr:uid="{2F6235BB-70C2-4CAC-932E-1B3AD1814731}"/>
    <cellStyle name="Percent 3 2 2 2 2 7" xfId="49371" xr:uid="{CEE299C1-3461-4A1B-ABE1-9C28E2755FCC}"/>
    <cellStyle name="Percent 3 2 2 2 3" xfId="49372" xr:uid="{D099FA47-EDCE-45CE-A64B-CC98D7FBFDD6}"/>
    <cellStyle name="Percent 3 2 2 2 3 2" xfId="49373" xr:uid="{6A145876-6225-4950-BBF5-A83A83EEEC1F}"/>
    <cellStyle name="Percent 3 2 2 2 3 2 2" xfId="49374" xr:uid="{794DD788-3F7B-488A-8DB9-CFA34A4B737A}"/>
    <cellStyle name="Percent 3 2 2 2 3 2 2 2" xfId="49375" xr:uid="{412B2627-11AB-4BFC-B771-464C1202AFF3}"/>
    <cellStyle name="Percent 3 2 2 2 3 2 2 2 2" xfId="49376" xr:uid="{B80D4D7F-D2B5-498E-AEB9-DACB94336DBC}"/>
    <cellStyle name="Percent 3 2 2 2 3 2 2 3" xfId="49377" xr:uid="{B11B7385-2E8A-48B8-A58B-7F129ACC0446}"/>
    <cellStyle name="Percent 3 2 2 2 3 2 3" xfId="49378" xr:uid="{55CC20D2-9B8C-408C-80D9-B9B2BC010CAA}"/>
    <cellStyle name="Percent 3 2 2 2 3 2 3 2" xfId="49379" xr:uid="{E473A4CC-ECDB-4B6D-97F7-9A9C0D7770D7}"/>
    <cellStyle name="Percent 3 2 2 2 3 2 4" xfId="49380" xr:uid="{BBFA6ED3-3F74-4FF4-A3A7-A4F35BA68E81}"/>
    <cellStyle name="Percent 3 2 2 2 3 3" xfId="49381" xr:uid="{D98889CD-AF31-41B6-BA14-F82D292D4943}"/>
    <cellStyle name="Percent 3 2 2 2 3 3 2" xfId="49382" xr:uid="{154248C0-7053-482B-A7AF-2CBD1F156CE3}"/>
    <cellStyle name="Percent 3 2 2 2 3 3 2 2" xfId="49383" xr:uid="{04C06480-4797-400C-AAF5-4319A7273286}"/>
    <cellStyle name="Percent 3 2 2 2 3 3 3" xfId="49384" xr:uid="{B9A9F1C2-90C6-4AE9-9A05-F196AC5159F0}"/>
    <cellStyle name="Percent 3 2 2 2 3 4" xfId="49385" xr:uid="{60FEA8ED-97B2-462C-98E2-93FCB667A59A}"/>
    <cellStyle name="Percent 3 2 2 2 3 4 2" xfId="49386" xr:uid="{47017658-93F5-40A6-BC60-EC60FE92521A}"/>
    <cellStyle name="Percent 3 2 2 2 3 5" xfId="49387" xr:uid="{3DA813ED-C6D8-40D1-A684-D6F3CF3D5338}"/>
    <cellStyle name="Percent 3 2 2 2 3 5 2" xfId="49388" xr:uid="{7C95C513-5381-4D9A-97C2-EA6A641C8679}"/>
    <cellStyle name="Percent 3 2 2 2 3 6" xfId="49389" xr:uid="{B3266444-84AE-4490-A37F-9A1DEFC46E15}"/>
    <cellStyle name="Percent 3 2 2 2 3 7" xfId="49390" xr:uid="{CE697279-005C-400C-A988-FB5072998CC1}"/>
    <cellStyle name="Percent 3 2 2 2 4" xfId="49391" xr:uid="{A38EF71F-3080-41D8-9496-66C1517C5AC3}"/>
    <cellStyle name="Percent 3 2 2 2 4 2" xfId="49392" xr:uid="{A1DA605D-8585-4678-9566-8B5B06E47D14}"/>
    <cellStyle name="Percent 3 2 2 2 4 2 2" xfId="49393" xr:uid="{9B1974BC-5A76-4ED8-A1DC-661068A936A8}"/>
    <cellStyle name="Percent 3 2 2 2 4 2 2 2" xfId="49394" xr:uid="{68A474CF-5793-405F-B63C-CBA56471FE2A}"/>
    <cellStyle name="Percent 3 2 2 2 4 2 3" xfId="49395" xr:uid="{071E3BA0-FF2C-485B-A5F7-B7E63AB12432}"/>
    <cellStyle name="Percent 3 2 2 2 4 3" xfId="49396" xr:uid="{EF641BCA-AD65-4138-8137-DFC48D6B55B8}"/>
    <cellStyle name="Percent 3 2 2 2 4 3 2" xfId="49397" xr:uid="{1B100986-5835-4658-99DD-EF5B4636FDE8}"/>
    <cellStyle name="Percent 3 2 2 2 4 4" xfId="49398" xr:uid="{5F5BA4AD-E603-42D1-9D6D-67C94B02C6D3}"/>
    <cellStyle name="Percent 3 2 2 2 5" xfId="49399" xr:uid="{6CB23564-31DF-4552-957C-1B887F79B530}"/>
    <cellStyle name="Percent 3 2 2 2 5 2" xfId="49400" xr:uid="{D9A7549F-668D-40D5-ACDA-ECBFAAB2E2D6}"/>
    <cellStyle name="Percent 3 2 2 2 5 2 2" xfId="49401" xr:uid="{024077DA-D937-4E98-BBFD-38031A216D42}"/>
    <cellStyle name="Percent 3 2 2 2 5 3" xfId="49402" xr:uid="{C4914F87-2440-444B-B1BA-28821BF339FF}"/>
    <cellStyle name="Percent 3 2 2 2 6" xfId="49403" xr:uid="{6C8AB80B-8B81-4F96-AA3C-0FCCE2B9C905}"/>
    <cellStyle name="Percent 3 2 2 2 6 2" xfId="49404" xr:uid="{8422798E-BE7F-4CD1-85B0-D3439E118515}"/>
    <cellStyle name="Percent 3 2 2 2 7" xfId="49405" xr:uid="{86CED8DA-BC0A-42BA-92CF-62196CBEE3F1}"/>
    <cellStyle name="Percent 3 2 2 2 7 2" xfId="49406" xr:uid="{8CE48CFE-63EA-4A97-B29A-0FCFD34E23F2}"/>
    <cellStyle name="Percent 3 2 2 2 8" xfId="49407" xr:uid="{96B7D257-15BE-43C0-B00D-8DD65071D074}"/>
    <cellStyle name="Percent 3 2 2 2 9" xfId="49408" xr:uid="{12352F7C-9167-4D52-92BD-52510D935AF7}"/>
    <cellStyle name="Percent 3 2 2 3" xfId="49409" xr:uid="{94AB0C43-CF4E-4931-A951-89C280850F34}"/>
    <cellStyle name="Percent 3 2 2 3 2" xfId="49410" xr:uid="{F66144FB-8CB1-4424-91ED-BCF02518A0B6}"/>
    <cellStyle name="Percent 3 2 2 3 2 2" xfId="49411" xr:uid="{146FC158-9AB8-4710-A630-1ED5DFF1956B}"/>
    <cellStyle name="Percent 3 2 2 3 2 2 2" xfId="49412" xr:uid="{2B3FAF37-6A61-4AE4-B569-E281EC123BC5}"/>
    <cellStyle name="Percent 3 2 2 3 2 2 2 2" xfId="49413" xr:uid="{ABCAA071-96D4-4BBB-A048-CA2D68E7AFAB}"/>
    <cellStyle name="Percent 3 2 2 3 2 2 2 2 2" xfId="49414" xr:uid="{99721A9F-5DDA-47B1-9F4E-DC848ECDB260}"/>
    <cellStyle name="Percent 3 2 2 3 2 2 2 3" xfId="49415" xr:uid="{1AE6DEED-8308-492D-BD05-FD81526681DB}"/>
    <cellStyle name="Percent 3 2 2 3 2 2 3" xfId="49416" xr:uid="{B02C47C6-9B64-43E0-8F9D-2CF30A58302B}"/>
    <cellStyle name="Percent 3 2 2 3 2 2 3 2" xfId="49417" xr:uid="{69D53F46-EDFC-4A12-BA0E-A17A17F4BE5C}"/>
    <cellStyle name="Percent 3 2 2 3 2 2 4" xfId="49418" xr:uid="{17E99B3C-99F9-4DDE-B24C-85BE80886B67}"/>
    <cellStyle name="Percent 3 2 2 3 2 3" xfId="49419" xr:uid="{B4CFFE90-7F26-4E17-91A6-4EC52CD3D4ED}"/>
    <cellStyle name="Percent 3 2 2 3 2 3 2" xfId="49420" xr:uid="{3968CB88-10E1-4582-B2F1-D726D8CFBE86}"/>
    <cellStyle name="Percent 3 2 2 3 2 3 2 2" xfId="49421" xr:uid="{0B1ED74F-80A6-4AED-9BB5-95C9A1130358}"/>
    <cellStyle name="Percent 3 2 2 3 2 3 3" xfId="49422" xr:uid="{BFAF72C8-1486-4F22-A00B-2E8E81320663}"/>
    <cellStyle name="Percent 3 2 2 3 2 4" xfId="49423" xr:uid="{F4A56376-CBF8-4A63-ABB2-389E07FDE095}"/>
    <cellStyle name="Percent 3 2 2 3 2 4 2" xfId="49424" xr:uid="{896B9CEF-5985-42E2-8027-4D123F5E4D78}"/>
    <cellStyle name="Percent 3 2 2 3 2 5" xfId="49425" xr:uid="{4ECFD3FB-A67E-46BF-A0AA-E4C00D57DAA0}"/>
    <cellStyle name="Percent 3 2 2 3 2 5 2" xfId="49426" xr:uid="{DE48E53D-3D92-4698-B199-675B844ED904}"/>
    <cellStyle name="Percent 3 2 2 3 2 6" xfId="49427" xr:uid="{689E878B-0821-4AFB-B93E-8D5C5483F4FE}"/>
    <cellStyle name="Percent 3 2 2 3 2 7" xfId="49428" xr:uid="{0C895191-DB0F-43CF-9D88-EAD04FDD80EB}"/>
    <cellStyle name="Percent 3 2 2 3 3" xfId="49429" xr:uid="{2B81C0CC-753E-44A5-A395-F21591474C93}"/>
    <cellStyle name="Percent 3 2 2 3 3 2" xfId="49430" xr:uid="{D53ADD81-74AE-42B1-8359-1C93071BABEA}"/>
    <cellStyle name="Percent 3 2 2 3 3 2 2" xfId="49431" xr:uid="{62552B34-F985-434F-80FF-D64AE3B8B560}"/>
    <cellStyle name="Percent 3 2 2 3 3 2 2 2" xfId="49432" xr:uid="{F6EE7FD7-3700-485D-BFD0-C2D402F1FA79}"/>
    <cellStyle name="Percent 3 2 2 3 3 2 3" xfId="49433" xr:uid="{C9F7359C-976E-4728-8C09-35EBDE397A96}"/>
    <cellStyle name="Percent 3 2 2 3 3 3" xfId="49434" xr:uid="{B8464F21-CFCB-492E-B9D6-F6C714C62752}"/>
    <cellStyle name="Percent 3 2 2 3 3 3 2" xfId="49435" xr:uid="{DCD24768-5814-4A29-BE88-FBB9325681D5}"/>
    <cellStyle name="Percent 3 2 2 3 3 4" xfId="49436" xr:uid="{480D234F-D70E-4FFD-92C3-F6AB135F7E16}"/>
    <cellStyle name="Percent 3 2 2 3 4" xfId="49437" xr:uid="{CC64BC18-E8C0-4A52-85B8-948B7D3C7228}"/>
    <cellStyle name="Percent 3 2 2 3 4 2" xfId="49438" xr:uid="{D759E156-A15F-4B8B-9201-280CA48097DA}"/>
    <cellStyle name="Percent 3 2 2 3 4 2 2" xfId="49439" xr:uid="{715E4F97-1E5D-482F-8E2D-8F88057FB2BE}"/>
    <cellStyle name="Percent 3 2 2 3 4 3" xfId="49440" xr:uid="{8D0FC3EF-38C7-45C7-9464-8BF4EDBFEE15}"/>
    <cellStyle name="Percent 3 2 2 3 5" xfId="49441" xr:uid="{91CC3CFC-4AD7-4626-A77D-76C59506A385}"/>
    <cellStyle name="Percent 3 2 2 3 5 2" xfId="49442" xr:uid="{36646FB7-A9F8-43A1-91F5-10106D2C347F}"/>
    <cellStyle name="Percent 3 2 2 3 6" xfId="49443" xr:uid="{8A049A86-1062-47F4-8D24-73F5DB3F0D85}"/>
    <cellStyle name="Percent 3 2 2 3 6 2" xfId="49444" xr:uid="{B1C3259D-E6AD-4984-B92B-F6B8045EFA9A}"/>
    <cellStyle name="Percent 3 2 2 3 7" xfId="49445" xr:uid="{C8D6D497-408C-416F-A12B-C38C01AD1873}"/>
    <cellStyle name="Percent 3 2 2 3 8" xfId="49446" xr:uid="{4CE8B7CF-259D-4B64-9F1C-631F61DA23BE}"/>
    <cellStyle name="Percent 3 2 2 4" xfId="49447" xr:uid="{A228CECC-3DF9-4020-A987-88EA88006736}"/>
    <cellStyle name="Percent 3 2 2 4 2" xfId="49448" xr:uid="{581A7EF9-EEEE-457E-9915-E08E1BB60D91}"/>
    <cellStyle name="Percent 3 2 2 4 2 2" xfId="49449" xr:uid="{1E80FFF2-BABD-4293-8FC5-1FA25A8B569B}"/>
    <cellStyle name="Percent 3 2 2 4 2 2 2" xfId="49450" xr:uid="{9CC81D70-6124-42DB-9DBB-939A79E5C9DB}"/>
    <cellStyle name="Percent 3 2 2 4 2 2 2 2" xfId="49451" xr:uid="{232A0F3F-82B4-4339-8AC8-FC5CBA4D456A}"/>
    <cellStyle name="Percent 3 2 2 4 2 2 3" xfId="49452" xr:uid="{0354EC5E-590A-4CFB-95EB-67E0CE94E440}"/>
    <cellStyle name="Percent 3 2 2 4 2 3" xfId="49453" xr:uid="{92563D1A-60AE-4400-9452-6CAE9ACA5770}"/>
    <cellStyle name="Percent 3 2 2 4 2 3 2" xfId="49454" xr:uid="{0846F73F-5355-4254-BBD3-B898FA5E4A07}"/>
    <cellStyle name="Percent 3 2 2 4 2 4" xfId="49455" xr:uid="{AE4DEE2C-20C6-4DFD-B66B-CA3E77E8A47A}"/>
    <cellStyle name="Percent 3 2 2 4 3" xfId="49456" xr:uid="{74E09887-F994-49D2-9A05-FA71A5ADA111}"/>
    <cellStyle name="Percent 3 2 2 4 3 2" xfId="49457" xr:uid="{3C7FA293-E5F5-4428-AF9E-AE64060AF41C}"/>
    <cellStyle name="Percent 3 2 2 4 3 2 2" xfId="49458" xr:uid="{C4B7B61D-CB59-4B8A-A5BC-7AB1CDBE56D7}"/>
    <cellStyle name="Percent 3 2 2 4 3 3" xfId="49459" xr:uid="{066D05ED-5349-456E-A2EE-3D5950E7CA4E}"/>
    <cellStyle name="Percent 3 2 2 4 4" xfId="49460" xr:uid="{A6367ACE-DFE5-457F-B971-AC08F68E4607}"/>
    <cellStyle name="Percent 3 2 2 4 4 2" xfId="49461" xr:uid="{8C90EF83-16C6-4AF1-BA1F-37DB0A5B7D88}"/>
    <cellStyle name="Percent 3 2 2 4 5" xfId="49462" xr:uid="{75CE822C-463B-47D6-A1B4-825C11922F04}"/>
    <cellStyle name="Percent 3 2 2 4 5 2" xfId="49463" xr:uid="{4D313775-92B8-496A-932E-21BC764186A1}"/>
    <cellStyle name="Percent 3 2 2 4 6" xfId="49464" xr:uid="{AB3B8F92-19AF-4783-8ABD-24FA0B464C18}"/>
    <cellStyle name="Percent 3 2 2 4 7" xfId="49465" xr:uid="{D2C43ED7-90F6-46DA-8F32-AF8E246A91DE}"/>
    <cellStyle name="Percent 3 2 2 5" xfId="49466" xr:uid="{453EF533-5547-4886-BEE1-FE159CEE5360}"/>
    <cellStyle name="Percent 3 2 2 5 2" xfId="49467" xr:uid="{4163DBF6-5CED-45BD-BDDE-BE072FD329DB}"/>
    <cellStyle name="Percent 3 2 2 5 2 2" xfId="49468" xr:uid="{414FA832-D376-4AED-B44F-0BE0E8357010}"/>
    <cellStyle name="Percent 3 2 2 5 2 2 2" xfId="49469" xr:uid="{85B5BAF1-DF52-4680-BB01-FAB26FE1AEA6}"/>
    <cellStyle name="Percent 3 2 2 5 2 2 2 2" xfId="49470" xr:uid="{61DD6C3F-A410-4FB8-B8D6-9AC27E70CC74}"/>
    <cellStyle name="Percent 3 2 2 5 2 2 3" xfId="49471" xr:uid="{DD94FC65-F46D-478A-A0B5-042080132B03}"/>
    <cellStyle name="Percent 3 2 2 5 2 3" xfId="49472" xr:uid="{341E6E1D-A4DB-427B-B47D-586817B5EEFA}"/>
    <cellStyle name="Percent 3 2 2 5 2 3 2" xfId="49473" xr:uid="{C18DF0F2-D986-4834-8307-EF4A93687D3B}"/>
    <cellStyle name="Percent 3 2 2 5 2 4" xfId="49474" xr:uid="{3DA48B0D-4A72-4FA4-9AD0-574402942D2B}"/>
    <cellStyle name="Percent 3 2 2 5 3" xfId="49475" xr:uid="{A32D9E69-4D6F-439C-A57E-4E0D41C8CDDD}"/>
    <cellStyle name="Percent 3 2 2 5 3 2" xfId="49476" xr:uid="{1AC01977-23A0-4976-9EA2-640956E0174B}"/>
    <cellStyle name="Percent 3 2 2 5 3 2 2" xfId="49477" xr:uid="{D725878E-49ED-425A-B00F-827D702CB071}"/>
    <cellStyle name="Percent 3 2 2 5 3 3" xfId="49478" xr:uid="{EFB14EEB-46A4-4F2F-B48F-470D9DC0F066}"/>
    <cellStyle name="Percent 3 2 2 5 4" xfId="49479" xr:uid="{EA44963A-728B-4548-8BF8-8BBF5F71DDCF}"/>
    <cellStyle name="Percent 3 2 2 5 4 2" xfId="49480" xr:uid="{DA0F0B24-162A-48E7-9960-ED6418A3C060}"/>
    <cellStyle name="Percent 3 2 2 5 5" xfId="49481" xr:uid="{40BC7529-BA26-43C5-A23E-0A882DDFA59B}"/>
    <cellStyle name="Percent 3 2 2 6" xfId="49482" xr:uid="{4C5FC728-EBA8-4715-AF7E-92A80478CF89}"/>
    <cellStyle name="Percent 3 2 2 6 2" xfId="49483" xr:uid="{91CBCC0A-9E11-4C65-8B87-AD7F455C61F2}"/>
    <cellStyle name="Percent 3 2 2 6 2 2" xfId="49484" xr:uid="{47D40943-D326-4666-8374-196159DCC7AB}"/>
    <cellStyle name="Percent 3 2 2 6 2 2 2" xfId="49485" xr:uid="{C4132AF0-7F45-4ADF-B0B0-C06F36F0214E}"/>
    <cellStyle name="Percent 3 2 2 6 2 3" xfId="49486" xr:uid="{263B913E-03EF-47D8-8F72-F2A4EFB607DF}"/>
    <cellStyle name="Percent 3 2 2 6 3" xfId="49487" xr:uid="{EBFC20E5-02AB-4A55-AD41-FB53DB9C8EE0}"/>
    <cellStyle name="Percent 3 2 2 6 3 2" xfId="49488" xr:uid="{82EB1E78-90BB-4F6B-8F17-7C73CF3C943E}"/>
    <cellStyle name="Percent 3 2 2 6 4" xfId="49489" xr:uid="{2626857B-ACD2-4901-A6D9-D1F972BD8ED8}"/>
    <cellStyle name="Percent 3 2 2 7" xfId="49490" xr:uid="{CA1182D4-7DED-451D-BAEF-C3730AEE0A38}"/>
    <cellStyle name="Percent 3 2 2 7 2" xfId="49491" xr:uid="{9A4DDD0C-FDB7-432F-A6D1-E4C5C8632875}"/>
    <cellStyle name="Percent 3 2 2 7 2 2" xfId="49492" xr:uid="{CCB48069-7B99-4E57-81AC-550A2F8DBCCC}"/>
    <cellStyle name="Percent 3 2 2 7 3" xfId="49493" xr:uid="{836BAA4B-2710-4054-8BA6-0F1CBF99B0AA}"/>
    <cellStyle name="Percent 3 2 2 8" xfId="49494" xr:uid="{014EF3FD-42E2-4E26-98EC-347DCB3B50CD}"/>
    <cellStyle name="Percent 3 2 2 8 2" xfId="49495" xr:uid="{64A8D907-233F-4BCE-AB08-3FBAF5EDF74D}"/>
    <cellStyle name="Percent 3 2 2 9" xfId="49496" xr:uid="{1458E512-F0AF-4EBB-BD1E-6676243EE0C3}"/>
    <cellStyle name="Percent 3 2 2 9 2" xfId="49497" xr:uid="{E4C31752-9E98-4571-AF19-FD32DA1EC879}"/>
    <cellStyle name="Percent 3 2 3" xfId="49498" xr:uid="{33D75874-9F70-412F-B5B8-0EEEC7F51E48}"/>
    <cellStyle name="Percent 3 2 3 2" xfId="49499" xr:uid="{61248944-DA1F-4970-A7F1-5B4409739C64}"/>
    <cellStyle name="Percent 3 2 3 2 2" xfId="49500" xr:uid="{2D95C2A2-6D15-4C68-BC69-B2AAD7B485D5}"/>
    <cellStyle name="Percent 3 2 3 2 2 2" xfId="49501" xr:uid="{EAB77DE1-A7D0-459E-BF63-93FE1D5CFA0B}"/>
    <cellStyle name="Percent 3 2 3 2 2 2 2" xfId="49502" xr:uid="{47316DDB-6F3D-4E15-A7B6-56D80E29F196}"/>
    <cellStyle name="Percent 3 2 3 2 2 2 2 2" xfId="49503" xr:uid="{BBD65273-39CC-4C2D-A894-676227B87ED6}"/>
    <cellStyle name="Percent 3 2 3 2 2 2 3" xfId="49504" xr:uid="{B101431A-2238-4782-979F-36F0D2ED1C66}"/>
    <cellStyle name="Percent 3 2 3 2 2 3" xfId="49505" xr:uid="{CD7FE887-39C8-495D-9E3F-04810FC8925D}"/>
    <cellStyle name="Percent 3 2 3 2 2 3 2" xfId="49506" xr:uid="{ADF0A284-CEC9-423F-A702-9204D778FAAD}"/>
    <cellStyle name="Percent 3 2 3 2 2 4" xfId="49507" xr:uid="{3E63CA43-29CF-4ED7-BF03-0AEF8434BDC4}"/>
    <cellStyle name="Percent 3 2 3 2 2 4 2" xfId="49508" xr:uid="{BC01F476-2C7E-42AA-B09A-32B17F6B7D00}"/>
    <cellStyle name="Percent 3 2 3 2 2 5" xfId="49509" xr:uid="{3B73DE20-D7D0-4693-971E-B10990BDA559}"/>
    <cellStyle name="Percent 3 2 3 2 2 6" xfId="49510" xr:uid="{40166CA3-001C-4C83-BF5E-BF58ED031011}"/>
    <cellStyle name="Percent 3 2 3 2 3" xfId="49511" xr:uid="{6F9FFF54-54AB-415A-9D38-49A5EB3FE661}"/>
    <cellStyle name="Percent 3 2 3 2 3 2" xfId="49512" xr:uid="{453378AD-8914-4BA1-8231-B88BFA1AC02C}"/>
    <cellStyle name="Percent 3 2 3 2 3 2 2" xfId="49513" xr:uid="{4CB6ADD5-076B-4FFE-8126-E80F413CCEC8}"/>
    <cellStyle name="Percent 3 2 3 2 3 3" xfId="49514" xr:uid="{757185C8-02C0-48EF-BD9C-B7117D09B044}"/>
    <cellStyle name="Percent 3 2 3 2 4" xfId="49515" xr:uid="{DC825394-CEED-4323-A874-E4EB7FAC0DB9}"/>
    <cellStyle name="Percent 3 2 3 2 4 2" xfId="49516" xr:uid="{58905927-D3EB-489C-879E-3B84D2A6D07C}"/>
    <cellStyle name="Percent 3 2 3 2 5" xfId="49517" xr:uid="{FE0F8D4C-73F7-49FE-8103-3BB39C071C06}"/>
    <cellStyle name="Percent 3 2 3 2 5 2" xfId="49518" xr:uid="{BCBDD78E-85EA-416C-911C-B42E47BE02E8}"/>
    <cellStyle name="Percent 3 2 3 2 6" xfId="49519" xr:uid="{95282FB0-F2E7-41BA-AFC2-D8033D328836}"/>
    <cellStyle name="Percent 3 2 3 2 7" xfId="49520" xr:uid="{E173C1FD-0FB7-4904-8240-7C3FB0DBAFE6}"/>
    <cellStyle name="Percent 3 2 3 3" xfId="49521" xr:uid="{3BFBCE88-F493-4CFE-8069-514199CF5D36}"/>
    <cellStyle name="Percent 3 2 3 3 2" xfId="49522" xr:uid="{2DD7CF30-1758-4FEA-B5B1-6D9C0382B899}"/>
    <cellStyle name="Percent 3 2 3 3 2 2" xfId="49523" xr:uid="{50DA28AF-820F-4083-AF62-5EF8967143BC}"/>
    <cellStyle name="Percent 3 2 3 3 2 2 2" xfId="49524" xr:uid="{E5B869F8-9F26-4ABF-A8DD-88097773C4C4}"/>
    <cellStyle name="Percent 3 2 3 3 2 2 2 2" xfId="49525" xr:uid="{7ABDA2BE-2447-4278-A960-FF42B7AD995E}"/>
    <cellStyle name="Percent 3 2 3 3 2 2 3" xfId="49526" xr:uid="{C4B09E5F-3F0D-4964-9265-22A305DA4B8C}"/>
    <cellStyle name="Percent 3 2 3 3 2 3" xfId="49527" xr:uid="{71D754E3-344B-45FA-93AC-40978F4265A8}"/>
    <cellStyle name="Percent 3 2 3 3 2 3 2" xfId="49528" xr:uid="{BA7FDA88-6E3D-4743-9C2C-0CF4B361836D}"/>
    <cellStyle name="Percent 3 2 3 3 2 4" xfId="49529" xr:uid="{F350E38B-1DD0-4425-9623-20F837F76CB8}"/>
    <cellStyle name="Percent 3 2 3 3 3" xfId="49530" xr:uid="{60E3F77F-F57B-48D9-950D-12133E1D7D5D}"/>
    <cellStyle name="Percent 3 2 3 3 3 2" xfId="49531" xr:uid="{C39D5B17-DE43-4004-ACBE-CD2FB3E895AC}"/>
    <cellStyle name="Percent 3 2 3 3 3 2 2" xfId="49532" xr:uid="{AA2FA26F-2350-4C4D-A7D9-E64C52EAECD0}"/>
    <cellStyle name="Percent 3 2 3 3 3 3" xfId="49533" xr:uid="{68A3ABC2-A126-476B-9B17-15C0F91DE697}"/>
    <cellStyle name="Percent 3 2 3 3 4" xfId="49534" xr:uid="{A83EAC92-AA6E-4306-B7D0-780074F7A46B}"/>
    <cellStyle name="Percent 3 2 3 3 4 2" xfId="49535" xr:uid="{090E2D5C-0278-4536-A3FD-69090226632F}"/>
    <cellStyle name="Percent 3 2 3 3 5" xfId="49536" xr:uid="{9B5B9BD1-2131-401D-926D-31146E54093C}"/>
    <cellStyle name="Percent 3 2 3 3 5 2" xfId="49537" xr:uid="{BD5DD8BE-D79B-401D-B375-ED0FEEAFC242}"/>
    <cellStyle name="Percent 3 2 3 3 6" xfId="49538" xr:uid="{70533585-138A-489E-8FBA-F52FC2E8A3E4}"/>
    <cellStyle name="Percent 3 2 3 3 7" xfId="49539" xr:uid="{DAD65A39-1EEE-474A-8C96-87C60C4155BF}"/>
    <cellStyle name="Percent 3 2 3 4" xfId="49540" xr:uid="{7F3E6FA0-6101-4D07-86AD-210A4383428A}"/>
    <cellStyle name="Percent 3 2 3 4 2" xfId="49541" xr:uid="{B7A46724-6936-4DFA-BDB6-806642E3ECFB}"/>
    <cellStyle name="Percent 3 2 3 4 2 2" xfId="49542" xr:uid="{B61D540E-D5BE-4AA3-AE81-1A856AF761BC}"/>
    <cellStyle name="Percent 3 2 3 4 2 2 2" xfId="49543" xr:uid="{BD64A7C1-C382-4B13-8096-A205AD240E7B}"/>
    <cellStyle name="Percent 3 2 3 4 2 3" xfId="49544" xr:uid="{810E2B00-2898-47FA-94CF-1D2AF3B5E521}"/>
    <cellStyle name="Percent 3 2 3 4 3" xfId="49545" xr:uid="{9127D445-09D2-47E1-A9CD-FA2ECE891FAD}"/>
    <cellStyle name="Percent 3 2 3 4 3 2" xfId="49546" xr:uid="{E4CE27C0-9E48-4220-92D4-D209A61491C7}"/>
    <cellStyle name="Percent 3 2 3 4 4" xfId="49547" xr:uid="{0CD92BAD-E389-4DE6-8B8E-58866BA9FD3B}"/>
    <cellStyle name="Percent 3 2 3 5" xfId="49548" xr:uid="{318B8691-A547-4053-BF4B-0FAA7377C7E7}"/>
    <cellStyle name="Percent 3 2 3 5 2" xfId="49549" xr:uid="{BB25AF23-74B2-4086-B860-626B68ECC888}"/>
    <cellStyle name="Percent 3 2 3 5 2 2" xfId="49550" xr:uid="{BC6523C4-1CDC-4281-AE78-F99833A0C1C9}"/>
    <cellStyle name="Percent 3 2 3 5 3" xfId="49551" xr:uid="{590D464C-90A7-4200-B149-0A40A101CDB9}"/>
    <cellStyle name="Percent 3 2 3 6" xfId="49552" xr:uid="{A011516B-28E5-43DB-BFF9-0E0CCD0BF668}"/>
    <cellStyle name="Percent 3 2 3 6 2" xfId="49553" xr:uid="{AB4931E9-F04D-4FA0-B418-356F2477BE2D}"/>
    <cellStyle name="Percent 3 2 3 7" xfId="49554" xr:uid="{67CA2013-E7CE-4487-850F-F6995A5B908E}"/>
    <cellStyle name="Percent 3 2 3 7 2" xfId="49555" xr:uid="{551046B1-DEC4-4584-A4C3-E2C969A113EB}"/>
    <cellStyle name="Percent 3 2 3 8" xfId="49556" xr:uid="{CA9419D1-FF3A-4D59-AEE1-256BCB7488BF}"/>
    <cellStyle name="Percent 3 2 3 9" xfId="49557" xr:uid="{891E28AD-AFE3-4FF1-B8C8-9C2C4D11C512}"/>
    <cellStyle name="Percent 3 2 4" xfId="49558" xr:uid="{321D93B2-9164-4B45-BD6C-B4A00BEEC647}"/>
    <cellStyle name="Percent 3 2 4 2" xfId="49559" xr:uid="{275A0C99-1CBD-4396-AEE2-13DDEE12DE8F}"/>
    <cellStyle name="Percent 3 2 4 2 2" xfId="49560" xr:uid="{EB25AC3D-99D3-484B-96AE-3B0280223247}"/>
    <cellStyle name="Percent 3 2 4 2 2 2" xfId="49561" xr:uid="{2877FC72-1A75-4BD8-B11E-72D23DC300CC}"/>
    <cellStyle name="Percent 3 2 4 2 2 2 2" xfId="49562" xr:uid="{D3096D9E-0831-4040-BFF4-1E3AC510F7DA}"/>
    <cellStyle name="Percent 3 2 4 2 2 2 2 2" xfId="49563" xr:uid="{1169FBDA-8C31-4018-A39D-22E94D156F10}"/>
    <cellStyle name="Percent 3 2 4 2 2 2 3" xfId="49564" xr:uid="{0B40958B-4B03-4EBD-B9E6-E535CDAF24FC}"/>
    <cellStyle name="Percent 3 2 4 2 2 3" xfId="49565" xr:uid="{CB8DBAE2-83A9-4594-BE7F-489A1EA489AC}"/>
    <cellStyle name="Percent 3 2 4 2 2 3 2" xfId="49566" xr:uid="{43396D4D-DEC2-458C-AD11-51E5F20102EB}"/>
    <cellStyle name="Percent 3 2 4 2 2 4" xfId="49567" xr:uid="{721C9B56-8150-4EB5-9EDD-890700CB744D}"/>
    <cellStyle name="Percent 3 2 4 2 3" xfId="49568" xr:uid="{27CEA819-AE17-427F-AC78-3AAEB6E090A1}"/>
    <cellStyle name="Percent 3 2 4 2 3 2" xfId="49569" xr:uid="{7B48AF40-4DF5-474D-A8FA-CD8375A39EC2}"/>
    <cellStyle name="Percent 3 2 4 2 3 2 2" xfId="49570" xr:uid="{50BA655A-AB32-407E-8E9F-1AAAEE5C1BE6}"/>
    <cellStyle name="Percent 3 2 4 2 3 3" xfId="49571" xr:uid="{1A32F1DA-25FA-4A39-B1D3-6B5EA0C0A840}"/>
    <cellStyle name="Percent 3 2 4 2 4" xfId="49572" xr:uid="{033251E4-66FF-4A20-8FFC-EB52BB3020F9}"/>
    <cellStyle name="Percent 3 2 4 2 4 2" xfId="49573" xr:uid="{247191A9-59B3-4BD7-AF26-82B77A9EEAD6}"/>
    <cellStyle name="Percent 3 2 4 2 5" xfId="49574" xr:uid="{2586329F-791C-4F55-955C-60DC2DC1FC62}"/>
    <cellStyle name="Percent 3 2 4 2 5 2" xfId="49575" xr:uid="{16F16674-26F2-4221-9A46-48DF0F767F4E}"/>
    <cellStyle name="Percent 3 2 4 2 6" xfId="49576" xr:uid="{2EFB7B48-5AAC-4B7E-85C8-E12BD648CD78}"/>
    <cellStyle name="Percent 3 2 4 2 7" xfId="49577" xr:uid="{712C06F3-7800-48DD-896F-D73A945698B5}"/>
    <cellStyle name="Percent 3 2 4 3" xfId="49578" xr:uid="{46472242-B245-4C0C-BC9F-BC65F56D61AF}"/>
    <cellStyle name="Percent 3 2 4 3 2" xfId="49579" xr:uid="{02E061B3-54BA-4417-B617-A1A7018DFD0C}"/>
    <cellStyle name="Percent 3 2 4 3 2 2" xfId="49580" xr:uid="{79B1DE77-8FDC-4F63-B40F-77BE43A2E1A9}"/>
    <cellStyle name="Percent 3 2 4 3 2 2 2" xfId="49581" xr:uid="{5E5356D6-8F23-4A5F-B3BD-D18D648E1097}"/>
    <cellStyle name="Percent 3 2 4 3 2 3" xfId="49582" xr:uid="{7117FA11-8497-4B7D-BEAE-6E01E71C6D55}"/>
    <cellStyle name="Percent 3 2 4 3 3" xfId="49583" xr:uid="{ED7A6A61-E919-4A4F-9F2F-CE64C3F1D6F4}"/>
    <cellStyle name="Percent 3 2 4 3 3 2" xfId="49584" xr:uid="{D1C444B9-88A2-4E47-91B0-43A19559ECE6}"/>
    <cellStyle name="Percent 3 2 4 3 4" xfId="49585" xr:uid="{0F4C9011-F565-4B49-A4D8-686EB35314FC}"/>
    <cellStyle name="Percent 3 2 4 4" xfId="49586" xr:uid="{7545379E-B46C-4E16-8076-096C69A7D795}"/>
    <cellStyle name="Percent 3 2 4 4 2" xfId="49587" xr:uid="{7359008D-DAE7-45F3-A30B-0D34F7DCCD7B}"/>
    <cellStyle name="Percent 3 2 4 4 2 2" xfId="49588" xr:uid="{6AAED1E7-AED9-430E-B59B-9A6099B61183}"/>
    <cellStyle name="Percent 3 2 4 4 3" xfId="49589" xr:uid="{49D25772-8F13-4025-AC9B-22460C87B288}"/>
    <cellStyle name="Percent 3 2 4 5" xfId="49590" xr:uid="{593AD849-573A-4F9D-B052-11C30361B254}"/>
    <cellStyle name="Percent 3 2 4 5 2" xfId="49591" xr:uid="{32685C50-0873-4A97-97C2-5EBA17582B84}"/>
    <cellStyle name="Percent 3 2 4 6" xfId="49592" xr:uid="{C3FC1AEE-7C76-4D17-87F9-6D561EF15F5A}"/>
    <cellStyle name="Percent 3 2 4 6 2" xfId="49593" xr:uid="{05C31CD8-0EB8-4DF3-9A8A-7FFE9040A35F}"/>
    <cellStyle name="Percent 3 2 4 7" xfId="49594" xr:uid="{FC3C00B3-0A18-4908-8003-3529C42DA533}"/>
    <cellStyle name="Percent 3 2 4 8" xfId="49595" xr:uid="{DC929F85-536E-4EEF-B87C-29023A4698CB}"/>
    <cellStyle name="Percent 3 2 5" xfId="49596" xr:uid="{720C0B2A-4289-4386-AC84-52C9CE15F3EB}"/>
    <cellStyle name="Percent 3 2 5 2" xfId="49597" xr:uid="{B58F05F0-44DB-4179-A570-3BE5DF1622C2}"/>
    <cellStyle name="Percent 3 2 5 2 2" xfId="49598" xr:uid="{ED7CC18C-1B47-486E-AD59-5754119F1A9C}"/>
    <cellStyle name="Percent 3 2 5 2 2 2" xfId="49599" xr:uid="{A0246192-3083-482F-AF91-3C6898B3925E}"/>
    <cellStyle name="Percent 3 2 5 2 2 2 2" xfId="49600" xr:uid="{28E1F497-50CF-4F83-9A9F-024F266BA1EA}"/>
    <cellStyle name="Percent 3 2 5 2 2 3" xfId="49601" xr:uid="{F60925E7-3C75-4456-94AA-DEF1C9254FD2}"/>
    <cellStyle name="Percent 3 2 5 2 3" xfId="49602" xr:uid="{98948042-2F43-4C84-B56B-8467733D14FD}"/>
    <cellStyle name="Percent 3 2 5 2 3 2" xfId="49603" xr:uid="{8B69AF30-419B-4032-948A-89CD552BDEF5}"/>
    <cellStyle name="Percent 3 2 5 2 4" xfId="49604" xr:uid="{A2E19BB4-C3B7-4868-AC04-632B1D0F7D5B}"/>
    <cellStyle name="Percent 3 2 5 3" xfId="49605" xr:uid="{9C850E1C-636A-4CB6-BFCA-707B388DCFC5}"/>
    <cellStyle name="Percent 3 2 5 3 2" xfId="49606" xr:uid="{596549C8-E50D-4AE6-91AF-26E9791E90AB}"/>
    <cellStyle name="Percent 3 2 5 3 2 2" xfId="49607" xr:uid="{39493494-0A89-4E14-B005-A2DA28C5D4AE}"/>
    <cellStyle name="Percent 3 2 5 3 3" xfId="49608" xr:uid="{69F2A2A9-D098-4949-9733-842D0ED23C9C}"/>
    <cellStyle name="Percent 3 2 5 4" xfId="49609" xr:uid="{6A3A1C82-1385-45C7-B58A-AF1E961BB8E5}"/>
    <cellStyle name="Percent 3 2 5 4 2" xfId="49610" xr:uid="{AF8C1398-2E07-4008-8C0B-2B5FE9B20DBC}"/>
    <cellStyle name="Percent 3 2 5 5" xfId="49611" xr:uid="{A8CBEBA6-57F4-48FC-865B-41F189238CA7}"/>
    <cellStyle name="Percent 3 2 5 5 2" xfId="49612" xr:uid="{07F724C3-FBC2-41DB-83DD-82DEBC798432}"/>
    <cellStyle name="Percent 3 2 5 6" xfId="49613" xr:uid="{D8FD04DD-B7D4-4E87-9569-605D5D25FCF1}"/>
    <cellStyle name="Percent 3 2 5 7" xfId="49614" xr:uid="{20B504C1-2FCC-4431-B70C-3F8D218CCD0F}"/>
    <cellStyle name="Percent 3 2 6" xfId="49615" xr:uid="{8DE3D31D-6638-4E9A-B3DF-C625899981D0}"/>
    <cellStyle name="Percent 3 2 6 2" xfId="49616" xr:uid="{3A68E389-DC54-4612-BC15-E962C3B486F4}"/>
    <cellStyle name="Percent 3 2 6 2 2" xfId="49617" xr:uid="{549B6CC6-A23B-495C-9847-F39AD4E7C0F3}"/>
    <cellStyle name="Percent 3 2 6 2 2 2" xfId="49618" xr:uid="{498350D9-4F9B-4AB0-8F28-2992064029D4}"/>
    <cellStyle name="Percent 3 2 6 2 2 2 2" xfId="49619" xr:uid="{AF9AC386-51D8-4DCD-A445-EE1FCB1FD4C1}"/>
    <cellStyle name="Percent 3 2 6 2 2 3" xfId="49620" xr:uid="{DF1C8A21-6F95-48AB-95A0-F9D7EDD31E3D}"/>
    <cellStyle name="Percent 3 2 6 2 3" xfId="49621" xr:uid="{BC9D1AC2-AE4E-41C8-A96F-500788FCA9A2}"/>
    <cellStyle name="Percent 3 2 6 2 3 2" xfId="49622" xr:uid="{320364DC-1792-4A0E-8061-8231FDE34F4F}"/>
    <cellStyle name="Percent 3 2 6 2 4" xfId="49623" xr:uid="{F8034A0C-49DD-424E-A7C9-81F9CC4A36D3}"/>
    <cellStyle name="Percent 3 2 6 3" xfId="49624" xr:uid="{3EBBCCA2-398B-4BFF-B8F5-B9B77E10DA3E}"/>
    <cellStyle name="Percent 3 2 6 3 2" xfId="49625" xr:uid="{77F74AF1-E7DE-4949-B3C4-5502B7C77F8D}"/>
    <cellStyle name="Percent 3 2 6 3 2 2" xfId="49626" xr:uid="{6A0B3A51-256E-427E-8BF3-137FC32F76C7}"/>
    <cellStyle name="Percent 3 2 6 3 3" xfId="49627" xr:uid="{F44911D4-D0E1-45CC-A6C9-1F07DDA7B33F}"/>
    <cellStyle name="Percent 3 2 6 4" xfId="49628" xr:uid="{4ED8AB82-F646-4CF3-81C5-893633181AC9}"/>
    <cellStyle name="Percent 3 2 6 4 2" xfId="49629" xr:uid="{57C9782A-2E63-491C-8351-BDBF28F80A61}"/>
    <cellStyle name="Percent 3 2 6 5" xfId="49630" xr:uid="{F7C212EA-FAC0-452D-8797-B78575FF50AF}"/>
    <cellStyle name="Percent 3 2 7" xfId="49631" xr:uid="{B310A7FA-50B3-4593-A396-850220781004}"/>
    <cellStyle name="Percent 3 2 7 2" xfId="49632" xr:uid="{3D389922-3780-4F04-A325-2C1BE7FC2B91}"/>
    <cellStyle name="Percent 3 2 7 2 2" xfId="49633" xr:uid="{2187F17E-55EB-41EE-861F-3E3269EB159E}"/>
    <cellStyle name="Percent 3 2 7 2 2 2" xfId="49634" xr:uid="{3B1E94ED-1B40-42AE-B009-6A1A02E832ED}"/>
    <cellStyle name="Percent 3 2 7 2 2 2 2" xfId="49635" xr:uid="{0E831500-9A03-401C-B71F-286629DF7285}"/>
    <cellStyle name="Percent 3 2 7 2 2 3" xfId="49636" xr:uid="{B2025AEB-C82E-4B99-8D38-E867B4C03A43}"/>
    <cellStyle name="Percent 3 2 7 2 3" xfId="49637" xr:uid="{97ED280E-2457-49F9-A801-27D7F7E74EF5}"/>
    <cellStyle name="Percent 3 2 7 2 3 2" xfId="49638" xr:uid="{187832C2-5DF8-4680-A143-D3FBC5323696}"/>
    <cellStyle name="Percent 3 2 7 2 4" xfId="49639" xr:uid="{08EC3F24-546A-4BF4-BB74-FA9A604C1C46}"/>
    <cellStyle name="Percent 3 2 7 3" xfId="49640" xr:uid="{55EAEB8D-784E-4B48-A920-F80872A7E915}"/>
    <cellStyle name="Percent 3 2 7 3 2" xfId="49641" xr:uid="{C2817CB7-F3DD-4850-904B-ECDFD96FACF7}"/>
    <cellStyle name="Percent 3 2 7 3 2 2" xfId="49642" xr:uid="{6A806DA6-27D6-4975-BD91-C0ED6499EAFD}"/>
    <cellStyle name="Percent 3 2 7 3 3" xfId="49643" xr:uid="{AF8079F5-3BA8-42D0-8FCC-19D68C5C6F3E}"/>
    <cellStyle name="Percent 3 2 7 4" xfId="49644" xr:uid="{BB73C4F6-4F49-4C19-A345-475F7B4DD06E}"/>
    <cellStyle name="Percent 3 2 7 4 2" xfId="49645" xr:uid="{6EF6B45B-4754-4208-BCBB-AC8852057342}"/>
    <cellStyle name="Percent 3 2 7 5" xfId="49646" xr:uid="{62CF803A-444F-4227-A426-F420A6E65197}"/>
    <cellStyle name="Percent 3 2 8" xfId="49647" xr:uid="{01C7C9FB-0097-45DF-98FA-367B82C8E5DC}"/>
    <cellStyle name="Percent 3 2 8 2" xfId="49648" xr:uid="{CE268FA3-0CDD-4A5D-BEAA-AEF6953C7FBD}"/>
    <cellStyle name="Percent 3 2 8 2 2" xfId="49649" xr:uid="{6DB65E6C-6C8C-4E90-8FF8-0EFFE3BFEDBE}"/>
    <cellStyle name="Percent 3 2 8 2 2 2" xfId="49650" xr:uid="{B6D766F2-1F31-4968-A08D-046CBFA068A0}"/>
    <cellStyle name="Percent 3 2 8 2 2 2 2" xfId="49651" xr:uid="{2AF47B7D-0428-4316-8C03-26E1FDC51CB6}"/>
    <cellStyle name="Percent 3 2 8 2 2 3" xfId="49652" xr:uid="{C897BF61-0381-4547-826D-76F56EDBD54B}"/>
    <cellStyle name="Percent 3 2 8 2 3" xfId="49653" xr:uid="{0CA09703-216D-4A94-B0EF-DBA39EDDC98A}"/>
    <cellStyle name="Percent 3 2 8 2 3 2" xfId="49654" xr:uid="{57B25EC1-807B-4852-9F01-2736E304DBAE}"/>
    <cellStyle name="Percent 3 2 8 2 4" xfId="49655" xr:uid="{AED45370-772B-4C14-84AA-D97FD8C6C258}"/>
    <cellStyle name="Percent 3 2 8 3" xfId="49656" xr:uid="{AEBF0C66-70CC-45DE-8B61-7D5FA5195D0A}"/>
    <cellStyle name="Percent 3 2 8 3 2" xfId="49657" xr:uid="{47653A57-5F89-4378-BEB1-8AC05C25DE11}"/>
    <cellStyle name="Percent 3 2 8 3 2 2" xfId="49658" xr:uid="{629542FD-4CB4-45AC-B4CA-81CF6D984E30}"/>
    <cellStyle name="Percent 3 2 8 3 3" xfId="49659" xr:uid="{DC00117C-BDC6-4D17-808B-4BC96A45F966}"/>
    <cellStyle name="Percent 3 2 8 4" xfId="49660" xr:uid="{0F10AE19-4782-47FE-8ADD-0FF1E6A5491B}"/>
    <cellStyle name="Percent 3 2 8 4 2" xfId="49661" xr:uid="{A34442D8-1668-412C-8274-68DC33D0E826}"/>
    <cellStyle name="Percent 3 2 8 5" xfId="49662" xr:uid="{4BBDDEE3-46D2-4148-A1AB-928D3F9C3095}"/>
    <cellStyle name="Percent 3 2 9" xfId="49663" xr:uid="{339C6AA6-F3CE-4FD3-BFCC-C8C3917F9CA4}"/>
    <cellStyle name="Percent 3 2 9 2" xfId="49664" xr:uid="{D4A6A6EB-2284-41C1-A182-078351B37323}"/>
    <cellStyle name="Percent 3 2 9 2 2" xfId="49665" xr:uid="{84D5A266-46C6-4B4B-AC95-D5819487005C}"/>
    <cellStyle name="Percent 3 2 9 2 2 2" xfId="49666" xr:uid="{3CAAA48C-831A-4ECA-AB29-C65B5B5E5B62}"/>
    <cellStyle name="Percent 3 2 9 2 3" xfId="49667" xr:uid="{6C45731A-A89C-4852-86EB-2E7FA521CA20}"/>
    <cellStyle name="Percent 3 2 9 3" xfId="49668" xr:uid="{A098F43F-9B93-4C84-B59A-51A9279701A1}"/>
    <cellStyle name="Percent 3 2 9 3 2" xfId="49669" xr:uid="{99C2121F-7FBB-40D2-BF90-7F9620E55DB5}"/>
    <cellStyle name="Percent 3 2 9 4" xfId="49670" xr:uid="{2152376A-68FD-4800-87A7-D0116031ADCC}"/>
    <cellStyle name="Percent 3 3" xfId="49671" xr:uid="{3C50A2EE-35E7-4F80-9E53-F370342133BC}"/>
    <cellStyle name="Percent 3 3 10" xfId="49672" xr:uid="{F0E08CD6-B737-4659-A22E-5751759F7EBA}"/>
    <cellStyle name="Percent 3 3 11" xfId="49673" xr:uid="{7C24A50A-986B-4D56-9094-70A1611AF053}"/>
    <cellStyle name="Percent 3 3 2" xfId="49674" xr:uid="{94FF954B-9749-4A74-967A-FA420F4C0D99}"/>
    <cellStyle name="Percent 3 3 2 2" xfId="49675" xr:uid="{B5BF459C-6F68-4355-924A-DA2C99D0D207}"/>
    <cellStyle name="Percent 3 3 2 2 2" xfId="49676" xr:uid="{534D8B0E-3778-4716-B381-79F43717A0C4}"/>
    <cellStyle name="Percent 3 3 2 2 2 2" xfId="49677" xr:uid="{71772840-5672-4A3F-BCD4-B5450BD63E38}"/>
    <cellStyle name="Percent 3 3 2 2 2 2 2" xfId="49678" xr:uid="{BDA4F736-CBA2-4E41-A5AD-DF31335C0AFA}"/>
    <cellStyle name="Percent 3 3 2 2 2 2 2 2" xfId="49679" xr:uid="{09665079-EA74-494E-A543-FEEC4EE43BBD}"/>
    <cellStyle name="Percent 3 3 2 2 2 2 3" xfId="49680" xr:uid="{061AB7D8-B51C-4BC3-9449-C7B832B04BB4}"/>
    <cellStyle name="Percent 3 3 2 2 2 3" xfId="49681" xr:uid="{5028EB21-DA19-4CC2-8B04-39034DE89321}"/>
    <cellStyle name="Percent 3 3 2 2 2 3 2" xfId="49682" xr:uid="{E789D894-748A-487C-A016-53D5451DEF22}"/>
    <cellStyle name="Percent 3 3 2 2 2 4" xfId="49683" xr:uid="{5BAA1546-4BC6-44AC-AA00-66F1703032E3}"/>
    <cellStyle name="Percent 3 3 2 2 2 4 2" xfId="49684" xr:uid="{6160C4EA-7624-41C4-8543-A4DAD19063CD}"/>
    <cellStyle name="Percent 3 3 2 2 2 5" xfId="49685" xr:uid="{CB10BA91-3A4D-4ED8-8460-B2BF1D99EAB8}"/>
    <cellStyle name="Percent 3 3 2 2 2 6" xfId="49686" xr:uid="{2C4DBABD-B2FE-4A3C-97F4-F8B2E7AD2902}"/>
    <cellStyle name="Percent 3 3 2 2 3" xfId="49687" xr:uid="{1A0F7783-E60E-4ACB-875F-F91BF9EAEC59}"/>
    <cellStyle name="Percent 3 3 2 2 3 2" xfId="49688" xr:uid="{064A15EE-74D1-4994-86D4-0B5750623BB2}"/>
    <cellStyle name="Percent 3 3 2 2 3 2 2" xfId="49689" xr:uid="{929C07E8-EFC8-4F87-9834-7FA23DDB5394}"/>
    <cellStyle name="Percent 3 3 2 2 3 3" xfId="49690" xr:uid="{193CEC6C-B00C-4866-9498-326DE4FFDECF}"/>
    <cellStyle name="Percent 3 3 2 2 4" xfId="49691" xr:uid="{1DCA8C7A-52C8-490D-A678-6C10B72295A8}"/>
    <cellStyle name="Percent 3 3 2 2 4 2" xfId="49692" xr:uid="{58672CFC-AE37-402B-80F3-08A9B5227962}"/>
    <cellStyle name="Percent 3 3 2 2 5" xfId="49693" xr:uid="{EAAB11C9-14CA-4011-A5D7-02A2E1714E82}"/>
    <cellStyle name="Percent 3 3 2 2 5 2" xfId="49694" xr:uid="{BB613588-C9C5-4642-90BA-1766A196DFAC}"/>
    <cellStyle name="Percent 3 3 2 2 6" xfId="49695" xr:uid="{A89D6489-8B00-4F68-9F1F-970F5A84F46E}"/>
    <cellStyle name="Percent 3 3 2 2 7" xfId="49696" xr:uid="{C388E399-C567-46BB-8D2D-F18CDB719ED0}"/>
    <cellStyle name="Percent 3 3 2 3" xfId="49697" xr:uid="{1E1B4561-1530-42D6-89DC-44813FCC0E41}"/>
    <cellStyle name="Percent 3 3 2 3 2" xfId="49698" xr:uid="{78E57A2B-8822-42B8-B484-D28B124922E3}"/>
    <cellStyle name="Percent 3 3 2 3 2 2" xfId="49699" xr:uid="{2FCA2D29-4990-4955-9F7B-1B0ABDE4950A}"/>
    <cellStyle name="Percent 3 3 2 3 2 2 2" xfId="49700" xr:uid="{520442A6-7EA7-4D0F-8482-9DA8C206A5BF}"/>
    <cellStyle name="Percent 3 3 2 3 2 2 2 2" xfId="49701" xr:uid="{7A3708E8-E1E7-4C9C-A611-CB5E399AF12A}"/>
    <cellStyle name="Percent 3 3 2 3 2 2 3" xfId="49702" xr:uid="{E830B61B-E267-489D-8536-D02C548E7197}"/>
    <cellStyle name="Percent 3 3 2 3 2 3" xfId="49703" xr:uid="{B78C8EFB-B995-471B-8177-43AC0B962275}"/>
    <cellStyle name="Percent 3 3 2 3 2 3 2" xfId="49704" xr:uid="{603BB6C0-D1E6-4021-8A20-243470D0D4F4}"/>
    <cellStyle name="Percent 3 3 2 3 2 4" xfId="49705" xr:uid="{ED606AD5-0FAD-4FAE-8F4E-0D8738F1AEA2}"/>
    <cellStyle name="Percent 3 3 2 3 3" xfId="49706" xr:uid="{3BEEEF14-75DE-42FB-8E83-882D74B92E0F}"/>
    <cellStyle name="Percent 3 3 2 3 3 2" xfId="49707" xr:uid="{5E194589-E013-4490-9EB5-DD948369700D}"/>
    <cellStyle name="Percent 3 3 2 3 3 2 2" xfId="49708" xr:uid="{B47AA43A-6B64-426A-B663-811D834BC171}"/>
    <cellStyle name="Percent 3 3 2 3 3 3" xfId="49709" xr:uid="{F350BF72-F66D-4C93-A38C-2C76650738EB}"/>
    <cellStyle name="Percent 3 3 2 3 4" xfId="49710" xr:uid="{093A069B-F11A-41AD-B32F-ECD137210F61}"/>
    <cellStyle name="Percent 3 3 2 3 4 2" xfId="49711" xr:uid="{4523CABE-BA60-4CB8-8ADD-4E5E8ACAB067}"/>
    <cellStyle name="Percent 3 3 2 3 5" xfId="49712" xr:uid="{3EBC0E65-163E-41D7-B4C0-93052961CED6}"/>
    <cellStyle name="Percent 3 3 2 3 5 2" xfId="49713" xr:uid="{CAF821B6-AFCA-41EB-BF5C-F772F3D6C056}"/>
    <cellStyle name="Percent 3 3 2 3 6" xfId="49714" xr:uid="{99732593-D14F-4016-BE21-0754FA7375AD}"/>
    <cellStyle name="Percent 3 3 2 3 7" xfId="49715" xr:uid="{994EC71C-BBD5-4918-9BAD-BC122F324EEA}"/>
    <cellStyle name="Percent 3 3 2 4" xfId="49716" xr:uid="{D5CA6925-C622-4642-8B05-DB6B5BFEBEA9}"/>
    <cellStyle name="Percent 3 3 2 4 2" xfId="49717" xr:uid="{6AD97D55-B10B-4C3D-8F60-8184F831F7AE}"/>
    <cellStyle name="Percent 3 3 2 4 2 2" xfId="49718" xr:uid="{10183D3F-2F07-428C-96F1-E36FA29FE8B7}"/>
    <cellStyle name="Percent 3 3 2 4 2 2 2" xfId="49719" xr:uid="{FC3CBE31-4D93-4064-B006-7F69A9B94F66}"/>
    <cellStyle name="Percent 3 3 2 4 2 3" xfId="49720" xr:uid="{888DB81E-242E-452C-AC10-A793C5ED17D6}"/>
    <cellStyle name="Percent 3 3 2 4 3" xfId="49721" xr:uid="{92DD056B-BB2E-49AC-9E97-5C775B881AE8}"/>
    <cellStyle name="Percent 3 3 2 4 3 2" xfId="49722" xr:uid="{7A8F656B-4A6E-43F8-B923-88252EC64108}"/>
    <cellStyle name="Percent 3 3 2 4 4" xfId="49723" xr:uid="{B5BABC2A-5B4F-4822-A349-A67AE7D71FE0}"/>
    <cellStyle name="Percent 3 3 2 5" xfId="49724" xr:uid="{3E1D4BDF-7920-4B24-A429-8A8A2A0A639C}"/>
    <cellStyle name="Percent 3 3 2 5 2" xfId="49725" xr:uid="{64248FB0-AC37-4922-BBE3-B52C5EA96CEB}"/>
    <cellStyle name="Percent 3 3 2 5 2 2" xfId="49726" xr:uid="{B72EDFBB-CCFE-45CD-B82B-1E55851EC109}"/>
    <cellStyle name="Percent 3 3 2 5 3" xfId="49727" xr:uid="{004FA743-67D1-4F9A-B30B-78A1A5E5F303}"/>
    <cellStyle name="Percent 3 3 2 6" xfId="49728" xr:uid="{C198047D-8997-4FFB-8F7A-47D7E098B758}"/>
    <cellStyle name="Percent 3 3 2 6 2" xfId="49729" xr:uid="{4CA99EB5-9502-4474-8408-7DA0DB89482A}"/>
    <cellStyle name="Percent 3 3 2 7" xfId="49730" xr:uid="{58DCF178-F29B-4082-9D6B-F180F91EF570}"/>
    <cellStyle name="Percent 3 3 2 7 2" xfId="49731" xr:uid="{8DB2F696-6DA1-418C-BCB5-FB97F58186F5}"/>
    <cellStyle name="Percent 3 3 2 8" xfId="49732" xr:uid="{6F04C11E-CB49-43C4-8015-992D91639346}"/>
    <cellStyle name="Percent 3 3 2 9" xfId="49733" xr:uid="{405033AC-4043-4520-86C5-1240E144AD80}"/>
    <cellStyle name="Percent 3 3 3" xfId="49734" xr:uid="{BC9B515F-430E-4272-BF5C-626ADE85EFCC}"/>
    <cellStyle name="Percent 3 3 3 2" xfId="49735" xr:uid="{AF11ECD2-52A5-4FDD-AF63-B2D21107A220}"/>
    <cellStyle name="Percent 3 3 3 2 2" xfId="49736" xr:uid="{DD4BAA74-CE25-46E9-AAC8-66BAEAD63789}"/>
    <cellStyle name="Percent 3 3 3 2 2 2" xfId="49737" xr:uid="{4B5CC517-78C0-4557-B0EA-AA4B831BCE2E}"/>
    <cellStyle name="Percent 3 3 3 2 2 2 2" xfId="49738" xr:uid="{E3DB8867-FCFC-4082-B82F-ADA6B5526D58}"/>
    <cellStyle name="Percent 3 3 3 2 2 2 2 2" xfId="49739" xr:uid="{8CD8D297-C119-4D2B-9822-FA7264221CB2}"/>
    <cellStyle name="Percent 3 3 3 2 2 2 3" xfId="49740" xr:uid="{97D44E03-AAC6-42BF-A070-7D5B00473BCA}"/>
    <cellStyle name="Percent 3 3 3 2 2 3" xfId="49741" xr:uid="{43209530-D59A-46F1-8F83-03E025A45198}"/>
    <cellStyle name="Percent 3 3 3 2 2 3 2" xfId="49742" xr:uid="{E41DF687-B753-47B1-B42A-968E6F9625A6}"/>
    <cellStyle name="Percent 3 3 3 2 2 4" xfId="49743" xr:uid="{4A76DB7C-4390-436F-A8CE-AD8536F6E479}"/>
    <cellStyle name="Percent 3 3 3 2 3" xfId="49744" xr:uid="{FB6811D7-7A13-4588-8A31-7233BDC8EB8C}"/>
    <cellStyle name="Percent 3 3 3 2 3 2" xfId="49745" xr:uid="{62E2C315-C340-4C87-A3DE-4AD71678FA88}"/>
    <cellStyle name="Percent 3 3 3 2 3 2 2" xfId="49746" xr:uid="{23FE5928-5EB5-4C03-9F9D-369470AA825D}"/>
    <cellStyle name="Percent 3 3 3 2 3 3" xfId="49747" xr:uid="{DA3433F8-2B55-4541-AAE6-24556BEF618C}"/>
    <cellStyle name="Percent 3 3 3 2 4" xfId="49748" xr:uid="{E20BF3C8-8A44-4EE2-B8A7-0A45B5D675D2}"/>
    <cellStyle name="Percent 3 3 3 2 4 2" xfId="49749" xr:uid="{925DC0CE-C7B1-4F60-88AE-083C15C8A45C}"/>
    <cellStyle name="Percent 3 3 3 2 5" xfId="49750" xr:uid="{FE82B433-5FC7-4278-991D-0B7A637CD4E4}"/>
    <cellStyle name="Percent 3 3 3 2 5 2" xfId="49751" xr:uid="{BB4FC252-839E-4272-8229-586258897080}"/>
    <cellStyle name="Percent 3 3 3 2 6" xfId="49752" xr:uid="{C89487BC-031F-4E6A-ADC1-9CD01CD0BEF1}"/>
    <cellStyle name="Percent 3 3 3 2 7" xfId="49753" xr:uid="{1AE52F18-CD01-4E52-AA7B-09BC12082A9B}"/>
    <cellStyle name="Percent 3 3 3 3" xfId="49754" xr:uid="{5A51452B-0586-46D0-9015-50E0990AE335}"/>
    <cellStyle name="Percent 3 3 3 3 2" xfId="49755" xr:uid="{DCB000BC-0581-4396-8D38-76BA55C60C05}"/>
    <cellStyle name="Percent 3 3 3 3 2 2" xfId="49756" xr:uid="{C7461734-1F17-4C8D-BC86-64587BB4F5C3}"/>
    <cellStyle name="Percent 3 3 3 3 2 2 2" xfId="49757" xr:uid="{BBFA9704-637E-40FB-A76B-D088E99F91F6}"/>
    <cellStyle name="Percent 3 3 3 3 2 3" xfId="49758" xr:uid="{974FFEF1-25BC-4343-8B0F-54A68B6480AC}"/>
    <cellStyle name="Percent 3 3 3 3 3" xfId="49759" xr:uid="{3C6244C9-17ED-4884-AFF0-065393F26D1E}"/>
    <cellStyle name="Percent 3 3 3 3 3 2" xfId="49760" xr:uid="{4701EC85-F2A5-4A41-A063-2429D823BCCE}"/>
    <cellStyle name="Percent 3 3 3 3 4" xfId="49761" xr:uid="{12B522C2-9139-4B0B-89C7-C8E2DA2E26A2}"/>
    <cellStyle name="Percent 3 3 3 4" xfId="49762" xr:uid="{3C11EF16-E47E-4D75-B365-31B37ECA6400}"/>
    <cellStyle name="Percent 3 3 3 4 2" xfId="49763" xr:uid="{7D43221B-E5D9-4A51-9935-089E138A6213}"/>
    <cellStyle name="Percent 3 3 3 4 2 2" xfId="49764" xr:uid="{90800640-B69C-4F0B-825C-E76DFCD48D56}"/>
    <cellStyle name="Percent 3 3 3 4 3" xfId="49765" xr:uid="{D0119F23-E707-4977-B0F7-8800BE824A01}"/>
    <cellStyle name="Percent 3 3 3 5" xfId="49766" xr:uid="{35703225-BA8A-495E-B2B1-9127A49A1B79}"/>
    <cellStyle name="Percent 3 3 3 5 2" xfId="49767" xr:uid="{00FEA7CE-7E2B-44CA-A4BF-9108DF713814}"/>
    <cellStyle name="Percent 3 3 3 6" xfId="49768" xr:uid="{B1A8AC4B-F90D-434F-A641-97FC1ED67B77}"/>
    <cellStyle name="Percent 3 3 3 6 2" xfId="49769" xr:uid="{1092004C-05E5-44D7-90D4-FC6E1EC28992}"/>
    <cellStyle name="Percent 3 3 3 7" xfId="49770" xr:uid="{E009F71E-A7B2-49AA-9B4D-3B4DF6280EF1}"/>
    <cellStyle name="Percent 3 3 3 8" xfId="49771" xr:uid="{4C7475A2-E6EC-4DFC-984E-36BB5B39F1E5}"/>
    <cellStyle name="Percent 3 3 4" xfId="49772" xr:uid="{B38D8F94-CEF8-4AC1-8222-47899456656D}"/>
    <cellStyle name="Percent 3 3 4 2" xfId="49773" xr:uid="{8B7B75F8-C9FE-458A-AEAA-EC81C57B3485}"/>
    <cellStyle name="Percent 3 3 4 2 2" xfId="49774" xr:uid="{584869D7-9642-45A4-B507-6B8620C04F07}"/>
    <cellStyle name="Percent 3 3 4 2 2 2" xfId="49775" xr:uid="{71D05B1A-4ADB-49EC-8BF6-C0FA9D012722}"/>
    <cellStyle name="Percent 3 3 4 2 2 2 2" xfId="49776" xr:uid="{5B93E241-8BA1-4CF1-B66A-099D938D212E}"/>
    <cellStyle name="Percent 3 3 4 2 2 3" xfId="49777" xr:uid="{B0A5D75B-1886-48C6-8F10-C9912E7BA306}"/>
    <cellStyle name="Percent 3 3 4 2 3" xfId="49778" xr:uid="{486D5D72-8BB5-4B5A-9689-9F247A038DC0}"/>
    <cellStyle name="Percent 3 3 4 2 3 2" xfId="49779" xr:uid="{1A3779B5-1C92-4E9A-BDC9-19967AB7D923}"/>
    <cellStyle name="Percent 3 3 4 2 4" xfId="49780" xr:uid="{C4FAE520-6F1D-4F56-8ED1-5FE082595ED6}"/>
    <cellStyle name="Percent 3 3 4 3" xfId="49781" xr:uid="{7A957CF4-3DB3-4094-855D-0EFD9E046DB8}"/>
    <cellStyle name="Percent 3 3 4 3 2" xfId="49782" xr:uid="{0EE4C4A2-9A75-449C-8BAC-3D31A4A7A51F}"/>
    <cellStyle name="Percent 3 3 4 3 2 2" xfId="49783" xr:uid="{B4123AAE-2CE9-4654-998D-8CB54F4B9782}"/>
    <cellStyle name="Percent 3 3 4 3 3" xfId="49784" xr:uid="{A444492C-FA5D-4E49-A311-F6CF7A765EE8}"/>
    <cellStyle name="Percent 3 3 4 4" xfId="49785" xr:uid="{E4C8D1EF-9A37-4E3D-A28E-3D88F7DBDB0B}"/>
    <cellStyle name="Percent 3 3 4 4 2" xfId="49786" xr:uid="{8260A841-C875-48B8-BC4B-51C77650D77B}"/>
    <cellStyle name="Percent 3 3 4 5" xfId="49787" xr:uid="{EED110EE-E616-49D4-BE3B-D6C72B217981}"/>
    <cellStyle name="Percent 3 3 4 5 2" xfId="49788" xr:uid="{B5BB9D73-F823-40EF-BFD3-88600E1D526A}"/>
    <cellStyle name="Percent 3 3 4 6" xfId="49789" xr:uid="{F70E52F1-540B-464D-8286-C37F4ED78FD6}"/>
    <cellStyle name="Percent 3 3 4 7" xfId="49790" xr:uid="{362E2F3D-5FEC-4058-9F84-F985B071B3DD}"/>
    <cellStyle name="Percent 3 3 5" xfId="49791" xr:uid="{6B596351-28A0-41F7-B130-A12A224E8881}"/>
    <cellStyle name="Percent 3 3 5 2" xfId="49792" xr:uid="{71B6BD56-1CD7-46C3-BB3E-EF2F757895CB}"/>
    <cellStyle name="Percent 3 3 5 2 2" xfId="49793" xr:uid="{2F7DE9A1-E6B8-4C45-9EAA-EEA2023804BF}"/>
    <cellStyle name="Percent 3 3 5 2 2 2" xfId="49794" xr:uid="{F2270AB6-11D0-4337-AD5F-EAFA2C77EDCF}"/>
    <cellStyle name="Percent 3 3 5 2 2 2 2" xfId="49795" xr:uid="{59639D18-99B0-41FE-8E04-B40C08D7DE1D}"/>
    <cellStyle name="Percent 3 3 5 2 2 3" xfId="49796" xr:uid="{29DBCCEE-DE63-4EA4-9441-DC68F701031E}"/>
    <cellStyle name="Percent 3 3 5 2 3" xfId="49797" xr:uid="{EE36B06E-2F29-4B6B-8A16-4E980C505D78}"/>
    <cellStyle name="Percent 3 3 5 2 3 2" xfId="49798" xr:uid="{392BDDA6-38E9-4F52-9DFD-89F952B10B49}"/>
    <cellStyle name="Percent 3 3 5 2 4" xfId="49799" xr:uid="{9C9B5978-4A99-48FE-8A5D-B602D2B07161}"/>
    <cellStyle name="Percent 3 3 5 3" xfId="49800" xr:uid="{3CC4FE8B-CF60-4CCE-9A39-280B3BD5BE3A}"/>
    <cellStyle name="Percent 3 3 5 3 2" xfId="49801" xr:uid="{98140139-56C1-46E2-A3C7-D690EF362BBB}"/>
    <cellStyle name="Percent 3 3 5 3 2 2" xfId="49802" xr:uid="{5272EDEF-CD72-46A0-A3E3-D0455F928A84}"/>
    <cellStyle name="Percent 3 3 5 3 3" xfId="49803" xr:uid="{074273F9-3785-45F0-81A7-7C4C41EBEB45}"/>
    <cellStyle name="Percent 3 3 5 4" xfId="49804" xr:uid="{5359ABB5-AEB5-4B93-AE63-F09E7385BB16}"/>
    <cellStyle name="Percent 3 3 5 4 2" xfId="49805" xr:uid="{916FA00B-EE03-4A5E-BAFC-0DFFC181C4FF}"/>
    <cellStyle name="Percent 3 3 5 5" xfId="49806" xr:uid="{A17B2EB8-7BD8-4E39-9B67-5A7BC45145EE}"/>
    <cellStyle name="Percent 3 3 6" xfId="49807" xr:uid="{D39B068A-4857-461D-920F-EF0A1ACFB6AE}"/>
    <cellStyle name="Percent 3 3 6 2" xfId="49808" xr:uid="{6DE7AF8B-50BF-4ECF-AA8C-250B45A2D62A}"/>
    <cellStyle name="Percent 3 3 6 2 2" xfId="49809" xr:uid="{900E893A-77EB-4A01-B22C-CB503221FF82}"/>
    <cellStyle name="Percent 3 3 6 2 2 2" xfId="49810" xr:uid="{6808B446-6399-49CF-A0E0-E59850086B12}"/>
    <cellStyle name="Percent 3 3 6 2 3" xfId="49811" xr:uid="{FDDFD4E3-824C-4644-A88A-BF5A2C2425AB}"/>
    <cellStyle name="Percent 3 3 6 3" xfId="49812" xr:uid="{30FAAB6B-1316-4F3B-8CF1-59005AB67407}"/>
    <cellStyle name="Percent 3 3 6 3 2" xfId="49813" xr:uid="{DEB2AE88-89DE-4B48-828E-B93FC4FA381B}"/>
    <cellStyle name="Percent 3 3 6 4" xfId="49814" xr:uid="{85458106-8A5C-487D-99F1-7EA0F28059D5}"/>
    <cellStyle name="Percent 3 3 7" xfId="49815" xr:uid="{0DCA653F-A6EA-419F-B7A7-BC9D95246F6F}"/>
    <cellStyle name="Percent 3 3 7 2" xfId="49816" xr:uid="{51BF0995-1896-4D7E-B746-FDE388EC91D8}"/>
    <cellStyle name="Percent 3 3 7 2 2" xfId="49817" xr:uid="{7E732957-B025-4BE1-88EC-D1C1487CC0C7}"/>
    <cellStyle name="Percent 3 3 7 3" xfId="49818" xr:uid="{A0F3A48D-4EA3-41EC-9F79-6847C256AFCE}"/>
    <cellStyle name="Percent 3 3 8" xfId="49819" xr:uid="{8D59BB45-9FF3-4B74-B299-FD47FE89F121}"/>
    <cellStyle name="Percent 3 3 8 2" xfId="49820" xr:uid="{7FDBD88C-3BA7-497A-8ECC-B0F82FE40094}"/>
    <cellStyle name="Percent 3 3 9" xfId="49821" xr:uid="{F02478A7-34C1-47A5-9878-F99F15CED10C}"/>
    <cellStyle name="Percent 3 3 9 2" xfId="49822" xr:uid="{95AE679F-AAF1-4E3C-BC14-67336D648A65}"/>
    <cellStyle name="Percent 3 4" xfId="49823" xr:uid="{5C14B540-836D-43EE-8140-B511B8AD346D}"/>
    <cellStyle name="Percent 3 4 2" xfId="49824" xr:uid="{8FD62359-CF38-48CE-AC6B-E4B24B085760}"/>
    <cellStyle name="Percent 3 4 2 2" xfId="49825" xr:uid="{72213927-84D3-4E7D-A43D-80068A5055BF}"/>
    <cellStyle name="Percent 3 4 2 2 2" xfId="49826" xr:uid="{21B7891C-1D1C-44A1-912E-96669128016B}"/>
    <cellStyle name="Percent 3 4 2 2 2 2" xfId="49827" xr:uid="{0844938D-901B-4BD9-855B-42574F3C4859}"/>
    <cellStyle name="Percent 3 4 2 2 2 2 2" xfId="49828" xr:uid="{2B1BF20A-EB99-40A2-B49D-16D057C75157}"/>
    <cellStyle name="Percent 3 4 2 2 2 3" xfId="49829" xr:uid="{8CAACFC0-D2FB-45C6-9F3B-8F297E3DAD19}"/>
    <cellStyle name="Percent 3 4 2 2 3" xfId="49830" xr:uid="{3758391C-F56A-49B7-8043-7B715BC3937C}"/>
    <cellStyle name="Percent 3 4 2 2 3 2" xfId="49831" xr:uid="{DE5C978F-0389-456D-A38F-50A2E1FE98B4}"/>
    <cellStyle name="Percent 3 4 2 2 4" xfId="49832" xr:uid="{46071CEC-ED4D-4B4B-A12D-DB14BB40A7D2}"/>
    <cellStyle name="Percent 3 4 2 2 4 2" xfId="49833" xr:uid="{3F2D83C5-1AFB-4C3F-B9C4-DCCBE39E467D}"/>
    <cellStyle name="Percent 3 4 2 2 5" xfId="49834" xr:uid="{986A64F4-B57F-4272-9878-E22C965A6DE8}"/>
    <cellStyle name="Percent 3 4 2 2 6" xfId="49835" xr:uid="{6A330EE1-1EF5-4781-AC97-007B26AA4D78}"/>
    <cellStyle name="Percent 3 4 2 3" xfId="49836" xr:uid="{B6DD0852-2411-4C93-B93D-4D95C31AEA8C}"/>
    <cellStyle name="Percent 3 4 2 3 2" xfId="49837" xr:uid="{87F32C3C-56A9-4EC8-8CC0-256994275FA2}"/>
    <cellStyle name="Percent 3 4 2 3 2 2" xfId="49838" xr:uid="{2C36CEF5-AD7B-46A0-9F14-C8166DEAD28A}"/>
    <cellStyle name="Percent 3 4 2 3 3" xfId="49839" xr:uid="{8831A21A-736D-4FF7-8D6D-73211CEE1F4E}"/>
    <cellStyle name="Percent 3 4 2 4" xfId="49840" xr:uid="{3BE7CD16-6A0F-43A6-988A-475F6284B1F6}"/>
    <cellStyle name="Percent 3 4 2 4 2" xfId="49841" xr:uid="{72D29058-140E-4855-A5FB-FF7FC399B579}"/>
    <cellStyle name="Percent 3 4 2 5" xfId="49842" xr:uid="{33ADCE22-2017-4B46-BE24-B467AA26CE03}"/>
    <cellStyle name="Percent 3 4 2 5 2" xfId="49843" xr:uid="{07F62EAE-3946-4990-A755-53299F2BE38A}"/>
    <cellStyle name="Percent 3 4 2 6" xfId="49844" xr:uid="{10E258B7-01B4-4050-9FCE-C48947628D80}"/>
    <cellStyle name="Percent 3 4 2 7" xfId="49845" xr:uid="{179670C2-8CCB-4FC2-A2E6-51DB7C9C3B9E}"/>
    <cellStyle name="Percent 3 4 3" xfId="49846" xr:uid="{286809D1-1FD1-4AB4-9015-A4F0AD9A75FF}"/>
    <cellStyle name="Percent 3 4 3 2" xfId="49847" xr:uid="{F0036204-4E4B-4A33-A549-BC8BCD792788}"/>
    <cellStyle name="Percent 3 4 3 2 2" xfId="49848" xr:uid="{91ECE70E-5BA7-4736-A714-91C103924D69}"/>
    <cellStyle name="Percent 3 4 3 2 2 2" xfId="49849" xr:uid="{BBE053BB-8843-4CC5-996E-446C92D3A06E}"/>
    <cellStyle name="Percent 3 4 3 2 2 2 2" xfId="49850" xr:uid="{05183B4A-D69D-48F2-B679-4A8033CC9B23}"/>
    <cellStyle name="Percent 3 4 3 2 2 3" xfId="49851" xr:uid="{4A7AE136-044D-4899-9E31-D906A6E2DFAB}"/>
    <cellStyle name="Percent 3 4 3 2 3" xfId="49852" xr:uid="{7CE6E435-9102-4C25-B69C-0C6517C37802}"/>
    <cellStyle name="Percent 3 4 3 2 3 2" xfId="49853" xr:uid="{C1EF2925-C76A-42BD-A350-6D6AB1FF3399}"/>
    <cellStyle name="Percent 3 4 3 2 4" xfId="49854" xr:uid="{AF113964-5A2E-4EE2-A11C-9BCAFC3A4B1B}"/>
    <cellStyle name="Percent 3 4 3 3" xfId="49855" xr:uid="{881F1343-4ABB-4A4F-AE9C-E3CDF4EB8946}"/>
    <cellStyle name="Percent 3 4 3 3 2" xfId="49856" xr:uid="{9E10DA25-C9F0-4845-BD33-63B7A019736D}"/>
    <cellStyle name="Percent 3 4 3 3 2 2" xfId="49857" xr:uid="{683C8A59-4DAE-4002-AF71-08A40D391300}"/>
    <cellStyle name="Percent 3 4 3 3 3" xfId="49858" xr:uid="{55863FB8-E7CB-4277-81C3-DE94884B2F25}"/>
    <cellStyle name="Percent 3 4 3 4" xfId="49859" xr:uid="{6307E591-E05F-49A9-A977-56E781A7D615}"/>
    <cellStyle name="Percent 3 4 3 4 2" xfId="49860" xr:uid="{8433EA17-7087-406F-A3FD-C98333B9B13C}"/>
    <cellStyle name="Percent 3 4 3 5" xfId="49861" xr:uid="{48167FAD-C506-4DCC-89AD-0A970D3E4987}"/>
    <cellStyle name="Percent 3 4 3 5 2" xfId="49862" xr:uid="{2A556814-7242-4A71-BF01-DDD772BFB86A}"/>
    <cellStyle name="Percent 3 4 3 6" xfId="49863" xr:uid="{23C81B77-4935-43F2-8A7B-48151F7023D8}"/>
    <cellStyle name="Percent 3 4 3 7" xfId="49864" xr:uid="{66E12AFC-067D-4509-AFB4-3A439FAE42D0}"/>
    <cellStyle name="Percent 3 4 4" xfId="49865" xr:uid="{5366B77C-6326-4B0C-B056-B88B63E9AA5E}"/>
    <cellStyle name="Percent 3 4 4 2" xfId="49866" xr:uid="{909700D6-EA2E-4B47-A912-AC95294528F7}"/>
    <cellStyle name="Percent 3 4 4 2 2" xfId="49867" xr:uid="{EF87CA5C-3E26-44BF-96A6-8983991718A5}"/>
    <cellStyle name="Percent 3 4 4 2 2 2" xfId="49868" xr:uid="{DE71B2B7-107C-4DF3-BCE0-DACCE2C9A7D6}"/>
    <cellStyle name="Percent 3 4 4 2 3" xfId="49869" xr:uid="{152B6DA5-BD64-4CF3-83F2-4B33C57550D6}"/>
    <cellStyle name="Percent 3 4 4 3" xfId="49870" xr:uid="{CE8E7D1D-9E20-4CDA-8026-ACBB1BEFB656}"/>
    <cellStyle name="Percent 3 4 4 3 2" xfId="49871" xr:uid="{F7622681-9A28-470A-AEB4-0DA9B3CDCE3A}"/>
    <cellStyle name="Percent 3 4 4 4" xfId="49872" xr:uid="{92EB7463-2A23-4D6E-8912-D06B778B0929}"/>
    <cellStyle name="Percent 3 4 5" xfId="49873" xr:uid="{6424BB6D-5190-44A4-A3F3-1424558E7D0F}"/>
    <cellStyle name="Percent 3 4 5 2" xfId="49874" xr:uid="{BD7E223B-B3C5-4ACB-B4C3-0D1B64EE5E27}"/>
    <cellStyle name="Percent 3 4 5 2 2" xfId="49875" xr:uid="{87A95517-8431-4D63-ACDA-CED4C7366B44}"/>
    <cellStyle name="Percent 3 4 5 3" xfId="49876" xr:uid="{DAB52C9E-7E8B-47EA-8FC3-28320A91BBC1}"/>
    <cellStyle name="Percent 3 4 6" xfId="49877" xr:uid="{B482AC7E-A045-4461-8582-AA5DF73E1017}"/>
    <cellStyle name="Percent 3 4 6 2" xfId="49878" xr:uid="{036B2B76-D5B4-4D01-A123-E2E002F2CE57}"/>
    <cellStyle name="Percent 3 4 7" xfId="49879" xr:uid="{42C7E19C-CA82-4DAA-AAB4-7120EADD1CFB}"/>
    <cellStyle name="Percent 3 4 7 2" xfId="49880" xr:uid="{462F88DF-4F95-482A-A798-0B7F45DEEF5C}"/>
    <cellStyle name="Percent 3 4 8" xfId="49881" xr:uid="{B37D18F5-7549-4A6A-8088-FD51FB10FB19}"/>
    <cellStyle name="Percent 3 4 9" xfId="49882" xr:uid="{A20A92EA-67FD-4547-A2B5-8911A9B48CB5}"/>
    <cellStyle name="Percent 3 5" xfId="49883" xr:uid="{59826E78-F423-404D-ABE2-89682DFF9A5A}"/>
    <cellStyle name="Percent 3 5 2" xfId="49884" xr:uid="{8CF676A5-CFDE-4435-841E-CFBB0C40D31C}"/>
    <cellStyle name="Percent 3 5 2 2" xfId="49885" xr:uid="{90AAF77D-C3B3-41D5-AE5D-BBE879D42D79}"/>
    <cellStyle name="Percent 3 5 2 2 2" xfId="49886" xr:uid="{FE0F3BEB-DA1E-4F93-9666-6FE55E6CBD0A}"/>
    <cellStyle name="Percent 3 5 2 2 2 2" xfId="49887" xr:uid="{C2BC5DD0-C37B-4FDC-A776-4D82FD6C4B85}"/>
    <cellStyle name="Percent 3 5 2 2 2 2 2" xfId="49888" xr:uid="{C2138FAA-4F61-4238-8218-0AD06BFC6078}"/>
    <cellStyle name="Percent 3 5 2 2 2 3" xfId="49889" xr:uid="{AAB3CA44-33DB-45B9-B8F9-3727CB9EE797}"/>
    <cellStyle name="Percent 3 5 2 2 3" xfId="49890" xr:uid="{2332CE8B-590C-43D6-92D7-4C890DA158B0}"/>
    <cellStyle name="Percent 3 5 2 2 3 2" xfId="49891" xr:uid="{00C29120-60BB-40E5-8FB2-875DC5C98103}"/>
    <cellStyle name="Percent 3 5 2 2 4" xfId="49892" xr:uid="{C0680406-8860-4A46-A200-F55B0744C8D4}"/>
    <cellStyle name="Percent 3 5 2 3" xfId="49893" xr:uid="{B2F20091-ABF2-488C-9581-11238DF86E20}"/>
    <cellStyle name="Percent 3 5 2 3 2" xfId="49894" xr:uid="{41F31230-07D7-4A42-8956-E1CC6F860129}"/>
    <cellStyle name="Percent 3 5 2 3 2 2" xfId="49895" xr:uid="{B6C56A53-CF54-431D-83E6-E9D51350B201}"/>
    <cellStyle name="Percent 3 5 2 3 3" xfId="49896" xr:uid="{41D181C2-1000-47C8-AD16-06E0AA90544F}"/>
    <cellStyle name="Percent 3 5 2 4" xfId="49897" xr:uid="{4A800B9B-4A3E-4964-AB63-A638CCAB3A50}"/>
    <cellStyle name="Percent 3 5 2 4 2" xfId="49898" xr:uid="{7F2BA956-358C-4A60-A04D-07F5DB5D3251}"/>
    <cellStyle name="Percent 3 5 2 5" xfId="49899" xr:uid="{CBB2222E-FF71-4B56-BBA9-DCF8EDFE14E9}"/>
    <cellStyle name="Percent 3 5 2 5 2" xfId="49900" xr:uid="{985FB224-1ABE-4AD6-AAA4-31AED0AEAA89}"/>
    <cellStyle name="Percent 3 5 2 6" xfId="49901" xr:uid="{455934DC-4B60-48DF-8E37-1ABC7C3F7D14}"/>
    <cellStyle name="Percent 3 5 2 7" xfId="49902" xr:uid="{55573234-D0EC-49EF-9281-9E00EE98DDFC}"/>
    <cellStyle name="Percent 3 5 3" xfId="49903" xr:uid="{58F0ED08-DAD5-4360-8782-B8D59CEDBE11}"/>
    <cellStyle name="Percent 3 5 3 2" xfId="49904" xr:uid="{C5F04451-D16C-4116-BA7B-C35E47375561}"/>
    <cellStyle name="Percent 3 5 3 2 2" xfId="49905" xr:uid="{5A496938-5C65-4B3F-B175-53FDD33A87C6}"/>
    <cellStyle name="Percent 3 5 3 2 2 2" xfId="49906" xr:uid="{3FF4DACC-DADB-44D1-9612-5C546117ECCC}"/>
    <cellStyle name="Percent 3 5 3 2 3" xfId="49907" xr:uid="{243CC89F-F49C-42CC-B4F1-A9F492B61247}"/>
    <cellStyle name="Percent 3 5 3 3" xfId="49908" xr:uid="{DF514963-3068-46E1-8F56-C5908EF06B68}"/>
    <cellStyle name="Percent 3 5 3 3 2" xfId="49909" xr:uid="{758B23AB-F2B1-4D49-B68D-9CC133023480}"/>
    <cellStyle name="Percent 3 5 3 4" xfId="49910" xr:uid="{3B4C856C-95BC-48F5-B7D7-02174C777D94}"/>
    <cellStyle name="Percent 3 5 4" xfId="49911" xr:uid="{254D113E-5E67-4A7C-981D-8C196601939F}"/>
    <cellStyle name="Percent 3 5 4 2" xfId="49912" xr:uid="{72E83AC0-CCEF-4940-A9BD-892949D8E3DC}"/>
    <cellStyle name="Percent 3 5 4 2 2" xfId="49913" xr:uid="{8FE6E93C-8224-48D0-8390-CA4BCA726F88}"/>
    <cellStyle name="Percent 3 5 4 3" xfId="49914" xr:uid="{B9EBF8FC-B9AC-4E30-BDB3-E27F8DD9AAB1}"/>
    <cellStyle name="Percent 3 5 5" xfId="49915" xr:uid="{EE682757-C786-47C6-8E02-D08E1FD7FFF8}"/>
    <cellStyle name="Percent 3 5 5 2" xfId="49916" xr:uid="{838EE0FD-4C42-4748-BB39-65E9D763918D}"/>
    <cellStyle name="Percent 3 5 6" xfId="49917" xr:uid="{3385012F-B8E8-4071-9613-64AFF3381CE1}"/>
    <cellStyle name="Percent 3 5 6 2" xfId="49918" xr:uid="{5723C06A-D628-4365-A5C8-F0ECE3CEC54E}"/>
    <cellStyle name="Percent 3 5 7" xfId="49919" xr:uid="{3F17687B-25D4-40BC-BD64-8B962BEB5263}"/>
    <cellStyle name="Percent 3 5 8" xfId="49920" xr:uid="{8010ECAB-8D48-4950-84CD-3C21E565CDAB}"/>
    <cellStyle name="Percent 3 6" xfId="49921" xr:uid="{0960BEA1-CE62-4F76-8AE8-470E8EB9F5A2}"/>
    <cellStyle name="Percent 3 6 2" xfId="49922" xr:uid="{CD31426E-4CC1-4C3D-A44A-DA90C223C080}"/>
    <cellStyle name="Percent 3 6 2 2" xfId="49923" xr:uid="{2DDE7F72-613A-4A0D-951F-664020C07499}"/>
    <cellStyle name="Percent 3 6 2 2 2" xfId="49924" xr:uid="{643E0DAF-1ACF-49F0-9B8B-46C5E0EF3AFA}"/>
    <cellStyle name="Percent 3 6 2 2 2 2" xfId="49925" xr:uid="{C4408619-D708-49E2-AF8C-DB913E2A551F}"/>
    <cellStyle name="Percent 3 6 2 2 3" xfId="49926" xr:uid="{C4E3B6E6-F678-4458-B456-93E6D1109A68}"/>
    <cellStyle name="Percent 3 6 2 3" xfId="49927" xr:uid="{C2330114-4D78-4EFA-A8F4-73A3733197C4}"/>
    <cellStyle name="Percent 3 6 2 3 2" xfId="49928" xr:uid="{D81CCFFB-8DF2-4341-B893-B0020C5E0201}"/>
    <cellStyle name="Percent 3 6 2 4" xfId="49929" xr:uid="{38B72733-7745-49E9-8D46-A6C1E192A7F3}"/>
    <cellStyle name="Percent 3 6 3" xfId="49930" xr:uid="{338F27D1-EC88-450B-9391-9B6C24AF7EAC}"/>
    <cellStyle name="Percent 3 6 3 2" xfId="49931" xr:uid="{1C9A44C9-5D7D-4AA1-BDA6-E8FD02934990}"/>
    <cellStyle name="Percent 3 6 3 2 2" xfId="49932" xr:uid="{139C3147-57BF-4E7D-8128-34BBF96FB36C}"/>
    <cellStyle name="Percent 3 6 3 3" xfId="49933" xr:uid="{3F8B6F17-6A21-4639-A519-2054A4FB2A5D}"/>
    <cellStyle name="Percent 3 6 4" xfId="49934" xr:uid="{58C85122-8D7E-4968-8B26-62EBCDC3E3D5}"/>
    <cellStyle name="Percent 3 6 4 2" xfId="49935" xr:uid="{3283DA3B-5453-45ED-9464-EBAC5FCD5FEE}"/>
    <cellStyle name="Percent 3 6 5" xfId="49936" xr:uid="{FE3FD3AD-F725-4848-9B85-92C64C19E300}"/>
    <cellStyle name="Percent 3 6 5 2" xfId="49937" xr:uid="{0FB2631D-2E67-4879-9C06-D32D11024568}"/>
    <cellStyle name="Percent 3 6 6" xfId="49938" xr:uid="{424B5D49-ADB9-48A9-82A6-65D9712B1CC7}"/>
    <cellStyle name="Percent 3 6 7" xfId="49939" xr:uid="{872452A5-1A71-494F-A3A9-901ABCC5338D}"/>
    <cellStyle name="Percent 3 7" xfId="49940" xr:uid="{E945960A-DE46-4E19-B303-0E9C8B37F668}"/>
    <cellStyle name="Percent 3 7 2" xfId="49941" xr:uid="{87084013-E2AB-4378-BF27-3EF34EB94A37}"/>
    <cellStyle name="Percent 3 7 2 2" xfId="49942" xr:uid="{685DE262-F878-47B4-B0ED-1B25BF7CF869}"/>
    <cellStyle name="Percent 3 7 2 2 2" xfId="49943" xr:uid="{B905003F-2D83-431E-BDA5-69A88F5B42A4}"/>
    <cellStyle name="Percent 3 7 2 2 2 2" xfId="49944" xr:uid="{0E587156-72AA-45AB-8271-1C7C180F558A}"/>
    <cellStyle name="Percent 3 7 2 2 3" xfId="49945" xr:uid="{8A11971C-8701-4926-AA77-8014F159F3DF}"/>
    <cellStyle name="Percent 3 7 2 3" xfId="49946" xr:uid="{ADFBC54D-E2B6-468A-975E-21E51B05F0CE}"/>
    <cellStyle name="Percent 3 7 2 3 2" xfId="49947" xr:uid="{B8DDF6D8-A957-4548-98EA-29502076EF24}"/>
    <cellStyle name="Percent 3 7 2 4" xfId="49948" xr:uid="{C2AC584C-39C4-4E89-90FB-B7D9C5D92D3A}"/>
    <cellStyle name="Percent 3 7 3" xfId="49949" xr:uid="{BDF69178-C094-493B-9061-E1CECBC84942}"/>
    <cellStyle name="Percent 3 7 3 2" xfId="49950" xr:uid="{96F15BC4-2268-4E39-8B7B-F48BE4F0FB32}"/>
    <cellStyle name="Percent 3 7 3 2 2" xfId="49951" xr:uid="{BA61F9A5-DBE1-4AE7-87CB-EC1DFD6076E2}"/>
    <cellStyle name="Percent 3 7 3 3" xfId="49952" xr:uid="{25FE3699-A6DF-49CB-A3BE-A35D10FF4258}"/>
    <cellStyle name="Percent 3 7 4" xfId="49953" xr:uid="{F9E607E8-451B-4489-B429-6C02504E66C5}"/>
    <cellStyle name="Percent 3 7 4 2" xfId="49954" xr:uid="{820815F7-57A4-404D-8FDC-9139E002DD26}"/>
    <cellStyle name="Percent 3 7 5" xfId="49955" xr:uid="{C0C4F423-909D-421D-AE49-F05CEAD37912}"/>
    <cellStyle name="Percent 3 7 5 2" xfId="49956" xr:uid="{EF57AF4E-AE8D-4CE3-9BA8-795503A35B57}"/>
    <cellStyle name="Percent 3 7 6" xfId="49957" xr:uid="{0F338B3C-C179-4EDE-8D5E-7C7A46091FD3}"/>
    <cellStyle name="Percent 3 7 7" xfId="49958" xr:uid="{FCA5F6A7-B79C-4367-A43C-5C31B3A3E7E2}"/>
    <cellStyle name="Percent 3 8" xfId="49959" xr:uid="{FF304A12-D602-4122-92F2-368A9F2F3F9E}"/>
    <cellStyle name="Percent 3 8 2" xfId="49960" xr:uid="{0C7F2227-36F3-47FE-8C74-111A92FE7F6B}"/>
    <cellStyle name="Percent 3 8 2 2" xfId="49961" xr:uid="{6ADB1FBD-4A18-43CF-8240-EFB9791CC4F9}"/>
    <cellStyle name="Percent 3 8 2 2 2" xfId="49962" xr:uid="{0FC73E14-0FC8-414A-938D-F2FEC718AE90}"/>
    <cellStyle name="Percent 3 8 2 2 2 2" xfId="49963" xr:uid="{9BF9BA87-BAC5-487B-AC9A-D9E856A3EA62}"/>
    <cellStyle name="Percent 3 8 2 2 3" xfId="49964" xr:uid="{FA24993C-C598-4211-A436-7B99246B87E0}"/>
    <cellStyle name="Percent 3 8 2 3" xfId="49965" xr:uid="{FD3F1EBA-562C-4FCA-8C87-81785C84099B}"/>
    <cellStyle name="Percent 3 8 2 3 2" xfId="49966" xr:uid="{0618CD20-0613-4E03-A227-1B5A3E3C0FAB}"/>
    <cellStyle name="Percent 3 8 2 4" xfId="49967" xr:uid="{25603C4A-255E-44E6-9F8A-C772AD1867C5}"/>
    <cellStyle name="Percent 3 8 3" xfId="49968" xr:uid="{207A0EFF-8E93-4A30-8C21-E20F5738542A}"/>
    <cellStyle name="Percent 3 8 3 2" xfId="49969" xr:uid="{7047A007-7C7F-4814-8817-8DAAA1E6A09B}"/>
    <cellStyle name="Percent 3 8 3 2 2" xfId="49970" xr:uid="{2953B5BD-6657-4FC5-82BC-B563CA1CC51B}"/>
    <cellStyle name="Percent 3 8 3 3" xfId="49971" xr:uid="{005FF276-5106-4D21-8AC8-F54507817096}"/>
    <cellStyle name="Percent 3 8 4" xfId="49972" xr:uid="{846D5347-C0E7-4B41-B6FE-AF793A9DEB97}"/>
    <cellStyle name="Percent 3 8 4 2" xfId="49973" xr:uid="{AA89F20C-4B5E-447B-AEAF-F9A99157A616}"/>
    <cellStyle name="Percent 3 8 5" xfId="49974" xr:uid="{0B528062-4C81-45BB-932C-C0F1CB752C1D}"/>
    <cellStyle name="Percent 3 9" xfId="49975" xr:uid="{EB8849BA-7D27-4AD4-8183-1C48920B6168}"/>
    <cellStyle name="Percent 3 9 2" xfId="49976" xr:uid="{FD23DD17-498B-4E7F-ADC5-AEF9C276588B}"/>
    <cellStyle name="Percent 3 9 2 2" xfId="49977" xr:uid="{97696314-D325-4437-A893-BF4A0EBB46B2}"/>
    <cellStyle name="Percent 3 9 2 2 2" xfId="49978" xr:uid="{53D7110C-1D8F-43EB-8CC6-FAFB9594BD15}"/>
    <cellStyle name="Percent 3 9 2 2 2 2" xfId="49979" xr:uid="{715127C5-A4E5-416C-A670-13F50B839B32}"/>
    <cellStyle name="Percent 3 9 2 2 3" xfId="49980" xr:uid="{3E4F0458-BB37-4EE2-99BE-F28193FD7C43}"/>
    <cellStyle name="Percent 3 9 2 3" xfId="49981" xr:uid="{7FC43BCE-E90F-4C4A-B4C1-0929A03EECAF}"/>
    <cellStyle name="Percent 3 9 2 3 2" xfId="49982" xr:uid="{1FBA0606-3580-4F1E-8569-5A985F6C25DD}"/>
    <cellStyle name="Percent 3 9 2 4" xfId="49983" xr:uid="{AEF37FF2-04FB-4A81-8A29-70879213E122}"/>
    <cellStyle name="Percent 3 9 3" xfId="49984" xr:uid="{D8C76A20-E45A-4EF5-B4F5-2DE6EFF5B292}"/>
    <cellStyle name="Percent 3 9 3 2" xfId="49985" xr:uid="{884A2918-B1EE-4DDA-B463-2BA5567B6568}"/>
    <cellStyle name="Percent 3 9 3 2 2" xfId="49986" xr:uid="{253CD27D-8B89-4615-B293-6A60318CA1F3}"/>
    <cellStyle name="Percent 3 9 3 3" xfId="49987" xr:uid="{80F780BF-0DC4-426F-96FD-2401ADA42C0C}"/>
    <cellStyle name="Percent 3 9 4" xfId="49988" xr:uid="{7610432B-6598-4527-B192-88D587DD2514}"/>
    <cellStyle name="Percent 3 9 4 2" xfId="49989" xr:uid="{A6529BAD-8A0D-4CD0-80BA-0786FBE93FF7}"/>
    <cellStyle name="Percent 3 9 5" xfId="49990" xr:uid="{C596B18F-68F7-45F4-9136-DCCDE5CDD7DA}"/>
    <cellStyle name="Percent 30" xfId="49991" xr:uid="{9EF3609B-3F28-4435-A480-2BD9A672E205}"/>
    <cellStyle name="Percent 31" xfId="49992" xr:uid="{F6E74640-DA06-494B-B414-FCB93963CD8D}"/>
    <cellStyle name="Percent 32" xfId="49993" xr:uid="{E09AAE21-9C43-4E1C-A4EE-A3A3DA52D445}"/>
    <cellStyle name="Percent 33" xfId="49994" xr:uid="{CB87E7D0-A53B-4748-85CD-3533B9C9E280}"/>
    <cellStyle name="Percent 34" xfId="49995" xr:uid="{85BD003A-9D2F-4092-90EF-0A1EDDC13905}"/>
    <cellStyle name="Percent 35" xfId="49996" xr:uid="{8F170EBD-1DA6-4E14-868E-E48924800C47}"/>
    <cellStyle name="Percent 36" xfId="49997" xr:uid="{655F3200-B7E7-41F1-98B8-8D26A3F7B3D4}"/>
    <cellStyle name="Percent 37" xfId="49998" xr:uid="{50D1FBE7-8EB4-4E88-B369-AD098EE4D529}"/>
    <cellStyle name="Percent 38" xfId="49999" xr:uid="{6F2A03EB-6B47-415F-8926-ACD833E2760D}"/>
    <cellStyle name="Percent 39" xfId="50000" xr:uid="{F8AC4695-104D-4067-BE12-168E7CEC29E2}"/>
    <cellStyle name="Percent 4" xfId="50001" xr:uid="{7FFFE96D-B3B1-46F5-A7BA-11C470B8DDE1}"/>
    <cellStyle name="Percent 4 10" xfId="50002" xr:uid="{2AEF4CAF-2A83-41DE-921D-F3084C5BE0F7}"/>
    <cellStyle name="Percent 4 10 2" xfId="50003" xr:uid="{A05C6755-B13E-4303-AFF8-5FF9516BE3A5}"/>
    <cellStyle name="Percent 4 10 2 2" xfId="50004" xr:uid="{A26353C4-C2F2-48DF-856A-BEE218A0E9EC}"/>
    <cellStyle name="Percent 4 10 2 2 2" xfId="50005" xr:uid="{5B92A9F5-A281-400B-965D-63788812ABBD}"/>
    <cellStyle name="Percent 4 10 2 3" xfId="50006" xr:uid="{CCA4385F-27D8-41FD-8BC2-A9422E147A53}"/>
    <cellStyle name="Percent 4 10 3" xfId="50007" xr:uid="{B1192B1F-083D-45AE-A380-DD6772464743}"/>
    <cellStyle name="Percent 4 10 3 2" xfId="50008" xr:uid="{66B8BA45-19F5-4D0A-9B57-A9923562B1AC}"/>
    <cellStyle name="Percent 4 10 4" xfId="50009" xr:uid="{A1B32D12-70ED-4DD0-BB30-6826854FFC65}"/>
    <cellStyle name="Percent 4 11" xfId="50010" xr:uid="{36058D7E-7FE6-45A4-83C0-E123168C5997}"/>
    <cellStyle name="Percent 4 11 2" xfId="50011" xr:uid="{29C81F76-B983-470A-A687-7957352D553B}"/>
    <cellStyle name="Percent 4 11 2 2" xfId="50012" xr:uid="{20834248-514E-4DFC-A931-A253FEC7F1CA}"/>
    <cellStyle name="Percent 4 11 3" xfId="50013" xr:uid="{8391EF2D-6DB0-466E-BED9-AB1C9D8EDC3C}"/>
    <cellStyle name="Percent 4 12" xfId="50014" xr:uid="{8F63E818-BA1C-4085-9180-DB208B31FEEE}"/>
    <cellStyle name="Percent 4 12 2" xfId="50015" xr:uid="{153CA522-743C-4682-8982-CDE60C607A0B}"/>
    <cellStyle name="Percent 4 13" xfId="50016" xr:uid="{C5E5E91A-635B-4C96-8A06-EB6EEA5ABCE9}"/>
    <cellStyle name="Percent 4 13 2" xfId="50017" xr:uid="{6885C77D-7B25-43CE-921E-AE9402971549}"/>
    <cellStyle name="Percent 4 14" xfId="50018" xr:uid="{6896DC5D-D2F3-4872-8277-71ECEE693B48}"/>
    <cellStyle name="Percent 4 15" xfId="50019" xr:uid="{E8EC901C-D8EA-4A14-B1E5-A9981036D2F5}"/>
    <cellStyle name="Percent 4 16" xfId="51542" xr:uid="{0E351CA6-4D3A-4CA1-9115-83077E7FE0C5}"/>
    <cellStyle name="Percent 4 17" xfId="51547" xr:uid="{5EDF05F7-3E82-4EEC-87E8-4F4CCF15D121}"/>
    <cellStyle name="Percent 4 2" xfId="50020" xr:uid="{DF3A6FE4-0BA8-4A62-A601-B03A1F4AB63F}"/>
    <cellStyle name="Percent 4 2 10" xfId="50021" xr:uid="{22C06F26-37CC-42EB-A110-2B7C7F097A68}"/>
    <cellStyle name="Percent 4 2 10 2" xfId="50022" xr:uid="{47897600-A734-4A44-B43F-0530030EE638}"/>
    <cellStyle name="Percent 4 2 11" xfId="50023" xr:uid="{C77314C2-D7C7-4875-AB0E-4950DBE8B978}"/>
    <cellStyle name="Percent 4 2 11 2" xfId="50024" xr:uid="{5C51DA95-4330-4869-B520-27EA22348201}"/>
    <cellStyle name="Percent 4 2 12" xfId="50025" xr:uid="{4F6D3759-9DF3-4AA6-BFCD-B10ABA0C1D40}"/>
    <cellStyle name="Percent 4 2 13" xfId="50026" xr:uid="{AE6BD4C1-7083-4244-934B-3647568D3ED6}"/>
    <cellStyle name="Percent 4 2 2" xfId="50027" xr:uid="{490BC39D-BFDA-4765-BC0C-EB49EEEF7BB3}"/>
    <cellStyle name="Percent 4 2 2 2" xfId="50028" xr:uid="{D008DB14-2A3D-4E21-A5B3-4437FCE64F08}"/>
    <cellStyle name="Percent 4 2 2 2 2" xfId="50029" xr:uid="{565716C4-2B30-44EA-B2F4-506A38788A8A}"/>
    <cellStyle name="Percent 4 2 2 2 2 2" xfId="50030" xr:uid="{81E24063-099E-4565-BC9B-B100242638F4}"/>
    <cellStyle name="Percent 4 2 2 2 2 2 2" xfId="50031" xr:uid="{14316E6E-C0ED-4AA5-AC3C-111364151BBC}"/>
    <cellStyle name="Percent 4 2 2 2 2 2 2 2" xfId="50032" xr:uid="{A812659E-B3B9-4768-8372-79703093C02E}"/>
    <cellStyle name="Percent 4 2 2 2 2 2 3" xfId="50033" xr:uid="{88F75BF8-1727-4970-BAF5-97F7D3F13E02}"/>
    <cellStyle name="Percent 4 2 2 2 2 3" xfId="50034" xr:uid="{F2EAE3F4-0585-4171-8AD9-C0D6D82C836C}"/>
    <cellStyle name="Percent 4 2 2 2 2 3 2" xfId="50035" xr:uid="{945FA904-FBD5-4B7C-9B0D-37EA6C70DD75}"/>
    <cellStyle name="Percent 4 2 2 2 2 4" xfId="50036" xr:uid="{E7390043-B42C-435B-9AEB-D4A299A19243}"/>
    <cellStyle name="Percent 4 2 2 2 2 4 2" xfId="50037" xr:uid="{3C3A40B2-6574-45FD-8E9C-1AB40E2C2242}"/>
    <cellStyle name="Percent 4 2 2 2 2 5" xfId="50038" xr:uid="{9BFBF101-84C4-47B1-BA0F-2CDF8BEB6973}"/>
    <cellStyle name="Percent 4 2 2 2 2 6" xfId="50039" xr:uid="{ECF5ABAB-F1F5-4AD1-84DC-EFE6436572B3}"/>
    <cellStyle name="Percent 4 2 2 2 3" xfId="50040" xr:uid="{8146624D-56F8-400A-8FC3-E7DA6CC18079}"/>
    <cellStyle name="Percent 4 2 2 2 3 2" xfId="50041" xr:uid="{A7D5D782-1C37-4E2A-803D-0B7DB6CBBF11}"/>
    <cellStyle name="Percent 4 2 2 2 3 2 2" xfId="50042" xr:uid="{0E4F1462-725B-45FF-B099-3C7DFA1AE076}"/>
    <cellStyle name="Percent 4 2 2 2 3 3" xfId="50043" xr:uid="{6A3693A8-75E3-4461-A89A-BA1C4D2EC761}"/>
    <cellStyle name="Percent 4 2 2 2 4" xfId="50044" xr:uid="{4D67EC5E-4078-4E6F-BE49-7CA8CC8A2AAE}"/>
    <cellStyle name="Percent 4 2 2 2 4 2" xfId="50045" xr:uid="{25113E77-D543-4CC6-8D59-7FB21BB4BCF9}"/>
    <cellStyle name="Percent 4 2 2 2 5" xfId="50046" xr:uid="{CA54276C-19AF-4C09-86BB-AC4FB694B48D}"/>
    <cellStyle name="Percent 4 2 2 2 5 2" xfId="50047" xr:uid="{17EFC913-62F0-48F8-B3C0-70C9BE1AACEC}"/>
    <cellStyle name="Percent 4 2 2 2 6" xfId="50048" xr:uid="{DCF121D3-0297-49F9-8A83-D6E32F9658D2}"/>
    <cellStyle name="Percent 4 2 2 2 7" xfId="50049" xr:uid="{00618378-DE68-4E5A-BAB5-6D8C6F44F191}"/>
    <cellStyle name="Percent 4 2 2 3" xfId="50050" xr:uid="{12926CCC-EAAD-4B17-93C4-9C8EDD735E3A}"/>
    <cellStyle name="Percent 4 2 2 3 2" xfId="50051" xr:uid="{7867E855-5DD0-430D-B450-0FE5B97D478A}"/>
    <cellStyle name="Percent 4 2 2 3 2 2" xfId="50052" xr:uid="{3D5C755A-971A-4568-8EF9-5440B1B26FB7}"/>
    <cellStyle name="Percent 4 2 2 3 2 2 2" xfId="50053" xr:uid="{FB03D11C-2070-4DD5-84D2-337700A734C5}"/>
    <cellStyle name="Percent 4 2 2 3 2 2 2 2" xfId="50054" xr:uid="{DD4565DD-FFA6-40D2-ADD4-97CDCF50A0FB}"/>
    <cellStyle name="Percent 4 2 2 3 2 2 3" xfId="50055" xr:uid="{6D14A50D-A065-4A93-A2E0-9C28B855EAA9}"/>
    <cellStyle name="Percent 4 2 2 3 2 3" xfId="50056" xr:uid="{D5F32336-C202-48CB-879F-3BF9AC3D74E4}"/>
    <cellStyle name="Percent 4 2 2 3 2 3 2" xfId="50057" xr:uid="{02577B42-BD94-4490-8A51-F65BF9566ADA}"/>
    <cellStyle name="Percent 4 2 2 3 2 4" xfId="50058" xr:uid="{43C55650-F616-4B7B-9FBE-86B829C32611}"/>
    <cellStyle name="Percent 4 2 2 3 3" xfId="50059" xr:uid="{36913E4F-67D2-4CEC-8F8D-A7C911391C2A}"/>
    <cellStyle name="Percent 4 2 2 3 3 2" xfId="50060" xr:uid="{1F6C002B-E696-48C5-B989-B51D3C9245A8}"/>
    <cellStyle name="Percent 4 2 2 3 3 2 2" xfId="50061" xr:uid="{A1DB1FB1-8F9D-4BF8-BEEC-34DBEFD57131}"/>
    <cellStyle name="Percent 4 2 2 3 3 3" xfId="50062" xr:uid="{B08C29BC-1C2F-4434-BDE1-E7BEF065F765}"/>
    <cellStyle name="Percent 4 2 2 3 4" xfId="50063" xr:uid="{502DCDED-CA52-4209-B957-491C9DF5F4C0}"/>
    <cellStyle name="Percent 4 2 2 3 4 2" xfId="50064" xr:uid="{B9BFC23A-5ADC-4056-83CA-C35F6BE08980}"/>
    <cellStyle name="Percent 4 2 2 3 5" xfId="50065" xr:uid="{0C037585-9263-4CED-86CA-89ACAD90C7AD}"/>
    <cellStyle name="Percent 4 2 2 3 5 2" xfId="50066" xr:uid="{78AE0B68-7885-4157-B018-D2809F7BE113}"/>
    <cellStyle name="Percent 4 2 2 3 6" xfId="50067" xr:uid="{B44038E8-BBCB-4EC1-B205-5C1312DF795E}"/>
    <cellStyle name="Percent 4 2 2 3 7" xfId="50068" xr:uid="{4070AF12-BB96-4433-A874-D2C69ADDCFD4}"/>
    <cellStyle name="Percent 4 2 2 4" xfId="50069" xr:uid="{63C4FAF6-B1CA-451E-9120-0760D3E901FF}"/>
    <cellStyle name="Percent 4 2 2 4 2" xfId="50070" xr:uid="{BC0E0606-01F5-4A8A-B316-2EB1BD2BDE4E}"/>
    <cellStyle name="Percent 4 2 2 4 2 2" xfId="50071" xr:uid="{05740DF0-DE88-4742-95A2-7BAE317A70C5}"/>
    <cellStyle name="Percent 4 2 2 4 2 2 2" xfId="50072" xr:uid="{5E30290E-7C37-4D26-A75E-BE830D6B318F}"/>
    <cellStyle name="Percent 4 2 2 4 2 3" xfId="50073" xr:uid="{5FF07652-3554-497B-9B27-D3D5049DE205}"/>
    <cellStyle name="Percent 4 2 2 4 3" xfId="50074" xr:uid="{754637B1-6CD7-45B3-9127-07E668B66625}"/>
    <cellStyle name="Percent 4 2 2 4 3 2" xfId="50075" xr:uid="{60CD8538-042C-423D-B365-98AA4EC2AAEA}"/>
    <cellStyle name="Percent 4 2 2 4 4" xfId="50076" xr:uid="{A127323C-84FD-4B77-B28A-1E3FF01CE2C5}"/>
    <cellStyle name="Percent 4 2 2 5" xfId="50077" xr:uid="{DC7AD25D-498E-4D56-BDD4-7F0D2875B9AC}"/>
    <cellStyle name="Percent 4 2 2 5 2" xfId="50078" xr:uid="{9E028946-E5B5-408F-AE0C-3146903A41AE}"/>
    <cellStyle name="Percent 4 2 2 5 2 2" xfId="50079" xr:uid="{A8EEFF3A-FD4C-4E51-8EB4-4346A55327FC}"/>
    <cellStyle name="Percent 4 2 2 5 3" xfId="50080" xr:uid="{40D94E8E-FFAD-4E71-9B41-65C6195F5119}"/>
    <cellStyle name="Percent 4 2 2 6" xfId="50081" xr:uid="{3E91F22E-213E-4E74-80F8-C10AD65ADAB6}"/>
    <cellStyle name="Percent 4 2 2 6 2" xfId="50082" xr:uid="{5E860659-BC77-4CF9-8722-D2F090C8D777}"/>
    <cellStyle name="Percent 4 2 2 7" xfId="50083" xr:uid="{25B13E66-5314-4A13-A5C5-FC5A4A596B62}"/>
    <cellStyle name="Percent 4 2 2 7 2" xfId="50084" xr:uid="{383FE02A-75DF-46BB-80EB-FDAEEAD75882}"/>
    <cellStyle name="Percent 4 2 2 8" xfId="50085" xr:uid="{4051162B-13A9-4CBB-8EB7-7F2D900F42EB}"/>
    <cellStyle name="Percent 4 2 2 9" xfId="50086" xr:uid="{1EC2A609-FF8B-4A4D-8AE6-69365B63DA4E}"/>
    <cellStyle name="Percent 4 2 3" xfId="50087" xr:uid="{016D4EB1-823F-4775-8685-A86A99C51659}"/>
    <cellStyle name="Percent 4 2 3 2" xfId="50088" xr:uid="{31044F8C-59C3-4374-8DE0-8A6457596B7A}"/>
    <cellStyle name="Percent 4 2 3 2 2" xfId="50089" xr:uid="{1CCC0778-CF9C-4F7C-875F-5860A7E56180}"/>
    <cellStyle name="Percent 4 2 3 2 2 2" xfId="50090" xr:uid="{8CA99F80-ACFC-4017-8B4D-D5CD904C7F1C}"/>
    <cellStyle name="Percent 4 2 3 2 2 2 2" xfId="50091" xr:uid="{5D3892F6-B797-42F2-AF2C-DE8C4215FC26}"/>
    <cellStyle name="Percent 4 2 3 2 2 2 2 2" xfId="50092" xr:uid="{CE544919-09BB-4845-A013-6734D216F30A}"/>
    <cellStyle name="Percent 4 2 3 2 2 2 3" xfId="50093" xr:uid="{42541D88-8E91-4C0C-B380-DBF1C8A8FE9F}"/>
    <cellStyle name="Percent 4 2 3 2 2 3" xfId="50094" xr:uid="{E48EF525-BC86-4A16-BA8C-5CB1899DF4B1}"/>
    <cellStyle name="Percent 4 2 3 2 2 3 2" xfId="50095" xr:uid="{A7A2FB91-50CF-4888-9A57-43023C55ADF3}"/>
    <cellStyle name="Percent 4 2 3 2 2 4" xfId="50096" xr:uid="{5A325064-9813-4B31-931D-19F341EDB6A1}"/>
    <cellStyle name="Percent 4 2 3 2 3" xfId="50097" xr:uid="{B0349FE6-B063-4E8C-8914-8A597C3A21A5}"/>
    <cellStyle name="Percent 4 2 3 2 3 2" xfId="50098" xr:uid="{919340F7-C134-4943-920F-2248171FB47D}"/>
    <cellStyle name="Percent 4 2 3 2 3 2 2" xfId="50099" xr:uid="{A4CC9B48-7734-415A-99CB-0779E358E299}"/>
    <cellStyle name="Percent 4 2 3 2 3 3" xfId="50100" xr:uid="{31C9427F-B9D6-4621-AD33-D2F86747A53E}"/>
    <cellStyle name="Percent 4 2 3 2 4" xfId="50101" xr:uid="{DF483508-8CA9-4710-B110-EE71D504B109}"/>
    <cellStyle name="Percent 4 2 3 2 4 2" xfId="50102" xr:uid="{3FCB83D5-9E9C-43F5-A506-BC46B6B879FB}"/>
    <cellStyle name="Percent 4 2 3 2 5" xfId="50103" xr:uid="{7B7962F4-02BD-41DA-8C7C-FE568B7BBC18}"/>
    <cellStyle name="Percent 4 2 3 2 5 2" xfId="50104" xr:uid="{CFBABD96-F481-4B91-A89E-6D72072579D6}"/>
    <cellStyle name="Percent 4 2 3 2 6" xfId="50105" xr:uid="{CF8836B5-0E86-4C6C-AEE1-48C6E7BF0BD2}"/>
    <cellStyle name="Percent 4 2 3 2 7" xfId="50106" xr:uid="{60D00912-BFE8-40FC-9D7F-7757CF07E72D}"/>
    <cellStyle name="Percent 4 2 3 3" xfId="50107" xr:uid="{627A9A49-34DE-4282-8E29-529B3C936676}"/>
    <cellStyle name="Percent 4 2 3 3 2" xfId="50108" xr:uid="{B1B78F0C-732E-470E-9CDC-662854CDF15C}"/>
    <cellStyle name="Percent 4 2 3 3 2 2" xfId="50109" xr:uid="{5E52A2BF-B80B-49D0-9D20-69A11121BE05}"/>
    <cellStyle name="Percent 4 2 3 3 2 2 2" xfId="50110" xr:uid="{E2688FCD-B3B1-4FA3-B319-5A80028DF109}"/>
    <cellStyle name="Percent 4 2 3 3 2 3" xfId="50111" xr:uid="{90749CD9-C9BB-47DC-9A35-9BE1E4C4A699}"/>
    <cellStyle name="Percent 4 2 3 3 3" xfId="50112" xr:uid="{FA93F7C9-4663-4146-A944-E1776508F3BE}"/>
    <cellStyle name="Percent 4 2 3 3 3 2" xfId="50113" xr:uid="{0AEF324B-C558-40F7-85CF-77DBF31037CE}"/>
    <cellStyle name="Percent 4 2 3 3 4" xfId="50114" xr:uid="{BB92E1C5-C1FF-4F1B-8CBE-776E5B659DEC}"/>
    <cellStyle name="Percent 4 2 3 4" xfId="50115" xr:uid="{44C21C0F-F137-47AC-A948-1D0568C8C8BB}"/>
    <cellStyle name="Percent 4 2 3 4 2" xfId="50116" xr:uid="{309647CD-D320-453E-81F8-B884B5940979}"/>
    <cellStyle name="Percent 4 2 3 4 2 2" xfId="50117" xr:uid="{9FD4625F-71D1-433F-A3EE-B90E594A7833}"/>
    <cellStyle name="Percent 4 2 3 4 3" xfId="50118" xr:uid="{AAF62A9C-2E3C-407D-AB66-A3DE54FE9CAE}"/>
    <cellStyle name="Percent 4 2 3 5" xfId="50119" xr:uid="{42311E61-400B-4608-92D0-70C853B2D9FF}"/>
    <cellStyle name="Percent 4 2 3 5 2" xfId="50120" xr:uid="{5925E9CC-3A60-485C-B97B-056D12881DCC}"/>
    <cellStyle name="Percent 4 2 3 6" xfId="50121" xr:uid="{F0621033-1973-4C83-8965-C2CA11579026}"/>
    <cellStyle name="Percent 4 2 3 6 2" xfId="50122" xr:uid="{24A4FF81-121C-43AF-A7AA-4BA709BFED4E}"/>
    <cellStyle name="Percent 4 2 3 7" xfId="50123" xr:uid="{0B0508F3-3A73-4BD0-B5E0-894676A5D2B4}"/>
    <cellStyle name="Percent 4 2 3 8" xfId="50124" xr:uid="{0CAA9826-028C-49BA-A35F-1F97DA98C272}"/>
    <cellStyle name="Percent 4 2 4" xfId="50125" xr:uid="{DB2140AC-3970-4690-A4B1-DA3807FB5A89}"/>
    <cellStyle name="Percent 4 2 4 2" xfId="50126" xr:uid="{EFAACBAC-911D-4E26-9A92-58222B11C379}"/>
    <cellStyle name="Percent 4 2 4 2 2" xfId="50127" xr:uid="{BC662D9A-CB02-4A5A-B126-3F97033F416C}"/>
    <cellStyle name="Percent 4 2 4 2 2 2" xfId="50128" xr:uid="{45EFA051-EE20-4FD9-A3F9-77258724E82F}"/>
    <cellStyle name="Percent 4 2 4 2 2 2 2" xfId="50129" xr:uid="{C119154F-72D8-478B-9B28-25A6185C0BFA}"/>
    <cellStyle name="Percent 4 2 4 2 2 3" xfId="50130" xr:uid="{8BDCE9DF-3C9A-47B7-850D-B94C77262B10}"/>
    <cellStyle name="Percent 4 2 4 2 3" xfId="50131" xr:uid="{CA066F4D-11B9-4553-A9C6-97191A849E92}"/>
    <cellStyle name="Percent 4 2 4 2 3 2" xfId="50132" xr:uid="{112F98A4-FBEA-4A5C-B45E-8FA6DD9611A2}"/>
    <cellStyle name="Percent 4 2 4 2 4" xfId="50133" xr:uid="{DB12C67F-C829-4872-9463-8818B74E4ED6}"/>
    <cellStyle name="Percent 4 2 4 3" xfId="50134" xr:uid="{7F646234-AFC7-42F3-973F-DC2F24204F82}"/>
    <cellStyle name="Percent 4 2 4 3 2" xfId="50135" xr:uid="{9C4B8BC3-5B5C-4306-8988-62BC5363ABAF}"/>
    <cellStyle name="Percent 4 2 4 3 2 2" xfId="50136" xr:uid="{04C4C7C1-3538-4366-8708-A36744445204}"/>
    <cellStyle name="Percent 4 2 4 3 3" xfId="50137" xr:uid="{68E9E5CE-82E1-43F5-821A-189286E90AFE}"/>
    <cellStyle name="Percent 4 2 4 4" xfId="50138" xr:uid="{2E0C5510-2F18-4F46-9AE2-B58B0B736DE9}"/>
    <cellStyle name="Percent 4 2 4 4 2" xfId="50139" xr:uid="{20D1D1A3-B192-4DED-B4F5-B8D8FA7C1447}"/>
    <cellStyle name="Percent 4 2 4 5" xfId="50140" xr:uid="{C522ED96-B15D-497A-9AF3-B92BD193F8B0}"/>
    <cellStyle name="Percent 4 2 4 5 2" xfId="50141" xr:uid="{EF508144-9AD9-4E8E-B142-4FC0A9A8086D}"/>
    <cellStyle name="Percent 4 2 4 6" xfId="50142" xr:uid="{36F682EB-E350-45AA-A246-7A3F5997731D}"/>
    <cellStyle name="Percent 4 2 4 7" xfId="50143" xr:uid="{C28304A9-2438-4BF1-89C9-41956AC45932}"/>
    <cellStyle name="Percent 4 2 5" xfId="50144" xr:uid="{CC2D4AC8-E118-4DDB-AF52-8BA0E965E01C}"/>
    <cellStyle name="Percent 4 2 5 2" xfId="50145" xr:uid="{37DF8CEB-5D2F-4046-AB29-15622F0B8437}"/>
    <cellStyle name="Percent 4 2 5 2 2" xfId="50146" xr:uid="{A59E353E-8A99-47F4-B79F-4B1E11207153}"/>
    <cellStyle name="Percent 4 2 5 2 2 2" xfId="50147" xr:uid="{E9396A1D-0214-487B-9063-8BE84F79C03B}"/>
    <cellStyle name="Percent 4 2 5 2 2 2 2" xfId="50148" xr:uid="{B6064BF3-A0DD-49BE-BCF4-66202F27665B}"/>
    <cellStyle name="Percent 4 2 5 2 2 3" xfId="50149" xr:uid="{9D052768-C1A7-4383-8CDA-72580C27203C}"/>
    <cellStyle name="Percent 4 2 5 2 3" xfId="50150" xr:uid="{A48B04AF-E47F-4DC9-9ACC-EFF458F0418D}"/>
    <cellStyle name="Percent 4 2 5 2 3 2" xfId="50151" xr:uid="{245CAF26-EB54-45FD-A62F-720034048922}"/>
    <cellStyle name="Percent 4 2 5 2 4" xfId="50152" xr:uid="{81A665FF-733E-40D0-834B-3B723B13196D}"/>
    <cellStyle name="Percent 4 2 5 3" xfId="50153" xr:uid="{4980365A-A06B-48AC-91A8-83A138000DF3}"/>
    <cellStyle name="Percent 4 2 5 3 2" xfId="50154" xr:uid="{6128DF69-DABF-4B63-A8C4-90225058BAF2}"/>
    <cellStyle name="Percent 4 2 5 3 2 2" xfId="50155" xr:uid="{F2FA1A21-2795-49F5-BD10-7BB861D97CE0}"/>
    <cellStyle name="Percent 4 2 5 3 3" xfId="50156" xr:uid="{5424ED83-6B38-4DF2-B917-C81DB1B77905}"/>
    <cellStyle name="Percent 4 2 5 4" xfId="50157" xr:uid="{7CD32B49-A1FF-4631-946C-3400555CBC18}"/>
    <cellStyle name="Percent 4 2 5 4 2" xfId="50158" xr:uid="{A36D99B3-2C12-4987-9738-D1314F8A9921}"/>
    <cellStyle name="Percent 4 2 5 5" xfId="50159" xr:uid="{273A83B0-2198-424A-A801-A36D70D88E98}"/>
    <cellStyle name="Percent 4 2 6" xfId="50160" xr:uid="{733BCB52-AC7C-4F89-9BB2-7FB032839470}"/>
    <cellStyle name="Percent 4 2 6 2" xfId="50161" xr:uid="{F389D66C-B864-4DD5-A4A6-446EBFD94AFF}"/>
    <cellStyle name="Percent 4 2 6 2 2" xfId="50162" xr:uid="{931AF040-8875-438F-AEEA-8BCAAB74CFD5}"/>
    <cellStyle name="Percent 4 2 6 2 2 2" xfId="50163" xr:uid="{B7E8726C-D401-4419-9A14-57B614942374}"/>
    <cellStyle name="Percent 4 2 6 2 2 2 2" xfId="50164" xr:uid="{D2F55464-ACEF-46BA-91AC-332B0E1446E8}"/>
    <cellStyle name="Percent 4 2 6 2 2 3" xfId="50165" xr:uid="{17850F14-EFCF-4B6A-B093-264EA2AB888A}"/>
    <cellStyle name="Percent 4 2 6 2 3" xfId="50166" xr:uid="{F953AB62-32DE-46A6-B20D-C2EBA7F3809B}"/>
    <cellStyle name="Percent 4 2 6 2 3 2" xfId="50167" xr:uid="{F72E5B0F-1539-4457-AB84-CED9F21A4608}"/>
    <cellStyle name="Percent 4 2 6 2 4" xfId="50168" xr:uid="{6396CD1F-B308-42EE-840E-EEB6975FB1E0}"/>
    <cellStyle name="Percent 4 2 6 3" xfId="50169" xr:uid="{BBE7D658-D1D9-4861-95A1-A1894759D7EB}"/>
    <cellStyle name="Percent 4 2 6 3 2" xfId="50170" xr:uid="{95D21F59-7C41-4A19-8B46-1DC52D94A3E4}"/>
    <cellStyle name="Percent 4 2 6 3 2 2" xfId="50171" xr:uid="{33C33C0F-5F24-4F9C-9F64-18892C1DBB66}"/>
    <cellStyle name="Percent 4 2 6 3 3" xfId="50172" xr:uid="{A6924F74-2ABD-44A7-AA6D-FC79DF8147FE}"/>
    <cellStyle name="Percent 4 2 6 4" xfId="50173" xr:uid="{1AF5E542-78AA-4FBB-A058-8401ED24293D}"/>
    <cellStyle name="Percent 4 2 6 4 2" xfId="50174" xr:uid="{0920CBF9-EFC5-4514-97B5-ADDBEA43A0EB}"/>
    <cellStyle name="Percent 4 2 6 5" xfId="50175" xr:uid="{A2CE7AAE-EBC3-4FEC-A7C7-C2CB226F951E}"/>
    <cellStyle name="Percent 4 2 7" xfId="50176" xr:uid="{5B723FE5-7B47-4D1E-A877-FF3E6848171B}"/>
    <cellStyle name="Percent 4 2 7 2" xfId="50177" xr:uid="{05C0E4FF-DABF-427D-99AA-32723BF6B752}"/>
    <cellStyle name="Percent 4 2 7 2 2" xfId="50178" xr:uid="{1781FB64-CD4F-4893-A84D-531A72AD2300}"/>
    <cellStyle name="Percent 4 2 7 2 2 2" xfId="50179" xr:uid="{87888290-569F-46AF-AD8B-01B1BD04978C}"/>
    <cellStyle name="Percent 4 2 7 2 2 2 2" xfId="50180" xr:uid="{AA6D6607-8F54-451C-B048-C1384981EF59}"/>
    <cellStyle name="Percent 4 2 7 2 2 3" xfId="50181" xr:uid="{4A6D8BB2-E7BA-4E59-BF6A-50D234EA5803}"/>
    <cellStyle name="Percent 4 2 7 2 3" xfId="50182" xr:uid="{4774C4CC-5635-43F5-8D58-77160CF05CF6}"/>
    <cellStyle name="Percent 4 2 7 2 3 2" xfId="50183" xr:uid="{F7F6E003-F97B-4887-B24B-2EF25BF923C9}"/>
    <cellStyle name="Percent 4 2 7 2 4" xfId="50184" xr:uid="{0F9BF093-675B-4A0D-9E36-65BB507DBA9B}"/>
    <cellStyle name="Percent 4 2 7 3" xfId="50185" xr:uid="{D5AC5A46-A1C1-4FEE-9781-DEC2B7B8BA8F}"/>
    <cellStyle name="Percent 4 2 7 3 2" xfId="50186" xr:uid="{2BEA8F83-75D2-4BCF-9E30-9BA1AC46446D}"/>
    <cellStyle name="Percent 4 2 7 3 2 2" xfId="50187" xr:uid="{8F6ABCC5-D322-432D-B13D-CC02EBAF9ADE}"/>
    <cellStyle name="Percent 4 2 7 3 3" xfId="50188" xr:uid="{E0F28A23-3A90-4EB3-9A4F-9D648A87836D}"/>
    <cellStyle name="Percent 4 2 7 4" xfId="50189" xr:uid="{30E79726-5248-43C2-8A53-1DFDF34B46C1}"/>
    <cellStyle name="Percent 4 2 7 4 2" xfId="50190" xr:uid="{B83805B4-B6D1-490F-A916-4747E782E4C2}"/>
    <cellStyle name="Percent 4 2 7 5" xfId="50191" xr:uid="{2664F085-F8CA-4939-9D01-BBA95364676E}"/>
    <cellStyle name="Percent 4 2 8" xfId="50192" xr:uid="{8AFE5AF7-0F85-44EA-9505-247B33ABC61D}"/>
    <cellStyle name="Percent 4 2 8 2" xfId="50193" xr:uid="{063769E9-588F-485A-ADAC-8C1D56A7B012}"/>
    <cellStyle name="Percent 4 2 8 2 2" xfId="50194" xr:uid="{4175EEF6-1066-4CCF-87ED-5E3B1D3EE3A6}"/>
    <cellStyle name="Percent 4 2 8 2 2 2" xfId="50195" xr:uid="{B5F4CB52-04B4-4C29-994D-825CC16CB2B4}"/>
    <cellStyle name="Percent 4 2 8 2 3" xfId="50196" xr:uid="{587E7AAF-E15A-406A-9F04-55744670BADD}"/>
    <cellStyle name="Percent 4 2 8 3" xfId="50197" xr:uid="{27B78945-A91A-418B-A439-124938BD76C3}"/>
    <cellStyle name="Percent 4 2 8 3 2" xfId="50198" xr:uid="{29ABB902-5DA8-491E-9BB7-9C5DA000EDD2}"/>
    <cellStyle name="Percent 4 2 8 4" xfId="50199" xr:uid="{E7667F34-3720-42C1-B300-C131BFA491A9}"/>
    <cellStyle name="Percent 4 2 9" xfId="50200" xr:uid="{777D52B9-554A-4AE4-B6BC-932B16E65778}"/>
    <cellStyle name="Percent 4 2 9 2" xfId="50201" xr:uid="{B92639DE-9DE5-4C69-85FB-76BA647337CC}"/>
    <cellStyle name="Percent 4 2 9 2 2" xfId="50202" xr:uid="{46965A6C-AA60-463F-B4F5-42E6ECE8CD53}"/>
    <cellStyle name="Percent 4 2 9 3" xfId="50203" xr:uid="{1213F5E6-9C72-47B3-840F-966663AFA292}"/>
    <cellStyle name="Percent 4 3" xfId="50204" xr:uid="{BE338BD4-856B-49D7-880C-5F78BE7A30BC}"/>
    <cellStyle name="Percent 4 3 2" xfId="50205" xr:uid="{A419BFE7-BA44-48F7-ABC8-C3F3F765F45F}"/>
    <cellStyle name="Percent 4 3 2 2" xfId="50206" xr:uid="{D8B4F8B5-C705-4D2D-9014-54622AE7A87D}"/>
    <cellStyle name="Percent 4 3 2 2 2" xfId="50207" xr:uid="{CE1B384E-E1C5-4983-8AB8-C8013C3A4417}"/>
    <cellStyle name="Percent 4 3 2 2 2 2" xfId="50208" xr:uid="{B369DDBB-0A50-4A98-BE86-486F8806B3DC}"/>
    <cellStyle name="Percent 4 3 2 2 2 2 2" xfId="50209" xr:uid="{F6CB1396-63F6-4FFE-BEDA-2EB4FEA3FF9F}"/>
    <cellStyle name="Percent 4 3 2 2 2 3" xfId="50210" xr:uid="{B409710E-31F9-4246-96E3-9EE8CD4F131C}"/>
    <cellStyle name="Percent 4 3 2 2 3" xfId="50211" xr:uid="{931F7EAF-9EEE-4016-A925-97DED7B899FB}"/>
    <cellStyle name="Percent 4 3 2 2 3 2" xfId="50212" xr:uid="{33A164C0-F8C4-4FC5-A66B-0CDF4E996336}"/>
    <cellStyle name="Percent 4 3 2 2 4" xfId="50213" xr:uid="{7D1AC1CF-DC47-4EAD-8348-0C91172DBD09}"/>
    <cellStyle name="Percent 4 3 2 2 4 2" xfId="50214" xr:uid="{A169575B-1309-46FA-BCB8-96267C10CA33}"/>
    <cellStyle name="Percent 4 3 2 2 5" xfId="50215" xr:uid="{792D4220-354F-4184-AE65-2D4D14A4E987}"/>
    <cellStyle name="Percent 4 3 2 2 6" xfId="50216" xr:uid="{0CC850B9-A6D1-41B4-8EB8-9648DDA3C87C}"/>
    <cellStyle name="Percent 4 3 2 3" xfId="50217" xr:uid="{D52D618F-5D23-4D19-8A3F-85B01BEAA4CE}"/>
    <cellStyle name="Percent 4 3 2 3 2" xfId="50218" xr:uid="{1588A07D-40B4-4C14-9B28-205B52708CD8}"/>
    <cellStyle name="Percent 4 3 2 3 2 2" xfId="50219" xr:uid="{4EAAD79B-801A-4A25-9B06-C23EE5759197}"/>
    <cellStyle name="Percent 4 3 2 3 3" xfId="50220" xr:uid="{96EA8F34-6B41-40F4-A79A-B300D37FA278}"/>
    <cellStyle name="Percent 4 3 2 4" xfId="50221" xr:uid="{B4DDB092-02CD-447E-BC27-1D84B988D821}"/>
    <cellStyle name="Percent 4 3 2 4 2" xfId="50222" xr:uid="{4CB7B8B8-DABB-4B5C-8562-FE750A696E9F}"/>
    <cellStyle name="Percent 4 3 2 5" xfId="50223" xr:uid="{18818F76-E587-4AD6-AB44-A2268F2D9D98}"/>
    <cellStyle name="Percent 4 3 2 5 2" xfId="50224" xr:uid="{9235CE7D-F929-4E6C-A2A0-FD7FAC36BEDE}"/>
    <cellStyle name="Percent 4 3 2 6" xfId="50225" xr:uid="{E3473116-7D49-4CCA-B1AA-AF4B5264A9FA}"/>
    <cellStyle name="Percent 4 3 2 7" xfId="50226" xr:uid="{51118CE3-45AE-4BA7-8B62-E7CF75A2E86F}"/>
    <cellStyle name="Percent 4 3 3" xfId="50227" xr:uid="{960CCCD4-98F2-457F-AB6C-01D727133007}"/>
    <cellStyle name="Percent 4 3 3 2" xfId="50228" xr:uid="{303E771F-A8F4-4F0B-ABE7-A4429275E5A8}"/>
    <cellStyle name="Percent 4 3 3 2 2" xfId="50229" xr:uid="{2290C854-289A-4787-AB41-7215AAB179AE}"/>
    <cellStyle name="Percent 4 3 3 2 2 2" xfId="50230" xr:uid="{55E67133-63B1-40B2-BBDE-61A1B6CC8CE2}"/>
    <cellStyle name="Percent 4 3 3 2 2 2 2" xfId="50231" xr:uid="{FDE5C220-45C1-4DDD-85C7-4FB37704D962}"/>
    <cellStyle name="Percent 4 3 3 2 2 3" xfId="50232" xr:uid="{D8F8F90B-F62B-41B5-8D5D-7480ADCF92FD}"/>
    <cellStyle name="Percent 4 3 3 2 3" xfId="50233" xr:uid="{EE47E428-D60C-46B9-A7F9-CB9606ED1BBA}"/>
    <cellStyle name="Percent 4 3 3 2 3 2" xfId="50234" xr:uid="{526EF310-ECE6-48A6-A999-FA4638CC0EE9}"/>
    <cellStyle name="Percent 4 3 3 2 4" xfId="50235" xr:uid="{A8DB724D-739E-4B29-BF20-CB7CCE853438}"/>
    <cellStyle name="Percent 4 3 3 3" xfId="50236" xr:uid="{B67372BF-D392-4923-9CA6-DE0A0F0DB380}"/>
    <cellStyle name="Percent 4 3 3 3 2" xfId="50237" xr:uid="{8D076D5A-A2B0-4B53-8425-76B9D23C57C4}"/>
    <cellStyle name="Percent 4 3 3 3 2 2" xfId="50238" xr:uid="{9F59863F-3AA0-4B1B-B95E-78D67950E877}"/>
    <cellStyle name="Percent 4 3 3 3 3" xfId="50239" xr:uid="{3ED47A17-EB5C-4FAC-A493-D55E2F7E37A8}"/>
    <cellStyle name="Percent 4 3 3 4" xfId="50240" xr:uid="{C93F9974-EDF2-483D-89CD-7460AF77341E}"/>
    <cellStyle name="Percent 4 3 3 4 2" xfId="50241" xr:uid="{B459E478-57E2-48A7-AD70-CEF055FC9094}"/>
    <cellStyle name="Percent 4 3 3 5" xfId="50242" xr:uid="{B7D01C5E-6283-4091-BBDF-6D2DC23B3848}"/>
    <cellStyle name="Percent 4 3 3 5 2" xfId="50243" xr:uid="{593B61DF-F9D5-4DBE-BD22-6621ED4D8938}"/>
    <cellStyle name="Percent 4 3 3 6" xfId="50244" xr:uid="{91A33C45-3AA0-4FEA-B28E-F1182CEC1CCD}"/>
    <cellStyle name="Percent 4 3 3 7" xfId="50245" xr:uid="{780986D9-4012-4F0A-8D0B-5F5D05C74A49}"/>
    <cellStyle name="Percent 4 3 4" xfId="50246" xr:uid="{195DDBCF-F9DE-49E2-AE39-4DF101FA1743}"/>
    <cellStyle name="Percent 4 3 4 2" xfId="50247" xr:uid="{425169FE-7F95-4779-8EA3-A7AE5ABA4795}"/>
    <cellStyle name="Percent 4 3 4 2 2" xfId="50248" xr:uid="{83608FA3-BAAD-4E2B-BAEA-334AB8EBE9F3}"/>
    <cellStyle name="Percent 4 3 4 2 2 2" xfId="50249" xr:uid="{00B28F3C-8A5C-4447-B360-1AF1A360D0BA}"/>
    <cellStyle name="Percent 4 3 4 2 3" xfId="50250" xr:uid="{2CD7F490-80D6-47B0-A8A6-34E1DE6B1720}"/>
    <cellStyle name="Percent 4 3 4 3" xfId="50251" xr:uid="{181FE794-A4AD-4810-97F9-579DB8FF1626}"/>
    <cellStyle name="Percent 4 3 4 3 2" xfId="50252" xr:uid="{9FC5E9D1-5BB1-4F82-8956-E4C07850BFAD}"/>
    <cellStyle name="Percent 4 3 4 4" xfId="50253" xr:uid="{84DC8F36-C8F4-4B7D-820E-7818C1C2D09A}"/>
    <cellStyle name="Percent 4 3 5" xfId="50254" xr:uid="{A4690D08-2A29-4109-AD0F-6DC180CAFEEF}"/>
    <cellStyle name="Percent 4 3 5 2" xfId="50255" xr:uid="{F7D001A9-57CA-4835-A055-B85008FBC38D}"/>
    <cellStyle name="Percent 4 3 5 2 2" xfId="50256" xr:uid="{120465FA-0603-4C0D-8B08-FEF75B16BD70}"/>
    <cellStyle name="Percent 4 3 5 3" xfId="50257" xr:uid="{67715705-5372-4CEA-BD81-EFBF7A15E28D}"/>
    <cellStyle name="Percent 4 3 6" xfId="50258" xr:uid="{92BC0263-7907-423B-BAAA-69194E40BB8B}"/>
    <cellStyle name="Percent 4 3 6 2" xfId="50259" xr:uid="{A2F4DE9F-0916-4C4E-8E6A-84D2933D1B61}"/>
    <cellStyle name="Percent 4 3 7" xfId="50260" xr:uid="{8265E70B-5384-418A-A71E-B85456BCFD66}"/>
    <cellStyle name="Percent 4 3 7 2" xfId="50261" xr:uid="{685FD706-DEAE-403F-926D-66E10CD7A14D}"/>
    <cellStyle name="Percent 4 3 8" xfId="50262" xr:uid="{46FD3DF8-F5C7-4276-AEDA-847C4F83784C}"/>
    <cellStyle name="Percent 4 3 9" xfId="50263" xr:uid="{0C120DEE-86D6-4271-8EB9-8E5EEA97A2AE}"/>
    <cellStyle name="Percent 4 4" xfId="50264" xr:uid="{1F2C36D3-0187-46AD-9CCD-55A0387FD864}"/>
    <cellStyle name="Percent 4 4 2" xfId="50265" xr:uid="{16137077-DF63-495F-9BC8-DBA429B79ABE}"/>
    <cellStyle name="Percent 4 4 2 2" xfId="50266" xr:uid="{8C07966E-146A-4743-9A37-ABA52F2B61AD}"/>
    <cellStyle name="Percent 4 4 2 2 2" xfId="50267" xr:uid="{E22D1887-8607-4760-B755-FFB736CA0841}"/>
    <cellStyle name="Percent 4 4 2 2 2 2" xfId="50268" xr:uid="{B5664649-1378-464A-97C9-DD995FC095E6}"/>
    <cellStyle name="Percent 4 4 2 2 2 2 2" xfId="50269" xr:uid="{904F1864-F362-408E-A80B-339A8E49D7AD}"/>
    <cellStyle name="Percent 4 4 2 2 2 3" xfId="50270" xr:uid="{D7D79467-84F2-41CC-9897-A9E642793E42}"/>
    <cellStyle name="Percent 4 4 2 2 3" xfId="50271" xr:uid="{E63A8FBB-7DE5-435D-929C-CDE31DADDF8D}"/>
    <cellStyle name="Percent 4 4 2 2 3 2" xfId="50272" xr:uid="{B33A55BB-05E6-4F5B-A762-35C7319C9082}"/>
    <cellStyle name="Percent 4 4 2 2 4" xfId="50273" xr:uid="{3F7AD295-F970-4D8B-ABBF-05D521D67C20}"/>
    <cellStyle name="Percent 4 4 2 3" xfId="50274" xr:uid="{1190E3C4-11EB-4598-97A6-75D6AB3C8E3E}"/>
    <cellStyle name="Percent 4 4 2 3 2" xfId="50275" xr:uid="{A2F8F3C1-AFEC-42E8-852D-5B92019D8344}"/>
    <cellStyle name="Percent 4 4 2 3 2 2" xfId="50276" xr:uid="{A3F8A0C0-3A61-4E91-8FE5-E25482755728}"/>
    <cellStyle name="Percent 4 4 2 3 3" xfId="50277" xr:uid="{A993DF57-74D1-4B52-8AE6-0FDE0DDCC15B}"/>
    <cellStyle name="Percent 4 4 2 4" xfId="50278" xr:uid="{AE6F1355-A734-48FA-A75A-E280DCD102CC}"/>
    <cellStyle name="Percent 4 4 2 4 2" xfId="50279" xr:uid="{F0AADC3F-3861-4A87-BD69-EA8DABDDCFAD}"/>
    <cellStyle name="Percent 4 4 2 5" xfId="50280" xr:uid="{31BCAB4F-ADEF-48E0-A543-32F5DE8C2274}"/>
    <cellStyle name="Percent 4 4 2 5 2" xfId="50281" xr:uid="{5C100506-0B85-44FA-BCFE-ADC841190F0A}"/>
    <cellStyle name="Percent 4 4 2 6" xfId="50282" xr:uid="{3D6449AB-E730-4747-A7A1-F2CAC59C9CD5}"/>
    <cellStyle name="Percent 4 4 2 7" xfId="50283" xr:uid="{E6C06ED2-9DC6-4905-B0ED-46446F453473}"/>
    <cellStyle name="Percent 4 4 3" xfId="50284" xr:uid="{AE708140-8FB2-4AF3-8106-2439DBBD4E2D}"/>
    <cellStyle name="Percent 4 4 3 2" xfId="50285" xr:uid="{4ACDC200-CC34-41FD-92C7-BFFDE458BD33}"/>
    <cellStyle name="Percent 4 4 3 2 2" xfId="50286" xr:uid="{E91781E2-BC06-4AFF-BAA2-1A14F9673D1B}"/>
    <cellStyle name="Percent 4 4 3 2 2 2" xfId="50287" xr:uid="{15C76186-85C9-46C9-9EEA-214B39D8FE13}"/>
    <cellStyle name="Percent 4 4 3 2 2 2 2" xfId="50288" xr:uid="{E0245824-C606-4BF8-8159-A919A73C0B11}"/>
    <cellStyle name="Percent 4 4 3 2 2 3" xfId="50289" xr:uid="{64898702-D061-4459-B2A4-A5E00BD93880}"/>
    <cellStyle name="Percent 4 4 3 2 3" xfId="50290" xr:uid="{A823B82B-3EC2-4936-8FB2-A38E90C1CE92}"/>
    <cellStyle name="Percent 4 4 3 2 3 2" xfId="50291" xr:uid="{54A24B4E-3AF1-4CD0-BBB0-5F1E94C322BD}"/>
    <cellStyle name="Percent 4 4 3 2 4" xfId="50292" xr:uid="{DC7D8BFA-D911-4B50-9B28-F3AFA88D3E13}"/>
    <cellStyle name="Percent 4 4 3 3" xfId="50293" xr:uid="{AEB602E8-68ED-444C-BE44-090B0C2A4F9D}"/>
    <cellStyle name="Percent 4 4 3 3 2" xfId="50294" xr:uid="{2CCE42BC-1D4C-45F8-AE7D-411FB53036C0}"/>
    <cellStyle name="Percent 4 4 3 3 2 2" xfId="50295" xr:uid="{1193C633-BAAB-476C-9544-D56EAD24D72A}"/>
    <cellStyle name="Percent 4 4 3 3 3" xfId="50296" xr:uid="{369714A4-F5FB-406A-9F0B-D7D647FBA9C3}"/>
    <cellStyle name="Percent 4 4 3 4" xfId="50297" xr:uid="{085E1EA5-9440-49DD-9841-A9BF93EB6137}"/>
    <cellStyle name="Percent 4 4 3 4 2" xfId="50298" xr:uid="{BDF92EF9-0448-413C-B506-417D6CFAC749}"/>
    <cellStyle name="Percent 4 4 3 5" xfId="50299" xr:uid="{65A7CE9A-1FCA-422D-AD32-9CE6621E826C}"/>
    <cellStyle name="Percent 4 4 4" xfId="50300" xr:uid="{EF58F754-6F3A-425D-B504-41DED95EA2B2}"/>
    <cellStyle name="Percent 4 4 4 2" xfId="50301" xr:uid="{CA4638E0-5118-4AA8-8DBF-398F1EC24621}"/>
    <cellStyle name="Percent 4 4 4 2 2" xfId="50302" xr:uid="{A8B15EA8-C1BA-4F6F-BAA3-1EBC46B106DD}"/>
    <cellStyle name="Percent 4 4 4 2 2 2" xfId="50303" xr:uid="{3BBD8DCC-BF6D-4186-A688-53EFFA0E6E04}"/>
    <cellStyle name="Percent 4 4 4 2 3" xfId="50304" xr:uid="{57462C60-6E83-4E89-B741-D123E9E58C48}"/>
    <cellStyle name="Percent 4 4 4 3" xfId="50305" xr:uid="{181B6A2B-B3F1-400D-BDD7-98677C004004}"/>
    <cellStyle name="Percent 4 4 4 3 2" xfId="50306" xr:uid="{6FCD647C-04E1-42D8-8058-3A5AFBF32BA5}"/>
    <cellStyle name="Percent 4 4 4 4" xfId="50307" xr:uid="{0EE52501-DC05-43CE-AB17-D1A6995ED870}"/>
    <cellStyle name="Percent 4 4 5" xfId="50308" xr:uid="{AE84291A-A199-4643-94E7-622EFC5DDD08}"/>
    <cellStyle name="Percent 4 4 5 2" xfId="50309" xr:uid="{4207B376-EB8C-45E7-A826-75C1E5FEEB70}"/>
    <cellStyle name="Percent 4 4 5 2 2" xfId="50310" xr:uid="{CC971A93-7486-434D-AD3E-41FE27C9822F}"/>
    <cellStyle name="Percent 4 4 5 3" xfId="50311" xr:uid="{9D5FD247-CF3B-4C5B-988B-555CEE60BF5A}"/>
    <cellStyle name="Percent 4 4 6" xfId="50312" xr:uid="{4679335B-C819-4405-9E29-457C83F9E715}"/>
    <cellStyle name="Percent 4 4 6 2" xfId="50313" xr:uid="{4358FE52-ECB6-4E16-BF71-CCA886E0E2E7}"/>
    <cellStyle name="Percent 4 4 7" xfId="50314" xr:uid="{B984614C-0D11-4538-A786-7FDFF22CE95A}"/>
    <cellStyle name="Percent 4 4 7 2" xfId="50315" xr:uid="{29A4A68D-AD3A-4ED7-9DC6-FC9416990171}"/>
    <cellStyle name="Percent 4 4 8" xfId="50316" xr:uid="{4DDAD8A7-19A0-4A23-B13D-62AACAC50737}"/>
    <cellStyle name="Percent 4 4 9" xfId="50317" xr:uid="{1483DACF-47FF-4563-AC9C-ACFA686D0E71}"/>
    <cellStyle name="Percent 4 5" xfId="50318" xr:uid="{9197B208-C29E-49DE-9E04-D9877BE70BE3}"/>
    <cellStyle name="Percent 4 5 2" xfId="50319" xr:uid="{73C38423-A4D5-449D-81E6-67497EB16901}"/>
    <cellStyle name="Percent 4 5 2 2" xfId="50320" xr:uid="{3DC90C49-F8FF-419F-BE4D-C59B932812D1}"/>
    <cellStyle name="Percent 4 5 2 2 2" xfId="50321" xr:uid="{132C3F9D-D671-421C-B33A-C3B2A1DFC625}"/>
    <cellStyle name="Percent 4 5 2 2 2 2" xfId="50322" xr:uid="{93DE1B8C-8259-4B5D-8D3D-7680E31FA771}"/>
    <cellStyle name="Percent 4 5 2 2 2 2 2" xfId="50323" xr:uid="{656F1619-2319-40AE-9C4C-77035C2DCD18}"/>
    <cellStyle name="Percent 4 5 2 2 2 3" xfId="50324" xr:uid="{6626881A-F493-49EA-9604-E3257D4850E7}"/>
    <cellStyle name="Percent 4 5 2 2 3" xfId="50325" xr:uid="{666FB799-BED2-4D2B-8A51-F6C6D0C0D82C}"/>
    <cellStyle name="Percent 4 5 2 2 3 2" xfId="50326" xr:uid="{505F9CC3-6530-4C7B-9E01-7BF6EF657F0A}"/>
    <cellStyle name="Percent 4 5 2 2 4" xfId="50327" xr:uid="{CDE688DD-14CC-42C8-B507-AB543F98EB04}"/>
    <cellStyle name="Percent 4 5 2 3" xfId="50328" xr:uid="{EE6A6924-132D-42F2-AE4C-07FA16793615}"/>
    <cellStyle name="Percent 4 5 2 3 2" xfId="50329" xr:uid="{491CC5F9-2A7A-4692-AAAE-7CC4BA0E6B6C}"/>
    <cellStyle name="Percent 4 5 2 3 2 2" xfId="50330" xr:uid="{607ABFDA-7CEC-40F6-A1D9-0DBFBE34FF34}"/>
    <cellStyle name="Percent 4 5 2 3 3" xfId="50331" xr:uid="{40727E21-AB6E-4196-9089-EB48DF1A25F7}"/>
    <cellStyle name="Percent 4 5 2 4" xfId="50332" xr:uid="{7DD35AC8-65E6-4911-90BC-E02A34F06078}"/>
    <cellStyle name="Percent 4 5 2 4 2" xfId="50333" xr:uid="{CBC3618E-52EF-439C-BFA8-6AF61CABD6EF}"/>
    <cellStyle name="Percent 4 5 2 5" xfId="50334" xr:uid="{E55FED9E-5C14-49B7-9462-2BFF1C9C72BE}"/>
    <cellStyle name="Percent 4 5 3" xfId="50335" xr:uid="{5BC69509-3E01-4CDA-8131-F21673673E9D}"/>
    <cellStyle name="Percent 4 5 3 2" xfId="50336" xr:uid="{9E97635A-370D-4CF7-894E-A11049914CD4}"/>
    <cellStyle name="Percent 4 5 3 2 2" xfId="50337" xr:uid="{3F1B7728-19A6-428F-8699-FADC0137F4EC}"/>
    <cellStyle name="Percent 4 5 3 2 2 2" xfId="50338" xr:uid="{7AC0DB7D-844E-45B1-A00B-9AE90929ECD0}"/>
    <cellStyle name="Percent 4 5 3 2 3" xfId="50339" xr:uid="{46992202-4642-4535-B02D-9ABB5A83081D}"/>
    <cellStyle name="Percent 4 5 3 3" xfId="50340" xr:uid="{2A396956-DCDB-4C45-A64D-36A8E55F6090}"/>
    <cellStyle name="Percent 4 5 3 3 2" xfId="50341" xr:uid="{892CD5BC-12A4-4946-ACA7-B997EA3F268D}"/>
    <cellStyle name="Percent 4 5 3 4" xfId="50342" xr:uid="{1058F817-0830-4A9F-B422-39F271ECF144}"/>
    <cellStyle name="Percent 4 5 4" xfId="50343" xr:uid="{A963BD46-4A7E-495B-8C46-4BDD87F602B0}"/>
    <cellStyle name="Percent 4 5 4 2" xfId="50344" xr:uid="{4B2BAD67-B878-4FAA-95E9-BDBF50273F56}"/>
    <cellStyle name="Percent 4 5 4 2 2" xfId="50345" xr:uid="{4F54C06D-15B6-474E-93B0-D8D236239825}"/>
    <cellStyle name="Percent 4 5 4 3" xfId="50346" xr:uid="{21BA851B-B262-4378-BAFA-869B7B5E45D8}"/>
    <cellStyle name="Percent 4 5 5" xfId="50347" xr:uid="{7C0E688C-8D63-4109-9398-21A0BD8396FF}"/>
    <cellStyle name="Percent 4 5 5 2" xfId="50348" xr:uid="{D8D8DA6B-4F90-4DD9-9D22-6045F0A352F1}"/>
    <cellStyle name="Percent 4 5 6" xfId="50349" xr:uid="{7B3914B1-72EF-43DF-9192-BAEDE687ED0A}"/>
    <cellStyle name="Percent 4 5 6 2" xfId="50350" xr:uid="{E07C3418-C634-4764-90AC-AF1D1FB28C5B}"/>
    <cellStyle name="Percent 4 5 7" xfId="50351" xr:uid="{4927FF42-5B09-477B-B2BE-1E37EDD36E8E}"/>
    <cellStyle name="Percent 4 5 8" xfId="50352" xr:uid="{A49B57D8-4776-4DE9-AA4C-0254AC06C3B7}"/>
    <cellStyle name="Percent 4 6" xfId="50353" xr:uid="{C1E8743F-B130-4226-872F-C723245B11DC}"/>
    <cellStyle name="Percent 4 6 2" xfId="50354" xr:uid="{97B6D3FC-DB30-4CFA-AA81-22C1F29FD945}"/>
    <cellStyle name="Percent 4 6 2 2" xfId="50355" xr:uid="{6F29CBB5-026C-4735-B124-B7D628D1DCAA}"/>
    <cellStyle name="Percent 4 6 2 2 2" xfId="50356" xr:uid="{669128D8-14E8-4FDB-B5BB-4DED800D4E3C}"/>
    <cellStyle name="Percent 4 6 2 2 2 2" xfId="50357" xr:uid="{04DBE114-C519-48CD-9D30-9D21407B15EC}"/>
    <cellStyle name="Percent 4 6 2 2 3" xfId="50358" xr:uid="{47759923-5134-4AF3-A95D-F149A5328B18}"/>
    <cellStyle name="Percent 4 6 2 3" xfId="50359" xr:uid="{0D3418B6-9493-4F30-A94B-71A2F088B44A}"/>
    <cellStyle name="Percent 4 6 2 3 2" xfId="50360" xr:uid="{BD0062FB-9BEC-42AA-B3B4-2B7C1AC3DDBD}"/>
    <cellStyle name="Percent 4 6 2 4" xfId="50361" xr:uid="{B35C40D5-B861-4831-AC40-9821A65E0AE8}"/>
    <cellStyle name="Percent 4 6 3" xfId="50362" xr:uid="{944A5B53-A711-47D4-B386-CE2B808B152B}"/>
    <cellStyle name="Percent 4 6 3 2" xfId="50363" xr:uid="{B2CAC738-9EC2-4CB2-95A1-1140E1912157}"/>
    <cellStyle name="Percent 4 6 3 2 2" xfId="50364" xr:uid="{81016495-6E73-4E37-9026-A3A4D1F26467}"/>
    <cellStyle name="Percent 4 6 3 3" xfId="50365" xr:uid="{F4A1F259-891B-45BA-98F0-E0987D8F26AC}"/>
    <cellStyle name="Percent 4 6 4" xfId="50366" xr:uid="{16ACF297-A18B-4814-92E6-A5EC259E9A38}"/>
    <cellStyle name="Percent 4 6 4 2" xfId="50367" xr:uid="{63F875D1-F3D0-4556-92D7-F746B0C7718C}"/>
    <cellStyle name="Percent 4 6 5" xfId="50368" xr:uid="{36FA6D9E-6464-4480-A815-CF6399B3FDCC}"/>
    <cellStyle name="Percent 4 6 6" xfId="50369" xr:uid="{3B482FBE-01A3-4C66-B176-2CA3CDCCAEF5}"/>
    <cellStyle name="Percent 4 7" xfId="50370" xr:uid="{766C5EFD-54B0-48B4-860E-8F104C1DC61D}"/>
    <cellStyle name="Percent 4 7 2" xfId="50371" xr:uid="{A303AFE4-2B7D-4AC8-927A-00BE1A4FF4A3}"/>
    <cellStyle name="Percent 4 7 2 2" xfId="50372" xr:uid="{AE1A672B-8534-45F0-AB2E-F0B37CAAFB98}"/>
    <cellStyle name="Percent 4 7 2 2 2" xfId="50373" xr:uid="{B28413BF-D041-4F03-AC6F-77DB52AF6592}"/>
    <cellStyle name="Percent 4 7 2 2 2 2" xfId="50374" xr:uid="{42DE932C-DB23-47F2-A4D0-D2AA69F47C87}"/>
    <cellStyle name="Percent 4 7 2 2 3" xfId="50375" xr:uid="{8B745413-E2E3-4ED1-AC6C-4A5F1EC74B21}"/>
    <cellStyle name="Percent 4 7 2 3" xfId="50376" xr:uid="{B40E2707-E92C-48D6-98B8-3737BF1F4EEF}"/>
    <cellStyle name="Percent 4 7 2 3 2" xfId="50377" xr:uid="{C20D9F69-DADB-426C-A4E7-D14C9BE83F36}"/>
    <cellStyle name="Percent 4 7 2 4" xfId="50378" xr:uid="{BAF8FB6D-C72B-409C-8296-6B5282FB80F8}"/>
    <cellStyle name="Percent 4 7 3" xfId="50379" xr:uid="{F7739EC5-10E6-40DA-8212-376AA3681D59}"/>
    <cellStyle name="Percent 4 7 3 2" xfId="50380" xr:uid="{3F1638CA-6C89-4C1E-9101-47F5D45C1198}"/>
    <cellStyle name="Percent 4 7 3 2 2" xfId="50381" xr:uid="{BB41AF4D-465C-4731-ABFE-1B5371667A8B}"/>
    <cellStyle name="Percent 4 7 3 3" xfId="50382" xr:uid="{87E5F65B-9937-4D9A-B09E-5083913FB442}"/>
    <cellStyle name="Percent 4 7 4" xfId="50383" xr:uid="{944E06E5-CB9E-4953-A1B8-D5E6FA2298FF}"/>
    <cellStyle name="Percent 4 7 4 2" xfId="50384" xr:uid="{C3E8610D-BC7A-4F87-9344-F5DCF2530B7A}"/>
    <cellStyle name="Percent 4 7 5" xfId="50385" xr:uid="{3910DD43-A14C-4934-9E17-CEA6A7765106}"/>
    <cellStyle name="Percent 4 8" xfId="50386" xr:uid="{D91E33F9-7343-472E-AC6D-8E8E988CD963}"/>
    <cellStyle name="Percent 4 8 2" xfId="50387" xr:uid="{432CD2AC-1554-48B7-913F-CF10FD44844F}"/>
    <cellStyle name="Percent 4 8 2 2" xfId="50388" xr:uid="{7875F0BE-292F-4E8A-AE8B-CBA189727756}"/>
    <cellStyle name="Percent 4 8 2 2 2" xfId="50389" xr:uid="{95153736-B2D3-4513-8F09-CCFA2B812D7C}"/>
    <cellStyle name="Percent 4 8 2 2 2 2" xfId="50390" xr:uid="{729048EB-095A-41CB-9048-25B1F61B2327}"/>
    <cellStyle name="Percent 4 8 2 2 3" xfId="50391" xr:uid="{4D7133E8-A03C-47AE-8EFB-02C041A8E177}"/>
    <cellStyle name="Percent 4 8 2 3" xfId="50392" xr:uid="{647B6FA3-064E-4882-90ED-CDBA0BD07ED3}"/>
    <cellStyle name="Percent 4 8 2 3 2" xfId="50393" xr:uid="{63E7F34A-B047-48F7-B4AE-FE1417CCCA05}"/>
    <cellStyle name="Percent 4 8 2 4" xfId="50394" xr:uid="{5FDA9402-2F40-4F77-B1E3-83B014A413AB}"/>
    <cellStyle name="Percent 4 8 3" xfId="50395" xr:uid="{DD6FECEB-7388-462E-ABEA-EC72C889B3C2}"/>
    <cellStyle name="Percent 4 8 3 2" xfId="50396" xr:uid="{5721D34B-3508-4D44-B935-1A4D7FFCB7D6}"/>
    <cellStyle name="Percent 4 8 3 2 2" xfId="50397" xr:uid="{238F9349-61AD-45AA-B4F9-D45EF0F18922}"/>
    <cellStyle name="Percent 4 8 3 3" xfId="50398" xr:uid="{B8A75838-8A0E-4F0D-9BBB-021D00764DE3}"/>
    <cellStyle name="Percent 4 8 4" xfId="50399" xr:uid="{03A6407C-25AD-45D3-B285-6A59D84ED4AF}"/>
    <cellStyle name="Percent 4 8 4 2" xfId="50400" xr:uid="{373CC2EA-FB1D-4D86-96FC-D5AD9FA8002B}"/>
    <cellStyle name="Percent 4 8 5" xfId="50401" xr:uid="{7D3F9A50-C43C-4E9E-90ED-D08A62BCAC78}"/>
    <cellStyle name="Percent 4 9" xfId="50402" xr:uid="{DFB8B581-084E-46C0-AA17-D8CC10332F07}"/>
    <cellStyle name="Percent 4 9 2" xfId="50403" xr:uid="{6F40B459-F76D-4604-9122-C71D6F89F9C4}"/>
    <cellStyle name="Percent 4 9 2 2" xfId="50404" xr:uid="{DA59D4D5-BD5E-4C09-90E4-E10F8C3FEA7A}"/>
    <cellStyle name="Percent 4 9 2 2 2" xfId="50405" xr:uid="{A0957AEF-A4EF-4BCD-BE26-E04B17399C17}"/>
    <cellStyle name="Percent 4 9 2 2 2 2" xfId="50406" xr:uid="{993DA352-93BC-4A30-B14B-A571152C02A8}"/>
    <cellStyle name="Percent 4 9 2 2 3" xfId="50407" xr:uid="{0F493290-8D4B-4EE3-B876-02268AF0990C}"/>
    <cellStyle name="Percent 4 9 2 3" xfId="50408" xr:uid="{8D4D82A0-31A6-4014-BDBD-6A77892B5B55}"/>
    <cellStyle name="Percent 4 9 2 3 2" xfId="50409" xr:uid="{EFC8A2C2-0BD9-472A-9FA4-96029CDFCEED}"/>
    <cellStyle name="Percent 4 9 2 4" xfId="50410" xr:uid="{EA132470-E05B-4897-B7D6-FF72A568ED7B}"/>
    <cellStyle name="Percent 4 9 3" xfId="50411" xr:uid="{6687B61C-0DCC-4AFE-9028-639A89D5ECDF}"/>
    <cellStyle name="Percent 4 9 3 2" xfId="50412" xr:uid="{1E28A23A-4EE3-4889-9003-222FBEA05776}"/>
    <cellStyle name="Percent 4 9 3 2 2" xfId="50413" xr:uid="{B59F2756-BAAB-4DE7-86C1-D02F5C844608}"/>
    <cellStyle name="Percent 4 9 3 3" xfId="50414" xr:uid="{588E721A-E516-4227-B276-6A104F43E035}"/>
    <cellStyle name="Percent 4 9 4" xfId="50415" xr:uid="{0569D618-A8B8-4D4D-9AD4-A2D2546DCC8D}"/>
    <cellStyle name="Percent 4 9 4 2" xfId="50416" xr:uid="{1AFD3A62-52C8-4417-A28D-E47829FFC7B6}"/>
    <cellStyle name="Percent 4 9 5" xfId="50417" xr:uid="{AE9801B2-1AC1-4104-8FF1-BEA2AB82DFFF}"/>
    <cellStyle name="Percent 40" xfId="50418" xr:uid="{B2301C11-D7AC-4F7B-B93C-48CDB8F47F60}"/>
    <cellStyle name="Percent 41" xfId="50419" xr:uid="{2020D5D7-9C35-42FD-8761-D338F0E5796E}"/>
    <cellStyle name="Percent 42" xfId="50420" xr:uid="{95167A15-87FB-491F-BFA7-439FD0DF04B3}"/>
    <cellStyle name="Percent 43" xfId="51568" xr:uid="{D47EC0DA-1F04-45E6-9E27-070DC8026596}"/>
    <cellStyle name="Percent 44" xfId="51573" xr:uid="{0E5E8CED-9CD8-4095-AD74-14A74E5FD7FD}"/>
    <cellStyle name="Percent 5" xfId="50421" xr:uid="{0B4E9ED3-BAAC-4F20-A649-2799FC5FD9B8}"/>
    <cellStyle name="Percent 5 10" xfId="50422" xr:uid="{EE502597-317E-4B1E-B3F8-5307321D5B6D}"/>
    <cellStyle name="Percent 5 10 2" xfId="50423" xr:uid="{42C2E97D-0199-498D-9AC9-5DF7C56AF7E4}"/>
    <cellStyle name="Percent 5 10 2 2" xfId="50424" xr:uid="{C225AC0C-711D-4072-B694-69C54D066A59}"/>
    <cellStyle name="Percent 5 10 2 2 2" xfId="50425" xr:uid="{91368D2E-6172-4A5F-ACF0-D31887F27828}"/>
    <cellStyle name="Percent 5 10 2 3" xfId="50426" xr:uid="{DD02AA95-1E70-4C3E-8D23-63825C876FCE}"/>
    <cellStyle name="Percent 5 10 3" xfId="50427" xr:uid="{B612CB12-D36D-44E0-A799-DA6F2183E9CF}"/>
    <cellStyle name="Percent 5 10 3 2" xfId="50428" xr:uid="{C9CE0385-FCA1-4620-B435-8FC59B3AE053}"/>
    <cellStyle name="Percent 5 10 4" xfId="50429" xr:uid="{119370AE-09E7-4B5E-807D-EB3C6D4EF888}"/>
    <cellStyle name="Percent 5 11" xfId="50430" xr:uid="{2F3D18EE-0D67-4FDB-823E-DE3A35AC99A6}"/>
    <cellStyle name="Percent 5 11 2" xfId="50431" xr:uid="{8D28F691-2611-4901-B735-EAB56E9C5AD9}"/>
    <cellStyle name="Percent 5 11 2 2" xfId="50432" xr:uid="{AFBBCEBE-755D-4449-BB89-825580280F0E}"/>
    <cellStyle name="Percent 5 11 3" xfId="50433" xr:uid="{DFADD944-7A73-4F55-ABC9-BC9BA94036C7}"/>
    <cellStyle name="Percent 5 12" xfId="50434" xr:uid="{3DB00490-4733-470B-9BA2-85FDB7BD4F57}"/>
    <cellStyle name="Percent 5 12 2" xfId="50435" xr:uid="{E9509C42-AF18-4370-AB93-72A48C1A367B}"/>
    <cellStyle name="Percent 5 13" xfId="50436" xr:uid="{7DF560C0-3B54-42EB-B643-221AEDA6569D}"/>
    <cellStyle name="Percent 5 13 2" xfId="50437" xr:uid="{A622E677-A886-449D-9E53-881567BC7037}"/>
    <cellStyle name="Percent 5 14" xfId="50438" xr:uid="{BA2A43B0-A5ED-417D-8194-C2378DFF26C5}"/>
    <cellStyle name="Percent 5 15" xfId="50439" xr:uid="{17956FB3-E164-4B90-BD5E-AE50F011C9A8}"/>
    <cellStyle name="Percent 5 2" xfId="50440" xr:uid="{1BD93F53-404E-4986-9BFA-21B43BDE61A6}"/>
    <cellStyle name="Percent 5 2 10" xfId="50441" xr:uid="{269B7046-560D-43FF-8418-78782F62E2C1}"/>
    <cellStyle name="Percent 5 2 10 2" xfId="50442" xr:uid="{282109D4-462D-4CA7-81E5-83F0F4C1D7A3}"/>
    <cellStyle name="Percent 5 2 11" xfId="50443" xr:uid="{1FDFE75E-9A44-485A-BCB6-0104AFA09D78}"/>
    <cellStyle name="Percent 5 2 11 2" xfId="50444" xr:uid="{E3A145CF-6220-40E9-8923-46123898166E}"/>
    <cellStyle name="Percent 5 2 12" xfId="50445" xr:uid="{9952EFC3-7C7A-491B-A5B6-36683B9284E4}"/>
    <cellStyle name="Percent 5 2 13" xfId="50446" xr:uid="{FE268D2A-D678-4869-8DEF-C1C3CCE2EC8E}"/>
    <cellStyle name="Percent 5 2 2" xfId="50447" xr:uid="{9FD05512-F24D-488D-9509-18766D065D97}"/>
    <cellStyle name="Percent 5 2 2 2" xfId="50448" xr:uid="{856F32A2-6390-48E0-982D-4D43092A4FF2}"/>
    <cellStyle name="Percent 5 2 2 2 2" xfId="50449" xr:uid="{C141E579-868C-43FE-ADAB-F5BBDB2642BA}"/>
    <cellStyle name="Percent 5 2 2 2 2 2" xfId="50450" xr:uid="{DD2A465A-AF5D-49CF-9377-2AF4A53C4C29}"/>
    <cellStyle name="Percent 5 2 2 2 2 2 2" xfId="50451" xr:uid="{F8D3929D-E11C-4B82-89B0-3CB62628F1BF}"/>
    <cellStyle name="Percent 5 2 2 2 2 2 2 2" xfId="50452" xr:uid="{2774C184-023C-4ED9-87AD-531714F57975}"/>
    <cellStyle name="Percent 5 2 2 2 2 2 3" xfId="50453" xr:uid="{842E729A-81A6-4FB3-9782-70D6B6A1F5F3}"/>
    <cellStyle name="Percent 5 2 2 2 2 3" xfId="50454" xr:uid="{5FB1E98A-318C-40F3-ACB0-DCD94B064449}"/>
    <cellStyle name="Percent 5 2 2 2 2 3 2" xfId="50455" xr:uid="{B4890C13-965B-4636-BAF1-DBDC037230D8}"/>
    <cellStyle name="Percent 5 2 2 2 2 4" xfId="50456" xr:uid="{2FC6084D-FDCF-4C27-9A29-395989087091}"/>
    <cellStyle name="Percent 5 2 2 2 2 4 2" xfId="50457" xr:uid="{5FAF525A-5B9B-4FBF-84AF-05A31F51353C}"/>
    <cellStyle name="Percent 5 2 2 2 2 5" xfId="50458" xr:uid="{6489A3F3-9914-445F-94D8-F04CBB42AFD9}"/>
    <cellStyle name="Percent 5 2 2 2 2 6" xfId="50459" xr:uid="{84F68BD4-9073-49E9-9B25-83EF031AA610}"/>
    <cellStyle name="Percent 5 2 2 2 3" xfId="50460" xr:uid="{84E05AB4-000E-420D-BFDA-086F2B2076F2}"/>
    <cellStyle name="Percent 5 2 2 2 3 2" xfId="50461" xr:uid="{9C8E19B4-1832-42B6-9B0A-05E8FB431E5C}"/>
    <cellStyle name="Percent 5 2 2 2 3 2 2" xfId="50462" xr:uid="{3327F442-0370-4E37-B8D3-0A207D2BAA85}"/>
    <cellStyle name="Percent 5 2 2 2 3 3" xfId="50463" xr:uid="{E62E71E9-4588-4205-9E9E-BB6FFEE75FF0}"/>
    <cellStyle name="Percent 5 2 2 2 4" xfId="50464" xr:uid="{844D6A76-0FBD-47A4-BE89-695D922A56C9}"/>
    <cellStyle name="Percent 5 2 2 2 4 2" xfId="50465" xr:uid="{5FA79EA3-DF7D-4CE7-857E-9B0FFA8D0EF8}"/>
    <cellStyle name="Percent 5 2 2 2 5" xfId="50466" xr:uid="{59FD2B67-D03C-4DDA-9A1B-7D45578BD9C7}"/>
    <cellStyle name="Percent 5 2 2 2 5 2" xfId="50467" xr:uid="{65996D3B-2134-4D37-9056-869DC3F7C070}"/>
    <cellStyle name="Percent 5 2 2 2 6" xfId="50468" xr:uid="{7803E2F9-33CD-41BC-9F31-DE72B5BCCFDE}"/>
    <cellStyle name="Percent 5 2 2 2 7" xfId="50469" xr:uid="{681DAE30-0F37-40E9-B125-D814465555F1}"/>
    <cellStyle name="Percent 5 2 2 3" xfId="50470" xr:uid="{5E103649-DD7F-4481-BE6C-73EB76984B1B}"/>
    <cellStyle name="Percent 5 2 2 3 2" xfId="50471" xr:uid="{E965700C-93FA-4FC1-9DC9-2F7255C1DF5F}"/>
    <cellStyle name="Percent 5 2 2 3 2 2" xfId="50472" xr:uid="{FAEEBA88-24B8-440A-BFAD-BFD6C0E0505F}"/>
    <cellStyle name="Percent 5 2 2 3 2 2 2" xfId="50473" xr:uid="{C6361598-F379-4B3F-8183-B061825C123B}"/>
    <cellStyle name="Percent 5 2 2 3 2 2 2 2" xfId="50474" xr:uid="{946713FA-42F5-40CE-A0DD-3336AD1DBB1F}"/>
    <cellStyle name="Percent 5 2 2 3 2 2 3" xfId="50475" xr:uid="{4E191188-7543-43D5-B9E8-2535AC6073E0}"/>
    <cellStyle name="Percent 5 2 2 3 2 3" xfId="50476" xr:uid="{87E438E9-5EB9-40F8-8489-71DF44A4B672}"/>
    <cellStyle name="Percent 5 2 2 3 2 3 2" xfId="50477" xr:uid="{A58C8CD0-6B88-40E5-90C8-FC9DC333EDD8}"/>
    <cellStyle name="Percent 5 2 2 3 2 4" xfId="50478" xr:uid="{97ACA020-CABB-4823-B87E-29F7C5B9BF4A}"/>
    <cellStyle name="Percent 5 2 2 3 3" xfId="50479" xr:uid="{717FDD33-2144-46DB-B3A0-F3820A50D18B}"/>
    <cellStyle name="Percent 5 2 2 3 3 2" xfId="50480" xr:uid="{9D5FBB0B-E977-4DBF-B7C4-BC30E5B5352B}"/>
    <cellStyle name="Percent 5 2 2 3 3 2 2" xfId="50481" xr:uid="{43E39E79-28B4-407B-9E1F-4343DBDACBB8}"/>
    <cellStyle name="Percent 5 2 2 3 3 3" xfId="50482" xr:uid="{4ED29734-74EB-451F-ACE4-ECBCD5C5DDD7}"/>
    <cellStyle name="Percent 5 2 2 3 4" xfId="50483" xr:uid="{3B7794F6-0025-40F5-A1EE-DA476D83F0A8}"/>
    <cellStyle name="Percent 5 2 2 3 4 2" xfId="50484" xr:uid="{A3D1516B-2A56-4B4A-8FE5-F8A919FF8FF5}"/>
    <cellStyle name="Percent 5 2 2 3 5" xfId="50485" xr:uid="{75015C35-A0B1-4F6A-ADEA-16907B67245F}"/>
    <cellStyle name="Percent 5 2 2 3 5 2" xfId="50486" xr:uid="{39855852-EF82-4FB1-A65A-3E388EB98CE5}"/>
    <cellStyle name="Percent 5 2 2 3 6" xfId="50487" xr:uid="{AC0D3832-94B0-4F4A-889B-65424DAAE00C}"/>
    <cellStyle name="Percent 5 2 2 3 7" xfId="50488" xr:uid="{F4CFEE81-6264-4E1F-A21D-01DC89BC5C1A}"/>
    <cellStyle name="Percent 5 2 2 4" xfId="50489" xr:uid="{19B0763C-BAFE-4115-BFF4-4C689D34EFF4}"/>
    <cellStyle name="Percent 5 2 2 4 2" xfId="50490" xr:uid="{E81AE9D2-7FFC-48D4-A922-FF96F5F363B8}"/>
    <cellStyle name="Percent 5 2 2 4 2 2" xfId="50491" xr:uid="{8D5EA759-03A8-4FC0-9685-0BC68A97F881}"/>
    <cellStyle name="Percent 5 2 2 4 2 2 2" xfId="50492" xr:uid="{AE8684E2-2C19-4ACC-A365-288C31CBC234}"/>
    <cellStyle name="Percent 5 2 2 4 2 3" xfId="50493" xr:uid="{CDE20CA3-6CF1-4E08-9BDD-52A86AFBF6AD}"/>
    <cellStyle name="Percent 5 2 2 4 3" xfId="50494" xr:uid="{9EDDC67A-BE44-40D8-8C37-0FA5F2747F8E}"/>
    <cellStyle name="Percent 5 2 2 4 3 2" xfId="50495" xr:uid="{C1636ECB-1F50-4C23-AA77-EEEB4AE749C2}"/>
    <cellStyle name="Percent 5 2 2 4 4" xfId="50496" xr:uid="{29703321-2234-4E74-9535-F924F8C3AEB2}"/>
    <cellStyle name="Percent 5 2 2 5" xfId="50497" xr:uid="{17B3EB9A-ABF8-4FFD-A569-39C5090838EF}"/>
    <cellStyle name="Percent 5 2 2 5 2" xfId="50498" xr:uid="{7729AB93-C414-4937-BA14-3D96BE4AF336}"/>
    <cellStyle name="Percent 5 2 2 5 2 2" xfId="50499" xr:uid="{F0E1280F-F018-47A2-9CB2-BB5ED8F2CD07}"/>
    <cellStyle name="Percent 5 2 2 5 3" xfId="50500" xr:uid="{E6B162CD-8387-4B6A-8F0E-469C5A8FFC31}"/>
    <cellStyle name="Percent 5 2 2 6" xfId="50501" xr:uid="{F4C34E1E-C717-45EE-B608-A888DB95736A}"/>
    <cellStyle name="Percent 5 2 2 6 2" xfId="50502" xr:uid="{58495537-CAFF-4090-9903-C23F824B4AD1}"/>
    <cellStyle name="Percent 5 2 2 7" xfId="50503" xr:uid="{50A73390-A75A-4A92-BE7D-110277C749CD}"/>
    <cellStyle name="Percent 5 2 2 7 2" xfId="50504" xr:uid="{B046EC27-F814-402B-9B52-5DCC879E77AA}"/>
    <cellStyle name="Percent 5 2 2 8" xfId="50505" xr:uid="{82D4520F-B524-4FB0-910D-F70C2F418E59}"/>
    <cellStyle name="Percent 5 2 2 9" xfId="50506" xr:uid="{D5E214AA-DAFF-4D36-9A9C-C8AEF431D486}"/>
    <cellStyle name="Percent 5 2 3" xfId="50507" xr:uid="{B691FCBE-7ED8-4034-8FDE-0A48A822027D}"/>
    <cellStyle name="Percent 5 2 3 2" xfId="50508" xr:uid="{680D12B5-C383-42B3-8C58-AD8D947236D4}"/>
    <cellStyle name="Percent 5 2 3 2 2" xfId="50509" xr:uid="{5B48F1AC-D1F8-45C1-B91E-EFBAFAD08F35}"/>
    <cellStyle name="Percent 5 2 3 2 2 2" xfId="50510" xr:uid="{5C5FC0FE-19A3-44D7-8BC4-984ED9837540}"/>
    <cellStyle name="Percent 5 2 3 2 2 2 2" xfId="50511" xr:uid="{A94CE0DE-3896-4789-A1F2-B57554581885}"/>
    <cellStyle name="Percent 5 2 3 2 2 2 2 2" xfId="50512" xr:uid="{5854514D-D08E-4C49-8C94-58D15B1AD29A}"/>
    <cellStyle name="Percent 5 2 3 2 2 2 3" xfId="50513" xr:uid="{42C0DA3F-F99A-4420-B5D0-FC199811B8E9}"/>
    <cellStyle name="Percent 5 2 3 2 2 3" xfId="50514" xr:uid="{7B2A3138-2B11-41D3-9174-237E186FA1D7}"/>
    <cellStyle name="Percent 5 2 3 2 2 3 2" xfId="50515" xr:uid="{E29FC6A5-8A86-4EE4-968B-99C696279B24}"/>
    <cellStyle name="Percent 5 2 3 2 2 4" xfId="50516" xr:uid="{A1AADC97-3913-453A-8488-0D05C009EA44}"/>
    <cellStyle name="Percent 5 2 3 2 3" xfId="50517" xr:uid="{C5FFD231-13BA-4D03-895E-9B263975B493}"/>
    <cellStyle name="Percent 5 2 3 2 3 2" xfId="50518" xr:uid="{97DA3ED7-197B-4ED3-B9D0-AE7DEF96635C}"/>
    <cellStyle name="Percent 5 2 3 2 3 2 2" xfId="50519" xr:uid="{5937F9B9-C8E3-4499-9BA5-A4132125E756}"/>
    <cellStyle name="Percent 5 2 3 2 3 3" xfId="50520" xr:uid="{62818C67-6A6D-4505-B098-FE1EDB4C1DDC}"/>
    <cellStyle name="Percent 5 2 3 2 4" xfId="50521" xr:uid="{95EE822D-1A4F-4139-A8BF-4AFEF59E93A8}"/>
    <cellStyle name="Percent 5 2 3 2 4 2" xfId="50522" xr:uid="{AE8B62A8-4531-4279-9AC8-C864EA10C055}"/>
    <cellStyle name="Percent 5 2 3 2 5" xfId="50523" xr:uid="{959F549F-5ECB-4049-9044-027AC174A50B}"/>
    <cellStyle name="Percent 5 2 3 2 5 2" xfId="50524" xr:uid="{97F6126C-9B66-4A36-A605-B4F5FF8A06CC}"/>
    <cellStyle name="Percent 5 2 3 2 6" xfId="50525" xr:uid="{C0881432-2363-4ABE-99FB-8D636CEB9298}"/>
    <cellStyle name="Percent 5 2 3 2 7" xfId="50526" xr:uid="{0789CFFC-4507-4FC3-9015-FF54DB608362}"/>
    <cellStyle name="Percent 5 2 3 3" xfId="50527" xr:uid="{CE22DF48-7885-4D2C-A2AB-006FD107CA4B}"/>
    <cellStyle name="Percent 5 2 3 3 2" xfId="50528" xr:uid="{A5AA4F41-3CC4-4C2D-A032-1CAC2EA69238}"/>
    <cellStyle name="Percent 5 2 3 3 2 2" xfId="50529" xr:uid="{0234D933-3D36-475D-BB87-F14466C2D975}"/>
    <cellStyle name="Percent 5 2 3 3 2 2 2" xfId="50530" xr:uid="{08D8A605-4CB4-4D1C-BC56-6F1330D4309E}"/>
    <cellStyle name="Percent 5 2 3 3 2 3" xfId="50531" xr:uid="{72505B5C-0CA0-44DB-A028-4B5114FFBA77}"/>
    <cellStyle name="Percent 5 2 3 3 3" xfId="50532" xr:uid="{46D9F572-6E47-44AB-ADB1-D1F549290B35}"/>
    <cellStyle name="Percent 5 2 3 3 3 2" xfId="50533" xr:uid="{D9C1D8A8-5C53-403B-89A6-ACC5DE4C8BFA}"/>
    <cellStyle name="Percent 5 2 3 3 4" xfId="50534" xr:uid="{E44B8AEB-ABA0-4B5C-943C-74AC804B4E65}"/>
    <cellStyle name="Percent 5 2 3 4" xfId="50535" xr:uid="{23C8A093-0056-43E9-8426-5B7E4E6EBDE1}"/>
    <cellStyle name="Percent 5 2 3 4 2" xfId="50536" xr:uid="{AE2367B0-95F7-4258-903E-8A597DE83312}"/>
    <cellStyle name="Percent 5 2 3 4 2 2" xfId="50537" xr:uid="{E5D76048-8501-4D8E-8F6A-3CA70C9D7BC2}"/>
    <cellStyle name="Percent 5 2 3 4 3" xfId="50538" xr:uid="{1A2367FF-2713-4616-92B8-B3C62C4CB107}"/>
    <cellStyle name="Percent 5 2 3 5" xfId="50539" xr:uid="{DDC05C08-AE45-4A5F-9A4E-3543B086EF5A}"/>
    <cellStyle name="Percent 5 2 3 5 2" xfId="50540" xr:uid="{BDBA94F3-2F6D-4111-9870-A95A65220F3C}"/>
    <cellStyle name="Percent 5 2 3 6" xfId="50541" xr:uid="{14152241-2B93-417A-AAA4-F9F2E2A171D9}"/>
    <cellStyle name="Percent 5 2 3 6 2" xfId="50542" xr:uid="{AF2A8EB6-1B7F-45D3-A4E9-5E64C8A09F7F}"/>
    <cellStyle name="Percent 5 2 3 7" xfId="50543" xr:uid="{FE44DB94-0524-4B39-94E7-F4EE0D479238}"/>
    <cellStyle name="Percent 5 2 3 8" xfId="50544" xr:uid="{BEDC78E2-7223-464C-BD6B-C942B5AD909E}"/>
    <cellStyle name="Percent 5 2 4" xfId="50545" xr:uid="{C9070972-A1A5-4ABC-8193-8DE8CA3433BB}"/>
    <cellStyle name="Percent 5 2 4 2" xfId="50546" xr:uid="{5C968F18-7932-4451-9E25-F7EE0DF65FBC}"/>
    <cellStyle name="Percent 5 2 4 2 2" xfId="50547" xr:uid="{680E7ABF-AB0A-4443-B7F1-7BDB79E044EC}"/>
    <cellStyle name="Percent 5 2 4 2 2 2" xfId="50548" xr:uid="{AF2C5850-3C54-40B0-8315-1218A564A7F7}"/>
    <cellStyle name="Percent 5 2 4 2 2 2 2" xfId="50549" xr:uid="{0B8D593A-44D7-459E-8CE0-FAB3B630DF5A}"/>
    <cellStyle name="Percent 5 2 4 2 2 3" xfId="50550" xr:uid="{2775232E-041E-41FF-8CA7-86252E9A8946}"/>
    <cellStyle name="Percent 5 2 4 2 3" xfId="50551" xr:uid="{50FE11B2-9CEB-4937-B9F9-1AA9D3B13B23}"/>
    <cellStyle name="Percent 5 2 4 2 3 2" xfId="50552" xr:uid="{6D1B7F9A-B2EE-4722-9B59-2440022A7C6F}"/>
    <cellStyle name="Percent 5 2 4 2 4" xfId="50553" xr:uid="{9FB690F5-8577-4FCB-80B4-32DB56D049CC}"/>
    <cellStyle name="Percent 5 2 4 3" xfId="50554" xr:uid="{0CB76666-B362-48B1-BB07-170C1B63AE29}"/>
    <cellStyle name="Percent 5 2 4 3 2" xfId="50555" xr:uid="{9DC57571-2D95-4C63-9B50-0C6F2016B7FD}"/>
    <cellStyle name="Percent 5 2 4 3 2 2" xfId="50556" xr:uid="{DA8F71A7-E4E7-4C9C-9BC8-8B8EF393EA2C}"/>
    <cellStyle name="Percent 5 2 4 3 3" xfId="50557" xr:uid="{8A9AF71D-A0DA-488B-8BAF-9AC0F8F8EE5B}"/>
    <cellStyle name="Percent 5 2 4 4" xfId="50558" xr:uid="{036D7659-1D08-43F4-9FF4-73856D515FD0}"/>
    <cellStyle name="Percent 5 2 4 4 2" xfId="50559" xr:uid="{25889D54-EC92-404C-886D-0267754C6698}"/>
    <cellStyle name="Percent 5 2 4 5" xfId="50560" xr:uid="{C838F260-A471-4843-9E7C-9555D77D81AD}"/>
    <cellStyle name="Percent 5 2 4 5 2" xfId="50561" xr:uid="{9DF60341-1B71-4168-8229-BDC284372933}"/>
    <cellStyle name="Percent 5 2 4 6" xfId="50562" xr:uid="{951212CD-F568-487A-B1B6-1F0D2F0D02B5}"/>
    <cellStyle name="Percent 5 2 4 7" xfId="50563" xr:uid="{521A3ECC-94E0-4B03-B355-C6F16151FCB0}"/>
    <cellStyle name="Percent 5 2 5" xfId="50564" xr:uid="{44FDF5EA-4A13-4543-AD15-11FF62B332FD}"/>
    <cellStyle name="Percent 5 2 5 2" xfId="50565" xr:uid="{886E92B4-A206-4904-A86E-AA4D467BCD4C}"/>
    <cellStyle name="Percent 5 2 5 2 2" xfId="50566" xr:uid="{5851B71F-7448-4459-A037-E1931F75C197}"/>
    <cellStyle name="Percent 5 2 5 2 2 2" xfId="50567" xr:uid="{85BCAD28-3475-45D7-8063-94FB975438F4}"/>
    <cellStyle name="Percent 5 2 5 2 2 2 2" xfId="50568" xr:uid="{36A6A92A-65BA-4806-A21B-AD6D5399E7F5}"/>
    <cellStyle name="Percent 5 2 5 2 2 3" xfId="50569" xr:uid="{7D5E91E1-6598-44B1-9FD6-DDAC3E291562}"/>
    <cellStyle name="Percent 5 2 5 2 3" xfId="50570" xr:uid="{7A50BF81-F0D0-4858-ADCE-174BA23864C8}"/>
    <cellStyle name="Percent 5 2 5 2 3 2" xfId="50571" xr:uid="{5CE538A4-44CB-453F-A491-84C2CC3862E4}"/>
    <cellStyle name="Percent 5 2 5 2 4" xfId="50572" xr:uid="{5E4EC5F8-71C6-44ED-B302-D46C6F610037}"/>
    <cellStyle name="Percent 5 2 5 3" xfId="50573" xr:uid="{11CAA942-DC67-4274-B888-3D0903C8DDDF}"/>
    <cellStyle name="Percent 5 2 5 3 2" xfId="50574" xr:uid="{FFBE1D5E-29FA-4E5E-82DF-48CFF72CC8E3}"/>
    <cellStyle name="Percent 5 2 5 3 2 2" xfId="50575" xr:uid="{EE6875B3-1D04-4FF4-A126-7F3BFF14146E}"/>
    <cellStyle name="Percent 5 2 5 3 3" xfId="50576" xr:uid="{418AAC52-CE14-4174-A6CB-D2DC7B768DA9}"/>
    <cellStyle name="Percent 5 2 5 4" xfId="50577" xr:uid="{D1D6C582-A03A-4841-A9DC-3E86694C70FE}"/>
    <cellStyle name="Percent 5 2 5 4 2" xfId="50578" xr:uid="{600388A9-DB21-4419-8C2C-6729BFF8396C}"/>
    <cellStyle name="Percent 5 2 5 5" xfId="50579" xr:uid="{42445F0B-88B5-46DC-A139-E7DD03638184}"/>
    <cellStyle name="Percent 5 2 6" xfId="50580" xr:uid="{A4C00B71-059E-47AE-B56B-3263A9771239}"/>
    <cellStyle name="Percent 5 2 6 2" xfId="50581" xr:uid="{B1FBEC41-8486-421C-803E-2CCB9F8AB280}"/>
    <cellStyle name="Percent 5 2 6 2 2" xfId="50582" xr:uid="{0CE3808E-354B-4559-911E-19BBEE396A6E}"/>
    <cellStyle name="Percent 5 2 6 2 2 2" xfId="50583" xr:uid="{E6799F10-1409-4721-9610-91A2FD9DE36A}"/>
    <cellStyle name="Percent 5 2 6 2 2 2 2" xfId="50584" xr:uid="{62C11B72-DA6D-4095-AFEB-66D2665AA8AA}"/>
    <cellStyle name="Percent 5 2 6 2 2 3" xfId="50585" xr:uid="{12640EA4-07F0-4A2E-90C2-ED9C455D7DA7}"/>
    <cellStyle name="Percent 5 2 6 2 3" xfId="50586" xr:uid="{33DB7D0A-3409-42FB-98F8-42AD8E43F777}"/>
    <cellStyle name="Percent 5 2 6 2 3 2" xfId="50587" xr:uid="{36889885-981C-4482-AD44-409533807820}"/>
    <cellStyle name="Percent 5 2 6 2 4" xfId="50588" xr:uid="{FAEBB634-EFB7-48D7-9695-1D6278BB7651}"/>
    <cellStyle name="Percent 5 2 6 3" xfId="50589" xr:uid="{0BE6011F-39DC-47E4-867E-FCC211B8F3AF}"/>
    <cellStyle name="Percent 5 2 6 3 2" xfId="50590" xr:uid="{D8FED70F-743B-4BE4-84E5-7B0C5620FF58}"/>
    <cellStyle name="Percent 5 2 6 3 2 2" xfId="50591" xr:uid="{9F68F1EB-B236-486E-9E9C-792F81EB2802}"/>
    <cellStyle name="Percent 5 2 6 3 3" xfId="50592" xr:uid="{096BC06F-6B3C-47DE-BE4C-1588B2D8DE33}"/>
    <cellStyle name="Percent 5 2 6 4" xfId="50593" xr:uid="{645DCF60-07BA-4726-A229-BD074F20D48E}"/>
    <cellStyle name="Percent 5 2 6 4 2" xfId="50594" xr:uid="{F9767AB0-1397-4E38-97DF-80F3CEEFEE4E}"/>
    <cellStyle name="Percent 5 2 6 5" xfId="50595" xr:uid="{22D3A5D3-EF24-4944-8A9C-D3C8AEA01CD0}"/>
    <cellStyle name="Percent 5 2 7" xfId="50596" xr:uid="{A602A619-F711-418C-ADD5-E136579C28E0}"/>
    <cellStyle name="Percent 5 2 7 2" xfId="50597" xr:uid="{2F987A6B-8F00-40DD-BFC4-49F86ADA84D2}"/>
    <cellStyle name="Percent 5 2 7 2 2" xfId="50598" xr:uid="{9E07F479-2137-4F89-A29F-AB8F2976C7E0}"/>
    <cellStyle name="Percent 5 2 7 2 2 2" xfId="50599" xr:uid="{9DB97FCA-2C0F-470C-A9A4-36ED518085F9}"/>
    <cellStyle name="Percent 5 2 7 2 2 2 2" xfId="50600" xr:uid="{1417EC5E-F2D3-4695-B8A5-1EB9DD7117A2}"/>
    <cellStyle name="Percent 5 2 7 2 2 3" xfId="50601" xr:uid="{98BD483E-AFDD-4E87-BC29-BE6034D2A83B}"/>
    <cellStyle name="Percent 5 2 7 2 3" xfId="50602" xr:uid="{148AD0A4-50DD-4D45-B687-8647AF7166BB}"/>
    <cellStyle name="Percent 5 2 7 2 3 2" xfId="50603" xr:uid="{76B84A35-779F-488D-9FD3-F600C1DE262A}"/>
    <cellStyle name="Percent 5 2 7 2 4" xfId="50604" xr:uid="{8924EE71-B95F-44C7-A270-1E28E8BE6378}"/>
    <cellStyle name="Percent 5 2 7 3" xfId="50605" xr:uid="{0BEFFD36-FCC6-4ED6-AF0A-7FF9D087ECBB}"/>
    <cellStyle name="Percent 5 2 7 3 2" xfId="50606" xr:uid="{5A58A49C-203E-45C6-842B-2A3CC3630F1D}"/>
    <cellStyle name="Percent 5 2 7 3 2 2" xfId="50607" xr:uid="{7448589D-4B23-4214-9B52-61D2FA7197E2}"/>
    <cellStyle name="Percent 5 2 7 3 3" xfId="50608" xr:uid="{BD642FAC-FFCC-481B-AC4A-27717CBBE5D6}"/>
    <cellStyle name="Percent 5 2 7 4" xfId="50609" xr:uid="{DB84EC4E-5DC8-47FB-85FE-3EEA91B7E372}"/>
    <cellStyle name="Percent 5 2 7 4 2" xfId="50610" xr:uid="{F25D57E2-46D2-4DD1-80ED-E08B08FD0D74}"/>
    <cellStyle name="Percent 5 2 7 5" xfId="50611" xr:uid="{9852BC39-0668-468D-933D-0FA548BE7A13}"/>
    <cellStyle name="Percent 5 2 8" xfId="50612" xr:uid="{5AC2F8E1-37CF-4ADA-BDF9-095978801C41}"/>
    <cellStyle name="Percent 5 2 8 2" xfId="50613" xr:uid="{D3087F00-8BC9-4532-ABF7-D2990290AAF5}"/>
    <cellStyle name="Percent 5 2 8 2 2" xfId="50614" xr:uid="{4E9EF4FB-525C-4F79-8F16-828CD5418C88}"/>
    <cellStyle name="Percent 5 2 8 2 2 2" xfId="50615" xr:uid="{1B5D3A20-3E37-442C-AAB4-AF63EE0AE109}"/>
    <cellStyle name="Percent 5 2 8 2 3" xfId="50616" xr:uid="{7EB962CA-C628-4836-A770-A81CAE4F1E95}"/>
    <cellStyle name="Percent 5 2 8 3" xfId="50617" xr:uid="{10B0A580-F6EF-4E42-AD56-BCF78A6EDAD5}"/>
    <cellStyle name="Percent 5 2 8 3 2" xfId="50618" xr:uid="{C3F942B8-B5B5-430D-81BE-C32B180366ED}"/>
    <cellStyle name="Percent 5 2 8 4" xfId="50619" xr:uid="{76E5F832-3816-4223-B389-21922553C04D}"/>
    <cellStyle name="Percent 5 2 9" xfId="50620" xr:uid="{3A6FED83-6F5B-491A-B10E-53EADF7E709E}"/>
    <cellStyle name="Percent 5 2 9 2" xfId="50621" xr:uid="{5C1801A1-15A1-4449-8441-37C653D81835}"/>
    <cellStyle name="Percent 5 2 9 2 2" xfId="50622" xr:uid="{3BD8C09A-8FE6-414D-994B-61DF7A008DC5}"/>
    <cellStyle name="Percent 5 2 9 3" xfId="50623" xr:uid="{2E308FA4-6B4D-4B5E-90C2-7A60F30DB69E}"/>
    <cellStyle name="Percent 5 3" xfId="50624" xr:uid="{A31DCB24-88CB-42B0-B466-9713553D711E}"/>
    <cellStyle name="Percent 5 3 2" xfId="50625" xr:uid="{5676A171-94CF-4A31-A016-A7101A9F2397}"/>
    <cellStyle name="Percent 5 3 2 2" xfId="50626" xr:uid="{41917E54-4966-4050-A0C8-327E1EF17864}"/>
    <cellStyle name="Percent 5 3 2 2 2" xfId="50627" xr:uid="{4B770D00-914E-408C-85E4-47BC3DB9E0B5}"/>
    <cellStyle name="Percent 5 3 2 2 2 2" xfId="50628" xr:uid="{866BBD8B-4C63-452C-ADEB-ACE826A2E253}"/>
    <cellStyle name="Percent 5 3 2 2 2 2 2" xfId="50629" xr:uid="{C1D37BAD-6352-466B-B34C-DE6D7466A4FF}"/>
    <cellStyle name="Percent 5 3 2 2 2 3" xfId="50630" xr:uid="{49330012-8B7C-4ACE-BC32-643A05DC2B5B}"/>
    <cellStyle name="Percent 5 3 2 2 3" xfId="50631" xr:uid="{91E41984-2314-400F-8A02-91215976457B}"/>
    <cellStyle name="Percent 5 3 2 2 3 2" xfId="50632" xr:uid="{7AF629EF-B977-4A94-BDF0-C548F737BE7A}"/>
    <cellStyle name="Percent 5 3 2 2 4" xfId="50633" xr:uid="{277EFE94-5EA8-4617-91F6-F8230080EBF1}"/>
    <cellStyle name="Percent 5 3 2 2 4 2" xfId="50634" xr:uid="{5B0E2002-F8F0-4C08-A1B4-2749B608EB8A}"/>
    <cellStyle name="Percent 5 3 2 2 5" xfId="50635" xr:uid="{F0BE84AA-211D-43FC-B786-1399CEC8A18B}"/>
    <cellStyle name="Percent 5 3 2 2 6" xfId="50636" xr:uid="{0166CF1F-10DE-4B63-97EC-A165A815BF36}"/>
    <cellStyle name="Percent 5 3 2 3" xfId="50637" xr:uid="{B57AB0C0-42E3-4791-8DD0-BD8953BA8C5E}"/>
    <cellStyle name="Percent 5 3 2 3 2" xfId="50638" xr:uid="{6C406942-BE26-4C6B-BEDD-EF51FE7D684E}"/>
    <cellStyle name="Percent 5 3 2 3 2 2" xfId="50639" xr:uid="{916DCDCB-55FB-4835-A019-A008D580AC44}"/>
    <cellStyle name="Percent 5 3 2 3 3" xfId="50640" xr:uid="{7DF0A312-C9AA-4998-A21D-57696B4BDE42}"/>
    <cellStyle name="Percent 5 3 2 4" xfId="50641" xr:uid="{F469C8D9-8AD7-4FF5-AC35-A24DF8F272E0}"/>
    <cellStyle name="Percent 5 3 2 4 2" xfId="50642" xr:uid="{4BE589EA-71FD-4911-B6FF-2AD954B35A47}"/>
    <cellStyle name="Percent 5 3 2 5" xfId="50643" xr:uid="{0DB2144D-991E-405F-B418-C261DCFFCF0A}"/>
    <cellStyle name="Percent 5 3 2 5 2" xfId="50644" xr:uid="{0C167CA0-6606-4244-B0A5-7A7E7C80DF84}"/>
    <cellStyle name="Percent 5 3 2 6" xfId="50645" xr:uid="{0A360066-62B9-49F9-8FC2-84B40E253DDE}"/>
    <cellStyle name="Percent 5 3 2 7" xfId="50646" xr:uid="{D98EA827-529D-4559-BFA7-C43D1035BF66}"/>
    <cellStyle name="Percent 5 3 3" xfId="50647" xr:uid="{A96CDEF6-773D-4A87-8905-D771037565E7}"/>
    <cellStyle name="Percent 5 3 3 2" xfId="50648" xr:uid="{A3999C0E-26D3-48EA-AAC6-38F266E19E2C}"/>
    <cellStyle name="Percent 5 3 3 2 2" xfId="50649" xr:uid="{013117D5-C08C-4041-B246-6A395FB57222}"/>
    <cellStyle name="Percent 5 3 3 2 2 2" xfId="50650" xr:uid="{69517E7A-C550-4B2C-84E0-133B1B066FBB}"/>
    <cellStyle name="Percent 5 3 3 2 2 2 2" xfId="50651" xr:uid="{E6725E23-99DB-43A0-97EF-DE0AE136E688}"/>
    <cellStyle name="Percent 5 3 3 2 2 3" xfId="50652" xr:uid="{85C3A936-95EE-4633-ABC2-D19F7723670B}"/>
    <cellStyle name="Percent 5 3 3 2 3" xfId="50653" xr:uid="{8FEC861F-C556-4897-9CE3-C87C72127349}"/>
    <cellStyle name="Percent 5 3 3 2 3 2" xfId="50654" xr:uid="{B43211DD-7209-4242-AC1E-18B023EE464F}"/>
    <cellStyle name="Percent 5 3 3 2 4" xfId="50655" xr:uid="{CB7229E3-4AEC-40BB-9357-8DFB5FF74E2C}"/>
    <cellStyle name="Percent 5 3 3 3" xfId="50656" xr:uid="{AF0A4D7B-BBD0-4E16-8420-5F3B04A5C3AC}"/>
    <cellStyle name="Percent 5 3 3 3 2" xfId="50657" xr:uid="{474C9E58-8665-41D4-8E83-C0631B1F4824}"/>
    <cellStyle name="Percent 5 3 3 3 2 2" xfId="50658" xr:uid="{995F8631-DF6A-4461-BCF1-42B41E606C9A}"/>
    <cellStyle name="Percent 5 3 3 3 3" xfId="50659" xr:uid="{C50DC106-7A7E-48D0-9DD1-CFEADCF60C6B}"/>
    <cellStyle name="Percent 5 3 3 4" xfId="50660" xr:uid="{594A391E-AEB3-4892-93A0-0B3645AA2DA5}"/>
    <cellStyle name="Percent 5 3 3 4 2" xfId="50661" xr:uid="{DC56CCBB-23E8-4CA1-9EB9-910DE4404339}"/>
    <cellStyle name="Percent 5 3 3 5" xfId="50662" xr:uid="{54396366-C75E-462D-BBBC-74416D9456F3}"/>
    <cellStyle name="Percent 5 3 3 5 2" xfId="50663" xr:uid="{E3DB7C9F-BF1C-41B7-8C56-257269BB7F66}"/>
    <cellStyle name="Percent 5 3 3 6" xfId="50664" xr:uid="{35D23057-AB49-46B8-8345-0CF7A9BC6F30}"/>
    <cellStyle name="Percent 5 3 3 7" xfId="50665" xr:uid="{A5FBAEE6-3835-4AD3-9081-323337F1B20A}"/>
    <cellStyle name="Percent 5 3 4" xfId="50666" xr:uid="{DEA9B85E-245F-4C24-81D8-8CCFDB5BF8D0}"/>
    <cellStyle name="Percent 5 3 4 2" xfId="50667" xr:uid="{F2E90D0F-E469-4D80-8A99-B2DFD8C4E48C}"/>
    <cellStyle name="Percent 5 3 4 2 2" xfId="50668" xr:uid="{4892B3E5-2672-44AA-83D6-197F91CBEBDC}"/>
    <cellStyle name="Percent 5 3 4 2 2 2" xfId="50669" xr:uid="{D5E4F0B1-9C3C-4512-8CD2-468E349EA486}"/>
    <cellStyle name="Percent 5 3 4 2 3" xfId="50670" xr:uid="{86C6B762-0951-4A23-91F0-B4593B0E4D9C}"/>
    <cellStyle name="Percent 5 3 4 3" xfId="50671" xr:uid="{09E0BD2F-87D7-4F9D-839E-C614ADCCB795}"/>
    <cellStyle name="Percent 5 3 4 3 2" xfId="50672" xr:uid="{99BDFDD4-BDF5-4DB8-8577-E033F44B1971}"/>
    <cellStyle name="Percent 5 3 4 4" xfId="50673" xr:uid="{06E51C6A-2797-4CBC-8E7F-93FCB2FAC3F1}"/>
    <cellStyle name="Percent 5 3 5" xfId="50674" xr:uid="{F120D49D-1FD0-4FE1-AF8A-AECAD2EF1EE9}"/>
    <cellStyle name="Percent 5 3 5 2" xfId="50675" xr:uid="{69A37A24-57EC-4E3E-B7A7-F0122003F6E4}"/>
    <cellStyle name="Percent 5 3 5 2 2" xfId="50676" xr:uid="{37EE1CD7-CDCE-48AF-AA3D-5ED65CA7BA18}"/>
    <cellStyle name="Percent 5 3 5 3" xfId="50677" xr:uid="{38037AB8-02E6-4B0C-B945-3C31018C53A0}"/>
    <cellStyle name="Percent 5 3 6" xfId="50678" xr:uid="{C232F385-2D2A-492F-9D16-FD576CC93BE4}"/>
    <cellStyle name="Percent 5 3 6 2" xfId="50679" xr:uid="{AD989848-DDD1-441D-84D6-0611CCA8400E}"/>
    <cellStyle name="Percent 5 3 7" xfId="50680" xr:uid="{2930DCEB-9D60-4DDA-A3F1-01ECC21913E2}"/>
    <cellStyle name="Percent 5 3 7 2" xfId="50681" xr:uid="{27358873-37F1-48A3-8E5E-2B4E87A43191}"/>
    <cellStyle name="Percent 5 3 8" xfId="50682" xr:uid="{33FD7D8A-042B-4A19-85CC-48D28377B79E}"/>
    <cellStyle name="Percent 5 3 9" xfId="50683" xr:uid="{32C859CD-F3CB-4D42-B427-206F14CD04B2}"/>
    <cellStyle name="Percent 5 4" xfId="50684" xr:uid="{3F18D6BD-1E2A-4DDF-843E-B3E4F85DADB1}"/>
    <cellStyle name="Percent 5 4 2" xfId="50685" xr:uid="{742EC8E6-D078-44A4-A495-7135CA151599}"/>
    <cellStyle name="Percent 5 4 2 2" xfId="50686" xr:uid="{B738E1DC-D9AE-4933-BEA6-1D36B1F7858E}"/>
    <cellStyle name="Percent 5 4 2 2 2" xfId="50687" xr:uid="{ADF8F586-C2F6-43CE-A9AA-742371AA7690}"/>
    <cellStyle name="Percent 5 4 2 2 2 2" xfId="50688" xr:uid="{74EA824E-2BEC-4E17-8ADF-DEBF36412B00}"/>
    <cellStyle name="Percent 5 4 2 2 2 2 2" xfId="50689" xr:uid="{E1BAD823-F853-4BEF-8D6C-B0DBC85BC6BC}"/>
    <cellStyle name="Percent 5 4 2 2 2 3" xfId="50690" xr:uid="{A1C5FA86-8CED-483B-94A9-B8326B6DF115}"/>
    <cellStyle name="Percent 5 4 2 2 3" xfId="50691" xr:uid="{50B5AD27-7C7A-4CE0-8400-B9320E761F5F}"/>
    <cellStyle name="Percent 5 4 2 2 3 2" xfId="50692" xr:uid="{FB82C64D-2B94-417C-96A7-90D3676563D1}"/>
    <cellStyle name="Percent 5 4 2 2 4" xfId="50693" xr:uid="{21D6ACA2-C0DD-4D15-AD5D-8FD3A0CEA139}"/>
    <cellStyle name="Percent 5 4 2 3" xfId="50694" xr:uid="{0E94EDE1-9A17-4F08-AAC3-DD144D47DDB9}"/>
    <cellStyle name="Percent 5 4 2 3 2" xfId="50695" xr:uid="{85937B79-74B7-44ED-AED7-90C434C70F08}"/>
    <cellStyle name="Percent 5 4 2 3 2 2" xfId="50696" xr:uid="{F54E0C34-3DEC-4609-8174-7E55F22F02E1}"/>
    <cellStyle name="Percent 5 4 2 3 3" xfId="50697" xr:uid="{A0AB625D-BC99-4D6C-9411-F9AD57163BB5}"/>
    <cellStyle name="Percent 5 4 2 4" xfId="50698" xr:uid="{D1BB753A-5242-4FAA-919B-FD32305420E7}"/>
    <cellStyle name="Percent 5 4 2 4 2" xfId="50699" xr:uid="{EB0EC60B-7242-4ABC-8DD4-57FAC5A123FE}"/>
    <cellStyle name="Percent 5 4 2 5" xfId="50700" xr:uid="{059D36D4-0F5B-408D-BA2F-8110A841C5EC}"/>
    <cellStyle name="Percent 5 4 2 5 2" xfId="50701" xr:uid="{F29963D4-C27D-4DD9-AF1D-BBA5B215B0E8}"/>
    <cellStyle name="Percent 5 4 2 6" xfId="50702" xr:uid="{ED968C7A-D195-4D14-AB99-A7AF9A0CB42A}"/>
    <cellStyle name="Percent 5 4 2 7" xfId="50703" xr:uid="{B3F794D9-A78B-4000-B443-4F06BECA099A}"/>
    <cellStyle name="Percent 5 4 3" xfId="50704" xr:uid="{2972DEB7-1CF6-44AF-837A-172119F6F999}"/>
    <cellStyle name="Percent 5 4 3 2" xfId="50705" xr:uid="{CE387D27-90A4-4B6F-AF2D-F6FB787D5FD9}"/>
    <cellStyle name="Percent 5 4 3 2 2" xfId="50706" xr:uid="{24BEF891-BF95-4D6F-A772-6DC533B575BF}"/>
    <cellStyle name="Percent 5 4 3 2 2 2" xfId="50707" xr:uid="{32A355E3-9A95-4F15-8CFD-58DC8BEEB491}"/>
    <cellStyle name="Percent 5 4 3 2 2 2 2" xfId="50708" xr:uid="{3FD1FA2A-0DD4-4236-8584-6856BF19846C}"/>
    <cellStyle name="Percent 5 4 3 2 2 3" xfId="50709" xr:uid="{B2EDCC7A-E44F-45E7-ACC0-CFBF254EDB8C}"/>
    <cellStyle name="Percent 5 4 3 2 3" xfId="50710" xr:uid="{1C5AD9F3-DBF9-44D3-A636-BBDB6B4A8F4C}"/>
    <cellStyle name="Percent 5 4 3 2 3 2" xfId="50711" xr:uid="{6B4AEBEF-7EBA-41DC-9DF6-5CAD71939F54}"/>
    <cellStyle name="Percent 5 4 3 2 4" xfId="50712" xr:uid="{B77B6DB5-322F-4EC8-B66C-FF3985F3C733}"/>
    <cellStyle name="Percent 5 4 3 3" xfId="50713" xr:uid="{D57AB329-8829-4CD2-B7B0-3279078459CA}"/>
    <cellStyle name="Percent 5 4 3 3 2" xfId="50714" xr:uid="{DAF5EEB2-3126-4A00-84C3-CEAA0641709F}"/>
    <cellStyle name="Percent 5 4 3 3 2 2" xfId="50715" xr:uid="{497C480A-7287-4EFF-AFEB-8B28F6828210}"/>
    <cellStyle name="Percent 5 4 3 3 3" xfId="50716" xr:uid="{F5B46D6A-93B4-411A-B756-DB2D3FF4AEC2}"/>
    <cellStyle name="Percent 5 4 3 4" xfId="50717" xr:uid="{A404DB30-542F-4AC2-9668-AF623F205307}"/>
    <cellStyle name="Percent 5 4 3 4 2" xfId="50718" xr:uid="{5079BDD3-A110-4288-98C8-1B3CFF312353}"/>
    <cellStyle name="Percent 5 4 3 5" xfId="50719" xr:uid="{B9A27DAD-E3FD-4387-B7C4-9FDCECAD0345}"/>
    <cellStyle name="Percent 5 4 4" xfId="50720" xr:uid="{DABED292-D1D3-4A6A-95E0-50F396F36EEB}"/>
    <cellStyle name="Percent 5 4 4 2" xfId="50721" xr:uid="{511600D4-81C7-481D-8D16-6E2D196475C9}"/>
    <cellStyle name="Percent 5 4 4 2 2" xfId="50722" xr:uid="{463527BB-E871-4D5E-BD64-C40039BF0BFE}"/>
    <cellStyle name="Percent 5 4 4 2 2 2" xfId="50723" xr:uid="{165AC01E-8092-4B72-8D71-801308C3EA4B}"/>
    <cellStyle name="Percent 5 4 4 2 3" xfId="50724" xr:uid="{6D821B5B-66CE-4392-8077-E2049CB9D4C9}"/>
    <cellStyle name="Percent 5 4 4 3" xfId="50725" xr:uid="{8D36C166-7C62-49C0-A61D-976A67F04389}"/>
    <cellStyle name="Percent 5 4 4 3 2" xfId="50726" xr:uid="{6C14CB8B-755F-4F23-974B-DBFF63B1DB28}"/>
    <cellStyle name="Percent 5 4 4 4" xfId="50727" xr:uid="{6398FE91-E643-4E77-9F86-9A9E0766554B}"/>
    <cellStyle name="Percent 5 4 5" xfId="50728" xr:uid="{11EC4AAE-104E-428A-8585-1010258C9154}"/>
    <cellStyle name="Percent 5 4 5 2" xfId="50729" xr:uid="{A70B5C5B-60C0-4E32-A75F-300C15DD255D}"/>
    <cellStyle name="Percent 5 4 5 2 2" xfId="50730" xr:uid="{FC362DE5-BCF8-40DA-BD16-41CCE8E0606E}"/>
    <cellStyle name="Percent 5 4 5 3" xfId="50731" xr:uid="{C9717759-0984-4B55-8467-2EB14893F84C}"/>
    <cellStyle name="Percent 5 4 6" xfId="50732" xr:uid="{C65EDF57-D279-4775-A89C-ED1C3640F3C9}"/>
    <cellStyle name="Percent 5 4 6 2" xfId="50733" xr:uid="{37535839-6798-454D-8878-9A1E1009A646}"/>
    <cellStyle name="Percent 5 4 7" xfId="50734" xr:uid="{FB8671F5-C740-4E10-9A6E-16F72F464F9E}"/>
    <cellStyle name="Percent 5 4 7 2" xfId="50735" xr:uid="{E970A4FB-1487-4EC1-82DA-D576BC63F211}"/>
    <cellStyle name="Percent 5 4 8" xfId="50736" xr:uid="{5F9FC0D1-14D2-43F0-916E-2BC87ED7702F}"/>
    <cellStyle name="Percent 5 4 9" xfId="50737" xr:uid="{FC00CE91-E778-4DCC-93E2-B56EA28488DC}"/>
    <cellStyle name="Percent 5 5" xfId="50738" xr:uid="{DB1FD52B-6370-4A08-B196-96DB2E1EB70B}"/>
    <cellStyle name="Percent 5 5 2" xfId="50739" xr:uid="{46135704-D88D-4766-A3AA-30EE81FAE455}"/>
    <cellStyle name="Percent 5 5 2 2" xfId="50740" xr:uid="{28A7B05F-4A28-44CD-8A6A-04F5A1F73357}"/>
    <cellStyle name="Percent 5 5 2 2 2" xfId="50741" xr:uid="{20F3DED7-D18C-46EE-9060-063789E6CBD3}"/>
    <cellStyle name="Percent 5 5 2 2 2 2" xfId="50742" xr:uid="{899A85DF-F6FA-4C84-B8FB-BA340E937E1F}"/>
    <cellStyle name="Percent 5 5 2 2 2 2 2" xfId="50743" xr:uid="{7E650D76-9169-4534-9960-7DD1667A1E3A}"/>
    <cellStyle name="Percent 5 5 2 2 2 3" xfId="50744" xr:uid="{1716A968-6A8C-4FF8-8524-02FF287F9AD0}"/>
    <cellStyle name="Percent 5 5 2 2 3" xfId="50745" xr:uid="{40FF47D2-E254-40AD-B2D8-2AF60FBCFD3E}"/>
    <cellStyle name="Percent 5 5 2 2 3 2" xfId="50746" xr:uid="{DBA683ED-44C2-4CBB-B45E-CE980A785C32}"/>
    <cellStyle name="Percent 5 5 2 2 4" xfId="50747" xr:uid="{58FB8E58-6FB2-4698-B870-1DCAB3D10695}"/>
    <cellStyle name="Percent 5 5 2 3" xfId="50748" xr:uid="{A1E232C9-0D50-4D99-8E64-CF40C3BCADC9}"/>
    <cellStyle name="Percent 5 5 2 3 2" xfId="50749" xr:uid="{A7459E15-B439-4F1C-ADA7-1BF5FCB952D0}"/>
    <cellStyle name="Percent 5 5 2 3 2 2" xfId="50750" xr:uid="{98E8E824-F40D-46E2-96B7-A8CFFD8A5A86}"/>
    <cellStyle name="Percent 5 5 2 3 3" xfId="50751" xr:uid="{A99119F2-7B0B-44AF-990F-7378DC589DC5}"/>
    <cellStyle name="Percent 5 5 2 4" xfId="50752" xr:uid="{8D8A9365-FB42-4103-B6CD-6F2E14A93226}"/>
    <cellStyle name="Percent 5 5 2 4 2" xfId="50753" xr:uid="{DA492355-8208-4980-AEDB-2916615ED0E2}"/>
    <cellStyle name="Percent 5 5 2 5" xfId="50754" xr:uid="{A4FC5EC3-E7F6-4BD3-A4F8-6B295024FF11}"/>
    <cellStyle name="Percent 5 5 3" xfId="50755" xr:uid="{944CD746-D949-42D0-AC61-6E6B9A452DBE}"/>
    <cellStyle name="Percent 5 5 3 2" xfId="50756" xr:uid="{18E4E9FF-9B71-4A0D-95B8-DB0DBE702B53}"/>
    <cellStyle name="Percent 5 5 3 2 2" xfId="50757" xr:uid="{E7736D31-5415-4475-A1C5-6FAC4BD20885}"/>
    <cellStyle name="Percent 5 5 3 2 2 2" xfId="50758" xr:uid="{AF8E61FF-7012-4EAD-AF0C-06BD5EBB905F}"/>
    <cellStyle name="Percent 5 5 3 2 3" xfId="50759" xr:uid="{5760FEC2-BF1D-4946-8FFF-D43CF9EED20F}"/>
    <cellStyle name="Percent 5 5 3 3" xfId="50760" xr:uid="{A1E10230-E838-4492-A2B7-19ADBA0C5A0E}"/>
    <cellStyle name="Percent 5 5 3 3 2" xfId="50761" xr:uid="{5D493076-02A8-4215-8A9F-375A37FDBF26}"/>
    <cellStyle name="Percent 5 5 3 4" xfId="50762" xr:uid="{D95C152F-96D8-42BA-BABF-0F7996D236DA}"/>
    <cellStyle name="Percent 5 5 4" xfId="50763" xr:uid="{136472DC-1CD8-4728-9C40-18C620276559}"/>
    <cellStyle name="Percent 5 5 4 2" xfId="50764" xr:uid="{425B5A4A-5F98-4962-8BEB-9BC488456DCA}"/>
    <cellStyle name="Percent 5 5 4 2 2" xfId="50765" xr:uid="{0CAB28D8-A7DF-4BBF-B4AF-936BC1ACC422}"/>
    <cellStyle name="Percent 5 5 4 3" xfId="50766" xr:uid="{F38B2CA0-92CF-4B1A-AC08-78E6529900B2}"/>
    <cellStyle name="Percent 5 5 5" xfId="50767" xr:uid="{B0A11A1C-5EF1-4B89-A7E0-9701D0593CA2}"/>
    <cellStyle name="Percent 5 5 5 2" xfId="50768" xr:uid="{3EE5BC2E-6A0F-4256-9E4D-F8A96D2280FF}"/>
    <cellStyle name="Percent 5 5 6" xfId="50769" xr:uid="{791865F9-0E24-4F09-A54C-DEDB18653793}"/>
    <cellStyle name="Percent 5 5 6 2" xfId="50770" xr:uid="{FD1FAEEB-E3BA-480D-B869-AA2E20282107}"/>
    <cellStyle name="Percent 5 5 7" xfId="50771" xr:uid="{96558AFC-A10D-4BF6-B05A-A7E160415AA6}"/>
    <cellStyle name="Percent 5 5 8" xfId="50772" xr:uid="{B0E9A866-8318-4750-8857-B1A09A4FF337}"/>
    <cellStyle name="Percent 5 6" xfId="50773" xr:uid="{AFE22F05-2968-4A05-A381-645EF573ADD5}"/>
    <cellStyle name="Percent 5 6 2" xfId="50774" xr:uid="{B608B56E-8D1A-433D-89C1-A5BBD4534421}"/>
    <cellStyle name="Percent 5 6 2 2" xfId="50775" xr:uid="{B88D42AE-41DF-4843-B6C9-564E579063A2}"/>
    <cellStyle name="Percent 5 6 2 2 2" xfId="50776" xr:uid="{2276AA2F-F013-4D20-A47A-FB8422382610}"/>
    <cellStyle name="Percent 5 6 2 2 2 2" xfId="50777" xr:uid="{36634912-1C27-40C1-96F6-86E0D22BA879}"/>
    <cellStyle name="Percent 5 6 2 2 3" xfId="50778" xr:uid="{C6720B47-5AB1-4450-89DB-D4E0E1CAFAB1}"/>
    <cellStyle name="Percent 5 6 2 3" xfId="50779" xr:uid="{A48C074E-C4AB-4048-BE35-17D513B00FA8}"/>
    <cellStyle name="Percent 5 6 2 3 2" xfId="50780" xr:uid="{E4ADDAFB-CA56-49FD-BF76-B2A70FF751D4}"/>
    <cellStyle name="Percent 5 6 2 4" xfId="50781" xr:uid="{79FCE08D-199A-4E54-8B95-6D7AFA48F3A5}"/>
    <cellStyle name="Percent 5 6 3" xfId="50782" xr:uid="{32483C4B-5B67-4A1A-8EB4-E5D589B02D56}"/>
    <cellStyle name="Percent 5 6 3 2" xfId="50783" xr:uid="{7FEEB369-E2D3-4B4E-993D-98F7FC2F9C00}"/>
    <cellStyle name="Percent 5 6 3 2 2" xfId="50784" xr:uid="{5910D6F2-80A1-4154-B416-BCA9631BBD25}"/>
    <cellStyle name="Percent 5 6 3 3" xfId="50785" xr:uid="{B02C89B2-D951-42E0-B145-61059E53A6BA}"/>
    <cellStyle name="Percent 5 6 4" xfId="50786" xr:uid="{85923473-B645-4AB0-8D9E-0F7C9AC8D245}"/>
    <cellStyle name="Percent 5 6 4 2" xfId="50787" xr:uid="{E6DE7B55-1FFA-48EA-AD18-A5BB2321FFB4}"/>
    <cellStyle name="Percent 5 6 5" xfId="50788" xr:uid="{4BCAB722-1743-49CB-96BC-637448AE51EB}"/>
    <cellStyle name="Percent 5 7" xfId="50789" xr:uid="{E46734DC-D1CB-4758-BCB0-BB3540F93EF3}"/>
    <cellStyle name="Percent 5 7 2" xfId="50790" xr:uid="{68EA4FD6-771D-4D22-9912-D7E12E093826}"/>
    <cellStyle name="Percent 5 7 2 2" xfId="50791" xr:uid="{1EF22EF0-4031-4F68-AE45-938A4C0E20D3}"/>
    <cellStyle name="Percent 5 7 2 2 2" xfId="50792" xr:uid="{6677D269-CEFA-4AC3-9A35-25A81DE32E30}"/>
    <cellStyle name="Percent 5 7 2 2 2 2" xfId="50793" xr:uid="{A7234610-8670-49EB-814F-34625A2B0BCA}"/>
    <cellStyle name="Percent 5 7 2 2 3" xfId="50794" xr:uid="{6FE97B22-8A0E-4CF3-8FDB-7B80E90C3A28}"/>
    <cellStyle name="Percent 5 7 2 3" xfId="50795" xr:uid="{C957735A-310B-4A25-B085-31DF9F4561D6}"/>
    <cellStyle name="Percent 5 7 2 3 2" xfId="50796" xr:uid="{3CA643B3-9FDC-44EF-A6A9-AB6A484C17EB}"/>
    <cellStyle name="Percent 5 7 2 4" xfId="50797" xr:uid="{3B56FCDE-7ABD-4C04-9C43-5E6AA53ACF61}"/>
    <cellStyle name="Percent 5 7 3" xfId="50798" xr:uid="{44BAB11F-C83B-4E25-8031-07FE5285C7CF}"/>
    <cellStyle name="Percent 5 7 3 2" xfId="50799" xr:uid="{DBE7AB5F-6445-4292-B018-6B1F52A8D982}"/>
    <cellStyle name="Percent 5 7 3 2 2" xfId="50800" xr:uid="{ACF65034-340C-4C93-9971-D5D3F9BD4EB2}"/>
    <cellStyle name="Percent 5 7 3 3" xfId="50801" xr:uid="{AB85054D-39E9-40AD-B536-3091E16ADD32}"/>
    <cellStyle name="Percent 5 7 4" xfId="50802" xr:uid="{96C973D9-879E-47FB-A1CE-BEC5D5E3F5C0}"/>
    <cellStyle name="Percent 5 7 4 2" xfId="50803" xr:uid="{0A773E65-A53B-4F82-82C6-20159B3E76FF}"/>
    <cellStyle name="Percent 5 7 5" xfId="50804" xr:uid="{EFF96004-DD05-4CF3-8E16-AF8E501770AE}"/>
    <cellStyle name="Percent 5 8" xfId="50805" xr:uid="{EC2F605D-A36A-478B-BE41-494DC350F376}"/>
    <cellStyle name="Percent 5 8 2" xfId="50806" xr:uid="{D56A9929-617E-468E-A46F-AD3DE6E53694}"/>
    <cellStyle name="Percent 5 8 2 2" xfId="50807" xr:uid="{B311B658-5996-4509-8E87-A124A2A66C24}"/>
    <cellStyle name="Percent 5 8 2 2 2" xfId="50808" xr:uid="{76B400C2-26DF-44ED-B4F0-E13F526835CA}"/>
    <cellStyle name="Percent 5 8 2 2 2 2" xfId="50809" xr:uid="{1CABC9CA-7A76-40EC-9E96-EFB8737AF672}"/>
    <cellStyle name="Percent 5 8 2 2 3" xfId="50810" xr:uid="{F60CBFF9-890D-46C7-A0EF-DB09914C900C}"/>
    <cellStyle name="Percent 5 8 2 3" xfId="50811" xr:uid="{1F043A71-BB3B-491F-9800-9FFA50537B14}"/>
    <cellStyle name="Percent 5 8 2 3 2" xfId="50812" xr:uid="{9DE73258-54FF-4959-BB22-8944A88FC3C2}"/>
    <cellStyle name="Percent 5 8 2 4" xfId="50813" xr:uid="{CFD4A6B4-DAC0-4661-8387-E886F92E1398}"/>
    <cellStyle name="Percent 5 8 3" xfId="50814" xr:uid="{A0BEE1B3-D338-4E2C-9A56-E6EF539256DB}"/>
    <cellStyle name="Percent 5 8 3 2" xfId="50815" xr:uid="{AD88D561-F8EF-4323-B9A8-A93983B00B54}"/>
    <cellStyle name="Percent 5 8 3 2 2" xfId="50816" xr:uid="{252B7336-1BB3-4C11-A8DE-BB877E6FD633}"/>
    <cellStyle name="Percent 5 8 3 3" xfId="50817" xr:uid="{561DBC72-85C6-40DD-A62C-72B10495733F}"/>
    <cellStyle name="Percent 5 8 4" xfId="50818" xr:uid="{C88960A2-B33D-41A9-A20E-303EC431C555}"/>
    <cellStyle name="Percent 5 8 4 2" xfId="50819" xr:uid="{8209FFC1-1DD9-4418-B9A5-DE1A19245DF5}"/>
    <cellStyle name="Percent 5 8 5" xfId="50820" xr:uid="{BD42127D-0C70-49F6-9468-FF7DCE691582}"/>
    <cellStyle name="Percent 5 9" xfId="50821" xr:uid="{4F69443C-B6A8-4B70-A821-230A83DB5CF3}"/>
    <cellStyle name="Percent 5 9 2" xfId="50822" xr:uid="{8CD25C18-F77B-473E-A71C-E3D7FEA639B4}"/>
    <cellStyle name="Percent 5 9 2 2" xfId="50823" xr:uid="{DEAD5EE8-9760-4471-B64D-0F79F9F80CD9}"/>
    <cellStyle name="Percent 5 9 2 2 2" xfId="50824" xr:uid="{482F3618-9A0D-4C1F-B591-0734406CD9E3}"/>
    <cellStyle name="Percent 5 9 2 2 2 2" xfId="50825" xr:uid="{1561DE0F-5F85-4247-95B5-1C493DD7A27E}"/>
    <cellStyle name="Percent 5 9 2 2 3" xfId="50826" xr:uid="{FCF61480-519E-405B-A211-07B69D172F9E}"/>
    <cellStyle name="Percent 5 9 2 3" xfId="50827" xr:uid="{F4EAF894-7341-4344-9E22-B0209988003D}"/>
    <cellStyle name="Percent 5 9 2 3 2" xfId="50828" xr:uid="{5D5BF8B3-CD7E-4D52-8D2B-F37A4B8B627C}"/>
    <cellStyle name="Percent 5 9 2 4" xfId="50829" xr:uid="{1F780CA6-B352-430F-A040-F05932E2959F}"/>
    <cellStyle name="Percent 5 9 3" xfId="50830" xr:uid="{18324E06-D934-4357-AF22-BC8DD437D92A}"/>
    <cellStyle name="Percent 5 9 3 2" xfId="50831" xr:uid="{B4828CCE-EC3D-446B-AEA5-5772BAE8EBC3}"/>
    <cellStyle name="Percent 5 9 3 2 2" xfId="50832" xr:uid="{616DC5D6-4A17-4FD6-8B1D-840657592716}"/>
    <cellStyle name="Percent 5 9 3 3" xfId="50833" xr:uid="{3728D1F2-2D04-4050-8BBF-626E572BDBBF}"/>
    <cellStyle name="Percent 5 9 4" xfId="50834" xr:uid="{591352F6-ACD9-4FD3-B9A9-999B60CFC1D1}"/>
    <cellStyle name="Percent 5 9 4 2" xfId="50835" xr:uid="{F5D61EFC-A756-4B18-B8C6-BE4A3035C7F2}"/>
    <cellStyle name="Percent 5 9 5" xfId="50836" xr:uid="{658B7796-7476-47A9-9DCF-7227EB0C31E3}"/>
    <cellStyle name="Percent 6" xfId="50837" xr:uid="{86C83073-05AE-4689-B4B7-CA6377D6362A}"/>
    <cellStyle name="Percent 6 10" xfId="50838" xr:uid="{144EB0C6-F525-4B5E-8DF4-376C8A858464}"/>
    <cellStyle name="Percent 6 11" xfId="50839" xr:uid="{5937A36D-2433-43DD-AFDE-16E91EBB3DF1}"/>
    <cellStyle name="Percent 6 2" xfId="50840" xr:uid="{194D1DFA-9772-4674-BC77-DB9C925AF633}"/>
    <cellStyle name="Percent 6 2 2" xfId="50841" xr:uid="{DAF4F1C3-6372-45C2-BECE-EF2259D6F296}"/>
    <cellStyle name="Percent 6 2 2 2" xfId="50842" xr:uid="{3BDD1AD5-F6DF-409B-8B02-866146AC7841}"/>
    <cellStyle name="Percent 6 2 2 3" xfId="50843" xr:uid="{F58267E3-E29E-411B-9B8E-7E2A93669A56}"/>
    <cellStyle name="Percent 6 2 3" xfId="50844" xr:uid="{F8E6B72C-0778-4CC1-94FA-4F02553F5F39}"/>
    <cellStyle name="Percent 6 2 3 2" xfId="50845" xr:uid="{ACEDE444-8130-4805-9213-D93295E90AF4}"/>
    <cellStyle name="Percent 6 2 4" xfId="50846" xr:uid="{5EBFD5C8-87B1-4531-942B-8A1C7745379E}"/>
    <cellStyle name="Percent 6 3" xfId="50847" xr:uid="{49D17A41-824D-4E33-BCDE-5F55098B634F}"/>
    <cellStyle name="Percent 6 3 10" xfId="50848" xr:uid="{BBEB3201-EB74-4ECA-969B-5C33AB2D051E}"/>
    <cellStyle name="Percent 6 3 11" xfId="50849" xr:uid="{FC066B0A-F62C-4F63-B2D9-17D26465BDA1}"/>
    <cellStyle name="Percent 6 3 2" xfId="50850" xr:uid="{58D9BA02-6F33-49D5-A74E-C2D9C02D4F9E}"/>
    <cellStyle name="Percent 6 3 2 2" xfId="50851" xr:uid="{6A7788E6-BC3D-4FDF-AEEB-856C9101234A}"/>
    <cellStyle name="Percent 6 3 2 2 2" xfId="50852" xr:uid="{2486C609-CE5D-4397-BD1B-80622C41E28F}"/>
    <cellStyle name="Percent 6 3 2 2 2 2" xfId="50853" xr:uid="{EE4B6261-173E-4FDD-8460-8130B27FDBFE}"/>
    <cellStyle name="Percent 6 3 2 2 2 2 2" xfId="50854" xr:uid="{53B34397-23B8-4980-B35B-5A9B6D6FE982}"/>
    <cellStyle name="Percent 6 3 2 2 2 3" xfId="50855" xr:uid="{83A8904F-1BE6-4CDA-AD37-3375B52586E5}"/>
    <cellStyle name="Percent 6 3 2 2 3" xfId="50856" xr:uid="{18BD3D95-3D21-4F4C-AF9D-7C0DE95959ED}"/>
    <cellStyle name="Percent 6 3 2 2 3 2" xfId="50857" xr:uid="{2E426BBD-488C-4230-9036-0E120DFF3989}"/>
    <cellStyle name="Percent 6 3 2 2 4" xfId="50858" xr:uid="{1401969B-00BE-4243-86BA-1B869A24BABD}"/>
    <cellStyle name="Percent 6 3 2 3" xfId="50859" xr:uid="{9CA6B34D-20BA-4F7C-B708-CC1CB83CC644}"/>
    <cellStyle name="Percent 6 3 2 3 2" xfId="50860" xr:uid="{58151715-1A09-4A68-9F99-83F511A0F1B4}"/>
    <cellStyle name="Percent 6 3 2 3 2 2" xfId="50861" xr:uid="{FD8A2E9D-3568-41C5-8D7C-BB357F941A89}"/>
    <cellStyle name="Percent 6 3 2 3 3" xfId="50862" xr:uid="{84F64766-455E-4C89-B39A-9C581FD31153}"/>
    <cellStyle name="Percent 6 3 2 4" xfId="50863" xr:uid="{DC831955-F9BB-46BB-A288-140D8158A48F}"/>
    <cellStyle name="Percent 6 3 2 4 2" xfId="50864" xr:uid="{0EF771F8-686F-4B4D-84BC-5B4BE6B847BC}"/>
    <cellStyle name="Percent 6 3 2 5" xfId="50865" xr:uid="{30A6A295-9A92-4214-9E30-272502134F8E}"/>
    <cellStyle name="Percent 6 3 3" xfId="50866" xr:uid="{71FCD1F8-17EE-48DF-9C3D-12D2F95CA26E}"/>
    <cellStyle name="Percent 6 3 3 2" xfId="50867" xr:uid="{79B7B918-9874-450D-8989-3042AD392119}"/>
    <cellStyle name="Percent 6 3 3 2 2" xfId="50868" xr:uid="{14633E04-14E9-45C4-8C6A-3527D7C52E8C}"/>
    <cellStyle name="Percent 6 3 3 2 2 2" xfId="50869" xr:uid="{4F8D9378-0E0F-488A-9135-2A103D937F00}"/>
    <cellStyle name="Percent 6 3 3 2 2 2 2" xfId="50870" xr:uid="{B6B4EE74-47FB-447C-9CA0-38D0796A8DF3}"/>
    <cellStyle name="Percent 6 3 3 2 2 3" xfId="50871" xr:uid="{026D90DB-DDD6-45D3-9C32-39593D9726F1}"/>
    <cellStyle name="Percent 6 3 3 2 3" xfId="50872" xr:uid="{D0688DCD-A52D-4ED0-ABA7-B433A3CE246B}"/>
    <cellStyle name="Percent 6 3 3 2 3 2" xfId="50873" xr:uid="{CCE4156B-509E-46B1-8E51-A8E62CFCEC18}"/>
    <cellStyle name="Percent 6 3 3 2 4" xfId="50874" xr:uid="{8B3BD8E3-FD05-4B3B-8941-3577D7F62B60}"/>
    <cellStyle name="Percent 6 3 3 3" xfId="50875" xr:uid="{06CD8649-3239-42B3-B6E0-A44D39D14E41}"/>
    <cellStyle name="Percent 6 3 3 3 2" xfId="50876" xr:uid="{C778351D-F6AD-4A98-BCBB-C1DBD364BEFF}"/>
    <cellStyle name="Percent 6 3 3 3 2 2" xfId="50877" xr:uid="{9A10504E-7C3A-4EB3-8CEB-7F8ABDDAE44F}"/>
    <cellStyle name="Percent 6 3 3 3 3" xfId="50878" xr:uid="{C69968EE-D937-4BBE-B280-4DFCC3F5B550}"/>
    <cellStyle name="Percent 6 3 3 4" xfId="50879" xr:uid="{EA0975C3-1B60-44EF-A043-4F58F51F22E1}"/>
    <cellStyle name="Percent 6 3 3 4 2" xfId="50880" xr:uid="{8242D448-B4CB-481C-954B-BA626D1D297B}"/>
    <cellStyle name="Percent 6 3 3 5" xfId="50881" xr:uid="{321412A0-5E12-4953-9D22-5A27D9D8B865}"/>
    <cellStyle name="Percent 6 3 4" xfId="50882" xr:uid="{140810B4-43B0-4037-8A5E-DD9B382D0673}"/>
    <cellStyle name="Percent 6 3 4 2" xfId="50883" xr:uid="{05CB4F32-6384-4B31-B8FC-4C0105CD5A1D}"/>
    <cellStyle name="Percent 6 3 4 2 2" xfId="50884" xr:uid="{193C92EC-858B-4C63-9B6D-2828D6B26192}"/>
    <cellStyle name="Percent 6 3 4 2 2 2" xfId="50885" xr:uid="{625AE2CA-321E-4DB5-8EBD-A0CE888CD3FD}"/>
    <cellStyle name="Percent 6 3 4 2 2 2 2" xfId="50886" xr:uid="{851C3AFF-A596-4308-A2F9-C380015C9ACB}"/>
    <cellStyle name="Percent 6 3 4 2 2 3" xfId="50887" xr:uid="{DE01FC70-DD5C-4658-A7B6-6FA4183A5EA6}"/>
    <cellStyle name="Percent 6 3 4 2 3" xfId="50888" xr:uid="{8D25F634-7736-46BE-B0A7-54C3AB18646A}"/>
    <cellStyle name="Percent 6 3 4 2 3 2" xfId="50889" xr:uid="{AD05F5DC-3291-4396-AEDF-91CA2C17DF66}"/>
    <cellStyle name="Percent 6 3 4 2 4" xfId="50890" xr:uid="{94290E5E-F057-4C9F-BCAF-6DC7000F3BA5}"/>
    <cellStyle name="Percent 6 3 4 3" xfId="50891" xr:uid="{D9EBCA41-6A69-4232-A415-4259F968B6C2}"/>
    <cellStyle name="Percent 6 3 4 3 2" xfId="50892" xr:uid="{F99A6244-A504-49C3-8C1D-F7366E6A43F8}"/>
    <cellStyle name="Percent 6 3 4 3 2 2" xfId="50893" xr:uid="{63EF6702-5F09-4AB2-8AEF-31CB16E13980}"/>
    <cellStyle name="Percent 6 3 4 3 3" xfId="50894" xr:uid="{2F900279-F464-4FC9-A9E6-A08AE908C1D0}"/>
    <cellStyle name="Percent 6 3 4 4" xfId="50895" xr:uid="{C64D3784-5384-4502-84C4-ECF5ABCFBF18}"/>
    <cellStyle name="Percent 6 3 4 4 2" xfId="50896" xr:uid="{64785093-2E2C-448A-8B36-4087FC939FEC}"/>
    <cellStyle name="Percent 6 3 4 5" xfId="50897" xr:uid="{268E277E-36EF-4CCF-89C4-6FA7F32D14F1}"/>
    <cellStyle name="Percent 6 3 5" xfId="50898" xr:uid="{9B4961C3-740B-421A-BF08-1392FC32690C}"/>
    <cellStyle name="Percent 6 3 5 2" xfId="50899" xr:uid="{03D89E3E-DDCB-47C7-8070-AD56CDC32B22}"/>
    <cellStyle name="Percent 6 3 5 2 2" xfId="50900" xr:uid="{A8DDE9ED-F88A-4A43-B563-854FB447A941}"/>
    <cellStyle name="Percent 6 3 5 2 2 2" xfId="50901" xr:uid="{B0403F03-1B72-4458-A88D-F6781FB1CBEC}"/>
    <cellStyle name="Percent 6 3 5 2 2 2 2" xfId="50902" xr:uid="{2B9E3F9D-A171-4BA7-8EAE-40A4ADC7FC01}"/>
    <cellStyle name="Percent 6 3 5 2 2 3" xfId="50903" xr:uid="{276509B6-2F1A-4866-92A5-D114163ED220}"/>
    <cellStyle name="Percent 6 3 5 2 3" xfId="50904" xr:uid="{4380A51A-5CE4-44F1-BD4F-DCD078AACD7D}"/>
    <cellStyle name="Percent 6 3 5 2 3 2" xfId="50905" xr:uid="{AFB29291-CBFA-49F4-8CB7-76B8BBD0DF47}"/>
    <cellStyle name="Percent 6 3 5 2 4" xfId="50906" xr:uid="{973E1984-B94E-48C8-BAD7-FFBF86847673}"/>
    <cellStyle name="Percent 6 3 5 3" xfId="50907" xr:uid="{4C96384D-DFFC-4C20-B702-E08BD101F3F7}"/>
    <cellStyle name="Percent 6 3 5 3 2" xfId="50908" xr:uid="{5D9FA812-E6D1-497A-9991-FE785465CE78}"/>
    <cellStyle name="Percent 6 3 5 3 2 2" xfId="50909" xr:uid="{BA51E219-E3AE-4D3D-869E-7D42FC6A50C1}"/>
    <cellStyle name="Percent 6 3 5 3 3" xfId="50910" xr:uid="{4F74A75B-C6D1-4530-8D19-24B111B1A3DF}"/>
    <cellStyle name="Percent 6 3 5 4" xfId="50911" xr:uid="{A5058657-EDB8-4CA9-AF83-37EB9B9EC799}"/>
    <cellStyle name="Percent 6 3 5 4 2" xfId="50912" xr:uid="{61A3FF8F-DACF-4E2D-9709-4881F890DFF8}"/>
    <cellStyle name="Percent 6 3 5 5" xfId="50913" xr:uid="{923EE417-54B2-4B48-89FB-12C767D8C7F4}"/>
    <cellStyle name="Percent 6 3 6" xfId="50914" xr:uid="{8B657BC5-C639-43CF-A4B4-218A0BBF8FBA}"/>
    <cellStyle name="Percent 6 3 6 2" xfId="50915" xr:uid="{BD3C17F5-C0F7-45E3-8BDB-7C48DBED15B9}"/>
    <cellStyle name="Percent 6 3 6 2 2" xfId="50916" xr:uid="{3C5A06C5-BCE8-4C5B-98EB-F2E8B30296E0}"/>
    <cellStyle name="Percent 6 3 6 2 2 2" xfId="50917" xr:uid="{01E701EC-F26F-431E-A502-EABEDB60F36F}"/>
    <cellStyle name="Percent 6 3 6 2 3" xfId="50918" xr:uid="{5B2792D0-7869-45DC-A878-E727E5978B33}"/>
    <cellStyle name="Percent 6 3 6 3" xfId="50919" xr:uid="{2DFAA90C-4EB5-487D-8594-A3519F83694F}"/>
    <cellStyle name="Percent 6 3 6 3 2" xfId="50920" xr:uid="{512ECC1A-8140-4719-A82C-6522B3C6F198}"/>
    <cellStyle name="Percent 6 3 6 4" xfId="50921" xr:uid="{2479740C-384F-4098-879B-847EADFE7135}"/>
    <cellStyle name="Percent 6 3 7" xfId="50922" xr:uid="{50F34644-EC5F-4A11-AD21-77B8E635A862}"/>
    <cellStyle name="Percent 6 3 7 2" xfId="50923" xr:uid="{F0CBFB65-8251-45FB-AF16-EE1269B124F3}"/>
    <cellStyle name="Percent 6 3 7 2 2" xfId="50924" xr:uid="{359E1BD4-359B-44DD-BB0A-2F4D86187018}"/>
    <cellStyle name="Percent 6 3 7 3" xfId="50925" xr:uid="{E060C132-7334-43E2-BA82-8E7FCB3BB651}"/>
    <cellStyle name="Percent 6 3 8" xfId="50926" xr:uid="{A0A83783-2900-4F8B-B384-7DCAC8DE3A1E}"/>
    <cellStyle name="Percent 6 3 8 2" xfId="50927" xr:uid="{336ACCFD-75ED-4A35-B678-9983307FE75C}"/>
    <cellStyle name="Percent 6 3 9" xfId="50928" xr:uid="{845C1E28-2D01-481A-8671-FE1BF2692F6D}"/>
    <cellStyle name="Percent 6 3 9 2" xfId="50929" xr:uid="{703EB828-8C0B-4D3B-8090-FBF9B8D6DBB1}"/>
    <cellStyle name="Percent 6 4" xfId="50930" xr:uid="{1667318D-1999-48A7-9F84-483A3BEFB7A1}"/>
    <cellStyle name="Percent 6 4 2" xfId="50931" xr:uid="{9F47CC50-2762-4FA1-88AE-8C99A417626B}"/>
    <cellStyle name="Percent 6 4 2 2" xfId="50932" xr:uid="{A2E1F97C-77A1-42D1-BD94-A3EC626B4F62}"/>
    <cellStyle name="Percent 6 4 2 2 2" xfId="50933" xr:uid="{290EA99D-5D90-4D61-BA59-9A6A50B35372}"/>
    <cellStyle name="Percent 6 4 2 2 2 2" xfId="50934" xr:uid="{5A2C9D44-48AD-4679-A48D-789D3D592743}"/>
    <cellStyle name="Percent 6 4 2 2 2 2 2" xfId="50935" xr:uid="{2BE55382-97FE-4450-A703-DE1C88E7DBA2}"/>
    <cellStyle name="Percent 6 4 2 2 2 3" xfId="50936" xr:uid="{D846AA21-4B4B-4F0C-9E2B-2E35067BE4E9}"/>
    <cellStyle name="Percent 6 4 2 2 3" xfId="50937" xr:uid="{9DE53756-6F0B-4603-AC8A-72812A1082EA}"/>
    <cellStyle name="Percent 6 4 2 2 3 2" xfId="50938" xr:uid="{421E4B18-2C84-44CD-831F-C67A22EBD791}"/>
    <cellStyle name="Percent 6 4 2 2 4" xfId="50939" xr:uid="{389B4341-291B-4BE1-B7C1-3FF1E1E3A2FA}"/>
    <cellStyle name="Percent 6 4 2 3" xfId="50940" xr:uid="{1E755AFB-59AF-4172-84F8-3726C2A1C878}"/>
    <cellStyle name="Percent 6 4 2 3 2" xfId="50941" xr:uid="{A888F2D2-8CF0-4F8A-8A45-210EAF64374E}"/>
    <cellStyle name="Percent 6 4 2 3 2 2" xfId="50942" xr:uid="{B141D591-BC53-428C-90DD-3ECA8C047529}"/>
    <cellStyle name="Percent 6 4 2 3 3" xfId="50943" xr:uid="{387FA8F6-6B30-49AE-A16C-DEEF5CD85DF1}"/>
    <cellStyle name="Percent 6 4 2 4" xfId="50944" xr:uid="{2CA0F48B-75BC-4332-A503-E90B850E9106}"/>
    <cellStyle name="Percent 6 4 2 4 2" xfId="50945" xr:uid="{CF77AE25-39AB-450A-8AEA-41FDC88FA9D8}"/>
    <cellStyle name="Percent 6 4 2 5" xfId="50946" xr:uid="{3C5DF2C9-119E-4716-9D1D-CB06529E871B}"/>
    <cellStyle name="Percent 6 4 3" xfId="50947" xr:uid="{9C50A5C6-E832-4A37-A5C5-E62C5B40BC64}"/>
    <cellStyle name="Percent 6 4 3 2" xfId="50948" xr:uid="{29AB61C3-99DC-48DC-8926-F728312B3FD0}"/>
    <cellStyle name="Percent 6 4 3 2 2" xfId="50949" xr:uid="{DCFCDA89-DB52-43A6-AEDD-AF413FFDA886}"/>
    <cellStyle name="Percent 6 4 3 2 2 2" xfId="50950" xr:uid="{0D54B5FB-EA3B-47B6-970F-17A8EA09A4AB}"/>
    <cellStyle name="Percent 6 4 3 2 3" xfId="50951" xr:uid="{B53290E2-7FB7-4268-866F-29AECF41D930}"/>
    <cellStyle name="Percent 6 4 3 3" xfId="50952" xr:uid="{E3C88820-BC2B-411B-A280-2A2BBE5F8043}"/>
    <cellStyle name="Percent 6 4 3 3 2" xfId="50953" xr:uid="{38D0E8A7-BE28-4B3F-827F-0FA86D1CD93E}"/>
    <cellStyle name="Percent 6 4 3 4" xfId="50954" xr:uid="{F912C78C-3081-49AE-B06B-5B582DFBAE79}"/>
    <cellStyle name="Percent 6 4 4" xfId="50955" xr:uid="{291FDEBE-0B03-4F99-88AD-CE2C2ADE49BD}"/>
    <cellStyle name="Percent 6 4 4 2" xfId="50956" xr:uid="{5ACFDF66-9A28-4799-B6BC-CEE7E05185D8}"/>
    <cellStyle name="Percent 6 4 4 2 2" xfId="50957" xr:uid="{3726E2AC-6931-4196-8058-BBD8EFBBF4B8}"/>
    <cellStyle name="Percent 6 4 4 3" xfId="50958" xr:uid="{ED711501-CB94-44BD-A1E4-435FE64CD2BD}"/>
    <cellStyle name="Percent 6 4 5" xfId="50959" xr:uid="{3B20416D-7B30-4D45-B2FF-70CD3498A3B6}"/>
    <cellStyle name="Percent 6 4 5 2" xfId="50960" xr:uid="{D2674F0F-4C69-4E77-B942-D710F00BB7C8}"/>
    <cellStyle name="Percent 6 4 6" xfId="50961" xr:uid="{59F98BC9-A74A-488C-A4CF-1FBAA9486D18}"/>
    <cellStyle name="Percent 6 5" xfId="50962" xr:uid="{1F21E12E-F43B-4125-830D-720985EC37B9}"/>
    <cellStyle name="Percent 6 5 2" xfId="50963" xr:uid="{29321CFA-97F0-4015-A5D3-45992DC5CFE5}"/>
    <cellStyle name="Percent 6 5 2 2" xfId="50964" xr:uid="{D0EDBED4-AFC4-42E0-B3D6-57089CCCAA2B}"/>
    <cellStyle name="Percent 6 5 2 2 2" xfId="50965" xr:uid="{3FD2167F-75D4-46ED-A51A-99538F906DB5}"/>
    <cellStyle name="Percent 6 5 2 2 2 2" xfId="50966" xr:uid="{9F458461-6C97-44A2-B16C-87CCED37171A}"/>
    <cellStyle name="Percent 6 5 2 2 3" xfId="50967" xr:uid="{FE0602DB-0080-4359-8A5C-6D30592E3398}"/>
    <cellStyle name="Percent 6 5 2 3" xfId="50968" xr:uid="{7779D5CD-2A19-4B81-A4BB-EE7A6AE30089}"/>
    <cellStyle name="Percent 6 5 2 3 2" xfId="50969" xr:uid="{9E24AC90-1FC6-4DA3-9A88-D85A524F9543}"/>
    <cellStyle name="Percent 6 5 2 4" xfId="50970" xr:uid="{F6521816-1A29-4C87-A532-3FD2BB601603}"/>
    <cellStyle name="Percent 6 5 3" xfId="50971" xr:uid="{0AF04108-7ADA-4E23-9708-25AEBC176040}"/>
    <cellStyle name="Percent 6 5 3 2" xfId="50972" xr:uid="{6A1C47EC-FCF4-4F3D-B445-B2CBCB1BD6F0}"/>
    <cellStyle name="Percent 6 5 3 2 2" xfId="50973" xr:uid="{13611612-05AF-44E8-AD7B-F24620B8A7A7}"/>
    <cellStyle name="Percent 6 5 3 3" xfId="50974" xr:uid="{7BF52872-DD53-4AB8-BF64-3B315C1B41E8}"/>
    <cellStyle name="Percent 6 5 4" xfId="50975" xr:uid="{44A8E238-2FBC-42F2-A1BC-ED2808E9AF56}"/>
    <cellStyle name="Percent 6 5 4 2" xfId="50976" xr:uid="{D7699151-7D80-45D8-AD88-1BDD42535510}"/>
    <cellStyle name="Percent 6 5 5" xfId="50977" xr:uid="{7FD1123C-F7A0-479C-A845-A3088475963F}"/>
    <cellStyle name="Percent 6 6" xfId="50978" xr:uid="{9F1358E8-52EB-4013-B561-92EE157C2821}"/>
    <cellStyle name="Percent 6 6 2" xfId="50979" xr:uid="{4E4EEA01-9FE5-4046-99ED-9D9C66C5AC7B}"/>
    <cellStyle name="Percent 6 6 2 2" xfId="50980" xr:uid="{AC97D9CA-0FBC-47CF-9F37-DB970E5ACF3A}"/>
    <cellStyle name="Percent 6 6 2 2 2" xfId="50981" xr:uid="{C00A2D0F-EF6F-4B60-BED7-2E774CA0A74B}"/>
    <cellStyle name="Percent 6 6 2 3" xfId="50982" xr:uid="{1C687536-D65E-43C0-A5BC-2DCA5213E573}"/>
    <cellStyle name="Percent 6 6 3" xfId="50983" xr:uid="{B0874451-33BD-4AD0-B3D8-AE7201D371CB}"/>
    <cellStyle name="Percent 6 6 3 2" xfId="50984" xr:uid="{CB51F3C1-603A-4FE7-A332-74BFC9499685}"/>
    <cellStyle name="Percent 6 6 4" xfId="50985" xr:uid="{1F4C46C5-BC1F-4797-AE45-535A2DCA2857}"/>
    <cellStyle name="Percent 6 7" xfId="50986" xr:uid="{2A56C567-65DE-4044-972D-0F7FF325CEF8}"/>
    <cellStyle name="Percent 6 7 2" xfId="50987" xr:uid="{E3DB8A88-2BA3-4CF3-92D7-C26697743E08}"/>
    <cellStyle name="Percent 6 7 2 2" xfId="50988" xr:uid="{E95CE13B-B5C7-4598-A6D3-DF5AB7B768F0}"/>
    <cellStyle name="Percent 6 7 3" xfId="50989" xr:uid="{7F7F38E4-F59F-478A-B0FD-43B97112BD56}"/>
    <cellStyle name="Percent 6 8" xfId="50990" xr:uid="{F442C24A-DFF6-49FC-95F0-28543B4B6F5D}"/>
    <cellStyle name="Percent 6 8 2" xfId="50991" xr:uid="{7E656908-672F-488E-AB85-E387E25AEDDD}"/>
    <cellStyle name="Percent 6 9" xfId="50992" xr:uid="{FD16E341-0EBB-4C83-9F43-97C40981F67E}"/>
    <cellStyle name="Percent 6 9 2" xfId="50993" xr:uid="{B97B536A-AA70-4522-8BED-A11845F7FC2E}"/>
    <cellStyle name="Percent 7" xfId="50994" xr:uid="{1488ACEB-5C38-4869-B4E7-9EA8209F0466}"/>
    <cellStyle name="Percent 7 10" xfId="50995" xr:uid="{B91B3860-75CC-464E-B7C1-FD81712A99C7}"/>
    <cellStyle name="Percent 7 10 2" xfId="50996" xr:uid="{3E4126BE-20CF-4080-BB7E-030B133469EB}"/>
    <cellStyle name="Percent 7 11" xfId="50997" xr:uid="{02EE6499-CBB0-48F7-BD1B-23427BFD34C7}"/>
    <cellStyle name="Percent 7 12" xfId="50998" xr:uid="{29E74C82-F5F8-4BDD-8822-BEF10ED2FCE7}"/>
    <cellStyle name="Percent 7 2" xfId="50999" xr:uid="{0502CA0E-DD30-4585-87A8-81AF9B466455}"/>
    <cellStyle name="Percent 7 2 2" xfId="51000" xr:uid="{684286DD-6860-4675-A3ED-7682844CAD78}"/>
    <cellStyle name="Percent 7 2 2 2" xfId="51001" xr:uid="{C46371D2-34E8-4438-B84C-E659B7AE3BAA}"/>
    <cellStyle name="Percent 7 2 2 3" xfId="51002" xr:uid="{7267DA90-D173-4257-B25F-03AA12A4FAD9}"/>
    <cellStyle name="Percent 7 2 3" xfId="51003" xr:uid="{9C5C3ADA-DFAB-423D-A8F1-27C86F18309C}"/>
    <cellStyle name="Percent 7 2 3 2" xfId="51004" xr:uid="{220C33F6-6976-41E6-8B30-8E5F4A92322F}"/>
    <cellStyle name="Percent 7 2 4" xfId="51005" xr:uid="{AB299B01-6AD3-4896-8AB7-93D61B4E107F}"/>
    <cellStyle name="Percent 7 3" xfId="51006" xr:uid="{C3594EA7-0AED-47EE-BDD8-F81B73606E38}"/>
    <cellStyle name="Percent 7 3 2" xfId="51007" xr:uid="{D3729383-C352-4431-8ECD-E32BB04EA487}"/>
    <cellStyle name="Percent 7 3 2 2" xfId="51008" xr:uid="{EB653A4A-67A7-4CEC-B141-754F134DA0ED}"/>
    <cellStyle name="Percent 7 3 2 2 2" xfId="51009" xr:uid="{C025663F-2177-4CD6-8370-0F550C23EE13}"/>
    <cellStyle name="Percent 7 3 2 2 2 2" xfId="51010" xr:uid="{EB41CA8D-D51E-41F6-86D2-4D02EFACA3D9}"/>
    <cellStyle name="Percent 7 3 2 2 3" xfId="51011" xr:uid="{E1C237F8-DDBB-4090-8E7C-ED58C7D2EDD4}"/>
    <cellStyle name="Percent 7 3 2 3" xfId="51012" xr:uid="{67F7DB94-5D48-41CE-B6CF-F1B28B36F487}"/>
    <cellStyle name="Percent 7 3 2 3 2" xfId="51013" xr:uid="{FA5BA144-8AA6-4E5A-9D4B-83DEC45B6DFF}"/>
    <cellStyle name="Percent 7 3 2 4" xfId="51014" xr:uid="{B54B3491-AC1C-4517-8FEA-933F2A7B8994}"/>
    <cellStyle name="Percent 7 3 3" xfId="51015" xr:uid="{602A153A-F2D9-49FB-B79D-639D33C073EB}"/>
    <cellStyle name="Percent 7 3 3 2" xfId="51016" xr:uid="{EA3BC25C-6282-4EE1-9702-9FEE8080465D}"/>
    <cellStyle name="Percent 7 3 3 2 2" xfId="51017" xr:uid="{AEFC1B9A-D33C-4D28-B629-47AE3B93F1C6}"/>
    <cellStyle name="Percent 7 3 3 3" xfId="51018" xr:uid="{9CDC42A4-2D14-4E75-8922-E350F66A8653}"/>
    <cellStyle name="Percent 7 3 4" xfId="51019" xr:uid="{C90912C5-8418-449C-A357-06D00B8ACF4D}"/>
    <cellStyle name="Percent 7 3 4 2" xfId="51020" xr:uid="{B2CBFB23-8996-42E6-B6F2-43A5A82A4DFB}"/>
    <cellStyle name="Percent 7 3 5" xfId="51021" xr:uid="{AFA6AF6E-A09E-411C-9A24-FE2F447C5E69}"/>
    <cellStyle name="Percent 7 3 5 2" xfId="51022" xr:uid="{F7CBDE86-186A-45E9-840B-0E61E362625F}"/>
    <cellStyle name="Percent 7 3 6" xfId="51023" xr:uid="{CA85E3FB-5F77-4DDA-8899-ADF98D2866C3}"/>
    <cellStyle name="Percent 7 3 7" xfId="51024" xr:uid="{EEF5B919-5061-42E6-B15F-331C1597A2A5}"/>
    <cellStyle name="Percent 7 4" xfId="51025" xr:uid="{E3520CC8-30CB-4F6F-96CB-5BC00C7C44EF}"/>
    <cellStyle name="Percent 7 4 2" xfId="51026" xr:uid="{DFDBD18A-31FF-4CAD-B9B1-9264309D956C}"/>
    <cellStyle name="Percent 7 4 2 2" xfId="51027" xr:uid="{A73AFB59-7E72-4779-86AD-B72331961593}"/>
    <cellStyle name="Percent 7 4 2 2 2" xfId="51028" xr:uid="{F10F952E-35AE-4436-939C-FC82FEF16BD9}"/>
    <cellStyle name="Percent 7 4 2 2 2 2" xfId="51029" xr:uid="{8C858D1B-79B7-4BDB-89DD-87B0CC48768B}"/>
    <cellStyle name="Percent 7 4 2 2 3" xfId="51030" xr:uid="{27EF0523-F06C-45D3-B029-E12E782A3F72}"/>
    <cellStyle name="Percent 7 4 2 3" xfId="51031" xr:uid="{D62D020E-C7F9-4DBC-BED9-E5115924353D}"/>
    <cellStyle name="Percent 7 4 2 3 2" xfId="51032" xr:uid="{9C52380E-2EEE-421F-951A-F6657EEF3F0C}"/>
    <cellStyle name="Percent 7 4 2 4" xfId="51033" xr:uid="{574BC2D2-F021-47EF-A074-997A584DC5FC}"/>
    <cellStyle name="Percent 7 4 3" xfId="51034" xr:uid="{81DC5983-9D6B-42D7-8CC9-9450AA6F742D}"/>
    <cellStyle name="Percent 7 4 3 2" xfId="51035" xr:uid="{63A60B38-521B-474B-80C6-20CB2B2BEC04}"/>
    <cellStyle name="Percent 7 4 3 2 2" xfId="51036" xr:uid="{EA5EB1E2-A54A-41AC-87CC-10E6289274DC}"/>
    <cellStyle name="Percent 7 4 3 3" xfId="51037" xr:uid="{1C200970-3357-40AD-B3AD-066EC33A0FAD}"/>
    <cellStyle name="Percent 7 4 4" xfId="51038" xr:uid="{AFB1D4EC-A9DC-4A24-B48E-00593F3B8AF7}"/>
    <cellStyle name="Percent 7 4 4 2" xfId="51039" xr:uid="{51F632B1-BC4E-470F-8171-EF8BDC5FD95A}"/>
    <cellStyle name="Percent 7 4 5" xfId="51040" xr:uid="{CB1CA99C-3160-48E7-8219-84FB60CAB0CB}"/>
    <cellStyle name="Percent 7 5" xfId="51041" xr:uid="{CB15E27E-420E-4614-9281-E2E4F5B4C4D3}"/>
    <cellStyle name="Percent 7 5 2" xfId="51042" xr:uid="{07165060-55E5-40C0-B91F-640787A256AA}"/>
    <cellStyle name="Percent 7 5 2 2" xfId="51043" xr:uid="{92E15CF0-A0FC-4729-939D-F82731106180}"/>
    <cellStyle name="Percent 7 5 2 2 2" xfId="51044" xr:uid="{FFC09D75-B4D7-4270-9DDA-E1CEF5AC22DE}"/>
    <cellStyle name="Percent 7 5 2 2 2 2" xfId="51045" xr:uid="{DACAB2A3-6DAC-4388-A8DC-9E6B3CFC8432}"/>
    <cellStyle name="Percent 7 5 2 2 3" xfId="51046" xr:uid="{9E7EB3C0-B465-402B-A31E-160737253290}"/>
    <cellStyle name="Percent 7 5 2 3" xfId="51047" xr:uid="{C0AA3B16-D62E-4264-B6EA-BC47056FB046}"/>
    <cellStyle name="Percent 7 5 2 3 2" xfId="51048" xr:uid="{0753142C-ED1C-435A-8549-C95386AB809D}"/>
    <cellStyle name="Percent 7 5 2 4" xfId="51049" xr:uid="{6BADA0B6-2B68-4396-9642-9B2FF6A17664}"/>
    <cellStyle name="Percent 7 5 3" xfId="51050" xr:uid="{12F7E033-4B91-4274-A7AA-6004C8511D8A}"/>
    <cellStyle name="Percent 7 5 3 2" xfId="51051" xr:uid="{00E8C471-9EA7-4D58-89FB-031AD3588C90}"/>
    <cellStyle name="Percent 7 5 3 2 2" xfId="51052" xr:uid="{BD99A638-53E2-4622-9EA8-AA170835AED4}"/>
    <cellStyle name="Percent 7 5 3 3" xfId="51053" xr:uid="{DE7DE2D1-3465-488B-831C-AF1869F6C0F0}"/>
    <cellStyle name="Percent 7 5 4" xfId="51054" xr:uid="{5BF7AC69-74E3-42FF-A54A-CDD45FB10140}"/>
    <cellStyle name="Percent 7 5 4 2" xfId="51055" xr:uid="{599615EA-06ED-4907-BDD2-0B883144A4F4}"/>
    <cellStyle name="Percent 7 5 5" xfId="51056" xr:uid="{6248E5FD-546F-4C17-8D16-BBA6B589F4D4}"/>
    <cellStyle name="Percent 7 6" xfId="51057" xr:uid="{26A5BECE-C949-4BA7-8BB2-267FFA7CADF9}"/>
    <cellStyle name="Percent 7 6 2" xfId="51058" xr:uid="{498F5BAC-C729-4973-B4DF-6A501E57B17A}"/>
    <cellStyle name="Percent 7 6 2 2" xfId="51059" xr:uid="{480B252B-40BE-481F-93D4-023B78714246}"/>
    <cellStyle name="Percent 7 6 2 2 2" xfId="51060" xr:uid="{277385F0-9352-48FE-90FF-6FFC9EA36806}"/>
    <cellStyle name="Percent 7 6 2 2 2 2" xfId="51061" xr:uid="{7189E90D-ED15-4074-B331-ABB2BBBEE3B0}"/>
    <cellStyle name="Percent 7 6 2 2 3" xfId="51062" xr:uid="{4EF75B34-B651-4A3C-9F76-7B85E490D88A}"/>
    <cellStyle name="Percent 7 6 2 3" xfId="51063" xr:uid="{0DA5D1B1-B51E-4EC2-BE28-EBAC7565C983}"/>
    <cellStyle name="Percent 7 6 2 3 2" xfId="51064" xr:uid="{A0B8182C-ED23-4D3A-B184-7FEA4426DD7F}"/>
    <cellStyle name="Percent 7 6 2 4" xfId="51065" xr:uid="{B24B1A53-1547-49A1-931B-EC2D58A78DB4}"/>
    <cellStyle name="Percent 7 6 3" xfId="51066" xr:uid="{0591403B-FF4E-4C85-8A8D-E0F5C789591A}"/>
    <cellStyle name="Percent 7 6 3 2" xfId="51067" xr:uid="{30646FB2-C399-462D-B3F5-E70730040A39}"/>
    <cellStyle name="Percent 7 6 3 2 2" xfId="51068" xr:uid="{35D0EB57-F070-4490-AE70-2BADC4845C9C}"/>
    <cellStyle name="Percent 7 6 3 3" xfId="51069" xr:uid="{962674DC-E170-4C7F-B09C-403CBE0811B6}"/>
    <cellStyle name="Percent 7 6 4" xfId="51070" xr:uid="{5A9B3100-93E3-41D2-8905-816B110D9060}"/>
    <cellStyle name="Percent 7 6 4 2" xfId="51071" xr:uid="{688F75F0-9DE9-4DD5-812F-D865594A3545}"/>
    <cellStyle name="Percent 7 6 5" xfId="51072" xr:uid="{142EAFEA-19E8-49B6-A2CE-3A9A63E8DB68}"/>
    <cellStyle name="Percent 7 7" xfId="51073" xr:uid="{11A1B91A-B667-495D-878B-3B53EE89DB63}"/>
    <cellStyle name="Percent 7 7 2" xfId="51074" xr:uid="{1F87A212-348A-439B-BDF3-4A839C6B3EA5}"/>
    <cellStyle name="Percent 7 7 2 2" xfId="51075" xr:uid="{D55013BC-B576-4FD4-BEDD-9F8AD5F47537}"/>
    <cellStyle name="Percent 7 7 2 2 2" xfId="51076" xr:uid="{2098BA52-7561-4128-8E53-659CD87D4487}"/>
    <cellStyle name="Percent 7 7 2 3" xfId="51077" xr:uid="{F1C414A1-8501-41A7-B6F9-D7735E35F881}"/>
    <cellStyle name="Percent 7 7 3" xfId="51078" xr:uid="{5DFFE7B0-B38D-47F7-9477-6235E6F24135}"/>
    <cellStyle name="Percent 7 7 3 2" xfId="51079" xr:uid="{35DF4FE0-EAC2-46E7-8234-AB5087F6A289}"/>
    <cellStyle name="Percent 7 7 4" xfId="51080" xr:uid="{B2E70967-04EA-450A-873F-BCA75EF325FE}"/>
    <cellStyle name="Percent 7 8" xfId="51081" xr:uid="{5CC5BEAC-AAD0-4DC6-8629-3A5879CD1305}"/>
    <cellStyle name="Percent 7 8 2" xfId="51082" xr:uid="{B1826543-B510-4621-BAFF-071C44078629}"/>
    <cellStyle name="Percent 7 8 2 2" xfId="51083" xr:uid="{9148E72A-520B-4909-9DBA-3E1A461D3E4D}"/>
    <cellStyle name="Percent 7 8 3" xfId="51084" xr:uid="{553000B3-D681-49FE-A730-967128B89F73}"/>
    <cellStyle name="Percent 7 9" xfId="51085" xr:uid="{8C3A5806-DFE1-44AD-99F7-50B96669AC28}"/>
    <cellStyle name="Percent 7 9 2" xfId="51086" xr:uid="{9CEF5AFE-8434-40BE-8D9D-27AA184449FF}"/>
    <cellStyle name="Percent 8" xfId="51087" xr:uid="{DC328BC8-D371-4F18-B581-5F04F59BD5B8}"/>
    <cellStyle name="Percent 8 10" xfId="51088" xr:uid="{E4F2306F-F589-4F9B-B62D-C2FBC0068CE5}"/>
    <cellStyle name="Percent 8 10 2" xfId="51089" xr:uid="{F8295FD7-1532-47D3-8897-E1476D3916C6}"/>
    <cellStyle name="Percent 8 11" xfId="51090" xr:uid="{E8C63840-04F3-461A-AEB1-39CB14B856A3}"/>
    <cellStyle name="Percent 8 12" xfId="51091" xr:uid="{A58998BF-AC4D-4056-90E2-95A1BD6994C5}"/>
    <cellStyle name="Percent 8 2" xfId="51092" xr:uid="{EE12B4F0-5E29-4D6F-978B-3E85F4CB9081}"/>
    <cellStyle name="Percent 8 3" xfId="51093" xr:uid="{F0A775AE-B934-479F-A746-DE6632C21744}"/>
    <cellStyle name="Percent 8 3 2" xfId="51094" xr:uid="{7B6BF87B-6088-44B4-92C6-661C6D7F44A6}"/>
    <cellStyle name="Percent 8 3 2 2" xfId="51095" xr:uid="{36FAB7D2-B62E-4D25-8453-3FA09505DEA4}"/>
    <cellStyle name="Percent 8 3 2 2 2" xfId="51096" xr:uid="{088FF5B9-9386-46B7-BF79-EAA2C09CC8AC}"/>
    <cellStyle name="Percent 8 3 2 2 2 2" xfId="51097" xr:uid="{C45FD310-5DD5-4227-9E70-E3ADB6DA0657}"/>
    <cellStyle name="Percent 8 3 2 2 3" xfId="51098" xr:uid="{6CE66CE3-DD35-4219-9105-1D00FBB78291}"/>
    <cellStyle name="Percent 8 3 2 3" xfId="51099" xr:uid="{F42FC8D2-CE2B-4AD5-A360-9F48CCFE19E1}"/>
    <cellStyle name="Percent 8 3 2 3 2" xfId="51100" xr:uid="{8027A28A-9651-492F-AD6A-3535B919BDD1}"/>
    <cellStyle name="Percent 8 3 2 4" xfId="51101" xr:uid="{4D62DA89-D995-4DC5-B17F-65CB2E9B4703}"/>
    <cellStyle name="Percent 8 3 3" xfId="51102" xr:uid="{550AEC6D-4B31-44E6-963B-BDB75ECF8F56}"/>
    <cellStyle name="Percent 8 3 3 2" xfId="51103" xr:uid="{32663F87-124F-461D-A8A5-4DDB4173CE47}"/>
    <cellStyle name="Percent 8 3 3 2 2" xfId="51104" xr:uid="{C306BBF4-B717-4682-8462-3D8884769F0C}"/>
    <cellStyle name="Percent 8 3 3 3" xfId="51105" xr:uid="{FFD3E107-51FF-4D76-862A-3734E3453AAA}"/>
    <cellStyle name="Percent 8 3 4" xfId="51106" xr:uid="{B11EE5DB-F90F-4D0E-9894-C31BB1F21DFB}"/>
    <cellStyle name="Percent 8 3 4 2" xfId="51107" xr:uid="{D4F8FE55-D6EB-412D-88D4-6BF3C1813EDC}"/>
    <cellStyle name="Percent 8 3 5" xfId="51108" xr:uid="{98186EA9-5877-4934-8500-DCB6CC869EFC}"/>
    <cellStyle name="Percent 8 4" xfId="51109" xr:uid="{68BE2F72-8379-4AD9-A642-B3863210A6A7}"/>
    <cellStyle name="Percent 8 4 2" xfId="51110" xr:uid="{EF6DCF64-C13E-4733-A1FB-9B08ED0C5C69}"/>
    <cellStyle name="Percent 8 4 2 2" xfId="51111" xr:uid="{A2C1A4E8-95C0-4704-8F45-CB1712CDE6C2}"/>
    <cellStyle name="Percent 8 4 2 2 2" xfId="51112" xr:uid="{99656F56-81FD-4364-ABA9-AF4C8D9E9712}"/>
    <cellStyle name="Percent 8 4 2 2 2 2" xfId="51113" xr:uid="{3B4D871E-F6ED-4EB9-89AA-423EA68C67E9}"/>
    <cellStyle name="Percent 8 4 2 2 3" xfId="51114" xr:uid="{F439E722-07CE-45A8-AA7E-8584CE6906AF}"/>
    <cellStyle name="Percent 8 4 2 3" xfId="51115" xr:uid="{BE475277-8A26-48D3-A23C-2D5388164FF2}"/>
    <cellStyle name="Percent 8 4 2 3 2" xfId="51116" xr:uid="{D6CE6248-B807-4586-8872-0611C51C3AE2}"/>
    <cellStyle name="Percent 8 4 2 4" xfId="51117" xr:uid="{B63E4A73-5FED-42C2-875A-7185780C4DB2}"/>
    <cellStyle name="Percent 8 4 3" xfId="51118" xr:uid="{4D46322F-4C19-4E13-9683-5D25A8B85826}"/>
    <cellStyle name="Percent 8 4 3 2" xfId="51119" xr:uid="{6B2161B0-3822-4C44-A414-23A3BFEFD197}"/>
    <cellStyle name="Percent 8 4 3 2 2" xfId="51120" xr:uid="{13A35C5E-348C-48C6-AD55-50CBA27261BA}"/>
    <cellStyle name="Percent 8 4 3 3" xfId="51121" xr:uid="{5FE45810-9644-4565-B309-B55897EC16D0}"/>
    <cellStyle name="Percent 8 4 4" xfId="51122" xr:uid="{73C135A5-D056-47F0-9707-FF82592C29DB}"/>
    <cellStyle name="Percent 8 4 4 2" xfId="51123" xr:uid="{91613759-8C68-4FF7-B4EF-12DE867BE799}"/>
    <cellStyle name="Percent 8 4 5" xfId="51124" xr:uid="{C82635D3-8887-4F5D-810D-B5A9CE894CDA}"/>
    <cellStyle name="Percent 8 5" xfId="51125" xr:uid="{5B9547E0-9BED-4AE6-AE64-F0DE658E9221}"/>
    <cellStyle name="Percent 8 5 2" xfId="51126" xr:uid="{703C8360-2309-4919-AF3D-7129D85B56BC}"/>
    <cellStyle name="Percent 8 5 2 2" xfId="51127" xr:uid="{4E807A71-C1FD-4975-A830-B334B0BB5A4D}"/>
    <cellStyle name="Percent 8 5 2 2 2" xfId="51128" xr:uid="{A09340A8-8D7E-4F0E-99FC-12FA8EA5124C}"/>
    <cellStyle name="Percent 8 5 2 2 2 2" xfId="51129" xr:uid="{F241F4A4-7C72-4CD1-97B2-E3F452995F0D}"/>
    <cellStyle name="Percent 8 5 2 2 3" xfId="51130" xr:uid="{78F6B702-4C39-4EA0-9B44-CCCDD47E5518}"/>
    <cellStyle name="Percent 8 5 2 3" xfId="51131" xr:uid="{494BBECC-B517-4BDA-A0A0-6D3B6E83C2D8}"/>
    <cellStyle name="Percent 8 5 2 3 2" xfId="51132" xr:uid="{C4415894-74C6-45E1-AB01-0DE2072F5A2E}"/>
    <cellStyle name="Percent 8 5 2 4" xfId="51133" xr:uid="{023F7F1C-57AC-426D-A4B1-7A594716C10C}"/>
    <cellStyle name="Percent 8 5 3" xfId="51134" xr:uid="{CFB561ED-29C9-4B7C-A6BD-64D0FF3AF028}"/>
    <cellStyle name="Percent 8 5 3 2" xfId="51135" xr:uid="{7392F75F-AEDF-4284-B0AC-5512688F3370}"/>
    <cellStyle name="Percent 8 5 3 2 2" xfId="51136" xr:uid="{C4520CFB-470B-4B67-AE34-DCD22D6B943B}"/>
    <cellStyle name="Percent 8 5 3 3" xfId="51137" xr:uid="{8E96BFC3-1773-45B0-A553-376F1D0E68D0}"/>
    <cellStyle name="Percent 8 5 4" xfId="51138" xr:uid="{37CF25E3-FFBB-44D8-84E6-0DD960349D20}"/>
    <cellStyle name="Percent 8 5 4 2" xfId="51139" xr:uid="{1D9D51F0-888C-458F-A1D9-E6BAD871321D}"/>
    <cellStyle name="Percent 8 5 5" xfId="51140" xr:uid="{90776D8F-683D-411D-BA6C-1B44DC776BD2}"/>
    <cellStyle name="Percent 8 6" xfId="51141" xr:uid="{77E4DBAF-5A5F-474E-88D4-83E8DA0475C1}"/>
    <cellStyle name="Percent 8 6 2" xfId="51142" xr:uid="{AC525888-E9BE-4F4E-97C2-FF4B88C9F597}"/>
    <cellStyle name="Percent 8 6 2 2" xfId="51143" xr:uid="{298C71D6-3107-48A4-862B-73E428145AFD}"/>
    <cellStyle name="Percent 8 6 2 2 2" xfId="51144" xr:uid="{7FFD8E4A-351E-49AE-B5E5-C4ADDB5A4578}"/>
    <cellStyle name="Percent 8 6 2 2 2 2" xfId="51145" xr:uid="{6841F37E-0C2F-4511-BFC5-3DE4F7F921CB}"/>
    <cellStyle name="Percent 8 6 2 2 3" xfId="51146" xr:uid="{E58BFF08-6711-414D-9CEF-EE0430BC6646}"/>
    <cellStyle name="Percent 8 6 2 3" xfId="51147" xr:uid="{03A2315C-CD20-425F-9FD7-4F1F01CA8FD9}"/>
    <cellStyle name="Percent 8 6 2 3 2" xfId="51148" xr:uid="{2689D135-E034-4F6D-83EA-A571015851A0}"/>
    <cellStyle name="Percent 8 6 2 4" xfId="51149" xr:uid="{4E083201-D7F0-41DB-B969-211EFEC464D4}"/>
    <cellStyle name="Percent 8 6 3" xfId="51150" xr:uid="{A308884E-E4C1-4E62-8370-395891AAB2B5}"/>
    <cellStyle name="Percent 8 6 3 2" xfId="51151" xr:uid="{C0B52B65-D077-45B2-A798-A33ACD3A3D4D}"/>
    <cellStyle name="Percent 8 6 3 2 2" xfId="51152" xr:uid="{E7106C91-8E29-42CB-BAA8-971485B81C23}"/>
    <cellStyle name="Percent 8 6 3 3" xfId="51153" xr:uid="{14CECC0B-143C-409E-9DBC-C12922C88396}"/>
    <cellStyle name="Percent 8 6 4" xfId="51154" xr:uid="{AD69A9BC-3D06-45B6-A29F-EFD389B0BE9B}"/>
    <cellStyle name="Percent 8 6 4 2" xfId="51155" xr:uid="{3E1E16E7-6DB5-4541-83B2-D8518C86943D}"/>
    <cellStyle name="Percent 8 6 5" xfId="51156" xr:uid="{93F0648E-4E25-4CC9-B9FB-16B0DC402327}"/>
    <cellStyle name="Percent 8 7" xfId="51157" xr:uid="{310C9D17-444D-4E92-A35B-3588C70501CE}"/>
    <cellStyle name="Percent 8 7 2" xfId="51158" xr:uid="{E17A9CD2-14E5-4BC7-9C88-BBB78B9A1461}"/>
    <cellStyle name="Percent 8 7 2 2" xfId="51159" xr:uid="{537D01A3-CCD0-4A5C-BCFD-9ABC01FE2305}"/>
    <cellStyle name="Percent 8 7 2 2 2" xfId="51160" xr:uid="{01D45E69-3E61-4447-9BB5-208F6C86447E}"/>
    <cellStyle name="Percent 8 7 2 3" xfId="51161" xr:uid="{C0C96A60-A883-4279-B454-68F4517C1548}"/>
    <cellStyle name="Percent 8 7 3" xfId="51162" xr:uid="{A64A11CD-17B5-4197-83E0-F06BE5C074C7}"/>
    <cellStyle name="Percent 8 7 3 2" xfId="51163" xr:uid="{C2760251-8E49-4688-BEC2-CF1821D8B5BD}"/>
    <cellStyle name="Percent 8 7 4" xfId="51164" xr:uid="{691A7ADC-9438-47A1-8443-CB192083CF1F}"/>
    <cellStyle name="Percent 8 8" xfId="51165" xr:uid="{8FDB6203-B569-4247-BB09-D1A18D10974A}"/>
    <cellStyle name="Percent 8 8 2" xfId="51166" xr:uid="{59DBDDA3-11C4-42F5-94F6-CD180A0B5F75}"/>
    <cellStyle name="Percent 8 8 2 2" xfId="51167" xr:uid="{5A5BAC34-FE89-4100-87BB-16005C830A65}"/>
    <cellStyle name="Percent 8 8 3" xfId="51168" xr:uid="{2EB4832F-4363-42B1-91E2-DE2449C35E0C}"/>
    <cellStyle name="Percent 8 9" xfId="51169" xr:uid="{1337D36F-5551-40A6-84E8-E1CAF6942F93}"/>
    <cellStyle name="Percent 8 9 2" xfId="51170" xr:uid="{DF4912FF-1421-4C9E-8FE9-B0383E4C1C5B}"/>
    <cellStyle name="Percent 9" xfId="51171" xr:uid="{94082494-B22D-43DE-A0AF-906170FAFA4D}"/>
    <cellStyle name="Percent 9 10" xfId="51172" xr:uid="{45A366C8-0CCE-4E07-AFEB-75A46E8AEF03}"/>
    <cellStyle name="Percent 9 2" xfId="51173" xr:uid="{59653BD9-13D9-477C-BADA-1294CC357196}"/>
    <cellStyle name="Percent 9 2 2" xfId="51174" xr:uid="{4C2B92AF-D8B0-408A-800A-996FC517C328}"/>
    <cellStyle name="Percent 9 2 2 2" xfId="51175" xr:uid="{27337B38-A0D1-41B3-AAA4-1E67EB6CBFA6}"/>
    <cellStyle name="Percent 9 2 2 2 2" xfId="51176" xr:uid="{1CF80A83-EDDB-4392-B2A0-4D416B20652A}"/>
    <cellStyle name="Percent 9 2 2 2 2 2" xfId="51177" xr:uid="{AE789608-461A-4E63-B4DC-88FB5F78CA9F}"/>
    <cellStyle name="Percent 9 2 2 2 3" xfId="51178" xr:uid="{52D315FA-A9D7-423D-A7CC-51BB17750996}"/>
    <cellStyle name="Percent 9 2 2 3" xfId="51179" xr:uid="{6851EAF3-120F-473B-ABD2-4FBBFD234765}"/>
    <cellStyle name="Percent 9 2 2 3 2" xfId="51180" xr:uid="{6922A235-1E0E-44F3-9956-D5AEF1384C84}"/>
    <cellStyle name="Percent 9 2 2 4" xfId="51181" xr:uid="{FABAF118-1A4F-4283-9CA9-7E7AD6B4A32F}"/>
    <cellStyle name="Percent 9 2 3" xfId="51182" xr:uid="{69F78122-657C-457E-9716-553A9995049F}"/>
    <cellStyle name="Percent 9 2 3 2" xfId="51183" xr:uid="{EA55D5D1-34A6-4CD2-A6E6-CDBA0483BCBB}"/>
    <cellStyle name="Percent 9 2 3 2 2" xfId="51184" xr:uid="{94FBAA20-9114-4569-8008-3693A10D62FF}"/>
    <cellStyle name="Percent 9 2 3 3" xfId="51185" xr:uid="{2FFF59B5-59E6-4A18-A365-4690738823E6}"/>
    <cellStyle name="Percent 9 2 4" xfId="51186" xr:uid="{D422388B-25E2-47F8-AED3-E71DDB92F15E}"/>
    <cellStyle name="Percent 9 2 4 2" xfId="51187" xr:uid="{0D0B70BD-4340-477F-9C41-34BE0ACFD98F}"/>
    <cellStyle name="Percent 9 2 5" xfId="51188" xr:uid="{8E669CD9-490E-4194-9AF9-ED3CF1C41E34}"/>
    <cellStyle name="Percent 9 3" xfId="51189" xr:uid="{AEADD9FC-410C-49F4-8272-0B722B99328F}"/>
    <cellStyle name="Percent 9 3 2" xfId="51190" xr:uid="{24ED4AC6-C8D8-441B-AEA2-7016669146BD}"/>
    <cellStyle name="Percent 9 3 2 2" xfId="51191" xr:uid="{F1EBB507-2F73-42BA-9EF5-8569F3B2E873}"/>
    <cellStyle name="Percent 9 3 2 2 2" xfId="51192" xr:uid="{C9359580-6B6E-4608-B341-AA7143CE73DE}"/>
    <cellStyle name="Percent 9 3 2 2 2 2" xfId="51193" xr:uid="{67A2E3AC-1DCF-40BB-9220-C4926F3E6F31}"/>
    <cellStyle name="Percent 9 3 2 2 3" xfId="51194" xr:uid="{C56B2E7F-053F-4618-A618-55B578EBE5A6}"/>
    <cellStyle name="Percent 9 3 2 3" xfId="51195" xr:uid="{0849F63F-B4E8-4728-BEED-3485CD13DF03}"/>
    <cellStyle name="Percent 9 3 2 3 2" xfId="51196" xr:uid="{477786A5-6A60-4995-A1AF-E130325E89CD}"/>
    <cellStyle name="Percent 9 3 2 4" xfId="51197" xr:uid="{48DDFC2E-4BE1-46D2-8C1B-7A5EE69639B6}"/>
    <cellStyle name="Percent 9 3 3" xfId="51198" xr:uid="{AE337733-DE8E-45FC-96D4-19AF5E25F653}"/>
    <cellStyle name="Percent 9 3 3 2" xfId="51199" xr:uid="{E2018B0F-9FCC-4322-931F-C944D0B097C1}"/>
    <cellStyle name="Percent 9 3 3 2 2" xfId="51200" xr:uid="{0F38F16F-759B-47C9-B780-64AB218AD7D2}"/>
    <cellStyle name="Percent 9 3 3 3" xfId="51201" xr:uid="{97810AE5-8407-4A39-82CD-A09F032EE2D5}"/>
    <cellStyle name="Percent 9 3 4" xfId="51202" xr:uid="{64627723-8E20-411F-BD56-22D495E9CDDD}"/>
    <cellStyle name="Percent 9 3 4 2" xfId="51203" xr:uid="{C4AA52D6-37D8-4D00-852F-93651C9BC7A5}"/>
    <cellStyle name="Percent 9 3 5" xfId="51204" xr:uid="{C17497A0-3529-478F-ABC4-461F29B54A5B}"/>
    <cellStyle name="Percent 9 4" xfId="51205" xr:uid="{0E7455EA-96CC-4D52-BEE3-3C15DA514414}"/>
    <cellStyle name="Percent 9 4 2" xfId="51206" xr:uid="{E6293C1E-B826-43D8-87A1-4E8B7061B1F2}"/>
    <cellStyle name="Percent 9 4 2 2" xfId="51207" xr:uid="{3129B5B5-FC74-4AB5-AC39-4B0FF6250B16}"/>
    <cellStyle name="Percent 9 4 2 2 2" xfId="51208" xr:uid="{599DD544-FCAF-45E4-9041-12878A21EC21}"/>
    <cellStyle name="Percent 9 4 2 2 2 2" xfId="51209" xr:uid="{B7EC6D0F-0F2D-4C12-8024-C9B02EB98247}"/>
    <cellStyle name="Percent 9 4 2 2 3" xfId="51210" xr:uid="{469AE197-062C-4BF6-AE07-FF7F1DEA39C7}"/>
    <cellStyle name="Percent 9 4 2 3" xfId="51211" xr:uid="{5A98D1B8-1A7F-4E14-B911-79C4B96F1E62}"/>
    <cellStyle name="Percent 9 4 2 3 2" xfId="51212" xr:uid="{F79558A1-BC72-4EFB-9D4F-0ECE12EC486E}"/>
    <cellStyle name="Percent 9 4 2 4" xfId="51213" xr:uid="{82DC4A88-ECB9-4882-9AAD-31FEF87329DB}"/>
    <cellStyle name="Percent 9 4 3" xfId="51214" xr:uid="{0317D95D-24B6-4E98-9115-F35EB528A563}"/>
    <cellStyle name="Percent 9 4 3 2" xfId="51215" xr:uid="{AD4262D3-F986-49CD-A829-9E12C0DF6626}"/>
    <cellStyle name="Percent 9 4 3 2 2" xfId="51216" xr:uid="{03C7081C-AC29-4ED5-83E3-3CBC5A2A3755}"/>
    <cellStyle name="Percent 9 4 3 3" xfId="51217" xr:uid="{9FB7CBB6-AE56-47C3-A829-764159D94C98}"/>
    <cellStyle name="Percent 9 4 4" xfId="51218" xr:uid="{1E358D09-2385-4FC5-8DE0-790407CAB886}"/>
    <cellStyle name="Percent 9 4 4 2" xfId="51219" xr:uid="{F6CDE5D1-27BF-4652-B8DB-9C29B9F0652D}"/>
    <cellStyle name="Percent 9 4 5" xfId="51220" xr:uid="{3826B1C9-56C0-4AAB-A814-C9343EE7B958}"/>
    <cellStyle name="Percent 9 5" xfId="51221" xr:uid="{221EC234-1725-40AA-BC18-03B0A78DE265}"/>
    <cellStyle name="Percent 9 5 2" xfId="51222" xr:uid="{1B496884-B4C7-4878-9161-A4967AC994B8}"/>
    <cellStyle name="Percent 9 5 2 2" xfId="51223" xr:uid="{7071DE56-322D-4E1E-BFBF-A30F07F7A7FE}"/>
    <cellStyle name="Percent 9 5 2 2 2" xfId="51224" xr:uid="{36FCE307-AC10-4B91-9B66-3EA11E2C39E2}"/>
    <cellStyle name="Percent 9 5 2 2 2 2" xfId="51225" xr:uid="{CF320B17-1B12-41DC-93C5-C7D981CCBBD6}"/>
    <cellStyle name="Percent 9 5 2 2 3" xfId="51226" xr:uid="{C5899842-FC7A-4250-9849-29D213EBF01E}"/>
    <cellStyle name="Percent 9 5 2 3" xfId="51227" xr:uid="{0A49F2D7-9379-4086-9BAB-210795CDCF27}"/>
    <cellStyle name="Percent 9 5 2 3 2" xfId="51228" xr:uid="{4F90E968-0312-481E-BF59-FC69C6CE341B}"/>
    <cellStyle name="Percent 9 5 2 4" xfId="51229" xr:uid="{D2A279AD-FCF8-4917-97AB-AE1E6D8D2DA5}"/>
    <cellStyle name="Percent 9 5 3" xfId="51230" xr:uid="{666FC79F-EC34-4884-9D6E-887E89D74597}"/>
    <cellStyle name="Percent 9 5 3 2" xfId="51231" xr:uid="{BD09585E-A81B-45D3-8FAD-6C9FA430E193}"/>
    <cellStyle name="Percent 9 5 3 2 2" xfId="51232" xr:uid="{D3C3CFEB-90B2-4C8C-BDBC-29C48C3570B5}"/>
    <cellStyle name="Percent 9 5 3 3" xfId="51233" xr:uid="{46B29E00-16FA-49A8-860C-1D57D7605F3D}"/>
    <cellStyle name="Percent 9 5 4" xfId="51234" xr:uid="{A1838F48-5AA5-4B2E-A2D9-8DCEC1AF8E34}"/>
    <cellStyle name="Percent 9 5 4 2" xfId="51235" xr:uid="{65455C55-9E08-4510-9564-6974E04EBB2C}"/>
    <cellStyle name="Percent 9 5 5" xfId="51236" xr:uid="{C22ED0F2-57F8-41E1-BF39-7340421DE5C6}"/>
    <cellStyle name="Percent 9 6" xfId="51237" xr:uid="{9CECB1B4-B12D-4C68-9F20-C5E8FFA97100}"/>
    <cellStyle name="Percent 9 6 2" xfId="51238" xr:uid="{39014BEA-0068-4D91-A1E1-7386B429BBE1}"/>
    <cellStyle name="Percent 9 6 2 2" xfId="51239" xr:uid="{F8A6D3F2-90F2-41E1-8EE7-E4F16AEAE725}"/>
    <cellStyle name="Percent 9 6 2 2 2" xfId="51240" xr:uid="{7E511BFC-3649-451C-93FA-9BAB1C2C154A}"/>
    <cellStyle name="Percent 9 6 2 3" xfId="51241" xr:uid="{FF3752F8-7D81-483B-9A1C-EA46BDC265BC}"/>
    <cellStyle name="Percent 9 6 3" xfId="51242" xr:uid="{1F54E647-F4F2-4F25-A0C4-20F914889E92}"/>
    <cellStyle name="Percent 9 6 3 2" xfId="51243" xr:uid="{73A70ADB-0EA5-41D8-8CDD-13FA48C14CD3}"/>
    <cellStyle name="Percent 9 6 4" xfId="51244" xr:uid="{090E5880-981E-45D9-B107-FAA8C02AFDC8}"/>
    <cellStyle name="Percent 9 7" xfId="51245" xr:uid="{27C69702-C9DE-46BF-8D7F-5BE2A24CA836}"/>
    <cellStyle name="Percent 9 7 2" xfId="51246" xr:uid="{07B35208-E17A-404C-93AA-7F705DC87A4E}"/>
    <cellStyle name="Percent 9 7 2 2" xfId="51247" xr:uid="{6E7E82CC-77D1-4E8A-9B5D-A8BEB703CE00}"/>
    <cellStyle name="Percent 9 7 3" xfId="51248" xr:uid="{00B3965F-8BBA-4A1D-9DC2-76D66F83B814}"/>
    <cellStyle name="Percent 9 8" xfId="51249" xr:uid="{5BE99006-E822-4618-B4D5-2A9A4A0D7B94}"/>
    <cellStyle name="Percent 9 8 2" xfId="51250" xr:uid="{208ACF32-7A42-4AF9-95D8-F6DAB280B1A8}"/>
    <cellStyle name="Percent 9 9" xfId="51251" xr:uid="{F32FB274-8C5D-4F07-9D43-157C193E9EAE}"/>
    <cellStyle name="Percent(0)" xfId="51252" xr:uid="{33721C07-7D65-45AD-BE23-C1369F13666D}"/>
    <cellStyle name="Percent(0) 2" xfId="36" xr:uid="{00000000-0005-0000-0000-0000D6C70000}"/>
    <cellStyle name="Percent(0) 3" xfId="51253" xr:uid="{913EA376-FF22-45B2-A478-21233B6875F5}"/>
    <cellStyle name="plus/less" xfId="25" xr:uid="{00000000-0005-0000-0000-0000D8C70000}"/>
    <cellStyle name="PSChar" xfId="51254" xr:uid="{8B1ABF4C-4FAB-4E73-B589-94025743F2B6}"/>
    <cellStyle name="PSChar 10" xfId="51255" xr:uid="{089A1DAB-9001-4800-B7DF-259070C638DD}"/>
    <cellStyle name="PSChar 10 2" xfId="51256" xr:uid="{302CB66D-BCBF-4471-B863-A50D31F29765}"/>
    <cellStyle name="PSChar 11" xfId="51257" xr:uid="{A4E1CFFD-D065-436D-81C7-A4A74F3B3106}"/>
    <cellStyle name="PSChar 12" xfId="51258" xr:uid="{E323B7BD-93C1-461F-893E-5BFE43B3FC4F}"/>
    <cellStyle name="PSChar 2" xfId="51259" xr:uid="{414CD6C3-495B-42E3-8BC3-FE7FA868B264}"/>
    <cellStyle name="PSChar 2 2" xfId="51260" xr:uid="{070FB1EC-15A0-4A60-9BCB-538A7FEC87DA}"/>
    <cellStyle name="PSChar 3" xfId="51261" xr:uid="{87D0F3EC-D605-4CCA-B588-EF2185D7A6BF}"/>
    <cellStyle name="PSChar 3 2" xfId="51262" xr:uid="{62EBEAEE-F24A-47FD-90F4-614B49657BB4}"/>
    <cellStyle name="PSChar 4" xfId="51263" xr:uid="{F823C921-F5FC-4497-B032-725DECA38A30}"/>
    <cellStyle name="PSChar 4 2" xfId="51264" xr:uid="{AE29146A-910D-4DD2-8AD6-CE0805328887}"/>
    <cellStyle name="PSChar 5" xfId="51265" xr:uid="{1A36F979-20A5-42CF-8593-021E4A350F83}"/>
    <cellStyle name="PSChar 5 2" xfId="51266" xr:uid="{6DFFF87A-980D-410D-8783-B0048108679A}"/>
    <cellStyle name="PSChar 6" xfId="51267" xr:uid="{826335CC-902E-4498-A13B-FEF570C41204}"/>
    <cellStyle name="PSChar 6 2" xfId="51268" xr:uid="{2303D4D0-F790-4864-A480-3E17CA91C0FD}"/>
    <cellStyle name="PSChar 7" xfId="51269" xr:uid="{BE641256-80B1-4B09-912F-C13BF025A587}"/>
    <cellStyle name="PSChar 7 2" xfId="51270" xr:uid="{4481B492-202B-467C-8F6F-D1849D209A4C}"/>
    <cellStyle name="PSChar 8" xfId="51271" xr:uid="{E57D54AC-5ECF-4E32-811B-E58E97B9B3CC}"/>
    <cellStyle name="PSChar 8 2" xfId="51272" xr:uid="{2715923E-22B6-4169-837A-FFC3F6C39963}"/>
    <cellStyle name="PSChar 9" xfId="51273" xr:uid="{E2F28C1C-B583-4A12-B9D2-EC925A4A0727}"/>
    <cellStyle name="PSChar 9 2" xfId="51274" xr:uid="{130BEE49-8FA6-464F-A7FA-48AE27E9875F}"/>
    <cellStyle name="PSDate" xfId="51275" xr:uid="{7299B56B-D6AA-4238-9B2F-39B6F1049B60}"/>
    <cellStyle name="PSDate 10" xfId="51276" xr:uid="{CCA6CE5D-B85D-4EED-9FD3-A52C086EDB07}"/>
    <cellStyle name="PSDate 10 2" xfId="51277" xr:uid="{FA4035D6-110D-4EFF-9193-4358C6575E68}"/>
    <cellStyle name="PSDate 11" xfId="51278" xr:uid="{DC2D9571-61BA-44F0-9370-EF44291EE5EE}"/>
    <cellStyle name="PSDate 12" xfId="51279" xr:uid="{8774B76F-3245-40B1-A8C0-2E628F8753C6}"/>
    <cellStyle name="PSDate 2" xfId="51280" xr:uid="{08D629FE-6C22-43AC-A14A-C348DCC13532}"/>
    <cellStyle name="PSDate 2 2" xfId="51281" xr:uid="{216D93C3-D0BF-4CE5-93B4-9B996C3740FF}"/>
    <cellStyle name="PSDate 3" xfId="51282" xr:uid="{7721FEDD-27CA-478A-8261-344D9ECABE1F}"/>
    <cellStyle name="PSDate 3 2" xfId="51283" xr:uid="{038E7234-EF42-4667-B406-0905BE453BF1}"/>
    <cellStyle name="PSDate 4" xfId="51284" xr:uid="{D385E980-5653-42B6-A754-4F82E753755D}"/>
    <cellStyle name="PSDate 4 2" xfId="51285" xr:uid="{0F7A26E7-3A3F-48F1-B5F7-AE679CCFDD99}"/>
    <cellStyle name="PSDate 5" xfId="51286" xr:uid="{FD27C58D-B4D3-434A-86F5-C3112F0BBA12}"/>
    <cellStyle name="PSDate 5 2" xfId="51287" xr:uid="{F6154D1E-9D19-4FB1-95D8-884BE6937235}"/>
    <cellStyle name="PSDate 6" xfId="51288" xr:uid="{3798820F-49D9-4013-8C2F-9D1A933D2C1F}"/>
    <cellStyle name="PSDate 6 2" xfId="51289" xr:uid="{20436042-76C7-479C-B85F-125841C54ED7}"/>
    <cellStyle name="PSDate 7" xfId="51290" xr:uid="{034523BE-2E34-4EC6-AFC5-4616B0EA42F5}"/>
    <cellStyle name="PSDate 7 2" xfId="51291" xr:uid="{614CEAF1-F5DA-4377-B230-66AF2EDE9384}"/>
    <cellStyle name="PSDate 8" xfId="51292" xr:uid="{44D97455-DFDE-4AC0-BD85-D714BAAF22D2}"/>
    <cellStyle name="PSDate 8 2" xfId="51293" xr:uid="{F45F9863-D655-4ED0-9C8E-DA68E7ACDAA3}"/>
    <cellStyle name="PSDate 9" xfId="51294" xr:uid="{FDF83665-7750-48EA-8C23-2B542287F097}"/>
    <cellStyle name="PSDate 9 2" xfId="51295" xr:uid="{F838E499-8EF1-44CD-821B-0A7D59E29509}"/>
    <cellStyle name="PSDec" xfId="51296" xr:uid="{F486E770-CF3B-4FD5-B2E1-DC0AA859606B}"/>
    <cellStyle name="PSDec 10" xfId="51297" xr:uid="{903CD82C-E9F2-4C83-A255-AE53437B16AA}"/>
    <cellStyle name="PSDec 10 2" xfId="51298" xr:uid="{4A2EBA70-4A78-4B1D-8AF4-A536FC4DCC3A}"/>
    <cellStyle name="PSDec 11" xfId="51299" xr:uid="{47DA8F15-24E3-4B5A-89AB-23C3939D3D09}"/>
    <cellStyle name="PSDec 12" xfId="51300" xr:uid="{2ACDCB72-8BA7-4C4C-9451-445DC99D75D1}"/>
    <cellStyle name="PSDec 2" xfId="51301" xr:uid="{1FAEE384-81B6-4F64-A4EB-AE4F2EF0DF23}"/>
    <cellStyle name="PSDec 2 2" xfId="51302" xr:uid="{4959B4F5-EE49-4901-89E7-19D0020C2E1F}"/>
    <cellStyle name="PSDec 3" xfId="51303" xr:uid="{40811D60-5ADB-4D0B-856D-B21936C0AB7D}"/>
    <cellStyle name="PSDec 3 2" xfId="51304" xr:uid="{60CB5406-8769-492A-B06E-D49202B28DC1}"/>
    <cellStyle name="PSDec 4" xfId="51305" xr:uid="{FD48F88A-78F9-4364-BADA-92DC7424550E}"/>
    <cellStyle name="PSDec 4 2" xfId="51306" xr:uid="{C297C91D-FB71-49D0-83F5-D84F2D9D5228}"/>
    <cellStyle name="PSDec 5" xfId="51307" xr:uid="{56117B6D-EDB4-4595-874B-290BE094A0C2}"/>
    <cellStyle name="PSDec 5 2" xfId="51308" xr:uid="{B2639141-23F0-41C1-A9B1-1E7D34AA7233}"/>
    <cellStyle name="PSDec 6" xfId="51309" xr:uid="{06CD2340-D08C-44A8-BD70-8E529ACAF0D5}"/>
    <cellStyle name="PSDec 6 2" xfId="51310" xr:uid="{3E7389BC-632C-4A05-BC92-9187E6D9BF98}"/>
    <cellStyle name="PSDec 7" xfId="51311" xr:uid="{33F62439-2D2F-4057-91F0-E0886F18EBA8}"/>
    <cellStyle name="PSDec 7 2" xfId="51312" xr:uid="{88769589-0E0D-4288-8613-8E4C9803D5F8}"/>
    <cellStyle name="PSDec 8" xfId="51313" xr:uid="{C61E9C2A-56DA-4D1B-AD66-EDEE18D0174B}"/>
    <cellStyle name="PSDec 8 2" xfId="51314" xr:uid="{8FE59C1C-59F2-4846-AD9D-23E27122653E}"/>
    <cellStyle name="PSDec 9" xfId="51315" xr:uid="{26100B51-C1CB-429B-95F9-C709B0652685}"/>
    <cellStyle name="PSDec 9 2" xfId="51316" xr:uid="{F5AB2C15-9709-4637-94FA-292E153465D9}"/>
    <cellStyle name="PSHeading" xfId="51317" xr:uid="{00A39BEC-9E6A-4429-8159-3741D3DB85A9}"/>
    <cellStyle name="PSHeading 10" xfId="51318" xr:uid="{348A76CB-1024-4F55-8604-84C91CCDE15D}"/>
    <cellStyle name="PSHeading 10 2" xfId="51319" xr:uid="{B853AC0E-F7E0-4E81-B485-7724D1FC6A4D}"/>
    <cellStyle name="PSHeading 10 2 2" xfId="51320" xr:uid="{62320688-C656-4271-8FEB-9ABE3A765F7E}"/>
    <cellStyle name="PSHeading 10 2 2 2" xfId="51321" xr:uid="{F48290E4-56F1-43A8-8792-7A0733128F3B}"/>
    <cellStyle name="PSHeading 10 2 3" xfId="51322" xr:uid="{6A58FAB8-CE00-4769-B92B-0C11C425C7AE}"/>
    <cellStyle name="PSHeading 10 3" xfId="51323" xr:uid="{1A0E3A80-B53D-4945-9AAB-F56849A74AF5}"/>
    <cellStyle name="PSHeading 10 3 2" xfId="51324" xr:uid="{36A2C588-5E40-47FF-81B1-7E6678AA1188}"/>
    <cellStyle name="PSHeading 10 4" xfId="51325" xr:uid="{AE49A9D1-6AF2-42A8-BA27-B2D44422D3C1}"/>
    <cellStyle name="PSHeading 11" xfId="51326" xr:uid="{61CF1A2A-97AA-400A-8D43-E3E50AA84BC2}"/>
    <cellStyle name="PSHeading 11 2" xfId="51327" xr:uid="{07CF7E73-2773-4F67-A237-EDE536453E60}"/>
    <cellStyle name="PSHeading 11 2 2" xfId="51328" xr:uid="{60A5C61D-C0FF-485A-88FE-CB42C1D9C863}"/>
    <cellStyle name="PSHeading 11 3" xfId="51329" xr:uid="{D78865EE-D3E1-405C-90C4-BD3021EB8B27}"/>
    <cellStyle name="PSHeading 12" xfId="51330" xr:uid="{09AFAFC0-C172-4309-8F97-5845431AF487}"/>
    <cellStyle name="PSHeading 12 2" xfId="51331" xr:uid="{84790762-812C-440D-9791-FB99C2272BE7}"/>
    <cellStyle name="PSHeading 12 2 2" xfId="51332" xr:uid="{43E5B148-84F5-446C-ADAF-676AF4F5C096}"/>
    <cellStyle name="PSHeading 12 3" xfId="51333" xr:uid="{11D8C605-B13D-4F75-8163-F057A7AA34B0}"/>
    <cellStyle name="PSHeading 13" xfId="51334" xr:uid="{63D86AFC-9458-44D7-AAE9-9E28068E2270}"/>
    <cellStyle name="PSHeading 13 2" xfId="51335" xr:uid="{E99C693E-4EF1-4BCE-B798-176F52C29A12}"/>
    <cellStyle name="PSHeading 14" xfId="51336" xr:uid="{BFD914BC-5FD0-4F80-8DD6-3BE01DE85C6F}"/>
    <cellStyle name="PSHeading 2" xfId="51337" xr:uid="{F68D09EB-A8D0-4452-B46A-BAF5FBE96B1F}"/>
    <cellStyle name="PSHeading 2 2" xfId="51338" xr:uid="{D90FA602-F738-407D-A142-EEAEEE865D19}"/>
    <cellStyle name="PSHeading 2 2 2" xfId="51339" xr:uid="{34D6D9EF-4CE9-4849-BA25-F37280BB592A}"/>
    <cellStyle name="PSHeading 2 2 2 2" xfId="51340" xr:uid="{8DDE10A9-E0E1-490E-B71D-BADC1DF18F91}"/>
    <cellStyle name="PSHeading 2 2 3" xfId="51341" xr:uid="{FBDCD01F-C37A-481C-8851-A3143D2B8E3E}"/>
    <cellStyle name="PSHeading 2 3" xfId="51342" xr:uid="{55FCE3A2-289A-445E-8DD4-F9AAA386BDB4}"/>
    <cellStyle name="PSHeading 2 3 2" xfId="51343" xr:uid="{A0DEDB05-896A-4897-B9A0-9B4306CD74A4}"/>
    <cellStyle name="PSHeading 2 4" xfId="51344" xr:uid="{5EFFEF54-68FA-4E4B-96BA-DF479AFB8A61}"/>
    <cellStyle name="PSHeading 3" xfId="51345" xr:uid="{719691AC-DEAA-439F-AF78-E568ABF48102}"/>
    <cellStyle name="PSHeading 3 2" xfId="51346" xr:uid="{A10D561E-EC5A-4139-8F5A-75C1597D3DD4}"/>
    <cellStyle name="PSHeading 3 2 2" xfId="51347" xr:uid="{E02C2C4F-C688-40FD-BCE3-E87311806568}"/>
    <cellStyle name="PSHeading 3 2 2 2" xfId="51348" xr:uid="{E5B25104-0AB1-4A3F-8FCA-B00FD7DA5C63}"/>
    <cellStyle name="PSHeading 3 2 3" xfId="51349" xr:uid="{C70711B2-BFEB-4D94-AB9F-7563F9E4A7AA}"/>
    <cellStyle name="PSHeading 3 3" xfId="51350" xr:uid="{C33FE28C-3162-493D-B279-BAEF4020D467}"/>
    <cellStyle name="PSHeading 3 3 2" xfId="51351" xr:uid="{5A19EA1A-3563-424D-8A0D-D9AACC429EF5}"/>
    <cellStyle name="PSHeading 3 4" xfId="51352" xr:uid="{E7DEE609-DE85-4E72-A43C-0F2EECBEE010}"/>
    <cellStyle name="PSHeading 4" xfId="51353" xr:uid="{B4D9C04D-0EFB-40CE-8E53-9FE7D9D6BC31}"/>
    <cellStyle name="PSHeading 4 2" xfId="51354" xr:uid="{2EF93970-E45B-42C3-A6F3-1CAC341F7892}"/>
    <cellStyle name="PSHeading 4 2 2" xfId="51355" xr:uid="{73DD1E57-8CBE-4B40-A9ED-6B6CA48054C9}"/>
    <cellStyle name="PSHeading 4 2 2 2" xfId="51356" xr:uid="{F26FB34F-8288-4FC6-9D59-C0D015D03B00}"/>
    <cellStyle name="PSHeading 4 2 3" xfId="51357" xr:uid="{C5EB55C5-A7D8-49FC-B873-89FC91F1F276}"/>
    <cellStyle name="PSHeading 4 3" xfId="51358" xr:uid="{7C228FAE-EC2A-480D-9C6D-7395BC282E08}"/>
    <cellStyle name="PSHeading 4 3 2" xfId="51359" xr:uid="{5EE77A38-A3E5-4697-9F51-C8338BBDC3FE}"/>
    <cellStyle name="PSHeading 4 4" xfId="51360" xr:uid="{8BEBBAC8-F139-40C3-AC00-1B63081B6538}"/>
    <cellStyle name="PSHeading 5" xfId="51361" xr:uid="{C2C301CD-AE85-4E39-83CD-80D6E2D52E78}"/>
    <cellStyle name="PSHeading 5 2" xfId="51362" xr:uid="{325B39F3-C5F7-4E47-8870-FF3A418F8FB4}"/>
    <cellStyle name="PSHeading 5 2 2" xfId="51363" xr:uid="{939037C4-6201-4A1F-B8C6-389B05125284}"/>
    <cellStyle name="PSHeading 5 2 2 2" xfId="51364" xr:uid="{0D634825-37C6-4114-B35E-5FAC7BE8E6E0}"/>
    <cellStyle name="PSHeading 5 2 3" xfId="51365" xr:uid="{7FDB9051-6457-47B5-86BF-4FD92FB52309}"/>
    <cellStyle name="PSHeading 5 3" xfId="51366" xr:uid="{6D901927-73FC-48AD-BCBD-282363E5FDAE}"/>
    <cellStyle name="PSHeading 5 3 2" xfId="51367" xr:uid="{D2D055B2-A4D7-4259-8756-F1C02682576C}"/>
    <cellStyle name="PSHeading 5 4" xfId="51368" xr:uid="{574A2870-8995-4183-B0F5-A4B517440509}"/>
    <cellStyle name="PSHeading 6" xfId="51369" xr:uid="{3CBB55D1-AC9F-4BAD-B445-B10631027612}"/>
    <cellStyle name="PSHeading 6 2" xfId="51370" xr:uid="{F27C744D-C430-4C0E-808F-D9D17A4A93EB}"/>
    <cellStyle name="PSHeading 6 2 2" xfId="51371" xr:uid="{6051B254-3421-4986-9FD1-04E781E4A441}"/>
    <cellStyle name="PSHeading 6 2 2 2" xfId="51372" xr:uid="{F12518E2-1355-48FC-B97A-AB75AB1C76DF}"/>
    <cellStyle name="PSHeading 6 2 3" xfId="51373" xr:uid="{C98FA3EC-1E18-4288-B351-477157E1685F}"/>
    <cellStyle name="PSHeading 6 3" xfId="51374" xr:uid="{6DBA0128-A066-42C9-9A53-9F0870A51491}"/>
    <cellStyle name="PSHeading 6 3 2" xfId="51375" xr:uid="{A8F9EED5-C9A0-4D0D-BB40-1A1399977E99}"/>
    <cellStyle name="PSHeading 6 4" xfId="51376" xr:uid="{5E7F552B-08AD-46BA-B7DE-7F2FB714577A}"/>
    <cellStyle name="PSHeading 7" xfId="51377" xr:uid="{89C96D0F-B138-4419-A585-59911CE3D37D}"/>
    <cellStyle name="PSHeading 7 2" xfId="51378" xr:uid="{37B6EAF9-BFB8-4DE6-852F-AA0C2DA2EF68}"/>
    <cellStyle name="PSHeading 7 2 2" xfId="51379" xr:uid="{56C20A2C-BBF9-4D96-8852-BB80EF482370}"/>
    <cellStyle name="PSHeading 7 2 2 2" xfId="51380" xr:uid="{9373E85A-B30A-444D-8D1A-56D9CF4DE9E9}"/>
    <cellStyle name="PSHeading 7 2 3" xfId="51381" xr:uid="{4AEA0132-A2EA-47A4-9C13-B33D7369D46A}"/>
    <cellStyle name="PSHeading 7 3" xfId="51382" xr:uid="{79993FA0-1349-43C1-8A3F-A2AB5B09BE4F}"/>
    <cellStyle name="PSHeading 7 3 2" xfId="51383" xr:uid="{7A685E4A-FAAB-4E51-BA92-A3EDF1FF89AB}"/>
    <cellStyle name="PSHeading 7 4" xfId="51384" xr:uid="{2A9F2A5D-4AE5-447C-8554-2C5DFA150572}"/>
    <cellStyle name="PSHeading 8" xfId="51385" xr:uid="{0956372C-45EE-4D14-9773-CE16AD3923E5}"/>
    <cellStyle name="PSHeading 8 2" xfId="51386" xr:uid="{69F92748-C45D-4CFA-A806-0660670D4CD4}"/>
    <cellStyle name="PSHeading 8 2 2" xfId="51387" xr:uid="{37DC5794-474A-4938-B7FD-8B9DF6432A45}"/>
    <cellStyle name="PSHeading 8 2 2 2" xfId="51388" xr:uid="{AF05BDC6-8745-46DC-BA1C-90D0922A10A9}"/>
    <cellStyle name="PSHeading 8 2 3" xfId="51389" xr:uid="{928050CA-E812-4685-8C4F-57B914B627F7}"/>
    <cellStyle name="PSHeading 8 3" xfId="51390" xr:uid="{2F5D1461-C871-41E2-935D-4BAF3F0CE3E5}"/>
    <cellStyle name="PSHeading 8 3 2" xfId="51391" xr:uid="{F3EA285D-908E-4ABA-9BA6-17B58C64839A}"/>
    <cellStyle name="PSHeading 8 4" xfId="51392" xr:uid="{B2047086-AAF3-426F-A892-3E46B0F12572}"/>
    <cellStyle name="PSHeading 9" xfId="51393" xr:uid="{668247CA-AFCE-44E0-A94E-D060187C0598}"/>
    <cellStyle name="PSHeading 9 2" xfId="51394" xr:uid="{2110EF15-2A70-4214-8D1A-C9F70A937EBC}"/>
    <cellStyle name="PSHeading 9 2 2" xfId="51395" xr:uid="{F86BE150-C2D2-46B2-8D2C-40B1E0DC08E2}"/>
    <cellStyle name="PSHeading 9 2 2 2" xfId="51396" xr:uid="{F13010E7-5511-4367-B636-358D02FE1EF1}"/>
    <cellStyle name="PSHeading 9 2 3" xfId="51397" xr:uid="{18628BC6-531E-4461-B6C3-40D031C7B7C4}"/>
    <cellStyle name="PSHeading 9 3" xfId="51398" xr:uid="{FDD89D97-E890-4615-8BB2-0585F1465E54}"/>
    <cellStyle name="PSHeading 9 3 2" xfId="51399" xr:uid="{FE62370E-5033-4924-B3F7-F2D7754FF294}"/>
    <cellStyle name="PSHeading 9 4" xfId="51400" xr:uid="{37907113-C102-49A8-95E5-3ADF80B25AF7}"/>
    <cellStyle name="PSInt" xfId="51401" xr:uid="{A4B6066C-F1EA-4766-B8F3-CFD0E897C596}"/>
    <cellStyle name="PSInt 10" xfId="51402" xr:uid="{F57AF6C5-F3AE-4A15-A9F3-6C69FEBB0D7D}"/>
    <cellStyle name="PSInt 10 2" xfId="51403" xr:uid="{F4BF2F9B-3FD0-4DD8-96F2-136C233F7D59}"/>
    <cellStyle name="PSInt 11" xfId="51404" xr:uid="{D145ADF8-CB5D-4A63-B52A-383365D4136D}"/>
    <cellStyle name="PSInt 12" xfId="51405" xr:uid="{7B517EFE-1F9B-4F80-BFAC-5F9DC2C56C86}"/>
    <cellStyle name="PSInt 2" xfId="51406" xr:uid="{97AC6D6F-ECCE-4756-B1F6-CE133C23A6D4}"/>
    <cellStyle name="PSInt 2 2" xfId="51407" xr:uid="{22E54405-831F-41A4-B21C-5F940FE02983}"/>
    <cellStyle name="PSInt 3" xfId="51408" xr:uid="{A443FE52-DA28-46BA-A51A-DBCC844B6FFF}"/>
    <cellStyle name="PSInt 3 2" xfId="51409" xr:uid="{509E9BFF-96D5-4498-94E2-6FEA8DB7207A}"/>
    <cellStyle name="PSInt 4" xfId="51410" xr:uid="{63135F32-A591-413B-AD3F-119EBA9540FB}"/>
    <cellStyle name="PSInt 4 2" xfId="51411" xr:uid="{50675665-71CE-40E9-A0B9-8E0692769F28}"/>
    <cellStyle name="PSInt 5" xfId="51412" xr:uid="{3DF93518-3472-4801-A6F0-9091DC660024}"/>
    <cellStyle name="PSInt 5 2" xfId="51413" xr:uid="{8716F143-FEF3-437B-952A-0F95D4FB30B0}"/>
    <cellStyle name="PSInt 6" xfId="51414" xr:uid="{3F29F37B-7B7A-4829-89BB-D2D2B4E6734E}"/>
    <cellStyle name="PSInt 6 2" xfId="51415" xr:uid="{192D68B4-B6C6-4234-9D12-9421F18720CF}"/>
    <cellStyle name="PSInt 7" xfId="51416" xr:uid="{123DC5DA-AED8-40A3-BEFD-0722BF0976A9}"/>
    <cellStyle name="PSInt 7 2" xfId="51417" xr:uid="{B2F8CDA7-5F92-447A-93C9-50D7D848CED8}"/>
    <cellStyle name="PSInt 8" xfId="51418" xr:uid="{B72CC997-78EB-4A2E-BAAF-7B689A107863}"/>
    <cellStyle name="PSInt 8 2" xfId="51419" xr:uid="{758B1D58-6868-4871-B448-F1491870CD8A}"/>
    <cellStyle name="PSInt 9" xfId="51420" xr:uid="{AA1B3B67-8414-4F1D-A419-92D8866ACDE8}"/>
    <cellStyle name="PSInt 9 2" xfId="51421" xr:uid="{FA91DB63-20F7-429D-B03B-A6CDE6A5B709}"/>
    <cellStyle name="PSSpacer" xfId="51422" xr:uid="{EC5678AF-8E95-41DE-9BA0-7CDBB2A0B35D}"/>
    <cellStyle name="PSSpacer 10" xfId="51423" xr:uid="{8B9AB646-1622-45E1-90F5-673DB0AF0BE4}"/>
    <cellStyle name="PSSpacer 10 2" xfId="51424" xr:uid="{3DF59E0C-2094-40CE-915C-B8123B2CD03D}"/>
    <cellStyle name="PSSpacer 11" xfId="51425" xr:uid="{8A7D0F75-912B-43E5-8E43-65FF2A93F79C}"/>
    <cellStyle name="PSSpacer 12" xfId="51426" xr:uid="{53498D2B-04BE-4594-971B-BB6C426EA227}"/>
    <cellStyle name="PSSpacer 2" xfId="51427" xr:uid="{87134261-3726-4894-ABBE-D6924A615B2C}"/>
    <cellStyle name="PSSpacer 2 2" xfId="51428" xr:uid="{7E37872B-E385-4F6C-8692-B6E5063BCF29}"/>
    <cellStyle name="PSSpacer 3" xfId="51429" xr:uid="{1A904FA1-474F-44BB-AA37-256D79890EB0}"/>
    <cellStyle name="PSSpacer 3 2" xfId="51430" xr:uid="{E9CC6565-88CC-4CF7-839C-2B8E8813D4BB}"/>
    <cellStyle name="PSSpacer 4" xfId="51431" xr:uid="{C77CCEE6-464D-4CD9-AB73-AFDD3CAF9114}"/>
    <cellStyle name="PSSpacer 4 2" xfId="51432" xr:uid="{EA2F0D48-D286-4AE0-A26F-67562DA5A342}"/>
    <cellStyle name="PSSpacer 5" xfId="51433" xr:uid="{9CA0A71C-C6FC-46FE-B1FA-3DA06A4A0DC1}"/>
    <cellStyle name="PSSpacer 5 2" xfId="51434" xr:uid="{CE383DA4-612E-4898-BEFF-C0F6FA7E2D46}"/>
    <cellStyle name="PSSpacer 6" xfId="51435" xr:uid="{C7A989CB-ECA9-4879-B0F3-D3C830ADA4AC}"/>
    <cellStyle name="PSSpacer 6 2" xfId="51436" xr:uid="{00A00B17-96A2-4FC1-BFF6-CBF341A877F8}"/>
    <cellStyle name="PSSpacer 7" xfId="51437" xr:uid="{96745365-EACC-49F7-B9F3-752262436E5C}"/>
    <cellStyle name="PSSpacer 7 2" xfId="51438" xr:uid="{8F456B82-2955-4062-9971-1BECEDA4E91A}"/>
    <cellStyle name="PSSpacer 8" xfId="51439" xr:uid="{CF83C058-80A6-4C6E-8B1F-F2EA7F5577F9}"/>
    <cellStyle name="PSSpacer 8 2" xfId="51440" xr:uid="{C7D1F27D-D2CE-4DDE-BCC3-8A5914A5A468}"/>
    <cellStyle name="PSSpacer 9" xfId="51441" xr:uid="{597A5462-6A36-43E6-8D06-2A3DBB975D61}"/>
    <cellStyle name="PSSpacer 9 2" xfId="51442" xr:uid="{70DA3BD8-78F9-4A53-9ED2-F8181C801775}"/>
    <cellStyle name="Ref" xfId="133" xr:uid="{3B1A50D8-DD8D-4318-A9F2-C033830C2FB9}"/>
    <cellStyle name="Row Name - IBM Cognos" xfId="51644" xr:uid="{CFDFF346-D8DA-4D3F-AD22-1E5DEB633DB4}"/>
    <cellStyle name="Row Template - IBM Cognos" xfId="51645" xr:uid="{91C74505-0DF3-414C-B02B-D0985DFB2E13}"/>
    <cellStyle name="RowRef" xfId="26" xr:uid="{00000000-0005-0000-0000-000096C80000}"/>
    <cellStyle name="RowRef 2" xfId="51549" xr:uid="{BF0279C7-9DB1-4B6A-9772-FF0FC83CD31D}"/>
    <cellStyle name="RowRef 3" xfId="148" xr:uid="{6E960F6A-E859-44FC-A879-B5473A4F7F9F}"/>
    <cellStyle name="Sch_TItle" xfId="132" xr:uid="{0407CE85-B82A-4D97-9C6B-0D6D550089EB}"/>
    <cellStyle name="Short Date" xfId="51443" xr:uid="{C2FB6F60-0BA9-4680-B735-6D5895EDE7D6}"/>
    <cellStyle name="Short Date 2" xfId="51444" xr:uid="{A6723A09-61F0-448D-A63D-45A50F1F37AF}"/>
    <cellStyle name="Short Date 3" xfId="51445" xr:uid="{3BAAFCF2-430B-4067-B2BD-B25F0471E27B}"/>
    <cellStyle name="Single Cell Column Heading" xfId="51446" xr:uid="{47858C37-F963-4DCC-8045-948F9B931B78}"/>
    <cellStyle name="Style 1" xfId="51447" xr:uid="{2C05D414-9CC1-4E1A-AD44-CA432C5F99C3}"/>
    <cellStyle name="Sum" xfId="51448" xr:uid="{A2CE38CF-7598-4BFC-A7B6-4DBD13235FDE}"/>
    <cellStyle name="Sum 2" xfId="51449" xr:uid="{09BE4DCB-5120-494C-8C62-2F60D59D2B7D}"/>
    <cellStyle name="Sum 2 2" xfId="51450" xr:uid="{7A2FB362-5603-4D54-90D8-4FEF3173D701}"/>
    <cellStyle name="Sum 2 3" xfId="51451" xr:uid="{A61109FF-F450-42BD-81D5-86815E415547}"/>
    <cellStyle name="Sum 3" xfId="51452" xr:uid="{CECD631B-4162-4DB6-8E69-9D16D744F646}"/>
    <cellStyle name="Summary Column Name - IBM Cognos" xfId="51646" xr:uid="{96A05447-2791-476F-9BF7-12783D2ED4FE}"/>
    <cellStyle name="Summary Column Name TM1 - IBM Cognos" xfId="51647" xr:uid="{DAB461ED-E4D5-4417-9E95-01454E109A76}"/>
    <cellStyle name="Summary Row Name - IBM Cognos" xfId="51648" xr:uid="{59E8CC16-BA51-4028-8258-D47BE274AAD7}"/>
    <cellStyle name="Summary Row Name TM1 - IBM Cognos" xfId="51649" xr:uid="{FFC902A7-C020-4190-80E3-294CADF7CA9C}"/>
    <cellStyle name="SYSTEM" xfId="51453" xr:uid="{1D21F6AB-0051-4206-A737-221C6122B17A}"/>
    <cellStyle name="Table Text" xfId="51454" xr:uid="{FBE19935-1E42-43B3-8BF2-F0C6B941F8D0}"/>
    <cellStyle name="table_headers" xfId="134" xr:uid="{BB974CE6-3FCC-44D2-8502-1BD160B2D91C}"/>
    <cellStyle name="Table2Heading" xfId="27" xr:uid="{00000000-0005-0000-0000-0000A3C80000}"/>
    <cellStyle name="Table2Heading 2" xfId="51455" xr:uid="{084D63BE-EFD5-4F15-A4A6-31C8C1CCA506}"/>
    <cellStyle name="TableHeading" xfId="51456" xr:uid="{338BA950-07F3-4BCE-8BBD-31E760CF9F49}"/>
    <cellStyle name="TableNumber" xfId="28" xr:uid="{00000000-0005-0000-0000-0000A5C80000}"/>
    <cellStyle name="TableNumber 2" xfId="51457" xr:uid="{36D60D6A-28CC-4844-B200-4B810651CCFF}"/>
    <cellStyle name="TableText" xfId="29" xr:uid="{00000000-0005-0000-0000-0000A6C80000}"/>
    <cellStyle name="TableText 2" xfId="51458" xr:uid="{95D5DAF2-3638-4DB9-A3BF-6ABC8C448F7A}"/>
    <cellStyle name="Text" xfId="30" xr:uid="{00000000-0005-0000-0000-0000A7C80000}"/>
    <cellStyle name="Text 2" xfId="51459" xr:uid="{D23A28A1-394D-4022-ACDC-A073920C0CBD}"/>
    <cellStyle name="Text 2 2" xfId="51460" xr:uid="{B413AE94-8E7E-4867-9666-42B293CFD01F}"/>
    <cellStyle name="Text 2 3" xfId="51461" xr:uid="{15EAB302-C1C3-47FA-B860-BFF4075FC126}"/>
    <cellStyle name="Text 3" xfId="51462" xr:uid="{C3491AB5-9999-467C-95F7-9AF00BDDE792}"/>
    <cellStyle name="Text Level 1" xfId="51463" xr:uid="{04098A04-3F92-436F-A71F-EE4560801662}"/>
    <cellStyle name="Text Level 2" xfId="51464" xr:uid="{8B5EB658-1F13-4F54-92AD-D30954159CE8}"/>
    <cellStyle name="Text Level 3" xfId="51465" xr:uid="{95D2AEE1-E729-4BE4-B632-318FCE5E20E7}"/>
    <cellStyle name="Text Level 4" xfId="51466" xr:uid="{F5EE25D3-D7F1-4582-A767-C5A71A0CC48C}"/>
    <cellStyle name="Text rjustify" xfId="51467" xr:uid="{CAA1F471-AA64-46EA-8D68-27E4B8B3AA80}"/>
    <cellStyle name="Text rjustify 2" xfId="51468" xr:uid="{D53500B7-9ABE-48B7-B0C7-35860636731C}"/>
    <cellStyle name="Text rjustify 2 2" xfId="51469" xr:uid="{87AF2922-FF65-431D-9C9D-8D3A7D4884CA}"/>
    <cellStyle name="Time" xfId="51470" xr:uid="{5A16166A-512C-4301-B70F-4349B363B3BC}"/>
    <cellStyle name="Time (entry)" xfId="51471" xr:uid="{341E0459-5245-409D-A3C7-C9B5DFE84B31}"/>
    <cellStyle name="Time 2" xfId="51472" xr:uid="{E4FE07B5-768F-4AEC-A682-230A3610CAE7}"/>
    <cellStyle name="Time 3" xfId="51473" xr:uid="{9ED472E5-A32C-4AA5-B59E-4F549639E4F2}"/>
    <cellStyle name="TIME Detail" xfId="51474" xr:uid="{7DA9640E-5F56-4600-9398-C54B30CBA0EC}"/>
    <cellStyle name="TIME Period Start" xfId="51475" xr:uid="{40A28706-AC52-4A9D-B041-0C89468D7537}"/>
    <cellStyle name="Time_Sheet1" xfId="51476" xr:uid="{AAEBA950-BC5C-43B8-8BA1-3EC5771FEFAA}"/>
    <cellStyle name="Title" xfId="74" builtinId="15" hidden="1"/>
    <cellStyle name="Title 10" xfId="51477" xr:uid="{51D800DC-3F94-4B67-B5E5-6F1F72E61CCA}"/>
    <cellStyle name="Title 2" xfId="51478" xr:uid="{DAE0C87B-7992-4494-ABC9-CDAF72D92947}"/>
    <cellStyle name="Title 2 2" xfId="51479" xr:uid="{3B44A45A-3CE4-4F80-A16D-47574D72131C}"/>
    <cellStyle name="Title 2 2 2" xfId="51480" xr:uid="{1C13DA7D-2407-49A0-A8FA-B77B9E9301BD}"/>
    <cellStyle name="Title 2 2 2 2" xfId="51481" xr:uid="{AA6C7C90-7403-4FCB-A9E3-74D9B1460119}"/>
    <cellStyle name="Title 2 2_Sheet1" xfId="51482" xr:uid="{E83F1ED1-9C3D-4D0C-BC46-24686BACDE15}"/>
    <cellStyle name="Title 2_Asset Register (new)" xfId="51483" xr:uid="{81F37737-81ED-4604-8ECD-8C85816299BD}"/>
    <cellStyle name="Title 3" xfId="51484" xr:uid="{51117B9C-1853-4544-8A3F-FD5F3A8924AA}"/>
    <cellStyle name="Title 3 2" xfId="51485" xr:uid="{37A51B9D-A59E-4BB8-A774-DFCE816BA412}"/>
    <cellStyle name="Title 3 2 2" xfId="51486" xr:uid="{FEC2E70F-4122-42E7-B771-DE20BF29EC19}"/>
    <cellStyle name="Title 3 2 2 2" xfId="51487" xr:uid="{4E62C6D3-614D-42AA-B03D-4608A0098D86}"/>
    <cellStyle name="Title 3 2_Sheet1" xfId="51488" xr:uid="{243CD9B1-959D-4F68-BF3F-CDC20EE463E5}"/>
    <cellStyle name="Title 3_Asset Register (new)" xfId="51489" xr:uid="{96B21ED6-1362-46C9-8326-12277FA8F092}"/>
    <cellStyle name="Title 4" xfId="51490" xr:uid="{1CE6B6C6-ED1A-4DE2-B62C-302CC871E574}"/>
    <cellStyle name="Title 5" xfId="51491" xr:uid="{87BE9CBA-ECCF-4A5D-B52D-FE2A4B2D7D95}"/>
    <cellStyle name="Title 6" xfId="51492" xr:uid="{1406DC05-A6BA-4BC1-A8D7-50C7DE128A5C}"/>
    <cellStyle name="Title 7" xfId="51493" xr:uid="{5E8FC435-04EC-421D-9607-A9FD9F93915F}"/>
    <cellStyle name="Title 8" xfId="51494" xr:uid="{CC52A9AF-3FB3-43C0-9DAE-70CE60F825B8}"/>
    <cellStyle name="Title 9" xfId="51495" xr:uid="{C2FC12B3-6625-4079-A2DE-525E6F596A92}"/>
    <cellStyle name="Top rows" xfId="51496" xr:uid="{56DD9433-AD4C-4223-BC47-7194A5F92C67}"/>
    <cellStyle name="Top rows 2" xfId="51497" xr:uid="{763E9E2B-84EA-4379-86E4-2724AE7C1A7B}"/>
    <cellStyle name="Top rows 3" xfId="51498" xr:uid="{EE61E133-378F-4DF2-B6A9-353FEAC28DA6}"/>
    <cellStyle name="Top rows 4" xfId="51499" xr:uid="{47CFF6E6-D3E6-4F00-98E5-302E78867170}"/>
    <cellStyle name="Total" xfId="90" builtinId="25" hidden="1"/>
    <cellStyle name="Total 2" xfId="51500" xr:uid="{1F5BC27D-63AA-451E-AA07-2F82A1D6A751}"/>
    <cellStyle name="Total 2 2" xfId="51501" xr:uid="{9CA1E8E0-FE0D-4BA9-9B2E-097A0A399E5F}"/>
    <cellStyle name="Total 2 3" xfId="51502" xr:uid="{02479390-6F22-4354-8AC5-B07C0613ED8D}"/>
    <cellStyle name="Total 2 3 2" xfId="51503" xr:uid="{213999FD-7F24-4828-9974-5B30AA65FC0E}"/>
    <cellStyle name="Total 2 3 2 2" xfId="51504" xr:uid="{261E4B06-4029-4127-88B0-12B7AAE6BF5F}"/>
    <cellStyle name="Total 2 3 3" xfId="51505" xr:uid="{1F293528-68F8-4B52-8149-32F372588730}"/>
    <cellStyle name="Total 2 3_Sheet1" xfId="51506" xr:uid="{4F4B6DFD-DA96-4FEF-BD5D-0394D937D66F}"/>
    <cellStyle name="Total 2_Asset Register (new)" xfId="51507" xr:uid="{58A48760-66F1-47F5-9049-76AA1F104FFD}"/>
    <cellStyle name="Total 3" xfId="51508" xr:uid="{4BFD3C12-D688-486C-BB5B-1F35DF2C56E9}"/>
    <cellStyle name="Total 3 2" xfId="51509" xr:uid="{F5E6D01F-AABE-4732-A488-D3F33EE73147}"/>
    <cellStyle name="Total 3 2 2" xfId="51510" xr:uid="{7C466ECC-2DAB-4D76-93CD-05EFB9BF3D5D}"/>
    <cellStyle name="Total 3 2 2 2" xfId="51511" xr:uid="{8850B63C-7859-4A73-967A-B37E1C8F210A}"/>
    <cellStyle name="Total 4" xfId="51512" xr:uid="{C27B697D-F73F-4352-902A-77F88FCAB561}"/>
    <cellStyle name="Total 5" xfId="51513" xr:uid="{EF32036C-3D70-478B-B091-FBF3A93660CA}"/>
    <cellStyle name="Total 6" xfId="51514" xr:uid="{198C0F0E-FBAF-44CB-BCD1-8E800A851FBB}"/>
    <cellStyle name="Total 7" xfId="51515" xr:uid="{422D7BB6-A1DF-4E25-B205-A6DBC3ADD99E}"/>
    <cellStyle name="Total 8" xfId="51516" xr:uid="{F31BBF63-F057-48D1-BE1C-4B012F3CC813}"/>
    <cellStyle name="Unsaved Change - IBM Cognos" xfId="51650" xr:uid="{475D9213-1DBA-4C62-85E0-8127861F5F55}"/>
    <cellStyle name="Warning Text" xfId="87" builtinId="11" hidden="1"/>
    <cellStyle name="Warning Text 2" xfId="51517" xr:uid="{40B1AB73-EE66-4794-ADC0-95D0FEA82DEF}"/>
    <cellStyle name="Warning Text 2 2" xfId="51518" xr:uid="{76B3D6C9-5D15-4E2C-BE5E-373A8ECDB1CC}"/>
    <cellStyle name="Warning Text 2 3" xfId="51519" xr:uid="{B3813A7A-460A-4328-A629-CE14360D3004}"/>
    <cellStyle name="Warning Text 2 3 2" xfId="51520" xr:uid="{6618F569-4FDD-4122-885E-2E3C68E94F06}"/>
    <cellStyle name="Warning Text 2 3 2 2" xfId="51521" xr:uid="{5144CB5F-8158-4472-8C45-9E9C595C2BC8}"/>
    <cellStyle name="Warning Text 2 3 3" xfId="51522" xr:uid="{EBA2BDE8-5AA8-4254-8BA4-275944709716}"/>
    <cellStyle name="Warning Text 2 3_Sheet1" xfId="51523" xr:uid="{8E0A263C-34E7-4176-AA0B-99E25D5EA655}"/>
    <cellStyle name="Warning Text 2_Asset Register (new)" xfId="51524" xr:uid="{9EC660DF-6077-44BF-AB15-C4A79F8AA2DD}"/>
    <cellStyle name="Warning Text 3" xfId="51525" xr:uid="{AAB9942F-1579-48B4-9BCA-5A8F9B31D3F8}"/>
    <cellStyle name="Warning Text 3 2" xfId="126" xr:uid="{00000000-0005-0000-0000-0000EEC80000}"/>
    <cellStyle name="Warning Text 3 2 2" xfId="51526" xr:uid="{C6F46E7B-F8B0-48F9-AD62-BD7508845A14}"/>
    <cellStyle name="Warning Text 3 2 2 2" xfId="51527" xr:uid="{58A59F00-DF0E-40A6-A0CC-A522D80D19D2}"/>
    <cellStyle name="Warning Text 4" xfId="51528" xr:uid="{0FAA4500-9E7B-4D54-9F92-2E2484E93816}"/>
    <cellStyle name="Warning Text 5" xfId="51529" xr:uid="{73AC8614-E375-42D6-9E58-4080161194AB}"/>
    <cellStyle name="Warning Text 6" xfId="51530" xr:uid="{4E161985-6662-45C1-A154-861FBB9F3662}"/>
    <cellStyle name="Warning Text 7" xfId="51531" xr:uid="{D501BB85-27EF-4A6A-A805-58AF64417EC1}"/>
    <cellStyle name="Warning Text 8" xfId="51532" xr:uid="{CDAA2F1F-F983-4D49-99DD-9F58F989CA4B}"/>
    <cellStyle name="Year" xfId="51533" xr:uid="{071415AC-FC5B-4CED-8865-F71CC20CABD1}"/>
    <cellStyle name="Year0" xfId="31" xr:uid="{00000000-0005-0000-0000-0000F7C80000}"/>
  </cellStyles>
  <dxfs count="27">
    <dxf>
      <font>
        <color theme="1"/>
      </font>
    </dxf>
    <dxf>
      <font>
        <color theme="1"/>
      </font>
    </dxf>
    <dxf>
      <font>
        <color theme="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1"/>
      </font>
    </dxf>
    <dxf>
      <font>
        <color theme="1"/>
      </font>
    </dxf>
    <dxf>
      <font>
        <color theme="1"/>
      </font>
    </dxf>
    <dxf>
      <font>
        <color theme="1"/>
      </font>
    </dxf>
    <dxf>
      <font>
        <color theme="1"/>
      </font>
    </dxf>
    <dxf>
      <font>
        <color theme="1"/>
      </font>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rgb="FFCCE7EA"/>
          <bgColor rgb="FFCCE7EA"/>
        </patternFill>
      </fill>
    </dxf>
    <dxf>
      <fill>
        <patternFill patternType="solid">
          <fgColor rgb="FFCCE7EA"/>
          <bgColor rgb="FFCCE7EA"/>
        </patternFill>
      </fill>
    </dxf>
    <dxf>
      <font>
        <b/>
        <color rgb="FFBF2E1A"/>
      </font>
    </dxf>
    <dxf>
      <font>
        <b/>
        <color rgb="FFBF2E1A"/>
      </font>
    </dxf>
    <dxf>
      <font>
        <b/>
        <color rgb="FFBF2E1A"/>
      </font>
      <border>
        <top style="double">
          <color rgb="FF2E666C"/>
        </top>
      </border>
    </dxf>
    <dxf>
      <font>
        <color theme="0"/>
      </font>
      <fill>
        <patternFill patternType="solid">
          <fgColor rgb="FF2E666C"/>
          <bgColor rgb="FF2E666C"/>
        </patternFill>
      </fill>
    </dxf>
    <dxf>
      <font>
        <color auto="1"/>
      </font>
      <border>
        <left style="thin">
          <color rgb="FF68B7BF"/>
        </left>
        <right style="thin">
          <color rgb="FF68B7BF"/>
        </right>
        <top style="thin">
          <color rgb="FF68B7BF"/>
        </top>
        <bottom style="thin">
          <color rgb="FF68B7BF"/>
        </bottom>
        <horizontal style="thin">
          <color rgb="FF68B7BF"/>
        </horizontal>
      </border>
    </dxf>
  </dxfs>
  <tableStyles count="2" defaultTableStyle="TableStyleMedium9" defaultPivotStyle="PivotStyleLight16">
    <tableStyle name="cc_TableStyle" pivot="0" count="7" xr9:uid="{48F15C9B-E649-48DE-84C5-F9CCEF277CCF}">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 name="TableStyleMedium_mod" pivot="0" count="7" xr9:uid="{A44F87DE-7321-4726-8F4A-CEA919597CF8}">
      <tableStyleElement type="wholeTable" dxfId="19"/>
      <tableStyleElement type="headerRow" dxfId="18"/>
      <tableStyleElement type="totalRow" dxfId="17"/>
      <tableStyleElement type="firstColumn" dxfId="16"/>
      <tableStyleElement type="lastColumn" dxfId="15"/>
      <tableStyleElement type="firstRowStripe" dxfId="14"/>
      <tableStyleElement type="firstColumnStripe" dxfId="13"/>
    </tableStyle>
  </tableStyles>
  <colors>
    <mruColors>
      <color rgb="FFD9ECFF"/>
      <color rgb="FF95E3B5"/>
      <color rgb="FFFF99FF"/>
      <color rgb="FFFFFFCC"/>
      <color rgb="FFFEF0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47625</xdr:rowOff>
    </xdr:from>
    <xdr:to>
      <xdr:col>1</xdr:col>
      <xdr:colOff>942975</xdr:colOff>
      <xdr:row>1</xdr:row>
      <xdr:rowOff>752475</xdr:rowOff>
    </xdr:to>
    <xdr:pic>
      <xdr:nvPicPr>
        <xdr:cNvPr id="2543" name="Picture 6">
          <a:extLst>
            <a:ext uri="{FF2B5EF4-FFF2-40B4-BE49-F238E27FC236}">
              <a16:creationId xmlns:a16="http://schemas.microsoft.com/office/drawing/2014/main" id="{00000000-0008-0000-0000-0000EF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09550"/>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885825</xdr:colOff>
      <xdr:row>82</xdr:row>
      <xdr:rowOff>28575</xdr:rowOff>
    </xdr:from>
    <xdr:to>
      <xdr:col>11</xdr:col>
      <xdr:colOff>189860</xdr:colOff>
      <xdr:row>83</xdr:row>
      <xdr:rowOff>119584</xdr:rowOff>
    </xdr:to>
    <xdr:pic>
      <xdr:nvPicPr>
        <xdr:cNvPr id="2" name="Picture 1">
          <a:extLst>
            <a:ext uri="{FF2B5EF4-FFF2-40B4-BE49-F238E27FC236}">
              <a16:creationId xmlns:a16="http://schemas.microsoft.com/office/drawing/2014/main" id="{B645C53C-DB18-44E1-A2AD-0639A3F78B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25225" y="15506700"/>
          <a:ext cx="342260" cy="2815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963084</xdr:colOff>
      <xdr:row>23</xdr:row>
      <xdr:rowOff>624417</xdr:rowOff>
    </xdr:from>
    <xdr:to>
      <xdr:col>11</xdr:col>
      <xdr:colOff>120010</xdr:colOff>
      <xdr:row>23</xdr:row>
      <xdr:rowOff>905926</xdr:rowOff>
    </xdr:to>
    <xdr:pic>
      <xdr:nvPicPr>
        <xdr:cNvPr id="2" name="Picture 1">
          <a:extLst>
            <a:ext uri="{FF2B5EF4-FFF2-40B4-BE49-F238E27FC236}">
              <a16:creationId xmlns:a16="http://schemas.microsoft.com/office/drawing/2014/main" id="{2DB78753-1C95-41E8-9B11-8B9E52587C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43417" y="6519334"/>
          <a:ext cx="342260" cy="2815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836341</xdr:colOff>
      <xdr:row>21</xdr:row>
      <xdr:rowOff>569177</xdr:rowOff>
    </xdr:from>
    <xdr:to>
      <xdr:col>9</xdr:col>
      <xdr:colOff>116159</xdr:colOff>
      <xdr:row>21</xdr:row>
      <xdr:rowOff>940884</xdr:rowOff>
    </xdr:to>
    <xdr:pic>
      <xdr:nvPicPr>
        <xdr:cNvPr id="4" name="Picture 3">
          <a:extLst>
            <a:ext uri="{FF2B5EF4-FFF2-40B4-BE49-F238E27FC236}">
              <a16:creationId xmlns:a16="http://schemas.microsoft.com/office/drawing/2014/main" id="{54E037ED-3F63-49C1-87F5-048DB8A7AC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5518" y="8874512"/>
          <a:ext cx="418171" cy="371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190500</xdr:colOff>
      <xdr:row>113</xdr:row>
      <xdr:rowOff>123264</xdr:rowOff>
    </xdr:from>
    <xdr:to>
      <xdr:col>9</xdr:col>
      <xdr:colOff>532760</xdr:colOff>
      <xdr:row>115</xdr:row>
      <xdr:rowOff>91009</xdr:rowOff>
    </xdr:to>
    <xdr:pic>
      <xdr:nvPicPr>
        <xdr:cNvPr id="3" name="Picture 2">
          <a:extLst>
            <a:ext uri="{FF2B5EF4-FFF2-40B4-BE49-F238E27FC236}">
              <a16:creationId xmlns:a16="http://schemas.microsoft.com/office/drawing/2014/main" id="{72318555-6D4B-4820-9EA7-C1291FE24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40118" y="30446382"/>
          <a:ext cx="342260" cy="2815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952500</xdr:colOff>
      <xdr:row>31</xdr:row>
      <xdr:rowOff>10583</xdr:rowOff>
    </xdr:from>
    <xdr:to>
      <xdr:col>9</xdr:col>
      <xdr:colOff>148167</xdr:colOff>
      <xdr:row>32</xdr:row>
      <xdr:rowOff>148167</xdr:rowOff>
    </xdr:to>
    <xdr:pic>
      <xdr:nvPicPr>
        <xdr:cNvPr id="3" name="Picture 2">
          <a:extLst>
            <a:ext uri="{FF2B5EF4-FFF2-40B4-BE49-F238E27FC236}">
              <a16:creationId xmlns:a16="http://schemas.microsoft.com/office/drawing/2014/main" id="{F5AD2996-E603-4FA3-8D8A-975777F709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64583" y="5990166"/>
          <a:ext cx="359834" cy="3280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95251</xdr:colOff>
      <xdr:row>25</xdr:row>
      <xdr:rowOff>119063</xdr:rowOff>
    </xdr:from>
    <xdr:to>
      <xdr:col>8</xdr:col>
      <xdr:colOff>437511</xdr:colOff>
      <xdr:row>26</xdr:row>
      <xdr:rowOff>91010</xdr:rowOff>
    </xdr:to>
    <xdr:pic>
      <xdr:nvPicPr>
        <xdr:cNvPr id="2" name="Picture 1">
          <a:extLst>
            <a:ext uri="{FF2B5EF4-FFF2-40B4-BE49-F238E27FC236}">
              <a16:creationId xmlns:a16="http://schemas.microsoft.com/office/drawing/2014/main" id="{E4DA8ED3-E55E-4359-A211-F1599C43B9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8595" y="9917907"/>
          <a:ext cx="342260" cy="2815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762000</xdr:colOff>
      <xdr:row>57</xdr:row>
      <xdr:rowOff>17318</xdr:rowOff>
    </xdr:from>
    <xdr:to>
      <xdr:col>10</xdr:col>
      <xdr:colOff>1104260</xdr:colOff>
      <xdr:row>58</xdr:row>
      <xdr:rowOff>108327</xdr:rowOff>
    </xdr:to>
    <xdr:pic>
      <xdr:nvPicPr>
        <xdr:cNvPr id="2" name="Picture 1">
          <a:extLst>
            <a:ext uri="{FF2B5EF4-FFF2-40B4-BE49-F238E27FC236}">
              <a16:creationId xmlns:a16="http://schemas.microsoft.com/office/drawing/2014/main" id="{C5C5B3AF-62BA-4668-B5D6-E31054C87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9773" y="11499273"/>
          <a:ext cx="342260" cy="2815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81643</xdr:colOff>
      <xdr:row>24</xdr:row>
      <xdr:rowOff>54428</xdr:rowOff>
    </xdr:from>
    <xdr:to>
      <xdr:col>13</xdr:col>
      <xdr:colOff>423903</xdr:colOff>
      <xdr:row>25</xdr:row>
      <xdr:rowOff>172651</xdr:rowOff>
    </xdr:to>
    <xdr:pic>
      <xdr:nvPicPr>
        <xdr:cNvPr id="2" name="Picture 1">
          <a:extLst>
            <a:ext uri="{FF2B5EF4-FFF2-40B4-BE49-F238E27FC236}">
              <a16:creationId xmlns:a16="http://schemas.microsoft.com/office/drawing/2014/main" id="{837B5A80-4055-4E51-A9A7-63F8CE89E3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4429" y="5333999"/>
          <a:ext cx="342260" cy="2815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149247</xdr:colOff>
      <xdr:row>366</xdr:row>
      <xdr:rowOff>101380</xdr:rowOff>
    </xdr:from>
    <xdr:to>
      <xdr:col>18</xdr:col>
      <xdr:colOff>491507</xdr:colOff>
      <xdr:row>368</xdr:row>
      <xdr:rowOff>71162</xdr:rowOff>
    </xdr:to>
    <xdr:pic>
      <xdr:nvPicPr>
        <xdr:cNvPr id="2" name="Picture 1">
          <a:extLst>
            <a:ext uri="{FF2B5EF4-FFF2-40B4-BE49-F238E27FC236}">
              <a16:creationId xmlns:a16="http://schemas.microsoft.com/office/drawing/2014/main" id="{0A423278-149D-48D4-B40C-ED437330FD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4556" y="134114919"/>
          <a:ext cx="342260" cy="290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19</xdr:col>
      <xdr:colOff>174625</xdr:colOff>
      <xdr:row>275</xdr:row>
      <xdr:rowOff>190500</xdr:rowOff>
    </xdr:from>
    <xdr:to>
      <xdr:col>19</xdr:col>
      <xdr:colOff>516885</xdr:colOff>
      <xdr:row>277</xdr:row>
      <xdr:rowOff>84475</xdr:rowOff>
    </xdr:to>
    <xdr:pic>
      <xdr:nvPicPr>
        <xdr:cNvPr id="2" name="Picture 1">
          <a:extLst>
            <a:ext uri="{FF2B5EF4-FFF2-40B4-BE49-F238E27FC236}">
              <a16:creationId xmlns:a16="http://schemas.microsoft.com/office/drawing/2014/main" id="{C60C0D48-DD38-4540-BFED-AA902500A8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75625" y="53879750"/>
          <a:ext cx="342260" cy="290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358588</xdr:colOff>
      <xdr:row>5</xdr:row>
      <xdr:rowOff>145676</xdr:rowOff>
    </xdr:from>
    <xdr:to>
      <xdr:col>6</xdr:col>
      <xdr:colOff>1725178</xdr:colOff>
      <xdr:row>39</xdr:row>
      <xdr:rowOff>41767</xdr:rowOff>
    </xdr:to>
    <xdr:pic>
      <xdr:nvPicPr>
        <xdr:cNvPr id="2" name="Picture 1">
          <a:extLst>
            <a:ext uri="{FF2B5EF4-FFF2-40B4-BE49-F238E27FC236}">
              <a16:creationId xmlns:a16="http://schemas.microsoft.com/office/drawing/2014/main" id="{DF8BD686-1826-7837-5EA9-9A5C8A1619A6}"/>
            </a:ext>
          </a:extLst>
        </xdr:cNvPr>
        <xdr:cNvPicPr>
          <a:picLocks noChangeAspect="1"/>
        </xdr:cNvPicPr>
      </xdr:nvPicPr>
      <xdr:blipFill>
        <a:blip xmlns:r="http://schemas.openxmlformats.org/officeDocument/2006/relationships" r:embed="rId1"/>
        <a:stretch>
          <a:fillRect/>
        </a:stretch>
      </xdr:blipFill>
      <xdr:spPr>
        <a:xfrm>
          <a:off x="862853" y="1199029"/>
          <a:ext cx="10163207" cy="63730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631433</xdr:colOff>
      <xdr:row>553</xdr:row>
      <xdr:rowOff>21404</xdr:rowOff>
    </xdr:from>
    <xdr:to>
      <xdr:col>18</xdr:col>
      <xdr:colOff>973693</xdr:colOff>
      <xdr:row>554</xdr:row>
      <xdr:rowOff>116630</xdr:rowOff>
    </xdr:to>
    <xdr:pic>
      <xdr:nvPicPr>
        <xdr:cNvPr id="2" name="Picture 1">
          <a:extLst>
            <a:ext uri="{FF2B5EF4-FFF2-40B4-BE49-F238E27FC236}">
              <a16:creationId xmlns:a16="http://schemas.microsoft.com/office/drawing/2014/main" id="{DB307C98-80BB-4479-AF3B-E794E59C3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75731" y="161314971"/>
          <a:ext cx="342260" cy="2771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158750</xdr:colOff>
      <xdr:row>136</xdr:row>
      <xdr:rowOff>47625</xdr:rowOff>
    </xdr:from>
    <xdr:to>
      <xdr:col>19</xdr:col>
      <xdr:colOff>501010</xdr:colOff>
      <xdr:row>137</xdr:row>
      <xdr:rowOff>118415</xdr:rowOff>
    </xdr:to>
    <xdr:pic>
      <xdr:nvPicPr>
        <xdr:cNvPr id="2" name="Picture 1">
          <a:extLst>
            <a:ext uri="{FF2B5EF4-FFF2-40B4-BE49-F238E27FC236}">
              <a16:creationId xmlns:a16="http://schemas.microsoft.com/office/drawing/2014/main" id="{419E3FE8-E101-4658-8C1D-5A068B15A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82625" y="28702000"/>
          <a:ext cx="342260" cy="277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36413</xdr:colOff>
      <xdr:row>5</xdr:row>
      <xdr:rowOff>137902</xdr:rowOff>
    </xdr:from>
    <xdr:to>
      <xdr:col>4</xdr:col>
      <xdr:colOff>2210865</xdr:colOff>
      <xdr:row>47</xdr:row>
      <xdr:rowOff>67269</xdr:rowOff>
    </xdr:to>
    <xdr:pic>
      <xdr:nvPicPr>
        <xdr:cNvPr id="2" name="Picture 1">
          <a:extLst>
            <a:ext uri="{FF2B5EF4-FFF2-40B4-BE49-F238E27FC236}">
              <a16:creationId xmlns:a16="http://schemas.microsoft.com/office/drawing/2014/main" id="{517922F6-A151-17B7-A5AB-06FE6F0C36C4}"/>
            </a:ext>
          </a:extLst>
        </xdr:cNvPr>
        <xdr:cNvPicPr>
          <a:picLocks noChangeAspect="1"/>
        </xdr:cNvPicPr>
      </xdr:nvPicPr>
      <xdr:blipFill>
        <a:blip xmlns:r="http://schemas.openxmlformats.org/officeDocument/2006/relationships" r:embed="rId1"/>
        <a:stretch>
          <a:fillRect/>
        </a:stretch>
      </xdr:blipFill>
      <xdr:spPr>
        <a:xfrm>
          <a:off x="503677" y="1192242"/>
          <a:ext cx="5445301" cy="7980687"/>
        </a:xfrm>
        <a:prstGeom prst="rect">
          <a:avLst/>
        </a:prstGeom>
      </xdr:spPr>
    </xdr:pic>
    <xdr:clientData/>
  </xdr:twoCellAnchor>
  <xdr:twoCellAnchor editAs="oneCell">
    <xdr:from>
      <xdr:col>7</xdr:col>
      <xdr:colOff>21110</xdr:colOff>
      <xdr:row>5</xdr:row>
      <xdr:rowOff>107830</xdr:rowOff>
    </xdr:from>
    <xdr:to>
      <xdr:col>9</xdr:col>
      <xdr:colOff>2392915</xdr:colOff>
      <xdr:row>46</xdr:row>
      <xdr:rowOff>23962</xdr:rowOff>
    </xdr:to>
    <xdr:pic>
      <xdr:nvPicPr>
        <xdr:cNvPr id="3" name="Picture 2">
          <a:extLst>
            <a:ext uri="{FF2B5EF4-FFF2-40B4-BE49-F238E27FC236}">
              <a16:creationId xmlns:a16="http://schemas.microsoft.com/office/drawing/2014/main" id="{546AF9E6-7324-7FB5-A066-70B8C9060CAC}"/>
            </a:ext>
          </a:extLst>
        </xdr:cNvPr>
        <xdr:cNvPicPr>
          <a:picLocks noChangeAspect="1"/>
        </xdr:cNvPicPr>
      </xdr:nvPicPr>
      <xdr:blipFill>
        <a:blip xmlns:r="http://schemas.openxmlformats.org/officeDocument/2006/relationships" r:embed="rId2"/>
        <a:stretch>
          <a:fillRect/>
        </a:stretch>
      </xdr:blipFill>
      <xdr:spPr>
        <a:xfrm>
          <a:off x="6670638" y="1162170"/>
          <a:ext cx="5642654" cy="7775754"/>
        </a:xfrm>
        <a:prstGeom prst="rect">
          <a:avLst/>
        </a:prstGeom>
      </xdr:spPr>
    </xdr:pic>
    <xdr:clientData/>
  </xdr:twoCellAnchor>
  <xdr:twoCellAnchor editAs="oneCell">
    <xdr:from>
      <xdr:col>12</xdr:col>
      <xdr:colOff>142957</xdr:colOff>
      <xdr:row>5</xdr:row>
      <xdr:rowOff>158748</xdr:rowOff>
    </xdr:from>
    <xdr:to>
      <xdr:col>14</xdr:col>
      <xdr:colOff>2431353</xdr:colOff>
      <xdr:row>47</xdr:row>
      <xdr:rowOff>134864</xdr:rowOff>
    </xdr:to>
    <xdr:pic>
      <xdr:nvPicPr>
        <xdr:cNvPr id="8" name="Picture 7">
          <a:extLst>
            <a:ext uri="{FF2B5EF4-FFF2-40B4-BE49-F238E27FC236}">
              <a16:creationId xmlns:a16="http://schemas.microsoft.com/office/drawing/2014/main" id="{93F020D1-695B-00E6-84A4-6E5019DA70BB}"/>
            </a:ext>
          </a:extLst>
        </xdr:cNvPr>
        <xdr:cNvPicPr>
          <a:picLocks noChangeAspect="1"/>
        </xdr:cNvPicPr>
      </xdr:nvPicPr>
      <xdr:blipFill>
        <a:blip xmlns:r="http://schemas.openxmlformats.org/officeDocument/2006/relationships" r:embed="rId3"/>
        <a:stretch>
          <a:fillRect/>
        </a:stretch>
      </xdr:blipFill>
      <xdr:spPr>
        <a:xfrm>
          <a:off x="12972843" y="1212271"/>
          <a:ext cx="5564419" cy="7855888"/>
        </a:xfrm>
        <a:prstGeom prst="rect">
          <a:avLst/>
        </a:prstGeom>
      </xdr:spPr>
    </xdr:pic>
    <xdr:clientData/>
  </xdr:twoCellAnchor>
  <xdr:twoCellAnchor editAs="oneCell">
    <xdr:from>
      <xdr:col>17</xdr:col>
      <xdr:colOff>21238</xdr:colOff>
      <xdr:row>6</xdr:row>
      <xdr:rowOff>23961</xdr:rowOff>
    </xdr:from>
    <xdr:to>
      <xdr:col>19</xdr:col>
      <xdr:colOff>2285672</xdr:colOff>
      <xdr:row>47</xdr:row>
      <xdr:rowOff>20557</xdr:rowOff>
    </xdr:to>
    <xdr:pic>
      <xdr:nvPicPr>
        <xdr:cNvPr id="9" name="Picture 8">
          <a:extLst>
            <a:ext uri="{FF2B5EF4-FFF2-40B4-BE49-F238E27FC236}">
              <a16:creationId xmlns:a16="http://schemas.microsoft.com/office/drawing/2014/main" id="{DBD3D24D-A29C-D253-F3BC-9F88BAF3F04F}"/>
            </a:ext>
          </a:extLst>
        </xdr:cNvPr>
        <xdr:cNvPicPr>
          <a:picLocks noChangeAspect="1"/>
        </xdr:cNvPicPr>
      </xdr:nvPicPr>
      <xdr:blipFill>
        <a:blip xmlns:r="http://schemas.openxmlformats.org/officeDocument/2006/relationships" r:embed="rId4"/>
        <a:stretch>
          <a:fillRect/>
        </a:stretch>
      </xdr:blipFill>
      <xdr:spPr>
        <a:xfrm>
          <a:off x="19027943" y="1265097"/>
          <a:ext cx="5540456" cy="7688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599326</xdr:colOff>
      <xdr:row>114</xdr:row>
      <xdr:rowOff>160534</xdr:rowOff>
    </xdr:from>
    <xdr:to>
      <xdr:col>18</xdr:col>
      <xdr:colOff>941586</xdr:colOff>
      <xdr:row>116</xdr:row>
      <xdr:rowOff>82650</xdr:rowOff>
    </xdr:to>
    <xdr:pic>
      <xdr:nvPicPr>
        <xdr:cNvPr id="2" name="Picture 1">
          <a:extLst>
            <a:ext uri="{FF2B5EF4-FFF2-40B4-BE49-F238E27FC236}">
              <a16:creationId xmlns:a16="http://schemas.microsoft.com/office/drawing/2014/main" id="{A935236C-363F-473C-8637-7CDC414B0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26264" y="29420478"/>
          <a:ext cx="342260" cy="2859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200025</xdr:colOff>
      <xdr:row>100</xdr:row>
      <xdr:rowOff>123825</xdr:rowOff>
    </xdr:from>
    <xdr:to>
      <xdr:col>11</xdr:col>
      <xdr:colOff>542285</xdr:colOff>
      <xdr:row>101</xdr:row>
      <xdr:rowOff>181217</xdr:rowOff>
    </xdr:to>
    <xdr:pic>
      <xdr:nvPicPr>
        <xdr:cNvPr id="3" name="Picture 2">
          <a:extLst>
            <a:ext uri="{FF2B5EF4-FFF2-40B4-BE49-F238E27FC236}">
              <a16:creationId xmlns:a16="http://schemas.microsoft.com/office/drawing/2014/main" id="{152720C9-4170-4ACA-88B5-7B65E79C22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1225" y="12449175"/>
          <a:ext cx="342260" cy="2859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100853</xdr:colOff>
      <xdr:row>137</xdr:row>
      <xdr:rowOff>22412</xdr:rowOff>
    </xdr:from>
    <xdr:to>
      <xdr:col>11</xdr:col>
      <xdr:colOff>443113</xdr:colOff>
      <xdr:row>138</xdr:row>
      <xdr:rowOff>102215</xdr:rowOff>
    </xdr:to>
    <xdr:pic>
      <xdr:nvPicPr>
        <xdr:cNvPr id="3" name="Picture 2">
          <a:extLst>
            <a:ext uri="{FF2B5EF4-FFF2-40B4-BE49-F238E27FC236}">
              <a16:creationId xmlns:a16="http://schemas.microsoft.com/office/drawing/2014/main" id="{0468631C-8569-4C7E-A6FE-BC69F82C8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0529" y="30311912"/>
          <a:ext cx="342260" cy="2815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952500</xdr:colOff>
      <xdr:row>146</xdr:row>
      <xdr:rowOff>120315</xdr:rowOff>
    </xdr:from>
    <xdr:to>
      <xdr:col>12</xdr:col>
      <xdr:colOff>1304974</xdr:colOff>
      <xdr:row>146</xdr:row>
      <xdr:rowOff>396579</xdr:rowOff>
    </xdr:to>
    <xdr:pic>
      <xdr:nvPicPr>
        <xdr:cNvPr id="3" name="Picture 2">
          <a:extLst>
            <a:ext uri="{FF2B5EF4-FFF2-40B4-BE49-F238E27FC236}">
              <a16:creationId xmlns:a16="http://schemas.microsoft.com/office/drawing/2014/main" id="{C7B88BC2-6150-3C76-023D-A017D57670F3}"/>
            </a:ext>
          </a:extLst>
        </xdr:cNvPr>
        <xdr:cNvPicPr>
          <a:picLocks noChangeAspect="1"/>
        </xdr:cNvPicPr>
      </xdr:nvPicPr>
      <xdr:blipFill>
        <a:blip xmlns:r="http://schemas.openxmlformats.org/officeDocument/2006/relationships" r:embed="rId1"/>
        <a:stretch>
          <a:fillRect/>
        </a:stretch>
      </xdr:blipFill>
      <xdr:spPr>
        <a:xfrm>
          <a:off x="13615737" y="32354920"/>
          <a:ext cx="352474" cy="2762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166134</xdr:colOff>
      <xdr:row>81</xdr:row>
      <xdr:rowOff>143981</xdr:rowOff>
    </xdr:from>
    <xdr:to>
      <xdr:col>21</xdr:col>
      <xdr:colOff>508394</xdr:colOff>
      <xdr:row>83</xdr:row>
      <xdr:rowOff>68857</xdr:rowOff>
    </xdr:to>
    <xdr:pic>
      <xdr:nvPicPr>
        <xdr:cNvPr id="2" name="Picture 1">
          <a:extLst>
            <a:ext uri="{FF2B5EF4-FFF2-40B4-BE49-F238E27FC236}">
              <a16:creationId xmlns:a16="http://schemas.microsoft.com/office/drawing/2014/main" id="{743A0F12-4E58-4EB8-B282-839F9B2EF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45727" y="30446772"/>
          <a:ext cx="342260" cy="2792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27</xdr:col>
      <xdr:colOff>381000</xdr:colOff>
      <xdr:row>369</xdr:row>
      <xdr:rowOff>17318</xdr:rowOff>
    </xdr:from>
    <xdr:to>
      <xdr:col>27</xdr:col>
      <xdr:colOff>723260</xdr:colOff>
      <xdr:row>370</xdr:row>
      <xdr:rowOff>91009</xdr:rowOff>
    </xdr:to>
    <xdr:pic>
      <xdr:nvPicPr>
        <xdr:cNvPr id="2" name="Picture 1">
          <a:extLst>
            <a:ext uri="{FF2B5EF4-FFF2-40B4-BE49-F238E27FC236}">
              <a16:creationId xmlns:a16="http://schemas.microsoft.com/office/drawing/2014/main" id="{712D1DA1-4577-4D53-82D0-05B5168CB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91136" y="79854136"/>
          <a:ext cx="342260" cy="2815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comcom.govt.nz/__data/assets/pdf_file/0026/323819/5B20235D-NZCC-20-Cost-of-capital-determination-Transpower2C-GDBs2C-airports-ID-1-August-2023.pdf" TargetMode="External"/><Relationship Id="rId2" Type="http://schemas.openxmlformats.org/officeDocument/2006/relationships/hyperlink" Target="https://comcom.govt.nz/__data/assets/pdf_file/0026/323819/5B20235D-NZCC-20-Cost-of-capital-determination-Transpower2C-GDBs2C-airports-ID-1-August-2023.pdf" TargetMode="External"/><Relationship Id="rId1" Type="http://schemas.openxmlformats.org/officeDocument/2006/relationships/hyperlink" Target="https://comcom.govt.nz/__data/assets/pdf_file/0026/323819/5B20235D-NZCC-20-Cost-of-capital-determination-Transpower2C-GDBs2C-airports-ID-1-August-2023.pdf" TargetMode="External"/><Relationship Id="rId6" Type="http://schemas.openxmlformats.org/officeDocument/2006/relationships/drawing" Target="../drawings/drawing10.xml"/><Relationship Id="rId5" Type="http://schemas.openxmlformats.org/officeDocument/2006/relationships/printerSettings" Target="../printerSettings/printerSettings13.bin"/><Relationship Id="rId4" Type="http://schemas.openxmlformats.org/officeDocument/2006/relationships/hyperlink" Target="https://comcom.govt.nz/__data/assets/pdf_file/0026/323819/5B20235D-NZCC-20-Cost-of-capital-determination-Transpower2C-GDBs2C-airports-ID-1-August-2023.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ACA2F-115A-4B70-A896-08651598F50E}">
  <dimension ref="A1"/>
  <sheetViews>
    <sheetView workbookViewId="0"/>
  </sheetViews>
  <sheetFormatPr defaultRowHeight="12.75"/>
  <sheetData/>
  <pageMargins left="0.7" right="0.7" top="0.75" bottom="0.75" header="0.3" footer="0.3"/>
  <pageSetup paperSize="9" orientation="portrait" r:id="rId1"/>
  <customProperties>
    <customPr name="CafeStyleVersion"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tint="-9.9978637043366805E-2"/>
    <pageSetUpPr fitToPage="1"/>
  </sheetPr>
  <dimension ref="A1:R147"/>
  <sheetViews>
    <sheetView showGridLines="0" view="pageBreakPreview" topLeftCell="D1" zoomScale="95" zoomScaleNormal="100" workbookViewId="0">
      <pane ySplit="4" topLeftCell="A143" activePane="bottomLeft" state="frozen"/>
      <selection activeCell="H22" sqref="H22"/>
      <selection pane="bottomLeft" activeCell="A5" sqref="A5"/>
    </sheetView>
  </sheetViews>
  <sheetFormatPr defaultRowHeight="12.75" outlineLevelRow="1"/>
  <cols>
    <col min="1" max="1" width="4.28515625" customWidth="1"/>
    <col min="2" max="2" width="2.28515625" customWidth="1"/>
    <col min="3" max="3" width="9.42578125" customWidth="1"/>
    <col min="4" max="4" width="55.42578125" customWidth="1"/>
    <col min="5" max="5" width="11.85546875" customWidth="1"/>
    <col min="6" max="6" width="16.5703125" customWidth="1"/>
    <col min="7" max="7" width="15.7109375" customWidth="1"/>
    <col min="8" max="8" width="15.42578125" customWidth="1"/>
    <col min="9" max="9" width="15" customWidth="1"/>
    <col min="10" max="10" width="15.28515625" customWidth="1"/>
    <col min="11" max="11" width="9" customWidth="1"/>
    <col min="12" max="12" width="19.28515625" customWidth="1"/>
    <col min="13" max="13" width="20.7109375" customWidth="1"/>
  </cols>
  <sheetData>
    <row r="1" spans="1:13" ht="15" customHeight="1">
      <c r="A1" s="655"/>
      <c r="B1" s="55"/>
      <c r="C1" s="55"/>
      <c r="D1" s="55"/>
      <c r="E1" s="22"/>
      <c r="F1" s="55"/>
      <c r="G1" s="55"/>
      <c r="H1" s="55"/>
      <c r="I1" s="1179" t="s">
        <v>89</v>
      </c>
      <c r="J1" s="730"/>
      <c r="K1" s="1518" t="s">
        <v>90</v>
      </c>
      <c r="L1" s="1519"/>
      <c r="M1" s="1180">
        <f>+'F1. RAB'!$R1</f>
        <v>45954</v>
      </c>
    </row>
    <row r="2" spans="1:13" ht="15.75" customHeight="1">
      <c r="A2" s="655" t="s">
        <v>396</v>
      </c>
      <c r="B2" s="55"/>
      <c r="C2" s="55"/>
      <c r="D2" s="55"/>
      <c r="E2" s="22"/>
      <c r="F2" s="55"/>
      <c r="G2" s="55"/>
      <c r="H2" s="55"/>
      <c r="I2" s="406"/>
      <c r="J2" s="787"/>
      <c r="K2" s="1181" t="s">
        <v>50</v>
      </c>
      <c r="L2" s="1182"/>
      <c r="M2" s="1183">
        <f>+'F1. RAB'!$R2</f>
        <v>45838</v>
      </c>
    </row>
    <row r="3" spans="1:13" ht="15.75" customHeight="1">
      <c r="A3" s="1522" t="s">
        <v>397</v>
      </c>
      <c r="B3" s="1523"/>
      <c r="C3" s="1523"/>
      <c r="D3" s="1523"/>
      <c r="E3" s="1523"/>
      <c r="F3" s="1523"/>
      <c r="G3" s="419"/>
      <c r="H3" s="419"/>
      <c r="I3" s="419"/>
      <c r="J3" s="419"/>
      <c r="K3" s="419"/>
      <c r="L3" s="134"/>
      <c r="M3" s="864"/>
    </row>
    <row r="4" spans="1:13">
      <c r="A4" s="656" t="s">
        <v>398</v>
      </c>
      <c r="B4" s="22"/>
      <c r="C4" s="22"/>
      <c r="D4" s="55"/>
      <c r="E4" s="55"/>
      <c r="F4" s="55"/>
      <c r="G4" s="55"/>
      <c r="H4" s="55"/>
      <c r="I4" s="135"/>
      <c r="J4" s="134"/>
      <c r="K4" s="134"/>
      <c r="L4" s="134"/>
      <c r="M4" s="864"/>
    </row>
    <row r="5" spans="1:13" ht="16.149999999999999" customHeight="1">
      <c r="A5" s="58">
        <f>ROW()</f>
        <v>5</v>
      </c>
      <c r="B5" s="16"/>
      <c r="C5" s="14"/>
      <c r="D5" s="62"/>
      <c r="E5" s="144"/>
      <c r="F5" s="235"/>
      <c r="G5" s="235"/>
      <c r="H5" s="154"/>
      <c r="I5" s="9"/>
      <c r="M5" s="850"/>
    </row>
    <row r="6" spans="1:13" ht="16.149999999999999" customHeight="1">
      <c r="A6" s="58">
        <f>ROW()</f>
        <v>6</v>
      </c>
      <c r="B6" s="9"/>
      <c r="C6" s="14" t="s">
        <v>399</v>
      </c>
      <c r="D6" s="21"/>
      <c r="E6" s="102"/>
      <c r="F6" s="234"/>
      <c r="G6" s="236"/>
      <c r="H6" s="153"/>
      <c r="I6" s="9"/>
      <c r="M6" s="850"/>
    </row>
    <row r="7" spans="1:13" ht="16.149999999999999" customHeight="1">
      <c r="A7" s="58">
        <f>ROW()</f>
        <v>7</v>
      </c>
      <c r="B7" s="9"/>
      <c r="C7" s="14"/>
      <c r="D7" s="21"/>
      <c r="E7" s="102"/>
      <c r="F7" s="237" t="s">
        <v>100</v>
      </c>
      <c r="G7" s="237" t="s">
        <v>100</v>
      </c>
      <c r="H7" s="99" t="s">
        <v>100</v>
      </c>
      <c r="I7" s="9"/>
      <c r="M7" s="850"/>
    </row>
    <row r="8" spans="1:13" ht="16.149999999999999" customHeight="1">
      <c r="A8" s="58">
        <f>ROW()</f>
        <v>8</v>
      </c>
      <c r="B8" s="9"/>
      <c r="C8" s="14"/>
      <c r="D8" s="21"/>
      <c r="E8" s="102"/>
      <c r="F8" s="237" t="s">
        <v>400</v>
      </c>
      <c r="G8" s="237" t="s">
        <v>401</v>
      </c>
      <c r="H8" s="99" t="s">
        <v>402</v>
      </c>
      <c r="I8" s="9"/>
      <c r="M8" s="850"/>
    </row>
    <row r="9" spans="1:13" ht="16.149999999999999" customHeight="1">
      <c r="A9" s="58">
        <f>ROW()</f>
        <v>9</v>
      </c>
      <c r="B9" s="9"/>
      <c r="C9" s="14"/>
      <c r="D9" s="1205"/>
      <c r="E9" s="102"/>
      <c r="F9" s="238" t="s">
        <v>101</v>
      </c>
      <c r="G9" s="238" t="s">
        <v>101</v>
      </c>
      <c r="H9" s="153" t="s">
        <v>403</v>
      </c>
      <c r="I9" s="9"/>
      <c r="M9" s="850"/>
    </row>
    <row r="10" spans="1:13" ht="16.149999999999999" customHeight="1">
      <c r="A10" s="58">
        <f>ROW()</f>
        <v>10</v>
      </c>
      <c r="B10" s="9"/>
      <c r="C10" s="12"/>
      <c r="D10" s="110" t="s">
        <v>191</v>
      </c>
      <c r="E10" s="144"/>
      <c r="F10" s="257">
        <f>+'F2.Opex'!K14</f>
        <v>140066409.57999998</v>
      </c>
      <c r="G10" s="1206">
        <v>134587295.62836453</v>
      </c>
      <c r="H10" s="1207">
        <f t="shared" ref="H10:H14" si="0">IF(F10=0,0,(F10-G10)/G10)</f>
        <v>4.071048404720836E-2</v>
      </c>
      <c r="I10" s="12"/>
      <c r="M10" s="850"/>
    </row>
    <row r="11" spans="1:13" ht="16.149999999999999" customHeight="1">
      <c r="A11" s="58">
        <f>ROW()</f>
        <v>11</v>
      </c>
      <c r="B11" s="9"/>
      <c r="C11" s="12"/>
      <c r="D11" s="110" t="s">
        <v>192</v>
      </c>
      <c r="E11" s="144"/>
      <c r="F11" s="257">
        <f>+'F2.Opex'!K15</f>
        <v>50768700.130089998</v>
      </c>
      <c r="G11" s="1206">
        <v>44219183.798444435</v>
      </c>
      <c r="H11" s="1207">
        <f t="shared" si="0"/>
        <v>0.14811481734938683</v>
      </c>
      <c r="I11" s="12" t="s">
        <v>404</v>
      </c>
      <c r="M11" s="850"/>
    </row>
    <row r="12" spans="1:13" ht="16.149999999999999" customHeight="1">
      <c r="A12" s="58">
        <f>ROW()</f>
        <v>12</v>
      </c>
      <c r="B12" s="9"/>
      <c r="C12" s="12"/>
      <c r="D12" s="110" t="s">
        <v>193</v>
      </c>
      <c r="E12" s="144"/>
      <c r="F12" s="257">
        <f>+'F2.Opex'!K16</f>
        <v>87587487.268051997</v>
      </c>
      <c r="G12" s="1206">
        <v>77367032.636832267</v>
      </c>
      <c r="H12" s="1207">
        <f t="shared" si="0"/>
        <v>0.13210348494552521</v>
      </c>
      <c r="I12" s="12" t="s">
        <v>405</v>
      </c>
      <c r="M12" s="850"/>
    </row>
    <row r="13" spans="1:13" ht="16.149999999999999" customHeight="1">
      <c r="A13" s="58">
        <f>ROW()</f>
        <v>13</v>
      </c>
      <c r="B13" s="9"/>
      <c r="C13" s="12"/>
      <c r="D13" s="110" t="s">
        <v>146</v>
      </c>
      <c r="E13" s="144"/>
      <c r="F13" s="257">
        <f>+'F2.Opex'!K17</f>
        <v>63787820.252108</v>
      </c>
      <c r="G13" s="1206">
        <v>57781288.801531307</v>
      </c>
      <c r="H13" s="1207">
        <f t="shared" si="0"/>
        <v>0.10395288120360356</v>
      </c>
      <c r="I13" s="12"/>
      <c r="M13" s="850"/>
    </row>
    <row r="14" spans="1:13" ht="16.149999999999999" customHeight="1" thickBot="1">
      <c r="A14" s="58">
        <f>ROW()</f>
        <v>14</v>
      </c>
      <c r="B14" s="9"/>
      <c r="C14" s="12"/>
      <c r="D14" s="110" t="s">
        <v>194</v>
      </c>
      <c r="E14" s="144"/>
      <c r="F14" s="1208">
        <f>+'F2.Opex'!K18</f>
        <v>32216912.760000002</v>
      </c>
      <c r="G14" s="1206">
        <v>22324331.06208713</v>
      </c>
      <c r="H14" s="1207">
        <f t="shared" si="0"/>
        <v>0.44313003916669214</v>
      </c>
      <c r="I14" s="12" t="s">
        <v>406</v>
      </c>
      <c r="M14" s="850"/>
    </row>
    <row r="15" spans="1:13" ht="16.149999999999999" customHeight="1" thickBot="1">
      <c r="A15" s="58">
        <f>ROW()</f>
        <v>15</v>
      </c>
      <c r="B15" s="9"/>
      <c r="C15" s="12"/>
      <c r="D15" s="111" t="s">
        <v>407</v>
      </c>
      <c r="E15" s="144"/>
      <c r="F15" s="258">
        <f>+'F2.Opex'!K19</f>
        <v>374427329.99024993</v>
      </c>
      <c r="G15" s="259">
        <v>336279131.92725962</v>
      </c>
      <c r="H15" s="359">
        <f>IF(F15=0,0,(F15-G15)/G15)</f>
        <v>0.11344206179062614</v>
      </c>
      <c r="I15" s="12"/>
      <c r="M15" s="850"/>
    </row>
    <row r="16" spans="1:13" ht="16.149999999999999" customHeight="1">
      <c r="A16" s="58">
        <f>ROW()</f>
        <v>16</v>
      </c>
      <c r="B16" s="9"/>
      <c r="C16" s="12"/>
      <c r="D16" s="111"/>
      <c r="E16" s="144"/>
      <c r="F16" s="12"/>
      <c r="G16" s="12"/>
      <c r="H16" s="12"/>
      <c r="I16" s="12"/>
      <c r="M16" s="850"/>
    </row>
    <row r="17" spans="1:15" ht="16.149999999999999" customHeight="1">
      <c r="A17" s="58">
        <f>ROW()</f>
        <v>17</v>
      </c>
      <c r="B17" s="9"/>
      <c r="C17" s="12"/>
      <c r="D17" s="110" t="s">
        <v>408</v>
      </c>
      <c r="E17" s="144"/>
      <c r="F17" s="980">
        <v>11770942.693200003</v>
      </c>
      <c r="G17" s="972">
        <v>11365803.188515199</v>
      </c>
      <c r="H17" s="1021">
        <f>IF(F17=0,0,(F17-G17)/G17)</f>
        <v>3.5645479511222336E-2</v>
      </c>
      <c r="I17" s="12"/>
      <c r="J17" s="1526" t="s">
        <v>2819</v>
      </c>
      <c r="K17" s="1526"/>
      <c r="L17" s="1526"/>
      <c r="M17" s="1527"/>
    </row>
    <row r="18" spans="1:15" ht="16.149999999999999" customHeight="1">
      <c r="A18" s="58">
        <f>ROW()</f>
        <v>18</v>
      </c>
      <c r="B18" s="9"/>
      <c r="C18" s="12"/>
      <c r="D18" s="111"/>
      <c r="J18" s="1526"/>
      <c r="K18" s="1526"/>
      <c r="L18" s="1526"/>
      <c r="M18" s="1527"/>
    </row>
    <row r="19" spans="1:15" ht="16.149999999999999" customHeight="1">
      <c r="A19" s="58">
        <f>ROW()</f>
        <v>19</v>
      </c>
      <c r="B19" s="9"/>
      <c r="C19" s="14" t="s">
        <v>409</v>
      </c>
      <c r="D19" s="21"/>
      <c r="E19" s="185"/>
      <c r="F19" s="989" t="s">
        <v>410</v>
      </c>
      <c r="G19" s="989" t="s">
        <v>410</v>
      </c>
      <c r="H19" s="144"/>
      <c r="I19" s="12"/>
      <c r="M19" s="850"/>
    </row>
    <row r="20" spans="1:15" ht="16.149999999999999" customHeight="1">
      <c r="A20" s="58">
        <f>ROW()</f>
        <v>20</v>
      </c>
      <c r="B20" s="9"/>
      <c r="C20" s="14"/>
      <c r="D20" s="21"/>
      <c r="E20" s="185"/>
      <c r="F20" s="237" t="s">
        <v>100</v>
      </c>
      <c r="G20" s="237" t="s">
        <v>100</v>
      </c>
      <c r="H20" s="99" t="s">
        <v>100</v>
      </c>
      <c r="I20" s="12"/>
      <c r="M20" s="850"/>
    </row>
    <row r="21" spans="1:15" ht="16.149999999999999" customHeight="1">
      <c r="A21" s="58">
        <f>ROW()</f>
        <v>21</v>
      </c>
      <c r="B21" s="9"/>
      <c r="C21" s="14"/>
      <c r="D21" s="21"/>
      <c r="E21" s="185"/>
      <c r="F21" s="237" t="s">
        <v>400</v>
      </c>
      <c r="G21" s="237" t="s">
        <v>401</v>
      </c>
      <c r="H21" s="99" t="s">
        <v>402</v>
      </c>
      <c r="I21" s="12"/>
      <c r="M21" s="850"/>
    </row>
    <row r="22" spans="1:15" ht="16.149999999999999" customHeight="1">
      <c r="A22" s="58">
        <f>ROW()</f>
        <v>22</v>
      </c>
      <c r="B22" s="9"/>
      <c r="C22" s="14"/>
      <c r="D22" s="21"/>
      <c r="E22" s="144"/>
      <c r="F22" s="238" t="s">
        <v>101</v>
      </c>
      <c r="G22" s="238" t="s">
        <v>101</v>
      </c>
      <c r="H22" s="153" t="s">
        <v>403</v>
      </c>
      <c r="I22" s="12"/>
      <c r="M22" s="850"/>
    </row>
    <row r="23" spans="1:15" ht="16.149999999999999" customHeight="1">
      <c r="A23" s="58">
        <f>ROW()</f>
        <v>23</v>
      </c>
      <c r="B23" s="9"/>
      <c r="C23" s="12"/>
      <c r="D23" s="61" t="s">
        <v>411</v>
      </c>
      <c r="E23" s="144"/>
      <c r="F23" s="257">
        <f>'F3. Base Capex'!K8</f>
        <v>348936574.68000001</v>
      </c>
      <c r="G23" s="1206">
        <v>280936158.92337781</v>
      </c>
      <c r="H23" s="1207">
        <f>IF(F23=0,0,(F23-G23)/G23)</f>
        <v>0.24204935390737134</v>
      </c>
      <c r="I23" s="12" t="s">
        <v>412</v>
      </c>
      <c r="M23" s="850"/>
    </row>
    <row r="24" spans="1:15" ht="16.149999999999999" hidden="1" customHeight="1" outlineLevel="1">
      <c r="A24" s="58">
        <f>ROW()</f>
        <v>24</v>
      </c>
      <c r="B24" s="9"/>
      <c r="C24" s="12"/>
      <c r="D24" s="114" t="s">
        <v>413</v>
      </c>
      <c r="E24" s="144"/>
      <c r="F24" s="1206"/>
      <c r="G24" s="1206"/>
      <c r="H24" s="1207">
        <f>IF(F24=0,0,(F24-G24)/G24)</f>
        <v>0</v>
      </c>
      <c r="I24" s="12"/>
      <c r="M24" s="850"/>
      <c r="N24" s="363"/>
      <c r="O24" s="471" t="s">
        <v>115</v>
      </c>
    </row>
    <row r="25" spans="1:15" ht="16.149999999999999" customHeight="1" collapsed="1">
      <c r="A25" s="58">
        <f>ROW()</f>
        <v>25</v>
      </c>
      <c r="B25" s="9"/>
      <c r="C25" s="12"/>
      <c r="D25" s="114" t="s">
        <v>414</v>
      </c>
      <c r="E25" s="144"/>
      <c r="F25" s="980">
        <f>'F3. Base Capex'!K9-F24</f>
        <v>47822321.000000007</v>
      </c>
      <c r="G25" s="1206">
        <v>14793921.826158639</v>
      </c>
      <c r="H25" s="1207">
        <f>IF(F25=0,0,(F25-G25)/G25)</f>
        <v>2.2325654793876559</v>
      </c>
      <c r="I25" s="12" t="s">
        <v>415</v>
      </c>
      <c r="M25" s="850"/>
      <c r="N25" s="363"/>
      <c r="O25" s="471" t="s">
        <v>115</v>
      </c>
    </row>
    <row r="26" spans="1:15" ht="16.149999999999999" customHeight="1">
      <c r="A26" s="58">
        <f>ROW()</f>
        <v>26</v>
      </c>
      <c r="B26" s="9"/>
      <c r="C26" s="12"/>
      <c r="D26" s="61" t="s">
        <v>273</v>
      </c>
      <c r="E26" s="144"/>
      <c r="F26" s="257">
        <f>'F3. Base Capex'!K10</f>
        <v>47587019.129999995</v>
      </c>
      <c r="G26" s="1206">
        <v>35733870.731175043</v>
      </c>
      <c r="H26" s="1207">
        <f t="shared" ref="H26" si="1">IF(F26=0,0,(F26-G26)/G26)</f>
        <v>0.33170625393470166</v>
      </c>
      <c r="I26" s="12" t="s">
        <v>416</v>
      </c>
      <c r="M26" s="850"/>
    </row>
    <row r="27" spans="1:15" ht="16.149999999999999" customHeight="1" thickBot="1">
      <c r="A27" s="58">
        <f>ROW()</f>
        <v>27</v>
      </c>
      <c r="B27" s="9"/>
      <c r="C27" s="12"/>
      <c r="D27" s="61" t="s">
        <v>274</v>
      </c>
      <c r="E27" s="144"/>
      <c r="F27" s="1208">
        <f>'F3. Base Capex'!K11</f>
        <v>9582106</v>
      </c>
      <c r="G27" s="1206">
        <v>4285977.6679743854</v>
      </c>
      <c r="H27" s="1209">
        <f>IF(F27=0,0,(F27-G27)/G27)</f>
        <v>1.2356873372437893</v>
      </c>
      <c r="I27" s="12" t="s">
        <v>417</v>
      </c>
      <c r="M27" s="850"/>
    </row>
    <row r="28" spans="1:15" ht="16.149999999999999" customHeight="1" thickBot="1">
      <c r="A28" s="58">
        <f>ROW()</f>
        <v>28</v>
      </c>
      <c r="B28" s="9"/>
      <c r="C28" s="12"/>
      <c r="D28" s="111" t="s">
        <v>418</v>
      </c>
      <c r="E28" s="144"/>
      <c r="F28" s="258">
        <f>'F3. Base Capex'!K12</f>
        <v>453928020.81</v>
      </c>
      <c r="G28" s="259">
        <f>SUM(G23:G27)</f>
        <v>335749929.14868593</v>
      </c>
      <c r="H28" s="359">
        <f>IF(F28=0,0,(F28-G28)/G28)</f>
        <v>0.35198247684210004</v>
      </c>
      <c r="I28" s="12"/>
      <c r="M28" s="850"/>
    </row>
    <row r="29" spans="1:15" ht="16.149999999999999" customHeight="1">
      <c r="A29" s="58">
        <f>ROW()</f>
        <v>29</v>
      </c>
      <c r="B29" s="9"/>
      <c r="C29" s="12"/>
      <c r="D29" s="11"/>
      <c r="E29" s="12"/>
      <c r="F29" s="155" t="s">
        <v>419</v>
      </c>
      <c r="G29" s="63"/>
      <c r="H29" s="64"/>
      <c r="I29" s="12"/>
      <c r="M29" s="850"/>
    </row>
    <row r="30" spans="1:15">
      <c r="A30" s="839">
        <f>ROW()</f>
        <v>30</v>
      </c>
      <c r="B30" s="454"/>
      <c r="C30" s="10"/>
      <c r="D30" s="10"/>
      <c r="E30" s="10"/>
      <c r="F30" s="10"/>
      <c r="G30" s="10"/>
      <c r="H30" s="10"/>
      <c r="I30" s="9"/>
      <c r="M30" s="850"/>
    </row>
    <row r="31" spans="1:15">
      <c r="A31" s="58">
        <f>ROW()</f>
        <v>31</v>
      </c>
      <c r="M31" s="850"/>
    </row>
    <row r="32" spans="1:15">
      <c r="A32" s="58">
        <f>ROW()</f>
        <v>32</v>
      </c>
      <c r="M32" s="850"/>
    </row>
    <row r="33" spans="1:18" ht="15.75">
      <c r="A33" s="58">
        <f>ROW()</f>
        <v>33</v>
      </c>
      <c r="C33" s="481" t="s">
        <v>420</v>
      </c>
      <c r="D33" s="481"/>
      <c r="E33" s="363"/>
      <c r="F33" s="363"/>
      <c r="G33" s="363"/>
      <c r="H33" s="363"/>
      <c r="M33" s="850"/>
    </row>
    <row r="34" spans="1:18" ht="15">
      <c r="A34" s="839">
        <f>ROW()</f>
        <v>34</v>
      </c>
      <c r="C34" s="363"/>
      <c r="D34" s="363"/>
      <c r="E34" s="363"/>
      <c r="F34" s="482" t="s">
        <v>100</v>
      </c>
      <c r="G34" s="482" t="s">
        <v>100</v>
      </c>
      <c r="H34" s="482" t="s">
        <v>100</v>
      </c>
      <c r="M34" s="850"/>
    </row>
    <row r="35" spans="1:18" ht="30">
      <c r="A35" s="58">
        <f>ROW()</f>
        <v>35</v>
      </c>
      <c r="C35" s="363"/>
      <c r="D35" s="363"/>
      <c r="E35" s="483"/>
      <c r="F35" s="482" t="s">
        <v>400</v>
      </c>
      <c r="G35" s="484" t="s">
        <v>421</v>
      </c>
      <c r="H35" s="484" t="s">
        <v>402</v>
      </c>
      <c r="M35" s="850"/>
      <c r="O35" s="459"/>
    </row>
    <row r="36" spans="1:18" ht="15">
      <c r="A36" s="58">
        <f>ROW()</f>
        <v>36</v>
      </c>
      <c r="C36" s="363"/>
      <c r="D36" s="363"/>
      <c r="E36" s="363"/>
      <c r="F36" s="482" t="s">
        <v>101</v>
      </c>
      <c r="G36" s="482" t="s">
        <v>101</v>
      </c>
      <c r="H36" s="482" t="s">
        <v>403</v>
      </c>
      <c r="M36" s="850"/>
      <c r="O36" s="459"/>
    </row>
    <row r="37" spans="1:18" ht="15">
      <c r="A37" s="58">
        <f>ROW()</f>
        <v>37</v>
      </c>
      <c r="C37" s="363"/>
      <c r="D37" s="458" t="s">
        <v>247</v>
      </c>
      <c r="E37" s="363"/>
      <c r="F37" s="257">
        <f>'F2.Opex'!K71</f>
        <v>49747927.394508064</v>
      </c>
      <c r="G37" s="1206" t="s">
        <v>422</v>
      </c>
      <c r="H37" s="967" t="s">
        <v>422</v>
      </c>
      <c r="M37" s="850"/>
      <c r="O37" s="471" t="s">
        <v>115</v>
      </c>
      <c r="P37" s="363"/>
      <c r="Q37" s="363"/>
      <c r="R37" s="363"/>
    </row>
    <row r="38" spans="1:18" ht="15">
      <c r="A38" s="839">
        <f>ROW()</f>
        <v>38</v>
      </c>
      <c r="C38" s="363"/>
      <c r="D38" s="458" t="s">
        <v>248</v>
      </c>
      <c r="E38" s="363"/>
      <c r="F38" s="257">
        <f>'F2.Opex'!K72</f>
        <v>82766497.07549192</v>
      </c>
      <c r="G38" s="1206" t="s">
        <v>422</v>
      </c>
      <c r="H38" s="967" t="s">
        <v>422</v>
      </c>
      <c r="M38" s="850"/>
      <c r="O38" s="471" t="s">
        <v>115</v>
      </c>
      <c r="P38" s="363"/>
      <c r="Q38" s="363"/>
      <c r="R38" s="363"/>
    </row>
    <row r="39" spans="1:18" ht="15">
      <c r="A39" s="58">
        <f>ROW()</f>
        <v>39</v>
      </c>
      <c r="C39" s="363"/>
      <c r="D39" s="458" t="s">
        <v>249</v>
      </c>
      <c r="E39" s="363"/>
      <c r="F39" s="257">
        <f>'F2.Opex'!K73</f>
        <v>6505954.6699999999</v>
      </c>
      <c r="G39" s="1206" t="s">
        <v>422</v>
      </c>
      <c r="H39" s="967" t="s">
        <v>422</v>
      </c>
      <c r="M39" s="850"/>
      <c r="O39" s="471" t="s">
        <v>115</v>
      </c>
      <c r="P39" s="363"/>
      <c r="Q39" s="363"/>
      <c r="R39" s="363"/>
    </row>
    <row r="40" spans="1:18" ht="15">
      <c r="A40" s="58">
        <f>ROW()</f>
        <v>40</v>
      </c>
      <c r="C40" s="363"/>
      <c r="D40" s="458" t="s">
        <v>250</v>
      </c>
      <c r="E40" s="363"/>
      <c r="F40" s="257">
        <f>'F2.Opex'!K74</f>
        <v>1046030.44</v>
      </c>
      <c r="G40" s="1206" t="s">
        <v>422</v>
      </c>
      <c r="H40" s="967" t="s">
        <v>422</v>
      </c>
      <c r="M40" s="850"/>
      <c r="O40" s="471" t="s">
        <v>115</v>
      </c>
      <c r="P40" s="363"/>
      <c r="Q40" s="363"/>
      <c r="R40" s="363"/>
    </row>
    <row r="41" spans="1:18" ht="15">
      <c r="A41" s="58">
        <f>ROW()</f>
        <v>41</v>
      </c>
      <c r="C41" s="363"/>
      <c r="D41" s="458" t="s">
        <v>251</v>
      </c>
      <c r="E41" s="363"/>
      <c r="F41" s="257">
        <f>'F2.Opex'!K75</f>
        <v>0</v>
      </c>
      <c r="G41" s="1206" t="s">
        <v>422</v>
      </c>
      <c r="H41" s="967" t="s">
        <v>422</v>
      </c>
      <c r="M41" s="850"/>
      <c r="O41" s="471" t="s">
        <v>115</v>
      </c>
      <c r="P41" s="363"/>
      <c r="Q41" s="363"/>
      <c r="R41" s="363"/>
    </row>
    <row r="42" spans="1:18" ht="15">
      <c r="A42" s="58">
        <f>ROW()</f>
        <v>42</v>
      </c>
      <c r="C42" s="363"/>
      <c r="D42" s="485" t="s">
        <v>252</v>
      </c>
      <c r="E42" s="363"/>
      <c r="F42" s="257">
        <f>'F2.Opex'!K76</f>
        <v>140066409.57999998</v>
      </c>
      <c r="G42" s="968" t="s">
        <v>422</v>
      </c>
      <c r="H42" s="967" t="s">
        <v>422</v>
      </c>
      <c r="M42" s="850"/>
      <c r="O42" s="471" t="s">
        <v>115</v>
      </c>
      <c r="P42" s="363"/>
      <c r="Q42" s="363"/>
      <c r="R42" s="363"/>
    </row>
    <row r="43" spans="1:18" ht="15">
      <c r="A43" s="839">
        <f>ROW()</f>
        <v>43</v>
      </c>
      <c r="C43" s="363"/>
      <c r="D43" s="458"/>
      <c r="E43" s="363"/>
      <c r="F43" s="363"/>
      <c r="G43" s="363"/>
      <c r="H43" s="363"/>
      <c r="M43" s="850"/>
      <c r="O43" s="471"/>
      <c r="P43" s="363"/>
      <c r="Q43" s="363"/>
      <c r="R43" s="363"/>
    </row>
    <row r="44" spans="1:18" ht="15">
      <c r="A44" s="58">
        <f>ROW()</f>
        <v>44</v>
      </c>
      <c r="C44" s="363"/>
      <c r="D44" s="458" t="s">
        <v>253</v>
      </c>
      <c r="E44" s="363"/>
      <c r="F44" s="257">
        <f>'F2.Opex'!K78</f>
        <v>50768700.130089998</v>
      </c>
      <c r="G44" s="1206" t="s">
        <v>422</v>
      </c>
      <c r="H44" s="967" t="s">
        <v>422</v>
      </c>
      <c r="M44" s="850"/>
      <c r="O44" s="471" t="s">
        <v>115</v>
      </c>
      <c r="P44" s="363"/>
      <c r="Q44" s="363"/>
      <c r="R44" s="363"/>
    </row>
    <row r="45" spans="1:18" ht="15">
      <c r="A45" s="58">
        <f>ROW()</f>
        <v>45</v>
      </c>
      <c r="C45" s="363"/>
      <c r="D45" s="458" t="s">
        <v>254</v>
      </c>
      <c r="E45" s="363"/>
      <c r="F45" s="257">
        <f>'F2.Opex'!K79</f>
        <v>0</v>
      </c>
      <c r="G45" s="1206" t="s">
        <v>422</v>
      </c>
      <c r="H45" s="967" t="s">
        <v>422</v>
      </c>
      <c r="M45" s="850"/>
      <c r="O45" s="471" t="s">
        <v>115</v>
      </c>
      <c r="P45" s="363"/>
      <c r="Q45" s="363"/>
      <c r="R45" s="363"/>
    </row>
    <row r="46" spans="1:18" ht="15">
      <c r="A46" s="58">
        <f>ROW()</f>
        <v>46</v>
      </c>
      <c r="C46" s="363"/>
      <c r="D46" s="485" t="s">
        <v>255</v>
      </c>
      <c r="E46" s="363"/>
      <c r="F46" s="257">
        <f>'F2.Opex'!K80</f>
        <v>50768700.130089998</v>
      </c>
      <c r="G46" s="969" t="s">
        <v>422</v>
      </c>
      <c r="H46" s="967" t="s">
        <v>422</v>
      </c>
      <c r="M46" s="850"/>
      <c r="O46" s="471" t="s">
        <v>115</v>
      </c>
      <c r="P46" s="363"/>
      <c r="Q46" s="363"/>
      <c r="R46" s="363"/>
    </row>
    <row r="47" spans="1:18" ht="15">
      <c r="A47" s="839">
        <f>ROW()</f>
        <v>47</v>
      </c>
      <c r="C47" s="363"/>
      <c r="D47" s="458"/>
      <c r="E47" s="363"/>
      <c r="F47" s="363"/>
      <c r="G47" s="363"/>
      <c r="H47" s="363"/>
      <c r="M47" s="850"/>
      <c r="O47" s="471"/>
      <c r="P47" s="363"/>
      <c r="Q47" s="363"/>
      <c r="R47" s="363"/>
    </row>
    <row r="48" spans="1:18" ht="15">
      <c r="A48" s="58">
        <f>ROW()</f>
        <v>48</v>
      </c>
      <c r="C48" s="363"/>
      <c r="D48" s="458" t="s">
        <v>193</v>
      </c>
      <c r="E48" s="363"/>
      <c r="F48" s="257">
        <f>'F2.Opex'!K82</f>
        <v>87587487.268051997</v>
      </c>
      <c r="G48" s="1206" t="s">
        <v>422</v>
      </c>
      <c r="H48" s="967" t="s">
        <v>422</v>
      </c>
      <c r="M48" s="850"/>
      <c r="O48" s="471" t="s">
        <v>115</v>
      </c>
      <c r="P48" s="363"/>
      <c r="Q48" s="363"/>
      <c r="R48" s="363"/>
    </row>
    <row r="49" spans="1:18" ht="15">
      <c r="A49" s="58">
        <f>ROW()</f>
        <v>49</v>
      </c>
      <c r="C49" s="363"/>
      <c r="D49" s="458" t="s">
        <v>256</v>
      </c>
      <c r="E49" s="363"/>
      <c r="F49" s="257">
        <f>'F2.Opex'!K83</f>
        <v>0</v>
      </c>
      <c r="G49" s="1206" t="s">
        <v>422</v>
      </c>
      <c r="H49" s="967" t="s">
        <v>422</v>
      </c>
      <c r="M49" s="850"/>
      <c r="O49" s="471" t="s">
        <v>115</v>
      </c>
      <c r="P49" s="363"/>
      <c r="Q49" s="363"/>
      <c r="R49" s="363"/>
    </row>
    <row r="50" spans="1:18" ht="15">
      <c r="A50" s="58">
        <f>ROW()</f>
        <v>50</v>
      </c>
      <c r="C50" s="363"/>
      <c r="D50" s="486" t="s">
        <v>257</v>
      </c>
      <c r="E50" s="363"/>
      <c r="F50" s="257">
        <f>'F2.Opex'!K84</f>
        <v>87587487.268051997</v>
      </c>
      <c r="G50" s="969" t="s">
        <v>422</v>
      </c>
      <c r="H50" s="967" t="s">
        <v>422</v>
      </c>
      <c r="M50" s="850"/>
      <c r="O50" s="471" t="s">
        <v>115</v>
      </c>
      <c r="P50" s="363"/>
      <c r="Q50" s="363"/>
      <c r="R50" s="363"/>
    </row>
    <row r="51" spans="1:18" ht="15">
      <c r="A51" s="58">
        <f>ROW()</f>
        <v>51</v>
      </c>
      <c r="C51" s="363"/>
      <c r="D51" s="458"/>
      <c r="E51" s="363"/>
      <c r="F51" s="363"/>
      <c r="G51" s="363"/>
      <c r="H51" s="363"/>
      <c r="M51" s="850"/>
      <c r="O51" s="471"/>
      <c r="P51" s="363"/>
      <c r="Q51" s="363"/>
      <c r="R51" s="363"/>
    </row>
    <row r="52" spans="1:18" ht="15">
      <c r="A52" s="58">
        <f>ROW()</f>
        <v>52</v>
      </c>
      <c r="C52" s="363"/>
      <c r="D52" s="486" t="s">
        <v>274</v>
      </c>
      <c r="E52" s="363"/>
      <c r="F52" s="257">
        <f>'F2.Opex'!K86</f>
        <v>63787820.252108</v>
      </c>
      <c r="G52" s="1206" t="s">
        <v>422</v>
      </c>
      <c r="H52" s="967" t="s">
        <v>422</v>
      </c>
      <c r="M52" s="850"/>
      <c r="O52" s="471" t="s">
        <v>115</v>
      </c>
      <c r="P52" s="363"/>
      <c r="Q52" s="363"/>
      <c r="R52" s="363"/>
    </row>
    <row r="53" spans="1:18" ht="15">
      <c r="A53" s="58">
        <f>ROW()</f>
        <v>53</v>
      </c>
      <c r="C53" s="363"/>
      <c r="D53" s="458"/>
      <c r="E53" s="363"/>
      <c r="F53" s="363"/>
      <c r="G53" s="363"/>
      <c r="H53" s="363"/>
      <c r="M53" s="850"/>
      <c r="O53" s="471"/>
      <c r="P53" s="363"/>
      <c r="Q53" s="363"/>
      <c r="R53" s="363"/>
    </row>
    <row r="54" spans="1:18" ht="15">
      <c r="A54" s="58">
        <f>ROW()</f>
        <v>54</v>
      </c>
      <c r="C54" s="363"/>
      <c r="D54" s="486" t="s">
        <v>194</v>
      </c>
      <c r="E54" s="363"/>
      <c r="F54" s="257">
        <f>'F2.Opex'!K88</f>
        <v>32216912.760000002</v>
      </c>
      <c r="G54" s="1206" t="s">
        <v>422</v>
      </c>
      <c r="H54" s="967" t="s">
        <v>422</v>
      </c>
      <c r="M54" s="850"/>
      <c r="O54" s="471" t="s">
        <v>115</v>
      </c>
      <c r="P54" s="363"/>
      <c r="Q54" s="363"/>
      <c r="R54" s="363"/>
    </row>
    <row r="55" spans="1:18">
      <c r="A55" s="839">
        <f>ROW()</f>
        <v>55</v>
      </c>
      <c r="M55" s="850"/>
    </row>
    <row r="56" spans="1:18">
      <c r="A56" s="58">
        <f>ROW()</f>
        <v>56</v>
      </c>
      <c r="D56" s="435"/>
      <c r="M56" s="850"/>
    </row>
    <row r="57" spans="1:18" ht="15.75">
      <c r="A57" s="58">
        <f>ROW()</f>
        <v>57</v>
      </c>
      <c r="C57" s="481" t="s">
        <v>423</v>
      </c>
      <c r="D57" s="481"/>
      <c r="E57" s="363"/>
      <c r="F57" s="363"/>
      <c r="G57" s="363"/>
      <c r="H57" s="363"/>
      <c r="I57" s="363"/>
      <c r="J57" s="363"/>
      <c r="K57" s="363"/>
      <c r="L57" s="363"/>
      <c r="M57" s="850"/>
    </row>
    <row r="58" spans="1:18" ht="15">
      <c r="A58" s="58">
        <f>ROW()</f>
        <v>58</v>
      </c>
      <c r="C58" s="363"/>
      <c r="D58" s="363"/>
      <c r="E58" s="458"/>
      <c r="F58" s="487" t="s">
        <v>100</v>
      </c>
      <c r="G58" s="487" t="s">
        <v>100</v>
      </c>
      <c r="H58" s="487" t="s">
        <v>100</v>
      </c>
      <c r="I58" s="487" t="s">
        <v>424</v>
      </c>
      <c r="J58" s="487" t="s">
        <v>100</v>
      </c>
      <c r="K58" s="487" t="s">
        <v>100</v>
      </c>
      <c r="L58" s="487" t="s">
        <v>100</v>
      </c>
      <c r="M58" s="850"/>
    </row>
    <row r="59" spans="1:18" ht="75.95" customHeight="1">
      <c r="A59" s="839">
        <f>ROW()</f>
        <v>59</v>
      </c>
      <c r="C59" s="363"/>
      <c r="D59" s="363"/>
      <c r="E59" s="458"/>
      <c r="F59" s="487" t="s">
        <v>400</v>
      </c>
      <c r="G59" s="488" t="s">
        <v>421</v>
      </c>
      <c r="H59" s="487" t="s">
        <v>402</v>
      </c>
      <c r="I59" s="484" t="s">
        <v>425</v>
      </c>
      <c r="J59" s="488" t="s">
        <v>426</v>
      </c>
      <c r="K59" s="488" t="s">
        <v>402</v>
      </c>
      <c r="L59" s="488" t="s">
        <v>427</v>
      </c>
      <c r="M59" s="850"/>
    </row>
    <row r="60" spans="1:18" ht="15">
      <c r="A60" s="58">
        <f>ROW()</f>
        <v>60</v>
      </c>
      <c r="C60" s="363"/>
      <c r="D60" s="363"/>
      <c r="E60" s="489"/>
      <c r="F60" s="487" t="s">
        <v>101</v>
      </c>
      <c r="G60" s="487" t="s">
        <v>101</v>
      </c>
      <c r="H60" s="487" t="s">
        <v>403</v>
      </c>
      <c r="I60" s="490"/>
      <c r="J60" s="490"/>
      <c r="K60" s="491" t="s">
        <v>428</v>
      </c>
      <c r="L60" s="490"/>
      <c r="M60" s="850"/>
    </row>
    <row r="61" spans="1:18">
      <c r="A61" s="58">
        <f>ROW()</f>
        <v>61</v>
      </c>
      <c r="D61" s="453"/>
      <c r="E61" s="453"/>
      <c r="F61" s="453"/>
      <c r="G61" s="453"/>
      <c r="M61" s="850"/>
    </row>
    <row r="62" spans="1:18" ht="15">
      <c r="A62" s="58">
        <f>ROW()</f>
        <v>62</v>
      </c>
      <c r="D62" s="115" t="s">
        <v>213</v>
      </c>
      <c r="E62" s="453"/>
      <c r="F62" s="257" cm="1">
        <f t="array" ref="F62">INDEX('F3. Base Capex'!K$21:K$50,MATCH('F4. Actuals vs Forecasts'!D62,'F3. Base Capex'!F$21:F$50,0),0)</f>
        <v>33191462</v>
      </c>
      <c r="G62" s="1206" t="s">
        <v>422</v>
      </c>
      <c r="H62" s="967" t="s">
        <v>422</v>
      </c>
      <c r="I62" s="971" t="s">
        <v>422</v>
      </c>
      <c r="J62" s="971" t="s">
        <v>422</v>
      </c>
      <c r="K62" s="967" t="s">
        <v>422</v>
      </c>
      <c r="L62" s="971" t="s">
        <v>422</v>
      </c>
      <c r="M62" s="850"/>
      <c r="O62" s="471" t="s">
        <v>115</v>
      </c>
    </row>
    <row r="63" spans="1:18" ht="15">
      <c r="A63" s="839">
        <f>ROW()</f>
        <v>63</v>
      </c>
      <c r="D63" s="116" t="s">
        <v>279</v>
      </c>
      <c r="E63" s="453"/>
      <c r="F63" s="257" cm="1">
        <f t="array" ref="F63">INDEX('F3. Base Capex'!K$21:K$50,MATCH('F4. Actuals vs Forecasts'!D63,'F3. Base Capex'!F$21:F$50,0),0)</f>
        <v>1795688.0000000005</v>
      </c>
      <c r="G63" s="1206" t="s">
        <v>422</v>
      </c>
      <c r="H63" s="967" t="s">
        <v>422</v>
      </c>
      <c r="I63" s="971" t="s">
        <v>422</v>
      </c>
      <c r="J63" s="971" t="s">
        <v>422</v>
      </c>
      <c r="K63" s="967" t="s">
        <v>422</v>
      </c>
      <c r="L63" s="971" t="s">
        <v>422</v>
      </c>
      <c r="M63" s="850"/>
      <c r="O63" s="471" t="s">
        <v>115</v>
      </c>
      <c r="P63" s="363"/>
      <c r="Q63" s="363"/>
      <c r="R63" s="363"/>
    </row>
    <row r="64" spans="1:18" ht="15">
      <c r="A64" s="58">
        <f>ROW()</f>
        <v>64</v>
      </c>
      <c r="D64" s="116" t="s">
        <v>280</v>
      </c>
      <c r="E64" s="453"/>
      <c r="F64" s="257" cm="1">
        <f t="array" ref="F64">INDEX('F3. Base Capex'!K$21:K$50,MATCH('F4. Actuals vs Forecasts'!D64,'F3. Base Capex'!F$21:F$50,0),0)</f>
        <v>0</v>
      </c>
      <c r="G64" s="1206" t="s">
        <v>422</v>
      </c>
      <c r="H64" s="967" t="s">
        <v>422</v>
      </c>
      <c r="I64" s="971" t="s">
        <v>422</v>
      </c>
      <c r="J64" s="971" t="s">
        <v>422</v>
      </c>
      <c r="K64" s="967" t="s">
        <v>422</v>
      </c>
      <c r="L64" s="971" t="s">
        <v>422</v>
      </c>
      <c r="M64" s="850"/>
      <c r="O64" s="471" t="s">
        <v>115</v>
      </c>
      <c r="P64" s="363"/>
      <c r="Q64" s="363"/>
      <c r="R64" s="363"/>
    </row>
    <row r="65" spans="1:18" ht="15">
      <c r="A65" s="58">
        <f>ROW()</f>
        <v>65</v>
      </c>
      <c r="D65" s="116" t="s">
        <v>212</v>
      </c>
      <c r="E65" s="453"/>
      <c r="F65" s="257" cm="1">
        <f t="array" ref="F65">INDEX('F3. Base Capex'!K$21:K$50,MATCH('F4. Actuals vs Forecasts'!D65,'F3. Base Capex'!F$21:F$50,0),0)</f>
        <v>48463912.68</v>
      </c>
      <c r="G65" s="1206" t="s">
        <v>422</v>
      </c>
      <c r="H65" s="967" t="s">
        <v>422</v>
      </c>
      <c r="I65" s="971" t="s">
        <v>422</v>
      </c>
      <c r="J65" s="971" t="s">
        <v>422</v>
      </c>
      <c r="K65" s="967" t="s">
        <v>422</v>
      </c>
      <c r="L65" s="971" t="s">
        <v>422</v>
      </c>
      <c r="M65" s="850"/>
      <c r="O65" s="471" t="s">
        <v>115</v>
      </c>
      <c r="P65" s="363"/>
      <c r="Q65" s="363"/>
      <c r="R65" s="363"/>
    </row>
    <row r="66" spans="1:18" ht="15">
      <c r="A66" s="58">
        <f>ROW()</f>
        <v>66</v>
      </c>
      <c r="D66" s="116" t="s">
        <v>214</v>
      </c>
      <c r="E66" s="453"/>
      <c r="F66" s="257" cm="1">
        <f t="array" ref="F66">INDEX('F3. Base Capex'!K$21:K$50,MATCH('F4. Actuals vs Forecasts'!D66,'F3. Base Capex'!F$21:F$50,0),0)</f>
        <v>1440363.9999999998</v>
      </c>
      <c r="G66" s="1206" t="s">
        <v>422</v>
      </c>
      <c r="H66" s="967" t="s">
        <v>422</v>
      </c>
      <c r="I66" s="971" t="s">
        <v>422</v>
      </c>
      <c r="J66" s="971" t="s">
        <v>422</v>
      </c>
      <c r="K66" s="967" t="s">
        <v>422</v>
      </c>
      <c r="L66" s="971" t="s">
        <v>422</v>
      </c>
      <c r="M66" s="850"/>
      <c r="O66" s="471" t="s">
        <v>115</v>
      </c>
      <c r="P66" s="363"/>
      <c r="Q66" s="363"/>
      <c r="R66" s="363"/>
    </row>
    <row r="67" spans="1:18" ht="15">
      <c r="A67" s="839">
        <f>ROW()</f>
        <v>67</v>
      </c>
      <c r="D67" s="116" t="s">
        <v>215</v>
      </c>
      <c r="E67" s="453"/>
      <c r="F67" s="257" cm="1">
        <f t="array" ref="F67">INDEX('F3. Base Capex'!K$21:K$50,MATCH('F4. Actuals vs Forecasts'!D67,'F3. Base Capex'!F$21:F$50,0),0)</f>
        <v>16513010</v>
      </c>
      <c r="G67" s="1206" t="s">
        <v>422</v>
      </c>
      <c r="H67" s="967" t="s">
        <v>422</v>
      </c>
      <c r="I67" s="971" t="s">
        <v>422</v>
      </c>
      <c r="J67" s="971" t="s">
        <v>422</v>
      </c>
      <c r="K67" s="967" t="s">
        <v>422</v>
      </c>
      <c r="L67" s="971" t="s">
        <v>422</v>
      </c>
      <c r="M67" s="850"/>
      <c r="O67" s="471" t="s">
        <v>115</v>
      </c>
      <c r="P67" s="363"/>
      <c r="Q67" s="363"/>
      <c r="R67" s="363"/>
    </row>
    <row r="68" spans="1:18" ht="15">
      <c r="A68" s="58">
        <f>ROW()</f>
        <v>68</v>
      </c>
      <c r="D68" s="116" t="s">
        <v>281</v>
      </c>
      <c r="E68" s="453"/>
      <c r="F68" s="257" cm="1">
        <f t="array" ref="F68">INDEX('F3. Base Capex'!K$21:K$50,MATCH('F4. Actuals vs Forecasts'!D68,'F3. Base Capex'!F$21:F$50,0),0)</f>
        <v>718668</v>
      </c>
      <c r="G68" s="1206" t="s">
        <v>422</v>
      </c>
      <c r="H68" s="967" t="s">
        <v>422</v>
      </c>
      <c r="I68" s="971" t="s">
        <v>422</v>
      </c>
      <c r="J68" s="971" t="s">
        <v>422</v>
      </c>
      <c r="K68" s="967" t="s">
        <v>422</v>
      </c>
      <c r="L68" s="971" t="s">
        <v>422</v>
      </c>
      <c r="M68" s="850"/>
      <c r="O68" s="471" t="s">
        <v>115</v>
      </c>
      <c r="P68" s="363"/>
      <c r="Q68" s="363"/>
      <c r="R68" s="363"/>
    </row>
    <row r="69" spans="1:18" ht="15">
      <c r="A69" s="58">
        <f>ROW()</f>
        <v>69</v>
      </c>
      <c r="D69" s="116" t="s">
        <v>282</v>
      </c>
      <c r="E69" s="453"/>
      <c r="F69" s="257" cm="1">
        <f t="array" ref="F69">INDEX('F3. Base Capex'!K$21:K$50,MATCH('F4. Actuals vs Forecasts'!D69,'F3. Base Capex'!F$21:F$50,0),0)</f>
        <v>4031968</v>
      </c>
      <c r="G69" s="1206" t="s">
        <v>422</v>
      </c>
      <c r="H69" s="967" t="s">
        <v>422</v>
      </c>
      <c r="I69" s="971" t="s">
        <v>422</v>
      </c>
      <c r="J69" s="971" t="s">
        <v>422</v>
      </c>
      <c r="K69" s="967" t="s">
        <v>422</v>
      </c>
      <c r="L69" s="971" t="s">
        <v>422</v>
      </c>
      <c r="M69" s="850"/>
      <c r="O69" s="471" t="s">
        <v>115</v>
      </c>
      <c r="P69" s="363"/>
      <c r="Q69" s="363"/>
      <c r="R69" s="363"/>
    </row>
    <row r="70" spans="1:18" ht="15">
      <c r="A70" s="58">
        <f>ROW()</f>
        <v>70</v>
      </c>
      <c r="D70" s="116" t="s">
        <v>283</v>
      </c>
      <c r="E70" s="453"/>
      <c r="F70" s="257" cm="1">
        <f t="array" ref="F70">INDEX('F3. Base Capex'!K$21:K$50,MATCH('F4. Actuals vs Forecasts'!D70,'F3. Base Capex'!F$21:F$50,0),0)</f>
        <v>2904788</v>
      </c>
      <c r="G70" s="1206" t="s">
        <v>422</v>
      </c>
      <c r="H70" s="967" t="s">
        <v>422</v>
      </c>
      <c r="I70" s="971" t="s">
        <v>422</v>
      </c>
      <c r="J70" s="971" t="s">
        <v>422</v>
      </c>
      <c r="K70" s="967" t="s">
        <v>422</v>
      </c>
      <c r="L70" s="971" t="s">
        <v>422</v>
      </c>
      <c r="M70" s="850"/>
      <c r="O70" s="471" t="s">
        <v>115</v>
      </c>
      <c r="P70" s="363"/>
      <c r="Q70" s="363"/>
      <c r="R70" s="363"/>
    </row>
    <row r="71" spans="1:18" ht="15">
      <c r="A71" s="839">
        <f>ROW()</f>
        <v>71</v>
      </c>
      <c r="D71" s="116" t="s">
        <v>284</v>
      </c>
      <c r="E71" s="453"/>
      <c r="F71" s="257" cm="1">
        <f t="array" ref="F71">INDEX('F3. Base Capex'!K$21:K$50,MATCH('F4. Actuals vs Forecasts'!D71,'F3. Base Capex'!F$21:F$50,0),0)</f>
        <v>2558001</v>
      </c>
      <c r="G71" s="1206" t="s">
        <v>422</v>
      </c>
      <c r="H71" s="967" t="s">
        <v>422</v>
      </c>
      <c r="I71" s="971" t="s">
        <v>422</v>
      </c>
      <c r="J71" s="971" t="s">
        <v>422</v>
      </c>
      <c r="K71" s="967" t="s">
        <v>422</v>
      </c>
      <c r="L71" s="971" t="s">
        <v>422</v>
      </c>
      <c r="M71" s="850"/>
      <c r="O71" s="471" t="s">
        <v>115</v>
      </c>
      <c r="P71" s="363"/>
      <c r="Q71" s="363"/>
      <c r="R71" s="363"/>
    </row>
    <row r="72" spans="1:18" ht="15">
      <c r="A72" s="58">
        <f>ROW()</f>
        <v>72</v>
      </c>
      <c r="D72" s="116" t="s">
        <v>285</v>
      </c>
      <c r="E72" s="453"/>
      <c r="F72" s="257" cm="1">
        <f t="array" ref="F72">INDEX('F3. Base Capex'!K$21:K$50,MATCH('F4. Actuals vs Forecasts'!D72,'F3. Base Capex'!F$21:F$50,0),0)</f>
        <v>6254533</v>
      </c>
      <c r="G72" s="1206" t="s">
        <v>422</v>
      </c>
      <c r="H72" s="967" t="s">
        <v>422</v>
      </c>
      <c r="I72" s="971" t="s">
        <v>422</v>
      </c>
      <c r="J72" s="971" t="s">
        <v>422</v>
      </c>
      <c r="K72" s="967" t="s">
        <v>422</v>
      </c>
      <c r="L72" s="971" t="s">
        <v>422</v>
      </c>
      <c r="M72" s="850"/>
      <c r="O72" s="471" t="s">
        <v>115</v>
      </c>
      <c r="P72" s="363"/>
      <c r="Q72" s="363"/>
      <c r="R72" s="363"/>
    </row>
    <row r="73" spans="1:18" ht="15">
      <c r="A73" s="58">
        <f>ROW()</f>
        <v>73</v>
      </c>
      <c r="D73" s="116" t="s">
        <v>286</v>
      </c>
      <c r="E73" s="453"/>
      <c r="F73" s="257" cm="1">
        <f t="array" ref="F73">INDEX('F3. Base Capex'!K$21:K$50,MATCH('F4. Actuals vs Forecasts'!D73,'F3. Base Capex'!F$21:F$50,0),0)</f>
        <v>30671176</v>
      </c>
      <c r="G73" s="1206" t="s">
        <v>422</v>
      </c>
      <c r="H73" s="967" t="s">
        <v>422</v>
      </c>
      <c r="I73" s="971" t="s">
        <v>422</v>
      </c>
      <c r="J73" s="971" t="s">
        <v>422</v>
      </c>
      <c r="K73" s="967" t="s">
        <v>422</v>
      </c>
      <c r="L73" s="971" t="s">
        <v>422</v>
      </c>
      <c r="M73" s="850"/>
      <c r="O73" s="471" t="s">
        <v>115</v>
      </c>
      <c r="P73" s="363"/>
      <c r="Q73" s="363"/>
      <c r="R73" s="363"/>
    </row>
    <row r="74" spans="1:18" ht="15">
      <c r="A74" s="58">
        <f>ROW()</f>
        <v>74</v>
      </c>
      <c r="D74" s="116" t="s">
        <v>287</v>
      </c>
      <c r="E74" s="453"/>
      <c r="F74" s="257" cm="1">
        <f t="array" ref="F74">INDEX('F3. Base Capex'!K$21:K$50,MATCH('F4. Actuals vs Forecasts'!D74,'F3. Base Capex'!F$21:F$50,0),0)</f>
        <v>5684479</v>
      </c>
      <c r="G74" s="1206" t="s">
        <v>422</v>
      </c>
      <c r="H74" s="967" t="s">
        <v>422</v>
      </c>
      <c r="I74" s="971" t="s">
        <v>422</v>
      </c>
      <c r="J74" s="971" t="s">
        <v>422</v>
      </c>
      <c r="K74" s="967" t="s">
        <v>422</v>
      </c>
      <c r="L74" s="971" t="s">
        <v>422</v>
      </c>
      <c r="M74" s="850"/>
      <c r="O74" s="471" t="s">
        <v>115</v>
      </c>
      <c r="P74" s="363"/>
      <c r="Q74" s="363"/>
      <c r="R74" s="363"/>
    </row>
    <row r="75" spans="1:18" ht="15">
      <c r="A75" s="839">
        <f>ROW()</f>
        <v>75</v>
      </c>
      <c r="D75" s="116" t="s">
        <v>289</v>
      </c>
      <c r="E75" s="453"/>
      <c r="F75" s="257" cm="1">
        <f t="array" ref="F75">INDEX('F3. Base Capex'!K$21:K$50,MATCH('F4. Actuals vs Forecasts'!D75,'F3. Base Capex'!F$21:F$50,0),0)</f>
        <v>1868163</v>
      </c>
      <c r="G75" s="1206" t="s">
        <v>422</v>
      </c>
      <c r="H75" s="967" t="s">
        <v>422</v>
      </c>
      <c r="I75" s="971" t="s">
        <v>422</v>
      </c>
      <c r="J75" s="971" t="s">
        <v>422</v>
      </c>
      <c r="K75" s="967" t="s">
        <v>422</v>
      </c>
      <c r="L75" s="971" t="s">
        <v>422</v>
      </c>
      <c r="M75" s="850"/>
      <c r="O75" s="471" t="s">
        <v>115</v>
      </c>
      <c r="P75" s="363"/>
      <c r="Q75" s="363"/>
      <c r="R75" s="363"/>
    </row>
    <row r="76" spans="1:18" ht="15">
      <c r="A76" s="58">
        <f>ROW()</f>
        <v>76</v>
      </c>
      <c r="D76" s="116" t="s">
        <v>290</v>
      </c>
      <c r="E76" s="453"/>
      <c r="F76" s="257" cm="1">
        <f t="array" ref="F76">INDEX('F3. Base Capex'!K$21:K$50,MATCH('F4. Actuals vs Forecasts'!D76,'F3. Base Capex'!F$21:F$50,0),0)</f>
        <v>10697535</v>
      </c>
      <c r="G76" s="1206" t="s">
        <v>422</v>
      </c>
      <c r="H76" s="967" t="s">
        <v>422</v>
      </c>
      <c r="I76" s="971" t="s">
        <v>422</v>
      </c>
      <c r="J76" s="971" t="s">
        <v>422</v>
      </c>
      <c r="K76" s="967" t="s">
        <v>422</v>
      </c>
      <c r="L76" s="971" t="s">
        <v>422</v>
      </c>
      <c r="M76" s="850"/>
      <c r="O76" s="471" t="s">
        <v>115</v>
      </c>
      <c r="P76" s="363"/>
      <c r="Q76" s="363"/>
      <c r="R76" s="363"/>
    </row>
    <row r="77" spans="1:18" ht="15">
      <c r="A77" s="58">
        <f>ROW()</f>
        <v>77</v>
      </c>
      <c r="D77" s="116" t="s">
        <v>291</v>
      </c>
      <c r="E77" s="453"/>
      <c r="F77" s="257" cm="1">
        <f t="array" ref="F77">INDEX('F3. Base Capex'!K$21:K$50,MATCH('F4. Actuals vs Forecasts'!D77,'F3. Base Capex'!F$21:F$50,0),0)</f>
        <v>7089969.9999999991</v>
      </c>
      <c r="G77" s="1206" t="s">
        <v>422</v>
      </c>
      <c r="H77" s="967" t="s">
        <v>422</v>
      </c>
      <c r="I77" s="971" t="s">
        <v>422</v>
      </c>
      <c r="J77" s="971" t="s">
        <v>422</v>
      </c>
      <c r="K77" s="967" t="s">
        <v>422</v>
      </c>
      <c r="L77" s="971" t="s">
        <v>422</v>
      </c>
      <c r="M77" s="850"/>
      <c r="O77" s="471" t="s">
        <v>115</v>
      </c>
      <c r="P77" s="363"/>
      <c r="Q77" s="363"/>
      <c r="R77" s="363"/>
    </row>
    <row r="78" spans="1:18" ht="15">
      <c r="A78" s="58">
        <f>ROW()</f>
        <v>78</v>
      </c>
      <c r="D78" s="116" t="s">
        <v>292</v>
      </c>
      <c r="E78" s="453"/>
      <c r="F78" s="257" cm="1">
        <f t="array" ref="F78">INDEX('F3. Base Capex'!K$21:K$50,MATCH('F4. Actuals vs Forecasts'!D78,'F3. Base Capex'!F$21:F$50,0),0)</f>
        <v>3700653</v>
      </c>
      <c r="G78" s="1206" t="s">
        <v>422</v>
      </c>
      <c r="H78" s="967" t="s">
        <v>422</v>
      </c>
      <c r="I78" s="971" t="s">
        <v>422</v>
      </c>
      <c r="J78" s="971" t="s">
        <v>422</v>
      </c>
      <c r="K78" s="967" t="s">
        <v>422</v>
      </c>
      <c r="L78" s="971" t="s">
        <v>422</v>
      </c>
      <c r="M78" s="850"/>
      <c r="O78" s="471" t="s">
        <v>115</v>
      </c>
      <c r="P78" s="363"/>
      <c r="Q78" s="363"/>
      <c r="R78" s="363"/>
    </row>
    <row r="79" spans="1:18" ht="15">
      <c r="A79" s="839">
        <f>ROW()</f>
        <v>79</v>
      </c>
      <c r="D79" s="116" t="s">
        <v>293</v>
      </c>
      <c r="E79" s="453"/>
      <c r="F79" s="257" cm="1">
        <f t="array" ref="F79">INDEX('F3. Base Capex'!K$21:K$50,MATCH('F4. Actuals vs Forecasts'!D79,'F3. Base Capex'!F$21:F$50,0),0)</f>
        <v>3583167</v>
      </c>
      <c r="G79" s="1206" t="s">
        <v>422</v>
      </c>
      <c r="H79" s="967" t="s">
        <v>422</v>
      </c>
      <c r="I79" s="971" t="s">
        <v>422</v>
      </c>
      <c r="J79" s="971" t="s">
        <v>422</v>
      </c>
      <c r="K79" s="967" t="s">
        <v>422</v>
      </c>
      <c r="L79" s="971" t="s">
        <v>422</v>
      </c>
      <c r="M79" s="850"/>
      <c r="O79" s="471" t="s">
        <v>115</v>
      </c>
      <c r="P79" s="363"/>
      <c r="Q79" s="363"/>
      <c r="R79" s="363"/>
    </row>
    <row r="80" spans="1:18" ht="15">
      <c r="A80" s="58">
        <f>ROW()</f>
        <v>80</v>
      </c>
      <c r="D80" s="116" t="s">
        <v>294</v>
      </c>
      <c r="E80" s="453"/>
      <c r="F80" s="257" cm="1">
        <f t="array" ref="F80">INDEX('F3. Base Capex'!K$21:K$50,MATCH('F4. Actuals vs Forecasts'!D80,'F3. Base Capex'!F$21:F$50,0),0)</f>
        <v>2196741</v>
      </c>
      <c r="G80" s="1206" t="s">
        <v>422</v>
      </c>
      <c r="H80" s="967" t="s">
        <v>422</v>
      </c>
      <c r="I80" s="971" t="s">
        <v>422</v>
      </c>
      <c r="J80" s="971" t="s">
        <v>422</v>
      </c>
      <c r="K80" s="967" t="s">
        <v>422</v>
      </c>
      <c r="L80" s="971" t="s">
        <v>422</v>
      </c>
      <c r="M80" s="850"/>
      <c r="O80" s="471" t="s">
        <v>115</v>
      </c>
      <c r="P80" s="363"/>
      <c r="Q80" s="363"/>
      <c r="R80" s="363"/>
    </row>
    <row r="81" spans="1:18" ht="15">
      <c r="A81" s="58">
        <f>ROW()</f>
        <v>81</v>
      </c>
      <c r="D81" s="501" t="s">
        <v>296</v>
      </c>
      <c r="E81" s="453"/>
      <c r="F81" s="257" cm="1">
        <f t="array" ref="F81">INDEX('F3. Base Capex'!K$21:K$50,MATCH('F4. Actuals vs Forecasts'!D81,'F3. Base Capex'!F$21:F$50,0),0)</f>
        <v>700396</v>
      </c>
      <c r="G81" s="1206" t="s">
        <v>422</v>
      </c>
      <c r="H81" s="967" t="s">
        <v>422</v>
      </c>
      <c r="I81" s="971" t="s">
        <v>422</v>
      </c>
      <c r="J81" s="971" t="s">
        <v>422</v>
      </c>
      <c r="K81" s="967" t="s">
        <v>422</v>
      </c>
      <c r="L81" s="971" t="s">
        <v>422</v>
      </c>
      <c r="M81" s="850"/>
      <c r="O81" s="471" t="s">
        <v>115</v>
      </c>
      <c r="P81" s="363"/>
      <c r="Q81" s="363"/>
      <c r="R81" s="363"/>
    </row>
    <row r="82" spans="1:18" ht="15">
      <c r="A82" s="58">
        <f>ROW()</f>
        <v>82</v>
      </c>
      <c r="D82" s="116" t="s">
        <v>295</v>
      </c>
      <c r="E82" s="453"/>
      <c r="F82" s="257" cm="1">
        <f t="array" ref="F82">INDEX('F3. Base Capex'!K$21:K$50,MATCH('F4. Actuals vs Forecasts'!D82,'F3. Base Capex'!F$21:F$50,0),0)</f>
        <v>8673551</v>
      </c>
      <c r="G82" s="1206" t="s">
        <v>422</v>
      </c>
      <c r="H82" s="967" t="s">
        <v>422</v>
      </c>
      <c r="I82" s="971" t="s">
        <v>422</v>
      </c>
      <c r="J82" s="971" t="s">
        <v>422</v>
      </c>
      <c r="K82" s="967" t="s">
        <v>422</v>
      </c>
      <c r="L82" s="971" t="s">
        <v>422</v>
      </c>
      <c r="M82" s="850"/>
      <c r="O82" s="471" t="s">
        <v>115</v>
      </c>
      <c r="P82" s="363"/>
      <c r="Q82" s="363"/>
      <c r="R82" s="363"/>
    </row>
    <row r="83" spans="1:18" ht="15">
      <c r="A83" s="58">
        <f>ROW()</f>
        <v>83</v>
      </c>
      <c r="D83" s="501" t="s">
        <v>217</v>
      </c>
      <c r="E83" s="453"/>
      <c r="F83" s="257" cm="1">
        <f t="array" ref="F83">INDEX('F3. Base Capex'!K$21:K$50,MATCH('F4. Actuals vs Forecasts'!D83,'F3. Base Capex'!F$21:F$50,0),0)</f>
        <v>24601589</v>
      </c>
      <c r="G83" s="1206" t="s">
        <v>422</v>
      </c>
      <c r="H83" s="967" t="s">
        <v>422</v>
      </c>
      <c r="I83" s="971" t="s">
        <v>422</v>
      </c>
      <c r="J83" s="971" t="s">
        <v>422</v>
      </c>
      <c r="K83" s="967" t="s">
        <v>422</v>
      </c>
      <c r="L83" s="971" t="s">
        <v>422</v>
      </c>
      <c r="M83" s="850"/>
      <c r="O83" s="471" t="s">
        <v>115</v>
      </c>
      <c r="P83" s="363"/>
      <c r="Q83" s="363"/>
      <c r="R83" s="363"/>
    </row>
    <row r="84" spans="1:18" ht="15">
      <c r="A84" s="839">
        <f>ROW()</f>
        <v>84</v>
      </c>
      <c r="D84" s="116" t="s">
        <v>299</v>
      </c>
      <c r="E84" s="453"/>
      <c r="F84" s="257" cm="1">
        <f t="array" ref="F84">INDEX('F3. Base Capex'!K$21:K$50,MATCH('F4. Actuals vs Forecasts'!D84,'F3. Base Capex'!F$21:F$50,0),0)</f>
        <v>55702469.000000007</v>
      </c>
      <c r="G84" s="1206" t="s">
        <v>422</v>
      </c>
      <c r="H84" s="967" t="s">
        <v>422</v>
      </c>
      <c r="I84" s="971" t="s">
        <v>422</v>
      </c>
      <c r="J84" s="971" t="s">
        <v>422</v>
      </c>
      <c r="K84" s="967" t="s">
        <v>422</v>
      </c>
      <c r="L84" s="971" t="s">
        <v>422</v>
      </c>
      <c r="M84" s="850"/>
      <c r="O84" s="471" t="s">
        <v>115</v>
      </c>
      <c r="P84" s="363"/>
      <c r="Q84" s="363"/>
      <c r="R84" s="363"/>
    </row>
    <row r="85" spans="1:18" ht="15">
      <c r="A85" s="58">
        <f>ROW()</f>
        <v>85</v>
      </c>
      <c r="D85" s="116" t="s">
        <v>204</v>
      </c>
      <c r="E85" s="453"/>
      <c r="F85" s="257" cm="1">
        <f t="array" ref="F85">INDEX('F3. Base Capex'!K$21:K$50,MATCH('F4. Actuals vs Forecasts'!D85,'F3. Base Capex'!F$21:F$50,0),0)</f>
        <v>16813227</v>
      </c>
      <c r="G85" s="1206" t="s">
        <v>422</v>
      </c>
      <c r="H85" s="967" t="s">
        <v>422</v>
      </c>
      <c r="I85" s="971" t="s">
        <v>422</v>
      </c>
      <c r="J85" s="971" t="s">
        <v>422</v>
      </c>
      <c r="K85" s="967" t="s">
        <v>422</v>
      </c>
      <c r="L85" s="971" t="s">
        <v>422</v>
      </c>
      <c r="M85" s="850"/>
      <c r="O85" s="471" t="s">
        <v>115</v>
      </c>
      <c r="P85" s="363"/>
      <c r="Q85" s="363"/>
      <c r="R85" s="363"/>
    </row>
    <row r="86" spans="1:18" ht="15">
      <c r="A86" s="58">
        <f>ROW()</f>
        <v>86</v>
      </c>
      <c r="D86" s="116" t="s">
        <v>207</v>
      </c>
      <c r="E86" s="453"/>
      <c r="F86" s="257" cm="1">
        <f t="array" ref="F86">INDEX('F3. Base Capex'!K$21:K$50,MATCH('F4. Actuals vs Forecasts'!D86,'F3. Base Capex'!F$21:F$50,0),0)</f>
        <v>17639445</v>
      </c>
      <c r="G86" s="1206" t="s">
        <v>422</v>
      </c>
      <c r="H86" s="967" t="s">
        <v>422</v>
      </c>
      <c r="I86" s="971" t="s">
        <v>422</v>
      </c>
      <c r="J86" s="971" t="s">
        <v>422</v>
      </c>
      <c r="K86" s="967" t="s">
        <v>422</v>
      </c>
      <c r="L86" s="971" t="s">
        <v>422</v>
      </c>
      <c r="M86" s="850"/>
      <c r="O86" s="471" t="s">
        <v>115</v>
      </c>
      <c r="P86" s="363"/>
      <c r="Q86" s="363"/>
      <c r="R86" s="363"/>
    </row>
    <row r="87" spans="1:18" ht="15">
      <c r="A87" s="58">
        <f>ROW()</f>
        <v>87</v>
      </c>
      <c r="D87" s="116" t="s">
        <v>300</v>
      </c>
      <c r="E87" s="453"/>
      <c r="F87" s="257" cm="1">
        <f t="array" ref="F87">INDEX('F3. Base Capex'!K$21:K$50,MATCH('F4. Actuals vs Forecasts'!D87,'F3. Base Capex'!F$21:F$50,0),0)</f>
        <v>9074071</v>
      </c>
      <c r="G87" s="1206" t="s">
        <v>422</v>
      </c>
      <c r="H87" s="967" t="s">
        <v>422</v>
      </c>
      <c r="I87" s="971" t="s">
        <v>422</v>
      </c>
      <c r="J87" s="971" t="s">
        <v>422</v>
      </c>
      <c r="K87" s="967" t="s">
        <v>422</v>
      </c>
      <c r="L87" s="971" t="s">
        <v>422</v>
      </c>
      <c r="M87" s="850"/>
      <c r="O87" s="471" t="s">
        <v>115</v>
      </c>
      <c r="P87" s="363"/>
      <c r="Q87" s="363"/>
      <c r="R87" s="363"/>
    </row>
    <row r="88" spans="1:18" ht="15">
      <c r="A88" s="839">
        <f>ROW()</f>
        <v>88</v>
      </c>
      <c r="D88" s="116" t="s">
        <v>206</v>
      </c>
      <c r="E88" s="453"/>
      <c r="F88" s="257" cm="1">
        <f t="array" ref="F88">INDEX('F3. Base Capex'!K$21:K$50,MATCH('F4. Actuals vs Forecasts'!D88,'F3. Base Capex'!F$21:F$50,0),0)</f>
        <v>10475871</v>
      </c>
      <c r="G88" s="1206" t="s">
        <v>422</v>
      </c>
      <c r="H88" s="967" t="s">
        <v>422</v>
      </c>
      <c r="I88" s="971" t="s">
        <v>422</v>
      </c>
      <c r="J88" s="971" t="s">
        <v>422</v>
      </c>
      <c r="K88" s="967" t="s">
        <v>422</v>
      </c>
      <c r="L88" s="971" t="s">
        <v>422</v>
      </c>
      <c r="M88" s="850"/>
      <c r="O88" s="471" t="s">
        <v>115</v>
      </c>
      <c r="P88" s="363"/>
      <c r="Q88" s="363"/>
      <c r="R88" s="363"/>
    </row>
    <row r="89" spans="1:18" ht="15">
      <c r="A89" s="58">
        <f>ROW()</f>
        <v>89</v>
      </c>
      <c r="D89" s="116" t="s">
        <v>209</v>
      </c>
      <c r="E89" s="453"/>
      <c r="F89" s="257" cm="1">
        <f t="array" ref="F89">INDEX('F3. Base Capex'!K$21:K$50,MATCH('F4. Actuals vs Forecasts'!D89,'F3. Base Capex'!F$21:F$50,0),0)</f>
        <v>13564950.000000002</v>
      </c>
      <c r="G89" s="1206" t="s">
        <v>422</v>
      </c>
      <c r="H89" s="967" t="s">
        <v>422</v>
      </c>
      <c r="I89" s="971" t="s">
        <v>422</v>
      </c>
      <c r="J89" s="971" t="s">
        <v>422</v>
      </c>
      <c r="K89" s="967" t="s">
        <v>422</v>
      </c>
      <c r="L89" s="971" t="s">
        <v>422</v>
      </c>
      <c r="M89" s="850"/>
      <c r="O89" s="471" t="s">
        <v>115</v>
      </c>
      <c r="P89" s="363"/>
      <c r="Q89" s="363"/>
      <c r="R89" s="363"/>
    </row>
    <row r="90" spans="1:18" ht="15">
      <c r="A90" s="58">
        <f>ROW()</f>
        <v>90</v>
      </c>
      <c r="D90" s="116" t="s">
        <v>208</v>
      </c>
      <c r="E90" s="453"/>
      <c r="F90" s="257" cm="1">
        <f t="array" ref="F90">INDEX('F3. Base Capex'!K$21:K$50,MATCH('F4. Actuals vs Forecasts'!D90,'F3. Base Capex'!F$21:F$50,0),0)</f>
        <v>6651104</v>
      </c>
      <c r="G90" s="1206" t="s">
        <v>422</v>
      </c>
      <c r="H90" s="967" t="s">
        <v>422</v>
      </c>
      <c r="I90" s="971" t="s">
        <v>422</v>
      </c>
      <c r="J90" s="971" t="s">
        <v>422</v>
      </c>
      <c r="K90" s="967" t="s">
        <v>422</v>
      </c>
      <c r="L90" s="971" t="s">
        <v>422</v>
      </c>
      <c r="M90" s="850"/>
      <c r="O90" s="471" t="s">
        <v>115</v>
      </c>
      <c r="P90" s="363"/>
      <c r="Q90" s="363"/>
      <c r="R90" s="363"/>
    </row>
    <row r="91" spans="1:18" ht="15.75" thickBot="1">
      <c r="A91" s="58">
        <f>ROW()</f>
        <v>91</v>
      </c>
      <c r="D91" s="116" t="s">
        <v>210</v>
      </c>
      <c r="E91" s="453"/>
      <c r="F91" s="257" cm="1">
        <f t="array" ref="F91">INDEX('F3. Base Capex'!K$21:K$50,MATCH('F4. Actuals vs Forecasts'!D91,'F3. Base Capex'!F$21:F$50,0),0)</f>
        <v>1675623</v>
      </c>
      <c r="G91" s="1206" t="s">
        <v>422</v>
      </c>
      <c r="H91" s="967" t="s">
        <v>422</v>
      </c>
      <c r="I91" s="971" t="s">
        <v>422</v>
      </c>
      <c r="J91" s="971" t="s">
        <v>422</v>
      </c>
      <c r="K91" s="967" t="s">
        <v>422</v>
      </c>
      <c r="L91" s="971" t="s">
        <v>422</v>
      </c>
      <c r="M91" s="850"/>
      <c r="O91" s="471" t="s">
        <v>115</v>
      </c>
      <c r="P91" s="363"/>
      <c r="Q91" s="363"/>
      <c r="R91" s="363"/>
    </row>
    <row r="92" spans="1:18" ht="15.75" thickBot="1">
      <c r="A92" s="839">
        <f>ROW()</f>
        <v>92</v>
      </c>
      <c r="D92" s="492" t="s">
        <v>301</v>
      </c>
      <c r="E92" s="453"/>
      <c r="F92" s="258">
        <f>SUM(F62:F91)</f>
        <v>348936574.68000001</v>
      </c>
      <c r="G92" s="259" t="s">
        <v>422</v>
      </c>
      <c r="H92" s="970" t="s">
        <v>422</v>
      </c>
      <c r="I92" s="971" t="s">
        <v>422</v>
      </c>
      <c r="J92" s="971" t="s">
        <v>422</v>
      </c>
      <c r="K92" s="967" t="s">
        <v>422</v>
      </c>
      <c r="L92" s="971" t="s">
        <v>422</v>
      </c>
      <c r="M92" s="850"/>
      <c r="O92" s="471" t="s">
        <v>115</v>
      </c>
      <c r="P92" s="363"/>
      <c r="Q92" s="363"/>
      <c r="R92" s="363"/>
    </row>
    <row r="93" spans="1:18" ht="15">
      <c r="A93" s="58">
        <f>ROW()</f>
        <v>93</v>
      </c>
      <c r="D93" s="452"/>
      <c r="E93" s="453"/>
      <c r="F93" s="453"/>
      <c r="G93" s="453"/>
      <c r="M93" s="850"/>
    </row>
    <row r="94" spans="1:18" ht="15">
      <c r="A94" s="58">
        <f>ROW()</f>
        <v>94</v>
      </c>
      <c r="C94" s="363"/>
      <c r="D94" s="116" t="s">
        <v>429</v>
      </c>
      <c r="E94" s="453"/>
      <c r="F94" s="257" cm="1">
        <f t="array" ref="F94">IFERROR(INDEX('F3. Base Capex'!$K$114:$K$128,MATCH('F4. Actuals vs Forecasts'!D94,'F3. Base Capex'!$F$114:$F$128,0),0),0)</f>
        <v>0</v>
      </c>
      <c r="G94" s="1206" t="s">
        <v>422</v>
      </c>
      <c r="H94" s="967" t="s">
        <v>422</v>
      </c>
      <c r="I94" s="971" t="s">
        <v>422</v>
      </c>
      <c r="J94" s="971" t="s">
        <v>422</v>
      </c>
      <c r="K94" s="967" t="s">
        <v>422</v>
      </c>
      <c r="L94" s="971" t="s">
        <v>422</v>
      </c>
      <c r="M94" s="850"/>
      <c r="O94" s="471" t="s">
        <v>115</v>
      </c>
      <c r="P94" s="363"/>
      <c r="Q94" s="363"/>
      <c r="R94" s="363"/>
    </row>
    <row r="95" spans="1:18" ht="15">
      <c r="A95" s="58">
        <f>ROW()</f>
        <v>95</v>
      </c>
      <c r="C95" s="363"/>
      <c r="D95" s="116" t="s">
        <v>430</v>
      </c>
      <c r="E95" s="453"/>
      <c r="F95" s="980" cm="1">
        <f t="array" ref="F95">IFERROR(INDEX('F3. Base Capex'!$K$114:$K$128,MATCH('F4. Actuals vs Forecasts'!D95,'F3. Base Capex'!$F$114:$F$128,0),0),0)</f>
        <v>0</v>
      </c>
      <c r="G95" s="1206" t="s">
        <v>422</v>
      </c>
      <c r="H95" s="967" t="s">
        <v>422</v>
      </c>
      <c r="I95" s="971" t="s">
        <v>422</v>
      </c>
      <c r="J95" s="971" t="s">
        <v>422</v>
      </c>
      <c r="K95" s="967" t="s">
        <v>422</v>
      </c>
      <c r="L95" s="971" t="s">
        <v>422</v>
      </c>
      <c r="M95" s="850"/>
      <c r="O95" s="471" t="s">
        <v>115</v>
      </c>
      <c r="P95" s="363"/>
      <c r="Q95" s="363"/>
      <c r="R95" s="363"/>
    </row>
    <row r="96" spans="1:18" ht="15">
      <c r="A96" s="839">
        <f>ROW()</f>
        <v>96</v>
      </c>
      <c r="C96" s="363"/>
      <c r="D96" s="116" t="s">
        <v>364</v>
      </c>
      <c r="E96" s="453"/>
      <c r="F96" s="980" cm="1">
        <f t="array" ref="F96">IFERROR(INDEX('F3. Base Capex'!$K$114:$K$128,MATCH('F4. Actuals vs Forecasts'!D96,'F3. Base Capex'!$F$114:$F$128,0),0),0)</f>
        <v>17102446.259999998</v>
      </c>
      <c r="G96" s="1206" t="s">
        <v>422</v>
      </c>
      <c r="H96" s="967" t="s">
        <v>422</v>
      </c>
      <c r="I96" s="971" t="s">
        <v>422</v>
      </c>
      <c r="J96" s="971" t="s">
        <v>422</v>
      </c>
      <c r="K96" s="967" t="s">
        <v>422</v>
      </c>
      <c r="L96" s="971" t="s">
        <v>422</v>
      </c>
      <c r="M96" s="850"/>
      <c r="O96" s="471" t="s">
        <v>115</v>
      </c>
      <c r="P96" s="363"/>
      <c r="Q96" s="363"/>
      <c r="R96" s="363"/>
    </row>
    <row r="97" spans="1:18" ht="15">
      <c r="A97" s="58">
        <f>ROW()</f>
        <v>97</v>
      </c>
      <c r="C97" s="363"/>
      <c r="D97" s="116" t="s">
        <v>365</v>
      </c>
      <c r="E97" s="453"/>
      <c r="F97" s="980" cm="1">
        <f t="array" ref="F97">IFERROR(INDEX('F3. Base Capex'!$K$114:$K$128,MATCH('F4. Actuals vs Forecasts'!D97,'F3. Base Capex'!$F$114:$F$128,0),0),0)</f>
        <v>0</v>
      </c>
      <c r="G97" s="1206" t="s">
        <v>422</v>
      </c>
      <c r="H97" s="967" t="s">
        <v>422</v>
      </c>
      <c r="I97" s="971" t="s">
        <v>422</v>
      </c>
      <c r="J97" s="971" t="s">
        <v>422</v>
      </c>
      <c r="K97" s="967" t="s">
        <v>422</v>
      </c>
      <c r="L97" s="971" t="s">
        <v>422</v>
      </c>
      <c r="M97" s="850"/>
      <c r="O97" s="471" t="s">
        <v>115</v>
      </c>
      <c r="P97" s="363"/>
      <c r="Q97" s="363"/>
      <c r="R97" s="363"/>
    </row>
    <row r="98" spans="1:18" ht="15">
      <c r="A98" s="58">
        <f>ROW()</f>
        <v>98</v>
      </c>
      <c r="C98" s="363"/>
      <c r="D98" s="116" t="s">
        <v>367</v>
      </c>
      <c r="E98" s="453"/>
      <c r="F98" s="980" cm="1">
        <f t="array" ref="F98">IFERROR(INDEX('F3. Base Capex'!$K$114:$K$128,MATCH('F4. Actuals vs Forecasts'!D98,'F3. Base Capex'!$F$114:$F$128,0),0),0)</f>
        <v>2899047</v>
      </c>
      <c r="G98" s="1206" t="s">
        <v>422</v>
      </c>
      <c r="H98" s="967" t="s">
        <v>422</v>
      </c>
      <c r="I98" s="971" t="s">
        <v>422</v>
      </c>
      <c r="J98" s="971" t="s">
        <v>422</v>
      </c>
      <c r="K98" s="967" t="s">
        <v>422</v>
      </c>
      <c r="L98" s="971" t="s">
        <v>422</v>
      </c>
      <c r="M98" s="850"/>
      <c r="O98" s="471" t="s">
        <v>115</v>
      </c>
      <c r="P98" s="363"/>
      <c r="Q98" s="363"/>
      <c r="R98" s="363"/>
    </row>
    <row r="99" spans="1:18" ht="15">
      <c r="A99" s="58">
        <f>ROW()</f>
        <v>99</v>
      </c>
      <c r="C99" s="363"/>
      <c r="D99" s="116" t="s">
        <v>431</v>
      </c>
      <c r="E99" s="453"/>
      <c r="F99" s="980" cm="1">
        <f t="array" ref="F99">IFERROR(INDEX('F3. Base Capex'!$K$114:$K$128,MATCH('F4. Actuals vs Forecasts'!D99,'F3. Base Capex'!$F$114:$F$128,0),0),0)</f>
        <v>0</v>
      </c>
      <c r="G99" s="1206" t="s">
        <v>422</v>
      </c>
      <c r="H99" s="967" t="s">
        <v>422</v>
      </c>
      <c r="I99" s="971" t="s">
        <v>422</v>
      </c>
      <c r="J99" s="971" t="s">
        <v>422</v>
      </c>
      <c r="K99" s="967" t="s">
        <v>422</v>
      </c>
      <c r="L99" s="971" t="s">
        <v>422</v>
      </c>
      <c r="M99" s="850"/>
      <c r="O99" s="471" t="s">
        <v>115</v>
      </c>
      <c r="P99" s="363"/>
      <c r="Q99" s="363"/>
      <c r="R99" s="363"/>
    </row>
    <row r="100" spans="1:18" ht="15">
      <c r="A100" s="839">
        <f>ROW()</f>
        <v>100</v>
      </c>
      <c r="C100" s="363"/>
      <c r="D100" s="116" t="s">
        <v>368</v>
      </c>
      <c r="E100" s="453"/>
      <c r="F100" s="980" cm="1">
        <f t="array" ref="F100">IFERROR(INDEX('F3. Base Capex'!$K$114:$K$128,MATCH('F4. Actuals vs Forecasts'!D100,'F3. Base Capex'!$F$114:$F$128,0),0),0)</f>
        <v>0</v>
      </c>
      <c r="G100" s="1206" t="s">
        <v>422</v>
      </c>
      <c r="H100" s="967" t="s">
        <v>422</v>
      </c>
      <c r="I100" s="971" t="s">
        <v>422</v>
      </c>
      <c r="J100" s="971" t="s">
        <v>422</v>
      </c>
      <c r="K100" s="967" t="s">
        <v>422</v>
      </c>
      <c r="L100" s="971" t="s">
        <v>422</v>
      </c>
      <c r="M100" s="850"/>
      <c r="O100" s="471" t="s">
        <v>115</v>
      </c>
      <c r="P100" s="363"/>
      <c r="Q100" s="363"/>
      <c r="R100" s="363"/>
    </row>
    <row r="101" spans="1:18" ht="15">
      <c r="A101" s="58">
        <f>ROW()</f>
        <v>101</v>
      </c>
      <c r="C101" s="363"/>
      <c r="D101" s="116" t="s">
        <v>432</v>
      </c>
      <c r="E101" s="453"/>
      <c r="F101" s="980" cm="1">
        <f t="array" ref="F101">IFERROR(INDEX('F3. Base Capex'!$K$114:$K$128,MATCH('F4. Actuals vs Forecasts'!D101,'F3. Base Capex'!$F$114:$F$128,0),0),0)</f>
        <v>0</v>
      </c>
      <c r="G101" s="1206" t="s">
        <v>422</v>
      </c>
      <c r="H101" s="967" t="s">
        <v>422</v>
      </c>
      <c r="I101" s="971" t="s">
        <v>422</v>
      </c>
      <c r="J101" s="971" t="s">
        <v>422</v>
      </c>
      <c r="K101" s="967" t="s">
        <v>422</v>
      </c>
      <c r="L101" s="971" t="s">
        <v>422</v>
      </c>
      <c r="M101" s="850"/>
      <c r="O101" s="471" t="s">
        <v>115</v>
      </c>
      <c r="P101" s="363"/>
      <c r="Q101" s="363"/>
      <c r="R101" s="363"/>
    </row>
    <row r="102" spans="1:18" ht="15">
      <c r="A102" s="58">
        <f>ROW()</f>
        <v>102</v>
      </c>
      <c r="C102" s="363"/>
      <c r="D102" s="116" t="s">
        <v>370</v>
      </c>
      <c r="E102" s="453"/>
      <c r="F102" s="980" cm="1">
        <f t="array" ref="F102">IFERROR(INDEX('F3. Base Capex'!$K$114:$K$128,MATCH('F4. Actuals vs Forecasts'!D102,'F3. Base Capex'!$F$114:$F$128,0),0),0)</f>
        <v>0</v>
      </c>
      <c r="G102" s="1206" t="s">
        <v>422</v>
      </c>
      <c r="H102" s="967" t="s">
        <v>422</v>
      </c>
      <c r="I102" s="971" t="s">
        <v>422</v>
      </c>
      <c r="J102" s="971" t="s">
        <v>422</v>
      </c>
      <c r="K102" s="967" t="s">
        <v>422</v>
      </c>
      <c r="L102" s="971" t="s">
        <v>422</v>
      </c>
      <c r="M102" s="850"/>
      <c r="O102" s="471" t="s">
        <v>115</v>
      </c>
      <c r="P102" s="363"/>
      <c r="Q102" s="363"/>
      <c r="R102" s="363"/>
    </row>
    <row r="103" spans="1:18" ht="15">
      <c r="A103" s="58">
        <f>ROW()</f>
        <v>103</v>
      </c>
      <c r="C103" s="363"/>
      <c r="D103" s="116" t="s">
        <v>371</v>
      </c>
      <c r="E103" s="453"/>
      <c r="F103" s="980" cm="1">
        <f t="array" ref="F103">IFERROR(INDEX('F3. Base Capex'!$K$114:$K$128,MATCH('F4. Actuals vs Forecasts'!D103,'F3. Base Capex'!$F$114:$F$128,0),0),0)</f>
        <v>0</v>
      </c>
      <c r="G103" s="1206" t="s">
        <v>422</v>
      </c>
      <c r="H103" s="967" t="s">
        <v>422</v>
      </c>
      <c r="I103" s="971" t="s">
        <v>422</v>
      </c>
      <c r="J103" s="971" t="s">
        <v>422</v>
      </c>
      <c r="K103" s="967" t="s">
        <v>422</v>
      </c>
      <c r="L103" s="971" t="s">
        <v>422</v>
      </c>
      <c r="M103" s="850"/>
      <c r="O103" s="471" t="s">
        <v>115</v>
      </c>
      <c r="P103" s="363"/>
      <c r="Q103" s="363"/>
      <c r="R103" s="363"/>
    </row>
    <row r="104" spans="1:18" ht="15">
      <c r="A104" s="839">
        <f>ROW()</f>
        <v>104</v>
      </c>
      <c r="C104" s="363"/>
      <c r="D104" s="116" t="s">
        <v>372</v>
      </c>
      <c r="E104" s="453"/>
      <c r="F104" s="980" cm="1">
        <f t="array" ref="F104">IFERROR(INDEX('F3. Base Capex'!$K$114:$K$128,MATCH('F4. Actuals vs Forecasts'!D104,'F3. Base Capex'!$F$114:$F$128,0),0),0)</f>
        <v>20329757.869999997</v>
      </c>
      <c r="G104" s="1206" t="s">
        <v>422</v>
      </c>
      <c r="H104" s="967" t="s">
        <v>422</v>
      </c>
      <c r="I104" s="971" t="s">
        <v>422</v>
      </c>
      <c r="J104" s="971" t="s">
        <v>422</v>
      </c>
      <c r="K104" s="967" t="s">
        <v>422</v>
      </c>
      <c r="L104" s="971" t="s">
        <v>422</v>
      </c>
      <c r="M104" s="850"/>
      <c r="O104" s="471" t="s">
        <v>115</v>
      </c>
      <c r="P104" s="363"/>
      <c r="Q104" s="363"/>
      <c r="R104" s="363"/>
    </row>
    <row r="105" spans="1:18" ht="15">
      <c r="A105" s="58">
        <f>ROW()</f>
        <v>105</v>
      </c>
      <c r="C105" s="363"/>
      <c r="D105" s="116" t="s">
        <v>374</v>
      </c>
      <c r="E105" s="453"/>
      <c r="F105" s="980" cm="1">
        <f t="array" ref="F105">IFERROR(INDEX('F3. Base Capex'!$K$114:$K$128,MATCH('F4. Actuals vs Forecasts'!D105,'F3. Base Capex'!$F$114:$F$128,0),0),0)</f>
        <v>0</v>
      </c>
      <c r="G105" s="1206" t="s">
        <v>422</v>
      </c>
      <c r="H105" s="967" t="s">
        <v>422</v>
      </c>
      <c r="I105" s="971" t="s">
        <v>422</v>
      </c>
      <c r="J105" s="971" t="s">
        <v>422</v>
      </c>
      <c r="K105" s="967" t="s">
        <v>422</v>
      </c>
      <c r="L105" s="971" t="s">
        <v>422</v>
      </c>
      <c r="M105" s="850"/>
      <c r="O105" s="471" t="s">
        <v>115</v>
      </c>
      <c r="P105" s="363"/>
      <c r="Q105" s="363"/>
      <c r="R105" s="363"/>
    </row>
    <row r="106" spans="1:18" ht="15">
      <c r="A106" s="58">
        <f>ROW()</f>
        <v>106</v>
      </c>
      <c r="C106" s="363"/>
      <c r="D106" s="116" t="s">
        <v>433</v>
      </c>
      <c r="E106" s="453"/>
      <c r="F106" s="980" cm="1">
        <f t="array" ref="F106">IFERROR(INDEX('F3. Base Capex'!$K$114:$K$128,MATCH('F4. Actuals vs Forecasts'!D106,'F3. Base Capex'!$F$114:$F$128,0),0),0)</f>
        <v>0</v>
      </c>
      <c r="G106" s="1206" t="s">
        <v>422</v>
      </c>
      <c r="H106" s="967" t="s">
        <v>422</v>
      </c>
      <c r="I106" s="971" t="s">
        <v>422</v>
      </c>
      <c r="J106" s="971" t="s">
        <v>422</v>
      </c>
      <c r="K106" s="967" t="s">
        <v>422</v>
      </c>
      <c r="L106" s="971" t="s">
        <v>422</v>
      </c>
      <c r="M106" s="850"/>
      <c r="O106" s="471" t="s">
        <v>115</v>
      </c>
      <c r="P106" s="363"/>
      <c r="Q106" s="363"/>
      <c r="R106" s="363"/>
    </row>
    <row r="107" spans="1:18" ht="15">
      <c r="A107" s="58">
        <f>ROW()</f>
        <v>107</v>
      </c>
      <c r="C107" s="363"/>
      <c r="D107" s="116" t="s">
        <v>434</v>
      </c>
      <c r="E107" s="453"/>
      <c r="F107" s="980" cm="1">
        <f t="array" ref="F107">IFERROR(INDEX('F3. Base Capex'!$K$114:$K$128,MATCH('F4. Actuals vs Forecasts'!D107,'F3. Base Capex'!$F$114:$F$128,0),0),0)</f>
        <v>0</v>
      </c>
      <c r="G107" s="1206" t="s">
        <v>422</v>
      </c>
      <c r="H107" s="967" t="s">
        <v>422</v>
      </c>
      <c r="I107" s="971" t="s">
        <v>422</v>
      </c>
      <c r="J107" s="971" t="s">
        <v>422</v>
      </c>
      <c r="K107" s="967" t="s">
        <v>422</v>
      </c>
      <c r="L107" s="971" t="s">
        <v>422</v>
      </c>
      <c r="M107" s="850"/>
      <c r="O107" s="471" t="s">
        <v>115</v>
      </c>
      <c r="P107" s="363"/>
      <c r="Q107" s="363"/>
      <c r="R107" s="363"/>
    </row>
    <row r="108" spans="1:18" ht="15">
      <c r="A108" s="839">
        <f>ROW()</f>
        <v>108</v>
      </c>
      <c r="C108" s="363"/>
      <c r="D108" s="116" t="s">
        <v>435</v>
      </c>
      <c r="E108" s="453"/>
      <c r="F108" s="980" cm="1">
        <f t="array" ref="F108">IFERROR(INDEX('F3. Base Capex'!$K$114:$K$128,MATCH('F4. Actuals vs Forecasts'!D108,'F3. Base Capex'!$F$114:$F$128,0),0),0)</f>
        <v>0</v>
      </c>
      <c r="G108" s="1206" t="s">
        <v>422</v>
      </c>
      <c r="H108" s="967" t="s">
        <v>422</v>
      </c>
      <c r="I108" s="971" t="s">
        <v>422</v>
      </c>
      <c r="J108" s="971" t="s">
        <v>422</v>
      </c>
      <c r="K108" s="967" t="s">
        <v>422</v>
      </c>
      <c r="L108" s="971" t="s">
        <v>422</v>
      </c>
      <c r="M108" s="850"/>
      <c r="O108" s="471" t="s">
        <v>115</v>
      </c>
      <c r="P108" s="363"/>
      <c r="Q108" s="363"/>
      <c r="R108" s="363"/>
    </row>
    <row r="109" spans="1:18" ht="15">
      <c r="A109" s="58">
        <f>ROW()</f>
        <v>109</v>
      </c>
      <c r="C109" s="363"/>
      <c r="D109" s="116" t="s">
        <v>436</v>
      </c>
      <c r="E109" s="453"/>
      <c r="F109" s="980" cm="1">
        <f t="array" ref="F109">IFERROR(INDEX('F3. Base Capex'!$K$114:$K$128,MATCH('F4. Actuals vs Forecasts'!D109,'F3. Base Capex'!$F$114:$F$128,0),0),0)</f>
        <v>0</v>
      </c>
      <c r="G109" s="1206" t="s">
        <v>422</v>
      </c>
      <c r="H109" s="967" t="s">
        <v>422</v>
      </c>
      <c r="I109" s="971" t="s">
        <v>422</v>
      </c>
      <c r="J109" s="971" t="s">
        <v>422</v>
      </c>
      <c r="K109" s="967" t="s">
        <v>422</v>
      </c>
      <c r="L109" s="971" t="s">
        <v>422</v>
      </c>
      <c r="M109" s="850"/>
      <c r="O109" s="471" t="s">
        <v>115</v>
      </c>
      <c r="P109" s="363"/>
      <c r="Q109" s="363"/>
      <c r="R109" s="363"/>
    </row>
    <row r="110" spans="1:18" ht="15">
      <c r="A110" s="58">
        <f>ROW()</f>
        <v>110</v>
      </c>
      <c r="C110" s="363"/>
      <c r="D110" s="116" t="s">
        <v>437</v>
      </c>
      <c r="E110" s="453"/>
      <c r="F110" s="980" cm="1">
        <f t="array" ref="F110">IFERROR(INDEX('F3. Base Capex'!$K$114:$K$128,MATCH('F4. Actuals vs Forecasts'!D110,'F3. Base Capex'!$F$114:$F$128,0),0),0)</f>
        <v>0</v>
      </c>
      <c r="G110" s="1206" t="s">
        <v>422</v>
      </c>
      <c r="H110" s="967" t="s">
        <v>422</v>
      </c>
      <c r="I110" s="971" t="s">
        <v>422</v>
      </c>
      <c r="J110" s="971" t="s">
        <v>422</v>
      </c>
      <c r="K110" s="967" t="s">
        <v>422</v>
      </c>
      <c r="L110" s="971" t="s">
        <v>422</v>
      </c>
      <c r="M110" s="850"/>
      <c r="O110" s="471" t="s">
        <v>115</v>
      </c>
      <c r="P110" s="363"/>
      <c r="Q110" s="363"/>
      <c r="R110" s="363"/>
    </row>
    <row r="111" spans="1:18" ht="15">
      <c r="A111" s="58">
        <f>ROW()</f>
        <v>111</v>
      </c>
      <c r="C111" s="363"/>
      <c r="D111" s="501" t="s">
        <v>375</v>
      </c>
      <c r="E111" s="453"/>
      <c r="F111" s="980" cm="1">
        <f t="array" ref="F111">IFERROR(INDEX('F3. Base Capex'!$K$114:$K$128,MATCH('F4. Actuals vs Forecasts'!D111,'F3. Base Capex'!$F$114:$F$128,0),0),0)</f>
        <v>4143034</v>
      </c>
      <c r="G111" s="1206" t="s">
        <v>422</v>
      </c>
      <c r="H111" s="967" t="s">
        <v>422</v>
      </c>
      <c r="I111" s="971" t="s">
        <v>422</v>
      </c>
      <c r="J111" s="971" t="s">
        <v>422</v>
      </c>
      <c r="K111" s="967" t="s">
        <v>422</v>
      </c>
      <c r="L111" s="971" t="s">
        <v>422</v>
      </c>
      <c r="M111" s="850"/>
      <c r="O111" s="471" t="s">
        <v>115</v>
      </c>
      <c r="P111" s="363"/>
      <c r="Q111" s="363"/>
      <c r="R111" s="363"/>
    </row>
    <row r="112" spans="1:18" ht="15">
      <c r="A112" s="839">
        <f>ROW()</f>
        <v>112</v>
      </c>
      <c r="C112" s="363"/>
      <c r="D112" s="116" t="s">
        <v>377</v>
      </c>
      <c r="E112" s="453"/>
      <c r="F112" s="980" cm="1">
        <f t="array" ref="F112">IFERROR(INDEX('F3. Base Capex'!$K$114:$K$128,MATCH('F4. Actuals vs Forecasts'!D112,'F3. Base Capex'!$F$114:$F$128,0),0),0)</f>
        <v>0</v>
      </c>
      <c r="G112" s="1206" t="s">
        <v>422</v>
      </c>
      <c r="H112" s="967" t="s">
        <v>422</v>
      </c>
      <c r="I112" s="971" t="s">
        <v>422</v>
      </c>
      <c r="J112" s="971" t="s">
        <v>422</v>
      </c>
      <c r="K112" s="967" t="s">
        <v>422</v>
      </c>
      <c r="L112" s="971" t="s">
        <v>422</v>
      </c>
      <c r="M112" s="850"/>
      <c r="O112" s="471" t="s">
        <v>115</v>
      </c>
      <c r="P112" s="363"/>
      <c r="Q112" s="363"/>
      <c r="R112" s="363"/>
    </row>
    <row r="113" spans="1:18" ht="15">
      <c r="A113" s="58">
        <f>ROW()</f>
        <v>113</v>
      </c>
      <c r="C113" s="363"/>
      <c r="D113" s="116" t="s">
        <v>438</v>
      </c>
      <c r="E113" s="453"/>
      <c r="F113" s="980" cm="1">
        <f t="array" ref="F113">IFERROR(INDEX('F3. Base Capex'!$K$114:$K$128,MATCH('F4. Actuals vs Forecasts'!D113,'F3. Base Capex'!$F$114:$F$128,0),0),0)</f>
        <v>0</v>
      </c>
      <c r="G113" s="1206" t="s">
        <v>422</v>
      </c>
      <c r="H113" s="967" t="s">
        <v>422</v>
      </c>
      <c r="I113" s="971" t="s">
        <v>422</v>
      </c>
      <c r="J113" s="971" t="s">
        <v>422</v>
      </c>
      <c r="K113" s="967" t="s">
        <v>422</v>
      </c>
      <c r="L113" s="971" t="s">
        <v>422</v>
      </c>
      <c r="M113" s="850"/>
      <c r="O113" s="471" t="s">
        <v>115</v>
      </c>
      <c r="P113" s="363"/>
      <c r="Q113" s="363"/>
      <c r="R113" s="363"/>
    </row>
    <row r="114" spans="1:18" ht="15">
      <c r="A114" s="58">
        <f>ROW()</f>
        <v>114</v>
      </c>
      <c r="C114" s="363"/>
      <c r="D114" s="116" t="s">
        <v>439</v>
      </c>
      <c r="E114" s="453"/>
      <c r="F114" s="980" cm="1">
        <f t="array" ref="F114">IFERROR(INDEX('F3. Base Capex'!$K$114:$K$128,MATCH('F4. Actuals vs Forecasts'!D114,'F3. Base Capex'!$F$114:$F$128,0),0),0)</f>
        <v>0</v>
      </c>
      <c r="G114" s="1206" t="s">
        <v>422</v>
      </c>
      <c r="H114" s="967" t="s">
        <v>422</v>
      </c>
      <c r="I114" s="971" t="s">
        <v>422</v>
      </c>
      <c r="J114" s="971" t="s">
        <v>422</v>
      </c>
      <c r="K114" s="967" t="s">
        <v>422</v>
      </c>
      <c r="L114" s="971" t="s">
        <v>422</v>
      </c>
      <c r="M114" s="850"/>
      <c r="O114" s="471" t="s">
        <v>115</v>
      </c>
      <c r="P114" s="363"/>
      <c r="Q114" s="363"/>
      <c r="R114" s="363"/>
    </row>
    <row r="115" spans="1:18" ht="15">
      <c r="A115" s="58">
        <f>ROW()</f>
        <v>115</v>
      </c>
      <c r="C115" s="363"/>
      <c r="D115" s="116" t="s">
        <v>440</v>
      </c>
      <c r="E115" s="453"/>
      <c r="F115" s="980" cm="1">
        <f t="array" ref="F115">IFERROR(INDEX('F3. Base Capex'!$K$114:$K$128,MATCH('F4. Actuals vs Forecasts'!D115,'F3. Base Capex'!$F$114:$F$128,0),0),0)</f>
        <v>0</v>
      </c>
      <c r="G115" s="1206" t="s">
        <v>422</v>
      </c>
      <c r="H115" s="967" t="s">
        <v>422</v>
      </c>
      <c r="I115" s="971" t="s">
        <v>422</v>
      </c>
      <c r="J115" s="971" t="s">
        <v>422</v>
      </c>
      <c r="K115" s="967" t="s">
        <v>422</v>
      </c>
      <c r="L115" s="971" t="s">
        <v>422</v>
      </c>
      <c r="M115" s="850"/>
      <c r="O115" s="471" t="s">
        <v>115</v>
      </c>
      <c r="P115" s="363"/>
      <c r="Q115" s="363"/>
      <c r="R115" s="363"/>
    </row>
    <row r="116" spans="1:18" ht="15">
      <c r="A116" s="839"/>
      <c r="C116" s="363"/>
      <c r="D116" s="116" t="s">
        <v>378</v>
      </c>
      <c r="E116" s="453"/>
      <c r="F116" s="980" cm="1">
        <f t="array" ref="F116">IFERROR(INDEX('F3. Base Capex'!$K$114:$K$128,MATCH('F4. Actuals vs Forecasts'!D116,'F3. Base Capex'!$F$114:$F$128,0),0),0)</f>
        <v>3112734</v>
      </c>
      <c r="G116" s="1206" t="s">
        <v>422</v>
      </c>
      <c r="H116" s="967" t="s">
        <v>422</v>
      </c>
      <c r="I116" s="971" t="s">
        <v>422</v>
      </c>
      <c r="J116" s="971" t="s">
        <v>422</v>
      </c>
      <c r="K116" s="967" t="s">
        <v>422</v>
      </c>
      <c r="L116" s="971" t="s">
        <v>422</v>
      </c>
      <c r="M116" s="850"/>
      <c r="O116" s="471" t="s">
        <v>441</v>
      </c>
      <c r="P116" s="363"/>
      <c r="Q116" s="363"/>
      <c r="R116" s="363"/>
    </row>
    <row r="117" spans="1:18" ht="15">
      <c r="A117" s="839"/>
      <c r="C117" s="363"/>
      <c r="D117" s="116" t="s">
        <v>380</v>
      </c>
      <c r="E117" s="453"/>
      <c r="F117" s="980" cm="1">
        <f t="array" ref="F117">IFERROR(INDEX('F3. Base Capex'!$K$114:$K$128,MATCH('F4. Actuals vs Forecasts'!D117,'F3. Base Capex'!$F$114:$F$128,0),0),0)</f>
        <v>0</v>
      </c>
      <c r="G117" s="1206" t="s">
        <v>422</v>
      </c>
      <c r="H117" s="967" t="s">
        <v>422</v>
      </c>
      <c r="I117" s="971" t="s">
        <v>422</v>
      </c>
      <c r="J117" s="971" t="s">
        <v>422</v>
      </c>
      <c r="K117" s="967" t="s">
        <v>422</v>
      </c>
      <c r="L117" s="971" t="s">
        <v>422</v>
      </c>
      <c r="M117" s="850"/>
      <c r="O117" s="471" t="s">
        <v>442</v>
      </c>
      <c r="P117" s="363"/>
      <c r="Q117" s="363"/>
      <c r="R117" s="363"/>
    </row>
    <row r="118" spans="1:18" ht="15">
      <c r="A118" s="839"/>
      <c r="C118" s="363"/>
      <c r="D118" s="116" t="s">
        <v>381</v>
      </c>
      <c r="E118" s="453"/>
      <c r="F118" s="980" cm="1">
        <f t="array" ref="F118">IFERROR(INDEX('F3. Base Capex'!$K$114:$K$128,MATCH('F4. Actuals vs Forecasts'!D118,'F3. Base Capex'!$F$114:$F$128,0),0),0)</f>
        <v>0</v>
      </c>
      <c r="G118" s="1206" t="s">
        <v>422</v>
      </c>
      <c r="H118" s="967" t="s">
        <v>422</v>
      </c>
      <c r="I118" s="971" t="s">
        <v>422</v>
      </c>
      <c r="J118" s="971" t="s">
        <v>422</v>
      </c>
      <c r="K118" s="967" t="s">
        <v>422</v>
      </c>
      <c r="L118" s="971" t="s">
        <v>422</v>
      </c>
      <c r="M118" s="850"/>
      <c r="O118" s="471" t="s">
        <v>443</v>
      </c>
      <c r="P118" s="363"/>
      <c r="Q118" s="363"/>
      <c r="R118" s="363"/>
    </row>
    <row r="119" spans="1:18" ht="15.75" thickBot="1">
      <c r="A119" s="839"/>
      <c r="C119" s="363"/>
      <c r="D119" s="116" t="s">
        <v>382</v>
      </c>
      <c r="E119" s="453"/>
      <c r="F119" s="980" cm="1">
        <f t="array" ref="F119">IFERROR(INDEX('F3. Base Capex'!$K$114:$K$128,MATCH('F4. Actuals vs Forecasts'!D119,'F3. Base Capex'!$F$114:$F$128,0),0),0)</f>
        <v>0</v>
      </c>
      <c r="G119" s="1206" t="s">
        <v>422</v>
      </c>
      <c r="H119" s="967" t="s">
        <v>422</v>
      </c>
      <c r="I119" s="971" t="s">
        <v>422</v>
      </c>
      <c r="J119" s="971" t="s">
        <v>422</v>
      </c>
      <c r="K119" s="967" t="s">
        <v>422</v>
      </c>
      <c r="L119" s="971" t="s">
        <v>422</v>
      </c>
      <c r="M119" s="850"/>
      <c r="O119" s="471" t="s">
        <v>444</v>
      </c>
      <c r="P119" s="363"/>
      <c r="Q119" s="363"/>
      <c r="R119" s="363"/>
    </row>
    <row r="120" spans="1:18" ht="15.75" thickBot="1">
      <c r="A120" s="839">
        <f>ROW()</f>
        <v>120</v>
      </c>
      <c r="C120" s="363"/>
      <c r="D120" s="493" t="s">
        <v>2816</v>
      </c>
      <c r="E120" s="453"/>
      <c r="F120" s="456">
        <f>SUM(F94:F119)</f>
        <v>47587019.129999995</v>
      </c>
      <c r="G120" s="259" t="s">
        <v>422</v>
      </c>
      <c r="H120" s="970" t="s">
        <v>422</v>
      </c>
      <c r="I120" s="971" t="s">
        <v>422</v>
      </c>
      <c r="J120" s="971" t="s">
        <v>422</v>
      </c>
      <c r="K120" s="967" t="s">
        <v>422</v>
      </c>
      <c r="L120" s="971" t="s">
        <v>422</v>
      </c>
      <c r="M120" s="850"/>
      <c r="O120" s="471" t="s">
        <v>115</v>
      </c>
      <c r="P120" s="363"/>
      <c r="Q120" s="363"/>
      <c r="R120" s="363"/>
    </row>
    <row r="121" spans="1:18" ht="15">
      <c r="A121" s="58">
        <f>ROW()</f>
        <v>121</v>
      </c>
      <c r="C121" s="363"/>
      <c r="D121" s="116"/>
      <c r="E121" s="453"/>
      <c r="F121" s="453"/>
      <c r="G121" s="453"/>
      <c r="M121" s="850"/>
      <c r="O121" s="363"/>
      <c r="P121" s="363"/>
      <c r="Q121" s="363"/>
      <c r="R121" s="363"/>
    </row>
    <row r="122" spans="1:18" ht="15">
      <c r="A122" s="58">
        <f>ROW()</f>
        <v>122</v>
      </c>
      <c r="C122" s="363"/>
      <c r="D122" s="116" t="s">
        <v>386</v>
      </c>
      <c r="E122" s="453"/>
      <c r="F122" s="257">
        <f>'F3. Base Capex'!K131</f>
        <v>370784</v>
      </c>
      <c r="G122" s="1206" t="s">
        <v>422</v>
      </c>
      <c r="H122" s="967" t="s">
        <v>422</v>
      </c>
      <c r="I122" s="971" t="s">
        <v>422</v>
      </c>
      <c r="J122" s="971" t="s">
        <v>422</v>
      </c>
      <c r="K122" s="967" t="s">
        <v>422</v>
      </c>
      <c r="L122" s="971" t="s">
        <v>422</v>
      </c>
      <c r="M122" s="850"/>
      <c r="O122" s="471" t="s">
        <v>115</v>
      </c>
      <c r="P122" s="363"/>
      <c r="Q122" s="363"/>
      <c r="R122" s="363"/>
    </row>
    <row r="123" spans="1:18" ht="15">
      <c r="A123" s="58">
        <f>ROW()</f>
        <v>123</v>
      </c>
      <c r="C123" s="363"/>
      <c r="D123" s="116" t="s">
        <v>388</v>
      </c>
      <c r="E123" s="453"/>
      <c r="F123" s="257">
        <f>'F3. Base Capex'!K132</f>
        <v>2164485</v>
      </c>
      <c r="G123" s="1206" t="s">
        <v>422</v>
      </c>
      <c r="H123" s="967" t="s">
        <v>422</v>
      </c>
      <c r="I123" s="971" t="s">
        <v>422</v>
      </c>
      <c r="J123" s="971" t="s">
        <v>422</v>
      </c>
      <c r="K123" s="967" t="s">
        <v>422</v>
      </c>
      <c r="L123" s="971" t="s">
        <v>422</v>
      </c>
      <c r="M123" s="850"/>
      <c r="O123" s="471" t="s">
        <v>115</v>
      </c>
      <c r="P123" s="363"/>
      <c r="Q123" s="363"/>
      <c r="R123" s="363"/>
    </row>
    <row r="124" spans="1:18" ht="15">
      <c r="A124" s="839">
        <f>ROW()</f>
        <v>124</v>
      </c>
      <c r="C124" s="363"/>
      <c r="D124" s="116" t="s">
        <v>389</v>
      </c>
      <c r="E124" s="453"/>
      <c r="F124" s="257">
        <f>'F3. Base Capex'!K133</f>
        <v>3839823</v>
      </c>
      <c r="G124" s="1206" t="s">
        <v>422</v>
      </c>
      <c r="H124" s="967" t="s">
        <v>422</v>
      </c>
      <c r="I124" s="971" t="s">
        <v>422</v>
      </c>
      <c r="J124" s="971" t="s">
        <v>422</v>
      </c>
      <c r="K124" s="967" t="s">
        <v>422</v>
      </c>
      <c r="L124" s="971" t="s">
        <v>422</v>
      </c>
      <c r="M124" s="850"/>
      <c r="O124" s="471" t="s">
        <v>115</v>
      </c>
      <c r="P124" s="363"/>
      <c r="Q124" s="363"/>
      <c r="R124" s="363"/>
    </row>
    <row r="125" spans="1:18" ht="15">
      <c r="A125" s="58">
        <f>ROW()</f>
        <v>125</v>
      </c>
      <c r="C125" s="363"/>
      <c r="D125" s="116" t="s">
        <v>391</v>
      </c>
      <c r="E125" s="453"/>
      <c r="F125" s="257">
        <f>'F3. Base Capex'!K134</f>
        <v>0</v>
      </c>
      <c r="G125" s="1206" t="s">
        <v>422</v>
      </c>
      <c r="H125" s="967" t="s">
        <v>422</v>
      </c>
      <c r="I125" s="971" t="s">
        <v>422</v>
      </c>
      <c r="J125" s="971" t="s">
        <v>422</v>
      </c>
      <c r="K125" s="967" t="s">
        <v>422</v>
      </c>
      <c r="L125" s="971" t="s">
        <v>422</v>
      </c>
      <c r="M125" s="850"/>
      <c r="O125" s="471" t="s">
        <v>115</v>
      </c>
      <c r="P125" s="363"/>
      <c r="Q125" s="363"/>
      <c r="R125" s="363"/>
    </row>
    <row r="126" spans="1:18" ht="15">
      <c r="A126" s="58">
        <f>ROW()</f>
        <v>126</v>
      </c>
      <c r="C126" s="363"/>
      <c r="D126" s="116" t="s">
        <v>393</v>
      </c>
      <c r="E126" s="453"/>
      <c r="F126" s="1208">
        <f>'F3. Base Capex'!K135</f>
        <v>3207014</v>
      </c>
      <c r="G126" s="1206" t="s">
        <v>422</v>
      </c>
      <c r="H126" s="967" t="s">
        <v>422</v>
      </c>
      <c r="I126" s="971" t="s">
        <v>422</v>
      </c>
      <c r="J126" s="971" t="s">
        <v>422</v>
      </c>
      <c r="K126" s="967" t="s">
        <v>422</v>
      </c>
      <c r="L126" s="971" t="s">
        <v>422</v>
      </c>
      <c r="M126" s="850"/>
      <c r="O126" s="471" t="s">
        <v>115</v>
      </c>
      <c r="P126" s="363"/>
      <c r="Q126" s="363"/>
      <c r="R126" s="363"/>
    </row>
    <row r="127" spans="1:18" ht="15.75" thickBot="1">
      <c r="A127" s="58">
        <f>ROW()</f>
        <v>127</v>
      </c>
      <c r="C127" s="363"/>
      <c r="D127" s="116" t="s">
        <v>394</v>
      </c>
      <c r="E127" s="453"/>
      <c r="F127" s="455">
        <f>'F3. Base Capex'!K136</f>
        <v>0</v>
      </c>
      <c r="G127" s="972" t="s">
        <v>422</v>
      </c>
      <c r="H127" s="967" t="s">
        <v>422</v>
      </c>
      <c r="I127" s="971" t="s">
        <v>422</v>
      </c>
      <c r="J127" s="971" t="s">
        <v>422</v>
      </c>
      <c r="K127" s="967" t="s">
        <v>422</v>
      </c>
      <c r="L127" s="971" t="s">
        <v>422</v>
      </c>
      <c r="M127" s="850"/>
      <c r="O127" s="471" t="s">
        <v>115</v>
      </c>
      <c r="P127" s="363"/>
      <c r="Q127" s="363"/>
      <c r="R127" s="363"/>
    </row>
    <row r="128" spans="1:18" ht="15.75" thickBot="1">
      <c r="A128" s="839">
        <f>ROW()</f>
        <v>128</v>
      </c>
      <c r="C128" s="363"/>
      <c r="D128" s="493" t="s">
        <v>395</v>
      </c>
      <c r="E128" s="453"/>
      <c r="F128" s="457">
        <f>SUM(F122:F127)</f>
        <v>9582106</v>
      </c>
      <c r="G128" s="259" t="s">
        <v>422</v>
      </c>
      <c r="H128" s="970" t="s">
        <v>422</v>
      </c>
      <c r="I128" s="971" t="s">
        <v>422</v>
      </c>
      <c r="J128" s="971" t="s">
        <v>422</v>
      </c>
      <c r="K128" s="967" t="s">
        <v>422</v>
      </c>
      <c r="L128" s="971" t="s">
        <v>422</v>
      </c>
      <c r="M128" s="850"/>
      <c r="O128" s="471" t="s">
        <v>115</v>
      </c>
      <c r="P128" s="363"/>
      <c r="Q128" s="363"/>
      <c r="R128" s="363"/>
    </row>
    <row r="129" spans="1:13">
      <c r="A129" s="58">
        <f>ROW()</f>
        <v>129</v>
      </c>
      <c r="B129" s="786"/>
      <c r="C129" s="786"/>
      <c r="D129" s="786"/>
      <c r="E129" s="786"/>
      <c r="F129" s="786"/>
      <c r="G129" s="786"/>
      <c r="H129" s="786"/>
      <c r="I129" s="786"/>
      <c r="J129" s="786"/>
      <c r="K129" s="786"/>
      <c r="L129" s="786"/>
      <c r="M129" s="850"/>
    </row>
    <row r="130" spans="1:13">
      <c r="A130" s="58">
        <f>ROW()</f>
        <v>130</v>
      </c>
      <c r="M130" s="1466"/>
    </row>
    <row r="131" spans="1:13">
      <c r="A131" s="58">
        <f>ROW()</f>
        <v>131</v>
      </c>
      <c r="M131" s="850"/>
    </row>
    <row r="132" spans="1:13" ht="15.75">
      <c r="A132" s="58">
        <f>ROW()</f>
        <v>132</v>
      </c>
      <c r="C132" s="1524" t="s">
        <v>445</v>
      </c>
      <c r="D132" s="1524"/>
      <c r="E132" s="1524"/>
      <c r="F132" s="1524"/>
      <c r="G132" s="1524"/>
      <c r="H132" s="1524"/>
      <c r="I132" s="1524"/>
      <c r="J132" s="1524"/>
      <c r="K132" s="1524"/>
      <c r="L132" s="1524"/>
      <c r="M132" s="850"/>
    </row>
    <row r="133" spans="1:13">
      <c r="A133" s="58">
        <f>ROW()</f>
        <v>133</v>
      </c>
      <c r="M133" s="850"/>
    </row>
    <row r="134" spans="1:13" ht="15">
      <c r="A134" s="58">
        <f>ROW()</f>
        <v>134</v>
      </c>
      <c r="C134" s="1154" t="s">
        <v>404</v>
      </c>
      <c r="D134" s="1154" t="s">
        <v>446</v>
      </c>
      <c r="M134" s="850"/>
    </row>
    <row r="135" spans="1:13">
      <c r="A135" s="58">
        <f>ROW()</f>
        <v>135</v>
      </c>
      <c r="C135" t="s">
        <v>88</v>
      </c>
      <c r="M135" s="850"/>
    </row>
    <row r="136" spans="1:13" ht="15">
      <c r="A136" s="58">
        <f>ROW()</f>
        <v>136</v>
      </c>
      <c r="C136" s="1154" t="s">
        <v>405</v>
      </c>
      <c r="D136" s="1154" t="s">
        <v>447</v>
      </c>
      <c r="M136" s="850"/>
    </row>
    <row r="137" spans="1:13" ht="15">
      <c r="A137" s="58">
        <f>ROW()</f>
        <v>137</v>
      </c>
      <c r="D137" s="1154"/>
      <c r="M137" s="850"/>
    </row>
    <row r="138" spans="1:13" ht="15">
      <c r="A138" s="58">
        <f>ROW()</f>
        <v>138</v>
      </c>
      <c r="C138" s="1154" t="s">
        <v>406</v>
      </c>
      <c r="D138" s="1154" t="s">
        <v>448</v>
      </c>
      <c r="M138" s="850"/>
    </row>
    <row r="139" spans="1:13" ht="15">
      <c r="A139" s="58">
        <f>ROW()</f>
        <v>139</v>
      </c>
      <c r="C139" s="1456"/>
      <c r="D139" s="1456"/>
      <c r="M139" s="850"/>
    </row>
    <row r="140" spans="1:13" ht="15">
      <c r="A140" s="58">
        <f>ROW()</f>
        <v>140</v>
      </c>
      <c r="C140" s="1456"/>
      <c r="D140" s="1456"/>
      <c r="M140" s="850"/>
    </row>
    <row r="141" spans="1:13" ht="15.95" customHeight="1" collapsed="1">
      <c r="A141" s="665">
        <f>ROW()</f>
        <v>141</v>
      </c>
      <c r="B141" s="451"/>
      <c r="C141" s="1524" t="s">
        <v>449</v>
      </c>
      <c r="D141" s="1524"/>
      <c r="E141" s="1524"/>
      <c r="F141" s="1524"/>
      <c r="G141" s="1524"/>
      <c r="H141" s="1524"/>
      <c r="I141" s="1524"/>
      <c r="J141" s="1524"/>
      <c r="K141" s="1524"/>
      <c r="L141" s="1524"/>
      <c r="M141" s="850"/>
    </row>
    <row r="142" spans="1:13" ht="15.95" customHeight="1">
      <c r="A142" s="665">
        <f>ROW()</f>
        <v>142</v>
      </c>
      <c r="B142" s="451"/>
      <c r="C142" s="1457"/>
      <c r="D142" s="1458"/>
      <c r="E142" s="451"/>
      <c r="F142" s="1458"/>
      <c r="G142" s="1459"/>
      <c r="H142" s="1460"/>
      <c r="I142" s="451"/>
      <c r="M142" s="850"/>
    </row>
    <row r="143" spans="1:13" s="356" customFormat="1" ht="129" customHeight="1">
      <c r="A143" s="665">
        <f>ROW()</f>
        <v>143</v>
      </c>
      <c r="B143" s="666"/>
      <c r="C143" s="1461" t="s">
        <v>412</v>
      </c>
      <c r="D143" s="1525" t="s">
        <v>450</v>
      </c>
      <c r="E143" s="1525"/>
      <c r="F143" s="1525"/>
      <c r="G143" s="1525"/>
      <c r="H143" s="1525"/>
      <c r="I143" s="1525"/>
      <c r="J143" s="1525"/>
      <c r="K143" s="1525"/>
      <c r="L143" s="1525"/>
      <c r="M143" s="850"/>
    </row>
    <row r="144" spans="1:13" s="356" customFormat="1" ht="138" customHeight="1">
      <c r="A144" s="665"/>
      <c r="B144" s="666"/>
      <c r="C144" s="1461" t="s">
        <v>415</v>
      </c>
      <c r="D144" s="1525" t="s">
        <v>451</v>
      </c>
      <c r="E144" s="1525"/>
      <c r="F144" s="1525"/>
      <c r="G144" s="1525"/>
      <c r="H144" s="1525"/>
      <c r="I144" s="1525"/>
      <c r="J144" s="1525"/>
      <c r="K144" s="1525"/>
      <c r="L144" s="1525"/>
      <c r="M144" s="850"/>
    </row>
    <row r="145" spans="1:13" s="356" customFormat="1" ht="42.75" customHeight="1">
      <c r="A145" s="665"/>
      <c r="B145" s="666"/>
      <c r="C145" s="1461" t="s">
        <v>416</v>
      </c>
      <c r="D145" s="1520" t="s">
        <v>452</v>
      </c>
      <c r="E145" s="1520"/>
      <c r="F145" s="1520"/>
      <c r="G145" s="1520"/>
      <c r="H145" s="1520"/>
      <c r="I145" s="1520"/>
      <c r="J145" s="1520"/>
      <c r="K145" s="1520"/>
      <c r="L145" s="1520"/>
      <c r="M145" s="850"/>
    </row>
    <row r="146" spans="1:13" ht="36.75" customHeight="1">
      <c r="A146" s="665">
        <f>ROW()</f>
        <v>146</v>
      </c>
      <c r="B146" s="451"/>
      <c r="C146" s="1461" t="s">
        <v>417</v>
      </c>
      <c r="D146" s="1520" t="s">
        <v>453</v>
      </c>
      <c r="E146" s="1520"/>
      <c r="F146" s="1520"/>
      <c r="G146" s="1520"/>
      <c r="H146" s="1520"/>
      <c r="I146" s="1520"/>
      <c r="J146" s="1520"/>
      <c r="K146" s="1520"/>
      <c r="L146" s="1520"/>
      <c r="M146" s="850"/>
    </row>
    <row r="147" spans="1:13" s="281" customFormat="1" ht="36.75" customHeight="1">
      <c r="A147" s="1462">
        <f>ROW()</f>
        <v>147</v>
      </c>
      <c r="B147" s="1463"/>
      <c r="C147" s="1464"/>
      <c r="D147" s="1521"/>
      <c r="E147" s="1521"/>
      <c r="F147" s="1521"/>
      <c r="G147" s="1521"/>
      <c r="H147" s="1521"/>
      <c r="I147" s="1521"/>
      <c r="J147" s="1521"/>
      <c r="K147" s="1521"/>
      <c r="L147" s="1521"/>
      <c r="M147" s="1465"/>
    </row>
  </sheetData>
  <mergeCells count="10">
    <mergeCell ref="D146:L146"/>
    <mergeCell ref="D147:L147"/>
    <mergeCell ref="K1:L1"/>
    <mergeCell ref="A3:F3"/>
    <mergeCell ref="C141:L141"/>
    <mergeCell ref="D143:L143"/>
    <mergeCell ref="D144:L144"/>
    <mergeCell ref="D145:L145"/>
    <mergeCell ref="C132:L132"/>
    <mergeCell ref="J17:M18"/>
  </mergeCells>
  <phoneticPr fontId="126" type="noConversion"/>
  <dataValidations disablePrompts="1" count="1">
    <dataValidation type="date" operator="greaterThan" allowBlank="1" showInputMessage="1" showErrorMessage="1" errorTitle="Date entry" error="Dates after 1 January 2011 accepted" promptTitle="Date entry" prompt=" " sqref="L2:L3 M1:M3" xr:uid="{D1F21A26-8A7A-4C79-9B14-0861F331A21D}">
      <formula1>40544</formula1>
    </dataValidation>
  </dataValidations>
  <pageMargins left="0.25" right="0.25" top="0.75" bottom="0.75" header="0.3" footer="0.3"/>
  <pageSetup paperSize="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tint="-9.9978637043366805E-2"/>
    <pageSetUpPr fitToPage="1"/>
  </sheetPr>
  <dimension ref="A1:X84"/>
  <sheetViews>
    <sheetView showGridLines="0" view="pageBreakPreview" topLeftCell="D1" zoomScale="51" zoomScaleNormal="100" workbookViewId="0">
      <pane xSplit="2" ySplit="4" topLeftCell="F37" activePane="bottomRight" state="frozen"/>
      <selection activeCell="H22" sqref="H22"/>
      <selection pane="topRight" activeCell="H22" sqref="H22"/>
      <selection pane="bottomLeft" activeCell="H22" sqref="H22"/>
      <selection pane="bottomRight" activeCell="P81" sqref="P81"/>
    </sheetView>
  </sheetViews>
  <sheetFormatPr defaultRowHeight="12.75"/>
  <cols>
    <col min="1" max="1" width="4.85546875" customWidth="1"/>
    <col min="2" max="2" width="3.85546875" customWidth="1"/>
    <col min="5" max="5" width="31.85546875" customWidth="1"/>
    <col min="6" max="6" width="61.85546875" customWidth="1"/>
    <col min="7" max="10" width="14.85546875" customWidth="1"/>
    <col min="11" max="11" width="15.28515625" customWidth="1"/>
    <col min="12" max="19" width="14.85546875" customWidth="1"/>
    <col min="20" max="20" width="19.85546875" customWidth="1"/>
    <col min="21" max="21" width="22" customWidth="1"/>
  </cols>
  <sheetData>
    <row r="1" spans="1:22" ht="15" customHeight="1">
      <c r="A1" s="1210"/>
      <c r="B1" s="735"/>
      <c r="C1" s="735"/>
      <c r="D1" s="735"/>
      <c r="E1" s="735"/>
      <c r="F1" s="735"/>
      <c r="G1" s="735"/>
      <c r="H1" s="735"/>
      <c r="I1" s="735"/>
      <c r="J1" s="735"/>
      <c r="K1" s="735"/>
      <c r="L1" s="735"/>
      <c r="M1" s="735"/>
      <c r="N1" s="735"/>
      <c r="O1" s="735"/>
      <c r="P1" s="735"/>
      <c r="Q1" s="1179" t="s">
        <v>89</v>
      </c>
      <c r="R1" s="730"/>
      <c r="S1" s="1516" t="s">
        <v>90</v>
      </c>
      <c r="T1" s="1517"/>
      <c r="U1" s="1180">
        <f>+'F1. RAB'!$R1</f>
        <v>45954</v>
      </c>
      <c r="V1" s="835"/>
    </row>
    <row r="2" spans="1:22" ht="21">
      <c r="A2" s="394" t="s">
        <v>454</v>
      </c>
      <c r="B2" s="38"/>
      <c r="C2" s="25"/>
      <c r="D2" s="25"/>
      <c r="E2" s="25"/>
      <c r="F2" s="25"/>
      <c r="G2" s="25"/>
      <c r="H2" s="25"/>
      <c r="I2" s="25"/>
      <c r="J2" s="25"/>
      <c r="K2" s="25"/>
      <c r="L2" s="25"/>
      <c r="M2" s="25"/>
      <c r="N2" s="25"/>
      <c r="O2" s="25"/>
      <c r="P2" s="22"/>
      <c r="Q2" s="406"/>
      <c r="R2" s="787"/>
      <c r="S2" s="1181" t="s">
        <v>50</v>
      </c>
      <c r="T2" s="1182"/>
      <c r="U2" s="1183">
        <f>+'F1. RAB'!$R2</f>
        <v>45838</v>
      </c>
      <c r="V2" s="865"/>
    </row>
    <row r="3" spans="1:22" ht="15.75" customHeight="1">
      <c r="A3" s="1514"/>
      <c r="B3" s="1515"/>
      <c r="C3" s="1515"/>
      <c r="D3" s="1515"/>
      <c r="E3" s="1515"/>
      <c r="F3" s="1515"/>
      <c r="G3" s="1515"/>
      <c r="H3" s="1515"/>
      <c r="I3" s="1515"/>
      <c r="J3" s="1515"/>
      <c r="K3" s="1515"/>
      <c r="L3" s="1515"/>
      <c r="M3" s="1515"/>
      <c r="N3" s="1515"/>
      <c r="O3" s="1515"/>
      <c r="P3" s="1515"/>
      <c r="Q3" s="1515"/>
      <c r="R3" s="1515"/>
      <c r="S3" s="1515"/>
      <c r="T3" s="1515"/>
      <c r="U3" s="278"/>
      <c r="V3" s="861"/>
    </row>
    <row r="4" spans="1:22" ht="15" customHeight="1">
      <c r="A4" s="26" t="s">
        <v>93</v>
      </c>
      <c r="B4" s="795"/>
      <c r="C4" s="791"/>
      <c r="D4" s="796"/>
      <c r="E4" s="796"/>
      <c r="F4" s="796"/>
      <c r="G4" s="796"/>
      <c r="H4" s="796"/>
      <c r="I4" s="796"/>
      <c r="J4" s="796"/>
      <c r="K4" s="796"/>
      <c r="L4" s="796"/>
      <c r="M4" s="796"/>
      <c r="N4" s="796"/>
      <c r="O4" s="796"/>
      <c r="P4" s="796"/>
      <c r="Q4" s="796"/>
      <c r="R4" s="796"/>
      <c r="S4" s="796"/>
      <c r="T4" s="796"/>
      <c r="U4" s="796"/>
      <c r="V4" s="40"/>
    </row>
    <row r="5" spans="1:22" ht="18.75">
      <c r="A5" s="28">
        <f>ROW()</f>
        <v>5</v>
      </c>
      <c r="B5" s="286"/>
      <c r="C5" s="291" t="s">
        <v>455</v>
      </c>
      <c r="D5" s="7"/>
      <c r="E5" s="7"/>
      <c r="F5" s="7"/>
      <c r="V5" s="862"/>
    </row>
    <row r="6" spans="1:22" ht="19.5" thickBot="1">
      <c r="A6" s="28">
        <f>ROW()</f>
        <v>6</v>
      </c>
      <c r="B6" s="286"/>
      <c r="C6" s="291"/>
      <c r="D6" s="7"/>
      <c r="E6" s="7"/>
      <c r="F6" s="7"/>
      <c r="V6" s="862"/>
    </row>
    <row r="7" spans="1:22" ht="19.5" thickBot="1">
      <c r="A7" s="28">
        <f>ROW()</f>
        <v>7</v>
      </c>
      <c r="B7" s="286"/>
      <c r="C7" s="291"/>
      <c r="D7" s="7"/>
      <c r="E7" s="7"/>
      <c r="F7" s="1543" t="s">
        <v>456</v>
      </c>
      <c r="G7" s="1544"/>
      <c r="H7" s="1544"/>
      <c r="I7" s="1544"/>
      <c r="J7" s="1544"/>
      <c r="K7" s="1544"/>
      <c r="L7" s="1544"/>
      <c r="M7" s="1544"/>
      <c r="N7" s="1545"/>
      <c r="O7" s="1546" t="s">
        <v>457</v>
      </c>
      <c r="P7" s="1547"/>
      <c r="Q7" s="1547"/>
      <c r="R7" s="1547"/>
      <c r="S7" s="1547"/>
      <c r="T7" s="1547"/>
      <c r="U7" s="1548"/>
      <c r="V7" s="862"/>
    </row>
    <row r="8" spans="1:22" ht="45.75" thickBot="1">
      <c r="A8" s="28">
        <f>ROW()</f>
        <v>8</v>
      </c>
      <c r="B8" s="286"/>
      <c r="D8" s="7"/>
      <c r="E8" s="7"/>
      <c r="F8" s="342" t="s">
        <v>458</v>
      </c>
      <c r="G8" s="343" t="s">
        <v>459</v>
      </c>
      <c r="H8" s="343" t="s">
        <v>460</v>
      </c>
      <c r="I8" s="1549" t="s">
        <v>461</v>
      </c>
      <c r="J8" s="1549"/>
      <c r="K8" s="344" t="s">
        <v>462</v>
      </c>
      <c r="L8" s="344" t="s">
        <v>463</v>
      </c>
      <c r="M8" s="344" t="s">
        <v>464</v>
      </c>
      <c r="N8" s="344" t="s">
        <v>465</v>
      </c>
      <c r="O8" s="342" t="s">
        <v>459</v>
      </c>
      <c r="P8" s="343" t="s">
        <v>460</v>
      </c>
      <c r="Q8" s="343" t="s">
        <v>461</v>
      </c>
      <c r="R8" s="343" t="s">
        <v>463</v>
      </c>
      <c r="S8" s="343" t="s">
        <v>464</v>
      </c>
      <c r="T8" s="344" t="s">
        <v>466</v>
      </c>
      <c r="U8" s="345" t="s">
        <v>458</v>
      </c>
      <c r="V8" s="862"/>
    </row>
    <row r="9" spans="1:22" ht="15.75" thickBot="1">
      <c r="A9" s="28">
        <f>ROW()</f>
        <v>9</v>
      </c>
      <c r="B9" s="286"/>
      <c r="C9" s="285"/>
      <c r="D9" s="1211"/>
      <c r="E9" s="288" t="s">
        <v>467</v>
      </c>
      <c r="F9" s="346"/>
      <c r="G9" s="347" t="s">
        <v>101</v>
      </c>
      <c r="H9" s="347" t="s">
        <v>101</v>
      </c>
      <c r="I9" s="348"/>
      <c r="J9" s="348"/>
      <c r="K9" s="349"/>
      <c r="L9" s="350" t="s">
        <v>101</v>
      </c>
      <c r="M9" s="349"/>
      <c r="N9" s="349"/>
      <c r="O9" s="351" t="s">
        <v>101</v>
      </c>
      <c r="P9" s="347" t="s">
        <v>101</v>
      </c>
      <c r="Q9" s="348"/>
      <c r="R9" s="352" t="s">
        <v>101</v>
      </c>
      <c r="S9" s="348"/>
      <c r="T9" s="349"/>
      <c r="U9" s="353"/>
      <c r="V9" s="862"/>
    </row>
    <row r="10" spans="1:22" ht="166.5" thickBot="1">
      <c r="A10" s="28">
        <f>ROW()</f>
        <v>10</v>
      </c>
      <c r="B10" s="286"/>
      <c r="C10" s="285"/>
      <c r="D10" s="45"/>
      <c r="E10" s="1212" t="s">
        <v>468</v>
      </c>
      <c r="F10" s="866" t="s">
        <v>469</v>
      </c>
      <c r="G10" s="667">
        <v>143000000</v>
      </c>
      <c r="H10" s="867" t="s">
        <v>470</v>
      </c>
      <c r="I10" s="1534" t="s">
        <v>471</v>
      </c>
      <c r="J10" s="1535"/>
      <c r="K10" s="868" t="s">
        <v>472</v>
      </c>
      <c r="L10" s="667">
        <f>G10</f>
        <v>143000000</v>
      </c>
      <c r="M10" s="680">
        <v>47453</v>
      </c>
      <c r="N10" s="679" t="s">
        <v>473</v>
      </c>
      <c r="O10" s="327"/>
      <c r="P10" s="869"/>
      <c r="Q10" s="870"/>
      <c r="R10" s="871"/>
      <c r="S10" s="871"/>
      <c r="T10" s="871"/>
      <c r="U10" s="298"/>
      <c r="V10" s="862"/>
    </row>
    <row r="11" spans="1:22" ht="360.75" customHeight="1">
      <c r="A11" s="28">
        <f>ROW()</f>
        <v>11</v>
      </c>
      <c r="B11" s="286"/>
      <c r="C11" s="285"/>
      <c r="D11" s="1211"/>
      <c r="E11" s="1213" t="s">
        <v>474</v>
      </c>
      <c r="F11" s="1214" t="s">
        <v>475</v>
      </c>
      <c r="G11" s="667">
        <v>392900000</v>
      </c>
      <c r="H11" s="667" t="s">
        <v>470</v>
      </c>
      <c r="I11" s="1550" t="s">
        <v>471</v>
      </c>
      <c r="J11" s="1551"/>
      <c r="K11" s="678" t="s">
        <v>476</v>
      </c>
      <c r="L11" s="667">
        <f>G11</f>
        <v>392900000</v>
      </c>
      <c r="M11" s="668">
        <v>49674</v>
      </c>
      <c r="N11" s="669">
        <v>46934</v>
      </c>
      <c r="O11" s="670">
        <v>0</v>
      </c>
      <c r="P11" s="671">
        <v>0</v>
      </c>
      <c r="Q11" s="672"/>
      <c r="R11" s="673"/>
      <c r="S11" s="673"/>
      <c r="T11" s="673"/>
      <c r="U11" s="674"/>
      <c r="V11" s="862"/>
    </row>
    <row r="12" spans="1:22" ht="167.25" customHeight="1">
      <c r="A12" s="28">
        <f>ROW()</f>
        <v>12</v>
      </c>
      <c r="B12" s="286"/>
      <c r="C12" s="285"/>
      <c r="D12" s="45"/>
      <c r="E12" s="1213" t="s">
        <v>477</v>
      </c>
      <c r="F12" s="675" t="s">
        <v>478</v>
      </c>
      <c r="G12" s="872">
        <f>86100000</f>
        <v>86100000</v>
      </c>
      <c r="H12" s="872" t="s">
        <v>470</v>
      </c>
      <c r="I12" s="1534" t="s">
        <v>471</v>
      </c>
      <c r="J12" s="1535"/>
      <c r="K12" s="873" t="s">
        <v>476</v>
      </c>
      <c r="L12" s="872">
        <f>G12</f>
        <v>86100000</v>
      </c>
      <c r="M12" s="873">
        <v>50405</v>
      </c>
      <c r="N12" s="873">
        <v>48579</v>
      </c>
      <c r="O12" s="676"/>
      <c r="P12" s="872"/>
      <c r="Q12" s="874"/>
      <c r="R12" s="875"/>
      <c r="S12" s="875"/>
      <c r="T12" s="875"/>
      <c r="U12" s="677"/>
      <c r="V12" s="862"/>
    </row>
    <row r="13" spans="1:22">
      <c r="A13" s="28">
        <f>ROW()</f>
        <v>13</v>
      </c>
      <c r="B13" s="286"/>
      <c r="C13" s="285"/>
      <c r="D13" s="45"/>
      <c r="E13" s="1215" t="s">
        <v>479</v>
      </c>
      <c r="F13" s="300"/>
      <c r="G13" s="876"/>
      <c r="H13" s="876"/>
      <c r="I13" s="1536"/>
      <c r="J13" s="1537"/>
      <c r="K13" s="877"/>
      <c r="L13" s="878"/>
      <c r="M13" s="877"/>
      <c r="N13" s="299"/>
      <c r="O13" s="327"/>
      <c r="P13" s="869"/>
      <c r="Q13" s="870"/>
      <c r="R13" s="871"/>
      <c r="S13" s="871"/>
      <c r="T13" s="871"/>
      <c r="U13" s="298"/>
      <c r="V13" s="862"/>
    </row>
    <row r="14" spans="1:22">
      <c r="A14" s="28">
        <f>ROW()</f>
        <v>14</v>
      </c>
      <c r="B14" s="286"/>
      <c r="C14" s="285"/>
      <c r="D14" s="45"/>
      <c r="E14" s="1215" t="s">
        <v>479</v>
      </c>
      <c r="F14" s="300"/>
      <c r="G14" s="876"/>
      <c r="H14" s="876"/>
      <c r="I14" s="1536"/>
      <c r="J14" s="1537"/>
      <c r="K14" s="877"/>
      <c r="L14" s="878"/>
      <c r="M14" s="877"/>
      <c r="N14" s="299"/>
      <c r="O14" s="327"/>
      <c r="P14" s="869"/>
      <c r="Q14" s="870"/>
      <c r="R14" s="871"/>
      <c r="S14" s="871"/>
      <c r="T14" s="871"/>
      <c r="U14" s="298"/>
      <c r="V14" s="862"/>
    </row>
    <row r="15" spans="1:22">
      <c r="A15" s="28">
        <f>ROW()</f>
        <v>15</v>
      </c>
      <c r="B15" s="286"/>
      <c r="C15" s="285"/>
      <c r="D15" s="45"/>
      <c r="E15" s="1215" t="s">
        <v>479</v>
      </c>
      <c r="F15" s="300"/>
      <c r="G15" s="876"/>
      <c r="H15" s="876"/>
      <c r="I15" s="1536"/>
      <c r="J15" s="1537"/>
      <c r="K15" s="877"/>
      <c r="L15" s="878"/>
      <c r="M15" s="877"/>
      <c r="N15" s="299"/>
      <c r="O15" s="327"/>
      <c r="P15" s="869"/>
      <c r="Q15" s="870"/>
      <c r="R15" s="871"/>
      <c r="S15" s="871"/>
      <c r="T15" s="871"/>
      <c r="U15" s="298"/>
      <c r="V15" s="862"/>
    </row>
    <row r="16" spans="1:22" ht="13.5" thickBot="1">
      <c r="A16" s="28">
        <f>ROW()</f>
        <v>16</v>
      </c>
      <c r="B16" s="286"/>
      <c r="C16" s="285"/>
      <c r="D16" s="45"/>
      <c r="E16" s="1215" t="s">
        <v>479</v>
      </c>
      <c r="F16" s="297"/>
      <c r="G16" s="296"/>
      <c r="H16" s="296"/>
      <c r="I16" s="1558"/>
      <c r="J16" s="1559"/>
      <c r="K16" s="325"/>
      <c r="L16" s="326"/>
      <c r="M16" s="325"/>
      <c r="N16" s="324"/>
      <c r="O16" s="323"/>
      <c r="P16" s="322"/>
      <c r="Q16" s="321"/>
      <c r="R16" s="320"/>
      <c r="S16" s="320"/>
      <c r="T16" s="320"/>
      <c r="U16" s="319"/>
      <c r="V16" s="862"/>
    </row>
    <row r="17" spans="1:22">
      <c r="A17" s="28">
        <f>ROW()</f>
        <v>17</v>
      </c>
      <c r="B17" s="286"/>
      <c r="C17" s="285"/>
      <c r="D17" s="45"/>
      <c r="E17" s="45"/>
      <c r="F17" s="45"/>
      <c r="G17" s="31"/>
      <c r="H17" s="31"/>
      <c r="I17" s="31"/>
      <c r="J17" s="31"/>
      <c r="K17" s="31"/>
      <c r="L17" s="293"/>
      <c r="M17" s="293"/>
      <c r="N17" s="293"/>
      <c r="O17" s="292"/>
      <c r="P17" s="292"/>
      <c r="Q17" s="292"/>
      <c r="R17" s="292"/>
      <c r="S17" s="292"/>
      <c r="T17" s="292"/>
      <c r="U17" s="292"/>
      <c r="V17" s="862"/>
    </row>
    <row r="18" spans="1:22" ht="18.75">
      <c r="A18" s="28">
        <f>ROW()</f>
        <v>18</v>
      </c>
      <c r="B18" s="286"/>
      <c r="C18" s="291" t="s">
        <v>480</v>
      </c>
      <c r="D18" s="45"/>
      <c r="E18" s="45"/>
      <c r="F18" s="45"/>
      <c r="V18" s="862"/>
    </row>
    <row r="19" spans="1:22" ht="18.75">
      <c r="A19" s="28">
        <f>ROW()</f>
        <v>19</v>
      </c>
      <c r="B19" s="286"/>
      <c r="C19" s="291"/>
      <c r="D19" s="318" t="s">
        <v>481</v>
      </c>
      <c r="E19" s="45"/>
      <c r="F19" s="45"/>
      <c r="G19" s="290"/>
      <c r="H19" s="290"/>
      <c r="I19" s="290"/>
      <c r="J19" s="290"/>
      <c r="K19" s="290"/>
      <c r="L19" s="290"/>
      <c r="M19" s="290"/>
      <c r="N19" s="290"/>
      <c r="O19" s="290"/>
      <c r="P19" s="290"/>
      <c r="Q19" s="290"/>
      <c r="R19" s="290"/>
      <c r="S19" s="290"/>
      <c r="T19" s="290"/>
      <c r="U19" s="290"/>
      <c r="V19" s="862"/>
    </row>
    <row r="20" spans="1:22" ht="30.75">
      <c r="A20" s="28">
        <f>ROW()</f>
        <v>20</v>
      </c>
      <c r="B20" s="286"/>
      <c r="C20" s="291"/>
      <c r="D20" s="318"/>
      <c r="E20" s="45"/>
      <c r="F20" s="45"/>
      <c r="G20" s="314" t="s">
        <v>482</v>
      </c>
      <c r="H20" s="314" t="s">
        <v>97</v>
      </c>
      <c r="I20" s="314" t="s">
        <v>98</v>
      </c>
      <c r="J20" s="314" t="s">
        <v>99</v>
      </c>
      <c r="K20" s="314" t="s">
        <v>100</v>
      </c>
      <c r="L20" s="314" t="s">
        <v>483</v>
      </c>
      <c r="M20" s="314" t="s">
        <v>484</v>
      </c>
      <c r="N20" s="314" t="s">
        <v>485</v>
      </c>
      <c r="O20" s="314" t="s">
        <v>486</v>
      </c>
      <c r="P20" s="314" t="s">
        <v>487</v>
      </c>
      <c r="Q20" s="314" t="s">
        <v>488</v>
      </c>
      <c r="R20" s="314" t="s">
        <v>489</v>
      </c>
      <c r="S20" s="314" t="s">
        <v>490</v>
      </c>
      <c r="T20" s="314" t="s">
        <v>491</v>
      </c>
      <c r="U20" s="314"/>
      <c r="V20" s="862"/>
    </row>
    <row r="21" spans="1:22" ht="19.5" thickBot="1">
      <c r="A21" s="28">
        <f>ROW()</f>
        <v>21</v>
      </c>
      <c r="B21" s="286"/>
      <c r="C21" s="291"/>
      <c r="D21" s="45"/>
      <c r="E21" s="45"/>
      <c r="F21" s="45"/>
      <c r="G21" s="313" t="s">
        <v>101</v>
      </c>
      <c r="H21" s="313" t="s">
        <v>101</v>
      </c>
      <c r="I21" s="313" t="s">
        <v>101</v>
      </c>
      <c r="J21" s="313" t="s">
        <v>101</v>
      </c>
      <c r="K21" s="313" t="s">
        <v>101</v>
      </c>
      <c r="L21" s="313" t="s">
        <v>101</v>
      </c>
      <c r="M21" s="313" t="s">
        <v>101</v>
      </c>
      <c r="N21" s="313" t="s">
        <v>101</v>
      </c>
      <c r="O21" s="313" t="s">
        <v>101</v>
      </c>
      <c r="P21" s="313" t="s">
        <v>101</v>
      </c>
      <c r="Q21" s="313" t="s">
        <v>101</v>
      </c>
      <c r="R21" s="313" t="s">
        <v>101</v>
      </c>
      <c r="S21" s="313" t="s">
        <v>101</v>
      </c>
      <c r="T21" s="313" t="s">
        <v>101</v>
      </c>
      <c r="U21" s="313"/>
      <c r="V21" s="862"/>
    </row>
    <row r="22" spans="1:22" ht="27" customHeight="1" thickBot="1">
      <c r="A22" s="28">
        <f>ROW()</f>
        <v>22</v>
      </c>
      <c r="B22" s="286"/>
      <c r="C22" s="285"/>
      <c r="D22" s="312" t="s">
        <v>492</v>
      </c>
      <c r="E22" s="879" t="s">
        <v>468</v>
      </c>
      <c r="F22" s="310" t="s">
        <v>493</v>
      </c>
      <c r="G22" s="880">
        <v>61912683.656131901</v>
      </c>
      <c r="H22" s="880">
        <v>58226755.810404897</v>
      </c>
      <c r="I22" s="881">
        <v>22892086.323959954</v>
      </c>
      <c r="J22" s="881">
        <v>95919.48237139218</v>
      </c>
      <c r="K22" s="881"/>
      <c r="L22" s="880"/>
      <c r="M22" s="880"/>
      <c r="N22" s="880"/>
      <c r="O22" s="880"/>
      <c r="P22" s="880"/>
      <c r="Q22" s="880"/>
      <c r="R22" s="880"/>
      <c r="S22" s="880"/>
      <c r="T22" s="311">
        <f>SUM(G22:S22)</f>
        <v>143127445.27286813</v>
      </c>
      <c r="U22" s="316"/>
      <c r="V22" s="862"/>
    </row>
    <row r="23" spans="1:22" ht="15.75" thickBot="1">
      <c r="A23" s="28">
        <f>ROW()</f>
        <v>23</v>
      </c>
      <c r="B23" s="286"/>
      <c r="C23" s="285"/>
      <c r="D23" s="116"/>
      <c r="E23" s="116"/>
      <c r="F23" s="310" t="s">
        <v>494</v>
      </c>
      <c r="G23" s="1216">
        <v>7494449</v>
      </c>
      <c r="H23" s="1216">
        <v>21550100</v>
      </c>
      <c r="I23" s="1217">
        <v>16658094</v>
      </c>
      <c r="J23" s="1217">
        <v>25468587</v>
      </c>
      <c r="K23" s="1217">
        <v>25253307</v>
      </c>
      <c r="L23" s="1216"/>
      <c r="M23" s="1216"/>
      <c r="N23" s="1216"/>
      <c r="O23" s="1216"/>
      <c r="P23" s="1216"/>
      <c r="Q23" s="1216"/>
      <c r="R23" s="1216"/>
      <c r="S23" s="1216"/>
      <c r="T23" s="311">
        <f>SUM(G23:S23)</f>
        <v>96424537</v>
      </c>
      <c r="U23" s="316"/>
      <c r="V23" s="862"/>
    </row>
    <row r="24" spans="1:22" ht="15.75" thickBot="1">
      <c r="A24" s="28">
        <f>ROW()</f>
        <v>24</v>
      </c>
      <c r="B24" s="286"/>
      <c r="C24" s="285"/>
      <c r="D24" s="116"/>
      <c r="E24" s="116"/>
      <c r="F24" s="310" t="s">
        <v>402</v>
      </c>
      <c r="G24" s="309">
        <f>G22-G23</f>
        <v>54418234.656131901</v>
      </c>
      <c r="H24" s="309">
        <f t="shared" ref="H24" si="0">H22-H23</f>
        <v>36676655.810404897</v>
      </c>
      <c r="I24" s="309">
        <f t="shared" ref="I24" si="1">I22-I23</f>
        <v>6233992.3239599541</v>
      </c>
      <c r="J24" s="309">
        <f t="shared" ref="J24" si="2">J22-J23</f>
        <v>-25372667.517628606</v>
      </c>
      <c r="K24" s="309">
        <f t="shared" ref="K24" si="3">K22-K23</f>
        <v>-25253307</v>
      </c>
      <c r="L24" s="309">
        <f t="shared" ref="L24" si="4">L22-L23</f>
        <v>0</v>
      </c>
      <c r="M24" s="309">
        <f t="shared" ref="M24" si="5">M22-M23</f>
        <v>0</v>
      </c>
      <c r="N24" s="309">
        <f t="shared" ref="N24" si="6">N22-N23</f>
        <v>0</v>
      </c>
      <c r="O24" s="309">
        <f t="shared" ref="O24" si="7">O22-O23</f>
        <v>0</v>
      </c>
      <c r="P24" s="309">
        <f t="shared" ref="P24" si="8">P22-P23</f>
        <v>0</v>
      </c>
      <c r="Q24" s="309">
        <f t="shared" ref="Q24" si="9">Q22-Q23</f>
        <v>0</v>
      </c>
      <c r="R24" s="309">
        <f t="shared" ref="R24" si="10">R22-R23</f>
        <v>0</v>
      </c>
      <c r="S24" s="309">
        <f t="shared" ref="S24:T24" si="11">S22-S23</f>
        <v>0</v>
      </c>
      <c r="T24" s="311">
        <f t="shared" si="11"/>
        <v>46702908.272868127</v>
      </c>
      <c r="U24" s="308"/>
      <c r="V24" s="862"/>
    </row>
    <row r="25" spans="1:22" ht="15">
      <c r="A25" s="28">
        <f>ROW()</f>
        <v>25</v>
      </c>
      <c r="B25" s="286"/>
      <c r="C25" s="285"/>
      <c r="D25" s="116"/>
      <c r="E25" s="116"/>
      <c r="F25" s="310"/>
      <c r="G25" s="315"/>
      <c r="H25" s="315"/>
      <c r="I25" s="315"/>
      <c r="J25" s="315"/>
      <c r="K25" s="315"/>
      <c r="L25" s="315"/>
      <c r="M25" s="315"/>
      <c r="N25" s="315"/>
      <c r="O25" s="315"/>
      <c r="P25" s="315"/>
      <c r="Q25" s="315"/>
      <c r="R25" s="315"/>
      <c r="S25" s="315"/>
      <c r="T25" s="315"/>
      <c r="U25" s="308"/>
      <c r="V25" s="862"/>
    </row>
    <row r="26" spans="1:22" ht="30.75">
      <c r="A26" s="28">
        <f>ROW()</f>
        <v>26</v>
      </c>
      <c r="B26" s="286"/>
      <c r="C26" s="291"/>
      <c r="D26" s="318"/>
      <c r="E26" s="45"/>
      <c r="F26" s="45"/>
      <c r="G26" s="314" t="s">
        <v>482</v>
      </c>
      <c r="H26" s="314" t="s">
        <v>97</v>
      </c>
      <c r="I26" s="314" t="s">
        <v>98</v>
      </c>
      <c r="J26" s="314" t="s">
        <v>99</v>
      </c>
      <c r="K26" s="314" t="s">
        <v>100</v>
      </c>
      <c r="L26" s="314" t="s">
        <v>483</v>
      </c>
      <c r="M26" s="314" t="s">
        <v>484</v>
      </c>
      <c r="N26" s="314" t="s">
        <v>485</v>
      </c>
      <c r="O26" s="314" t="s">
        <v>486</v>
      </c>
      <c r="P26" s="314" t="s">
        <v>487</v>
      </c>
      <c r="Q26" s="314" t="s">
        <v>488</v>
      </c>
      <c r="R26" s="314" t="s">
        <v>489</v>
      </c>
      <c r="S26" s="314" t="s">
        <v>490</v>
      </c>
      <c r="T26" s="314" t="s">
        <v>491</v>
      </c>
      <c r="U26" s="314"/>
      <c r="V26" s="862"/>
    </row>
    <row r="27" spans="1:22" ht="19.5" thickBot="1">
      <c r="A27" s="28">
        <f>ROW()</f>
        <v>27</v>
      </c>
      <c r="B27" s="286"/>
      <c r="C27" s="291"/>
      <c r="D27" s="45"/>
      <c r="E27" s="45"/>
      <c r="F27" s="45"/>
      <c r="G27" s="313" t="s">
        <v>101</v>
      </c>
      <c r="H27" s="313" t="s">
        <v>101</v>
      </c>
      <c r="I27" s="313" t="s">
        <v>101</v>
      </c>
      <c r="J27" s="313" t="s">
        <v>101</v>
      </c>
      <c r="K27" s="313" t="s">
        <v>101</v>
      </c>
      <c r="L27" s="313" t="s">
        <v>101</v>
      </c>
      <c r="M27" s="313" t="s">
        <v>101</v>
      </c>
      <c r="N27" s="313" t="s">
        <v>101</v>
      </c>
      <c r="O27" s="313" t="s">
        <v>101</v>
      </c>
      <c r="P27" s="313" t="s">
        <v>101</v>
      </c>
      <c r="Q27" s="313" t="s">
        <v>101</v>
      </c>
      <c r="R27" s="313" t="s">
        <v>101</v>
      </c>
      <c r="S27" s="313" t="s">
        <v>101</v>
      </c>
      <c r="T27" s="313" t="s">
        <v>101</v>
      </c>
      <c r="U27" s="313"/>
      <c r="V27" s="862"/>
    </row>
    <row r="28" spans="1:22" ht="15.75" thickBot="1">
      <c r="A28" s="28">
        <f>ROW()</f>
        <v>28</v>
      </c>
      <c r="B28" s="286"/>
      <c r="C28" s="285"/>
      <c r="D28" s="312" t="s">
        <v>492</v>
      </c>
      <c r="E28" s="879" t="str">
        <f>E11</f>
        <v>Net Zero Grid Pathways stage one</v>
      </c>
      <c r="F28" s="310" t="s">
        <v>493</v>
      </c>
      <c r="G28" s="880">
        <v>0</v>
      </c>
      <c r="H28" s="880">
        <v>11550</v>
      </c>
      <c r="I28" s="881">
        <v>1663743</v>
      </c>
      <c r="J28" s="881">
        <v>11558970</v>
      </c>
      <c r="K28" s="881">
        <v>30586642</v>
      </c>
      <c r="L28" s="880">
        <v>62336009</v>
      </c>
      <c r="M28" s="880">
        <v>74376298</v>
      </c>
      <c r="N28" s="880">
        <v>81114742</v>
      </c>
      <c r="O28" s="880">
        <v>109771515</v>
      </c>
      <c r="P28" s="880">
        <v>21480531</v>
      </c>
      <c r="Q28" s="880"/>
      <c r="R28" s="880"/>
      <c r="S28" s="1218"/>
      <c r="T28" s="311">
        <f>SUM(G28:S28)</f>
        <v>392900000</v>
      </c>
      <c r="U28" s="316"/>
      <c r="V28" s="862"/>
    </row>
    <row r="29" spans="1:22" ht="15.75" thickBot="1">
      <c r="A29" s="28">
        <f>ROW()</f>
        <v>29</v>
      </c>
      <c r="B29" s="286"/>
      <c r="C29" s="285"/>
      <c r="D29" s="45"/>
      <c r="E29" s="45"/>
      <c r="F29" s="310" t="s">
        <v>494</v>
      </c>
      <c r="G29" s="1216"/>
      <c r="H29" s="1216"/>
      <c r="I29" s="1217"/>
      <c r="J29" s="1217">
        <v>11563060</v>
      </c>
      <c r="K29" s="1217">
        <v>28769904</v>
      </c>
      <c r="L29" s="1216"/>
      <c r="M29" s="1216"/>
      <c r="N29" s="1216"/>
      <c r="O29" s="1216"/>
      <c r="P29" s="1216"/>
      <c r="Q29" s="1216"/>
      <c r="R29" s="1216"/>
      <c r="S29" s="1219"/>
      <c r="T29" s="311">
        <f>SUM(G29:S29)</f>
        <v>40332964</v>
      </c>
      <c r="U29" s="316"/>
      <c r="V29" s="862"/>
    </row>
    <row r="30" spans="1:22" ht="15.75" thickBot="1">
      <c r="A30" s="28">
        <f>ROW()</f>
        <v>30</v>
      </c>
      <c r="B30" s="286"/>
      <c r="C30" s="285"/>
      <c r="D30" s="45"/>
      <c r="E30" s="45"/>
      <c r="F30" s="310" t="s">
        <v>402</v>
      </c>
      <c r="G30" s="309">
        <f>G28-G29</f>
        <v>0</v>
      </c>
      <c r="H30" s="309">
        <f t="shared" ref="H30:T30" si="12">H28-H29</f>
        <v>11550</v>
      </c>
      <c r="I30" s="309">
        <f t="shared" si="12"/>
        <v>1663743</v>
      </c>
      <c r="J30" s="309">
        <f t="shared" si="12"/>
        <v>-4090</v>
      </c>
      <c r="K30" s="309">
        <f t="shared" si="12"/>
        <v>1816738</v>
      </c>
      <c r="L30" s="309">
        <f t="shared" si="12"/>
        <v>62336009</v>
      </c>
      <c r="M30" s="309">
        <f t="shared" si="12"/>
        <v>74376298</v>
      </c>
      <c r="N30" s="309">
        <f t="shared" si="12"/>
        <v>81114742</v>
      </c>
      <c r="O30" s="309">
        <f t="shared" si="12"/>
        <v>109771515</v>
      </c>
      <c r="P30" s="309">
        <f t="shared" si="12"/>
        <v>21480531</v>
      </c>
      <c r="Q30" s="309">
        <f t="shared" si="12"/>
        <v>0</v>
      </c>
      <c r="R30" s="309">
        <f t="shared" si="12"/>
        <v>0</v>
      </c>
      <c r="S30" s="309">
        <f t="shared" si="12"/>
        <v>0</v>
      </c>
      <c r="T30" s="311">
        <f t="shared" si="12"/>
        <v>352567036</v>
      </c>
      <c r="U30" s="308"/>
      <c r="V30" s="862"/>
    </row>
    <row r="31" spans="1:22" ht="15.75">
      <c r="A31" s="28">
        <f>ROW()</f>
        <v>31</v>
      </c>
      <c r="B31" s="286"/>
      <c r="C31" s="285"/>
      <c r="D31" s="45"/>
      <c r="E31" s="45"/>
      <c r="F31" s="307"/>
      <c r="G31" s="295"/>
      <c r="H31" s="295"/>
      <c r="I31" s="295"/>
      <c r="J31" s="295"/>
      <c r="K31" s="295"/>
      <c r="L31" s="295"/>
      <c r="M31" s="295"/>
      <c r="N31" s="295"/>
      <c r="O31" s="295"/>
      <c r="P31" s="295"/>
      <c r="Q31" s="295"/>
      <c r="R31" s="295"/>
      <c r="S31" s="295"/>
      <c r="T31" s="295"/>
      <c r="U31" s="295"/>
      <c r="V31" s="862"/>
    </row>
    <row r="32" spans="1:22" ht="19.5" customHeight="1">
      <c r="A32" s="28">
        <f>ROW()</f>
        <v>32</v>
      </c>
      <c r="B32" s="286"/>
      <c r="C32" s="285"/>
      <c r="D32" s="45"/>
      <c r="E32" s="45"/>
      <c r="F32" s="307"/>
      <c r="G32" s="314" t="s">
        <v>482</v>
      </c>
      <c r="H32" s="314" t="s">
        <v>97</v>
      </c>
      <c r="I32" s="314" t="s">
        <v>98</v>
      </c>
      <c r="J32" s="314" t="s">
        <v>99</v>
      </c>
      <c r="K32" s="314" t="s">
        <v>100</v>
      </c>
      <c r="L32" s="314" t="s">
        <v>483</v>
      </c>
      <c r="M32" s="314" t="s">
        <v>484</v>
      </c>
      <c r="N32" s="314" t="s">
        <v>485</v>
      </c>
      <c r="O32" s="314" t="s">
        <v>486</v>
      </c>
      <c r="P32" s="314" t="s">
        <v>487</v>
      </c>
      <c r="Q32" s="314" t="s">
        <v>488</v>
      </c>
      <c r="R32" s="314" t="s">
        <v>489</v>
      </c>
      <c r="S32" s="314" t="s">
        <v>490</v>
      </c>
      <c r="T32" s="314" t="s">
        <v>491</v>
      </c>
      <c r="U32" s="314"/>
      <c r="V32" s="862"/>
    </row>
    <row r="33" spans="1:22" ht="15.75" thickBot="1">
      <c r="A33" s="28">
        <f>ROW()</f>
        <v>33</v>
      </c>
      <c r="B33" s="286"/>
      <c r="C33" s="285"/>
      <c r="D33" s="45"/>
      <c r="E33" s="45"/>
      <c r="F33" s="307"/>
      <c r="G33" s="313" t="s">
        <v>101</v>
      </c>
      <c r="H33" s="313" t="s">
        <v>101</v>
      </c>
      <c r="I33" s="313" t="s">
        <v>101</v>
      </c>
      <c r="J33" s="313" t="s">
        <v>101</v>
      </c>
      <c r="K33" s="313" t="s">
        <v>101</v>
      </c>
      <c r="L33" s="313" t="s">
        <v>101</v>
      </c>
      <c r="M33" s="313" t="s">
        <v>101</v>
      </c>
      <c r="N33" s="313" t="s">
        <v>101</v>
      </c>
      <c r="O33" s="313" t="s">
        <v>101</v>
      </c>
      <c r="P33" s="313" t="s">
        <v>101</v>
      </c>
      <c r="Q33" s="313" t="s">
        <v>101</v>
      </c>
      <c r="R33" s="313" t="s">
        <v>101</v>
      </c>
      <c r="S33" s="313" t="s">
        <v>101</v>
      </c>
      <c r="T33" s="313" t="s">
        <v>101</v>
      </c>
      <c r="U33" s="313"/>
      <c r="V33" s="862"/>
    </row>
    <row r="34" spans="1:22" ht="39" thickBot="1">
      <c r="A34" s="28">
        <f>ROW()</f>
        <v>34</v>
      </c>
      <c r="B34" s="286"/>
      <c r="C34" s="285"/>
      <c r="D34" s="312" t="s">
        <v>492</v>
      </c>
      <c r="E34" s="879" t="s">
        <v>495</v>
      </c>
      <c r="F34" s="310" t="s">
        <v>493</v>
      </c>
      <c r="G34" s="880"/>
      <c r="H34" s="880"/>
      <c r="I34" s="881"/>
      <c r="J34" s="881"/>
      <c r="K34" s="881">
        <v>315000</v>
      </c>
      <c r="L34" s="880">
        <v>3943000</v>
      </c>
      <c r="M34" s="880">
        <v>10489000</v>
      </c>
      <c r="N34" s="880">
        <v>12616000</v>
      </c>
      <c r="O34" s="880">
        <v>22669000</v>
      </c>
      <c r="P34" s="880">
        <v>21683000</v>
      </c>
      <c r="Q34" s="880">
        <v>9787000</v>
      </c>
      <c r="R34" s="880">
        <v>1662000</v>
      </c>
      <c r="S34" s="880"/>
      <c r="T34" s="311">
        <f>SUM(G34:S34)</f>
        <v>83164000</v>
      </c>
      <c r="U34" s="316"/>
      <c r="V34" s="862"/>
    </row>
    <row r="35" spans="1:22" ht="15.75" thickBot="1">
      <c r="A35" s="28">
        <f>ROW()</f>
        <v>35</v>
      </c>
      <c r="B35" s="286"/>
      <c r="C35" s="285"/>
      <c r="D35" s="116"/>
      <c r="E35" s="116"/>
      <c r="F35" s="310" t="s">
        <v>494</v>
      </c>
      <c r="G35" s="1216"/>
      <c r="H35" s="1216"/>
      <c r="I35" s="1217"/>
      <c r="J35" s="1217"/>
      <c r="K35" s="1217">
        <v>1538687</v>
      </c>
      <c r="L35" s="1216"/>
      <c r="M35" s="1216"/>
      <c r="N35" s="1216"/>
      <c r="O35" s="1216"/>
      <c r="P35" s="1216"/>
      <c r="Q35" s="1216"/>
      <c r="R35" s="1216"/>
      <c r="S35" s="1216"/>
      <c r="T35" s="311">
        <f>SUM(G35:S35)</f>
        <v>1538687</v>
      </c>
      <c r="U35" s="316"/>
      <c r="V35" s="862"/>
    </row>
    <row r="36" spans="1:22" ht="15.75" thickBot="1">
      <c r="A36" s="28">
        <f>ROW()</f>
        <v>36</v>
      </c>
      <c r="B36" s="286"/>
      <c r="C36" s="285"/>
      <c r="D36" s="116"/>
      <c r="E36" s="116"/>
      <c r="F36" s="310" t="s">
        <v>402</v>
      </c>
      <c r="G36" s="309">
        <f>G34-G35</f>
        <v>0</v>
      </c>
      <c r="H36" s="309">
        <f t="shared" ref="H36" si="13">H34-H35</f>
        <v>0</v>
      </c>
      <c r="I36" s="309">
        <f t="shared" ref="I36" si="14">I34-I35</f>
        <v>0</v>
      </c>
      <c r="J36" s="309">
        <f t="shared" ref="J36" si="15">J34-J35</f>
        <v>0</v>
      </c>
      <c r="K36" s="309">
        <f t="shared" ref="K36" si="16">K34-K35</f>
        <v>-1223687</v>
      </c>
      <c r="L36" s="309">
        <f t="shared" ref="L36" si="17">L34-L35</f>
        <v>3943000</v>
      </c>
      <c r="M36" s="309">
        <f t="shared" ref="M36" si="18">M34-M35</f>
        <v>10489000</v>
      </c>
      <c r="N36" s="309">
        <f t="shared" ref="N36" si="19">N34-N35</f>
        <v>12616000</v>
      </c>
      <c r="O36" s="309">
        <f t="shared" ref="O36" si="20">O34-O35</f>
        <v>22669000</v>
      </c>
      <c r="P36" s="309">
        <f t="shared" ref="P36" si="21">P34-P35</f>
        <v>21683000</v>
      </c>
      <c r="Q36" s="309">
        <f t="shared" ref="Q36" si="22">Q34-Q35</f>
        <v>9787000</v>
      </c>
      <c r="R36" s="309">
        <f t="shared" ref="R36" si="23">R34-R35</f>
        <v>1662000</v>
      </c>
      <c r="S36" s="309">
        <f t="shared" ref="S36:T36" si="24">S34-S35</f>
        <v>0</v>
      </c>
      <c r="T36" s="311">
        <f t="shared" si="24"/>
        <v>81625313</v>
      </c>
      <c r="U36" s="308"/>
      <c r="V36" s="862"/>
    </row>
    <row r="37" spans="1:22" ht="15">
      <c r="A37" s="28">
        <f>ROW()</f>
        <v>37</v>
      </c>
      <c r="B37" s="286"/>
      <c r="C37" s="285"/>
      <c r="D37" s="116"/>
      <c r="E37" s="116"/>
      <c r="F37" s="310"/>
      <c r="G37" s="317"/>
      <c r="H37" s="317"/>
      <c r="I37" s="317"/>
      <c r="J37" s="317"/>
      <c r="K37" s="317"/>
      <c r="L37" s="317"/>
      <c r="M37" s="317"/>
      <c r="N37" s="317"/>
      <c r="O37" s="317"/>
      <c r="P37" s="317"/>
      <c r="Q37" s="317"/>
      <c r="R37" s="317"/>
      <c r="S37" s="317"/>
      <c r="T37" s="317"/>
      <c r="U37" s="317"/>
      <c r="V37" s="862"/>
    </row>
    <row r="38" spans="1:22" ht="30">
      <c r="A38" s="28">
        <f>ROW()</f>
        <v>38</v>
      </c>
      <c r="B38" s="286"/>
      <c r="C38" s="285"/>
      <c r="D38" s="116"/>
      <c r="E38" s="116"/>
      <c r="F38" s="310"/>
      <c r="G38" s="314" t="s">
        <v>482</v>
      </c>
      <c r="H38" s="314" t="s">
        <v>97</v>
      </c>
      <c r="I38" s="314" t="s">
        <v>98</v>
      </c>
      <c r="J38" s="314" t="s">
        <v>99</v>
      </c>
      <c r="K38" s="314" t="s">
        <v>100</v>
      </c>
      <c r="L38" s="314" t="s">
        <v>483</v>
      </c>
      <c r="M38" s="314" t="s">
        <v>484</v>
      </c>
      <c r="N38" s="314" t="s">
        <v>485</v>
      </c>
      <c r="O38" s="314" t="s">
        <v>486</v>
      </c>
      <c r="P38" s="314" t="s">
        <v>487</v>
      </c>
      <c r="Q38" s="314" t="s">
        <v>488</v>
      </c>
      <c r="R38" s="314" t="s">
        <v>489</v>
      </c>
      <c r="S38" s="314" t="s">
        <v>490</v>
      </c>
      <c r="T38" s="314" t="s">
        <v>491</v>
      </c>
      <c r="U38" s="314"/>
      <c r="V38" s="862"/>
    </row>
    <row r="39" spans="1:22" ht="15">
      <c r="A39" s="28">
        <f>ROW()</f>
        <v>39</v>
      </c>
      <c r="B39" s="286"/>
      <c r="C39" s="285"/>
      <c r="D39" s="45"/>
      <c r="E39" s="45"/>
      <c r="F39" s="307"/>
      <c r="G39" s="313" t="s">
        <v>101</v>
      </c>
      <c r="H39" s="313" t="s">
        <v>101</v>
      </c>
      <c r="I39" s="313" t="s">
        <v>101</v>
      </c>
      <c r="J39" s="313" t="s">
        <v>101</v>
      </c>
      <c r="K39" s="313" t="s">
        <v>101</v>
      </c>
      <c r="L39" s="313" t="s">
        <v>101</v>
      </c>
      <c r="M39" s="313" t="s">
        <v>101</v>
      </c>
      <c r="N39" s="313" t="s">
        <v>101</v>
      </c>
      <c r="O39" s="313" t="s">
        <v>101</v>
      </c>
      <c r="P39" s="313" t="s">
        <v>101</v>
      </c>
      <c r="Q39" s="313" t="s">
        <v>101</v>
      </c>
      <c r="R39" s="313" t="s">
        <v>101</v>
      </c>
      <c r="S39" s="313" t="s">
        <v>101</v>
      </c>
      <c r="T39" s="313" t="s">
        <v>101</v>
      </c>
      <c r="U39" s="313"/>
      <c r="V39" s="862"/>
    </row>
    <row r="40" spans="1:22" ht="30">
      <c r="A40" s="28">
        <f>ROW()</f>
        <v>40</v>
      </c>
      <c r="B40" s="286"/>
      <c r="C40" s="285"/>
      <c r="D40" s="116"/>
      <c r="E40" s="116"/>
      <c r="F40" s="310"/>
      <c r="G40" s="314" t="s">
        <v>482</v>
      </c>
      <c r="H40" s="314" t="s">
        <v>97</v>
      </c>
      <c r="I40" s="314" t="s">
        <v>98</v>
      </c>
      <c r="J40" s="314" t="s">
        <v>99</v>
      </c>
      <c r="K40" s="314" t="s">
        <v>100</v>
      </c>
      <c r="L40" s="314" t="s">
        <v>483</v>
      </c>
      <c r="M40" s="314" t="s">
        <v>484</v>
      </c>
      <c r="N40" s="314" t="s">
        <v>485</v>
      </c>
      <c r="O40" s="314" t="s">
        <v>486</v>
      </c>
      <c r="P40" s="314" t="s">
        <v>487</v>
      </c>
      <c r="Q40" s="314" t="s">
        <v>488</v>
      </c>
      <c r="R40" s="314" t="s">
        <v>489</v>
      </c>
      <c r="S40" s="314" t="s">
        <v>490</v>
      </c>
      <c r="T40" s="314" t="s">
        <v>491</v>
      </c>
      <c r="U40" s="308"/>
      <c r="V40" s="862"/>
    </row>
    <row r="41" spans="1:22" ht="15.75" thickBot="1">
      <c r="A41" s="28">
        <f>ROW()</f>
        <v>41</v>
      </c>
      <c r="B41" s="286"/>
      <c r="C41" s="285"/>
      <c r="D41" s="45"/>
      <c r="E41" s="45"/>
      <c r="F41" s="307"/>
      <c r="G41" s="313" t="s">
        <v>101</v>
      </c>
      <c r="H41" s="313" t="s">
        <v>101</v>
      </c>
      <c r="I41" s="313" t="s">
        <v>101</v>
      </c>
      <c r="J41" s="313" t="s">
        <v>101</v>
      </c>
      <c r="K41" s="313" t="s">
        <v>101</v>
      </c>
      <c r="L41" s="313" t="s">
        <v>101</v>
      </c>
      <c r="M41" s="313" t="s">
        <v>101</v>
      </c>
      <c r="N41" s="313" t="s">
        <v>101</v>
      </c>
      <c r="O41" s="313" t="s">
        <v>101</v>
      </c>
      <c r="P41" s="313" t="s">
        <v>101</v>
      </c>
      <c r="Q41" s="313" t="s">
        <v>101</v>
      </c>
      <c r="R41" s="313" t="s">
        <v>101</v>
      </c>
      <c r="S41" s="313" t="s">
        <v>101</v>
      </c>
      <c r="T41" s="313" t="s">
        <v>101</v>
      </c>
      <c r="U41" s="308"/>
      <c r="V41" s="862"/>
    </row>
    <row r="42" spans="1:22" ht="15.75" thickBot="1">
      <c r="A42" s="28">
        <f>ROW()</f>
        <v>42</v>
      </c>
      <c r="B42" s="286"/>
      <c r="C42" s="285"/>
      <c r="D42" s="312" t="s">
        <v>492</v>
      </c>
      <c r="E42" s="882" t="s">
        <v>479</v>
      </c>
      <c r="F42" s="310" t="s">
        <v>493</v>
      </c>
      <c r="G42" s="880"/>
      <c r="H42" s="880"/>
      <c r="I42" s="881"/>
      <c r="J42" s="881"/>
      <c r="K42" s="881"/>
      <c r="L42" s="880"/>
      <c r="M42" s="880"/>
      <c r="N42" s="880"/>
      <c r="O42" s="880"/>
      <c r="P42" s="880"/>
      <c r="Q42" s="880"/>
      <c r="R42" s="880"/>
      <c r="S42" s="880"/>
      <c r="T42" s="311">
        <f>SUM(G42:S42)</f>
        <v>0</v>
      </c>
      <c r="U42" s="308"/>
      <c r="V42" s="862"/>
    </row>
    <row r="43" spans="1:22" ht="15.75" thickBot="1">
      <c r="A43" s="28">
        <f>ROW()</f>
        <v>43</v>
      </c>
      <c r="B43" s="286"/>
      <c r="C43" s="285"/>
      <c r="D43" s="116"/>
      <c r="E43" s="116"/>
      <c r="F43" s="310" t="s">
        <v>494</v>
      </c>
      <c r="G43" s="1216"/>
      <c r="H43" s="1216"/>
      <c r="I43" s="1217"/>
      <c r="J43" s="1217"/>
      <c r="K43" s="1217"/>
      <c r="L43" s="1216"/>
      <c r="M43" s="1216"/>
      <c r="N43" s="1216"/>
      <c r="O43" s="1216"/>
      <c r="P43" s="1216"/>
      <c r="Q43" s="1216"/>
      <c r="R43" s="1216"/>
      <c r="S43" s="1216"/>
      <c r="T43" s="311">
        <f>SUM(G43:S43)</f>
        <v>0</v>
      </c>
      <c r="U43" s="308"/>
      <c r="V43" s="862"/>
    </row>
    <row r="44" spans="1:22" ht="15.75" thickBot="1">
      <c r="A44" s="28">
        <f>ROW()</f>
        <v>44</v>
      </c>
      <c r="B44" s="286"/>
      <c r="C44" s="285"/>
      <c r="D44" s="116"/>
      <c r="E44" s="116"/>
      <c r="F44" s="310" t="s">
        <v>402</v>
      </c>
      <c r="G44" s="309">
        <f>G42-G43</f>
        <v>0</v>
      </c>
      <c r="H44" s="309">
        <f t="shared" ref="H44" si="25">H42-H43</f>
        <v>0</v>
      </c>
      <c r="I44" s="309">
        <f t="shared" ref="I44" si="26">I42-I43</f>
        <v>0</v>
      </c>
      <c r="J44" s="309">
        <f t="shared" ref="J44" si="27">J42-J43</f>
        <v>0</v>
      </c>
      <c r="K44" s="309">
        <f t="shared" ref="K44" si="28">K42-K43</f>
        <v>0</v>
      </c>
      <c r="L44" s="309">
        <f t="shared" ref="L44" si="29">L42-L43</f>
        <v>0</v>
      </c>
      <c r="M44" s="309">
        <f t="shared" ref="M44" si="30">M42-M43</f>
        <v>0</v>
      </c>
      <c r="N44" s="309">
        <f t="shared" ref="N44" si="31">N42-N43</f>
        <v>0</v>
      </c>
      <c r="O44" s="309">
        <f t="shared" ref="O44" si="32">O42-O43</f>
        <v>0</v>
      </c>
      <c r="P44" s="309">
        <f t="shared" ref="P44" si="33">P42-P43</f>
        <v>0</v>
      </c>
      <c r="Q44" s="309">
        <f t="shared" ref="Q44" si="34">Q42-Q43</f>
        <v>0</v>
      </c>
      <c r="R44" s="309">
        <f t="shared" ref="R44" si="35">R42-R43</f>
        <v>0</v>
      </c>
      <c r="S44" s="309">
        <f t="shared" ref="S44:T44" si="36">S42-S43</f>
        <v>0</v>
      </c>
      <c r="T44" s="311">
        <f t="shared" si="36"/>
        <v>0</v>
      </c>
      <c r="U44" s="308"/>
      <c r="V44" s="862"/>
    </row>
    <row r="45" spans="1:22" ht="15">
      <c r="A45" s="28">
        <f>ROW()</f>
        <v>45</v>
      </c>
      <c r="B45" s="286"/>
      <c r="C45" s="285"/>
      <c r="D45" s="116"/>
      <c r="E45" s="116"/>
      <c r="F45" s="310"/>
      <c r="G45" s="315"/>
      <c r="H45" s="315"/>
      <c r="I45" s="315"/>
      <c r="J45" s="315"/>
      <c r="K45" s="315"/>
      <c r="L45" s="315"/>
      <c r="M45" s="315"/>
      <c r="N45" s="315"/>
      <c r="O45" s="315"/>
      <c r="P45" s="315"/>
      <c r="Q45" s="315"/>
      <c r="R45" s="315"/>
      <c r="S45" s="315"/>
      <c r="T45" s="315"/>
      <c r="U45" s="308"/>
      <c r="V45" s="862"/>
    </row>
    <row r="46" spans="1:22" ht="30">
      <c r="A46" s="28">
        <f>ROW()</f>
        <v>46</v>
      </c>
      <c r="B46" s="286"/>
      <c r="C46" s="285"/>
      <c r="D46" s="116"/>
      <c r="E46" s="116"/>
      <c r="F46" s="310"/>
      <c r="G46" s="314" t="s">
        <v>482</v>
      </c>
      <c r="H46" s="314" t="s">
        <v>97</v>
      </c>
      <c r="I46" s="314" t="s">
        <v>98</v>
      </c>
      <c r="J46" s="314" t="s">
        <v>99</v>
      </c>
      <c r="K46" s="314" t="s">
        <v>100</v>
      </c>
      <c r="L46" s="314" t="s">
        <v>483</v>
      </c>
      <c r="M46" s="314" t="s">
        <v>484</v>
      </c>
      <c r="N46" s="314" t="s">
        <v>485</v>
      </c>
      <c r="O46" s="314" t="s">
        <v>486</v>
      </c>
      <c r="P46" s="314" t="s">
        <v>487</v>
      </c>
      <c r="Q46" s="314" t="s">
        <v>488</v>
      </c>
      <c r="R46" s="314" t="s">
        <v>489</v>
      </c>
      <c r="S46" s="314" t="s">
        <v>490</v>
      </c>
      <c r="T46" s="314" t="s">
        <v>491</v>
      </c>
      <c r="U46" s="308"/>
      <c r="V46" s="862"/>
    </row>
    <row r="47" spans="1:22" ht="15.75" thickBot="1">
      <c r="A47" s="28">
        <f>ROW()</f>
        <v>47</v>
      </c>
      <c r="B47" s="286"/>
      <c r="C47" s="285"/>
      <c r="D47" s="45"/>
      <c r="E47" s="45"/>
      <c r="F47" s="307"/>
      <c r="G47" s="313" t="s">
        <v>101</v>
      </c>
      <c r="H47" s="313" t="s">
        <v>101</v>
      </c>
      <c r="I47" s="313" t="s">
        <v>101</v>
      </c>
      <c r="J47" s="313" t="s">
        <v>101</v>
      </c>
      <c r="K47" s="313" t="s">
        <v>101</v>
      </c>
      <c r="L47" s="313" t="s">
        <v>101</v>
      </c>
      <c r="M47" s="313" t="s">
        <v>101</v>
      </c>
      <c r="N47" s="313" t="s">
        <v>101</v>
      </c>
      <c r="O47" s="313" t="s">
        <v>101</v>
      </c>
      <c r="P47" s="313" t="s">
        <v>101</v>
      </c>
      <c r="Q47" s="313" t="s">
        <v>101</v>
      </c>
      <c r="R47" s="313" t="s">
        <v>101</v>
      </c>
      <c r="S47" s="313" t="s">
        <v>101</v>
      </c>
      <c r="T47" s="313" t="s">
        <v>101</v>
      </c>
      <c r="U47" s="308"/>
      <c r="V47" s="862"/>
    </row>
    <row r="48" spans="1:22" ht="15.75" thickBot="1">
      <c r="A48" s="28">
        <f>ROW()</f>
        <v>48</v>
      </c>
      <c r="B48" s="286"/>
      <c r="C48" s="285"/>
      <c r="D48" s="312" t="s">
        <v>492</v>
      </c>
      <c r="E48" s="882" t="s">
        <v>479</v>
      </c>
      <c r="F48" s="310" t="s">
        <v>493</v>
      </c>
      <c r="G48" s="880"/>
      <c r="H48" s="880"/>
      <c r="I48" s="881"/>
      <c r="J48" s="881"/>
      <c r="K48" s="881"/>
      <c r="L48" s="880"/>
      <c r="M48" s="880"/>
      <c r="N48" s="880"/>
      <c r="O48" s="880"/>
      <c r="P48" s="880"/>
      <c r="Q48" s="880"/>
      <c r="R48" s="880"/>
      <c r="S48" s="880"/>
      <c r="T48" s="311">
        <f>SUM(G48:S48)</f>
        <v>0</v>
      </c>
      <c r="U48" s="308"/>
      <c r="V48" s="862"/>
    </row>
    <row r="49" spans="1:22" ht="15.75" thickBot="1">
      <c r="A49" s="28">
        <f>ROW()</f>
        <v>49</v>
      </c>
      <c r="B49" s="286"/>
      <c r="C49" s="285"/>
      <c r="D49" s="116"/>
      <c r="E49" s="116"/>
      <c r="F49" s="310" t="s">
        <v>494</v>
      </c>
      <c r="G49" s="1216"/>
      <c r="H49" s="1216"/>
      <c r="I49" s="1217"/>
      <c r="J49" s="1217"/>
      <c r="K49" s="1217"/>
      <c r="L49" s="1216"/>
      <c r="M49" s="1216"/>
      <c r="N49" s="1216"/>
      <c r="O49" s="1216"/>
      <c r="P49" s="1216"/>
      <c r="Q49" s="1216"/>
      <c r="R49" s="1216"/>
      <c r="S49" s="1216"/>
      <c r="T49" s="311">
        <f>SUM(G49:S49)</f>
        <v>0</v>
      </c>
      <c r="U49" s="308"/>
      <c r="V49" s="862"/>
    </row>
    <row r="50" spans="1:22" ht="15.75" thickBot="1">
      <c r="A50" s="28">
        <f>ROW()</f>
        <v>50</v>
      </c>
      <c r="B50" s="286"/>
      <c r="C50" s="285"/>
      <c r="D50" s="116"/>
      <c r="E50" s="116"/>
      <c r="F50" s="310" t="s">
        <v>402</v>
      </c>
      <c r="G50" s="309">
        <f>G48-G49</f>
        <v>0</v>
      </c>
      <c r="H50" s="309">
        <f t="shared" ref="H50" si="37">H48-H49</f>
        <v>0</v>
      </c>
      <c r="I50" s="309">
        <f t="shared" ref="I50" si="38">I48-I49</f>
        <v>0</v>
      </c>
      <c r="J50" s="309">
        <f t="shared" ref="J50" si="39">J48-J49</f>
        <v>0</v>
      </c>
      <c r="K50" s="309">
        <f t="shared" ref="K50" si="40">K48-K49</f>
        <v>0</v>
      </c>
      <c r="L50" s="309">
        <f t="shared" ref="L50" si="41">L48-L49</f>
        <v>0</v>
      </c>
      <c r="M50" s="309">
        <f t="shared" ref="M50" si="42">M48-M49</f>
        <v>0</v>
      </c>
      <c r="N50" s="309">
        <f t="shared" ref="N50" si="43">N48-N49</f>
        <v>0</v>
      </c>
      <c r="O50" s="309">
        <f t="shared" ref="O50" si="44">O48-O49</f>
        <v>0</v>
      </c>
      <c r="P50" s="309">
        <f t="shared" ref="P50" si="45">P48-P49</f>
        <v>0</v>
      </c>
      <c r="Q50" s="309">
        <f t="shared" ref="Q50" si="46">Q48-Q49</f>
        <v>0</v>
      </c>
      <c r="R50" s="309">
        <f t="shared" ref="R50" si="47">R48-R49</f>
        <v>0</v>
      </c>
      <c r="S50" s="309">
        <f t="shared" ref="S50:T50" si="48">S48-S49</f>
        <v>0</v>
      </c>
      <c r="T50" s="311">
        <f t="shared" si="48"/>
        <v>0</v>
      </c>
      <c r="U50" s="308"/>
      <c r="V50" s="862"/>
    </row>
    <row r="51" spans="1:22" ht="15">
      <c r="A51" s="28">
        <f>ROW()</f>
        <v>51</v>
      </c>
      <c r="B51" s="286"/>
      <c r="C51" s="285"/>
      <c r="D51" s="116"/>
      <c r="E51" s="116"/>
      <c r="F51" s="310"/>
      <c r="G51" s="315"/>
      <c r="H51" s="315"/>
      <c r="I51" s="315"/>
      <c r="J51" s="315"/>
      <c r="K51" s="315"/>
      <c r="L51" s="315"/>
      <c r="M51" s="315"/>
      <c r="N51" s="315"/>
      <c r="O51" s="315"/>
      <c r="P51" s="315"/>
      <c r="Q51" s="315"/>
      <c r="R51" s="315"/>
      <c r="S51" s="315"/>
      <c r="T51" s="315"/>
      <c r="U51" s="308"/>
      <c r="V51" s="862"/>
    </row>
    <row r="52" spans="1:22" ht="30">
      <c r="A52" s="28">
        <f>ROW()</f>
        <v>52</v>
      </c>
      <c r="B52" s="286"/>
      <c r="C52" s="285"/>
      <c r="D52" s="116"/>
      <c r="E52" s="116"/>
      <c r="F52" s="310"/>
      <c r="G52" s="314" t="s">
        <v>482</v>
      </c>
      <c r="H52" s="314" t="s">
        <v>97</v>
      </c>
      <c r="I52" s="314" t="s">
        <v>98</v>
      </c>
      <c r="J52" s="314" t="s">
        <v>99</v>
      </c>
      <c r="K52" s="314" t="s">
        <v>100</v>
      </c>
      <c r="L52" s="314" t="s">
        <v>483</v>
      </c>
      <c r="M52" s="314" t="s">
        <v>484</v>
      </c>
      <c r="N52" s="314" t="s">
        <v>485</v>
      </c>
      <c r="O52" s="314" t="s">
        <v>486</v>
      </c>
      <c r="P52" s="314" t="s">
        <v>487</v>
      </c>
      <c r="Q52" s="314" t="s">
        <v>488</v>
      </c>
      <c r="R52" s="314" t="s">
        <v>489</v>
      </c>
      <c r="S52" s="314" t="s">
        <v>490</v>
      </c>
      <c r="T52" s="314" t="s">
        <v>491</v>
      </c>
      <c r="U52" s="308"/>
      <c r="V52" s="862"/>
    </row>
    <row r="53" spans="1:22" ht="15.75" thickBot="1">
      <c r="A53" s="28">
        <f>ROW()</f>
        <v>53</v>
      </c>
      <c r="B53" s="286"/>
      <c r="C53" s="285"/>
      <c r="D53" s="45"/>
      <c r="E53" s="45"/>
      <c r="F53" s="307"/>
      <c r="G53" s="313" t="s">
        <v>101</v>
      </c>
      <c r="H53" s="313" t="s">
        <v>101</v>
      </c>
      <c r="I53" s="313" t="s">
        <v>101</v>
      </c>
      <c r="J53" s="313" t="s">
        <v>101</v>
      </c>
      <c r="K53" s="313" t="s">
        <v>101</v>
      </c>
      <c r="L53" s="313" t="s">
        <v>101</v>
      </c>
      <c r="M53" s="313" t="s">
        <v>101</v>
      </c>
      <c r="N53" s="313" t="s">
        <v>101</v>
      </c>
      <c r="O53" s="313" t="s">
        <v>101</v>
      </c>
      <c r="P53" s="313" t="s">
        <v>101</v>
      </c>
      <c r="Q53" s="313" t="s">
        <v>101</v>
      </c>
      <c r="R53" s="313" t="s">
        <v>101</v>
      </c>
      <c r="S53" s="313" t="s">
        <v>101</v>
      </c>
      <c r="T53" s="313" t="s">
        <v>101</v>
      </c>
      <c r="U53" s="308"/>
      <c r="V53" s="862"/>
    </row>
    <row r="54" spans="1:22" ht="15.75" thickBot="1">
      <c r="A54" s="28">
        <f>ROW()</f>
        <v>54</v>
      </c>
      <c r="B54" s="286"/>
      <c r="C54" s="285"/>
      <c r="D54" s="312" t="s">
        <v>492</v>
      </c>
      <c r="E54" s="882" t="s">
        <v>479</v>
      </c>
      <c r="F54" s="310" t="s">
        <v>493</v>
      </c>
      <c r="G54" s="880"/>
      <c r="H54" s="880"/>
      <c r="I54" s="881"/>
      <c r="J54" s="881"/>
      <c r="K54" s="881"/>
      <c r="L54" s="880"/>
      <c r="M54" s="880"/>
      <c r="N54" s="880"/>
      <c r="O54" s="880"/>
      <c r="P54" s="880"/>
      <c r="Q54" s="880"/>
      <c r="R54" s="880"/>
      <c r="S54" s="880"/>
      <c r="T54" s="311">
        <f>SUM(G54:S54)</f>
        <v>0</v>
      </c>
      <c r="U54" s="308"/>
      <c r="V54" s="862"/>
    </row>
    <row r="55" spans="1:22" ht="15.75" thickBot="1">
      <c r="A55" s="28">
        <f>ROW()</f>
        <v>55</v>
      </c>
      <c r="B55" s="286"/>
      <c r="C55" s="285"/>
      <c r="D55" s="116"/>
      <c r="E55" s="116"/>
      <c r="F55" s="310" t="s">
        <v>494</v>
      </c>
      <c r="G55" s="1216"/>
      <c r="H55" s="1216"/>
      <c r="I55" s="1217"/>
      <c r="J55" s="1217"/>
      <c r="K55" s="1217"/>
      <c r="L55" s="1216"/>
      <c r="M55" s="1216"/>
      <c r="N55" s="1216"/>
      <c r="O55" s="1216"/>
      <c r="P55" s="1216"/>
      <c r="Q55" s="1216"/>
      <c r="R55" s="1216"/>
      <c r="S55" s="1216"/>
      <c r="T55" s="311">
        <f>SUM(G55:S55)</f>
        <v>0</v>
      </c>
      <c r="U55" s="308"/>
      <c r="V55" s="862"/>
    </row>
    <row r="56" spans="1:22" ht="15.75" thickBot="1">
      <c r="A56" s="28">
        <f>ROW()</f>
        <v>56</v>
      </c>
      <c r="B56" s="286"/>
      <c r="C56" s="285"/>
      <c r="D56" s="116"/>
      <c r="E56" s="116"/>
      <c r="F56" s="310" t="s">
        <v>402</v>
      </c>
      <c r="G56" s="309">
        <f>G54-G55</f>
        <v>0</v>
      </c>
      <c r="H56" s="309">
        <f t="shared" ref="H56" si="49">H54-H55</f>
        <v>0</v>
      </c>
      <c r="I56" s="309">
        <f t="shared" ref="I56" si="50">I54-I55</f>
        <v>0</v>
      </c>
      <c r="J56" s="309">
        <f t="shared" ref="J56" si="51">J54-J55</f>
        <v>0</v>
      </c>
      <c r="K56" s="309">
        <f t="shared" ref="K56" si="52">K54-K55</f>
        <v>0</v>
      </c>
      <c r="L56" s="309">
        <f t="shared" ref="L56" si="53">L54-L55</f>
        <v>0</v>
      </c>
      <c r="M56" s="309">
        <f t="shared" ref="M56" si="54">M54-M55</f>
        <v>0</v>
      </c>
      <c r="N56" s="309">
        <f t="shared" ref="N56" si="55">N54-N55</f>
        <v>0</v>
      </c>
      <c r="O56" s="309">
        <f t="shared" ref="O56" si="56">O54-O55</f>
        <v>0</v>
      </c>
      <c r="P56" s="309">
        <f t="shared" ref="P56" si="57">P54-P55</f>
        <v>0</v>
      </c>
      <c r="Q56" s="309">
        <f t="shared" ref="Q56" si="58">Q54-Q55</f>
        <v>0</v>
      </c>
      <c r="R56" s="309">
        <f t="shared" ref="R56" si="59">R54-R55</f>
        <v>0</v>
      </c>
      <c r="S56" s="309">
        <f t="shared" ref="S56:T56" si="60">S54-S55</f>
        <v>0</v>
      </c>
      <c r="T56" s="311">
        <f t="shared" si="60"/>
        <v>0</v>
      </c>
      <c r="U56" s="308"/>
      <c r="V56" s="862"/>
    </row>
    <row r="57" spans="1:22" ht="15">
      <c r="A57" s="28">
        <f>ROW()</f>
        <v>57</v>
      </c>
      <c r="B57" s="286"/>
      <c r="C57" s="285"/>
      <c r="D57" s="116"/>
      <c r="E57" s="116"/>
      <c r="F57" s="310"/>
      <c r="G57" s="315"/>
      <c r="H57" s="315"/>
      <c r="I57" s="315"/>
      <c r="J57" s="315"/>
      <c r="K57" s="315"/>
      <c r="L57" s="315"/>
      <c r="M57" s="315"/>
      <c r="N57" s="315"/>
      <c r="O57" s="315"/>
      <c r="P57" s="315"/>
      <c r="Q57" s="315"/>
      <c r="R57" s="315"/>
      <c r="S57" s="315"/>
      <c r="T57" s="315"/>
      <c r="U57" s="308"/>
      <c r="V57" s="862"/>
    </row>
    <row r="58" spans="1:22" ht="30">
      <c r="A58" s="28">
        <f>ROW()</f>
        <v>58</v>
      </c>
      <c r="B58" s="286"/>
      <c r="C58" s="285"/>
      <c r="D58" s="116"/>
      <c r="E58" s="116"/>
      <c r="F58" s="310"/>
      <c r="G58" s="314" t="s">
        <v>482</v>
      </c>
      <c r="H58" s="314" t="s">
        <v>97</v>
      </c>
      <c r="I58" s="314" t="s">
        <v>98</v>
      </c>
      <c r="J58" s="314" t="s">
        <v>99</v>
      </c>
      <c r="K58" s="314" t="s">
        <v>100</v>
      </c>
      <c r="L58" s="314" t="s">
        <v>483</v>
      </c>
      <c r="M58" s="314" t="s">
        <v>484</v>
      </c>
      <c r="N58" s="314" t="s">
        <v>485</v>
      </c>
      <c r="O58" s="314" t="s">
        <v>486</v>
      </c>
      <c r="P58" s="314" t="s">
        <v>487</v>
      </c>
      <c r="Q58" s="314" t="s">
        <v>488</v>
      </c>
      <c r="R58" s="314" t="s">
        <v>489</v>
      </c>
      <c r="S58" s="314" t="s">
        <v>490</v>
      </c>
      <c r="T58" s="314" t="s">
        <v>491</v>
      </c>
      <c r="U58" s="308"/>
      <c r="V58" s="862"/>
    </row>
    <row r="59" spans="1:22" ht="15.75" thickBot="1">
      <c r="A59" s="28">
        <f>ROW()</f>
        <v>59</v>
      </c>
      <c r="B59" s="286"/>
      <c r="C59" s="285"/>
      <c r="D59" s="45"/>
      <c r="E59" s="45"/>
      <c r="F59" s="307"/>
      <c r="G59" s="313" t="s">
        <v>101</v>
      </c>
      <c r="H59" s="313" t="s">
        <v>101</v>
      </c>
      <c r="I59" s="313" t="s">
        <v>101</v>
      </c>
      <c r="J59" s="313" t="s">
        <v>101</v>
      </c>
      <c r="K59" s="313" t="s">
        <v>101</v>
      </c>
      <c r="L59" s="313" t="s">
        <v>101</v>
      </c>
      <c r="M59" s="313" t="s">
        <v>101</v>
      </c>
      <c r="N59" s="313" t="s">
        <v>101</v>
      </c>
      <c r="O59" s="313" t="s">
        <v>101</v>
      </c>
      <c r="P59" s="313" t="s">
        <v>101</v>
      </c>
      <c r="Q59" s="313" t="s">
        <v>101</v>
      </c>
      <c r="R59" s="313" t="s">
        <v>101</v>
      </c>
      <c r="S59" s="313" t="s">
        <v>101</v>
      </c>
      <c r="T59" s="313" t="s">
        <v>101</v>
      </c>
      <c r="U59" s="308"/>
      <c r="V59" s="862"/>
    </row>
    <row r="60" spans="1:22" ht="15.75" thickBot="1">
      <c r="A60" s="28">
        <f>ROW()</f>
        <v>60</v>
      </c>
      <c r="B60" s="286"/>
      <c r="C60" s="285"/>
      <c r="D60" s="312" t="s">
        <v>492</v>
      </c>
      <c r="E60" s="882" t="s">
        <v>479</v>
      </c>
      <c r="F60" s="310" t="s">
        <v>493</v>
      </c>
      <c r="G60" s="880"/>
      <c r="H60" s="880"/>
      <c r="I60" s="881"/>
      <c r="J60" s="881"/>
      <c r="K60" s="881"/>
      <c r="L60" s="880"/>
      <c r="M60" s="880"/>
      <c r="N60" s="880"/>
      <c r="O60" s="880"/>
      <c r="P60" s="880"/>
      <c r="Q60" s="880"/>
      <c r="R60" s="880"/>
      <c r="S60" s="880"/>
      <c r="T60" s="311">
        <f>SUM(G60:S60)</f>
        <v>0</v>
      </c>
      <c r="U60" s="308"/>
      <c r="V60" s="862"/>
    </row>
    <row r="61" spans="1:22" ht="15.75" thickBot="1">
      <c r="A61" s="28">
        <f>ROW()</f>
        <v>61</v>
      </c>
      <c r="B61" s="286"/>
      <c r="C61" s="285"/>
      <c r="D61" s="116"/>
      <c r="E61" s="116"/>
      <c r="F61" s="310" t="s">
        <v>494</v>
      </c>
      <c r="G61" s="1216"/>
      <c r="H61" s="1216"/>
      <c r="I61" s="1217"/>
      <c r="J61" s="1217"/>
      <c r="K61" s="1217"/>
      <c r="L61" s="1216"/>
      <c r="M61" s="1216"/>
      <c r="N61" s="1216"/>
      <c r="O61" s="1216"/>
      <c r="P61" s="1216"/>
      <c r="Q61" s="1216"/>
      <c r="R61" s="1216"/>
      <c r="S61" s="1216"/>
      <c r="T61" s="311">
        <f>SUM(G61:S61)</f>
        <v>0</v>
      </c>
      <c r="U61" s="308"/>
      <c r="V61" s="862"/>
    </row>
    <row r="62" spans="1:22" ht="15.75" thickBot="1">
      <c r="A62" s="28">
        <f>ROW()</f>
        <v>62</v>
      </c>
      <c r="B62" s="286"/>
      <c r="C62" s="285"/>
      <c r="D62" s="116"/>
      <c r="E62" s="116"/>
      <c r="F62" s="310" t="s">
        <v>402</v>
      </c>
      <c r="G62" s="309">
        <f>G60-G61</f>
        <v>0</v>
      </c>
      <c r="H62" s="309">
        <f t="shared" ref="H62" si="61">H60-H61</f>
        <v>0</v>
      </c>
      <c r="I62" s="309">
        <f t="shared" ref="I62" si="62">I60-I61</f>
        <v>0</v>
      </c>
      <c r="J62" s="309">
        <f t="shared" ref="J62" si="63">J60-J61</f>
        <v>0</v>
      </c>
      <c r="K62" s="309">
        <f t="shared" ref="K62" si="64">K60-K61</f>
        <v>0</v>
      </c>
      <c r="L62" s="309">
        <f t="shared" ref="L62" si="65">L60-L61</f>
        <v>0</v>
      </c>
      <c r="M62" s="309">
        <f t="shared" ref="M62" si="66">M60-M61</f>
        <v>0</v>
      </c>
      <c r="N62" s="309">
        <f t="shared" ref="N62" si="67">N60-N61</f>
        <v>0</v>
      </c>
      <c r="O62" s="309">
        <f t="shared" ref="O62" si="68">O60-O61</f>
        <v>0</v>
      </c>
      <c r="P62" s="309">
        <f t="shared" ref="P62" si="69">P60-P61</f>
        <v>0</v>
      </c>
      <c r="Q62" s="309">
        <f t="shared" ref="Q62" si="70">Q60-Q61</f>
        <v>0</v>
      </c>
      <c r="R62" s="309">
        <f t="shared" ref="R62" si="71">R60-R61</f>
        <v>0</v>
      </c>
      <c r="S62" s="309">
        <f t="shared" ref="S62:T62" si="72">S60-S61</f>
        <v>0</v>
      </c>
      <c r="T62" s="311">
        <f t="shared" si="72"/>
        <v>0</v>
      </c>
      <c r="U62" s="308"/>
      <c r="V62" s="862"/>
    </row>
    <row r="63" spans="1:22" ht="15.75">
      <c r="A63" s="28">
        <f>ROW()</f>
        <v>63</v>
      </c>
      <c r="B63" s="286"/>
      <c r="C63" s="285"/>
      <c r="E63" s="45"/>
      <c r="F63" s="307"/>
      <c r="G63" s="295"/>
      <c r="H63" s="295"/>
      <c r="I63" s="306"/>
      <c r="J63" s="306"/>
      <c r="K63" s="306"/>
      <c r="L63" s="295"/>
      <c r="M63" s="295"/>
      <c r="N63" s="295"/>
      <c r="O63" s="295"/>
      <c r="P63" s="295"/>
      <c r="Q63" s="295"/>
      <c r="R63" s="295"/>
      <c r="S63" s="295"/>
      <c r="T63" s="295"/>
      <c r="U63" s="295"/>
      <c r="V63" s="862"/>
    </row>
    <row r="64" spans="1:22" ht="18.75">
      <c r="A64" s="28">
        <f>ROW()</f>
        <v>64</v>
      </c>
      <c r="B64" s="286"/>
      <c r="C64" s="291" t="s">
        <v>496</v>
      </c>
      <c r="D64" s="45"/>
      <c r="E64" s="45"/>
      <c r="F64" s="45"/>
      <c r="G64" s="1542"/>
      <c r="H64" s="1542"/>
      <c r="I64" s="1542"/>
      <c r="J64" s="1542"/>
      <c r="K64" s="1542"/>
      <c r="L64" s="293"/>
      <c r="M64" s="293"/>
      <c r="N64" s="293"/>
      <c r="O64" s="292"/>
      <c r="P64" s="292"/>
      <c r="Q64" s="292"/>
      <c r="R64" s="292"/>
      <c r="S64" s="292"/>
      <c r="T64" s="292"/>
      <c r="U64" s="292"/>
      <c r="V64" s="862"/>
    </row>
    <row r="65" spans="1:24" ht="18.75">
      <c r="A65" s="28">
        <f>ROW()</f>
        <v>65</v>
      </c>
      <c r="B65" s="286"/>
      <c r="C65" s="291"/>
      <c r="D65" s="45"/>
      <c r="E65" s="45"/>
      <c r="F65" s="45"/>
      <c r="G65" s="294"/>
      <c r="H65" s="294"/>
      <c r="I65" s="294"/>
      <c r="J65" s="294"/>
      <c r="K65" s="294"/>
      <c r="L65" s="293"/>
      <c r="M65" s="293"/>
      <c r="N65" s="293"/>
      <c r="O65" s="292"/>
      <c r="P65" s="292"/>
      <c r="Q65" s="292"/>
      <c r="R65" s="292"/>
      <c r="S65" s="292"/>
      <c r="T65" s="292"/>
      <c r="U65" s="292"/>
      <c r="V65" s="862"/>
    </row>
    <row r="66" spans="1:24" ht="45">
      <c r="A66" s="28">
        <f>ROW()</f>
        <v>66</v>
      </c>
      <c r="B66" s="286"/>
      <c r="C66" s="285"/>
      <c r="D66" s="287"/>
      <c r="E66" s="797" t="s">
        <v>467</v>
      </c>
      <c r="F66" s="1555" t="s">
        <v>497</v>
      </c>
      <c r="G66" s="1555"/>
      <c r="H66" s="1555"/>
      <c r="I66" s="798" t="s">
        <v>498</v>
      </c>
      <c r="J66" s="798" t="s">
        <v>499</v>
      </c>
      <c r="K66" s="798" t="s">
        <v>500</v>
      </c>
      <c r="L66" s="1560" t="s">
        <v>501</v>
      </c>
      <c r="M66" s="1560"/>
      <c r="N66" s="1560"/>
      <c r="O66" s="1560"/>
      <c r="P66" s="1560"/>
      <c r="Q66" s="1560"/>
      <c r="R66" s="1560"/>
      <c r="S66" s="1560"/>
      <c r="T66" s="1560"/>
      <c r="U66" s="1560"/>
      <c r="V66" s="862"/>
    </row>
    <row r="67" spans="1:24" ht="29.45" customHeight="1">
      <c r="A67" s="28">
        <f>ROW()</f>
        <v>67</v>
      </c>
      <c r="B67" s="286"/>
      <c r="C67" s="285"/>
      <c r="D67" s="45"/>
      <c r="E67" s="882" t="s">
        <v>479</v>
      </c>
      <c r="F67" s="1552" t="s">
        <v>502</v>
      </c>
      <c r="G67" s="1553"/>
      <c r="H67" s="1554"/>
      <c r="I67" s="1220"/>
      <c r="J67" s="1221"/>
      <c r="K67" s="1221"/>
      <c r="L67" s="1541"/>
      <c r="M67" s="1541"/>
      <c r="N67" s="1541"/>
      <c r="O67" s="1541"/>
      <c r="P67" s="1541"/>
      <c r="Q67" s="1541"/>
      <c r="R67" s="1541"/>
      <c r="S67" s="1541"/>
      <c r="T67" s="1541"/>
      <c r="U67" s="1541"/>
      <c r="V67" s="862"/>
    </row>
    <row r="68" spans="1:24" ht="15">
      <c r="A68" s="28">
        <f>ROW()</f>
        <v>68</v>
      </c>
      <c r="B68" s="286"/>
      <c r="C68" s="285"/>
      <c r="D68" s="45"/>
      <c r="E68" s="882" t="s">
        <v>479</v>
      </c>
      <c r="F68" s="1538"/>
      <c r="G68" s="1539"/>
      <c r="H68" s="1540"/>
      <c r="I68" s="1220"/>
      <c r="J68" s="1221"/>
      <c r="K68" s="1221"/>
      <c r="L68" s="1541"/>
      <c r="M68" s="1541"/>
      <c r="N68" s="1541"/>
      <c r="O68" s="1541"/>
      <c r="P68" s="1541"/>
      <c r="Q68" s="1541"/>
      <c r="R68" s="1541"/>
      <c r="S68" s="1541"/>
      <c r="T68" s="1541"/>
      <c r="U68" s="1541"/>
      <c r="V68" s="862"/>
    </row>
    <row r="69" spans="1:24" ht="15">
      <c r="A69" s="28">
        <f>ROW()</f>
        <v>69</v>
      </c>
      <c r="B69" s="286"/>
      <c r="C69" s="285"/>
      <c r="D69" s="45"/>
      <c r="E69" s="882" t="s">
        <v>479</v>
      </c>
      <c r="F69" s="1538"/>
      <c r="G69" s="1539"/>
      <c r="H69" s="1540"/>
      <c r="I69" s="1220"/>
      <c r="J69" s="1221"/>
      <c r="K69" s="1221"/>
      <c r="L69" s="1541"/>
      <c r="M69" s="1541"/>
      <c r="N69" s="1541"/>
      <c r="O69" s="1541"/>
      <c r="P69" s="1541"/>
      <c r="Q69" s="1541"/>
      <c r="R69" s="1541"/>
      <c r="S69" s="1541"/>
      <c r="T69" s="1541"/>
      <c r="U69" s="1541"/>
      <c r="V69" s="862"/>
    </row>
    <row r="70" spans="1:24">
      <c r="A70" s="28">
        <f>ROW()</f>
        <v>70</v>
      </c>
      <c r="B70" s="286"/>
      <c r="C70" s="285"/>
      <c r="D70" s="45"/>
      <c r="E70" s="45"/>
      <c r="F70" s="45"/>
      <c r="G70" s="31"/>
      <c r="H70" s="31"/>
      <c r="I70" s="31"/>
      <c r="J70" s="31"/>
      <c r="K70" s="31"/>
      <c r="L70" s="293"/>
      <c r="M70" s="293"/>
      <c r="N70" s="293"/>
      <c r="O70" s="292"/>
      <c r="P70" s="292"/>
      <c r="Q70" s="292"/>
      <c r="R70" s="292"/>
      <c r="S70" s="292"/>
      <c r="T70" s="292"/>
      <c r="U70" s="292"/>
      <c r="V70" s="862"/>
    </row>
    <row r="71" spans="1:24">
      <c r="A71" s="28">
        <f>ROW()</f>
        <v>71</v>
      </c>
      <c r="B71" s="286"/>
      <c r="C71" s="285"/>
      <c r="D71" s="47"/>
      <c r="E71" s="280"/>
      <c r="F71" s="280"/>
      <c r="G71" s="284"/>
      <c r="H71" s="284"/>
      <c r="I71" s="284"/>
      <c r="J71" s="284"/>
      <c r="K71" s="283"/>
      <c r="L71" s="283"/>
      <c r="M71" s="283"/>
      <c r="N71" s="283"/>
      <c r="O71" s="283"/>
      <c r="P71" s="283"/>
      <c r="Q71" s="283"/>
      <c r="R71" s="282"/>
      <c r="S71" s="281"/>
      <c r="T71" s="281"/>
      <c r="U71" s="281"/>
      <c r="V71" s="883"/>
    </row>
    <row r="72" spans="1:24" ht="18.600000000000001" customHeight="1">
      <c r="A72" s="28">
        <f>ROW()</f>
        <v>72</v>
      </c>
      <c r="B72" s="286"/>
      <c r="C72" s="291" t="s">
        <v>503</v>
      </c>
      <c r="D72" s="45"/>
      <c r="E72" s="45"/>
      <c r="F72" s="45"/>
      <c r="G72" s="290"/>
      <c r="H72" s="290"/>
      <c r="I72" s="290"/>
      <c r="K72" s="461"/>
      <c r="L72" s="461"/>
      <c r="M72" s="461"/>
      <c r="N72" s="461"/>
      <c r="O72" s="461"/>
      <c r="P72" s="461"/>
      <c r="Q72" s="461"/>
      <c r="R72" s="461"/>
      <c r="S72" s="1556" t="s">
        <v>115</v>
      </c>
      <c r="T72" s="1556"/>
      <c r="U72" s="1556"/>
      <c r="V72" s="883"/>
    </row>
    <row r="73" spans="1:24" ht="15">
      <c r="A73" s="28">
        <f>ROW()</f>
        <v>73</v>
      </c>
      <c r="B73" s="286"/>
      <c r="C73" s="285"/>
      <c r="D73" s="45"/>
      <c r="E73" s="45"/>
      <c r="F73" s="45"/>
      <c r="G73" s="1528" t="s">
        <v>504</v>
      </c>
      <c r="H73" s="1528"/>
      <c r="I73" s="1528"/>
      <c r="J73" s="1528"/>
      <c r="K73" s="1528"/>
      <c r="L73" s="1528"/>
      <c r="M73" s="1529" t="s">
        <v>505</v>
      </c>
      <c r="N73" s="1530"/>
      <c r="O73" s="1530"/>
      <c r="P73" s="1531"/>
      <c r="Q73" s="1532" t="s">
        <v>506</v>
      </c>
      <c r="R73" s="1533"/>
      <c r="S73" s="1557" t="s">
        <v>507</v>
      </c>
      <c r="T73" s="1557"/>
      <c r="U73" s="1557"/>
      <c r="V73" s="883"/>
    </row>
    <row r="74" spans="1:24" ht="59.25" customHeight="1">
      <c r="A74" s="28">
        <f>ROW()</f>
        <v>74</v>
      </c>
      <c r="B74" s="286"/>
      <c r="C74" s="289"/>
      <c r="D74" s="305"/>
      <c r="E74" s="797" t="s">
        <v>467</v>
      </c>
      <c r="F74" s="279" t="s">
        <v>497</v>
      </c>
      <c r="G74" s="799" t="s">
        <v>508</v>
      </c>
      <c r="H74" s="799" t="s">
        <v>509</v>
      </c>
      <c r="I74" s="799" t="s">
        <v>510</v>
      </c>
      <c r="J74" s="799" t="s">
        <v>511</v>
      </c>
      <c r="K74" s="799" t="s">
        <v>512</v>
      </c>
      <c r="L74" s="799" t="s">
        <v>513</v>
      </c>
      <c r="M74" s="303" t="s">
        <v>514</v>
      </c>
      <c r="N74" s="302" t="s">
        <v>515</v>
      </c>
      <c r="O74" s="302" t="s">
        <v>516</v>
      </c>
      <c r="P74" s="302" t="s">
        <v>517</v>
      </c>
      <c r="Q74" s="301" t="s">
        <v>518</v>
      </c>
      <c r="R74" s="301" t="s">
        <v>519</v>
      </c>
      <c r="S74" s="301" t="s">
        <v>520</v>
      </c>
      <c r="T74" s="301" t="s">
        <v>521</v>
      </c>
      <c r="U74" s="302" t="s">
        <v>522</v>
      </c>
      <c r="V74" s="883"/>
      <c r="X74" s="459"/>
    </row>
    <row r="75" spans="1:24" ht="140.25">
      <c r="A75" s="28">
        <f>ROW()</f>
        <v>75</v>
      </c>
      <c r="B75" s="286"/>
      <c r="C75" s="285"/>
      <c r="D75" s="47"/>
      <c r="E75" s="1222" t="s">
        <v>523</v>
      </c>
      <c r="F75" s="1222" t="s">
        <v>524</v>
      </c>
      <c r="G75" s="1223">
        <v>103.4</v>
      </c>
      <c r="H75" s="1224">
        <v>98.2</v>
      </c>
      <c r="I75" s="1224">
        <f>H75</f>
        <v>98.2</v>
      </c>
      <c r="J75" s="1224">
        <f>+'TP4. Project close-out reports'!E55</f>
        <v>50.8</v>
      </c>
      <c r="K75" s="1224">
        <f>J75-I75</f>
        <v>-47.400000000000006</v>
      </c>
      <c r="L75" s="1225" t="s">
        <v>525</v>
      </c>
      <c r="M75" s="283"/>
      <c r="N75" s="283"/>
      <c r="O75" s="283"/>
      <c r="P75" s="283"/>
      <c r="Q75" s="283"/>
      <c r="R75" s="283"/>
      <c r="S75" s="460"/>
      <c r="T75" s="460"/>
      <c r="U75" s="460"/>
      <c r="V75" s="883"/>
      <c r="X75" s="459"/>
    </row>
    <row r="76" spans="1:24">
      <c r="A76" s="28">
        <f>ROW()</f>
        <v>76</v>
      </c>
      <c r="B76" s="286"/>
      <c r="C76" s="285"/>
      <c r="D76" s="47"/>
      <c r="E76" s="288" t="s">
        <v>506</v>
      </c>
      <c r="F76" s="280"/>
      <c r="G76" s="284"/>
      <c r="H76" s="284"/>
      <c r="I76" s="284"/>
      <c r="J76" s="284"/>
      <c r="K76" s="283"/>
      <c r="M76" s="283"/>
      <c r="N76" s="283"/>
      <c r="O76" s="283"/>
      <c r="P76" s="283"/>
      <c r="Q76" s="283"/>
      <c r="R76" s="283"/>
      <c r="S76" s="281"/>
      <c r="T76" s="281"/>
      <c r="U76" s="281"/>
      <c r="V76" s="883"/>
      <c r="X76" s="459"/>
    </row>
    <row r="77" spans="1:24" ht="15">
      <c r="A77" s="28">
        <f>ROW()</f>
        <v>77</v>
      </c>
      <c r="B77" s="286"/>
      <c r="C77" s="285"/>
      <c r="D77" s="47"/>
      <c r="E77" s="882" t="s">
        <v>526</v>
      </c>
      <c r="F77" s="280"/>
      <c r="G77" s="284"/>
      <c r="H77" s="284"/>
      <c r="I77" s="284"/>
      <c r="J77" s="284"/>
      <c r="K77" s="283"/>
      <c r="M77" s="1226" t="s">
        <v>526</v>
      </c>
      <c r="N77" s="1226" t="s">
        <v>526</v>
      </c>
      <c r="O77" s="1226" t="s">
        <v>526</v>
      </c>
      <c r="P77" s="1226" t="s">
        <v>526</v>
      </c>
      <c r="Q77" s="1226" t="s">
        <v>526</v>
      </c>
      <c r="R77" s="1226" t="s">
        <v>526</v>
      </c>
      <c r="S77" s="1227"/>
      <c r="T77" s="880"/>
      <c r="U77" s="1228"/>
      <c r="V77" s="883"/>
    </row>
    <row r="78" spans="1:24">
      <c r="A78" s="28">
        <f>ROW()</f>
        <v>78</v>
      </c>
      <c r="B78" s="286"/>
      <c r="C78" s="285"/>
      <c r="D78" s="287"/>
      <c r="E78" s="280"/>
      <c r="F78" s="280"/>
      <c r="G78" s="284"/>
      <c r="H78" s="284"/>
      <c r="I78" s="284"/>
      <c r="J78" s="284"/>
      <c r="K78" s="283"/>
      <c r="L78" s="283"/>
      <c r="M78" s="283"/>
      <c r="N78" s="283"/>
      <c r="O78" s="283"/>
      <c r="P78" s="29"/>
      <c r="Q78" s="29"/>
      <c r="R78" s="282"/>
      <c r="S78" s="281"/>
      <c r="T78" s="281"/>
      <c r="U78" s="281"/>
      <c r="V78" s="883"/>
    </row>
    <row r="79" spans="1:24" ht="15">
      <c r="A79" s="28">
        <f>ROW()</f>
        <v>79</v>
      </c>
      <c r="B79" s="286"/>
      <c r="C79" s="285"/>
      <c r="D79" s="287"/>
      <c r="E79" s="45"/>
      <c r="F79" s="45"/>
      <c r="G79" s="1529" t="s">
        <v>504</v>
      </c>
      <c r="H79" s="1530"/>
      <c r="I79" s="1530"/>
      <c r="J79" s="1530"/>
      <c r="K79" s="1530"/>
      <c r="L79" s="1531"/>
      <c r="M79" s="1529" t="s">
        <v>505</v>
      </c>
      <c r="N79" s="1530"/>
      <c r="O79" s="1530"/>
      <c r="P79" s="1531"/>
      <c r="Q79" s="1532" t="s">
        <v>506</v>
      </c>
      <c r="R79" s="1533"/>
      <c r="S79" s="1557" t="s">
        <v>507</v>
      </c>
      <c r="T79" s="1557"/>
      <c r="U79" s="1557"/>
      <c r="V79" s="883"/>
    </row>
    <row r="80" spans="1:24" ht="45">
      <c r="A80" s="28">
        <f>ROW()</f>
        <v>80</v>
      </c>
      <c r="B80" s="286"/>
      <c r="C80" s="285"/>
      <c r="D80" s="287"/>
      <c r="E80" s="797" t="s">
        <v>467</v>
      </c>
      <c r="F80" s="279" t="s">
        <v>497</v>
      </c>
      <c r="G80" s="799" t="s">
        <v>508</v>
      </c>
      <c r="H80" s="799" t="s">
        <v>527</v>
      </c>
      <c r="I80" s="799" t="s">
        <v>510</v>
      </c>
      <c r="J80" s="799" t="s">
        <v>511</v>
      </c>
      <c r="K80" s="799" t="s">
        <v>528</v>
      </c>
      <c r="L80" s="799" t="s">
        <v>513</v>
      </c>
      <c r="M80" s="303" t="s">
        <v>514</v>
      </c>
      <c r="N80" s="302" t="s">
        <v>515</v>
      </c>
      <c r="O80" s="302" t="s">
        <v>516</v>
      </c>
      <c r="P80" s="302" t="s">
        <v>517</v>
      </c>
      <c r="Q80" s="301" t="s">
        <v>518</v>
      </c>
      <c r="R80" s="301" t="s">
        <v>519</v>
      </c>
      <c r="S80" s="301" t="s">
        <v>520</v>
      </c>
      <c r="T80" s="301" t="s">
        <v>521</v>
      </c>
      <c r="U80" s="301" t="s">
        <v>522</v>
      </c>
      <c r="V80" s="883"/>
    </row>
    <row r="81" spans="1:22" ht="165.75">
      <c r="A81" s="28">
        <f>ROW()</f>
        <v>81</v>
      </c>
      <c r="B81" s="286"/>
      <c r="C81" s="285"/>
      <c r="D81" s="287"/>
      <c r="E81" s="1222" t="s">
        <v>529</v>
      </c>
      <c r="F81" s="1229" t="s">
        <v>530</v>
      </c>
      <c r="G81" s="1224">
        <f>'TP4. Project close-out reports'!E99</f>
        <v>50.537999999999997</v>
      </c>
      <c r="H81" s="1224">
        <f>G81</f>
        <v>50.537999999999997</v>
      </c>
      <c r="I81" s="1224">
        <f>H81</f>
        <v>50.537999999999997</v>
      </c>
      <c r="J81" s="1224">
        <f>+'TP4. Project close-out reports'!E103</f>
        <v>31.456053000000001</v>
      </c>
      <c r="K81" s="1224">
        <f>J81-I81</f>
        <v>-19.081946999999996</v>
      </c>
      <c r="L81" s="1225" t="s">
        <v>525</v>
      </c>
      <c r="M81" s="283"/>
      <c r="N81" s="283"/>
      <c r="O81" s="283"/>
      <c r="P81" s="283"/>
      <c r="Q81" s="283"/>
      <c r="R81" s="283"/>
      <c r="S81" s="281"/>
      <c r="T81" s="281"/>
      <c r="U81" s="281"/>
      <c r="V81" s="883"/>
    </row>
    <row r="82" spans="1:22">
      <c r="A82" s="28">
        <f>ROW()</f>
        <v>82</v>
      </c>
      <c r="B82" s="286"/>
      <c r="C82" s="285"/>
      <c r="D82" s="287"/>
      <c r="E82" s="288" t="s">
        <v>506</v>
      </c>
      <c r="F82" s="280"/>
      <c r="G82" s="284"/>
      <c r="H82" s="284"/>
      <c r="I82" s="284"/>
      <c r="J82" s="284"/>
      <c r="K82" s="283"/>
      <c r="M82" s="283"/>
      <c r="N82" s="283"/>
      <c r="O82" s="283"/>
      <c r="P82" s="283"/>
      <c r="Q82" s="283"/>
      <c r="R82" s="283"/>
      <c r="S82" s="281"/>
      <c r="T82" s="281"/>
      <c r="U82" s="281"/>
      <c r="V82" s="883"/>
    </row>
    <row r="83" spans="1:22" ht="15">
      <c r="A83" s="28">
        <f>ROW()</f>
        <v>83</v>
      </c>
      <c r="B83" s="286"/>
      <c r="C83" s="285"/>
      <c r="D83" s="287"/>
      <c r="E83" s="882" t="s">
        <v>526</v>
      </c>
      <c r="F83" s="280"/>
      <c r="G83" s="284"/>
      <c r="H83" s="284"/>
      <c r="I83" s="284"/>
      <c r="J83" s="284"/>
      <c r="K83" s="283"/>
      <c r="M83" s="1230" t="s">
        <v>526</v>
      </c>
      <c r="N83" s="1230" t="s">
        <v>526</v>
      </c>
      <c r="O83" s="1230" t="s">
        <v>526</v>
      </c>
      <c r="P83" s="1230" t="s">
        <v>526</v>
      </c>
      <c r="Q83" s="1228" t="s">
        <v>526</v>
      </c>
      <c r="R83" s="1228" t="s">
        <v>526</v>
      </c>
      <c r="S83" s="1227"/>
      <c r="T83" s="880"/>
      <c r="U83" s="1228"/>
      <c r="V83" s="883"/>
    </row>
    <row r="84" spans="1:22">
      <c r="A84" s="28">
        <f>ROW()</f>
        <v>84</v>
      </c>
      <c r="B84" s="286"/>
      <c r="C84" s="285"/>
      <c r="D84" s="287"/>
      <c r="E84" s="280"/>
      <c r="F84" s="280"/>
      <c r="G84" s="284"/>
      <c r="H84" s="284"/>
      <c r="I84" s="284"/>
      <c r="J84" s="284"/>
      <c r="K84" s="283"/>
      <c r="L84" s="283"/>
      <c r="M84" s="283"/>
      <c r="N84" s="283"/>
      <c r="O84" s="283"/>
      <c r="P84" s="29"/>
      <c r="Q84" s="29"/>
      <c r="R84" s="282"/>
      <c r="S84" s="281"/>
      <c r="T84" s="281"/>
      <c r="U84" s="281"/>
      <c r="V84" s="883"/>
    </row>
  </sheetData>
  <mergeCells count="30">
    <mergeCell ref="I14:J14"/>
    <mergeCell ref="I15:J15"/>
    <mergeCell ref="I16:J16"/>
    <mergeCell ref="L67:U67"/>
    <mergeCell ref="L68:U68"/>
    <mergeCell ref="L66:U66"/>
    <mergeCell ref="F68:H68"/>
    <mergeCell ref="F66:H66"/>
    <mergeCell ref="S72:U72"/>
    <mergeCell ref="S79:U79"/>
    <mergeCell ref="S73:U73"/>
    <mergeCell ref="G79:L79"/>
    <mergeCell ref="M79:P79"/>
    <mergeCell ref="Q79:R79"/>
    <mergeCell ref="S1:T1"/>
    <mergeCell ref="A3:T3"/>
    <mergeCell ref="G73:L73"/>
    <mergeCell ref="M73:P73"/>
    <mergeCell ref="Q73:R73"/>
    <mergeCell ref="I10:J10"/>
    <mergeCell ref="I13:J13"/>
    <mergeCell ref="F69:H69"/>
    <mergeCell ref="L69:U69"/>
    <mergeCell ref="G64:K64"/>
    <mergeCell ref="F7:N7"/>
    <mergeCell ref="O7:U7"/>
    <mergeCell ref="I8:J8"/>
    <mergeCell ref="I11:J11"/>
    <mergeCell ref="I12:J12"/>
    <mergeCell ref="F67:H67"/>
  </mergeCells>
  <dataValidations disablePrompts="1" count="1">
    <dataValidation type="date" operator="greaterThan" allowBlank="1" showInputMessage="1" showErrorMessage="1" errorTitle="Date entry" error="Dates after 1 January 2011 accepted" promptTitle="Date entry" prompt=" " sqref="T2 U1:U2" xr:uid="{7D49F32A-2C1A-40D2-93CB-B284853011AC}">
      <formula1>40544</formula1>
    </dataValidation>
  </dataValidations>
  <pageMargins left="0.70866141732283472" right="0.70866141732283472" top="0.74803149606299213" bottom="0.74803149606299213" header="0.31496062992125984" footer="0.31496062992125984"/>
  <pageSetup paperSize="8" scale="56" fitToHeight="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6" tint="-9.9978637043366805E-2"/>
    <pageSetUpPr fitToPage="1"/>
  </sheetPr>
  <dimension ref="A1:AF371"/>
  <sheetViews>
    <sheetView showGridLines="0" view="pageBreakPreview" topLeftCell="D310" zoomScale="63" zoomScaleNormal="70" zoomScaleSheetLayoutView="55" workbookViewId="0">
      <selection activeCell="F328" sqref="F328"/>
    </sheetView>
  </sheetViews>
  <sheetFormatPr defaultRowHeight="12.75" outlineLevelRow="1" outlineLevelCol="1"/>
  <cols>
    <col min="1" max="1" width="5" style="43" customWidth="1"/>
    <col min="2" max="2" width="3" customWidth="1"/>
    <col min="3" max="3" width="4.5703125" customWidth="1"/>
    <col min="4" max="4" width="4.42578125" customWidth="1"/>
    <col min="5" max="5" width="22.42578125" customWidth="1"/>
    <col min="6" max="6" width="24.7109375" customWidth="1"/>
    <col min="7" max="7" width="28.5703125" customWidth="1"/>
    <col min="8" max="8" width="22.28515625" customWidth="1"/>
    <col min="9" max="10" width="19" customWidth="1"/>
    <col min="11" max="11" width="24.7109375" customWidth="1"/>
    <col min="12" max="12" width="19" customWidth="1"/>
    <col min="13" max="13" width="21.28515625" customWidth="1"/>
    <col min="14" max="14" width="16.140625" bestFit="1" customWidth="1"/>
    <col min="15" max="15" width="18" customWidth="1"/>
    <col min="16" max="16" width="19" customWidth="1"/>
    <col min="17" max="17" width="21.7109375" customWidth="1" outlineLevel="1"/>
    <col min="18" max="18" width="11.42578125" style="686" customWidth="1" outlineLevel="1"/>
    <col min="19" max="19" width="16.28515625" customWidth="1" outlineLevel="1"/>
    <col min="20" max="20" width="28.140625" customWidth="1" outlineLevel="1"/>
    <col min="21" max="21" width="15.5703125" customWidth="1" outlineLevel="1"/>
    <col min="22" max="22" width="23.42578125" customWidth="1" outlineLevel="1"/>
    <col min="23" max="23" width="16.42578125" customWidth="1" outlineLevel="1"/>
    <col min="24" max="24" width="22" customWidth="1" outlineLevel="1"/>
    <col min="25" max="25" width="19.28515625" customWidth="1" outlineLevel="1"/>
    <col min="26" max="26" width="27" customWidth="1" outlineLevel="1"/>
    <col min="27" max="27" width="16.85546875" customWidth="1" outlineLevel="1"/>
    <col min="28" max="28" width="12.7109375" customWidth="1"/>
  </cols>
  <sheetData>
    <row r="1" spans="1:30" ht="19.5" customHeight="1">
      <c r="A1" s="380"/>
      <c r="B1" s="55"/>
      <c r="C1" s="55"/>
      <c r="D1" s="55"/>
      <c r="E1" s="381"/>
      <c r="F1" s="381"/>
      <c r="G1" s="382"/>
      <c r="H1" s="49"/>
      <c r="I1" s="49"/>
      <c r="J1" s="1179" t="s">
        <v>89</v>
      </c>
      <c r="K1" s="730"/>
      <c r="L1" s="1518" t="s">
        <v>90</v>
      </c>
      <c r="M1" s="1519"/>
      <c r="N1" s="1180">
        <f>+'F1. RAB'!$R1</f>
        <v>45954</v>
      </c>
      <c r="O1" s="128"/>
      <c r="P1" s="128"/>
      <c r="Q1" s="49"/>
      <c r="R1" s="684"/>
      <c r="S1" s="52"/>
      <c r="T1" s="49"/>
      <c r="U1" s="49"/>
      <c r="V1" s="49"/>
      <c r="W1" s="49"/>
      <c r="X1" s="49"/>
      <c r="Y1" s="49"/>
      <c r="Z1" s="49"/>
      <c r="AA1" s="49"/>
      <c r="AB1" s="884"/>
    </row>
    <row r="2" spans="1:30" ht="20.25" customHeight="1">
      <c r="A2" s="383" t="s">
        <v>531</v>
      </c>
      <c r="B2" s="127"/>
      <c r="C2" s="55"/>
      <c r="D2" s="55"/>
      <c r="E2" s="128"/>
      <c r="F2" s="128"/>
      <c r="G2" s="128"/>
      <c r="H2" s="22"/>
      <c r="I2" s="128"/>
      <c r="J2" s="406"/>
      <c r="K2" s="787"/>
      <c r="L2" s="1181" t="s">
        <v>50</v>
      </c>
      <c r="M2" s="1182"/>
      <c r="N2" s="1183">
        <f>+'F1. RAB'!$R2</f>
        <v>45838</v>
      </c>
      <c r="O2" s="128"/>
      <c r="P2" s="128"/>
      <c r="Q2" s="49"/>
      <c r="R2" s="684"/>
      <c r="S2" s="52"/>
      <c r="T2" s="49"/>
      <c r="U2" s="49"/>
      <c r="V2" s="49"/>
      <c r="W2" s="49"/>
      <c r="X2" s="49"/>
      <c r="Y2" s="49"/>
      <c r="Z2" s="49"/>
      <c r="AA2" s="49"/>
      <c r="AB2" s="884"/>
    </row>
    <row r="3" spans="1:30" ht="17.25" customHeight="1">
      <c r="A3" s="1514" t="s">
        <v>2818</v>
      </c>
      <c r="B3" s="1515"/>
      <c r="C3" s="1515"/>
      <c r="D3" s="1515"/>
      <c r="E3" s="1515"/>
      <c r="F3" s="1515"/>
      <c r="G3" s="1515"/>
      <c r="H3" s="1515"/>
      <c r="I3" s="1515"/>
      <c r="J3" s="1515"/>
      <c r="K3" s="1515"/>
      <c r="L3" s="1515"/>
      <c r="M3" s="1515"/>
      <c r="N3" s="1515"/>
      <c r="O3" s="1515"/>
      <c r="P3" s="1515"/>
      <c r="Q3" s="1515"/>
      <c r="R3" s="685"/>
      <c r="S3" s="278"/>
      <c r="T3" s="278"/>
      <c r="U3" s="278"/>
      <c r="V3" s="278"/>
      <c r="W3" s="278"/>
      <c r="X3" s="278"/>
      <c r="Y3" s="278"/>
      <c r="Z3" s="278"/>
      <c r="AA3" s="278"/>
      <c r="AB3" s="884"/>
    </row>
    <row r="4" spans="1:30" ht="15" customHeight="1">
      <c r="A4" s="26" t="s">
        <v>93</v>
      </c>
      <c r="B4" s="791"/>
      <c r="C4" s="801"/>
      <c r="D4" s="802"/>
      <c r="E4" s="803"/>
      <c r="F4" s="803"/>
      <c r="G4" s="803"/>
      <c r="H4" s="803"/>
      <c r="I4" s="803"/>
      <c r="J4" s="802"/>
      <c r="K4" s="802"/>
      <c r="L4" s="803"/>
      <c r="M4" s="803"/>
      <c r="N4" s="803"/>
      <c r="O4" s="803"/>
      <c r="P4" s="803"/>
      <c r="Q4" s="803"/>
      <c r="R4" s="804"/>
      <c r="S4" s="803"/>
      <c r="T4" s="803"/>
      <c r="U4" s="803"/>
      <c r="V4" s="803"/>
      <c r="W4" s="803"/>
      <c r="X4" s="803"/>
      <c r="Y4" s="803"/>
      <c r="Z4" s="803"/>
      <c r="AA4" s="803"/>
      <c r="AB4" s="384"/>
    </row>
    <row r="5" spans="1:30" ht="33" customHeight="1">
      <c r="A5" s="143">
        <f>ROW()</f>
        <v>5</v>
      </c>
      <c r="B5" s="29"/>
      <c r="C5" s="30" t="s">
        <v>532</v>
      </c>
      <c r="D5" s="7"/>
      <c r="E5" s="7"/>
      <c r="F5" s="7"/>
      <c r="G5" s="42"/>
      <c r="L5" s="7"/>
      <c r="M5" s="7"/>
      <c r="O5" s="137"/>
      <c r="P5" s="53"/>
      <c r="Q5" s="138"/>
      <c r="AB5" s="1231"/>
    </row>
    <row r="6" spans="1:30" ht="15.75" customHeight="1">
      <c r="A6" s="143">
        <f>ROW()</f>
        <v>6</v>
      </c>
      <c r="B6" s="29"/>
      <c r="C6" s="30"/>
      <c r="D6" s="7"/>
      <c r="E6" s="110"/>
      <c r="F6" s="110"/>
      <c r="G6" s="108" t="s">
        <v>96</v>
      </c>
      <c r="H6" s="108" t="s">
        <v>97</v>
      </c>
      <c r="I6" s="108" t="s">
        <v>98</v>
      </c>
      <c r="J6" s="108" t="s">
        <v>99</v>
      </c>
      <c r="K6" s="108" t="s">
        <v>100</v>
      </c>
      <c r="L6" s="7"/>
      <c r="M6" s="7"/>
      <c r="O6" s="137"/>
      <c r="P6" s="53"/>
      <c r="Q6" s="138"/>
      <c r="AB6" s="142"/>
    </row>
    <row r="7" spans="1:30" ht="16.149999999999999" customHeight="1">
      <c r="A7" s="143">
        <f>ROW()</f>
        <v>7</v>
      </c>
      <c r="B7" s="29"/>
      <c r="C7" s="31"/>
      <c r="D7" s="7"/>
      <c r="E7" s="110"/>
      <c r="F7" s="110"/>
      <c r="G7" s="109" t="s">
        <v>101</v>
      </c>
      <c r="H7" s="109" t="s">
        <v>101</v>
      </c>
      <c r="I7" s="109" t="s">
        <v>101</v>
      </c>
      <c r="J7" s="109" t="s">
        <v>101</v>
      </c>
      <c r="K7" s="109" t="s">
        <v>101</v>
      </c>
      <c r="L7" s="7"/>
      <c r="M7" s="7"/>
      <c r="O7" s="137"/>
      <c r="P7" s="139"/>
      <c r="Q7" s="138"/>
      <c r="R7" s="687"/>
      <c r="S7" s="140"/>
      <c r="T7" s="140"/>
      <c r="AB7" s="142"/>
    </row>
    <row r="8" spans="1:30" ht="16.149999999999999" customHeight="1">
      <c r="A8" s="143">
        <f>ROW()</f>
        <v>8</v>
      </c>
      <c r="B8" s="29"/>
      <c r="C8" s="31"/>
      <c r="D8" s="1185"/>
      <c r="E8" s="110" t="s">
        <v>533</v>
      </c>
      <c r="F8" s="1154"/>
      <c r="G8" s="1232">
        <v>602570425.18000031</v>
      </c>
      <c r="H8" s="1232">
        <v>604814791.79999852</v>
      </c>
      <c r="I8" s="1233">
        <v>613546718.01999879</v>
      </c>
      <c r="J8" s="1234"/>
      <c r="K8" s="1234"/>
      <c r="L8" s="7"/>
      <c r="M8" s="7"/>
      <c r="O8" s="137"/>
      <c r="P8" s="139"/>
      <c r="Q8" s="138"/>
      <c r="R8" s="687"/>
      <c r="S8" s="140"/>
      <c r="T8" s="140"/>
      <c r="AB8" s="142"/>
      <c r="AD8" s="467" t="s">
        <v>534</v>
      </c>
    </row>
    <row r="9" spans="1:30" ht="16.149999999999999" customHeight="1">
      <c r="A9" s="143">
        <v>9</v>
      </c>
      <c r="B9" s="29"/>
      <c r="C9" s="31"/>
      <c r="D9" s="1185"/>
      <c r="E9" s="1185" t="s">
        <v>535</v>
      </c>
      <c r="F9" s="1154"/>
      <c r="G9" s="1232">
        <v>2558695.9105722234</v>
      </c>
      <c r="H9" s="1232">
        <v>2555722.3105722237</v>
      </c>
      <c r="I9" s="1233">
        <v>2555722</v>
      </c>
      <c r="J9" s="1234"/>
      <c r="K9" s="1234"/>
      <c r="L9" s="7"/>
      <c r="M9" s="7"/>
      <c r="O9" s="137"/>
      <c r="P9" s="139"/>
      <c r="Q9" s="138"/>
      <c r="R9" s="687"/>
      <c r="S9" s="140"/>
      <c r="T9" s="140"/>
      <c r="AB9" s="142"/>
      <c r="AD9" s="467" t="s">
        <v>534</v>
      </c>
    </row>
    <row r="10" spans="1:30" ht="16.149999999999999" customHeight="1">
      <c r="A10" s="143">
        <f>ROW()</f>
        <v>10</v>
      </c>
      <c r="B10" s="29"/>
      <c r="C10" s="31"/>
      <c r="D10" s="7"/>
      <c r="E10" s="110" t="s">
        <v>536</v>
      </c>
      <c r="F10" s="1154"/>
      <c r="G10" s="1232">
        <v>111448127.94000044</v>
      </c>
      <c r="H10" s="1232">
        <v>112834125.69000012</v>
      </c>
      <c r="I10" s="1232">
        <v>123570620.81999987</v>
      </c>
      <c r="J10" s="1234"/>
      <c r="K10" s="1234"/>
      <c r="L10" s="7"/>
      <c r="M10" s="7"/>
      <c r="O10" s="137"/>
      <c r="P10" s="139"/>
      <c r="Q10" s="138"/>
      <c r="R10" s="687"/>
      <c r="S10" s="140"/>
      <c r="T10" s="140"/>
      <c r="AB10" s="142"/>
      <c r="AD10" s="467" t="s">
        <v>534</v>
      </c>
    </row>
    <row r="11" spans="1:30" ht="15.75" thickBot="1">
      <c r="A11" s="143">
        <f>ROW()</f>
        <v>11</v>
      </c>
      <c r="B11" s="29"/>
      <c r="C11" s="31"/>
      <c r="D11" s="7"/>
      <c r="E11" s="110" t="s">
        <v>537</v>
      </c>
      <c r="F11" s="1154"/>
      <c r="G11" s="525">
        <v>-23351896.080000002</v>
      </c>
      <c r="H11" s="525">
        <v>-21429212.640000001</v>
      </c>
      <c r="I11" s="525">
        <v>-24219180.240000002</v>
      </c>
      <c r="J11" s="526"/>
      <c r="K11" s="526"/>
      <c r="L11" s="7"/>
      <c r="M11" s="1486"/>
      <c r="O11" s="137"/>
      <c r="P11" s="53"/>
      <c r="Q11" s="138"/>
      <c r="R11" s="1487"/>
      <c r="T11" s="140"/>
      <c r="AB11" s="142"/>
      <c r="AD11" s="467" t="s">
        <v>534</v>
      </c>
    </row>
    <row r="12" spans="1:30" ht="15.75" thickTop="1">
      <c r="A12" s="143"/>
      <c r="B12" s="29"/>
      <c r="C12" s="31"/>
      <c r="D12" s="7"/>
      <c r="E12" s="494" t="s">
        <v>538</v>
      </c>
      <c r="F12" s="1235"/>
      <c r="G12" s="1232">
        <v>491017.6799999997</v>
      </c>
      <c r="H12" s="1232">
        <v>491017.68942777591</v>
      </c>
      <c r="I12" s="1232">
        <v>491017.68942777603</v>
      </c>
      <c r="J12" s="703"/>
      <c r="K12" s="703"/>
      <c r="L12" s="7"/>
      <c r="M12" s="7"/>
      <c r="O12" s="137"/>
      <c r="P12" s="1488"/>
      <c r="R12" s="1487"/>
      <c r="T12" s="140"/>
      <c r="AB12" s="142"/>
      <c r="AD12" s="467"/>
    </row>
    <row r="13" spans="1:30" ht="16.149999999999999" customHeight="1">
      <c r="A13" s="143">
        <f>ROW()</f>
        <v>13</v>
      </c>
      <c r="B13" s="29"/>
      <c r="C13" s="31"/>
      <c r="D13" s="7"/>
      <c r="E13" s="110" t="s">
        <v>539</v>
      </c>
      <c r="F13" s="1154"/>
      <c r="G13" s="527">
        <v>92725713.000000075</v>
      </c>
      <c r="H13" s="527">
        <v>93503907.11999996</v>
      </c>
      <c r="I13" s="527">
        <v>92684583.759999961</v>
      </c>
      <c r="J13" s="528"/>
      <c r="K13" s="528"/>
      <c r="M13" s="1566"/>
      <c r="N13" s="1566"/>
      <c r="P13" s="1485"/>
      <c r="R13" s="1487"/>
      <c r="T13" s="140"/>
      <c r="AB13" s="142"/>
      <c r="AD13" s="467" t="s">
        <v>534</v>
      </c>
    </row>
    <row r="14" spans="1:30" ht="16.149999999999999" customHeight="1" thickBot="1">
      <c r="A14" s="143">
        <f>ROW()</f>
        <v>14</v>
      </c>
      <c r="B14" s="29"/>
      <c r="C14" s="31"/>
      <c r="D14" s="7"/>
      <c r="E14" s="110" t="s">
        <v>540</v>
      </c>
      <c r="F14" s="1154"/>
      <c r="G14" s="525">
        <v>-647836.68000000005</v>
      </c>
      <c r="H14" s="525">
        <v>-1413568.8</v>
      </c>
      <c r="I14" s="525">
        <v>-632608.96000000008</v>
      </c>
      <c r="J14" s="1234"/>
      <c r="K14" s="1234"/>
      <c r="M14" s="1489"/>
      <c r="N14" s="1489"/>
      <c r="O14" s="137"/>
      <c r="P14" s="1490"/>
      <c r="Q14" s="363"/>
      <c r="R14" s="1487"/>
      <c r="T14" s="140"/>
      <c r="AB14" s="142"/>
      <c r="AD14" s="467" t="s">
        <v>534</v>
      </c>
    </row>
    <row r="15" spans="1:30" ht="16.149999999999999" customHeight="1" thickTop="1">
      <c r="A15" s="143">
        <f>ROW()</f>
        <v>15</v>
      </c>
      <c r="B15" s="29"/>
      <c r="C15" s="31"/>
      <c r="D15" s="7"/>
      <c r="E15" s="494" t="s">
        <v>542</v>
      </c>
      <c r="F15" s="1154"/>
      <c r="G15" s="528"/>
      <c r="H15" s="528"/>
      <c r="I15" s="528"/>
      <c r="J15" s="529">
        <v>117347730.41999991</v>
      </c>
      <c r="K15" s="1236">
        <v>125.57931813000005</v>
      </c>
      <c r="M15" s="1491"/>
      <c r="N15" s="1492"/>
      <c r="O15" s="1493"/>
      <c r="P15" s="1485"/>
      <c r="R15" s="1487"/>
      <c r="T15" s="140"/>
      <c r="AB15" s="142"/>
      <c r="AD15" s="416"/>
    </row>
    <row r="16" spans="1:30" ht="16.149999999999999" customHeight="1">
      <c r="A16" s="143">
        <f>ROW()</f>
        <v>16</v>
      </c>
      <c r="B16" s="29"/>
      <c r="C16" s="31"/>
      <c r="D16" s="7"/>
      <c r="E16" s="494" t="s">
        <v>543</v>
      </c>
      <c r="F16" s="1154"/>
      <c r="G16" s="528"/>
      <c r="H16" s="528"/>
      <c r="I16" s="528"/>
      <c r="J16" s="1237">
        <v>256192595.84000009</v>
      </c>
      <c r="K16" s="1236">
        <v>266.72115526999994</v>
      </c>
      <c r="M16" s="1491"/>
      <c r="N16" s="1492"/>
      <c r="O16" s="1493"/>
      <c r="P16" s="1485"/>
      <c r="R16" s="1487"/>
      <c r="T16" s="140"/>
      <c r="AB16" s="142"/>
      <c r="AD16" s="416"/>
    </row>
    <row r="17" spans="1:32" ht="16.149999999999999" customHeight="1">
      <c r="A17" s="143">
        <f>ROW()</f>
        <v>17</v>
      </c>
      <c r="B17" s="29"/>
      <c r="C17" s="31"/>
      <c r="D17" s="7"/>
      <c r="E17" s="494" t="s">
        <v>544</v>
      </c>
      <c r="F17" s="1154"/>
      <c r="G17" s="1234"/>
      <c r="H17" s="1234"/>
      <c r="I17" s="1234"/>
      <c r="J17" s="1237">
        <v>468224196.22000033</v>
      </c>
      <c r="K17" s="1236">
        <v>476.56659218999971</v>
      </c>
      <c r="M17" s="1491"/>
      <c r="N17" s="1492"/>
      <c r="O17" s="137"/>
      <c r="P17" s="363"/>
      <c r="Q17" s="4"/>
      <c r="R17" s="1487"/>
      <c r="T17" s="140"/>
      <c r="AB17" s="142"/>
      <c r="AD17" s="416"/>
    </row>
    <row r="18" spans="1:32" ht="16.149999999999999" customHeight="1">
      <c r="A18" s="143">
        <f>ROW()</f>
        <v>18</v>
      </c>
      <c r="B18" s="29"/>
      <c r="C18" s="31"/>
      <c r="D18" s="7"/>
      <c r="E18" s="494" t="s">
        <v>545</v>
      </c>
      <c r="F18" s="1154"/>
      <c r="G18" s="1234"/>
      <c r="H18" s="1234"/>
      <c r="I18" s="1234"/>
      <c r="J18" s="1237">
        <v>1420055.04</v>
      </c>
      <c r="K18" s="1236">
        <v>-6.251799999999275E-4</v>
      </c>
      <c r="M18" s="1491"/>
      <c r="N18" s="1492"/>
      <c r="O18" s="137"/>
      <c r="P18" s="1488"/>
      <c r="Q18" s="4"/>
      <c r="R18" s="1487"/>
      <c r="T18" s="140"/>
      <c r="AB18" s="142"/>
      <c r="AD18" s="416"/>
    </row>
    <row r="19" spans="1:32" ht="16.149999999999999" customHeight="1" thickBot="1">
      <c r="A19" s="143">
        <f>ROW()</f>
        <v>19</v>
      </c>
      <c r="B19" s="29"/>
      <c r="C19" s="31"/>
      <c r="D19" s="7"/>
      <c r="E19" s="494" t="s">
        <v>546</v>
      </c>
      <c r="F19" s="1154"/>
      <c r="G19" s="526"/>
      <c r="H19" s="526"/>
      <c r="I19" s="526"/>
      <c r="J19" s="530">
        <v>-24668816.759999998</v>
      </c>
      <c r="K19" s="937">
        <v>-24.932459999999999</v>
      </c>
      <c r="M19" s="1491"/>
      <c r="N19" s="1492"/>
      <c r="O19" s="137"/>
      <c r="P19" s="1485"/>
      <c r="R19" s="1487"/>
      <c r="T19" s="140"/>
      <c r="AB19" s="142"/>
      <c r="AD19" s="416"/>
    </row>
    <row r="20" spans="1:32" ht="16.149999999999999" customHeight="1" thickTop="1" thickBot="1">
      <c r="A20" s="143">
        <f>ROW()</f>
        <v>20</v>
      </c>
      <c r="B20" s="29"/>
      <c r="C20" s="31"/>
      <c r="D20" s="7"/>
      <c r="E20" s="144" t="s">
        <v>547</v>
      </c>
      <c r="F20" s="1154"/>
      <c r="G20" s="527">
        <v>4187156.8911230043</v>
      </c>
      <c r="H20" s="527">
        <v>9752516.0300000031</v>
      </c>
      <c r="I20" s="527">
        <v>22133254.719999995</v>
      </c>
      <c r="J20" s="529">
        <v>8590990.045453025</v>
      </c>
      <c r="K20" s="940">
        <v>10.951283229595401</v>
      </c>
      <c r="M20" s="1491"/>
      <c r="N20" s="1492"/>
      <c r="O20" s="137"/>
      <c r="P20" s="1485"/>
      <c r="R20" s="1487"/>
      <c r="T20" s="140"/>
      <c r="AB20" s="142"/>
    </row>
    <row r="21" spans="1:32" s="4" customFormat="1" ht="16.149999999999999" customHeight="1" thickBot="1">
      <c r="A21" s="143">
        <f>ROW()</f>
        <v>21</v>
      </c>
      <c r="B21" s="29"/>
      <c r="C21" s="29"/>
      <c r="D21" s="37"/>
      <c r="E21" s="111" t="s">
        <v>548</v>
      </c>
      <c r="F21" s="112"/>
      <c r="G21" s="385">
        <f>SUM(G8:G20)</f>
        <v>789981403.84169602</v>
      </c>
      <c r="H21" s="385">
        <f>SUM(H8:H20)</f>
        <v>801109299.19999874</v>
      </c>
      <c r="I21" s="386">
        <f>SUM(I8:I20)</f>
        <v>830130127.80942643</v>
      </c>
      <c r="J21" s="387">
        <v>827106750.8054533</v>
      </c>
      <c r="K21" s="700">
        <v>854.88526363959511</v>
      </c>
      <c r="L21" s="938"/>
      <c r="M21" s="1494"/>
      <c r="N21" s="1495"/>
      <c r="O21" s="1496"/>
      <c r="P21" s="1485"/>
      <c r="Q21"/>
      <c r="R21" s="1487"/>
      <c r="S21"/>
      <c r="T21" s="140"/>
      <c r="AB21" s="142"/>
    </row>
    <row r="22" spans="1:32" s="4" customFormat="1" ht="16.149999999999999" customHeight="1">
      <c r="A22" s="143">
        <f>ROW()</f>
        <v>22</v>
      </c>
      <c r="B22" s="29"/>
      <c r="C22" s="29"/>
      <c r="D22" s="37"/>
      <c r="E22" s="1024" t="s">
        <v>549</v>
      </c>
      <c r="F22" s="37"/>
      <c r="G22" s="388"/>
      <c r="H22" s="388"/>
      <c r="I22" s="388"/>
      <c r="J22" s="388"/>
      <c r="K22" s="388"/>
      <c r="L22" s="7"/>
      <c r="M22" s="7"/>
      <c r="O22" s="137"/>
      <c r="P22" s="53"/>
      <c r="Q22" s="138"/>
      <c r="R22" s="1487"/>
      <c r="S22"/>
      <c r="T22" s="140"/>
      <c r="AB22" s="142"/>
    </row>
    <row r="23" spans="1:32" s="4" customFormat="1" ht="16.149999999999999" customHeight="1">
      <c r="A23" s="143">
        <f>ROW()</f>
        <v>23</v>
      </c>
      <c r="B23" s="29"/>
      <c r="C23" s="29"/>
      <c r="D23" s="37"/>
      <c r="E23" s="32"/>
      <c r="F23" s="37"/>
      <c r="G23" s="388"/>
      <c r="H23" s="388"/>
      <c r="I23" s="388"/>
      <c r="J23" s="388"/>
      <c r="K23" s="388"/>
      <c r="L23" s="7"/>
      <c r="M23" s="7"/>
      <c r="O23" s="137"/>
      <c r="P23" s="139"/>
      <c r="Q23" s="138"/>
      <c r="R23" s="687"/>
      <c r="S23" s="140"/>
      <c r="T23" s="140"/>
      <c r="AB23" s="142"/>
    </row>
    <row r="24" spans="1:32" ht="16.149999999999999" customHeight="1">
      <c r="A24" s="143">
        <f>ROW()</f>
        <v>24</v>
      </c>
      <c r="B24" s="29"/>
      <c r="C24" s="30" t="s">
        <v>550</v>
      </c>
      <c r="D24" s="7"/>
      <c r="E24" s="7"/>
      <c r="F24" s="7"/>
      <c r="G24" s="7"/>
      <c r="H24" s="1561"/>
      <c r="I24" s="1562"/>
      <c r="J24" s="1563"/>
      <c r="K24" s="1564"/>
      <c r="L24" s="7"/>
      <c r="M24" s="7"/>
      <c r="O24" s="137"/>
      <c r="P24" s="139"/>
      <c r="Q24" s="138"/>
      <c r="R24" s="687"/>
      <c r="S24" s="140"/>
      <c r="T24" s="140"/>
      <c r="AB24" s="142"/>
      <c r="AD24" s="939"/>
      <c r="AE24" s="939"/>
      <c r="AF24" s="939"/>
    </row>
    <row r="25" spans="1:32" ht="16.149999999999999" customHeight="1">
      <c r="A25" s="143">
        <f>ROW()</f>
        <v>25</v>
      </c>
      <c r="D25" s="141"/>
      <c r="E25" s="141"/>
      <c r="F25" s="304"/>
      <c r="G25" s="229"/>
      <c r="H25" s="230"/>
      <c r="I25" s="230"/>
      <c r="J25" s="230"/>
      <c r="K25" s="230"/>
      <c r="L25" s="230"/>
      <c r="M25" s="232"/>
      <c r="N25" s="231"/>
      <c r="O25" s="190"/>
      <c r="P25" s="190"/>
      <c r="Q25" s="190"/>
      <c r="R25" s="688"/>
      <c r="S25" s="190"/>
      <c r="T25" s="190"/>
      <c r="AB25" s="850"/>
      <c r="AD25" s="1497"/>
      <c r="AE25" s="1497"/>
      <c r="AF25" s="939"/>
    </row>
    <row r="26" spans="1:32" ht="16.149999999999999" customHeight="1">
      <c r="A26" s="143">
        <f>ROW()</f>
        <v>26</v>
      </c>
      <c r="D26" s="1565"/>
      <c r="E26" s="1565"/>
      <c r="F26" s="304"/>
      <c r="G26" s="229"/>
      <c r="H26" s="230"/>
      <c r="I26" s="230"/>
      <c r="J26" s="230"/>
      <c r="K26" s="230"/>
      <c r="L26" s="230"/>
      <c r="M26" s="1154"/>
      <c r="N26" s="231"/>
      <c r="O26" s="190"/>
      <c r="P26" s="190"/>
      <c r="Q26" s="190"/>
      <c r="R26" s="688"/>
      <c r="S26" s="190"/>
      <c r="T26" s="190"/>
      <c r="AB26" s="850"/>
      <c r="AD26" s="1497"/>
      <c r="AE26" s="1497"/>
      <c r="AF26" s="939"/>
    </row>
    <row r="27" spans="1:32" ht="15.75">
      <c r="A27" s="143">
        <f>ROW()</f>
        <v>27</v>
      </c>
      <c r="D27" s="389" t="s">
        <v>551</v>
      </c>
      <c r="E27" s="141"/>
      <c r="F27" s="274"/>
      <c r="G27" s="495"/>
      <c r="H27" s="495"/>
      <c r="I27" s="495"/>
      <c r="J27" s="495"/>
      <c r="K27" s="276"/>
      <c r="L27" s="276"/>
      <c r="M27" s="276"/>
      <c r="N27" s="231"/>
      <c r="O27" s="190"/>
      <c r="P27" s="190"/>
      <c r="Q27" s="190"/>
      <c r="R27" s="688"/>
      <c r="S27" s="190"/>
      <c r="T27" s="190"/>
      <c r="AB27" s="850"/>
      <c r="AD27" s="1497"/>
      <c r="AE27" s="1497"/>
      <c r="AF27" s="939"/>
    </row>
    <row r="28" spans="1:32" ht="45.75" thickBot="1">
      <c r="A28" s="143">
        <f>ROW()</f>
        <v>28</v>
      </c>
      <c r="D28" s="141"/>
      <c r="E28" s="141"/>
      <c r="F28" s="274" t="s">
        <v>88</v>
      </c>
      <c r="G28" s="496" t="s">
        <v>552</v>
      </c>
      <c r="H28" s="496" t="s">
        <v>553</v>
      </c>
      <c r="I28" s="496" t="s">
        <v>554</v>
      </c>
      <c r="J28" s="496" t="s">
        <v>555</v>
      </c>
      <c r="K28" s="390" t="s">
        <v>556</v>
      </c>
      <c r="L28" s="390" t="s">
        <v>557</v>
      </c>
      <c r="M28" s="390" t="s">
        <v>558</v>
      </c>
      <c r="N28" s="232" t="s">
        <v>559</v>
      </c>
      <c r="O28" s="277" t="s">
        <v>560</v>
      </c>
      <c r="P28" s="277" t="s">
        <v>561</v>
      </c>
      <c r="AB28" s="850"/>
      <c r="AD28" s="1497"/>
      <c r="AE28" s="1497"/>
      <c r="AF28" s="939"/>
    </row>
    <row r="29" spans="1:32" ht="15">
      <c r="A29" s="143">
        <f>ROW()</f>
        <v>29</v>
      </c>
      <c r="D29" s="141"/>
      <c r="E29" s="141"/>
      <c r="F29" s="274" t="s">
        <v>562</v>
      </c>
      <c r="G29" s="1238">
        <v>84.479912669999734</v>
      </c>
      <c r="H29" s="1238">
        <v>146.46769466999964</v>
      </c>
      <c r="I29" s="1238">
        <v>415.95055059553658</v>
      </c>
      <c r="J29" s="1238">
        <v>0.4226011800000003</v>
      </c>
      <c r="K29" s="1238"/>
      <c r="L29" s="1239">
        <v>647.32075911553591</v>
      </c>
      <c r="M29" s="1240">
        <v>-21.761220015536811</v>
      </c>
      <c r="N29" s="943">
        <v>625.55953909999914</v>
      </c>
      <c r="O29" s="1241">
        <v>31521735.399999999</v>
      </c>
      <c r="P29" s="1242">
        <v>1350074.7</v>
      </c>
      <c r="AB29" s="850"/>
      <c r="AD29" s="1497"/>
      <c r="AE29" s="1497"/>
      <c r="AF29" s="939"/>
    </row>
    <row r="30" spans="1:32" ht="15">
      <c r="A30" s="143">
        <f>ROW()</f>
        <v>30</v>
      </c>
      <c r="D30" s="141"/>
      <c r="E30" s="141"/>
      <c r="F30" s="274" t="s">
        <v>563</v>
      </c>
      <c r="G30" s="1238">
        <v>9.6607171999999881</v>
      </c>
      <c r="H30" s="1238">
        <v>18.397578660000018</v>
      </c>
      <c r="I30" s="1238">
        <v>54.302537169134403</v>
      </c>
      <c r="J30" s="1238">
        <v>-0.49345888000000043</v>
      </c>
      <c r="K30" s="1238"/>
      <c r="L30" s="1239">
        <v>81.867374149134406</v>
      </c>
      <c r="M30" s="1240">
        <v>-2.8409373591344385</v>
      </c>
      <c r="N30" s="944">
        <v>79.026436789999963</v>
      </c>
      <c r="O30" s="1241">
        <v>5512683.9000000004</v>
      </c>
      <c r="P30" s="1242">
        <v>336550.5</v>
      </c>
      <c r="AB30" s="850"/>
      <c r="AD30" s="939"/>
      <c r="AE30" s="939"/>
      <c r="AF30" s="939"/>
    </row>
    <row r="31" spans="1:32" ht="15">
      <c r="A31" s="143">
        <f>ROW()</f>
        <v>31</v>
      </c>
      <c r="D31" s="141"/>
      <c r="E31" s="141"/>
      <c r="F31" s="274" t="s">
        <v>564</v>
      </c>
      <c r="G31" s="1238">
        <v>31.438688259999935</v>
      </c>
      <c r="H31" s="1238">
        <v>101.85588193999997</v>
      </c>
      <c r="I31" s="1238">
        <v>6.3135044253287491</v>
      </c>
      <c r="J31" s="1238">
        <v>7.023252000000009E-2</v>
      </c>
      <c r="K31" s="1238"/>
      <c r="L31" s="1239">
        <v>139.67830714532863</v>
      </c>
      <c r="M31" s="1240">
        <v>-0.3303026253287486</v>
      </c>
      <c r="N31" s="944">
        <v>139.34800451999988</v>
      </c>
      <c r="O31" s="1241">
        <v>51134.1</v>
      </c>
      <c r="P31" s="1242">
        <v>36806547.600000001</v>
      </c>
      <c r="AB31" s="850"/>
    </row>
    <row r="32" spans="1:32" ht="15.75" thickBot="1">
      <c r="A32" s="143">
        <f>ROW()</f>
        <v>32</v>
      </c>
      <c r="D32" s="141"/>
      <c r="E32" s="141"/>
      <c r="F32" s="494" t="s">
        <v>358</v>
      </c>
      <c r="G32" s="1243"/>
      <c r="H32" s="1243"/>
      <c r="I32" s="1243"/>
      <c r="J32" s="1243"/>
      <c r="K32" s="1243">
        <v>10.951283229595401</v>
      </c>
      <c r="L32" s="1239">
        <v>10.951283229595401</v>
      </c>
      <c r="M32" s="1240"/>
      <c r="N32" s="1244">
        <v>10.951283229595401</v>
      </c>
      <c r="O32" s="836"/>
      <c r="P32" s="1245"/>
      <c r="AB32" s="850"/>
    </row>
    <row r="33" spans="1:28" ht="15.75" thickBot="1">
      <c r="A33" s="143">
        <f>ROW()</f>
        <v>33</v>
      </c>
      <c r="D33" s="141"/>
      <c r="E33" s="141"/>
      <c r="F33" s="274" t="s">
        <v>565</v>
      </c>
      <c r="G33" s="694">
        <v>125.57931812999966</v>
      </c>
      <c r="H33" s="694">
        <v>266.72115526999966</v>
      </c>
      <c r="I33" s="694">
        <v>476.56659218999971</v>
      </c>
      <c r="J33" s="694">
        <v>-6.2518000000004459E-4</v>
      </c>
      <c r="K33" s="694">
        <v>10.951283229595401</v>
      </c>
      <c r="L33" s="694">
        <v>879.81772363959442</v>
      </c>
      <c r="M33" s="941">
        <v>-24.932459999999999</v>
      </c>
      <c r="N33" s="694">
        <v>854.88526363959443</v>
      </c>
      <c r="O33" s="942">
        <v>37085553.399999999</v>
      </c>
      <c r="P33" s="408">
        <v>38493172.800000004</v>
      </c>
      <c r="AB33" s="850"/>
    </row>
    <row r="34" spans="1:28" ht="15">
      <c r="A34" s="143">
        <f>ROW()</f>
        <v>34</v>
      </c>
      <c r="D34" s="141"/>
      <c r="E34" s="141"/>
      <c r="F34" s="274"/>
      <c r="G34" s="1047"/>
      <c r="H34" s="701"/>
      <c r="I34" s="1046"/>
      <c r="J34" s="1047"/>
      <c r="K34" s="702"/>
      <c r="L34" s="702"/>
      <c r="M34" s="702"/>
      <c r="N34" s="1048"/>
      <c r="O34" s="190"/>
      <c r="P34" s="190"/>
      <c r="Q34" s="190"/>
      <c r="R34" s="688"/>
      <c r="S34" s="190"/>
      <c r="T34" s="190"/>
      <c r="AB34" s="850"/>
    </row>
    <row r="35" spans="1:28" ht="15">
      <c r="A35" s="143">
        <f>ROW()</f>
        <v>35</v>
      </c>
      <c r="D35" s="141"/>
      <c r="E35" s="141"/>
      <c r="F35" s="274"/>
      <c r="G35" s="1049"/>
      <c r="H35" s="275"/>
      <c r="I35" s="275"/>
      <c r="J35" s="275"/>
      <c r="K35" s="276"/>
      <c r="L35" s="276"/>
      <c r="M35" s="276"/>
      <c r="N35" s="231"/>
      <c r="O35" s="190"/>
      <c r="P35" s="190"/>
      <c r="Q35" s="190"/>
      <c r="R35" s="688"/>
      <c r="S35" s="190"/>
      <c r="T35" s="190"/>
      <c r="AB35" s="850"/>
    </row>
    <row r="36" spans="1:28" ht="16.149999999999999" customHeight="1">
      <c r="A36" s="143">
        <f>ROW()</f>
        <v>36</v>
      </c>
      <c r="D36" s="141"/>
      <c r="E36" s="44"/>
      <c r="F36" s="150"/>
      <c r="G36" s="120"/>
      <c r="H36" s="120"/>
      <c r="I36" s="120"/>
      <c r="J36" s="120"/>
      <c r="K36" s="188"/>
      <c r="N36" s="149"/>
      <c r="O36" s="149"/>
      <c r="P36" s="149"/>
      <c r="Q36" s="149"/>
      <c r="R36" s="689"/>
      <c r="S36" s="149"/>
      <c r="T36" s="149"/>
      <c r="AB36" s="885"/>
    </row>
    <row r="37" spans="1:28" ht="16.149999999999999" customHeight="1">
      <c r="A37" s="143">
        <f>ROW()</f>
        <v>37</v>
      </c>
      <c r="D37" s="141"/>
      <c r="E37" s="44"/>
      <c r="F37" s="150"/>
      <c r="G37" s="120"/>
      <c r="H37" s="120"/>
      <c r="I37" s="120"/>
      <c r="J37" s="120"/>
      <c r="K37" s="188"/>
      <c r="N37" s="149"/>
      <c r="O37" s="149"/>
      <c r="P37" s="149"/>
      <c r="Q37" s="149"/>
      <c r="R37" s="689"/>
      <c r="S37" s="149"/>
      <c r="T37" s="149"/>
      <c r="AB37" s="885"/>
    </row>
    <row r="38" spans="1:28" ht="16.149999999999999" customHeight="1">
      <c r="A38" s="143">
        <f>ROW()</f>
        <v>38</v>
      </c>
      <c r="B38" s="29"/>
      <c r="C38" s="30" t="s">
        <v>566</v>
      </c>
      <c r="D38" s="7"/>
      <c r="E38" s="7"/>
      <c r="F38" s="7"/>
      <c r="G38" s="1567"/>
      <c r="H38" s="1567"/>
      <c r="I38" s="1567"/>
      <c r="J38" s="1567"/>
      <c r="K38" s="1567"/>
      <c r="L38" s="7"/>
      <c r="M38" s="7"/>
      <c r="O38" s="137"/>
      <c r="P38" s="139"/>
      <c r="Q38" s="138"/>
      <c r="R38" s="687"/>
      <c r="S38" s="140"/>
      <c r="T38" s="140"/>
      <c r="AB38" s="142"/>
    </row>
    <row r="39" spans="1:28" ht="16.149999999999999" customHeight="1">
      <c r="A39" s="143">
        <f>ROW()</f>
        <v>39</v>
      </c>
      <c r="B39" s="29"/>
      <c r="C39" s="30"/>
      <c r="D39" s="7"/>
      <c r="E39" s="141" t="s">
        <v>567</v>
      </c>
      <c r="F39" s="7"/>
      <c r="G39" s="7"/>
      <c r="H39" s="329"/>
      <c r="I39" s="330"/>
      <c r="J39" s="331"/>
      <c r="K39" s="332"/>
      <c r="L39" s="7"/>
      <c r="M39" s="7"/>
      <c r="O39" s="137"/>
      <c r="P39" s="53"/>
      <c r="Q39" s="138"/>
      <c r="AB39" s="850"/>
    </row>
    <row r="40" spans="1:28" s="369" customFormat="1" ht="31.5" customHeight="1">
      <c r="A40" s="143">
        <f>ROW()</f>
        <v>40</v>
      </c>
      <c r="B40" s="1154"/>
      <c r="C40" s="1154"/>
      <c r="D40" s="44"/>
      <c r="E40" s="44"/>
      <c r="F40" s="333"/>
      <c r="G40" s="120"/>
      <c r="H40" s="120"/>
      <c r="I40" s="120"/>
      <c r="J40" s="1569" t="s">
        <v>568</v>
      </c>
      <c r="K40" s="1569"/>
      <c r="L40" s="1569"/>
      <c r="M40" s="1569"/>
      <c r="N40" s="1569"/>
      <c r="O40" s="1569"/>
      <c r="P40" s="1569"/>
      <c r="Q40" s="1569"/>
      <c r="R40" s="1246"/>
      <c r="S40" s="1568" t="s">
        <v>569</v>
      </c>
      <c r="T40" s="1568"/>
      <c r="U40" s="1568"/>
      <c r="V40" s="1568"/>
      <c r="W40" s="1568"/>
      <c r="X40" s="1568"/>
      <c r="Y40" s="1568"/>
      <c r="Z40" s="1568"/>
      <c r="AA40" s="1154"/>
      <c r="AB40" s="1247"/>
    </row>
    <row r="41" spans="1:28" s="369" customFormat="1" ht="36.75" customHeight="1">
      <c r="A41" s="143"/>
      <c r="B41" s="1154"/>
      <c r="C41" s="1154"/>
      <c r="D41" s="44"/>
      <c r="E41" s="44"/>
      <c r="F41" s="333"/>
      <c r="G41" s="120"/>
      <c r="H41" s="683"/>
      <c r="I41" s="120"/>
      <c r="J41" s="497"/>
      <c r="K41" s="683" t="s">
        <v>115</v>
      </c>
      <c r="L41" s="497"/>
      <c r="M41" s="683" t="s">
        <v>115</v>
      </c>
      <c r="N41" s="497"/>
      <c r="O41" s="497"/>
      <c r="P41" s="497"/>
      <c r="Q41" s="683" t="s">
        <v>115</v>
      </c>
      <c r="R41" s="690"/>
      <c r="S41" s="497"/>
      <c r="T41" s="683" t="s">
        <v>115</v>
      </c>
      <c r="U41" s="497"/>
      <c r="V41" s="683" t="s">
        <v>115</v>
      </c>
      <c r="W41" s="497"/>
      <c r="X41" s="497"/>
      <c r="Y41" s="497"/>
      <c r="Z41" s="683" t="s">
        <v>115</v>
      </c>
      <c r="AA41" s="458"/>
      <c r="AB41" s="1247"/>
    </row>
    <row r="42" spans="1:28" s="334" customFormat="1" ht="48.75" customHeight="1">
      <c r="A42" s="143">
        <f>ROW()</f>
        <v>42</v>
      </c>
      <c r="D42" s="119"/>
      <c r="E42" s="119"/>
      <c r="F42" s="335" t="s">
        <v>570</v>
      </c>
      <c r="G42" s="335" t="s">
        <v>571</v>
      </c>
      <c r="H42" s="945" t="s">
        <v>572</v>
      </c>
      <c r="I42" s="358" t="s">
        <v>573</v>
      </c>
      <c r="J42" s="498" t="s">
        <v>574</v>
      </c>
      <c r="K42" s="946" t="s">
        <v>575</v>
      </c>
      <c r="L42" s="498" t="s">
        <v>553</v>
      </c>
      <c r="M42" s="946" t="s">
        <v>576</v>
      </c>
      <c r="N42" s="498" t="s">
        <v>554</v>
      </c>
      <c r="O42" s="498" t="s">
        <v>555</v>
      </c>
      <c r="P42" s="498" t="s">
        <v>577</v>
      </c>
      <c r="Q42" s="946" t="s">
        <v>578</v>
      </c>
      <c r="R42" s="691" t="s">
        <v>579</v>
      </c>
      <c r="S42" s="498" t="s">
        <v>574</v>
      </c>
      <c r="T42" s="946" t="s">
        <v>575</v>
      </c>
      <c r="U42" s="498" t="s">
        <v>553</v>
      </c>
      <c r="V42" s="946" t="s">
        <v>576</v>
      </c>
      <c r="W42" s="498" t="s">
        <v>554</v>
      </c>
      <c r="X42" s="498" t="s">
        <v>555</v>
      </c>
      <c r="Y42" s="498" t="s">
        <v>580</v>
      </c>
      <c r="Z42" s="946" t="s">
        <v>581</v>
      </c>
      <c r="AA42" s="498" t="s">
        <v>579</v>
      </c>
      <c r="AB42" s="886"/>
    </row>
    <row r="43" spans="1:28" s="369" customFormat="1" ht="16.149999999999999" customHeight="1" outlineLevel="1">
      <c r="A43" s="143">
        <f>ROW()</f>
        <v>43</v>
      </c>
      <c r="B43" s="1154"/>
      <c r="C43" s="1154"/>
      <c r="D43" s="44"/>
      <c r="E43" s="44"/>
      <c r="F43" s="1248" t="s">
        <v>582</v>
      </c>
      <c r="G43" s="1248" t="s">
        <v>583</v>
      </c>
      <c r="H43" s="1249" t="s">
        <v>584</v>
      </c>
      <c r="I43" s="1248" t="s">
        <v>585</v>
      </c>
      <c r="J43" s="1250">
        <v>0.41308284000000001</v>
      </c>
      <c r="K43" s="1251" t="s">
        <v>586</v>
      </c>
      <c r="L43" s="1250">
        <v>9.4636800000000004E-3</v>
      </c>
      <c r="M43" s="1251" t="s">
        <v>586</v>
      </c>
      <c r="N43" s="1250">
        <v>0.24955476000000004</v>
      </c>
      <c r="O43" s="1250" t="s">
        <v>586</v>
      </c>
      <c r="P43" s="1250" t="s">
        <v>586</v>
      </c>
      <c r="Q43" s="1252" t="s">
        <v>586</v>
      </c>
      <c r="R43" s="1253">
        <f>SUM(J43:Q43)</f>
        <v>0.67210128000000002</v>
      </c>
      <c r="S43" s="1250">
        <v>0.52752740999999992</v>
      </c>
      <c r="T43" s="1254" t="s">
        <v>586</v>
      </c>
      <c r="U43" s="1250">
        <v>1.382367453522468E-2</v>
      </c>
      <c r="V43" s="1254" t="s">
        <v>586</v>
      </c>
      <c r="W43" s="1250">
        <v>0.29047766999999997</v>
      </c>
      <c r="X43" s="1250">
        <v>0</v>
      </c>
      <c r="Y43" s="1250" t="s">
        <v>586</v>
      </c>
      <c r="Z43" s="1252" t="s">
        <v>586</v>
      </c>
      <c r="AA43" s="1253">
        <f>SUM(S43:Z43)</f>
        <v>0.83182875453522453</v>
      </c>
      <c r="AB43" s="887"/>
    </row>
    <row r="44" spans="1:28" s="369" customFormat="1" ht="16.149999999999999" customHeight="1" outlineLevel="1">
      <c r="A44" s="143">
        <f>ROW()</f>
        <v>44</v>
      </c>
      <c r="B44" s="1154"/>
      <c r="C44" s="1154"/>
      <c r="D44" s="44"/>
      <c r="E44" s="44"/>
      <c r="F44" s="1248" t="s">
        <v>582</v>
      </c>
      <c r="G44" s="1248" t="s">
        <v>583</v>
      </c>
      <c r="H44" s="1249" t="s">
        <v>587</v>
      </c>
      <c r="I44" s="1248" t="s">
        <v>588</v>
      </c>
      <c r="J44" s="1250">
        <v>1.114908E-2</v>
      </c>
      <c r="K44" s="1251" t="s">
        <v>586</v>
      </c>
      <c r="L44" s="1250">
        <v>0.11208251999999996</v>
      </c>
      <c r="M44" s="1251" t="s">
        <v>586</v>
      </c>
      <c r="N44" s="1250">
        <v>0.48351240000000006</v>
      </c>
      <c r="O44" s="1250" t="s">
        <v>586</v>
      </c>
      <c r="P44" s="1250">
        <v>8.917311E-2</v>
      </c>
      <c r="Q44" s="1252" t="s">
        <v>586</v>
      </c>
      <c r="R44" s="1253">
        <f t="shared" ref="R44:R107" si="0">SUM(J44:Q44)</f>
        <v>0.69591711000000012</v>
      </c>
      <c r="S44" s="1250">
        <v>1.2331040000000001E-2</v>
      </c>
      <c r="T44" s="1254" t="s">
        <v>586</v>
      </c>
      <c r="U44" s="1250">
        <v>0.12617012045494105</v>
      </c>
      <c r="V44" s="1254" t="s">
        <v>586</v>
      </c>
      <c r="W44" s="1250">
        <v>0.62179185999999997</v>
      </c>
      <c r="X44" s="1250">
        <v>0</v>
      </c>
      <c r="Y44" s="1250">
        <v>8.917311E-2</v>
      </c>
      <c r="Z44" s="1252" t="s">
        <v>586</v>
      </c>
      <c r="AA44" s="1253">
        <f t="shared" ref="AA44:AA107" si="1">SUM(S44:Z44)</f>
        <v>0.8494661304549409</v>
      </c>
      <c r="AB44" s="887"/>
    </row>
    <row r="45" spans="1:28" s="369" customFormat="1" ht="16.149999999999999" customHeight="1" outlineLevel="1">
      <c r="A45" s="143">
        <f>ROW()</f>
        <v>45</v>
      </c>
      <c r="B45" s="1154"/>
      <c r="C45" s="1154"/>
      <c r="D45" s="44"/>
      <c r="E45" s="44"/>
      <c r="F45" s="1248" t="s">
        <v>582</v>
      </c>
      <c r="G45" s="1248" t="s">
        <v>583</v>
      </c>
      <c r="H45" s="1249" t="s">
        <v>589</v>
      </c>
      <c r="I45" s="1248" t="s">
        <v>590</v>
      </c>
      <c r="J45" s="1250">
        <v>0.18344220000000003</v>
      </c>
      <c r="K45" s="1251" t="s">
        <v>586</v>
      </c>
      <c r="L45" s="1250">
        <v>0.16286856000000002</v>
      </c>
      <c r="M45" s="1251" t="s">
        <v>586</v>
      </c>
      <c r="N45" s="1250">
        <v>0.66547944000000003</v>
      </c>
      <c r="O45" s="1250" t="s">
        <v>586</v>
      </c>
      <c r="P45" s="1250" t="s">
        <v>586</v>
      </c>
      <c r="Q45" s="1252" t="s">
        <v>586</v>
      </c>
      <c r="R45" s="1253">
        <f t="shared" si="0"/>
        <v>1.0117902000000001</v>
      </c>
      <c r="S45" s="1250">
        <v>0.22758687</v>
      </c>
      <c r="T45" s="1254" t="s">
        <v>586</v>
      </c>
      <c r="U45" s="1250">
        <v>0.18206868477490853</v>
      </c>
      <c r="V45" s="1254" t="s">
        <v>586</v>
      </c>
      <c r="W45" s="1250">
        <v>0.79888375</v>
      </c>
      <c r="X45" s="1250">
        <v>0</v>
      </c>
      <c r="Y45" s="1250" t="s">
        <v>586</v>
      </c>
      <c r="Z45" s="1252" t="s">
        <v>586</v>
      </c>
      <c r="AA45" s="1253">
        <f t="shared" si="1"/>
        <v>1.2085393047749085</v>
      </c>
      <c r="AB45" s="887"/>
    </row>
    <row r="46" spans="1:28" s="369" customFormat="1" ht="16.149999999999999" customHeight="1" outlineLevel="1">
      <c r="A46" s="143">
        <f>ROW()</f>
        <v>46</v>
      </c>
      <c r="B46" s="1154"/>
      <c r="C46" s="1154"/>
      <c r="D46" s="44"/>
      <c r="E46" s="44"/>
      <c r="F46" s="1248" t="s">
        <v>582</v>
      </c>
      <c r="G46" s="1248" t="s">
        <v>583</v>
      </c>
      <c r="H46" s="1249" t="s">
        <v>591</v>
      </c>
      <c r="I46" s="1248" t="s">
        <v>592</v>
      </c>
      <c r="J46" s="1250">
        <v>0.22441968000000004</v>
      </c>
      <c r="K46" s="1251" t="s">
        <v>586</v>
      </c>
      <c r="L46" s="1250">
        <v>5.8920359999999991E-2</v>
      </c>
      <c r="M46" s="1251" t="s">
        <v>586</v>
      </c>
      <c r="N46" s="1250">
        <v>0.22009343999999997</v>
      </c>
      <c r="O46" s="1250" t="s">
        <v>586</v>
      </c>
      <c r="P46" s="1250" t="s">
        <v>586</v>
      </c>
      <c r="Q46" s="1252" t="s">
        <v>586</v>
      </c>
      <c r="R46" s="1253">
        <f t="shared" si="0"/>
        <v>0.50343347999999999</v>
      </c>
      <c r="S46" s="1250">
        <v>0.32399230000000001</v>
      </c>
      <c r="T46" s="1254" t="s">
        <v>586</v>
      </c>
      <c r="U46" s="1250">
        <v>6.6287072568836092E-2</v>
      </c>
      <c r="V46" s="1254" t="s">
        <v>586</v>
      </c>
      <c r="W46" s="1250">
        <v>0.24956645000000002</v>
      </c>
      <c r="X46" s="1250">
        <v>0</v>
      </c>
      <c r="Y46" s="1250" t="s">
        <v>586</v>
      </c>
      <c r="Z46" s="1252" t="s">
        <v>586</v>
      </c>
      <c r="AA46" s="1253">
        <f t="shared" si="1"/>
        <v>0.63984582256883615</v>
      </c>
      <c r="AB46" s="887"/>
    </row>
    <row r="47" spans="1:28" s="369" customFormat="1" ht="16.149999999999999" customHeight="1" outlineLevel="1">
      <c r="A47" s="143">
        <f>ROW()</f>
        <v>47</v>
      </c>
      <c r="B47" s="1154"/>
      <c r="C47" s="1154"/>
      <c r="D47" s="44"/>
      <c r="E47" s="44"/>
      <c r="F47" s="1248" t="s">
        <v>582</v>
      </c>
      <c r="G47" s="1248" t="s">
        <v>583</v>
      </c>
      <c r="H47" s="1249" t="s">
        <v>593</v>
      </c>
      <c r="I47" s="1248" t="s">
        <v>594</v>
      </c>
      <c r="J47" s="1250">
        <v>1.010955</v>
      </c>
      <c r="K47" s="1251" t="s">
        <v>586</v>
      </c>
      <c r="L47" s="1250">
        <v>0.54897383999999994</v>
      </c>
      <c r="M47" s="1251" t="s">
        <v>586</v>
      </c>
      <c r="N47" s="1250">
        <v>3.0197863199999988</v>
      </c>
      <c r="O47" s="1250" t="s">
        <v>586</v>
      </c>
      <c r="P47" s="1250">
        <v>5.3848349999999996E-2</v>
      </c>
      <c r="Q47" s="1252" t="s">
        <v>586</v>
      </c>
      <c r="R47" s="1253">
        <f t="shared" si="0"/>
        <v>4.6335635099999992</v>
      </c>
      <c r="S47" s="1250">
        <v>1.26535055</v>
      </c>
      <c r="T47" s="1254" t="s">
        <v>586</v>
      </c>
      <c r="U47" s="1250">
        <v>0.64256728915092542</v>
      </c>
      <c r="V47" s="1254" t="s">
        <v>586</v>
      </c>
      <c r="W47" s="1250">
        <v>3.5486192999999999</v>
      </c>
      <c r="X47" s="1250">
        <v>0</v>
      </c>
      <c r="Y47" s="1250">
        <v>5.3848349999999996E-2</v>
      </c>
      <c r="Z47" s="1252" t="s">
        <v>586</v>
      </c>
      <c r="AA47" s="1253">
        <f t="shared" si="1"/>
        <v>5.5103854891509254</v>
      </c>
      <c r="AB47" s="887"/>
    </row>
    <row r="48" spans="1:28" s="369" customFormat="1" ht="16.149999999999999" customHeight="1" outlineLevel="1">
      <c r="A48" s="143">
        <f>ROW()</f>
        <v>48</v>
      </c>
      <c r="B48" s="1154"/>
      <c r="C48" s="1154"/>
      <c r="D48" s="44"/>
      <c r="E48" s="44"/>
      <c r="F48" s="1248" t="s">
        <v>582</v>
      </c>
      <c r="G48" s="1248" t="s">
        <v>583</v>
      </c>
      <c r="H48" s="1249" t="s">
        <v>595</v>
      </c>
      <c r="I48" s="1248" t="s">
        <v>596</v>
      </c>
      <c r="J48" s="1250">
        <v>0.4875761999999999</v>
      </c>
      <c r="K48" s="1251" t="s">
        <v>586</v>
      </c>
      <c r="L48" s="1250">
        <v>0.97625472000000024</v>
      </c>
      <c r="M48" s="1251" t="s">
        <v>586</v>
      </c>
      <c r="N48" s="1250">
        <v>3.8629003199999987</v>
      </c>
      <c r="O48" s="1250" t="s">
        <v>586</v>
      </c>
      <c r="P48" s="1250">
        <v>1.1009118</v>
      </c>
      <c r="Q48" s="1252" t="s">
        <v>586</v>
      </c>
      <c r="R48" s="1253">
        <f t="shared" si="0"/>
        <v>6.4276430399999995</v>
      </c>
      <c r="S48" s="1250">
        <v>0.59071372999999994</v>
      </c>
      <c r="T48" s="1254" t="s">
        <v>586</v>
      </c>
      <c r="U48" s="1250">
        <v>1.1056971172603347</v>
      </c>
      <c r="V48" s="1254" t="s">
        <v>586</v>
      </c>
      <c r="W48" s="1250">
        <v>4.4667505900000002</v>
      </c>
      <c r="X48" s="1250">
        <v>0</v>
      </c>
      <c r="Y48" s="1250">
        <v>1.1009118</v>
      </c>
      <c r="Z48" s="1252" t="s">
        <v>586</v>
      </c>
      <c r="AA48" s="1253">
        <f t="shared" si="1"/>
        <v>7.2640732372603356</v>
      </c>
      <c r="AB48" s="887"/>
    </row>
    <row r="49" spans="1:28" s="369" customFormat="1" ht="16.149999999999999" customHeight="1" outlineLevel="1">
      <c r="A49" s="143">
        <f>ROW()</f>
        <v>49</v>
      </c>
      <c r="B49" s="1154"/>
      <c r="C49" s="1154"/>
      <c r="D49" s="44"/>
      <c r="E49" s="44"/>
      <c r="F49" s="1248" t="s">
        <v>582</v>
      </c>
      <c r="G49" s="1248" t="s">
        <v>583</v>
      </c>
      <c r="H49" s="1249" t="s">
        <v>597</v>
      </c>
      <c r="I49" s="1248" t="s">
        <v>598</v>
      </c>
      <c r="J49" s="1250">
        <v>0.22666187999999998</v>
      </c>
      <c r="K49" s="1251" t="s">
        <v>586</v>
      </c>
      <c r="L49" s="1250">
        <v>3.8320920000000001E-2</v>
      </c>
      <c r="M49" s="1251" t="s">
        <v>586</v>
      </c>
      <c r="N49" s="1250">
        <v>0.16377036</v>
      </c>
      <c r="O49" s="1250" t="s">
        <v>586</v>
      </c>
      <c r="P49" s="1250" t="s">
        <v>586</v>
      </c>
      <c r="Q49" s="1252" t="s">
        <v>586</v>
      </c>
      <c r="R49" s="1253">
        <f t="shared" si="0"/>
        <v>0.42875315999999997</v>
      </c>
      <c r="S49" s="1250">
        <v>0.24354995000000002</v>
      </c>
      <c r="T49" s="1254" t="s">
        <v>586</v>
      </c>
      <c r="U49" s="1250">
        <v>4.0707248614218858E-2</v>
      </c>
      <c r="V49" s="1254" t="s">
        <v>586</v>
      </c>
      <c r="W49" s="1250">
        <v>0.18943014999999999</v>
      </c>
      <c r="X49" s="1250">
        <v>0</v>
      </c>
      <c r="Y49" s="1250" t="s">
        <v>586</v>
      </c>
      <c r="Z49" s="1252" t="s">
        <v>586</v>
      </c>
      <c r="AA49" s="1253">
        <f t="shared" si="1"/>
        <v>0.47368734861421891</v>
      </c>
      <c r="AB49" s="887"/>
    </row>
    <row r="50" spans="1:28" s="369" customFormat="1" ht="16.149999999999999" customHeight="1" outlineLevel="1">
      <c r="A50" s="143">
        <f>ROW()</f>
        <v>50</v>
      </c>
      <c r="B50" s="1154"/>
      <c r="C50" s="1154"/>
      <c r="D50" s="44"/>
      <c r="E50" s="44"/>
      <c r="F50" s="1248" t="s">
        <v>582</v>
      </c>
      <c r="G50" s="1248" t="s">
        <v>583</v>
      </c>
      <c r="H50" s="1249" t="s">
        <v>422</v>
      </c>
      <c r="I50" s="1248" t="s">
        <v>599</v>
      </c>
      <c r="J50" s="1250" t="s">
        <v>586</v>
      </c>
      <c r="K50" s="1251" t="s">
        <v>586</v>
      </c>
      <c r="L50" s="1250" t="s">
        <v>586</v>
      </c>
      <c r="M50" s="1251" t="s">
        <v>586</v>
      </c>
      <c r="N50" s="1250" t="s">
        <v>586</v>
      </c>
      <c r="O50" s="1250">
        <v>8.6013599999999989E-3</v>
      </c>
      <c r="P50" s="1250" t="s">
        <v>586</v>
      </c>
      <c r="Q50" s="1252" t="s">
        <v>586</v>
      </c>
      <c r="R50" s="1253">
        <f t="shared" si="0"/>
        <v>8.6013599999999989E-3</v>
      </c>
      <c r="S50" s="1250">
        <v>0</v>
      </c>
      <c r="T50" s="1254" t="s">
        <v>586</v>
      </c>
      <c r="U50" s="1250">
        <v>0</v>
      </c>
      <c r="V50" s="1254" t="s">
        <v>586</v>
      </c>
      <c r="W50" s="1250">
        <v>0</v>
      </c>
      <c r="X50" s="1250">
        <v>6.6558999999999993E-3</v>
      </c>
      <c r="Y50" s="1250" t="s">
        <v>586</v>
      </c>
      <c r="Z50" s="1252" t="s">
        <v>586</v>
      </c>
      <c r="AA50" s="1253">
        <f t="shared" si="1"/>
        <v>6.6558999999999993E-3</v>
      </c>
      <c r="AB50" s="887"/>
    </row>
    <row r="51" spans="1:28" s="369" customFormat="1" ht="16.149999999999999" customHeight="1" outlineLevel="1">
      <c r="A51" s="143">
        <f>ROW()</f>
        <v>51</v>
      </c>
      <c r="B51" s="1154"/>
      <c r="C51" s="1154"/>
      <c r="D51" s="44"/>
      <c r="E51" s="44"/>
      <c r="F51" s="1248" t="s">
        <v>600</v>
      </c>
      <c r="G51" s="1248" t="s">
        <v>601</v>
      </c>
      <c r="H51" s="1249" t="s">
        <v>602</v>
      </c>
      <c r="I51" s="1248" t="s">
        <v>603</v>
      </c>
      <c r="J51" s="1250">
        <v>1.2790650299999997</v>
      </c>
      <c r="K51" s="1251" t="s">
        <v>586</v>
      </c>
      <c r="L51" s="1250">
        <v>0.17420172</v>
      </c>
      <c r="M51" s="1251" t="s">
        <v>586</v>
      </c>
      <c r="N51" s="1250">
        <v>0.57686963999999985</v>
      </c>
      <c r="O51" s="1250" t="s">
        <v>586</v>
      </c>
      <c r="P51" s="1250" t="s">
        <v>586</v>
      </c>
      <c r="Q51" s="1252" t="s">
        <v>586</v>
      </c>
      <c r="R51" s="1253">
        <f t="shared" si="0"/>
        <v>2.0301363899999996</v>
      </c>
      <c r="S51" s="1250">
        <v>1.7225974499999999</v>
      </c>
      <c r="T51" s="1254" t="s">
        <v>586</v>
      </c>
      <c r="U51" s="1250">
        <v>0.22593363906650221</v>
      </c>
      <c r="V51" s="1254" t="s">
        <v>586</v>
      </c>
      <c r="W51" s="1250">
        <v>0.65974714000000001</v>
      </c>
      <c r="X51" s="1250">
        <v>0</v>
      </c>
      <c r="Y51" s="1250" t="s">
        <v>586</v>
      </c>
      <c r="Z51" s="1252" t="s">
        <v>586</v>
      </c>
      <c r="AA51" s="1253">
        <f t="shared" si="1"/>
        <v>2.6082782290665021</v>
      </c>
      <c r="AB51" s="887"/>
    </row>
    <row r="52" spans="1:28" s="369" customFormat="1" ht="16.149999999999999" customHeight="1" outlineLevel="1">
      <c r="A52" s="143">
        <f>ROW()</f>
        <v>52</v>
      </c>
      <c r="B52" s="1154"/>
      <c r="C52" s="1154"/>
      <c r="D52" s="44"/>
      <c r="E52" s="44"/>
      <c r="F52" s="1248" t="s">
        <v>600</v>
      </c>
      <c r="G52" s="1248" t="s">
        <v>601</v>
      </c>
      <c r="H52" s="1249" t="s">
        <v>422</v>
      </c>
      <c r="I52" s="1248" t="s">
        <v>599</v>
      </c>
      <c r="J52" s="1250">
        <v>1.50542921</v>
      </c>
      <c r="K52" s="1251" t="s">
        <v>586</v>
      </c>
      <c r="L52" s="1250" t="s">
        <v>586</v>
      </c>
      <c r="M52" s="1251" t="s">
        <v>586</v>
      </c>
      <c r="N52" s="1250">
        <v>4.3039399999999998E-2</v>
      </c>
      <c r="O52" s="1250">
        <v>5.8752000000000001E-4</v>
      </c>
      <c r="P52" s="1250" t="s">
        <v>586</v>
      </c>
      <c r="Q52" s="1252" t="s">
        <v>586</v>
      </c>
      <c r="R52" s="1253">
        <f t="shared" si="0"/>
        <v>1.5490561300000001</v>
      </c>
      <c r="S52" s="1250">
        <v>0</v>
      </c>
      <c r="T52" s="1254" t="s">
        <v>586</v>
      </c>
      <c r="U52" s="1250">
        <v>0</v>
      </c>
      <c r="V52" s="1254" t="s">
        <v>586</v>
      </c>
      <c r="W52" s="1250">
        <v>0</v>
      </c>
      <c r="X52" s="1250">
        <v>4.4379E-4</v>
      </c>
      <c r="Y52" s="1250" t="s">
        <v>586</v>
      </c>
      <c r="Z52" s="1252" t="s">
        <v>586</v>
      </c>
      <c r="AA52" s="1253">
        <f t="shared" si="1"/>
        <v>4.4379E-4</v>
      </c>
      <c r="AB52" s="887"/>
    </row>
    <row r="53" spans="1:28" s="369" customFormat="1" ht="16.149999999999999" customHeight="1" outlineLevel="1">
      <c r="A53" s="143">
        <f>ROW()</f>
        <v>53</v>
      </c>
      <c r="B53" s="1154"/>
      <c r="C53" s="1154"/>
      <c r="D53" s="44"/>
      <c r="E53" s="44"/>
      <c r="F53" s="1248" t="s">
        <v>604</v>
      </c>
      <c r="G53" s="1248" t="s">
        <v>605</v>
      </c>
      <c r="H53" s="1249" t="s">
        <v>606</v>
      </c>
      <c r="I53" s="1248" t="s">
        <v>607</v>
      </c>
      <c r="J53" s="1250">
        <v>0.45793175999999997</v>
      </c>
      <c r="K53" s="1251" t="s">
        <v>586</v>
      </c>
      <c r="L53" s="1250">
        <v>0.56504544000000001</v>
      </c>
      <c r="M53" s="1251" t="s">
        <v>586</v>
      </c>
      <c r="N53" s="1250">
        <v>1.1289235199999998</v>
      </c>
      <c r="O53" s="1250" t="s">
        <v>586</v>
      </c>
      <c r="P53" s="1250" t="s">
        <v>586</v>
      </c>
      <c r="Q53" s="1252" t="s">
        <v>586</v>
      </c>
      <c r="R53" s="1253">
        <f t="shared" si="0"/>
        <v>2.1519007199999995</v>
      </c>
      <c r="S53" s="1250">
        <v>0.56107281000000009</v>
      </c>
      <c r="T53" s="1254" t="s">
        <v>586</v>
      </c>
      <c r="U53" s="1250">
        <v>0.6894533375365185</v>
      </c>
      <c r="V53" s="1254" t="s">
        <v>586</v>
      </c>
      <c r="W53" s="1250">
        <v>1.3099073000000001</v>
      </c>
      <c r="X53" s="1250">
        <v>0</v>
      </c>
      <c r="Y53" s="1250" t="s">
        <v>586</v>
      </c>
      <c r="Z53" s="1252" t="s">
        <v>586</v>
      </c>
      <c r="AA53" s="1253">
        <f t="shared" si="1"/>
        <v>2.5604334475365187</v>
      </c>
      <c r="AB53" s="887"/>
    </row>
    <row r="54" spans="1:28" s="369" customFormat="1" ht="16.149999999999999" customHeight="1" outlineLevel="1">
      <c r="A54" s="143">
        <f>ROW()</f>
        <v>54</v>
      </c>
      <c r="B54" s="1154"/>
      <c r="C54" s="1154"/>
      <c r="D54" s="44"/>
      <c r="E54" s="44"/>
      <c r="F54" s="1248" t="s">
        <v>604</v>
      </c>
      <c r="G54" s="1248" t="s">
        <v>605</v>
      </c>
      <c r="H54" s="1249" t="s">
        <v>422</v>
      </c>
      <c r="I54" s="1248" t="s">
        <v>599</v>
      </c>
      <c r="J54" s="1250" t="s">
        <v>586</v>
      </c>
      <c r="K54" s="1251" t="s">
        <v>586</v>
      </c>
      <c r="L54" s="1250" t="s">
        <v>586</v>
      </c>
      <c r="M54" s="1251" t="s">
        <v>586</v>
      </c>
      <c r="N54" s="1250" t="s">
        <v>586</v>
      </c>
      <c r="O54" s="1250">
        <v>1.1830800000000002E-3</v>
      </c>
      <c r="P54" s="1250" t="s">
        <v>586</v>
      </c>
      <c r="Q54" s="1252" t="s">
        <v>586</v>
      </c>
      <c r="R54" s="1253">
        <f t="shared" si="0"/>
        <v>1.1830800000000002E-3</v>
      </c>
      <c r="S54" s="1250">
        <v>0</v>
      </c>
      <c r="T54" s="1254" t="s">
        <v>586</v>
      </c>
      <c r="U54" s="1250">
        <v>0</v>
      </c>
      <c r="V54" s="1254" t="s">
        <v>586</v>
      </c>
      <c r="W54" s="1250">
        <v>0</v>
      </c>
      <c r="X54" s="1250">
        <v>9.0162999999999994E-4</v>
      </c>
      <c r="Y54" s="1250" t="s">
        <v>586</v>
      </c>
      <c r="Z54" s="1252" t="s">
        <v>586</v>
      </c>
      <c r="AA54" s="1253">
        <f t="shared" si="1"/>
        <v>9.0162999999999994E-4</v>
      </c>
      <c r="AB54" s="887"/>
    </row>
    <row r="55" spans="1:28" s="369" customFormat="1" ht="16.149999999999999" customHeight="1" outlineLevel="1">
      <c r="A55" s="143">
        <f>ROW()</f>
        <v>55</v>
      </c>
      <c r="B55" s="1154"/>
      <c r="C55" s="1154"/>
      <c r="D55" s="44"/>
      <c r="E55" s="44"/>
      <c r="F55" s="1248" t="s">
        <v>608</v>
      </c>
      <c r="G55" s="1248" t="s">
        <v>609</v>
      </c>
      <c r="H55" s="1249" t="s">
        <v>610</v>
      </c>
      <c r="I55" s="1248" t="s">
        <v>611</v>
      </c>
      <c r="J55" s="1250">
        <v>0.68586695999999991</v>
      </c>
      <c r="K55" s="1251" t="s">
        <v>586</v>
      </c>
      <c r="L55" s="1250">
        <v>0.21732228000000001</v>
      </c>
      <c r="M55" s="1251" t="s">
        <v>586</v>
      </c>
      <c r="N55" s="1250" t="s">
        <v>586</v>
      </c>
      <c r="O55" s="1250" t="s">
        <v>586</v>
      </c>
      <c r="P55" s="1250">
        <v>0.2559334499999999</v>
      </c>
      <c r="Q55" s="1252" t="s">
        <v>586</v>
      </c>
      <c r="R55" s="1253">
        <f t="shared" si="0"/>
        <v>1.1591226899999998</v>
      </c>
      <c r="S55" s="1250">
        <v>0.83459805000000009</v>
      </c>
      <c r="T55" s="1254" t="s">
        <v>586</v>
      </c>
      <c r="U55" s="1250">
        <v>0.26289703533976894</v>
      </c>
      <c r="V55" s="1254" t="s">
        <v>586</v>
      </c>
      <c r="W55" s="1250">
        <v>0</v>
      </c>
      <c r="X55" s="1250">
        <v>0</v>
      </c>
      <c r="Y55" s="1250">
        <v>0.2559334499999999</v>
      </c>
      <c r="Z55" s="1252" t="s">
        <v>586</v>
      </c>
      <c r="AA55" s="1253">
        <f t="shared" si="1"/>
        <v>1.3534285353397688</v>
      </c>
      <c r="AB55" s="887"/>
    </row>
    <row r="56" spans="1:28" s="369" customFormat="1" ht="16.149999999999999" customHeight="1" outlineLevel="1">
      <c r="A56" s="143">
        <f>ROW()</f>
        <v>56</v>
      </c>
      <c r="B56" s="1154"/>
      <c r="C56" s="1154"/>
      <c r="D56" s="44"/>
      <c r="E56" s="44"/>
      <c r="F56" s="1248" t="s">
        <v>608</v>
      </c>
      <c r="G56" s="1248" t="s">
        <v>609</v>
      </c>
      <c r="H56" s="1249" t="s">
        <v>422</v>
      </c>
      <c r="I56" s="1248" t="s">
        <v>599</v>
      </c>
      <c r="J56" s="1250">
        <v>0</v>
      </c>
      <c r="K56" s="1251" t="s">
        <v>586</v>
      </c>
      <c r="L56" s="1250" t="s">
        <v>586</v>
      </c>
      <c r="M56" s="1251" t="s">
        <v>586</v>
      </c>
      <c r="N56" s="1250" t="s">
        <v>586</v>
      </c>
      <c r="O56" s="1250">
        <v>1.0931999999999999E-4</v>
      </c>
      <c r="P56" s="1250" t="s">
        <v>586</v>
      </c>
      <c r="Q56" s="1252" t="s">
        <v>586</v>
      </c>
      <c r="R56" s="1253">
        <f t="shared" si="0"/>
        <v>1.0931999999999999E-4</v>
      </c>
      <c r="S56" s="1250">
        <v>0</v>
      </c>
      <c r="T56" s="1254" t="s">
        <v>586</v>
      </c>
      <c r="U56" s="1250">
        <v>0</v>
      </c>
      <c r="V56" s="1254" t="s">
        <v>586</v>
      </c>
      <c r="W56" s="1250">
        <v>0</v>
      </c>
      <c r="X56" s="1250">
        <v>7.517E-5</v>
      </c>
      <c r="Y56" s="1250" t="s">
        <v>586</v>
      </c>
      <c r="Z56" s="1252" t="s">
        <v>586</v>
      </c>
      <c r="AA56" s="1253">
        <f t="shared" si="1"/>
        <v>7.517E-5</v>
      </c>
      <c r="AB56" s="887"/>
    </row>
    <row r="57" spans="1:28" s="369" customFormat="1" ht="16.149999999999999" customHeight="1" outlineLevel="1">
      <c r="A57" s="143">
        <f>ROW()</f>
        <v>57</v>
      </c>
      <c r="B57" s="1154"/>
      <c r="C57" s="1154"/>
      <c r="D57" s="44"/>
      <c r="E57" s="44"/>
      <c r="F57" s="1248" t="s">
        <v>612</v>
      </c>
      <c r="G57" s="1248" t="s">
        <v>613</v>
      </c>
      <c r="H57" s="1249" t="s">
        <v>614</v>
      </c>
      <c r="I57" s="1248" t="s">
        <v>615</v>
      </c>
      <c r="J57" s="1250">
        <v>0.36928956000000002</v>
      </c>
      <c r="K57" s="1251" t="s">
        <v>586</v>
      </c>
      <c r="L57" s="1250">
        <v>3.4045258800000009</v>
      </c>
      <c r="M57" s="1251" t="s">
        <v>586</v>
      </c>
      <c r="N57" s="1250">
        <v>5.2001545200000008</v>
      </c>
      <c r="O57" s="1250" t="s">
        <v>586</v>
      </c>
      <c r="P57" s="1250">
        <v>0.20810532000000004</v>
      </c>
      <c r="Q57" s="1252" t="s">
        <v>586</v>
      </c>
      <c r="R57" s="1253">
        <f t="shared" si="0"/>
        <v>9.1820752800000012</v>
      </c>
      <c r="S57" s="1250">
        <v>0.18579438000000001</v>
      </c>
      <c r="T57" s="1254" t="s">
        <v>586</v>
      </c>
      <c r="U57" s="1250">
        <v>3.8108851051347359</v>
      </c>
      <c r="V57" s="1254" t="s">
        <v>586</v>
      </c>
      <c r="W57" s="1250">
        <v>6.2853290700000004</v>
      </c>
      <c r="X57" s="1250">
        <v>0</v>
      </c>
      <c r="Y57" s="1250">
        <v>0.20810532000000004</v>
      </c>
      <c r="Z57" s="1252" t="s">
        <v>586</v>
      </c>
      <c r="AA57" s="1253">
        <f t="shared" si="1"/>
        <v>10.490113875134735</v>
      </c>
      <c r="AB57" s="887"/>
    </row>
    <row r="58" spans="1:28" s="369" customFormat="1" ht="16.149999999999999" customHeight="1" outlineLevel="1">
      <c r="A58" s="143">
        <f>ROW()</f>
        <v>58</v>
      </c>
      <c r="B58" s="1154"/>
      <c r="C58" s="1154"/>
      <c r="D58" s="44"/>
      <c r="E58" s="44"/>
      <c r="F58" s="1248" t="s">
        <v>612</v>
      </c>
      <c r="G58" s="1248" t="s">
        <v>613</v>
      </c>
      <c r="H58" s="1249" t="s">
        <v>616</v>
      </c>
      <c r="I58" s="1248" t="s">
        <v>617</v>
      </c>
      <c r="J58" s="1250">
        <v>0.75948888000000003</v>
      </c>
      <c r="K58" s="1251" t="s">
        <v>586</v>
      </c>
      <c r="L58" s="1250">
        <v>0.73120644000000001</v>
      </c>
      <c r="M58" s="1251" t="s">
        <v>586</v>
      </c>
      <c r="N58" s="1250">
        <v>1.8671932799999995</v>
      </c>
      <c r="O58" s="1250" t="s">
        <v>586</v>
      </c>
      <c r="P58" s="1250" t="s">
        <v>586</v>
      </c>
      <c r="Q58" s="1252" t="s">
        <v>586</v>
      </c>
      <c r="R58" s="1253">
        <f t="shared" si="0"/>
        <v>3.3578885999999994</v>
      </c>
      <c r="S58" s="1250">
        <v>0.82090827</v>
      </c>
      <c r="T58" s="1254" t="s">
        <v>586</v>
      </c>
      <c r="U58" s="1250">
        <v>0.85682298217476327</v>
      </c>
      <c r="V58" s="1254" t="s">
        <v>586</v>
      </c>
      <c r="W58" s="1250">
        <v>2.17640265</v>
      </c>
      <c r="X58" s="1250">
        <v>0</v>
      </c>
      <c r="Y58" s="1250" t="s">
        <v>586</v>
      </c>
      <c r="Z58" s="1252" t="s">
        <v>586</v>
      </c>
      <c r="AA58" s="1253">
        <f t="shared" si="1"/>
        <v>3.8541339021747634</v>
      </c>
      <c r="AB58" s="887"/>
    </row>
    <row r="59" spans="1:28" s="369" customFormat="1" ht="16.149999999999999" customHeight="1" outlineLevel="1">
      <c r="A59" s="143">
        <f>ROW()</f>
        <v>59</v>
      </c>
      <c r="B59" s="1154"/>
      <c r="C59" s="1154"/>
      <c r="D59" s="44"/>
      <c r="E59" s="44"/>
      <c r="F59" s="1248" t="s">
        <v>612</v>
      </c>
      <c r="G59" s="1248" t="s">
        <v>613</v>
      </c>
      <c r="H59" s="1249" t="s">
        <v>422</v>
      </c>
      <c r="I59" s="1248" t="s">
        <v>599</v>
      </c>
      <c r="J59" s="1250" t="s">
        <v>586</v>
      </c>
      <c r="K59" s="1251" t="s">
        <v>586</v>
      </c>
      <c r="L59" s="1250" t="s">
        <v>586</v>
      </c>
      <c r="M59" s="1251" t="s">
        <v>586</v>
      </c>
      <c r="N59" s="1250" t="s">
        <v>586</v>
      </c>
      <c r="O59" s="1250">
        <v>8.7279600000000016E-3</v>
      </c>
      <c r="P59" s="1250" t="s">
        <v>586</v>
      </c>
      <c r="Q59" s="1252" t="s">
        <v>586</v>
      </c>
      <c r="R59" s="1253">
        <f t="shared" si="0"/>
        <v>8.7279600000000016E-3</v>
      </c>
      <c r="S59" s="1250">
        <v>0</v>
      </c>
      <c r="T59" s="1254" t="s">
        <v>586</v>
      </c>
      <c r="U59" s="1250">
        <v>0</v>
      </c>
      <c r="V59" s="1254" t="s">
        <v>586</v>
      </c>
      <c r="W59" s="1250">
        <v>0</v>
      </c>
      <c r="X59" s="1250">
        <v>6.7045200000000003E-3</v>
      </c>
      <c r="Y59" s="1250" t="s">
        <v>586</v>
      </c>
      <c r="Z59" s="1252" t="s">
        <v>586</v>
      </c>
      <c r="AA59" s="1253">
        <f t="shared" si="1"/>
        <v>6.7045200000000003E-3</v>
      </c>
      <c r="AB59" s="887"/>
    </row>
    <row r="60" spans="1:28" s="369" customFormat="1" ht="16.149999999999999" customHeight="1" outlineLevel="1">
      <c r="A60" s="143">
        <f>ROW()</f>
        <v>60</v>
      </c>
      <c r="B60" s="1154"/>
      <c r="C60" s="1154"/>
      <c r="D60" s="44"/>
      <c r="E60" s="44"/>
      <c r="F60" s="1248" t="s">
        <v>618</v>
      </c>
      <c r="G60" s="1248" t="s">
        <v>619</v>
      </c>
      <c r="H60" s="1249" t="s">
        <v>620</v>
      </c>
      <c r="I60" s="1248" t="s">
        <v>621</v>
      </c>
      <c r="J60" s="1250">
        <v>0.41524247999999991</v>
      </c>
      <c r="K60" s="1251" t="s">
        <v>586</v>
      </c>
      <c r="L60" s="1250">
        <v>9.2693268000000018</v>
      </c>
      <c r="M60" s="1251" t="s">
        <v>586</v>
      </c>
      <c r="N60" s="1250">
        <v>0.35217984000000002</v>
      </c>
      <c r="O60" s="1250" t="s">
        <v>586</v>
      </c>
      <c r="P60" s="1250" t="s">
        <v>586</v>
      </c>
      <c r="Q60" s="1252" t="s">
        <v>586</v>
      </c>
      <c r="R60" s="1253">
        <f t="shared" si="0"/>
        <v>10.036749120000001</v>
      </c>
      <c r="S60" s="1250">
        <v>0.51205314000000002</v>
      </c>
      <c r="T60" s="1254" t="s">
        <v>586</v>
      </c>
      <c r="U60" s="1250">
        <v>9.9682141071897767</v>
      </c>
      <c r="V60" s="1254" t="s">
        <v>586</v>
      </c>
      <c r="W60" s="1250">
        <v>0.37764933000000001</v>
      </c>
      <c r="X60" s="1250">
        <v>0</v>
      </c>
      <c r="Y60" s="1250" t="s">
        <v>586</v>
      </c>
      <c r="Z60" s="1252" t="s">
        <v>586</v>
      </c>
      <c r="AA60" s="1253">
        <f t="shared" si="1"/>
        <v>10.857916577189778</v>
      </c>
      <c r="AB60" s="887"/>
    </row>
    <row r="61" spans="1:28" s="369" customFormat="1" ht="16.149999999999999" customHeight="1" outlineLevel="1">
      <c r="A61" s="143">
        <f>ROW()</f>
        <v>61</v>
      </c>
      <c r="B61" s="1154"/>
      <c r="C61" s="1154"/>
      <c r="D61" s="44"/>
      <c r="E61" s="44"/>
      <c r="F61" s="1248" t="s">
        <v>618</v>
      </c>
      <c r="G61" s="1248" t="s">
        <v>619</v>
      </c>
      <c r="H61" s="1249" t="s">
        <v>422</v>
      </c>
      <c r="I61" s="1248" t="s">
        <v>622</v>
      </c>
      <c r="J61" s="1250">
        <v>1.5363837600000001</v>
      </c>
      <c r="K61" s="1251" t="s">
        <v>586</v>
      </c>
      <c r="L61" s="1250">
        <v>0.65590512000000001</v>
      </c>
      <c r="M61" s="1251" t="s">
        <v>586</v>
      </c>
      <c r="N61" s="1250">
        <v>3.0650879999999991E-2</v>
      </c>
      <c r="O61" s="1250" t="s">
        <v>586</v>
      </c>
      <c r="P61" s="1250" t="s">
        <v>586</v>
      </c>
      <c r="Q61" s="1252" t="s">
        <v>586</v>
      </c>
      <c r="R61" s="1253">
        <f t="shared" si="0"/>
        <v>2.22293976</v>
      </c>
      <c r="S61" s="1250">
        <v>1.9112387</v>
      </c>
      <c r="T61" s="1254" t="s">
        <v>586</v>
      </c>
      <c r="U61" s="1250">
        <v>0.76416852244160571</v>
      </c>
      <c r="V61" s="1254" t="s">
        <v>586</v>
      </c>
      <c r="W61" s="1250">
        <v>0.11212026</v>
      </c>
      <c r="X61" s="1250">
        <v>0</v>
      </c>
      <c r="Y61" s="1250" t="s">
        <v>586</v>
      </c>
      <c r="Z61" s="1252" t="s">
        <v>586</v>
      </c>
      <c r="AA61" s="1253">
        <f t="shared" si="1"/>
        <v>2.7875274824416056</v>
      </c>
      <c r="AB61" s="887"/>
    </row>
    <row r="62" spans="1:28" s="369" customFormat="1" ht="16.149999999999999" customHeight="1" outlineLevel="1">
      <c r="A62" s="143">
        <f>ROW()</f>
        <v>62</v>
      </c>
      <c r="B62" s="1154"/>
      <c r="C62" s="1154"/>
      <c r="D62" s="44"/>
      <c r="E62" s="44"/>
      <c r="F62" s="1248" t="s">
        <v>618</v>
      </c>
      <c r="G62" s="1248" t="s">
        <v>619</v>
      </c>
      <c r="H62" s="1249" t="s">
        <v>623</v>
      </c>
      <c r="I62" s="1248" t="s">
        <v>624</v>
      </c>
      <c r="J62" s="1250" t="s">
        <v>586</v>
      </c>
      <c r="K62" s="1251" t="s">
        <v>586</v>
      </c>
      <c r="L62" s="1250" t="s">
        <v>586</v>
      </c>
      <c r="M62" s="1251" t="s">
        <v>586</v>
      </c>
      <c r="N62" s="1250">
        <v>2.3201880000000005E-2</v>
      </c>
      <c r="O62" s="1250" t="s">
        <v>586</v>
      </c>
      <c r="P62" s="1250" t="s">
        <v>586</v>
      </c>
      <c r="Q62" s="1252" t="s">
        <v>586</v>
      </c>
      <c r="R62" s="1253">
        <f t="shared" si="0"/>
        <v>2.3201880000000005E-2</v>
      </c>
      <c r="S62" s="1250" t="s">
        <v>586</v>
      </c>
      <c r="T62" s="1254" t="s">
        <v>586</v>
      </c>
      <c r="U62" s="1250" t="s">
        <v>586</v>
      </c>
      <c r="V62" s="1254" t="s">
        <v>586</v>
      </c>
      <c r="W62" s="1250" t="s">
        <v>586</v>
      </c>
      <c r="X62" s="1250" t="s">
        <v>586</v>
      </c>
      <c r="Y62" s="1250" t="s">
        <v>586</v>
      </c>
      <c r="Z62" s="1252" t="s">
        <v>586</v>
      </c>
      <c r="AA62" s="1253">
        <f t="shared" si="1"/>
        <v>0</v>
      </c>
      <c r="AB62" s="887"/>
    </row>
    <row r="63" spans="1:28" s="369" customFormat="1" ht="16.149999999999999" customHeight="1" outlineLevel="1">
      <c r="A63" s="143">
        <f>ROW()</f>
        <v>63</v>
      </c>
      <c r="B63" s="1154"/>
      <c r="C63" s="1154"/>
      <c r="D63" s="44"/>
      <c r="E63" s="44"/>
      <c r="F63" s="1248" t="s">
        <v>618</v>
      </c>
      <c r="G63" s="1248" t="s">
        <v>619</v>
      </c>
      <c r="H63" s="1249" t="s">
        <v>422</v>
      </c>
      <c r="I63" s="1248" t="s">
        <v>625</v>
      </c>
      <c r="J63" s="1250">
        <v>0.26153892000000001</v>
      </c>
      <c r="K63" s="1251" t="s">
        <v>586</v>
      </c>
      <c r="L63" s="1250">
        <v>0.80952504000000014</v>
      </c>
      <c r="M63" s="1251" t="s">
        <v>586</v>
      </c>
      <c r="N63" s="1250">
        <v>1.2089400000000002E-2</v>
      </c>
      <c r="O63" s="1250" t="s">
        <v>586</v>
      </c>
      <c r="P63" s="1250" t="s">
        <v>586</v>
      </c>
      <c r="Q63" s="1252" t="s">
        <v>586</v>
      </c>
      <c r="R63" s="1253">
        <f t="shared" si="0"/>
        <v>1.0831533600000001</v>
      </c>
      <c r="S63" s="1250">
        <v>0.30475975</v>
      </c>
      <c r="T63" s="1254" t="s">
        <v>586</v>
      </c>
      <c r="U63" s="1250">
        <v>0.93841220129580705</v>
      </c>
      <c r="V63" s="1254" t="s">
        <v>586</v>
      </c>
      <c r="W63" s="1250">
        <v>1.6251430000000001E-2</v>
      </c>
      <c r="X63" s="1250">
        <v>0</v>
      </c>
      <c r="Y63" s="1250" t="s">
        <v>586</v>
      </c>
      <c r="Z63" s="1252" t="s">
        <v>586</v>
      </c>
      <c r="AA63" s="1253">
        <f t="shared" si="1"/>
        <v>1.2594233812958071</v>
      </c>
      <c r="AB63" s="887"/>
    </row>
    <row r="64" spans="1:28" s="369" customFormat="1" ht="16.149999999999999" customHeight="1" outlineLevel="1">
      <c r="A64" s="143">
        <f>ROW()</f>
        <v>64</v>
      </c>
      <c r="B64" s="1154"/>
      <c r="C64" s="1154"/>
      <c r="D64" s="44"/>
      <c r="E64" s="44"/>
      <c r="F64" s="1248" t="s">
        <v>618</v>
      </c>
      <c r="G64" s="1248" t="s">
        <v>619</v>
      </c>
      <c r="H64" s="1249" t="s">
        <v>422</v>
      </c>
      <c r="I64" s="1248" t="s">
        <v>626</v>
      </c>
      <c r="J64" s="1250">
        <v>0.23114831999999993</v>
      </c>
      <c r="K64" s="1251" t="s">
        <v>586</v>
      </c>
      <c r="L64" s="1250">
        <v>6.7187988000000018</v>
      </c>
      <c r="M64" s="1251" t="s">
        <v>586</v>
      </c>
      <c r="N64" s="1250" t="s">
        <v>586</v>
      </c>
      <c r="O64" s="1250" t="s">
        <v>586</v>
      </c>
      <c r="P64" s="1250" t="s">
        <v>586</v>
      </c>
      <c r="Q64" s="1252" t="s">
        <v>586</v>
      </c>
      <c r="R64" s="1253">
        <f t="shared" si="0"/>
        <v>6.9499471200000018</v>
      </c>
      <c r="S64" s="1250">
        <v>0.28544297000000002</v>
      </c>
      <c r="T64" s="1254" t="s">
        <v>586</v>
      </c>
      <c r="U64" s="1250">
        <v>7.0722768337268578</v>
      </c>
      <c r="V64" s="1254" t="s">
        <v>586</v>
      </c>
      <c r="W64" s="1250">
        <v>5.3800000000000002E-6</v>
      </c>
      <c r="X64" s="1250">
        <v>0</v>
      </c>
      <c r="Y64" s="1250" t="s">
        <v>586</v>
      </c>
      <c r="Z64" s="1252" t="s">
        <v>586</v>
      </c>
      <c r="AA64" s="1253">
        <f t="shared" si="1"/>
        <v>7.357725183726858</v>
      </c>
      <c r="AB64" s="887"/>
    </row>
    <row r="65" spans="1:28" s="369" customFormat="1" ht="16.149999999999999" customHeight="1" outlineLevel="1">
      <c r="A65" s="143">
        <f>ROW()</f>
        <v>65</v>
      </c>
      <c r="B65" s="1154"/>
      <c r="C65" s="1154"/>
      <c r="D65" s="44"/>
      <c r="E65" s="44"/>
      <c r="F65" s="1248" t="s">
        <v>618</v>
      </c>
      <c r="G65" s="1248" t="s">
        <v>619</v>
      </c>
      <c r="H65" s="1249" t="s">
        <v>627</v>
      </c>
      <c r="I65" s="1248" t="s">
        <v>628</v>
      </c>
      <c r="J65" s="1250">
        <v>0.15398351999999996</v>
      </c>
      <c r="K65" s="1251" t="s">
        <v>586</v>
      </c>
      <c r="L65" s="1250">
        <v>2.4513274799999998</v>
      </c>
      <c r="M65" s="1251" t="s">
        <v>586</v>
      </c>
      <c r="N65" s="1250">
        <v>0.49432175999999994</v>
      </c>
      <c r="O65" s="1250" t="s">
        <v>586</v>
      </c>
      <c r="P65" s="1250" t="s">
        <v>586</v>
      </c>
      <c r="Q65" s="1252" t="s">
        <v>586</v>
      </c>
      <c r="R65" s="1253">
        <f t="shared" si="0"/>
        <v>3.09963276</v>
      </c>
      <c r="S65" s="1250">
        <v>0.17410624</v>
      </c>
      <c r="T65" s="1254" t="s">
        <v>586</v>
      </c>
      <c r="U65" s="1250">
        <v>2.919172787485357</v>
      </c>
      <c r="V65" s="1254" t="s">
        <v>586</v>
      </c>
      <c r="W65" s="1250">
        <v>0.56098380000000003</v>
      </c>
      <c r="X65" s="1250">
        <v>0</v>
      </c>
      <c r="Y65" s="1250" t="s">
        <v>586</v>
      </c>
      <c r="Z65" s="1252" t="s">
        <v>586</v>
      </c>
      <c r="AA65" s="1253">
        <f t="shared" si="1"/>
        <v>3.6542628274853568</v>
      </c>
      <c r="AB65" s="887"/>
    </row>
    <row r="66" spans="1:28" s="369" customFormat="1" ht="16.149999999999999" customHeight="1" outlineLevel="1">
      <c r="A66" s="143">
        <f>ROW()</f>
        <v>66</v>
      </c>
      <c r="B66" s="1154"/>
      <c r="C66" s="1154"/>
      <c r="D66" s="44"/>
      <c r="E66" s="44"/>
      <c r="F66" s="1248" t="s">
        <v>618</v>
      </c>
      <c r="G66" s="1248" t="s">
        <v>619</v>
      </c>
      <c r="H66" s="1249" t="s">
        <v>629</v>
      </c>
      <c r="I66" s="1248" t="s">
        <v>630</v>
      </c>
      <c r="J66" s="1250">
        <v>0.17756137999999999</v>
      </c>
      <c r="K66" s="1251" t="s">
        <v>586</v>
      </c>
      <c r="L66" s="1250">
        <v>-5.0203130000000012E-2</v>
      </c>
      <c r="M66" s="1251" t="s">
        <v>586</v>
      </c>
      <c r="N66" s="1250" t="s">
        <v>586</v>
      </c>
      <c r="O66" s="1250" t="s">
        <v>586</v>
      </c>
      <c r="P66" s="1250">
        <v>2.1524160000000001</v>
      </c>
      <c r="Q66" s="1252" t="s">
        <v>586</v>
      </c>
      <c r="R66" s="1253">
        <f t="shared" si="0"/>
        <v>2.27977425</v>
      </c>
      <c r="S66" s="1250">
        <v>0.18005551</v>
      </c>
      <c r="T66" s="1254" t="s">
        <v>586</v>
      </c>
      <c r="U66" s="1250">
        <v>0</v>
      </c>
      <c r="V66" s="1254" t="s">
        <v>586</v>
      </c>
      <c r="W66" s="1250">
        <v>0</v>
      </c>
      <c r="X66" s="1250">
        <v>0</v>
      </c>
      <c r="Y66" s="1250">
        <v>2.1524160000000001</v>
      </c>
      <c r="Z66" s="1252" t="s">
        <v>586</v>
      </c>
      <c r="AA66" s="1253">
        <f t="shared" si="1"/>
        <v>2.33247151</v>
      </c>
      <c r="AB66" s="887"/>
    </row>
    <row r="67" spans="1:28" s="369" customFormat="1" ht="16.149999999999999" customHeight="1" outlineLevel="1">
      <c r="A67" s="143">
        <f>ROW()</f>
        <v>67</v>
      </c>
      <c r="B67" s="1154"/>
      <c r="C67" s="1154"/>
      <c r="D67" s="44"/>
      <c r="E67" s="44"/>
      <c r="F67" s="1248" t="s">
        <v>618</v>
      </c>
      <c r="G67" s="1248" t="s">
        <v>619</v>
      </c>
      <c r="H67" s="1249" t="s">
        <v>631</v>
      </c>
      <c r="I67" s="1248" t="s">
        <v>632</v>
      </c>
      <c r="J67" s="1250" t="s">
        <v>586</v>
      </c>
      <c r="K67" s="1251" t="s">
        <v>586</v>
      </c>
      <c r="L67" s="1250">
        <v>2.6503320000000004E-2</v>
      </c>
      <c r="M67" s="1251" t="s">
        <v>586</v>
      </c>
      <c r="N67" s="1250" t="s">
        <v>586</v>
      </c>
      <c r="O67" s="1250" t="s">
        <v>586</v>
      </c>
      <c r="P67" s="1250" t="s">
        <v>586</v>
      </c>
      <c r="Q67" s="1252" t="s">
        <v>586</v>
      </c>
      <c r="R67" s="1253">
        <f t="shared" si="0"/>
        <v>2.6503320000000004E-2</v>
      </c>
      <c r="S67" s="1250">
        <v>0</v>
      </c>
      <c r="T67" s="1254" t="s">
        <v>586</v>
      </c>
      <c r="U67" s="1250">
        <v>3.7090915309011985E-2</v>
      </c>
      <c r="V67" s="1254" t="s">
        <v>586</v>
      </c>
      <c r="W67" s="1250">
        <v>0</v>
      </c>
      <c r="X67" s="1250">
        <v>0</v>
      </c>
      <c r="Y67" s="1250" t="s">
        <v>586</v>
      </c>
      <c r="Z67" s="1252" t="s">
        <v>586</v>
      </c>
      <c r="AA67" s="1253">
        <f t="shared" si="1"/>
        <v>3.7090915309011985E-2</v>
      </c>
      <c r="AB67" s="887"/>
    </row>
    <row r="68" spans="1:28" s="369" customFormat="1" ht="16.149999999999999" customHeight="1" outlineLevel="1">
      <c r="A68" s="143">
        <f>ROW()</f>
        <v>68</v>
      </c>
      <c r="B68" s="1154"/>
      <c r="C68" s="1154"/>
      <c r="D68" s="44"/>
      <c r="E68" s="44"/>
      <c r="F68" s="1248" t="s">
        <v>618</v>
      </c>
      <c r="G68" s="1248" t="s">
        <v>619</v>
      </c>
      <c r="H68" s="1249" t="s">
        <v>422</v>
      </c>
      <c r="I68" s="1248" t="s">
        <v>633</v>
      </c>
      <c r="J68" s="1250">
        <v>0.20471051999999992</v>
      </c>
      <c r="K68" s="1251" t="s">
        <v>586</v>
      </c>
      <c r="L68" s="1250">
        <v>2.7265300799999999</v>
      </c>
      <c r="M68" s="1251" t="s">
        <v>586</v>
      </c>
      <c r="N68" s="1250">
        <v>5.690568E-2</v>
      </c>
      <c r="O68" s="1250" t="s">
        <v>586</v>
      </c>
      <c r="P68" s="1250">
        <v>1.7309946000000003</v>
      </c>
      <c r="Q68" s="1252" t="s">
        <v>586</v>
      </c>
      <c r="R68" s="1253">
        <f t="shared" si="0"/>
        <v>4.7191408799999994</v>
      </c>
      <c r="S68" s="1250">
        <v>0.22028239000000002</v>
      </c>
      <c r="T68" s="1254" t="s">
        <v>586</v>
      </c>
      <c r="U68" s="1250">
        <v>3.1791745502485091</v>
      </c>
      <c r="V68" s="1254" t="s">
        <v>586</v>
      </c>
      <c r="W68" s="1250">
        <v>1.6138599999999999E-2</v>
      </c>
      <c r="X68" s="1250">
        <v>0</v>
      </c>
      <c r="Y68" s="1250">
        <v>1.7309946000000003</v>
      </c>
      <c r="Z68" s="1252" t="s">
        <v>586</v>
      </c>
      <c r="AA68" s="1253">
        <f t="shared" si="1"/>
        <v>5.1465901402485095</v>
      </c>
      <c r="AB68" s="887"/>
    </row>
    <row r="69" spans="1:28" s="369" customFormat="1" ht="16.149999999999999" customHeight="1" outlineLevel="1">
      <c r="A69" s="143">
        <f>ROW()</f>
        <v>69</v>
      </c>
      <c r="B69" s="1154"/>
      <c r="C69" s="1154"/>
      <c r="D69" s="44"/>
      <c r="E69" s="44"/>
      <c r="F69" s="1248" t="s">
        <v>618</v>
      </c>
      <c r="G69" s="1248" t="s">
        <v>619</v>
      </c>
      <c r="H69" s="1249" t="s">
        <v>634</v>
      </c>
      <c r="I69" s="1248" t="s">
        <v>635</v>
      </c>
      <c r="J69" s="1250">
        <v>6.1728719999999994E-2</v>
      </c>
      <c r="K69" s="1251" t="s">
        <v>586</v>
      </c>
      <c r="L69" s="1250">
        <v>2.2147138799999997</v>
      </c>
      <c r="M69" s="1251" t="s">
        <v>586</v>
      </c>
      <c r="N69" s="1250">
        <v>6.5942400000000012E-3</v>
      </c>
      <c r="O69" s="1250" t="s">
        <v>586</v>
      </c>
      <c r="P69" s="1250" t="s">
        <v>586</v>
      </c>
      <c r="Q69" s="1252" t="s">
        <v>586</v>
      </c>
      <c r="R69" s="1253">
        <f t="shared" si="0"/>
        <v>2.2830368399999998</v>
      </c>
      <c r="S69" s="1250">
        <v>7.5589160000000002E-2</v>
      </c>
      <c r="T69" s="1254" t="s">
        <v>586</v>
      </c>
      <c r="U69" s="1250">
        <v>2.5784117930603001</v>
      </c>
      <c r="V69" s="1254" t="s">
        <v>586</v>
      </c>
      <c r="W69" s="1250">
        <v>7.6066400000000004E-3</v>
      </c>
      <c r="X69" s="1250">
        <v>0</v>
      </c>
      <c r="Y69" s="1250" t="s">
        <v>586</v>
      </c>
      <c r="Z69" s="1252" t="s">
        <v>586</v>
      </c>
      <c r="AA69" s="1253">
        <f t="shared" si="1"/>
        <v>2.6616075930603</v>
      </c>
      <c r="AB69" s="887"/>
    </row>
    <row r="70" spans="1:28" s="369" customFormat="1" ht="16.149999999999999" customHeight="1" outlineLevel="1">
      <c r="A70" s="143">
        <f>ROW()</f>
        <v>70</v>
      </c>
      <c r="B70" s="1154"/>
      <c r="C70" s="1154"/>
      <c r="D70" s="44"/>
      <c r="E70" s="44"/>
      <c r="F70" s="1248" t="s">
        <v>618</v>
      </c>
      <c r="G70" s="1248" t="s">
        <v>619</v>
      </c>
      <c r="H70" s="1249" t="s">
        <v>636</v>
      </c>
      <c r="I70" s="1248" t="s">
        <v>637</v>
      </c>
      <c r="J70" s="1250">
        <v>5.8999079999999988E-2</v>
      </c>
      <c r="K70" s="1251" t="s">
        <v>586</v>
      </c>
      <c r="L70" s="1250">
        <v>4.2239159999999998E-2</v>
      </c>
      <c r="M70" s="1251" t="s">
        <v>586</v>
      </c>
      <c r="N70" s="1250">
        <v>0.24520703999999993</v>
      </c>
      <c r="O70" s="1250" t="s">
        <v>586</v>
      </c>
      <c r="P70" s="1250" t="s">
        <v>586</v>
      </c>
      <c r="Q70" s="1252" t="s">
        <v>586</v>
      </c>
      <c r="R70" s="1253">
        <f t="shared" si="0"/>
        <v>0.34644527999999991</v>
      </c>
      <c r="S70" s="1250">
        <v>7.2914309999999996E-2</v>
      </c>
      <c r="T70" s="1254" t="s">
        <v>586</v>
      </c>
      <c r="U70" s="1250">
        <v>4.4726387628644469E-2</v>
      </c>
      <c r="V70" s="1254" t="s">
        <v>586</v>
      </c>
      <c r="W70" s="1250">
        <v>0.26884123999999998</v>
      </c>
      <c r="X70" s="1250">
        <v>0</v>
      </c>
      <c r="Y70" s="1250" t="s">
        <v>586</v>
      </c>
      <c r="Z70" s="1252" t="s">
        <v>586</v>
      </c>
      <c r="AA70" s="1253">
        <f t="shared" si="1"/>
        <v>0.38648193762864447</v>
      </c>
      <c r="AB70" s="887"/>
    </row>
    <row r="71" spans="1:28" s="369" customFormat="1" ht="16.149999999999999" customHeight="1" outlineLevel="1">
      <c r="A71" s="143">
        <f>ROW()</f>
        <v>71</v>
      </c>
      <c r="B71" s="1154"/>
      <c r="C71" s="1154"/>
      <c r="D71" s="44"/>
      <c r="E71" s="44"/>
      <c r="F71" s="1248" t="s">
        <v>618</v>
      </c>
      <c r="G71" s="1248" t="s">
        <v>619</v>
      </c>
      <c r="H71" s="1249" t="s">
        <v>422</v>
      </c>
      <c r="I71" s="1248" t="s">
        <v>599</v>
      </c>
      <c r="J71" s="1250" t="s">
        <v>586</v>
      </c>
      <c r="K71" s="1251" t="s">
        <v>586</v>
      </c>
      <c r="L71" s="1250" t="s">
        <v>586</v>
      </c>
      <c r="M71" s="1251" t="s">
        <v>586</v>
      </c>
      <c r="N71" s="1250" t="s">
        <v>586</v>
      </c>
      <c r="O71" s="1250">
        <v>1.7974199999999999E-2</v>
      </c>
      <c r="P71" s="1250">
        <v>8.5435829999999963E-2</v>
      </c>
      <c r="Q71" s="1252" t="s">
        <v>586</v>
      </c>
      <c r="R71" s="1253">
        <f t="shared" si="0"/>
        <v>0.10341002999999996</v>
      </c>
      <c r="S71" s="1250">
        <v>0</v>
      </c>
      <c r="T71" s="1254" t="s">
        <v>586</v>
      </c>
      <c r="U71" s="1250">
        <v>0</v>
      </c>
      <c r="V71" s="1254" t="s">
        <v>586</v>
      </c>
      <c r="W71" s="1250">
        <v>0</v>
      </c>
      <c r="X71" s="1250">
        <v>1.2481969999999998E-2</v>
      </c>
      <c r="Y71" s="1250">
        <v>8.5435829999999963E-2</v>
      </c>
      <c r="Z71" s="1252" t="s">
        <v>586</v>
      </c>
      <c r="AA71" s="1253">
        <f t="shared" si="1"/>
        <v>9.7917799999999958E-2</v>
      </c>
      <c r="AB71" s="887"/>
    </row>
    <row r="72" spans="1:28" s="369" customFormat="1" ht="16.149999999999999" customHeight="1" outlineLevel="1">
      <c r="A72" s="143">
        <f>ROW()</f>
        <v>72</v>
      </c>
      <c r="B72" s="1154"/>
      <c r="C72" s="1154"/>
      <c r="D72" s="44"/>
      <c r="E72" s="44"/>
      <c r="F72" s="1248" t="s">
        <v>638</v>
      </c>
      <c r="G72" s="1248" t="s">
        <v>639</v>
      </c>
      <c r="H72" s="1249" t="s">
        <v>620</v>
      </c>
      <c r="I72" s="1248" t="s">
        <v>621</v>
      </c>
      <c r="J72" s="1250">
        <v>0.79946219999999979</v>
      </c>
      <c r="K72" s="1251" t="s">
        <v>586</v>
      </c>
      <c r="L72" s="1250">
        <v>3.901812000000001E-2</v>
      </c>
      <c r="M72" s="1251" t="s">
        <v>586</v>
      </c>
      <c r="N72" s="1250">
        <v>1.1477081999999998</v>
      </c>
      <c r="O72" s="1250" t="s">
        <v>586</v>
      </c>
      <c r="P72" s="1250" t="s">
        <v>586</v>
      </c>
      <c r="Q72" s="1252" t="s">
        <v>586</v>
      </c>
      <c r="R72" s="1253">
        <f t="shared" si="0"/>
        <v>1.9861885199999998</v>
      </c>
      <c r="S72" s="1250">
        <v>0.99043636999999995</v>
      </c>
      <c r="T72" s="1254" t="s">
        <v>586</v>
      </c>
      <c r="U72" s="1250">
        <v>4.9636172296522188E-2</v>
      </c>
      <c r="V72" s="1254" t="s">
        <v>586</v>
      </c>
      <c r="W72" s="1250">
        <v>1.35198818</v>
      </c>
      <c r="X72" s="1250">
        <v>0</v>
      </c>
      <c r="Y72" s="1250" t="s">
        <v>586</v>
      </c>
      <c r="Z72" s="1252" t="s">
        <v>586</v>
      </c>
      <c r="AA72" s="1253">
        <f t="shared" si="1"/>
        <v>2.392060722296522</v>
      </c>
      <c r="AB72" s="887"/>
    </row>
    <row r="73" spans="1:28" s="369" customFormat="1" ht="16.149999999999999" customHeight="1" outlineLevel="1">
      <c r="A73" s="143">
        <f>ROW()</f>
        <v>73</v>
      </c>
      <c r="B73" s="1154"/>
      <c r="C73" s="1154"/>
      <c r="D73" s="44"/>
      <c r="E73" s="44"/>
      <c r="F73" s="1248" t="s">
        <v>638</v>
      </c>
      <c r="G73" s="1248" t="s">
        <v>639</v>
      </c>
      <c r="H73" s="1249" t="s">
        <v>640</v>
      </c>
      <c r="I73" s="1248" t="s">
        <v>641</v>
      </c>
      <c r="J73" s="1250">
        <v>0.35129819999999995</v>
      </c>
      <c r="K73" s="1251" t="s">
        <v>586</v>
      </c>
      <c r="L73" s="1250">
        <v>0.38634768000000008</v>
      </c>
      <c r="M73" s="1251" t="s">
        <v>586</v>
      </c>
      <c r="N73" s="1250">
        <v>2.4477517200000003</v>
      </c>
      <c r="O73" s="1250" t="s">
        <v>586</v>
      </c>
      <c r="P73" s="1250">
        <v>0.40846643999999999</v>
      </c>
      <c r="Q73" s="1252" t="s">
        <v>586</v>
      </c>
      <c r="R73" s="1253">
        <f t="shared" si="0"/>
        <v>3.5938640400000006</v>
      </c>
      <c r="S73" s="1250">
        <v>0.43558952000000001</v>
      </c>
      <c r="T73" s="1254" t="s">
        <v>586</v>
      </c>
      <c r="U73" s="1250">
        <v>0.41186855927821237</v>
      </c>
      <c r="V73" s="1254" t="s">
        <v>586</v>
      </c>
      <c r="W73" s="1250">
        <v>2.9254291499999998</v>
      </c>
      <c r="X73" s="1250">
        <v>0</v>
      </c>
      <c r="Y73" s="1250">
        <v>0.40846643999999999</v>
      </c>
      <c r="Z73" s="1252" t="s">
        <v>586</v>
      </c>
      <c r="AA73" s="1253">
        <f t="shared" si="1"/>
        <v>4.1813536692782121</v>
      </c>
      <c r="AB73" s="887"/>
    </row>
    <row r="74" spans="1:28" s="369" customFormat="1" ht="16.149999999999999" customHeight="1" outlineLevel="1">
      <c r="A74" s="143">
        <f>ROW()</f>
        <v>74</v>
      </c>
      <c r="B74" s="1154"/>
      <c r="C74" s="1154"/>
      <c r="D74" s="44"/>
      <c r="E74" s="44"/>
      <c r="F74" s="1248" t="s">
        <v>638</v>
      </c>
      <c r="G74" s="1248" t="s">
        <v>639</v>
      </c>
      <c r="H74" s="1249" t="s">
        <v>642</v>
      </c>
      <c r="I74" s="1248" t="s">
        <v>643</v>
      </c>
      <c r="J74" s="1250">
        <v>1.6480962000000003</v>
      </c>
      <c r="K74" s="1251" t="s">
        <v>586</v>
      </c>
      <c r="L74" s="1250">
        <v>0.76630548000000009</v>
      </c>
      <c r="M74" s="1251" t="s">
        <v>586</v>
      </c>
      <c r="N74" s="1250">
        <v>3.2319324000000007</v>
      </c>
      <c r="O74" s="1250" t="s">
        <v>586</v>
      </c>
      <c r="P74" s="1250">
        <v>0.32116116</v>
      </c>
      <c r="Q74" s="1252" t="s">
        <v>586</v>
      </c>
      <c r="R74" s="1253">
        <f t="shared" si="0"/>
        <v>5.9674952400000008</v>
      </c>
      <c r="S74" s="1250">
        <v>2.0059420800000001</v>
      </c>
      <c r="T74" s="1254" t="s">
        <v>586</v>
      </c>
      <c r="U74" s="1250">
        <v>0.81105844562107132</v>
      </c>
      <c r="V74" s="1254" t="s">
        <v>586</v>
      </c>
      <c r="W74" s="1250">
        <v>3.70938787</v>
      </c>
      <c r="X74" s="1250">
        <v>0</v>
      </c>
      <c r="Y74" s="1250">
        <v>0.32116116</v>
      </c>
      <c r="Z74" s="1252" t="s">
        <v>586</v>
      </c>
      <c r="AA74" s="1253">
        <f t="shared" si="1"/>
        <v>6.8475495556210708</v>
      </c>
      <c r="AB74" s="887"/>
    </row>
    <row r="75" spans="1:28" s="369" customFormat="1" ht="16.149999999999999" customHeight="1" outlineLevel="1">
      <c r="A75" s="143">
        <f>ROW()</f>
        <v>75</v>
      </c>
      <c r="B75" s="1154"/>
      <c r="C75" s="1154"/>
      <c r="D75" s="44"/>
      <c r="E75" s="44"/>
      <c r="F75" s="1248" t="s">
        <v>638</v>
      </c>
      <c r="G75" s="1248" t="s">
        <v>639</v>
      </c>
      <c r="H75" s="1249" t="s">
        <v>644</v>
      </c>
      <c r="I75" s="1248" t="s">
        <v>645</v>
      </c>
      <c r="J75" s="1250">
        <v>0.77859636000000021</v>
      </c>
      <c r="K75" s="1251" t="s">
        <v>586</v>
      </c>
      <c r="L75" s="1250">
        <v>0.77019492000000023</v>
      </c>
      <c r="M75" s="1251" t="s">
        <v>586</v>
      </c>
      <c r="N75" s="1250">
        <v>6.6006204000000013</v>
      </c>
      <c r="O75" s="1250" t="s">
        <v>586</v>
      </c>
      <c r="P75" s="1250" t="s">
        <v>586</v>
      </c>
      <c r="Q75" s="1252" t="s">
        <v>586</v>
      </c>
      <c r="R75" s="1253">
        <f t="shared" si="0"/>
        <v>8.1494116800000018</v>
      </c>
      <c r="S75" s="1250">
        <v>0.96855080000000005</v>
      </c>
      <c r="T75" s="1254" t="s">
        <v>586</v>
      </c>
      <c r="U75" s="1250">
        <v>0.84301991133521537</v>
      </c>
      <c r="V75" s="1254" t="s">
        <v>586</v>
      </c>
      <c r="W75" s="1250">
        <v>7.3978400599999992</v>
      </c>
      <c r="X75" s="1250">
        <v>0</v>
      </c>
      <c r="Y75" s="1250" t="s">
        <v>586</v>
      </c>
      <c r="Z75" s="1252" t="s">
        <v>586</v>
      </c>
      <c r="AA75" s="1253">
        <f t="shared" si="1"/>
        <v>9.2094107713352145</v>
      </c>
      <c r="AB75" s="887"/>
    </row>
    <row r="76" spans="1:28" s="369" customFormat="1" ht="16.149999999999999" customHeight="1" outlineLevel="1">
      <c r="A76" s="143">
        <f>ROW()</f>
        <v>76</v>
      </c>
      <c r="B76" s="1154"/>
      <c r="C76" s="1154"/>
      <c r="D76" s="44"/>
      <c r="E76" s="44"/>
      <c r="F76" s="1248" t="s">
        <v>638</v>
      </c>
      <c r="G76" s="1248" t="s">
        <v>639</v>
      </c>
      <c r="H76" s="1249" t="s">
        <v>646</v>
      </c>
      <c r="I76" s="1248" t="s">
        <v>647</v>
      </c>
      <c r="J76" s="1250">
        <v>1.8042914400000003</v>
      </c>
      <c r="K76" s="1251" t="s">
        <v>586</v>
      </c>
      <c r="L76" s="1250">
        <v>0.75191292000000032</v>
      </c>
      <c r="M76" s="1251" t="s">
        <v>586</v>
      </c>
      <c r="N76" s="1250">
        <v>3.8828197200000001</v>
      </c>
      <c r="O76" s="1250" t="s">
        <v>586</v>
      </c>
      <c r="P76" s="1250">
        <v>4.5279480000000004E-2</v>
      </c>
      <c r="Q76" s="1252" t="s">
        <v>586</v>
      </c>
      <c r="R76" s="1253">
        <f t="shared" si="0"/>
        <v>6.4843035600000007</v>
      </c>
      <c r="S76" s="1250">
        <v>2.2328894799999999</v>
      </c>
      <c r="T76" s="1254" t="s">
        <v>586</v>
      </c>
      <c r="U76" s="1250">
        <v>0.8187888064021277</v>
      </c>
      <c r="V76" s="1254" t="s">
        <v>586</v>
      </c>
      <c r="W76" s="1250">
        <v>4.5543306799999996</v>
      </c>
      <c r="X76" s="1250">
        <v>0</v>
      </c>
      <c r="Y76" s="1250">
        <v>4.5279480000000004E-2</v>
      </c>
      <c r="Z76" s="1252" t="s">
        <v>586</v>
      </c>
      <c r="AA76" s="1253">
        <f t="shared" si="1"/>
        <v>7.6512884464021269</v>
      </c>
      <c r="AB76" s="887"/>
    </row>
    <row r="77" spans="1:28" s="369" customFormat="1" ht="16.149999999999999" customHeight="1" outlineLevel="1">
      <c r="A77" s="143">
        <f>ROW()</f>
        <v>77</v>
      </c>
      <c r="B77" s="1154"/>
      <c r="C77" s="1154"/>
      <c r="D77" s="44"/>
      <c r="E77" s="44"/>
      <c r="F77" s="1248" t="s">
        <v>638</v>
      </c>
      <c r="G77" s="1248" t="s">
        <v>639</v>
      </c>
      <c r="H77" s="1249" t="s">
        <v>422</v>
      </c>
      <c r="I77" s="1248" t="s">
        <v>599</v>
      </c>
      <c r="J77" s="1250" t="s">
        <v>586</v>
      </c>
      <c r="K77" s="1251" t="s">
        <v>586</v>
      </c>
      <c r="L77" s="1250" t="s">
        <v>586</v>
      </c>
      <c r="M77" s="1251" t="s">
        <v>586</v>
      </c>
      <c r="N77" s="1250" t="s">
        <v>586</v>
      </c>
      <c r="O77" s="1250">
        <v>1.6746719999999996E-2</v>
      </c>
      <c r="P77" s="1250" t="s">
        <v>586</v>
      </c>
      <c r="Q77" s="1252" t="s">
        <v>586</v>
      </c>
      <c r="R77" s="1253">
        <f t="shared" si="0"/>
        <v>1.6746719999999996E-2</v>
      </c>
      <c r="S77" s="1250">
        <v>0</v>
      </c>
      <c r="T77" s="1254" t="s">
        <v>586</v>
      </c>
      <c r="U77" s="1250">
        <v>0</v>
      </c>
      <c r="V77" s="1254" t="s">
        <v>586</v>
      </c>
      <c r="W77" s="1250">
        <v>0</v>
      </c>
      <c r="X77" s="1250">
        <v>1.278342E-2</v>
      </c>
      <c r="Y77" s="1250">
        <v>0.57375549708861928</v>
      </c>
      <c r="Z77" s="1252" t="s">
        <v>586</v>
      </c>
      <c r="AA77" s="1253">
        <f t="shared" si="1"/>
        <v>0.58653891708861927</v>
      </c>
      <c r="AB77" s="887"/>
    </row>
    <row r="78" spans="1:28" s="369" customFormat="1" ht="16.149999999999999" customHeight="1" outlineLevel="1">
      <c r="A78" s="143">
        <f>ROW()</f>
        <v>78</v>
      </c>
      <c r="B78" s="1154"/>
      <c r="C78" s="1154"/>
      <c r="D78" s="44"/>
      <c r="E78" s="44"/>
      <c r="F78" s="1248" t="s">
        <v>648</v>
      </c>
      <c r="G78" s="1248" t="s">
        <v>649</v>
      </c>
      <c r="H78" s="1249" t="s">
        <v>650</v>
      </c>
      <c r="I78" s="1248" t="s">
        <v>651</v>
      </c>
      <c r="J78" s="1250">
        <v>0.32053248000000001</v>
      </c>
      <c r="K78" s="1251" t="s">
        <v>586</v>
      </c>
      <c r="L78" s="1250">
        <v>1.2316391400000002</v>
      </c>
      <c r="M78" s="1251" t="s">
        <v>586</v>
      </c>
      <c r="N78" s="1250">
        <v>8.8534781999999979</v>
      </c>
      <c r="O78" s="1250" t="s">
        <v>586</v>
      </c>
      <c r="P78" s="1250">
        <v>5.7445469999999998E-2</v>
      </c>
      <c r="Q78" s="1252" t="s">
        <v>586</v>
      </c>
      <c r="R78" s="1253">
        <f t="shared" si="0"/>
        <v>10.463095289999996</v>
      </c>
      <c r="S78" s="1250">
        <v>0.35860097999999996</v>
      </c>
      <c r="T78" s="1254" t="s">
        <v>586</v>
      </c>
      <c r="U78" s="1250">
        <v>1.3329286677065659</v>
      </c>
      <c r="V78" s="1254" t="s">
        <v>586</v>
      </c>
      <c r="W78" s="1250">
        <v>10.55401178</v>
      </c>
      <c r="X78" s="1250">
        <v>0</v>
      </c>
      <c r="Y78" s="1250">
        <v>5.7445469999999998E-2</v>
      </c>
      <c r="Z78" s="1252" t="s">
        <v>586</v>
      </c>
      <c r="AA78" s="1253">
        <f t="shared" si="1"/>
        <v>12.302986897706566</v>
      </c>
      <c r="AB78" s="887"/>
    </row>
    <row r="79" spans="1:28" s="369" customFormat="1" ht="16.149999999999999" customHeight="1" outlineLevel="1">
      <c r="A79" s="143">
        <f>ROW()</f>
        <v>79</v>
      </c>
      <c r="B79" s="1154"/>
      <c r="C79" s="1154"/>
      <c r="D79" s="44"/>
      <c r="E79" s="44"/>
      <c r="F79" s="1248" t="s">
        <v>648</v>
      </c>
      <c r="G79" s="1248" t="s">
        <v>649</v>
      </c>
      <c r="H79" s="1249" t="s">
        <v>422</v>
      </c>
      <c r="I79" s="1248" t="s">
        <v>599</v>
      </c>
      <c r="J79" s="1250" t="s">
        <v>586</v>
      </c>
      <c r="K79" s="1251" t="s">
        <v>586</v>
      </c>
      <c r="L79" s="1250" t="s">
        <v>586</v>
      </c>
      <c r="M79" s="1251" t="s">
        <v>586</v>
      </c>
      <c r="N79" s="1250" t="s">
        <v>586</v>
      </c>
      <c r="O79" s="1250">
        <v>8.303640000000001E-3</v>
      </c>
      <c r="P79" s="1250">
        <v>4.29693E-3</v>
      </c>
      <c r="Q79" s="1252" t="s">
        <v>586</v>
      </c>
      <c r="R79" s="1253">
        <f t="shared" si="0"/>
        <v>1.2600570000000002E-2</v>
      </c>
      <c r="S79" s="1250">
        <v>0</v>
      </c>
      <c r="T79" s="1254" t="s">
        <v>586</v>
      </c>
      <c r="U79" s="1250">
        <v>0</v>
      </c>
      <c r="V79" s="1254" t="s">
        <v>586</v>
      </c>
      <c r="W79" s="1250">
        <v>0</v>
      </c>
      <c r="X79" s="1250">
        <v>6.5584799999999993E-3</v>
      </c>
      <c r="Y79" s="1250">
        <v>4.29693E-3</v>
      </c>
      <c r="Z79" s="1252" t="s">
        <v>586</v>
      </c>
      <c r="AA79" s="1253">
        <f t="shared" si="1"/>
        <v>1.0855409999999999E-2</v>
      </c>
      <c r="AB79" s="887"/>
    </row>
    <row r="80" spans="1:28" s="369" customFormat="1" ht="16.149999999999999" customHeight="1" outlineLevel="1">
      <c r="A80" s="143">
        <f>ROW()</f>
        <v>80</v>
      </c>
      <c r="B80" s="1154"/>
      <c r="C80" s="1154"/>
      <c r="D80" s="44"/>
      <c r="E80" s="44"/>
      <c r="F80" s="1248" t="s">
        <v>652</v>
      </c>
      <c r="G80" s="1248" t="s">
        <v>653</v>
      </c>
      <c r="H80" s="1249" t="s">
        <v>654</v>
      </c>
      <c r="I80" s="1248" t="s">
        <v>655</v>
      </c>
      <c r="J80" s="1250">
        <v>0.32629668000000012</v>
      </c>
      <c r="K80" s="1251" t="s">
        <v>586</v>
      </c>
      <c r="L80" s="1250">
        <v>0.91332780000000013</v>
      </c>
      <c r="M80" s="1251" t="s">
        <v>586</v>
      </c>
      <c r="N80" s="1250">
        <v>3.2978702400000004</v>
      </c>
      <c r="O80" s="1250" t="s">
        <v>586</v>
      </c>
      <c r="P80" s="1250">
        <v>7.4750399999999981E-2</v>
      </c>
      <c r="Q80" s="1252" t="s">
        <v>586</v>
      </c>
      <c r="R80" s="1253">
        <f t="shared" si="0"/>
        <v>4.6122451200000008</v>
      </c>
      <c r="S80" s="1250">
        <v>0.40251944000000001</v>
      </c>
      <c r="T80" s="1254" t="s">
        <v>586</v>
      </c>
      <c r="U80" s="1250">
        <v>1.0322793148684148</v>
      </c>
      <c r="V80" s="1254" t="s">
        <v>586</v>
      </c>
      <c r="W80" s="1250">
        <v>3.8182497599999996</v>
      </c>
      <c r="X80" s="1250">
        <v>0</v>
      </c>
      <c r="Y80" s="1250">
        <v>7.4750399999999981E-2</v>
      </c>
      <c r="Z80" s="1252" t="s">
        <v>586</v>
      </c>
      <c r="AA80" s="1253">
        <f t="shared" si="1"/>
        <v>5.3277989148684144</v>
      </c>
      <c r="AB80" s="887"/>
    </row>
    <row r="81" spans="1:28" s="369" customFormat="1" ht="16.149999999999999" customHeight="1" outlineLevel="1">
      <c r="A81" s="143">
        <f>ROW()</f>
        <v>81</v>
      </c>
      <c r="B81" s="1154"/>
      <c r="C81" s="1154"/>
      <c r="D81" s="44"/>
      <c r="E81" s="44"/>
      <c r="F81" s="1248" t="s">
        <v>652</v>
      </c>
      <c r="G81" s="1248" t="s">
        <v>653</v>
      </c>
      <c r="H81" s="1249" t="s">
        <v>422</v>
      </c>
      <c r="I81" s="1248" t="s">
        <v>599</v>
      </c>
      <c r="J81" s="1250" t="s">
        <v>586</v>
      </c>
      <c r="K81" s="1251" t="s">
        <v>586</v>
      </c>
      <c r="L81" s="1250" t="s">
        <v>586</v>
      </c>
      <c r="M81" s="1251" t="s">
        <v>586</v>
      </c>
      <c r="N81" s="1250" t="s">
        <v>586</v>
      </c>
      <c r="O81" s="1250">
        <v>3.1660800000000004E-3</v>
      </c>
      <c r="P81" s="1250" t="s">
        <v>586</v>
      </c>
      <c r="Q81" s="1252" t="s">
        <v>586</v>
      </c>
      <c r="R81" s="1253">
        <f t="shared" si="0"/>
        <v>3.1660800000000004E-3</v>
      </c>
      <c r="S81" s="1250">
        <v>0</v>
      </c>
      <c r="T81" s="1254" t="s">
        <v>586</v>
      </c>
      <c r="U81" s="1250">
        <v>0</v>
      </c>
      <c r="V81" s="1254" t="s">
        <v>586</v>
      </c>
      <c r="W81" s="1250">
        <v>0</v>
      </c>
      <c r="X81" s="1250">
        <v>2.4283799999999999E-3</v>
      </c>
      <c r="Y81" s="1250" t="s">
        <v>586</v>
      </c>
      <c r="Z81" s="1252" t="s">
        <v>586</v>
      </c>
      <c r="AA81" s="1253">
        <f t="shared" si="1"/>
        <v>2.4283799999999999E-3</v>
      </c>
      <c r="AB81" s="887"/>
    </row>
    <row r="82" spans="1:28" s="369" customFormat="1" ht="16.149999999999999" customHeight="1" outlineLevel="1">
      <c r="A82" s="143">
        <f>ROW()</f>
        <v>82</v>
      </c>
      <c r="B82" s="1154"/>
      <c r="C82" s="1154"/>
      <c r="D82" s="44"/>
      <c r="E82" s="44"/>
      <c r="F82" s="1248" t="s">
        <v>656</v>
      </c>
      <c r="G82" s="1248" t="s">
        <v>657</v>
      </c>
      <c r="H82" s="1249" t="s">
        <v>658</v>
      </c>
      <c r="I82" s="1248" t="s">
        <v>659</v>
      </c>
      <c r="J82" s="1250">
        <v>0.15401171999999999</v>
      </c>
      <c r="K82" s="1251" t="s">
        <v>586</v>
      </c>
      <c r="L82" s="1250">
        <v>3.7361498399999995</v>
      </c>
      <c r="M82" s="1251" t="s">
        <v>586</v>
      </c>
      <c r="N82" s="1250">
        <v>3.5291999999999993E-3</v>
      </c>
      <c r="O82" s="1250" t="s">
        <v>586</v>
      </c>
      <c r="P82" s="1250" t="s">
        <v>586</v>
      </c>
      <c r="Q82" s="1252" t="s">
        <v>586</v>
      </c>
      <c r="R82" s="1253">
        <f t="shared" si="0"/>
        <v>3.8936907599999997</v>
      </c>
      <c r="S82" s="1250">
        <v>0.18331239999999999</v>
      </c>
      <c r="T82" s="1254" t="s">
        <v>586</v>
      </c>
      <c r="U82" s="1250">
        <v>5.0816857115569372</v>
      </c>
      <c r="V82" s="1254" t="s">
        <v>586</v>
      </c>
      <c r="W82" s="1250">
        <v>3.2631399999999999E-3</v>
      </c>
      <c r="X82" s="1250">
        <v>0</v>
      </c>
      <c r="Y82" s="1250" t="s">
        <v>586</v>
      </c>
      <c r="Z82" s="1252" t="s">
        <v>586</v>
      </c>
      <c r="AA82" s="1253">
        <f t="shared" si="1"/>
        <v>5.2682612515569369</v>
      </c>
      <c r="AB82" s="887"/>
    </row>
    <row r="83" spans="1:28" s="369" customFormat="1" ht="16.149999999999999" customHeight="1" outlineLevel="1">
      <c r="A83" s="143">
        <f>ROW()</f>
        <v>83</v>
      </c>
      <c r="B83" s="1154"/>
      <c r="C83" s="1154"/>
      <c r="D83" s="44"/>
      <c r="E83" s="44"/>
      <c r="F83" s="1248" t="s">
        <v>656</v>
      </c>
      <c r="G83" s="1248" t="s">
        <v>657</v>
      </c>
      <c r="H83" s="1249" t="s">
        <v>660</v>
      </c>
      <c r="I83" s="1248" t="s">
        <v>661</v>
      </c>
      <c r="J83" s="1250">
        <v>0.99180072000000019</v>
      </c>
      <c r="K83" s="1251" t="s">
        <v>586</v>
      </c>
      <c r="L83" s="1250">
        <v>1.30190388</v>
      </c>
      <c r="M83" s="1251" t="s">
        <v>586</v>
      </c>
      <c r="N83" s="1250" t="s">
        <v>586</v>
      </c>
      <c r="O83" s="1250" t="s">
        <v>586</v>
      </c>
      <c r="P83" s="1250" t="s">
        <v>586</v>
      </c>
      <c r="Q83" s="1252" t="s">
        <v>586</v>
      </c>
      <c r="R83" s="1253">
        <f t="shared" si="0"/>
        <v>2.2937046000000003</v>
      </c>
      <c r="S83" s="1250">
        <v>1.2265774599999999</v>
      </c>
      <c r="T83" s="1254" t="s">
        <v>586</v>
      </c>
      <c r="U83" s="1250">
        <v>1.5020228350060167</v>
      </c>
      <c r="V83" s="1254" t="s">
        <v>586</v>
      </c>
      <c r="W83" s="1250">
        <v>0</v>
      </c>
      <c r="X83" s="1250">
        <v>0</v>
      </c>
      <c r="Y83" s="1250" t="s">
        <v>586</v>
      </c>
      <c r="Z83" s="1252" t="s">
        <v>586</v>
      </c>
      <c r="AA83" s="1253">
        <f t="shared" si="1"/>
        <v>2.7286002950060166</v>
      </c>
      <c r="AB83" s="887"/>
    </row>
    <row r="84" spans="1:28" s="369" customFormat="1" ht="16.149999999999999" customHeight="1" outlineLevel="1">
      <c r="A84" s="143">
        <f>ROW()</f>
        <v>84</v>
      </c>
      <c r="B84" s="1154"/>
      <c r="C84" s="1154"/>
      <c r="D84" s="44"/>
      <c r="E84" s="44"/>
      <c r="F84" s="1248" t="s">
        <v>656</v>
      </c>
      <c r="G84" s="1248" t="s">
        <v>657</v>
      </c>
      <c r="H84" s="1249" t="s">
        <v>591</v>
      </c>
      <c r="I84" s="1248" t="s">
        <v>592</v>
      </c>
      <c r="J84" s="1250">
        <v>0.87051563999999981</v>
      </c>
      <c r="K84" s="1251" t="s">
        <v>586</v>
      </c>
      <c r="L84" s="1250">
        <v>0.4431175200000001</v>
      </c>
      <c r="M84" s="1251" t="s">
        <v>586</v>
      </c>
      <c r="N84" s="1250">
        <v>1.433304E-2</v>
      </c>
      <c r="O84" s="1250" t="s">
        <v>586</v>
      </c>
      <c r="P84" s="1250" t="s">
        <v>586</v>
      </c>
      <c r="Q84" s="1252" t="s">
        <v>586</v>
      </c>
      <c r="R84" s="1253">
        <f t="shared" si="0"/>
        <v>1.3279661999999999</v>
      </c>
      <c r="S84" s="1250">
        <v>1.0460899399999999</v>
      </c>
      <c r="T84" s="1254" t="s">
        <v>586</v>
      </c>
      <c r="U84" s="1250">
        <v>0.46909318262944993</v>
      </c>
      <c r="V84" s="1254" t="s">
        <v>586</v>
      </c>
      <c r="W84" s="1250">
        <v>1.852502E-2</v>
      </c>
      <c r="X84" s="1250">
        <v>0</v>
      </c>
      <c r="Y84" s="1250" t="s">
        <v>586</v>
      </c>
      <c r="Z84" s="1252" t="s">
        <v>586</v>
      </c>
      <c r="AA84" s="1253">
        <f t="shared" si="1"/>
        <v>1.5337081426294499</v>
      </c>
      <c r="AB84" s="887"/>
    </row>
    <row r="85" spans="1:28" s="369" customFormat="1" ht="16.149999999999999" customHeight="1" outlineLevel="1">
      <c r="A85" s="143">
        <f>ROW()</f>
        <v>85</v>
      </c>
      <c r="B85" s="1154"/>
      <c r="C85" s="1154"/>
      <c r="D85" s="44"/>
      <c r="E85" s="44"/>
      <c r="F85" s="1248" t="s">
        <v>656</v>
      </c>
      <c r="G85" s="1248" t="s">
        <v>657</v>
      </c>
      <c r="H85" s="1249" t="s">
        <v>662</v>
      </c>
      <c r="I85" s="1248" t="s">
        <v>663</v>
      </c>
      <c r="J85" s="1250">
        <v>0.61956983999999993</v>
      </c>
      <c r="K85" s="1251" t="s">
        <v>586</v>
      </c>
      <c r="L85" s="1250">
        <v>3.4244562000000007</v>
      </c>
      <c r="M85" s="1251" t="s">
        <v>586</v>
      </c>
      <c r="N85" s="1250" t="s">
        <v>586</v>
      </c>
      <c r="O85" s="1250" t="s">
        <v>586</v>
      </c>
      <c r="P85" s="1250" t="s">
        <v>586</v>
      </c>
      <c r="Q85" s="1252" t="s">
        <v>586</v>
      </c>
      <c r="R85" s="1253">
        <f t="shared" si="0"/>
        <v>4.0440260400000003</v>
      </c>
      <c r="S85" s="1250">
        <v>0.76895270999999998</v>
      </c>
      <c r="T85" s="1254" t="s">
        <v>586</v>
      </c>
      <c r="U85" s="1250">
        <v>3.7656282027715067</v>
      </c>
      <c r="V85" s="1254" t="s">
        <v>586</v>
      </c>
      <c r="W85" s="1250">
        <v>1.3460000000000002E-5</v>
      </c>
      <c r="X85" s="1250">
        <v>0</v>
      </c>
      <c r="Y85" s="1250" t="s">
        <v>586</v>
      </c>
      <c r="Z85" s="1252" t="s">
        <v>586</v>
      </c>
      <c r="AA85" s="1253">
        <f t="shared" si="1"/>
        <v>4.5345943727715063</v>
      </c>
      <c r="AB85" s="887"/>
    </row>
    <row r="86" spans="1:28" s="369" customFormat="1" ht="16.149999999999999" customHeight="1" outlineLevel="1">
      <c r="A86" s="143">
        <f>ROW()</f>
        <v>86</v>
      </c>
      <c r="B86" s="1154"/>
      <c r="C86" s="1154"/>
      <c r="D86" s="44"/>
      <c r="E86" s="44"/>
      <c r="F86" s="1248" t="s">
        <v>656</v>
      </c>
      <c r="G86" s="1248" t="s">
        <v>657</v>
      </c>
      <c r="H86" s="1249" t="s">
        <v>664</v>
      </c>
      <c r="I86" s="1248" t="s">
        <v>665</v>
      </c>
      <c r="J86" s="1250">
        <v>1.34283504</v>
      </c>
      <c r="K86" s="1251" t="s">
        <v>586</v>
      </c>
      <c r="L86" s="1250">
        <v>1.7540488799999998</v>
      </c>
      <c r="M86" s="1251" t="s">
        <v>586</v>
      </c>
      <c r="N86" s="1250">
        <v>0.70174463999999981</v>
      </c>
      <c r="O86" s="1250" t="s">
        <v>586</v>
      </c>
      <c r="P86" s="1250" t="s">
        <v>586</v>
      </c>
      <c r="Q86" s="1252" t="s">
        <v>586</v>
      </c>
      <c r="R86" s="1253">
        <f t="shared" si="0"/>
        <v>3.7986285599999996</v>
      </c>
      <c r="S86" s="1250">
        <v>1.6389516300000002</v>
      </c>
      <c r="T86" s="1254" t="s">
        <v>586</v>
      </c>
      <c r="U86" s="1250">
        <v>2.0140476407828265</v>
      </c>
      <c r="V86" s="1254" t="s">
        <v>586</v>
      </c>
      <c r="W86" s="1250">
        <v>0.79883891000000007</v>
      </c>
      <c r="X86" s="1250">
        <v>0</v>
      </c>
      <c r="Y86" s="1250" t="s">
        <v>586</v>
      </c>
      <c r="Z86" s="1252" t="s">
        <v>586</v>
      </c>
      <c r="AA86" s="1253">
        <f t="shared" si="1"/>
        <v>4.4518381807828264</v>
      </c>
      <c r="AB86" s="887"/>
    </row>
    <row r="87" spans="1:28" s="369" customFormat="1" ht="16.149999999999999" customHeight="1" outlineLevel="1">
      <c r="A87" s="143">
        <f>ROW()</f>
        <v>87</v>
      </c>
      <c r="B87" s="1154"/>
      <c r="C87" s="1154"/>
      <c r="D87" s="44"/>
      <c r="E87" s="44"/>
      <c r="F87" s="1248" t="s">
        <v>656</v>
      </c>
      <c r="G87" s="1248" t="s">
        <v>657</v>
      </c>
      <c r="H87" s="1249" t="s">
        <v>654</v>
      </c>
      <c r="I87" s="1248" t="s">
        <v>655</v>
      </c>
      <c r="J87" s="1250">
        <v>0.13591511999999997</v>
      </c>
      <c r="K87" s="1251" t="s">
        <v>586</v>
      </c>
      <c r="L87" s="1250">
        <v>1.22289168</v>
      </c>
      <c r="M87" s="1251" t="s">
        <v>586</v>
      </c>
      <c r="N87" s="1250">
        <v>6.4823999999999991E-4</v>
      </c>
      <c r="O87" s="1250" t="s">
        <v>586</v>
      </c>
      <c r="P87" s="1250" t="s">
        <v>586</v>
      </c>
      <c r="Q87" s="1252" t="s">
        <v>586</v>
      </c>
      <c r="R87" s="1253">
        <f t="shared" si="0"/>
        <v>1.3594550400000001</v>
      </c>
      <c r="S87" s="1250">
        <v>0.16796035999999998</v>
      </c>
      <c r="T87" s="1254" t="s">
        <v>586</v>
      </c>
      <c r="U87" s="1250">
        <v>1.2459755044498455</v>
      </c>
      <c r="V87" s="1254" t="s">
        <v>586</v>
      </c>
      <c r="W87" s="1250">
        <v>1.4281E-4</v>
      </c>
      <c r="X87" s="1250">
        <v>0</v>
      </c>
      <c r="Y87" s="1250" t="s">
        <v>586</v>
      </c>
      <c r="Z87" s="1252" t="s">
        <v>586</v>
      </c>
      <c r="AA87" s="1253">
        <f t="shared" si="1"/>
        <v>1.4140786744498455</v>
      </c>
      <c r="AB87" s="887"/>
    </row>
    <row r="88" spans="1:28" s="369" customFormat="1" ht="16.149999999999999" customHeight="1" outlineLevel="1">
      <c r="A88" s="143">
        <f>ROW()</f>
        <v>88</v>
      </c>
      <c r="B88" s="1154"/>
      <c r="C88" s="1154"/>
      <c r="D88" s="44"/>
      <c r="E88" s="44"/>
      <c r="F88" s="1248" t="s">
        <v>656</v>
      </c>
      <c r="G88" s="1248" t="s">
        <v>657</v>
      </c>
      <c r="H88" s="1249" t="s">
        <v>422</v>
      </c>
      <c r="I88" s="1248" t="s">
        <v>599</v>
      </c>
      <c r="J88" s="1250">
        <v>0</v>
      </c>
      <c r="K88" s="1251" t="s">
        <v>586</v>
      </c>
      <c r="L88" s="1250" t="s">
        <v>586</v>
      </c>
      <c r="M88" s="1251" t="s">
        <v>586</v>
      </c>
      <c r="N88" s="1250" t="s">
        <v>586</v>
      </c>
      <c r="O88" s="1250">
        <v>6.364680000000001E-3</v>
      </c>
      <c r="P88" s="1250">
        <v>2.6002420000000009E-2</v>
      </c>
      <c r="Q88" s="1252" t="s">
        <v>586</v>
      </c>
      <c r="R88" s="1253">
        <f t="shared" si="0"/>
        <v>3.236710000000001E-2</v>
      </c>
      <c r="S88" s="1250">
        <v>0</v>
      </c>
      <c r="T88" s="1254" t="s">
        <v>586</v>
      </c>
      <c r="U88" s="1250">
        <v>0</v>
      </c>
      <c r="V88" s="1254" t="s">
        <v>586</v>
      </c>
      <c r="W88" s="1250">
        <v>0</v>
      </c>
      <c r="X88" s="1250">
        <v>4.4438300000000002E-3</v>
      </c>
      <c r="Y88" s="1250">
        <v>2.6002420000000009E-2</v>
      </c>
      <c r="Z88" s="1252" t="s">
        <v>586</v>
      </c>
      <c r="AA88" s="1253">
        <f t="shared" si="1"/>
        <v>3.0446250000000008E-2</v>
      </c>
      <c r="AB88" s="887"/>
    </row>
    <row r="89" spans="1:28" s="369" customFormat="1" ht="16.149999999999999" customHeight="1" outlineLevel="1">
      <c r="A89" s="143">
        <f>ROW()</f>
        <v>89</v>
      </c>
      <c r="B89" s="1154"/>
      <c r="C89" s="1154"/>
      <c r="D89" s="44"/>
      <c r="E89" s="44"/>
      <c r="F89" s="1248" t="s">
        <v>666</v>
      </c>
      <c r="G89" s="1248" t="s">
        <v>667</v>
      </c>
      <c r="H89" s="1249" t="s">
        <v>668</v>
      </c>
      <c r="I89" s="1248" t="s">
        <v>669</v>
      </c>
      <c r="J89" s="1250">
        <v>1.29526824</v>
      </c>
      <c r="K89" s="1251" t="s">
        <v>586</v>
      </c>
      <c r="L89" s="1250">
        <v>0.27794508000000001</v>
      </c>
      <c r="M89" s="1251" t="s">
        <v>586</v>
      </c>
      <c r="N89" s="1250">
        <v>2.4936896399999999</v>
      </c>
      <c r="O89" s="1250" t="s">
        <v>586</v>
      </c>
      <c r="P89" s="1250">
        <v>9.6489600000000023E-2</v>
      </c>
      <c r="Q89" s="1252" t="s">
        <v>586</v>
      </c>
      <c r="R89" s="1253">
        <f t="shared" si="0"/>
        <v>4.1633925600000001</v>
      </c>
      <c r="S89" s="1250">
        <v>1.6327526300000001</v>
      </c>
      <c r="T89" s="1254" t="s">
        <v>586</v>
      </c>
      <c r="U89" s="1250">
        <v>0.35664416698088969</v>
      </c>
      <c r="V89" s="1254" t="s">
        <v>586</v>
      </c>
      <c r="W89" s="1250">
        <v>2.9083594500000003</v>
      </c>
      <c r="X89" s="1250">
        <v>0</v>
      </c>
      <c r="Y89" s="1250">
        <v>9.6489600000000023E-2</v>
      </c>
      <c r="Z89" s="1252" t="s">
        <v>586</v>
      </c>
      <c r="AA89" s="1253">
        <f t="shared" si="1"/>
        <v>4.9942458469808901</v>
      </c>
      <c r="AB89" s="887"/>
    </row>
    <row r="90" spans="1:28" s="369" customFormat="1" ht="16.149999999999999" customHeight="1" outlineLevel="1">
      <c r="A90" s="143">
        <f>ROW()</f>
        <v>90</v>
      </c>
      <c r="B90" s="1154"/>
      <c r="C90" s="1154"/>
      <c r="D90" s="44"/>
      <c r="E90" s="44"/>
      <c r="F90" s="1248" t="s">
        <v>666</v>
      </c>
      <c r="G90" s="1248" t="s">
        <v>667</v>
      </c>
      <c r="H90" s="1249" t="s">
        <v>670</v>
      </c>
      <c r="I90" s="1248" t="s">
        <v>671</v>
      </c>
      <c r="J90" s="1250">
        <v>0.40523003999999985</v>
      </c>
      <c r="K90" s="1251" t="s">
        <v>586</v>
      </c>
      <c r="L90" s="1250">
        <v>1.0260422400000002</v>
      </c>
      <c r="M90" s="1251" t="s">
        <v>586</v>
      </c>
      <c r="N90" s="1250">
        <v>3.6318068399999994</v>
      </c>
      <c r="O90" s="1250" t="s">
        <v>586</v>
      </c>
      <c r="P90" s="1250">
        <v>0.57851459999999988</v>
      </c>
      <c r="Q90" s="1252" t="s">
        <v>586</v>
      </c>
      <c r="R90" s="1253">
        <f t="shared" si="0"/>
        <v>5.6415937199999995</v>
      </c>
      <c r="S90" s="1250">
        <v>0.47154545000000003</v>
      </c>
      <c r="T90" s="1254" t="s">
        <v>586</v>
      </c>
      <c r="U90" s="1250">
        <v>1.1803130904690406</v>
      </c>
      <c r="V90" s="1254" t="s">
        <v>586</v>
      </c>
      <c r="W90" s="1250">
        <v>4.1904546099999997</v>
      </c>
      <c r="X90" s="1250">
        <v>0</v>
      </c>
      <c r="Y90" s="1250">
        <v>0.57851459999999988</v>
      </c>
      <c r="Z90" s="1252" t="s">
        <v>586</v>
      </c>
      <c r="AA90" s="1253">
        <f t="shared" si="1"/>
        <v>6.4208277504690408</v>
      </c>
      <c r="AB90" s="887"/>
    </row>
    <row r="91" spans="1:28" s="369" customFormat="1" ht="16.149999999999999" customHeight="1" outlineLevel="1">
      <c r="A91" s="143">
        <f>ROW()</f>
        <v>91</v>
      </c>
      <c r="B91" s="1154"/>
      <c r="C91" s="1154"/>
      <c r="D91" s="44"/>
      <c r="E91" s="44"/>
      <c r="F91" s="1248" t="s">
        <v>666</v>
      </c>
      <c r="G91" s="1248" t="s">
        <v>667</v>
      </c>
      <c r="H91" s="1249" t="s">
        <v>422</v>
      </c>
      <c r="I91" s="1248" t="s">
        <v>599</v>
      </c>
      <c r="J91" s="1250" t="s">
        <v>586</v>
      </c>
      <c r="K91" s="1251" t="s">
        <v>586</v>
      </c>
      <c r="L91" s="1250" t="s">
        <v>586</v>
      </c>
      <c r="M91" s="1251" t="s">
        <v>586</v>
      </c>
      <c r="N91" s="1250" t="s">
        <v>586</v>
      </c>
      <c r="O91" s="1250">
        <v>5.932080000000001E-3</v>
      </c>
      <c r="P91" s="1250" t="s">
        <v>586</v>
      </c>
      <c r="Q91" s="1252" t="s">
        <v>586</v>
      </c>
      <c r="R91" s="1253">
        <f t="shared" si="0"/>
        <v>5.932080000000001E-3</v>
      </c>
      <c r="S91" s="1250">
        <v>0</v>
      </c>
      <c r="T91" s="1254" t="s">
        <v>586</v>
      </c>
      <c r="U91" s="1250">
        <v>0</v>
      </c>
      <c r="V91" s="1254" t="s">
        <v>586</v>
      </c>
      <c r="W91" s="1250">
        <v>0</v>
      </c>
      <c r="X91" s="1250">
        <v>4.5528000000000001E-3</v>
      </c>
      <c r="Y91" s="1250" t="s">
        <v>586</v>
      </c>
      <c r="Z91" s="1252" t="s">
        <v>586</v>
      </c>
      <c r="AA91" s="1253">
        <f t="shared" si="1"/>
        <v>4.5528000000000001E-3</v>
      </c>
      <c r="AB91" s="887"/>
    </row>
    <row r="92" spans="1:28" s="369" customFormat="1" ht="16.149999999999999" customHeight="1" outlineLevel="1">
      <c r="A92" s="143">
        <f>ROW()</f>
        <v>92</v>
      </c>
      <c r="B92" s="1154"/>
      <c r="C92" s="1154"/>
      <c r="D92" s="44"/>
      <c r="E92" s="44"/>
      <c r="F92" s="1248" t="s">
        <v>672</v>
      </c>
      <c r="G92" s="1248" t="s">
        <v>673</v>
      </c>
      <c r="H92" s="1249" t="s">
        <v>674</v>
      </c>
      <c r="I92" s="1248" t="s">
        <v>675</v>
      </c>
      <c r="J92" s="1250">
        <v>0.4194183600000001</v>
      </c>
      <c r="K92" s="1251" t="s">
        <v>586</v>
      </c>
      <c r="L92" s="1250">
        <v>0.58342550999999998</v>
      </c>
      <c r="M92" s="1251" t="s">
        <v>586</v>
      </c>
      <c r="N92" s="1250">
        <v>3.4410120000000002</v>
      </c>
      <c r="O92" s="1250" t="s">
        <v>586</v>
      </c>
      <c r="P92" s="1250" t="s">
        <v>586</v>
      </c>
      <c r="Q92" s="1252" t="s">
        <v>586</v>
      </c>
      <c r="R92" s="1253">
        <f t="shared" si="0"/>
        <v>4.4438558700000002</v>
      </c>
      <c r="S92" s="1250">
        <v>0.51891672999999994</v>
      </c>
      <c r="T92" s="1254" t="s">
        <v>586</v>
      </c>
      <c r="U92" s="1250">
        <v>0.74615388737055544</v>
      </c>
      <c r="V92" s="1254" t="s">
        <v>586</v>
      </c>
      <c r="W92" s="1250">
        <v>3.9468994999999998</v>
      </c>
      <c r="X92" s="1250">
        <v>0</v>
      </c>
      <c r="Y92" s="1250" t="s">
        <v>586</v>
      </c>
      <c r="Z92" s="1252" t="s">
        <v>586</v>
      </c>
      <c r="AA92" s="1253">
        <f t="shared" si="1"/>
        <v>5.211970117370555</v>
      </c>
      <c r="AB92" s="887"/>
    </row>
    <row r="93" spans="1:28" s="369" customFormat="1" ht="16.149999999999999" customHeight="1" outlineLevel="1">
      <c r="A93" s="143">
        <f>ROW()</f>
        <v>93</v>
      </c>
      <c r="B93" s="1154"/>
      <c r="C93" s="1154"/>
      <c r="D93" s="44"/>
      <c r="E93" s="44"/>
      <c r="F93" s="1248" t="s">
        <v>672</v>
      </c>
      <c r="G93" s="1248" t="s">
        <v>673</v>
      </c>
      <c r="H93" s="1249" t="s">
        <v>676</v>
      </c>
      <c r="I93" s="1248" t="s">
        <v>611</v>
      </c>
      <c r="J93" s="1250">
        <v>0.46011431999999991</v>
      </c>
      <c r="K93" s="1251" t="s">
        <v>586</v>
      </c>
      <c r="L93" s="1250">
        <v>4.028292E-2</v>
      </c>
      <c r="M93" s="1251" t="s">
        <v>586</v>
      </c>
      <c r="N93" s="1250">
        <v>1.13996724</v>
      </c>
      <c r="O93" s="1250" t="s">
        <v>586</v>
      </c>
      <c r="P93" s="1250" t="s">
        <v>586</v>
      </c>
      <c r="Q93" s="1252" t="s">
        <v>586</v>
      </c>
      <c r="R93" s="1253">
        <f t="shared" si="0"/>
        <v>1.6403644799999999</v>
      </c>
      <c r="S93" s="1250">
        <v>0.56925378000000004</v>
      </c>
      <c r="T93" s="1254" t="s">
        <v>586</v>
      </c>
      <c r="U93" s="1250">
        <v>6.4342314334724038E-2</v>
      </c>
      <c r="V93" s="1254" t="s">
        <v>586</v>
      </c>
      <c r="W93" s="1250">
        <v>1.3360353700000001</v>
      </c>
      <c r="X93" s="1250">
        <v>0</v>
      </c>
      <c r="Y93" s="1250" t="s">
        <v>586</v>
      </c>
      <c r="Z93" s="1252" t="s">
        <v>586</v>
      </c>
      <c r="AA93" s="1253">
        <f t="shared" si="1"/>
        <v>1.9696314643347241</v>
      </c>
      <c r="AB93" s="887"/>
    </row>
    <row r="94" spans="1:28" s="369" customFormat="1" ht="16.149999999999999" customHeight="1" outlineLevel="1">
      <c r="A94" s="143">
        <f>ROW()</f>
        <v>94</v>
      </c>
      <c r="B94" s="1154"/>
      <c r="C94" s="1154"/>
      <c r="D94" s="44"/>
      <c r="E94" s="44"/>
      <c r="F94" s="1248" t="s">
        <v>672</v>
      </c>
      <c r="G94" s="1248" t="s">
        <v>673</v>
      </c>
      <c r="H94" s="1249" t="s">
        <v>677</v>
      </c>
      <c r="I94" s="1248" t="s">
        <v>678</v>
      </c>
      <c r="J94" s="1250">
        <v>0.19623548999999998</v>
      </c>
      <c r="K94" s="1251" t="s">
        <v>586</v>
      </c>
      <c r="L94" s="1250">
        <v>3.388803E-2</v>
      </c>
      <c r="M94" s="1251" t="s">
        <v>586</v>
      </c>
      <c r="N94" s="1250">
        <v>0.141981</v>
      </c>
      <c r="O94" s="1250" t="s">
        <v>586</v>
      </c>
      <c r="P94" s="1250" t="s">
        <v>586</v>
      </c>
      <c r="Q94" s="1252" t="s">
        <v>586</v>
      </c>
      <c r="R94" s="1253">
        <f t="shared" si="0"/>
        <v>0.37210451999999994</v>
      </c>
      <c r="S94" s="1250">
        <v>0.98449191000000003</v>
      </c>
      <c r="T94" s="1254" t="s">
        <v>586</v>
      </c>
      <c r="U94" s="1250">
        <v>0.16048467915704906</v>
      </c>
      <c r="V94" s="1254" t="s">
        <v>586</v>
      </c>
      <c r="W94" s="1250">
        <v>0.66750938000000004</v>
      </c>
      <c r="X94" s="1250">
        <v>0</v>
      </c>
      <c r="Y94" s="1250" t="s">
        <v>586</v>
      </c>
      <c r="Z94" s="1252" t="s">
        <v>586</v>
      </c>
      <c r="AA94" s="1253">
        <f t="shared" si="1"/>
        <v>1.8124859691570492</v>
      </c>
      <c r="AB94" s="887"/>
    </row>
    <row r="95" spans="1:28" s="369" customFormat="1" ht="16.149999999999999" customHeight="1" outlineLevel="1">
      <c r="A95" s="143">
        <f>ROW()</f>
        <v>95</v>
      </c>
      <c r="B95" s="1154"/>
      <c r="C95" s="1154"/>
      <c r="D95" s="44"/>
      <c r="E95" s="44"/>
      <c r="F95" s="1248" t="s">
        <v>672</v>
      </c>
      <c r="G95" s="1248" t="s">
        <v>673</v>
      </c>
      <c r="H95" s="1249" t="s">
        <v>422</v>
      </c>
      <c r="I95" s="1248" t="s">
        <v>599</v>
      </c>
      <c r="J95" s="1250">
        <v>0</v>
      </c>
      <c r="K95" s="1251" t="s">
        <v>586</v>
      </c>
      <c r="L95" s="1250" t="s">
        <v>586</v>
      </c>
      <c r="M95" s="1251" t="s">
        <v>586</v>
      </c>
      <c r="N95" s="1250" t="s">
        <v>586</v>
      </c>
      <c r="O95" s="1250">
        <v>4.6450800000000011E-3</v>
      </c>
      <c r="P95" s="1250">
        <v>1.856321E-2</v>
      </c>
      <c r="Q95" s="1252" t="s">
        <v>586</v>
      </c>
      <c r="R95" s="1253">
        <f t="shared" si="0"/>
        <v>2.3208289999999999E-2</v>
      </c>
      <c r="S95" s="1250">
        <v>0</v>
      </c>
      <c r="T95" s="1254" t="s">
        <v>586</v>
      </c>
      <c r="U95" s="1250">
        <v>0</v>
      </c>
      <c r="V95" s="1254" t="s">
        <v>586</v>
      </c>
      <c r="W95" s="1250">
        <v>0</v>
      </c>
      <c r="X95" s="1250">
        <v>3.5984899999999998E-3</v>
      </c>
      <c r="Y95" s="1250">
        <v>1.856321E-2</v>
      </c>
      <c r="Z95" s="1252" t="s">
        <v>586</v>
      </c>
      <c r="AA95" s="1253">
        <f t="shared" si="1"/>
        <v>2.2161699999999999E-2</v>
      </c>
      <c r="AB95" s="887"/>
    </row>
    <row r="96" spans="1:28" s="369" customFormat="1" ht="16.149999999999999" customHeight="1" outlineLevel="1">
      <c r="A96" s="143">
        <f>ROW()</f>
        <v>96</v>
      </c>
      <c r="B96" s="1154"/>
      <c r="C96" s="1154"/>
      <c r="D96" s="44"/>
      <c r="E96" s="44"/>
      <c r="F96" s="1248" t="s">
        <v>672</v>
      </c>
      <c r="G96" s="1248" t="s">
        <v>673</v>
      </c>
      <c r="H96" s="1249" t="s">
        <v>679</v>
      </c>
      <c r="I96" s="1248" t="s">
        <v>680</v>
      </c>
      <c r="J96" s="1250">
        <v>0.58870647000000009</v>
      </c>
      <c r="K96" s="1251" t="s">
        <v>586</v>
      </c>
      <c r="L96" s="1250">
        <v>0.10166408999999998</v>
      </c>
      <c r="M96" s="1251" t="s">
        <v>586</v>
      </c>
      <c r="N96" s="1250">
        <v>0.42594300000000002</v>
      </c>
      <c r="O96" s="1250" t="s">
        <v>586</v>
      </c>
      <c r="P96" s="1250" t="s">
        <v>586</v>
      </c>
      <c r="Q96" s="1252" t="s">
        <v>586</v>
      </c>
      <c r="R96" s="1253">
        <f t="shared" si="0"/>
        <v>1.11631356</v>
      </c>
      <c r="S96" s="1250" t="s">
        <v>586</v>
      </c>
      <c r="T96" s="1254" t="s">
        <v>586</v>
      </c>
      <c r="U96" s="1250" t="s">
        <v>586</v>
      </c>
      <c r="V96" s="1254" t="s">
        <v>586</v>
      </c>
      <c r="W96" s="1250" t="s">
        <v>586</v>
      </c>
      <c r="X96" s="1250" t="s">
        <v>586</v>
      </c>
      <c r="Y96" s="1250" t="s">
        <v>586</v>
      </c>
      <c r="Z96" s="1252" t="s">
        <v>586</v>
      </c>
      <c r="AA96" s="1253">
        <f t="shared" si="1"/>
        <v>0</v>
      </c>
      <c r="AB96" s="887"/>
    </row>
    <row r="97" spans="1:28" s="369" customFormat="1" ht="16.149999999999999" customHeight="1" outlineLevel="1">
      <c r="A97" s="143">
        <f>ROW()</f>
        <v>97</v>
      </c>
      <c r="B97" s="1154"/>
      <c r="C97" s="1154"/>
      <c r="D97" s="44"/>
      <c r="E97" s="44"/>
      <c r="F97" s="1248" t="s">
        <v>681</v>
      </c>
      <c r="G97" s="1248" t="s">
        <v>682</v>
      </c>
      <c r="H97" s="1249" t="s">
        <v>683</v>
      </c>
      <c r="I97" s="1248" t="s">
        <v>684</v>
      </c>
      <c r="J97" s="1250">
        <v>0.13024163999999999</v>
      </c>
      <c r="K97" s="1251" t="s">
        <v>586</v>
      </c>
      <c r="L97" s="1250">
        <v>0.21450696000000008</v>
      </c>
      <c r="M97" s="1251" t="s">
        <v>586</v>
      </c>
      <c r="N97" s="1250">
        <v>1.464399</v>
      </c>
      <c r="O97" s="1250" t="s">
        <v>586</v>
      </c>
      <c r="P97" s="1250" t="s">
        <v>586</v>
      </c>
      <c r="Q97" s="1252" t="s">
        <v>586</v>
      </c>
      <c r="R97" s="1253">
        <f t="shared" si="0"/>
        <v>1.8091476000000002</v>
      </c>
      <c r="S97" s="1250">
        <v>0.16067953999999998</v>
      </c>
      <c r="T97" s="1254" t="s">
        <v>586</v>
      </c>
      <c r="U97" s="1250">
        <v>0.27063566606677564</v>
      </c>
      <c r="V97" s="1254" t="s">
        <v>586</v>
      </c>
      <c r="W97" s="1250">
        <v>1.6487725800000002</v>
      </c>
      <c r="X97" s="1250">
        <v>0</v>
      </c>
      <c r="Y97" s="1250" t="s">
        <v>586</v>
      </c>
      <c r="Z97" s="1252" t="s">
        <v>586</v>
      </c>
      <c r="AA97" s="1253">
        <f t="shared" si="1"/>
        <v>2.0800877860667759</v>
      </c>
      <c r="AB97" s="887"/>
    </row>
    <row r="98" spans="1:28" s="369" customFormat="1" ht="16.149999999999999" customHeight="1" outlineLevel="1">
      <c r="A98" s="143">
        <f>ROW()</f>
        <v>98</v>
      </c>
      <c r="B98" s="1154"/>
      <c r="C98" s="1154"/>
      <c r="D98" s="44"/>
      <c r="E98" s="44"/>
      <c r="F98" s="1248" t="s">
        <v>681</v>
      </c>
      <c r="G98" s="1248" t="s">
        <v>682</v>
      </c>
      <c r="H98" s="1249" t="s">
        <v>422</v>
      </c>
      <c r="I98" s="1248" t="s">
        <v>599</v>
      </c>
      <c r="J98" s="1250">
        <v>0</v>
      </c>
      <c r="K98" s="1251" t="s">
        <v>586</v>
      </c>
      <c r="L98" s="1250" t="s">
        <v>586</v>
      </c>
      <c r="M98" s="1251" t="s">
        <v>586</v>
      </c>
      <c r="N98" s="1250" t="s">
        <v>586</v>
      </c>
      <c r="O98" s="1250">
        <v>1.2866400000000001E-3</v>
      </c>
      <c r="P98" s="1250" t="s">
        <v>586</v>
      </c>
      <c r="Q98" s="1252" t="s">
        <v>586</v>
      </c>
      <c r="R98" s="1253">
        <f t="shared" si="0"/>
        <v>1.2866400000000001E-3</v>
      </c>
      <c r="S98" s="1250">
        <v>0</v>
      </c>
      <c r="T98" s="1254" t="s">
        <v>586</v>
      </c>
      <c r="U98" s="1250">
        <v>0</v>
      </c>
      <c r="V98" s="1254" t="s">
        <v>586</v>
      </c>
      <c r="W98" s="1250">
        <v>0</v>
      </c>
      <c r="X98" s="1250">
        <v>9.6913000000000001E-4</v>
      </c>
      <c r="Y98" s="1250" t="s">
        <v>586</v>
      </c>
      <c r="Z98" s="1252" t="s">
        <v>586</v>
      </c>
      <c r="AA98" s="1253">
        <f t="shared" si="1"/>
        <v>9.6913000000000001E-4</v>
      </c>
      <c r="AB98" s="887"/>
    </row>
    <row r="99" spans="1:28" s="369" customFormat="1" ht="16.149999999999999" customHeight="1" outlineLevel="1">
      <c r="A99" s="143">
        <f>ROW()</f>
        <v>99</v>
      </c>
      <c r="B99" s="1154"/>
      <c r="C99" s="1154"/>
      <c r="D99" s="44"/>
      <c r="E99" s="44"/>
      <c r="F99" s="1248" t="s">
        <v>685</v>
      </c>
      <c r="G99" s="1248" t="s">
        <v>686</v>
      </c>
      <c r="H99" s="1249" t="s">
        <v>683</v>
      </c>
      <c r="I99" s="1248" t="s">
        <v>684</v>
      </c>
      <c r="J99" s="1250">
        <v>0.11973936</v>
      </c>
      <c r="K99" s="1251" t="s">
        <v>586</v>
      </c>
      <c r="L99" s="1250">
        <v>0.26994972</v>
      </c>
      <c r="M99" s="1251" t="s">
        <v>586</v>
      </c>
      <c r="N99" s="1250">
        <v>0.51409403999999981</v>
      </c>
      <c r="O99" s="1250" t="s">
        <v>586</v>
      </c>
      <c r="P99" s="1250" t="s">
        <v>586</v>
      </c>
      <c r="Q99" s="1252" t="s">
        <v>586</v>
      </c>
      <c r="R99" s="1253">
        <f t="shared" si="0"/>
        <v>0.90378311999999983</v>
      </c>
      <c r="S99" s="1250">
        <v>0.14146648000000001</v>
      </c>
      <c r="T99" s="1254" t="s">
        <v>586</v>
      </c>
      <c r="U99" s="1250">
        <v>0.33438957696330818</v>
      </c>
      <c r="V99" s="1254" t="s">
        <v>586</v>
      </c>
      <c r="W99" s="1250">
        <v>0.62089793999999998</v>
      </c>
      <c r="X99" s="1250">
        <v>0</v>
      </c>
      <c r="Y99" s="1250" t="s">
        <v>586</v>
      </c>
      <c r="Z99" s="1252" t="s">
        <v>586</v>
      </c>
      <c r="AA99" s="1253">
        <f t="shared" si="1"/>
        <v>1.0967539969633082</v>
      </c>
      <c r="AB99" s="887"/>
    </row>
    <row r="100" spans="1:28" s="369" customFormat="1" ht="16.149999999999999" customHeight="1" outlineLevel="1">
      <c r="A100" s="143">
        <f>ROW()</f>
        <v>100</v>
      </c>
      <c r="B100" s="1154"/>
      <c r="C100" s="1154"/>
      <c r="D100" s="44"/>
      <c r="E100" s="44"/>
      <c r="F100" s="1248" t="s">
        <v>685</v>
      </c>
      <c r="G100" s="1248" t="s">
        <v>686</v>
      </c>
      <c r="H100" s="1249" t="s">
        <v>422</v>
      </c>
      <c r="I100" s="1248" t="s">
        <v>599</v>
      </c>
      <c r="J100" s="1250" t="s">
        <v>586</v>
      </c>
      <c r="K100" s="1251" t="s">
        <v>586</v>
      </c>
      <c r="L100" s="1250" t="s">
        <v>586</v>
      </c>
      <c r="M100" s="1251" t="s">
        <v>586</v>
      </c>
      <c r="N100" s="1250" t="s">
        <v>586</v>
      </c>
      <c r="O100" s="1250">
        <v>5.2920000000000018E-4</v>
      </c>
      <c r="P100" s="1250" t="s">
        <v>586</v>
      </c>
      <c r="Q100" s="1252" t="s">
        <v>586</v>
      </c>
      <c r="R100" s="1253">
        <f t="shared" si="0"/>
        <v>5.2920000000000018E-4</v>
      </c>
      <c r="S100" s="1250">
        <v>0</v>
      </c>
      <c r="T100" s="1254" t="s">
        <v>586</v>
      </c>
      <c r="U100" s="1250">
        <v>0</v>
      </c>
      <c r="V100" s="1254" t="s">
        <v>586</v>
      </c>
      <c r="W100" s="1250">
        <v>0</v>
      </c>
      <c r="X100" s="1250">
        <v>4.1786999999999998E-4</v>
      </c>
      <c r="Y100" s="1250" t="s">
        <v>586</v>
      </c>
      <c r="Z100" s="1252" t="s">
        <v>586</v>
      </c>
      <c r="AA100" s="1253">
        <f t="shared" si="1"/>
        <v>4.1786999999999998E-4</v>
      </c>
      <c r="AB100" s="887"/>
    </row>
    <row r="101" spans="1:28" s="369" customFormat="1" ht="16.149999999999999" customHeight="1" outlineLevel="1">
      <c r="A101" s="143">
        <f>ROW()</f>
        <v>101</v>
      </c>
      <c r="B101" s="1154"/>
      <c r="C101" s="1154"/>
      <c r="D101" s="44"/>
      <c r="E101" s="44"/>
      <c r="F101" s="1248" t="s">
        <v>687</v>
      </c>
      <c r="G101" s="1248" t="s">
        <v>688</v>
      </c>
      <c r="H101" s="1249" t="s">
        <v>676</v>
      </c>
      <c r="I101" s="1248" t="s">
        <v>611</v>
      </c>
      <c r="J101" s="1250">
        <v>2.3297999999999999E-2</v>
      </c>
      <c r="K101" s="1251" t="s">
        <v>586</v>
      </c>
      <c r="L101" s="1250">
        <v>0.45330984000000002</v>
      </c>
      <c r="M101" s="1251" t="s">
        <v>586</v>
      </c>
      <c r="N101" s="1250" t="s">
        <v>586</v>
      </c>
      <c r="O101" s="1250" t="s">
        <v>586</v>
      </c>
      <c r="P101" s="1250" t="s">
        <v>586</v>
      </c>
      <c r="Q101" s="1252" t="s">
        <v>586</v>
      </c>
      <c r="R101" s="1253">
        <f t="shared" si="0"/>
        <v>0.47660784</v>
      </c>
      <c r="S101" s="1250">
        <v>2.6353670000000003E-2</v>
      </c>
      <c r="T101" s="1254" t="s">
        <v>586</v>
      </c>
      <c r="U101" s="1250">
        <v>0.54320509894478142</v>
      </c>
      <c r="V101" s="1254" t="s">
        <v>586</v>
      </c>
      <c r="W101" s="1250">
        <v>7.7385100000000012E-2</v>
      </c>
      <c r="X101" s="1250">
        <v>0</v>
      </c>
      <c r="Y101" s="1250" t="s">
        <v>586</v>
      </c>
      <c r="Z101" s="1252" t="s">
        <v>586</v>
      </c>
      <c r="AA101" s="1253">
        <f t="shared" si="1"/>
        <v>0.6469438689447814</v>
      </c>
      <c r="AB101" s="887"/>
    </row>
    <row r="102" spans="1:28" s="369" customFormat="1" ht="16.149999999999999" customHeight="1" outlineLevel="1">
      <c r="A102" s="143">
        <f>ROW()</f>
        <v>102</v>
      </c>
      <c r="B102" s="1154"/>
      <c r="C102" s="1154"/>
      <c r="D102" s="44"/>
      <c r="E102" s="44"/>
      <c r="F102" s="1248" t="s">
        <v>687</v>
      </c>
      <c r="G102" s="1248" t="s">
        <v>688</v>
      </c>
      <c r="H102" s="1249" t="s">
        <v>422</v>
      </c>
      <c r="I102" s="1248" t="s">
        <v>599</v>
      </c>
      <c r="J102" s="1250" t="s">
        <v>586</v>
      </c>
      <c r="K102" s="1251" t="s">
        <v>586</v>
      </c>
      <c r="L102" s="1250" t="s">
        <v>586</v>
      </c>
      <c r="M102" s="1251" t="s">
        <v>586</v>
      </c>
      <c r="N102" s="1250" t="s">
        <v>586</v>
      </c>
      <c r="O102" s="1250">
        <v>1.8564000000000002E-4</v>
      </c>
      <c r="P102" s="1250" t="s">
        <v>586</v>
      </c>
      <c r="Q102" s="1252" t="s">
        <v>586</v>
      </c>
      <c r="R102" s="1253">
        <f t="shared" si="0"/>
        <v>1.8564000000000002E-4</v>
      </c>
      <c r="S102" s="1250">
        <v>0</v>
      </c>
      <c r="T102" s="1254" t="s">
        <v>586</v>
      </c>
      <c r="U102" s="1250">
        <v>0</v>
      </c>
      <c r="V102" s="1254" t="s">
        <v>586</v>
      </c>
      <c r="W102" s="1250">
        <v>0</v>
      </c>
      <c r="X102" s="1250">
        <v>1.7185E-4</v>
      </c>
      <c r="Y102" s="1250" t="s">
        <v>586</v>
      </c>
      <c r="Z102" s="1252" t="s">
        <v>586</v>
      </c>
      <c r="AA102" s="1253">
        <f t="shared" si="1"/>
        <v>1.7185E-4</v>
      </c>
      <c r="AB102" s="887"/>
    </row>
    <row r="103" spans="1:28" s="369" customFormat="1" ht="16.149999999999999" customHeight="1" outlineLevel="1">
      <c r="A103" s="143">
        <f>ROW()</f>
        <v>103</v>
      </c>
      <c r="B103" s="1154"/>
      <c r="C103" s="1154"/>
      <c r="D103" s="44"/>
      <c r="E103" s="44"/>
      <c r="F103" s="1248" t="s">
        <v>689</v>
      </c>
      <c r="G103" s="1248" t="s">
        <v>690</v>
      </c>
      <c r="H103" s="1249" t="s">
        <v>691</v>
      </c>
      <c r="I103" s="1248" t="s">
        <v>692</v>
      </c>
      <c r="J103" s="1250">
        <v>0.4226704799999999</v>
      </c>
      <c r="K103" s="1251" t="s">
        <v>586</v>
      </c>
      <c r="L103" s="1250">
        <v>1.3891407600000001</v>
      </c>
      <c r="M103" s="1251" t="s">
        <v>586</v>
      </c>
      <c r="N103" s="1250">
        <v>4.0488860399999993</v>
      </c>
      <c r="O103" s="1250" t="s">
        <v>586</v>
      </c>
      <c r="P103" s="1250">
        <v>0.41091936000000012</v>
      </c>
      <c r="Q103" s="1252" t="s">
        <v>586</v>
      </c>
      <c r="R103" s="1253">
        <f t="shared" si="0"/>
        <v>6.2716166399999995</v>
      </c>
      <c r="S103" s="1250">
        <v>0.50633819999999996</v>
      </c>
      <c r="T103" s="1254" t="s">
        <v>586</v>
      </c>
      <c r="U103" s="1250">
        <v>1.886954475431903</v>
      </c>
      <c r="V103" s="1254" t="s">
        <v>586</v>
      </c>
      <c r="W103" s="1250">
        <v>4.7116560400000003</v>
      </c>
      <c r="X103" s="1250">
        <v>0</v>
      </c>
      <c r="Y103" s="1250">
        <v>0.41091936000000012</v>
      </c>
      <c r="Z103" s="1252" t="s">
        <v>586</v>
      </c>
      <c r="AA103" s="1253">
        <f t="shared" si="1"/>
        <v>7.5158680754319036</v>
      </c>
      <c r="AB103" s="887"/>
    </row>
    <row r="104" spans="1:28" s="369" customFormat="1" ht="16.149999999999999" customHeight="1" outlineLevel="1">
      <c r="A104" s="143">
        <f>ROW()</f>
        <v>104</v>
      </c>
      <c r="B104" s="1154"/>
      <c r="C104" s="1154"/>
      <c r="D104" s="44"/>
      <c r="E104" s="44"/>
      <c r="F104" s="1248" t="s">
        <v>689</v>
      </c>
      <c r="G104" s="1248" t="s">
        <v>690</v>
      </c>
      <c r="H104" s="1249" t="s">
        <v>422</v>
      </c>
      <c r="I104" s="1248" t="s">
        <v>599</v>
      </c>
      <c r="J104" s="1250" t="s">
        <v>586</v>
      </c>
      <c r="K104" s="1251" t="s">
        <v>586</v>
      </c>
      <c r="L104" s="1250" t="s">
        <v>586</v>
      </c>
      <c r="M104" s="1251" t="s">
        <v>586</v>
      </c>
      <c r="N104" s="1250" t="s">
        <v>586</v>
      </c>
      <c r="O104" s="1250">
        <v>4.1200800000000008E-3</v>
      </c>
      <c r="P104" s="1250" t="s">
        <v>586</v>
      </c>
      <c r="Q104" s="1252" t="s">
        <v>586</v>
      </c>
      <c r="R104" s="1253">
        <f t="shared" si="0"/>
        <v>4.1200800000000008E-3</v>
      </c>
      <c r="S104" s="1250">
        <v>0</v>
      </c>
      <c r="T104" s="1254" t="s">
        <v>586</v>
      </c>
      <c r="U104" s="1250">
        <v>0</v>
      </c>
      <c r="V104" s="1254" t="s">
        <v>586</v>
      </c>
      <c r="W104" s="1250">
        <v>0</v>
      </c>
      <c r="X104" s="1250">
        <v>3.1589399999999998E-3</v>
      </c>
      <c r="Y104" s="1250" t="s">
        <v>586</v>
      </c>
      <c r="Z104" s="1252" t="s">
        <v>586</v>
      </c>
      <c r="AA104" s="1253">
        <f t="shared" si="1"/>
        <v>3.1589399999999998E-3</v>
      </c>
      <c r="AB104" s="887"/>
    </row>
    <row r="105" spans="1:28" s="369" customFormat="1" ht="16.149999999999999" customHeight="1" outlineLevel="1">
      <c r="A105" s="143">
        <f>ROW()</f>
        <v>105</v>
      </c>
      <c r="B105" s="1154"/>
      <c r="C105" s="1154"/>
      <c r="D105" s="44"/>
      <c r="E105" s="44"/>
      <c r="F105" s="1248" t="s">
        <v>693</v>
      </c>
      <c r="G105" s="1248" t="s">
        <v>694</v>
      </c>
      <c r="H105" s="1249" t="s">
        <v>695</v>
      </c>
      <c r="I105" s="1248" t="s">
        <v>696</v>
      </c>
      <c r="J105" s="1250">
        <v>3.1434480000000008E-2</v>
      </c>
      <c r="K105" s="1251" t="s">
        <v>586</v>
      </c>
      <c r="L105" s="1250">
        <v>0.33118835999999996</v>
      </c>
      <c r="M105" s="1251" t="s">
        <v>586</v>
      </c>
      <c r="N105" s="1250">
        <v>5.2085759999999981E-2</v>
      </c>
      <c r="O105" s="1250" t="s">
        <v>586</v>
      </c>
      <c r="P105" s="1250" t="s">
        <v>586</v>
      </c>
      <c r="Q105" s="1252" t="s">
        <v>586</v>
      </c>
      <c r="R105" s="1253">
        <f t="shared" si="0"/>
        <v>0.41470859999999993</v>
      </c>
      <c r="S105" s="1250">
        <v>3.6503500000000001E-2</v>
      </c>
      <c r="T105" s="1254" t="s">
        <v>586</v>
      </c>
      <c r="U105" s="1250">
        <v>0.4152083619447175</v>
      </c>
      <c r="V105" s="1254" t="s">
        <v>586</v>
      </c>
      <c r="W105" s="1250">
        <v>6.5166399999999999E-2</v>
      </c>
      <c r="X105" s="1250">
        <v>0</v>
      </c>
      <c r="Y105" s="1250" t="s">
        <v>586</v>
      </c>
      <c r="Z105" s="1252" t="s">
        <v>586</v>
      </c>
      <c r="AA105" s="1253">
        <f t="shared" si="1"/>
        <v>0.51687826194471753</v>
      </c>
      <c r="AB105" s="887"/>
    </row>
    <row r="106" spans="1:28" s="369" customFormat="1" ht="16.149999999999999" customHeight="1" outlineLevel="1">
      <c r="A106" s="143">
        <f>ROW()</f>
        <v>106</v>
      </c>
      <c r="B106" s="1154"/>
      <c r="C106" s="1154"/>
      <c r="D106" s="44"/>
      <c r="E106" s="44"/>
      <c r="F106" s="1248" t="s">
        <v>693</v>
      </c>
      <c r="G106" s="1248" t="s">
        <v>694</v>
      </c>
      <c r="H106" s="1249" t="s">
        <v>422</v>
      </c>
      <c r="I106" s="1248" t="s">
        <v>599</v>
      </c>
      <c r="J106" s="1250" t="s">
        <v>586</v>
      </c>
      <c r="K106" s="1251" t="s">
        <v>586</v>
      </c>
      <c r="L106" s="1250" t="s">
        <v>586</v>
      </c>
      <c r="M106" s="1251" t="s">
        <v>586</v>
      </c>
      <c r="N106" s="1250" t="s">
        <v>586</v>
      </c>
      <c r="O106" s="1250">
        <v>1.1280000000000003E-4</v>
      </c>
      <c r="P106" s="1250" t="s">
        <v>586</v>
      </c>
      <c r="Q106" s="1252" t="s">
        <v>586</v>
      </c>
      <c r="R106" s="1253">
        <f t="shared" si="0"/>
        <v>1.1280000000000003E-4</v>
      </c>
      <c r="S106" s="1250">
        <v>0</v>
      </c>
      <c r="T106" s="1254" t="s">
        <v>586</v>
      </c>
      <c r="U106" s="1250">
        <v>0</v>
      </c>
      <c r="V106" s="1254" t="s">
        <v>586</v>
      </c>
      <c r="W106" s="1250">
        <v>0</v>
      </c>
      <c r="X106" s="1250">
        <v>8.4629999999999994E-5</v>
      </c>
      <c r="Y106" s="1250" t="s">
        <v>586</v>
      </c>
      <c r="Z106" s="1252" t="s">
        <v>586</v>
      </c>
      <c r="AA106" s="1253">
        <f t="shared" si="1"/>
        <v>8.4629999999999994E-5</v>
      </c>
      <c r="AB106" s="887"/>
    </row>
    <row r="107" spans="1:28" s="369" customFormat="1" ht="15.75" customHeight="1" outlineLevel="1">
      <c r="A107" s="143">
        <f>ROW()</f>
        <v>107</v>
      </c>
      <c r="B107" s="1154"/>
      <c r="C107" s="1154"/>
      <c r="D107" s="44"/>
      <c r="E107" s="44"/>
      <c r="F107" s="1248" t="s">
        <v>697</v>
      </c>
      <c r="G107" s="1248" t="s">
        <v>698</v>
      </c>
      <c r="H107" s="1249" t="s">
        <v>699</v>
      </c>
      <c r="I107" s="1248" t="s">
        <v>700</v>
      </c>
      <c r="J107" s="1250">
        <v>3.8098560000000004E-2</v>
      </c>
      <c r="K107" s="1251" t="s">
        <v>586</v>
      </c>
      <c r="L107" s="1250">
        <v>0.57562572000000001</v>
      </c>
      <c r="M107" s="1251" t="s">
        <v>586</v>
      </c>
      <c r="N107" s="1250">
        <v>6.6211559999999989E-2</v>
      </c>
      <c r="O107" s="1250" t="s">
        <v>586</v>
      </c>
      <c r="P107" s="1250">
        <v>0.71311295999999968</v>
      </c>
      <c r="Q107" s="1252" t="s">
        <v>586</v>
      </c>
      <c r="R107" s="1253">
        <f t="shared" si="0"/>
        <v>1.3930487999999996</v>
      </c>
      <c r="S107" s="1250">
        <v>4.3173099999999999E-2</v>
      </c>
      <c r="T107" s="1254" t="s">
        <v>586</v>
      </c>
      <c r="U107" s="1250">
        <v>0.65048023891819073</v>
      </c>
      <c r="V107" s="1254" t="s">
        <v>586</v>
      </c>
      <c r="W107" s="1250">
        <v>7.58186E-2</v>
      </c>
      <c r="X107" s="1250">
        <v>0</v>
      </c>
      <c r="Y107" s="1250">
        <v>0.71311295999999968</v>
      </c>
      <c r="Z107" s="1252" t="s">
        <v>586</v>
      </c>
      <c r="AA107" s="1253">
        <f t="shared" si="1"/>
        <v>1.4825848989181902</v>
      </c>
      <c r="AB107" s="887"/>
    </row>
    <row r="108" spans="1:28" s="369" customFormat="1" ht="16.149999999999999" customHeight="1" outlineLevel="1">
      <c r="A108" s="143">
        <f>ROW()</f>
        <v>108</v>
      </c>
      <c r="B108" s="1154"/>
      <c r="C108" s="1154"/>
      <c r="D108" s="44"/>
      <c r="E108" s="44"/>
      <c r="F108" s="1248" t="s">
        <v>697</v>
      </c>
      <c r="G108" s="1248" t="s">
        <v>698</v>
      </c>
      <c r="H108" s="1249" t="s">
        <v>422</v>
      </c>
      <c r="I108" s="1248" t="s">
        <v>599</v>
      </c>
      <c r="J108" s="1250" t="s">
        <v>586</v>
      </c>
      <c r="K108" s="1251" t="s">
        <v>586</v>
      </c>
      <c r="L108" s="1250" t="s">
        <v>586</v>
      </c>
      <c r="M108" s="1251" t="s">
        <v>586</v>
      </c>
      <c r="N108" s="1250" t="s">
        <v>586</v>
      </c>
      <c r="O108" s="1250">
        <v>2.4864E-4</v>
      </c>
      <c r="P108" s="1250" t="s">
        <v>586</v>
      </c>
      <c r="Q108" s="1252" t="s">
        <v>586</v>
      </c>
      <c r="R108" s="1253">
        <f t="shared" ref="R108:R171" si="2">SUM(J108:Q108)</f>
        <v>2.4864E-4</v>
      </c>
      <c r="S108" s="1250">
        <v>0</v>
      </c>
      <c r="T108" s="1254" t="s">
        <v>586</v>
      </c>
      <c r="U108" s="1250">
        <v>0</v>
      </c>
      <c r="V108" s="1254" t="s">
        <v>586</v>
      </c>
      <c r="W108" s="1250">
        <v>0</v>
      </c>
      <c r="X108" s="1250">
        <v>1.7613999999999998E-4</v>
      </c>
      <c r="Y108" s="1250" t="s">
        <v>586</v>
      </c>
      <c r="Z108" s="1252" t="s">
        <v>586</v>
      </c>
      <c r="AA108" s="1253">
        <f t="shared" ref="AA108:AA171" si="3">SUM(S108:Z108)</f>
        <v>1.7613999999999998E-4</v>
      </c>
      <c r="AB108" s="887"/>
    </row>
    <row r="109" spans="1:28" s="369" customFormat="1" ht="16.149999999999999" customHeight="1" outlineLevel="1">
      <c r="A109" s="143">
        <f>ROW()</f>
        <v>109</v>
      </c>
      <c r="B109" s="1154"/>
      <c r="C109" s="1154"/>
      <c r="D109" s="44"/>
      <c r="E109" s="44"/>
      <c r="F109" s="1248" t="s">
        <v>701</v>
      </c>
      <c r="G109" s="1248" t="s">
        <v>702</v>
      </c>
      <c r="H109" s="1249" t="s">
        <v>703</v>
      </c>
      <c r="I109" s="1248" t="s">
        <v>704</v>
      </c>
      <c r="J109" s="1250">
        <v>8.7498359999999997E-2</v>
      </c>
      <c r="K109" s="1251" t="s">
        <v>586</v>
      </c>
      <c r="L109" s="1250">
        <v>3.3208438800000009</v>
      </c>
      <c r="M109" s="1251" t="s">
        <v>586</v>
      </c>
      <c r="N109" s="1250">
        <v>4.2622559999999997E-2</v>
      </c>
      <c r="O109" s="1250" t="s">
        <v>586</v>
      </c>
      <c r="P109" s="1250" t="s">
        <v>586</v>
      </c>
      <c r="Q109" s="1252" t="s">
        <v>586</v>
      </c>
      <c r="R109" s="1253">
        <f t="shared" si="2"/>
        <v>3.4509648000000008</v>
      </c>
      <c r="S109" s="1250">
        <v>0.10821599000000001</v>
      </c>
      <c r="T109" s="1254" t="s">
        <v>586</v>
      </c>
      <c r="U109" s="1250">
        <v>3.6815335534562736</v>
      </c>
      <c r="V109" s="1254" t="s">
        <v>586</v>
      </c>
      <c r="W109" s="1250">
        <v>2.9499849999999998E-2</v>
      </c>
      <c r="X109" s="1250">
        <v>0</v>
      </c>
      <c r="Y109" s="1250" t="s">
        <v>586</v>
      </c>
      <c r="Z109" s="1252" t="s">
        <v>586</v>
      </c>
      <c r="AA109" s="1253">
        <f t="shared" si="3"/>
        <v>3.8192493934562739</v>
      </c>
      <c r="AB109" s="887"/>
    </row>
    <row r="110" spans="1:28" s="369" customFormat="1" ht="16.149999999999999" customHeight="1" outlineLevel="1">
      <c r="A110" s="143">
        <f>ROW()</f>
        <v>110</v>
      </c>
      <c r="B110" s="1154"/>
      <c r="C110" s="1154"/>
      <c r="D110" s="44"/>
      <c r="E110" s="44"/>
      <c r="F110" s="1248" t="s">
        <v>701</v>
      </c>
      <c r="G110" s="1248" t="s">
        <v>702</v>
      </c>
      <c r="H110" s="1249" t="s">
        <v>705</v>
      </c>
      <c r="I110" s="1248" t="s">
        <v>706</v>
      </c>
      <c r="J110" s="1250">
        <v>0.11476656000000002</v>
      </c>
      <c r="K110" s="1251" t="s">
        <v>586</v>
      </c>
      <c r="L110" s="1250">
        <v>11.68809336</v>
      </c>
      <c r="M110" s="1251" t="s">
        <v>586</v>
      </c>
      <c r="N110" s="1250">
        <v>8.7606119999999996E-2</v>
      </c>
      <c r="O110" s="1250" t="s">
        <v>586</v>
      </c>
      <c r="P110" s="1250" t="s">
        <v>586</v>
      </c>
      <c r="Q110" s="1252" t="s">
        <v>586</v>
      </c>
      <c r="R110" s="1253">
        <f t="shared" si="2"/>
        <v>11.89046604</v>
      </c>
      <c r="S110" s="1250">
        <v>0.14036441999999999</v>
      </c>
      <c r="T110" s="1254" t="s">
        <v>586</v>
      </c>
      <c r="U110" s="1250">
        <v>12.693971351234156</v>
      </c>
      <c r="V110" s="1254" t="s">
        <v>586</v>
      </c>
      <c r="W110" s="1250">
        <v>0.11046539999999999</v>
      </c>
      <c r="X110" s="1250">
        <v>0</v>
      </c>
      <c r="Y110" s="1250" t="s">
        <v>586</v>
      </c>
      <c r="Z110" s="1252" t="s">
        <v>586</v>
      </c>
      <c r="AA110" s="1253">
        <f t="shared" si="3"/>
        <v>12.944801171234156</v>
      </c>
      <c r="AB110" s="887"/>
    </row>
    <row r="111" spans="1:28" s="369" customFormat="1" ht="16.149999999999999" customHeight="1" outlineLevel="1">
      <c r="A111" s="143">
        <f>ROW()</f>
        <v>111</v>
      </c>
      <c r="B111" s="1154"/>
      <c r="C111" s="1154"/>
      <c r="D111" s="44"/>
      <c r="E111" s="44"/>
      <c r="F111" s="1248" t="s">
        <v>701</v>
      </c>
      <c r="G111" s="1248" t="s">
        <v>702</v>
      </c>
      <c r="H111" s="1249" t="s">
        <v>707</v>
      </c>
      <c r="I111" s="1248" t="s">
        <v>708</v>
      </c>
      <c r="J111" s="1250">
        <v>0.65724656999999997</v>
      </c>
      <c r="K111" s="1251" t="s">
        <v>586</v>
      </c>
      <c r="L111" s="1250" t="s">
        <v>586</v>
      </c>
      <c r="M111" s="1251" t="s">
        <v>586</v>
      </c>
      <c r="N111" s="1250" t="s">
        <v>586</v>
      </c>
      <c r="O111" s="1250" t="s">
        <v>586</v>
      </c>
      <c r="P111" s="1250" t="s">
        <v>586</v>
      </c>
      <c r="Q111" s="1252" t="s">
        <v>586</v>
      </c>
      <c r="R111" s="1253">
        <f t="shared" si="2"/>
        <v>0.65724656999999997</v>
      </c>
      <c r="S111" s="1250" t="s">
        <v>586</v>
      </c>
      <c r="T111" s="1254" t="s">
        <v>586</v>
      </c>
      <c r="U111" s="1250" t="s">
        <v>586</v>
      </c>
      <c r="V111" s="1254" t="s">
        <v>586</v>
      </c>
      <c r="W111" s="1250" t="s">
        <v>586</v>
      </c>
      <c r="X111" s="1250" t="s">
        <v>586</v>
      </c>
      <c r="Y111" s="1250" t="s">
        <v>586</v>
      </c>
      <c r="Z111" s="1252" t="s">
        <v>586</v>
      </c>
      <c r="AA111" s="1253">
        <f t="shared" si="3"/>
        <v>0</v>
      </c>
      <c r="AB111" s="887"/>
    </row>
    <row r="112" spans="1:28" s="369" customFormat="1" ht="16.149999999999999" customHeight="1" outlineLevel="1">
      <c r="A112" s="143">
        <f>ROW()</f>
        <v>112</v>
      </c>
      <c r="B112" s="1154"/>
      <c r="C112" s="1154"/>
      <c r="D112" s="44"/>
      <c r="E112" s="44"/>
      <c r="F112" s="1248" t="s">
        <v>701</v>
      </c>
      <c r="G112" s="1248" t="s">
        <v>702</v>
      </c>
      <c r="H112" s="1249" t="s">
        <v>709</v>
      </c>
      <c r="I112" s="1248" t="s">
        <v>710</v>
      </c>
      <c r="J112" s="1250">
        <v>14.399162039999998</v>
      </c>
      <c r="K112" s="1251" t="s">
        <v>586</v>
      </c>
      <c r="L112" s="1250">
        <v>18.465016080000002</v>
      </c>
      <c r="M112" s="1251" t="s">
        <v>586</v>
      </c>
      <c r="N112" s="1250" t="s">
        <v>586</v>
      </c>
      <c r="O112" s="1250" t="s">
        <v>586</v>
      </c>
      <c r="P112" s="1250" t="s">
        <v>586</v>
      </c>
      <c r="Q112" s="1252" t="s">
        <v>586</v>
      </c>
      <c r="R112" s="1253">
        <f t="shared" si="2"/>
        <v>32.864178119999998</v>
      </c>
      <c r="S112" s="1250">
        <v>17.909417770000001</v>
      </c>
      <c r="T112" s="1254" t="s">
        <v>586</v>
      </c>
      <c r="U112" s="1250">
        <v>20.01303588511227</v>
      </c>
      <c r="V112" s="1254" t="s">
        <v>586</v>
      </c>
      <c r="W112" s="1250">
        <v>0</v>
      </c>
      <c r="X112" s="1250">
        <v>0</v>
      </c>
      <c r="Y112" s="1250" t="s">
        <v>586</v>
      </c>
      <c r="Z112" s="1252" t="s">
        <v>586</v>
      </c>
      <c r="AA112" s="1253">
        <f t="shared" si="3"/>
        <v>37.922453655112271</v>
      </c>
      <c r="AB112" s="887"/>
    </row>
    <row r="113" spans="1:28" s="369" customFormat="1" ht="16.149999999999999" customHeight="1" outlineLevel="1">
      <c r="A113" s="143">
        <f>ROW()</f>
        <v>113</v>
      </c>
      <c r="B113" s="1154"/>
      <c r="C113" s="1154"/>
      <c r="D113" s="44"/>
      <c r="E113" s="44"/>
      <c r="F113" s="1248" t="s">
        <v>701</v>
      </c>
      <c r="G113" s="1248" t="s">
        <v>702</v>
      </c>
      <c r="H113" s="1249" t="s">
        <v>711</v>
      </c>
      <c r="I113" s="1248" t="s">
        <v>712</v>
      </c>
      <c r="J113" s="1250">
        <v>1.2382153200000001</v>
      </c>
      <c r="K113" s="1251" t="s">
        <v>586</v>
      </c>
      <c r="L113" s="1250">
        <v>3.8225420399999996</v>
      </c>
      <c r="M113" s="1251" t="s">
        <v>586</v>
      </c>
      <c r="N113" s="1250">
        <v>0.10164792000000003</v>
      </c>
      <c r="O113" s="1250" t="s">
        <v>586</v>
      </c>
      <c r="P113" s="1250" t="s">
        <v>586</v>
      </c>
      <c r="Q113" s="1252" t="s">
        <v>586</v>
      </c>
      <c r="R113" s="1253">
        <f t="shared" si="2"/>
        <v>5.1624052800000007</v>
      </c>
      <c r="S113" s="1250">
        <v>1.5330671299999998</v>
      </c>
      <c r="T113" s="1254" t="s">
        <v>586</v>
      </c>
      <c r="U113" s="1250">
        <v>4.2549984997103305</v>
      </c>
      <c r="V113" s="1254" t="s">
        <v>586</v>
      </c>
      <c r="W113" s="1250">
        <v>0.10530265</v>
      </c>
      <c r="X113" s="1250">
        <v>0</v>
      </c>
      <c r="Y113" s="1250" t="s">
        <v>586</v>
      </c>
      <c r="Z113" s="1252" t="s">
        <v>586</v>
      </c>
      <c r="AA113" s="1253">
        <f t="shared" si="3"/>
        <v>5.8933682797103302</v>
      </c>
      <c r="AB113" s="887"/>
    </row>
    <row r="114" spans="1:28" s="369" customFormat="1" ht="16.149999999999999" customHeight="1" outlineLevel="1">
      <c r="A114" s="143">
        <f>ROW()</f>
        <v>114</v>
      </c>
      <c r="B114" s="1154"/>
      <c r="C114" s="1154"/>
      <c r="D114" s="44"/>
      <c r="E114" s="44"/>
      <c r="F114" s="1248" t="s">
        <v>701</v>
      </c>
      <c r="G114" s="1248" t="s">
        <v>702</v>
      </c>
      <c r="H114" s="1249" t="s">
        <v>713</v>
      </c>
      <c r="I114" s="1248" t="s">
        <v>714</v>
      </c>
      <c r="J114" s="1250">
        <v>0.60180971999999999</v>
      </c>
      <c r="K114" s="1251" t="s">
        <v>586</v>
      </c>
      <c r="L114" s="1250">
        <v>3.3505929600000006</v>
      </c>
      <c r="M114" s="1251" t="s">
        <v>586</v>
      </c>
      <c r="N114" s="1250">
        <v>7.5179640000000006E-2</v>
      </c>
      <c r="O114" s="1250" t="s">
        <v>586</v>
      </c>
      <c r="P114" s="1250" t="s">
        <v>586</v>
      </c>
      <c r="Q114" s="1252" t="s">
        <v>586</v>
      </c>
      <c r="R114" s="1253">
        <f t="shared" si="2"/>
        <v>4.0275823200000005</v>
      </c>
      <c r="S114" s="1250">
        <v>0.74525324000000004</v>
      </c>
      <c r="T114" s="1254" t="s">
        <v>586</v>
      </c>
      <c r="U114" s="1250">
        <v>3.7196414422717563</v>
      </c>
      <c r="V114" s="1254" t="s">
        <v>586</v>
      </c>
      <c r="W114" s="1250">
        <v>7.6672470000000006E-2</v>
      </c>
      <c r="X114" s="1250">
        <v>0</v>
      </c>
      <c r="Y114" s="1250" t="s">
        <v>586</v>
      </c>
      <c r="Z114" s="1252" t="s">
        <v>586</v>
      </c>
      <c r="AA114" s="1253">
        <f t="shared" si="3"/>
        <v>4.5415671522717567</v>
      </c>
      <c r="AB114" s="887"/>
    </row>
    <row r="115" spans="1:28" s="369" customFormat="1" ht="16.149999999999999" customHeight="1" outlineLevel="1">
      <c r="A115" s="143">
        <f>ROW()</f>
        <v>115</v>
      </c>
      <c r="B115" s="1154"/>
      <c r="C115" s="1154"/>
      <c r="D115" s="44"/>
      <c r="E115" s="44"/>
      <c r="F115" s="1248" t="s">
        <v>701</v>
      </c>
      <c r="G115" s="1248" t="s">
        <v>702</v>
      </c>
      <c r="H115" s="1249" t="s">
        <v>715</v>
      </c>
      <c r="I115" s="1248" t="s">
        <v>716</v>
      </c>
      <c r="J115" s="1250">
        <v>0.63543444000000004</v>
      </c>
      <c r="K115" s="1251" t="s">
        <v>586</v>
      </c>
      <c r="L115" s="1250">
        <v>3.326777400000001</v>
      </c>
      <c r="M115" s="1251" t="s">
        <v>586</v>
      </c>
      <c r="N115" s="1250">
        <v>7.1451719999999982E-2</v>
      </c>
      <c r="O115" s="1250" t="s">
        <v>586</v>
      </c>
      <c r="P115" s="1250" t="s">
        <v>586</v>
      </c>
      <c r="Q115" s="1252" t="s">
        <v>586</v>
      </c>
      <c r="R115" s="1253">
        <f t="shared" si="2"/>
        <v>4.0336635600000008</v>
      </c>
      <c r="S115" s="1250">
        <v>0.78745164000000001</v>
      </c>
      <c r="T115" s="1254" t="s">
        <v>586</v>
      </c>
      <c r="U115" s="1250">
        <v>3.6935184842662916</v>
      </c>
      <c r="V115" s="1254" t="s">
        <v>586</v>
      </c>
      <c r="W115" s="1250">
        <v>7.4044230000000003E-2</v>
      </c>
      <c r="X115" s="1250">
        <v>0</v>
      </c>
      <c r="Y115" s="1250" t="s">
        <v>586</v>
      </c>
      <c r="Z115" s="1252" t="s">
        <v>586</v>
      </c>
      <c r="AA115" s="1253">
        <f t="shared" si="3"/>
        <v>4.5550143542662918</v>
      </c>
      <c r="AB115" s="887"/>
    </row>
    <row r="116" spans="1:28" s="369" customFormat="1" ht="16.149999999999999" customHeight="1" outlineLevel="1">
      <c r="A116" s="143">
        <f>ROW()</f>
        <v>116</v>
      </c>
      <c r="B116" s="1154"/>
      <c r="C116" s="1154"/>
      <c r="D116" s="44"/>
      <c r="E116" s="44"/>
      <c r="F116" s="1248" t="s">
        <v>701</v>
      </c>
      <c r="G116" s="1248" t="s">
        <v>702</v>
      </c>
      <c r="H116" s="1249" t="s">
        <v>717</v>
      </c>
      <c r="I116" s="1248" t="s">
        <v>598</v>
      </c>
      <c r="J116" s="1250">
        <v>8.9572200000000018E-2</v>
      </c>
      <c r="K116" s="1251" t="s">
        <v>586</v>
      </c>
      <c r="L116" s="1250">
        <v>1.5137160000000002E-2</v>
      </c>
      <c r="M116" s="1251" t="s">
        <v>586</v>
      </c>
      <c r="N116" s="1250">
        <v>0.86413139999999977</v>
      </c>
      <c r="O116" s="1250" t="s">
        <v>586</v>
      </c>
      <c r="P116" s="1250" t="s">
        <v>586</v>
      </c>
      <c r="Q116" s="1252" t="s">
        <v>586</v>
      </c>
      <c r="R116" s="1253">
        <f t="shared" si="2"/>
        <v>0.96884075999999975</v>
      </c>
      <c r="S116" s="1250">
        <v>0.10043077</v>
      </c>
      <c r="T116" s="1254" t="s">
        <v>586</v>
      </c>
      <c r="U116" s="1250">
        <v>1.6034498745842968E-2</v>
      </c>
      <c r="V116" s="1254" t="s">
        <v>586</v>
      </c>
      <c r="W116" s="1250">
        <v>0.96260952</v>
      </c>
      <c r="X116" s="1250">
        <v>0</v>
      </c>
      <c r="Y116" s="1250" t="s">
        <v>586</v>
      </c>
      <c r="Z116" s="1252" t="s">
        <v>586</v>
      </c>
      <c r="AA116" s="1253">
        <f t="shared" si="3"/>
        <v>1.0790747887458429</v>
      </c>
      <c r="AB116" s="887"/>
    </row>
    <row r="117" spans="1:28" s="369" customFormat="1" ht="16.149999999999999" customHeight="1" outlineLevel="1">
      <c r="A117" s="143">
        <f>ROW()</f>
        <v>117</v>
      </c>
      <c r="B117" s="1154"/>
      <c r="C117" s="1154"/>
      <c r="D117" s="44"/>
      <c r="E117" s="44"/>
      <c r="F117" s="1248" t="s">
        <v>701</v>
      </c>
      <c r="G117" s="1248" t="s">
        <v>702</v>
      </c>
      <c r="H117" s="1249" t="s">
        <v>718</v>
      </c>
      <c r="I117" s="1248" t="s">
        <v>719</v>
      </c>
      <c r="J117" s="1250">
        <v>0.54141168000000006</v>
      </c>
      <c r="K117" s="1251" t="s">
        <v>586</v>
      </c>
      <c r="L117" s="1250">
        <v>1.8000121200000001</v>
      </c>
      <c r="M117" s="1251" t="s">
        <v>586</v>
      </c>
      <c r="N117" s="1250" t="s">
        <v>586</v>
      </c>
      <c r="O117" s="1250" t="s">
        <v>586</v>
      </c>
      <c r="P117" s="1250" t="s">
        <v>586</v>
      </c>
      <c r="Q117" s="1252" t="s">
        <v>586</v>
      </c>
      <c r="R117" s="1253">
        <f t="shared" si="2"/>
        <v>2.3414238000000003</v>
      </c>
      <c r="S117" s="1250">
        <v>0.69564403000000008</v>
      </c>
      <c r="T117" s="1254" t="s">
        <v>586</v>
      </c>
      <c r="U117" s="1250">
        <v>1.9922802155904387</v>
      </c>
      <c r="V117" s="1254" t="s">
        <v>586</v>
      </c>
      <c r="W117" s="1250">
        <v>0</v>
      </c>
      <c r="X117" s="1250">
        <v>0</v>
      </c>
      <c r="Y117" s="1250" t="s">
        <v>586</v>
      </c>
      <c r="Z117" s="1252" t="s">
        <v>586</v>
      </c>
      <c r="AA117" s="1253">
        <f t="shared" si="3"/>
        <v>2.6879242455904389</v>
      </c>
      <c r="AB117" s="887"/>
    </row>
    <row r="118" spans="1:28" s="369" customFormat="1" ht="16.149999999999999" customHeight="1" outlineLevel="1">
      <c r="A118" s="143">
        <f>ROW()</f>
        <v>118</v>
      </c>
      <c r="B118" s="1154"/>
      <c r="C118" s="1154"/>
      <c r="D118" s="44"/>
      <c r="E118" s="44"/>
      <c r="F118" s="1248" t="s">
        <v>701</v>
      </c>
      <c r="G118" s="1248" t="s">
        <v>702</v>
      </c>
      <c r="H118" s="1249" t="s">
        <v>422</v>
      </c>
      <c r="I118" s="1248" t="s">
        <v>599</v>
      </c>
      <c r="J118" s="1250" t="s">
        <v>586</v>
      </c>
      <c r="K118" s="1251" t="s">
        <v>586</v>
      </c>
      <c r="L118" s="1250" t="s">
        <v>586</v>
      </c>
      <c r="M118" s="1251" t="s">
        <v>586</v>
      </c>
      <c r="N118" s="1250" t="s">
        <v>586</v>
      </c>
      <c r="O118" s="1250">
        <v>3.4011E-2</v>
      </c>
      <c r="P118" s="1250">
        <v>5.5344190000000008E-2</v>
      </c>
      <c r="Q118" s="1252" t="s">
        <v>586</v>
      </c>
      <c r="R118" s="1253">
        <f t="shared" si="2"/>
        <v>8.9355190000000001E-2</v>
      </c>
      <c r="S118" s="1250">
        <v>0</v>
      </c>
      <c r="T118" s="1254" t="s">
        <v>586</v>
      </c>
      <c r="U118" s="1250">
        <v>0</v>
      </c>
      <c r="V118" s="1254" t="s">
        <v>586</v>
      </c>
      <c r="W118" s="1250">
        <v>0</v>
      </c>
      <c r="X118" s="1250">
        <v>2.3795520000000001E-2</v>
      </c>
      <c r="Y118" s="1250">
        <v>5.5344190000000008E-2</v>
      </c>
      <c r="Z118" s="1252" t="s">
        <v>586</v>
      </c>
      <c r="AA118" s="1253">
        <f t="shared" si="3"/>
        <v>7.9139710000000002E-2</v>
      </c>
      <c r="AB118" s="887"/>
    </row>
    <row r="119" spans="1:28" s="369" customFormat="1" ht="16.149999999999999" customHeight="1" outlineLevel="1">
      <c r="A119" s="143">
        <f>ROW()</f>
        <v>119</v>
      </c>
      <c r="B119" s="1154"/>
      <c r="C119" s="1154"/>
      <c r="D119" s="44"/>
      <c r="E119" s="44"/>
      <c r="F119" s="1248" t="s">
        <v>701</v>
      </c>
      <c r="G119" s="1248" t="s">
        <v>702</v>
      </c>
      <c r="H119" s="1249" t="s">
        <v>720</v>
      </c>
      <c r="I119" s="1248" t="s">
        <v>721</v>
      </c>
      <c r="J119" s="1250">
        <v>0.41404691000000016</v>
      </c>
      <c r="K119" s="1251" t="s">
        <v>586</v>
      </c>
      <c r="L119" s="1250">
        <v>0.83512879000000029</v>
      </c>
      <c r="M119" s="1251" t="s">
        <v>586</v>
      </c>
      <c r="N119" s="1250" t="s">
        <v>586</v>
      </c>
      <c r="O119" s="1250" t="s">
        <v>586</v>
      </c>
      <c r="P119" s="1250">
        <v>1.4063237999999998</v>
      </c>
      <c r="Q119" s="1252" t="s">
        <v>586</v>
      </c>
      <c r="R119" s="1253">
        <f t="shared" si="2"/>
        <v>2.6554995000000003</v>
      </c>
      <c r="S119" s="1250">
        <v>0.24921275000000001</v>
      </c>
      <c r="T119" s="1254" t="s">
        <v>586</v>
      </c>
      <c r="U119" s="1250">
        <v>0.52109923607824438</v>
      </c>
      <c r="V119" s="1254" t="s">
        <v>586</v>
      </c>
      <c r="W119" s="1250">
        <v>0</v>
      </c>
      <c r="X119" s="1250">
        <v>0</v>
      </c>
      <c r="Y119" s="1250">
        <v>1.4063237999999998</v>
      </c>
      <c r="Z119" s="1252" t="s">
        <v>586</v>
      </c>
      <c r="AA119" s="1253">
        <f t="shared" si="3"/>
        <v>2.1766357860782444</v>
      </c>
      <c r="AB119" s="887"/>
    </row>
    <row r="120" spans="1:28" s="369" customFormat="1" ht="16.149999999999999" customHeight="1" outlineLevel="1">
      <c r="A120" s="143">
        <f>ROW()</f>
        <v>120</v>
      </c>
      <c r="B120" s="1154"/>
      <c r="C120" s="1154"/>
      <c r="D120" s="44"/>
      <c r="E120" s="44"/>
      <c r="F120" s="1248" t="s">
        <v>722</v>
      </c>
      <c r="G120" s="1248" t="s">
        <v>723</v>
      </c>
      <c r="H120" s="1249" t="s">
        <v>724</v>
      </c>
      <c r="I120" s="1248" t="s">
        <v>725</v>
      </c>
      <c r="J120" s="1250">
        <v>0.39272927999999996</v>
      </c>
      <c r="K120" s="1251" t="s">
        <v>586</v>
      </c>
      <c r="L120" s="1250">
        <v>0.21957059999999995</v>
      </c>
      <c r="M120" s="1251" t="s">
        <v>586</v>
      </c>
      <c r="N120" s="1250">
        <v>0.49244171999999997</v>
      </c>
      <c r="O120" s="1250" t="s">
        <v>586</v>
      </c>
      <c r="P120" s="1250" t="s">
        <v>586</v>
      </c>
      <c r="Q120" s="1252" t="s">
        <v>586</v>
      </c>
      <c r="R120" s="1253">
        <f t="shared" si="2"/>
        <v>1.1047415999999999</v>
      </c>
      <c r="S120" s="1250">
        <v>0.48664204999999999</v>
      </c>
      <c r="T120" s="1254" t="s">
        <v>586</v>
      </c>
      <c r="U120" s="1250">
        <v>0.27014392221390232</v>
      </c>
      <c r="V120" s="1254" t="s">
        <v>586</v>
      </c>
      <c r="W120" s="1250">
        <v>0.55485430000000002</v>
      </c>
      <c r="X120" s="1250">
        <v>0</v>
      </c>
      <c r="Y120" s="1250" t="s">
        <v>586</v>
      </c>
      <c r="Z120" s="1252" t="s">
        <v>586</v>
      </c>
      <c r="AA120" s="1253">
        <f t="shared" si="3"/>
        <v>1.3116402722139022</v>
      </c>
      <c r="AB120" s="887"/>
    </row>
    <row r="121" spans="1:28" s="369" customFormat="1" ht="16.149999999999999" customHeight="1" outlineLevel="1">
      <c r="A121" s="143">
        <f>ROW()</f>
        <v>121</v>
      </c>
      <c r="B121" s="1154"/>
      <c r="C121" s="1154"/>
      <c r="D121" s="44"/>
      <c r="E121" s="44"/>
      <c r="F121" s="1248" t="s">
        <v>722</v>
      </c>
      <c r="G121" s="1248" t="s">
        <v>723</v>
      </c>
      <c r="H121" s="1249" t="s">
        <v>422</v>
      </c>
      <c r="I121" s="1248" t="s">
        <v>599</v>
      </c>
      <c r="J121" s="1250" t="s">
        <v>586</v>
      </c>
      <c r="K121" s="1251" t="s">
        <v>586</v>
      </c>
      <c r="L121" s="1250" t="s">
        <v>586</v>
      </c>
      <c r="M121" s="1251" t="s">
        <v>586</v>
      </c>
      <c r="N121" s="1250" t="s">
        <v>586</v>
      </c>
      <c r="O121" s="1250">
        <v>4.9883999999999996E-4</v>
      </c>
      <c r="P121" s="1250" t="s">
        <v>586</v>
      </c>
      <c r="Q121" s="1252" t="s">
        <v>586</v>
      </c>
      <c r="R121" s="1253">
        <f t="shared" si="2"/>
        <v>4.9883999999999996E-4</v>
      </c>
      <c r="S121" s="1250">
        <v>0</v>
      </c>
      <c r="T121" s="1254" t="s">
        <v>586</v>
      </c>
      <c r="U121" s="1250">
        <v>0</v>
      </c>
      <c r="V121" s="1254" t="s">
        <v>586</v>
      </c>
      <c r="W121" s="1250">
        <v>0</v>
      </c>
      <c r="X121" s="1250">
        <v>3.7189999999999999E-4</v>
      </c>
      <c r="Y121" s="1250" t="s">
        <v>586</v>
      </c>
      <c r="Z121" s="1252" t="s">
        <v>586</v>
      </c>
      <c r="AA121" s="1253">
        <f t="shared" si="3"/>
        <v>3.7189999999999999E-4</v>
      </c>
      <c r="AB121" s="887"/>
    </row>
    <row r="122" spans="1:28" s="369" customFormat="1" ht="16.149999999999999" customHeight="1" outlineLevel="1">
      <c r="A122" s="143">
        <f>ROW()</f>
        <v>122</v>
      </c>
      <c r="B122" s="1154"/>
      <c r="C122" s="1154"/>
      <c r="D122" s="44"/>
      <c r="E122" s="44"/>
      <c r="F122" s="1248" t="s">
        <v>726</v>
      </c>
      <c r="G122" s="1248" t="s">
        <v>727</v>
      </c>
      <c r="H122" s="1249" t="s">
        <v>728</v>
      </c>
      <c r="I122" s="1248" t="s">
        <v>729</v>
      </c>
      <c r="J122" s="1250">
        <v>0.65422944000000005</v>
      </c>
      <c r="K122" s="1251" t="s">
        <v>586</v>
      </c>
      <c r="L122" s="1250">
        <v>0.28083648000000005</v>
      </c>
      <c r="M122" s="1251" t="s">
        <v>586</v>
      </c>
      <c r="N122" s="1250">
        <v>0.99455351999999986</v>
      </c>
      <c r="O122" s="1250" t="s">
        <v>586</v>
      </c>
      <c r="P122" s="1250">
        <v>0.30352872000000003</v>
      </c>
      <c r="Q122" s="1252" t="s">
        <v>586</v>
      </c>
      <c r="R122" s="1253">
        <f t="shared" si="2"/>
        <v>2.2331481599999998</v>
      </c>
      <c r="S122" s="1250">
        <v>0.80138527999999998</v>
      </c>
      <c r="T122" s="1254" t="s">
        <v>586</v>
      </c>
      <c r="U122" s="1250">
        <v>0.32707912760247665</v>
      </c>
      <c r="V122" s="1254" t="s">
        <v>586</v>
      </c>
      <c r="W122" s="1250">
        <v>1.18208706</v>
      </c>
      <c r="X122" s="1250">
        <v>0</v>
      </c>
      <c r="Y122" s="1250">
        <v>0.30352872000000003</v>
      </c>
      <c r="Z122" s="1252" t="s">
        <v>586</v>
      </c>
      <c r="AA122" s="1253">
        <f t="shared" si="3"/>
        <v>2.6140801876024766</v>
      </c>
      <c r="AB122" s="887"/>
    </row>
    <row r="123" spans="1:28" s="369" customFormat="1" ht="16.149999999999999" customHeight="1" outlineLevel="1">
      <c r="A123" s="143">
        <f>ROW()</f>
        <v>123</v>
      </c>
      <c r="B123" s="1154"/>
      <c r="C123" s="1154"/>
      <c r="D123" s="44"/>
      <c r="E123" s="44"/>
      <c r="F123" s="1248" t="s">
        <v>726</v>
      </c>
      <c r="G123" s="1248" t="s">
        <v>727</v>
      </c>
      <c r="H123" s="1249" t="s">
        <v>730</v>
      </c>
      <c r="I123" s="1248" t="s">
        <v>731</v>
      </c>
      <c r="J123" s="1250">
        <v>0.91659060000000026</v>
      </c>
      <c r="K123" s="1251" t="s">
        <v>586</v>
      </c>
      <c r="L123" s="1250">
        <v>0.26814876000000004</v>
      </c>
      <c r="M123" s="1251" t="s">
        <v>586</v>
      </c>
      <c r="N123" s="1250">
        <v>1.1536237200000001</v>
      </c>
      <c r="O123" s="1250" t="s">
        <v>586</v>
      </c>
      <c r="P123" s="1250" t="s">
        <v>586</v>
      </c>
      <c r="Q123" s="1252" t="s">
        <v>586</v>
      </c>
      <c r="R123" s="1253">
        <f t="shared" si="2"/>
        <v>2.3383630800000006</v>
      </c>
      <c r="S123" s="1250">
        <v>1.1341540400000001</v>
      </c>
      <c r="T123" s="1254" t="s">
        <v>586</v>
      </c>
      <c r="U123" s="1250">
        <v>0.2983846292782435</v>
      </c>
      <c r="V123" s="1254" t="s">
        <v>586</v>
      </c>
      <c r="W123" s="1250">
        <v>1.3155583100000001</v>
      </c>
      <c r="X123" s="1250">
        <v>0</v>
      </c>
      <c r="Y123" s="1250" t="s">
        <v>586</v>
      </c>
      <c r="Z123" s="1252" t="s">
        <v>586</v>
      </c>
      <c r="AA123" s="1253">
        <f t="shared" si="3"/>
        <v>2.7480969792782437</v>
      </c>
      <c r="AB123" s="887"/>
    </row>
    <row r="124" spans="1:28" s="369" customFormat="1" ht="16.149999999999999" customHeight="1" outlineLevel="1">
      <c r="A124" s="143">
        <f>ROW()</f>
        <v>124</v>
      </c>
      <c r="B124" s="1154"/>
      <c r="C124" s="1154"/>
      <c r="D124" s="44"/>
      <c r="E124" s="44"/>
      <c r="F124" s="1248" t="s">
        <v>726</v>
      </c>
      <c r="G124" s="1248" t="s">
        <v>727</v>
      </c>
      <c r="H124" s="1249" t="s">
        <v>732</v>
      </c>
      <c r="I124" s="1248" t="s">
        <v>733</v>
      </c>
      <c r="J124" s="1250">
        <v>0.77141136000000021</v>
      </c>
      <c r="K124" s="1251" t="s">
        <v>586</v>
      </c>
      <c r="L124" s="1250">
        <v>0.46420596000000014</v>
      </c>
      <c r="M124" s="1251" t="s">
        <v>586</v>
      </c>
      <c r="N124" s="1250">
        <v>1.5921612000000005</v>
      </c>
      <c r="O124" s="1250" t="s">
        <v>586</v>
      </c>
      <c r="P124" s="1250">
        <v>0.41880156000000007</v>
      </c>
      <c r="Q124" s="1252" t="s">
        <v>586</v>
      </c>
      <c r="R124" s="1253">
        <f t="shared" si="2"/>
        <v>3.2465800800000006</v>
      </c>
      <c r="S124" s="1250">
        <v>0.94369493000000004</v>
      </c>
      <c r="T124" s="1254" t="s">
        <v>586</v>
      </c>
      <c r="U124" s="1250">
        <v>0.53818583169952738</v>
      </c>
      <c r="V124" s="1254" t="s">
        <v>586</v>
      </c>
      <c r="W124" s="1250">
        <v>1.86287615</v>
      </c>
      <c r="X124" s="1250">
        <v>0</v>
      </c>
      <c r="Y124" s="1250">
        <v>0.41880156000000007</v>
      </c>
      <c r="Z124" s="1252" t="s">
        <v>586</v>
      </c>
      <c r="AA124" s="1253">
        <f t="shared" si="3"/>
        <v>3.7635584716995272</v>
      </c>
      <c r="AB124" s="887"/>
    </row>
    <row r="125" spans="1:28" s="369" customFormat="1" ht="16.149999999999999" customHeight="1" outlineLevel="1">
      <c r="A125" s="143">
        <f>ROW()</f>
        <v>125</v>
      </c>
      <c r="B125" s="1154"/>
      <c r="C125" s="1154"/>
      <c r="D125" s="44"/>
      <c r="E125" s="44"/>
      <c r="F125" s="1248" t="s">
        <v>726</v>
      </c>
      <c r="G125" s="1248" t="s">
        <v>727</v>
      </c>
      <c r="H125" s="1249" t="s">
        <v>734</v>
      </c>
      <c r="I125" s="1248" t="s">
        <v>735</v>
      </c>
      <c r="J125" s="1250">
        <v>0.25059071999999999</v>
      </c>
      <c r="K125" s="1251" t="s">
        <v>586</v>
      </c>
      <c r="L125" s="1250">
        <v>0.77323404000000007</v>
      </c>
      <c r="M125" s="1251" t="s">
        <v>586</v>
      </c>
      <c r="N125" s="1250">
        <v>2.7151383599999992</v>
      </c>
      <c r="O125" s="1250" t="s">
        <v>586</v>
      </c>
      <c r="P125" s="1250">
        <v>0.36302747999999996</v>
      </c>
      <c r="Q125" s="1252" t="s">
        <v>586</v>
      </c>
      <c r="R125" s="1253">
        <f t="shared" si="2"/>
        <v>4.1019905999999988</v>
      </c>
      <c r="S125" s="1250">
        <v>0.30286911999999999</v>
      </c>
      <c r="T125" s="1254" t="s">
        <v>586</v>
      </c>
      <c r="U125" s="1250">
        <v>0.89876064903025743</v>
      </c>
      <c r="V125" s="1254" t="s">
        <v>586</v>
      </c>
      <c r="W125" s="1250">
        <v>3.19351875</v>
      </c>
      <c r="X125" s="1250">
        <v>0</v>
      </c>
      <c r="Y125" s="1250">
        <v>0.36302747999999996</v>
      </c>
      <c r="Z125" s="1252" t="s">
        <v>586</v>
      </c>
      <c r="AA125" s="1253">
        <f t="shared" si="3"/>
        <v>4.7581759990302572</v>
      </c>
      <c r="AB125" s="887"/>
    </row>
    <row r="126" spans="1:28" s="369" customFormat="1" ht="16.149999999999999" customHeight="1" outlineLevel="1">
      <c r="A126" s="143">
        <f>ROW()</f>
        <v>126</v>
      </c>
      <c r="B126" s="1154"/>
      <c r="C126" s="1154"/>
      <c r="D126" s="44"/>
      <c r="E126" s="44"/>
      <c r="F126" s="1248" t="s">
        <v>726</v>
      </c>
      <c r="G126" s="1248" t="s">
        <v>727</v>
      </c>
      <c r="H126" s="1249" t="s">
        <v>736</v>
      </c>
      <c r="I126" s="1248" t="s">
        <v>737</v>
      </c>
      <c r="J126" s="1250">
        <v>0.23309051999999994</v>
      </c>
      <c r="K126" s="1251" t="s">
        <v>586</v>
      </c>
      <c r="L126" s="1250">
        <v>0.17518307999999999</v>
      </c>
      <c r="M126" s="1251" t="s">
        <v>586</v>
      </c>
      <c r="N126" s="1250">
        <v>0.84132072000000024</v>
      </c>
      <c r="O126" s="1250" t="s">
        <v>586</v>
      </c>
      <c r="P126" s="1250">
        <v>5.4632399999999984E-2</v>
      </c>
      <c r="Q126" s="1252" t="s">
        <v>586</v>
      </c>
      <c r="R126" s="1253">
        <f t="shared" si="2"/>
        <v>1.3042267200000002</v>
      </c>
      <c r="S126" s="1250">
        <v>0.28447800000000001</v>
      </c>
      <c r="T126" s="1254" t="s">
        <v>586</v>
      </c>
      <c r="U126" s="1250">
        <v>0.20508456801945529</v>
      </c>
      <c r="V126" s="1254" t="s">
        <v>586</v>
      </c>
      <c r="W126" s="1250">
        <v>0.97661745</v>
      </c>
      <c r="X126" s="1250">
        <v>0</v>
      </c>
      <c r="Y126" s="1250">
        <v>5.4632399999999984E-2</v>
      </c>
      <c r="Z126" s="1252" t="s">
        <v>586</v>
      </c>
      <c r="AA126" s="1253">
        <f t="shared" si="3"/>
        <v>1.5208124180194553</v>
      </c>
      <c r="AB126" s="887"/>
    </row>
    <row r="127" spans="1:28" s="369" customFormat="1" ht="16.149999999999999" customHeight="1" outlineLevel="1">
      <c r="A127" s="143">
        <f>ROW()</f>
        <v>127</v>
      </c>
      <c r="B127" s="1154"/>
      <c r="C127" s="1154"/>
      <c r="D127" s="44"/>
      <c r="E127" s="44"/>
      <c r="F127" s="1248" t="s">
        <v>726</v>
      </c>
      <c r="G127" s="1248" t="s">
        <v>727</v>
      </c>
      <c r="H127" s="1249" t="s">
        <v>422</v>
      </c>
      <c r="I127" s="1248" t="s">
        <v>599</v>
      </c>
      <c r="J127" s="1250" t="s">
        <v>586</v>
      </c>
      <c r="K127" s="1251" t="s">
        <v>586</v>
      </c>
      <c r="L127" s="1250" t="s">
        <v>586</v>
      </c>
      <c r="M127" s="1251" t="s">
        <v>586</v>
      </c>
      <c r="N127" s="1250" t="s">
        <v>586</v>
      </c>
      <c r="O127" s="1250">
        <v>7.415640000000002E-3</v>
      </c>
      <c r="P127" s="1250">
        <v>8.7472099999999966E-3</v>
      </c>
      <c r="Q127" s="1252" t="s">
        <v>586</v>
      </c>
      <c r="R127" s="1253">
        <f t="shared" si="2"/>
        <v>1.6162849999999999E-2</v>
      </c>
      <c r="S127" s="1250">
        <v>0</v>
      </c>
      <c r="T127" s="1254" t="s">
        <v>586</v>
      </c>
      <c r="U127" s="1250">
        <v>0</v>
      </c>
      <c r="V127" s="1254" t="s">
        <v>586</v>
      </c>
      <c r="W127" s="1250">
        <v>0</v>
      </c>
      <c r="X127" s="1250">
        <v>5.70836E-3</v>
      </c>
      <c r="Y127" s="1250">
        <v>5.2980484685161526E-2</v>
      </c>
      <c r="Z127" s="1252" t="s">
        <v>586</v>
      </c>
      <c r="AA127" s="1253">
        <f t="shared" si="3"/>
        <v>5.8688844685161529E-2</v>
      </c>
      <c r="AB127" s="887"/>
    </row>
    <row r="128" spans="1:28" s="369" customFormat="1" ht="16.149999999999999" customHeight="1" outlineLevel="1">
      <c r="A128" s="143">
        <f>ROW()</f>
        <v>128</v>
      </c>
      <c r="B128" s="1154"/>
      <c r="C128" s="1154"/>
      <c r="D128" s="44"/>
      <c r="E128" s="44"/>
      <c r="F128" s="1248" t="s">
        <v>738</v>
      </c>
      <c r="G128" s="1248" t="s">
        <v>739</v>
      </c>
      <c r="H128" s="1249" t="s">
        <v>740</v>
      </c>
      <c r="I128" s="1248" t="s">
        <v>741</v>
      </c>
      <c r="J128" s="1250">
        <v>0.18264768000000006</v>
      </c>
      <c r="K128" s="1251" t="s">
        <v>586</v>
      </c>
      <c r="L128" s="1250">
        <v>1.143051</v>
      </c>
      <c r="M128" s="1251" t="s">
        <v>586</v>
      </c>
      <c r="N128" s="1250">
        <v>1.9516439999999996E-2</v>
      </c>
      <c r="O128" s="1250" t="s">
        <v>586</v>
      </c>
      <c r="P128" s="1250" t="s">
        <v>586</v>
      </c>
      <c r="Q128" s="1252" t="s">
        <v>586</v>
      </c>
      <c r="R128" s="1253">
        <f t="shared" si="2"/>
        <v>1.3452151200000002</v>
      </c>
      <c r="S128" s="1250">
        <v>0.22577936000000001</v>
      </c>
      <c r="T128" s="1254" t="s">
        <v>586</v>
      </c>
      <c r="U128" s="1250">
        <v>1.3064259257415056</v>
      </c>
      <c r="V128" s="1254" t="s">
        <v>586</v>
      </c>
      <c r="W128" s="1250">
        <v>2.921027E-2</v>
      </c>
      <c r="X128" s="1250">
        <v>0</v>
      </c>
      <c r="Y128" s="1250" t="s">
        <v>586</v>
      </c>
      <c r="Z128" s="1252" t="s">
        <v>586</v>
      </c>
      <c r="AA128" s="1253">
        <f t="shared" si="3"/>
        <v>1.5614155557415057</v>
      </c>
      <c r="AB128" s="887"/>
    </row>
    <row r="129" spans="1:28" s="369" customFormat="1" ht="16.149999999999999" customHeight="1" outlineLevel="1">
      <c r="A129" s="143">
        <f>ROW()</f>
        <v>129</v>
      </c>
      <c r="B129" s="1154"/>
      <c r="C129" s="1154"/>
      <c r="D129" s="44"/>
      <c r="E129" s="44"/>
      <c r="F129" s="1248" t="s">
        <v>738</v>
      </c>
      <c r="G129" s="1248" t="s">
        <v>739</v>
      </c>
      <c r="H129" s="1249" t="s">
        <v>742</v>
      </c>
      <c r="I129" s="1248" t="s">
        <v>743</v>
      </c>
      <c r="J129" s="1250">
        <v>0.63732395999999991</v>
      </c>
      <c r="K129" s="1251" t="s">
        <v>586</v>
      </c>
      <c r="L129" s="1250">
        <v>1.0266262799999999</v>
      </c>
      <c r="M129" s="1251" t="s">
        <v>586</v>
      </c>
      <c r="N129" s="1250" t="s">
        <v>586</v>
      </c>
      <c r="O129" s="1250" t="s">
        <v>586</v>
      </c>
      <c r="P129" s="1250" t="s">
        <v>586</v>
      </c>
      <c r="Q129" s="1252" t="s">
        <v>586</v>
      </c>
      <c r="R129" s="1253">
        <f t="shared" si="2"/>
        <v>1.6639502399999997</v>
      </c>
      <c r="S129" s="1250">
        <v>0.78793416999999999</v>
      </c>
      <c r="T129" s="1254" t="s">
        <v>586</v>
      </c>
      <c r="U129" s="1250">
        <v>1.1554238448586593</v>
      </c>
      <c r="V129" s="1254" t="s">
        <v>586</v>
      </c>
      <c r="W129" s="1250">
        <v>2.9399999999999998E-6</v>
      </c>
      <c r="X129" s="1250">
        <v>0</v>
      </c>
      <c r="Y129" s="1250" t="s">
        <v>586</v>
      </c>
      <c r="Z129" s="1252" t="s">
        <v>586</v>
      </c>
      <c r="AA129" s="1253">
        <f t="shared" si="3"/>
        <v>1.9433609548586592</v>
      </c>
      <c r="AB129" s="887"/>
    </row>
    <row r="130" spans="1:28" s="369" customFormat="1" ht="16.149999999999999" customHeight="1" outlineLevel="1">
      <c r="A130" s="143">
        <f>ROW()</f>
        <v>130</v>
      </c>
      <c r="B130" s="1154"/>
      <c r="C130" s="1154"/>
      <c r="D130" s="44"/>
      <c r="E130" s="44"/>
      <c r="F130" s="1248" t="s">
        <v>738</v>
      </c>
      <c r="G130" s="1248" t="s">
        <v>739</v>
      </c>
      <c r="H130" s="1249" t="s">
        <v>744</v>
      </c>
      <c r="I130" s="1248" t="s">
        <v>745</v>
      </c>
      <c r="J130" s="1250">
        <v>7.7201039999999999E-2</v>
      </c>
      <c r="K130" s="1251" t="s">
        <v>586</v>
      </c>
      <c r="L130" s="1250">
        <v>0.74334480000000014</v>
      </c>
      <c r="M130" s="1251" t="s">
        <v>586</v>
      </c>
      <c r="N130" s="1250">
        <v>0.22118579999999996</v>
      </c>
      <c r="O130" s="1250" t="s">
        <v>586</v>
      </c>
      <c r="P130" s="1250" t="s">
        <v>586</v>
      </c>
      <c r="Q130" s="1252" t="s">
        <v>586</v>
      </c>
      <c r="R130" s="1253">
        <f t="shared" si="2"/>
        <v>1.0417316400000001</v>
      </c>
      <c r="S130" s="1250">
        <v>9.5417850000000012E-2</v>
      </c>
      <c r="T130" s="1254" t="s">
        <v>586</v>
      </c>
      <c r="U130" s="1250">
        <v>0.84786849405954223</v>
      </c>
      <c r="V130" s="1254" t="s">
        <v>586</v>
      </c>
      <c r="W130" s="1250">
        <v>0.27076684000000001</v>
      </c>
      <c r="X130" s="1250">
        <v>0</v>
      </c>
      <c r="Y130" s="1250" t="s">
        <v>586</v>
      </c>
      <c r="Z130" s="1252" t="s">
        <v>586</v>
      </c>
      <c r="AA130" s="1253">
        <f t="shared" si="3"/>
        <v>1.2140531840595423</v>
      </c>
      <c r="AB130" s="887"/>
    </row>
    <row r="131" spans="1:28" s="369" customFormat="1" ht="16.149999999999999" customHeight="1" outlineLevel="1">
      <c r="A131" s="143">
        <f>ROW()</f>
        <v>131</v>
      </c>
      <c r="B131" s="1154"/>
      <c r="C131" s="1154"/>
      <c r="D131" s="44"/>
      <c r="E131" s="44"/>
      <c r="F131" s="1248" t="s">
        <v>738</v>
      </c>
      <c r="G131" s="1248" t="s">
        <v>739</v>
      </c>
      <c r="H131" s="1249" t="s">
        <v>746</v>
      </c>
      <c r="I131" s="1248" t="s">
        <v>747</v>
      </c>
      <c r="J131" s="1250">
        <v>5.7468719999999994E-2</v>
      </c>
      <c r="K131" s="1251" t="s">
        <v>586</v>
      </c>
      <c r="L131" s="1250">
        <v>0.64117224000000006</v>
      </c>
      <c r="M131" s="1251" t="s">
        <v>586</v>
      </c>
      <c r="N131" s="1250" t="s">
        <v>586</v>
      </c>
      <c r="O131" s="1250" t="s">
        <v>586</v>
      </c>
      <c r="P131" s="1250" t="s">
        <v>586</v>
      </c>
      <c r="Q131" s="1252" t="s">
        <v>586</v>
      </c>
      <c r="R131" s="1253">
        <f t="shared" si="2"/>
        <v>0.69864096000000009</v>
      </c>
      <c r="S131" s="1250">
        <v>7.1013409999999999E-2</v>
      </c>
      <c r="T131" s="1254" t="s">
        <v>586</v>
      </c>
      <c r="U131" s="1250">
        <v>0.77054034353052636</v>
      </c>
      <c r="V131" s="1254" t="s">
        <v>586</v>
      </c>
      <c r="W131" s="1250">
        <v>0</v>
      </c>
      <c r="X131" s="1250">
        <v>0</v>
      </c>
      <c r="Y131" s="1250" t="s">
        <v>586</v>
      </c>
      <c r="Z131" s="1252" t="s">
        <v>586</v>
      </c>
      <c r="AA131" s="1253">
        <f t="shared" si="3"/>
        <v>0.84155375353052642</v>
      </c>
      <c r="AB131" s="887"/>
    </row>
    <row r="132" spans="1:28" s="369" customFormat="1" ht="16.149999999999999" customHeight="1" outlineLevel="1">
      <c r="A132" s="143">
        <f>ROW()</f>
        <v>132</v>
      </c>
      <c r="B132" s="1154"/>
      <c r="C132" s="1154"/>
      <c r="D132" s="44"/>
      <c r="E132" s="44"/>
      <c r="F132" s="1248" t="s">
        <v>738</v>
      </c>
      <c r="G132" s="1248" t="s">
        <v>739</v>
      </c>
      <c r="H132" s="1249" t="s">
        <v>748</v>
      </c>
      <c r="I132" s="1248" t="s">
        <v>749</v>
      </c>
      <c r="J132" s="1250">
        <v>1.4104480800000001</v>
      </c>
      <c r="K132" s="1251" t="s">
        <v>586</v>
      </c>
      <c r="L132" s="1250">
        <v>2.0226057599999998</v>
      </c>
      <c r="M132" s="1251" t="s">
        <v>586</v>
      </c>
      <c r="N132" s="1250">
        <v>3.7948799999999992E-3</v>
      </c>
      <c r="O132" s="1250" t="s">
        <v>586</v>
      </c>
      <c r="P132" s="1250" t="s">
        <v>586</v>
      </c>
      <c r="Q132" s="1252" t="s">
        <v>586</v>
      </c>
      <c r="R132" s="1253">
        <f t="shared" si="2"/>
        <v>3.43684872</v>
      </c>
      <c r="S132" s="1250">
        <v>1.7251406999999999</v>
      </c>
      <c r="T132" s="1254" t="s">
        <v>586</v>
      </c>
      <c r="U132" s="1250">
        <v>2.3420051971273641</v>
      </c>
      <c r="V132" s="1254" t="s">
        <v>586</v>
      </c>
      <c r="W132" s="1250">
        <v>6.3227700000000001E-3</v>
      </c>
      <c r="X132" s="1250">
        <v>0</v>
      </c>
      <c r="Y132" s="1250" t="s">
        <v>586</v>
      </c>
      <c r="Z132" s="1252" t="s">
        <v>586</v>
      </c>
      <c r="AA132" s="1253">
        <f t="shared" si="3"/>
        <v>4.0734686671273641</v>
      </c>
      <c r="AB132" s="887"/>
    </row>
    <row r="133" spans="1:28" s="369" customFormat="1" ht="16.149999999999999" customHeight="1" outlineLevel="1">
      <c r="A133" s="143">
        <f>ROW()</f>
        <v>133</v>
      </c>
      <c r="B133" s="1154"/>
      <c r="C133" s="1154"/>
      <c r="D133" s="44"/>
      <c r="E133" s="44"/>
      <c r="F133" s="1248" t="s">
        <v>738</v>
      </c>
      <c r="G133" s="1248" t="s">
        <v>739</v>
      </c>
      <c r="H133" s="1249" t="s">
        <v>750</v>
      </c>
      <c r="I133" s="1248" t="s">
        <v>751</v>
      </c>
      <c r="J133" s="1250">
        <v>8.8237560000000007E-2</v>
      </c>
      <c r="K133" s="1251" t="s">
        <v>586</v>
      </c>
      <c r="L133" s="1250">
        <v>1.37523996</v>
      </c>
      <c r="M133" s="1251" t="s">
        <v>586</v>
      </c>
      <c r="N133" s="1250">
        <v>5.6019600000000004E-3</v>
      </c>
      <c r="O133" s="1250" t="s">
        <v>586</v>
      </c>
      <c r="P133" s="1250" t="s">
        <v>586</v>
      </c>
      <c r="Q133" s="1252" t="s">
        <v>586</v>
      </c>
      <c r="R133" s="1253">
        <f t="shared" si="2"/>
        <v>1.46907948</v>
      </c>
      <c r="S133" s="1250">
        <v>0.10908399000000001</v>
      </c>
      <c r="T133" s="1254" t="s">
        <v>586</v>
      </c>
      <c r="U133" s="1250">
        <v>1.5342324459925598</v>
      </c>
      <c r="V133" s="1254" t="s">
        <v>586</v>
      </c>
      <c r="W133" s="1250">
        <v>6.3727700000000007E-3</v>
      </c>
      <c r="X133" s="1250">
        <v>0</v>
      </c>
      <c r="Y133" s="1250" t="s">
        <v>586</v>
      </c>
      <c r="Z133" s="1252" t="s">
        <v>586</v>
      </c>
      <c r="AA133" s="1253">
        <f t="shared" si="3"/>
        <v>1.6496892059925599</v>
      </c>
      <c r="AB133" s="887"/>
    </row>
    <row r="134" spans="1:28" s="369" customFormat="1" ht="16.149999999999999" customHeight="1" outlineLevel="1">
      <c r="A134" s="143">
        <f>ROW()</f>
        <v>134</v>
      </c>
      <c r="B134" s="1154"/>
      <c r="C134" s="1154"/>
      <c r="D134" s="44"/>
      <c r="E134" s="44"/>
      <c r="F134" s="1248" t="s">
        <v>738</v>
      </c>
      <c r="G134" s="1248" t="s">
        <v>739</v>
      </c>
      <c r="H134" s="1249" t="s">
        <v>752</v>
      </c>
      <c r="I134" s="1248" t="s">
        <v>753</v>
      </c>
      <c r="J134" s="1250" t="s">
        <v>586</v>
      </c>
      <c r="K134" s="1251" t="s">
        <v>586</v>
      </c>
      <c r="L134" s="1250">
        <v>2.3697599999999998E-3</v>
      </c>
      <c r="M134" s="1251" t="s">
        <v>586</v>
      </c>
      <c r="N134" s="1250" t="s">
        <v>586</v>
      </c>
      <c r="O134" s="1250" t="s">
        <v>586</v>
      </c>
      <c r="P134" s="1250" t="s">
        <v>586</v>
      </c>
      <c r="Q134" s="1252" t="s">
        <v>586</v>
      </c>
      <c r="R134" s="1253">
        <f t="shared" si="2"/>
        <v>2.3697599999999998E-3</v>
      </c>
      <c r="S134" s="1250">
        <v>0</v>
      </c>
      <c r="T134" s="1254" t="s">
        <v>586</v>
      </c>
      <c r="U134" s="1250">
        <v>3.4668690054798974E-3</v>
      </c>
      <c r="V134" s="1254" t="s">
        <v>586</v>
      </c>
      <c r="W134" s="1250">
        <v>0</v>
      </c>
      <c r="X134" s="1250">
        <v>0</v>
      </c>
      <c r="Y134" s="1250" t="s">
        <v>586</v>
      </c>
      <c r="Z134" s="1252" t="s">
        <v>586</v>
      </c>
      <c r="AA134" s="1253">
        <f t="shared" si="3"/>
        <v>3.4668690054798974E-3</v>
      </c>
      <c r="AB134" s="887"/>
    </row>
    <row r="135" spans="1:28" s="369" customFormat="1" ht="16.149999999999999" customHeight="1" outlineLevel="1">
      <c r="A135" s="143">
        <f>ROW()</f>
        <v>135</v>
      </c>
      <c r="B135" s="1154"/>
      <c r="C135" s="1154"/>
      <c r="D135" s="44"/>
      <c r="E135" s="44"/>
      <c r="F135" s="1248" t="s">
        <v>738</v>
      </c>
      <c r="G135" s="1248" t="s">
        <v>739</v>
      </c>
      <c r="H135" s="1249" t="s">
        <v>754</v>
      </c>
      <c r="I135" s="1248" t="s">
        <v>755</v>
      </c>
      <c r="J135" s="1250">
        <v>0.78894972000000019</v>
      </c>
      <c r="K135" s="1251" t="s">
        <v>586</v>
      </c>
      <c r="L135" s="1250">
        <v>0.47942507999999984</v>
      </c>
      <c r="M135" s="1251" t="s">
        <v>586</v>
      </c>
      <c r="N135" s="1250">
        <v>9.0359999999999985E-4</v>
      </c>
      <c r="O135" s="1250" t="s">
        <v>586</v>
      </c>
      <c r="P135" s="1250" t="s">
        <v>586</v>
      </c>
      <c r="Q135" s="1252" t="s">
        <v>586</v>
      </c>
      <c r="R135" s="1253">
        <f t="shared" si="2"/>
        <v>1.2692784000000001</v>
      </c>
      <c r="S135" s="1250">
        <v>0.97923950000000004</v>
      </c>
      <c r="T135" s="1254" t="s">
        <v>586</v>
      </c>
      <c r="U135" s="1250">
        <v>0.56235927585783663</v>
      </c>
      <c r="V135" s="1254" t="s">
        <v>586</v>
      </c>
      <c r="W135" s="1250">
        <v>1.42611E-3</v>
      </c>
      <c r="X135" s="1250">
        <v>0</v>
      </c>
      <c r="Y135" s="1250" t="s">
        <v>586</v>
      </c>
      <c r="Z135" s="1252" t="s">
        <v>586</v>
      </c>
      <c r="AA135" s="1253">
        <f t="shared" si="3"/>
        <v>1.5430248858578366</v>
      </c>
      <c r="AB135" s="887"/>
    </row>
    <row r="136" spans="1:28" s="369" customFormat="1" ht="16.149999999999999" customHeight="1" outlineLevel="1">
      <c r="A136" s="143">
        <f>ROW()</f>
        <v>136</v>
      </c>
      <c r="B136" s="1154"/>
      <c r="C136" s="1154"/>
      <c r="D136" s="44"/>
      <c r="E136" s="44"/>
      <c r="F136" s="1248" t="s">
        <v>738</v>
      </c>
      <c r="G136" s="1248" t="s">
        <v>739</v>
      </c>
      <c r="H136" s="1249" t="s">
        <v>756</v>
      </c>
      <c r="I136" s="1248" t="s">
        <v>757</v>
      </c>
      <c r="J136" s="1250">
        <v>0.14469563999999999</v>
      </c>
      <c r="K136" s="1251" t="s">
        <v>586</v>
      </c>
      <c r="L136" s="1250">
        <v>1.5607956000000003</v>
      </c>
      <c r="M136" s="1251" t="s">
        <v>586</v>
      </c>
      <c r="N136" s="1250">
        <v>1.5560713200000003</v>
      </c>
      <c r="O136" s="1250" t="s">
        <v>586</v>
      </c>
      <c r="P136" s="1250" t="s">
        <v>586</v>
      </c>
      <c r="Q136" s="1252" t="s">
        <v>586</v>
      </c>
      <c r="R136" s="1253">
        <f t="shared" si="2"/>
        <v>3.2615625600000007</v>
      </c>
      <c r="S136" s="1250">
        <v>0.17874345</v>
      </c>
      <c r="T136" s="1254" t="s">
        <v>586</v>
      </c>
      <c r="U136" s="1250">
        <v>1.7537267184539811</v>
      </c>
      <c r="V136" s="1254" t="s">
        <v>586</v>
      </c>
      <c r="W136" s="1250">
        <v>1.7974776299999999</v>
      </c>
      <c r="X136" s="1250">
        <v>0</v>
      </c>
      <c r="Y136" s="1250" t="s">
        <v>586</v>
      </c>
      <c r="Z136" s="1252" t="s">
        <v>586</v>
      </c>
      <c r="AA136" s="1253">
        <f t="shared" si="3"/>
        <v>3.7299477984539813</v>
      </c>
      <c r="AB136" s="887"/>
    </row>
    <row r="137" spans="1:28" s="369" customFormat="1" ht="16.149999999999999" customHeight="1" outlineLevel="1">
      <c r="A137" s="143">
        <f>ROW()</f>
        <v>137</v>
      </c>
      <c r="B137" s="1154"/>
      <c r="C137" s="1154"/>
      <c r="D137" s="44"/>
      <c r="E137" s="44"/>
      <c r="F137" s="1248" t="s">
        <v>738</v>
      </c>
      <c r="G137" s="1248" t="s">
        <v>739</v>
      </c>
      <c r="H137" s="1249" t="s">
        <v>422</v>
      </c>
      <c r="I137" s="1248" t="s">
        <v>599</v>
      </c>
      <c r="J137" s="1250">
        <v>0</v>
      </c>
      <c r="K137" s="1251" t="s">
        <v>586</v>
      </c>
      <c r="L137" s="1250" t="s">
        <v>586</v>
      </c>
      <c r="M137" s="1251" t="s">
        <v>586</v>
      </c>
      <c r="N137" s="1250" t="s">
        <v>586</v>
      </c>
      <c r="O137" s="1250">
        <v>6.7819199999999994E-3</v>
      </c>
      <c r="P137" s="1250">
        <v>1.5359719999999995E-2</v>
      </c>
      <c r="Q137" s="1252" t="s">
        <v>586</v>
      </c>
      <c r="R137" s="1253">
        <f t="shared" si="2"/>
        <v>2.2141639999999994E-2</v>
      </c>
      <c r="S137" s="1250">
        <v>0</v>
      </c>
      <c r="T137" s="1254" t="s">
        <v>586</v>
      </c>
      <c r="U137" s="1250">
        <v>0</v>
      </c>
      <c r="V137" s="1254" t="s">
        <v>586</v>
      </c>
      <c r="W137" s="1250">
        <v>0</v>
      </c>
      <c r="X137" s="1250">
        <v>4.8219500000000002E-3</v>
      </c>
      <c r="Y137" s="1250">
        <v>1.5359719999999995E-2</v>
      </c>
      <c r="Z137" s="1252" t="s">
        <v>586</v>
      </c>
      <c r="AA137" s="1253">
        <f t="shared" si="3"/>
        <v>2.0181669999999995E-2</v>
      </c>
      <c r="AB137" s="887"/>
    </row>
    <row r="138" spans="1:28" s="369" customFormat="1" ht="16.149999999999999" customHeight="1" outlineLevel="1">
      <c r="A138" s="143">
        <f>ROW()</f>
        <v>138</v>
      </c>
      <c r="B138" s="1154"/>
      <c r="C138" s="1154"/>
      <c r="D138" s="44"/>
      <c r="E138" s="44"/>
      <c r="F138" s="1248" t="s">
        <v>758</v>
      </c>
      <c r="G138" s="1248" t="s">
        <v>759</v>
      </c>
      <c r="H138" s="1249" t="s">
        <v>760</v>
      </c>
      <c r="I138" s="1248" t="s">
        <v>761</v>
      </c>
      <c r="J138" s="1250">
        <v>5.1230399999999988E-2</v>
      </c>
      <c r="K138" s="1251" t="s">
        <v>586</v>
      </c>
      <c r="L138" s="1250">
        <v>0.67047336000000024</v>
      </c>
      <c r="M138" s="1251" t="s">
        <v>586</v>
      </c>
      <c r="N138" s="1250" t="s">
        <v>586</v>
      </c>
      <c r="O138" s="1250" t="s">
        <v>586</v>
      </c>
      <c r="P138" s="1250" t="s">
        <v>586</v>
      </c>
      <c r="Q138" s="1252" t="s">
        <v>586</v>
      </c>
      <c r="R138" s="1253">
        <f t="shared" si="2"/>
        <v>0.72170376000000025</v>
      </c>
      <c r="S138" s="1250">
        <v>5.7445710000000004E-2</v>
      </c>
      <c r="T138" s="1254" t="s">
        <v>586</v>
      </c>
      <c r="U138" s="1250">
        <v>0.8570406121656331</v>
      </c>
      <c r="V138" s="1254" t="s">
        <v>586</v>
      </c>
      <c r="W138" s="1250">
        <v>4.4049980000000002E-2</v>
      </c>
      <c r="X138" s="1250">
        <v>0</v>
      </c>
      <c r="Y138" s="1250" t="s">
        <v>586</v>
      </c>
      <c r="Z138" s="1252" t="s">
        <v>586</v>
      </c>
      <c r="AA138" s="1253">
        <f t="shared" si="3"/>
        <v>0.95853630216563313</v>
      </c>
      <c r="AB138" s="887"/>
    </row>
    <row r="139" spans="1:28" s="369" customFormat="1" ht="16.149999999999999" customHeight="1" outlineLevel="1">
      <c r="A139" s="143">
        <f>ROW()</f>
        <v>139</v>
      </c>
      <c r="B139" s="1154"/>
      <c r="C139" s="1154"/>
      <c r="D139" s="44"/>
      <c r="E139" s="44"/>
      <c r="F139" s="1248" t="s">
        <v>758</v>
      </c>
      <c r="G139" s="1248" t="s">
        <v>759</v>
      </c>
      <c r="H139" s="1249" t="s">
        <v>422</v>
      </c>
      <c r="I139" s="1248" t="s">
        <v>599</v>
      </c>
      <c r="J139" s="1250">
        <v>0</v>
      </c>
      <c r="K139" s="1251" t="s">
        <v>586</v>
      </c>
      <c r="L139" s="1250" t="s">
        <v>586</v>
      </c>
      <c r="M139" s="1251" t="s">
        <v>586</v>
      </c>
      <c r="N139" s="1250" t="s">
        <v>586</v>
      </c>
      <c r="O139" s="1250">
        <v>1.9139999999999999E-4</v>
      </c>
      <c r="P139" s="1250" t="s">
        <v>586</v>
      </c>
      <c r="Q139" s="1252" t="s">
        <v>586</v>
      </c>
      <c r="R139" s="1253">
        <f t="shared" si="2"/>
        <v>1.9139999999999999E-4</v>
      </c>
      <c r="S139" s="1250">
        <v>0</v>
      </c>
      <c r="T139" s="1254" t="s">
        <v>586</v>
      </c>
      <c r="U139" s="1250">
        <v>0</v>
      </c>
      <c r="V139" s="1254" t="s">
        <v>586</v>
      </c>
      <c r="W139" s="1250">
        <v>0</v>
      </c>
      <c r="X139" s="1250">
        <v>1.5777E-4</v>
      </c>
      <c r="Y139" s="1250" t="s">
        <v>586</v>
      </c>
      <c r="Z139" s="1252" t="s">
        <v>586</v>
      </c>
      <c r="AA139" s="1253">
        <f t="shared" si="3"/>
        <v>1.5777E-4</v>
      </c>
      <c r="AB139" s="887"/>
    </row>
    <row r="140" spans="1:28" s="369" customFormat="1" ht="16.149999999999999" customHeight="1" outlineLevel="1">
      <c r="A140" s="143">
        <f>ROW()</f>
        <v>140</v>
      </c>
      <c r="B140" s="1154"/>
      <c r="C140" s="1154"/>
      <c r="D140" s="44"/>
      <c r="E140" s="44"/>
      <c r="F140" s="1248" t="s">
        <v>762</v>
      </c>
      <c r="G140" s="1248" t="s">
        <v>763</v>
      </c>
      <c r="H140" s="1249" t="s">
        <v>764</v>
      </c>
      <c r="I140" s="1248" t="s">
        <v>765</v>
      </c>
      <c r="J140" s="1250">
        <v>0.46851900000000002</v>
      </c>
      <c r="K140" s="1251" t="s">
        <v>586</v>
      </c>
      <c r="L140" s="1250">
        <v>2.4398659199999999</v>
      </c>
      <c r="M140" s="1251" t="s">
        <v>586</v>
      </c>
      <c r="N140" s="1250">
        <v>0.26146476000000002</v>
      </c>
      <c r="O140" s="1250" t="s">
        <v>586</v>
      </c>
      <c r="P140" s="1250">
        <v>0.4218204000000001</v>
      </c>
      <c r="Q140" s="1252" t="s">
        <v>586</v>
      </c>
      <c r="R140" s="1253">
        <f t="shared" si="2"/>
        <v>3.5916700800000001</v>
      </c>
      <c r="S140" s="1250">
        <v>0.56112686000000001</v>
      </c>
      <c r="T140" s="1254" t="s">
        <v>586</v>
      </c>
      <c r="U140" s="1250">
        <v>2.8417274284974829</v>
      </c>
      <c r="V140" s="1254" t="s">
        <v>586</v>
      </c>
      <c r="W140" s="1250">
        <v>0.27081652000000001</v>
      </c>
      <c r="X140" s="1250">
        <v>0</v>
      </c>
      <c r="Y140" s="1250">
        <v>0.4218204000000001</v>
      </c>
      <c r="Z140" s="1252" t="s">
        <v>586</v>
      </c>
      <c r="AA140" s="1253">
        <f t="shared" si="3"/>
        <v>4.0954912084974833</v>
      </c>
      <c r="AB140" s="887"/>
    </row>
    <row r="141" spans="1:28" s="369" customFormat="1" ht="16.149999999999999" customHeight="1" outlineLevel="1">
      <c r="A141" s="143">
        <f>ROW()</f>
        <v>141</v>
      </c>
      <c r="B141" s="1154"/>
      <c r="C141" s="1154"/>
      <c r="D141" s="44"/>
      <c r="E141" s="44"/>
      <c r="F141" s="1248" t="s">
        <v>762</v>
      </c>
      <c r="G141" s="1248" t="s">
        <v>763</v>
      </c>
      <c r="H141" s="1249" t="s">
        <v>422</v>
      </c>
      <c r="I141" s="1248" t="s">
        <v>599</v>
      </c>
      <c r="J141" s="1250" t="s">
        <v>586</v>
      </c>
      <c r="K141" s="1251" t="s">
        <v>586</v>
      </c>
      <c r="L141" s="1250" t="s">
        <v>586</v>
      </c>
      <c r="M141" s="1251" t="s">
        <v>586</v>
      </c>
      <c r="N141" s="1250" t="s">
        <v>586</v>
      </c>
      <c r="O141" s="1250">
        <v>1.5343199999999996E-3</v>
      </c>
      <c r="P141" s="1250" t="s">
        <v>586</v>
      </c>
      <c r="Q141" s="1252" t="s">
        <v>586</v>
      </c>
      <c r="R141" s="1253">
        <f t="shared" si="2"/>
        <v>1.5343199999999996E-3</v>
      </c>
      <c r="S141" s="1250">
        <v>0</v>
      </c>
      <c r="T141" s="1254" t="s">
        <v>586</v>
      </c>
      <c r="U141" s="1250">
        <v>0</v>
      </c>
      <c r="V141" s="1254" t="s">
        <v>586</v>
      </c>
      <c r="W141" s="1250">
        <v>0</v>
      </c>
      <c r="X141" s="1250">
        <v>1.05748E-3</v>
      </c>
      <c r="Y141" s="1250" t="s">
        <v>586</v>
      </c>
      <c r="Z141" s="1252" t="s">
        <v>586</v>
      </c>
      <c r="AA141" s="1253">
        <f t="shared" si="3"/>
        <v>1.05748E-3</v>
      </c>
      <c r="AB141" s="887"/>
    </row>
    <row r="142" spans="1:28" s="369" customFormat="1" ht="16.149999999999999" customHeight="1" outlineLevel="1">
      <c r="A142" s="143">
        <f>ROW()</f>
        <v>142</v>
      </c>
      <c r="B142" s="1154"/>
      <c r="C142" s="1154"/>
      <c r="D142" s="44"/>
      <c r="E142" s="44"/>
      <c r="F142" s="1248" t="s">
        <v>766</v>
      </c>
      <c r="G142" s="1248" t="s">
        <v>767</v>
      </c>
      <c r="H142" s="1249" t="s">
        <v>768</v>
      </c>
      <c r="I142" s="1248" t="s">
        <v>769</v>
      </c>
      <c r="J142" s="1250">
        <v>6.7808520000000011E-2</v>
      </c>
      <c r="K142" s="1251" t="s">
        <v>586</v>
      </c>
      <c r="L142" s="1250">
        <v>0.13891884000000002</v>
      </c>
      <c r="M142" s="1251" t="s">
        <v>586</v>
      </c>
      <c r="N142" s="1250">
        <v>0.76257827999999983</v>
      </c>
      <c r="O142" s="1250" t="s">
        <v>586</v>
      </c>
      <c r="P142" s="1250" t="s">
        <v>586</v>
      </c>
      <c r="Q142" s="1252" t="s">
        <v>586</v>
      </c>
      <c r="R142" s="1253">
        <f t="shared" si="2"/>
        <v>0.96930563999999986</v>
      </c>
      <c r="S142" s="1250">
        <v>8.703756E-2</v>
      </c>
      <c r="T142" s="1254" t="s">
        <v>586</v>
      </c>
      <c r="U142" s="1250">
        <v>0.15443509574292136</v>
      </c>
      <c r="V142" s="1254" t="s">
        <v>586</v>
      </c>
      <c r="W142" s="1250">
        <v>0.87254050000000005</v>
      </c>
      <c r="X142" s="1250">
        <v>0</v>
      </c>
      <c r="Y142" s="1250" t="s">
        <v>586</v>
      </c>
      <c r="Z142" s="1252" t="s">
        <v>586</v>
      </c>
      <c r="AA142" s="1253">
        <f t="shared" si="3"/>
        <v>1.1140131557429214</v>
      </c>
      <c r="AB142" s="887"/>
    </row>
    <row r="143" spans="1:28" s="369" customFormat="1" ht="16.149999999999999" customHeight="1" outlineLevel="1">
      <c r="A143" s="143">
        <f>ROW()</f>
        <v>143</v>
      </c>
      <c r="B143" s="1154"/>
      <c r="C143" s="1154"/>
      <c r="D143" s="44"/>
      <c r="E143" s="44"/>
      <c r="F143" s="1248" t="s">
        <v>766</v>
      </c>
      <c r="G143" s="1248" t="s">
        <v>767</v>
      </c>
      <c r="H143" s="1249" t="s">
        <v>422</v>
      </c>
      <c r="I143" s="1248" t="s">
        <v>599</v>
      </c>
      <c r="J143" s="1250" t="s">
        <v>586</v>
      </c>
      <c r="K143" s="1251" t="s">
        <v>586</v>
      </c>
      <c r="L143" s="1250" t="s">
        <v>586</v>
      </c>
      <c r="M143" s="1251" t="s">
        <v>586</v>
      </c>
      <c r="N143" s="1250" t="s">
        <v>586</v>
      </c>
      <c r="O143" s="1250">
        <v>7.4147999999999987E-4</v>
      </c>
      <c r="P143" s="1250" t="s">
        <v>586</v>
      </c>
      <c r="Q143" s="1252" t="s">
        <v>586</v>
      </c>
      <c r="R143" s="1253">
        <f t="shared" si="2"/>
        <v>7.4147999999999987E-4</v>
      </c>
      <c r="S143" s="1250">
        <v>0</v>
      </c>
      <c r="T143" s="1254" t="s">
        <v>586</v>
      </c>
      <c r="U143" s="1250">
        <v>0</v>
      </c>
      <c r="V143" s="1254" t="s">
        <v>586</v>
      </c>
      <c r="W143" s="1250">
        <v>0</v>
      </c>
      <c r="X143" s="1250">
        <v>5.6238999999999996E-4</v>
      </c>
      <c r="Y143" s="1250" t="s">
        <v>586</v>
      </c>
      <c r="Z143" s="1252" t="s">
        <v>586</v>
      </c>
      <c r="AA143" s="1253">
        <f t="shared" si="3"/>
        <v>5.6238999999999996E-4</v>
      </c>
      <c r="AB143" s="887"/>
    </row>
    <row r="144" spans="1:28" s="369" customFormat="1" ht="16.149999999999999" customHeight="1" outlineLevel="1">
      <c r="A144" s="143">
        <f>ROW()</f>
        <v>144</v>
      </c>
      <c r="B144" s="1154"/>
      <c r="C144" s="1154"/>
      <c r="D144" s="44"/>
      <c r="E144" s="44"/>
      <c r="F144" s="1248" t="s">
        <v>770</v>
      </c>
      <c r="G144" s="1248" t="s">
        <v>771</v>
      </c>
      <c r="H144" s="1249" t="s">
        <v>707</v>
      </c>
      <c r="I144" s="1248" t="s">
        <v>708</v>
      </c>
      <c r="J144" s="1250">
        <v>1.8557370299999998</v>
      </c>
      <c r="K144" s="1251" t="s">
        <v>586</v>
      </c>
      <c r="L144" s="1250">
        <v>1.7791650000000001</v>
      </c>
      <c r="M144" s="1251" t="s">
        <v>586</v>
      </c>
      <c r="N144" s="1250">
        <v>0.90260724000000014</v>
      </c>
      <c r="O144" s="1250" t="s">
        <v>586</v>
      </c>
      <c r="P144" s="1250" t="s">
        <v>586</v>
      </c>
      <c r="Q144" s="1252" t="s">
        <v>586</v>
      </c>
      <c r="R144" s="1253">
        <f t="shared" si="2"/>
        <v>4.5375092700000001</v>
      </c>
      <c r="S144" s="1250">
        <v>3.1158779300000004</v>
      </c>
      <c r="T144" s="1254" t="s">
        <v>586</v>
      </c>
      <c r="U144" s="1250">
        <v>2.1794532616029985</v>
      </c>
      <c r="V144" s="1254" t="s">
        <v>586</v>
      </c>
      <c r="W144" s="1250">
        <v>3.0947779900000003</v>
      </c>
      <c r="X144" s="1250">
        <v>0</v>
      </c>
      <c r="Y144" s="1250" t="s">
        <v>586</v>
      </c>
      <c r="Z144" s="1252" t="s">
        <v>586</v>
      </c>
      <c r="AA144" s="1253">
        <f t="shared" si="3"/>
        <v>8.390109181603</v>
      </c>
      <c r="AB144" s="887"/>
    </row>
    <row r="145" spans="1:28" s="369" customFormat="1" ht="16.149999999999999" customHeight="1" outlineLevel="1">
      <c r="A145" s="143">
        <f>ROW()</f>
        <v>145</v>
      </c>
      <c r="B145" s="1154"/>
      <c r="C145" s="1154"/>
      <c r="D145" s="44"/>
      <c r="E145" s="44"/>
      <c r="F145" s="1248" t="s">
        <v>770</v>
      </c>
      <c r="G145" s="1248" t="s">
        <v>771</v>
      </c>
      <c r="H145" s="1249" t="s">
        <v>772</v>
      </c>
      <c r="I145" s="1248" t="s">
        <v>773</v>
      </c>
      <c r="J145" s="1250">
        <v>0.32185619999999993</v>
      </c>
      <c r="K145" s="1251" t="s">
        <v>586</v>
      </c>
      <c r="L145" s="1250">
        <v>5.7067983600000023</v>
      </c>
      <c r="M145" s="1251" t="s">
        <v>586</v>
      </c>
      <c r="N145" s="1250">
        <v>5.9259148800000014</v>
      </c>
      <c r="O145" s="1250" t="s">
        <v>586</v>
      </c>
      <c r="P145" s="1250" t="s">
        <v>586</v>
      </c>
      <c r="Q145" s="1252" t="s">
        <v>586</v>
      </c>
      <c r="R145" s="1253">
        <f t="shared" si="2"/>
        <v>11.954569440000004</v>
      </c>
      <c r="S145" s="1250">
        <v>0.39645150000000001</v>
      </c>
      <c r="T145" s="1254" t="s">
        <v>586</v>
      </c>
      <c r="U145" s="1250">
        <v>6.658751465149872</v>
      </c>
      <c r="V145" s="1254" t="s">
        <v>586</v>
      </c>
      <c r="W145" s="1250">
        <v>4.93161688</v>
      </c>
      <c r="X145" s="1250">
        <v>0</v>
      </c>
      <c r="Y145" s="1250" t="s">
        <v>586</v>
      </c>
      <c r="Z145" s="1252" t="s">
        <v>586</v>
      </c>
      <c r="AA145" s="1253">
        <f t="shared" si="3"/>
        <v>11.986819845149872</v>
      </c>
      <c r="AB145" s="887"/>
    </row>
    <row r="146" spans="1:28" s="369" customFormat="1" ht="16.149999999999999" customHeight="1" outlineLevel="1">
      <c r="A146" s="143">
        <f>ROW()</f>
        <v>146</v>
      </c>
      <c r="B146" s="1154"/>
      <c r="C146" s="1154"/>
      <c r="D146" s="44"/>
      <c r="E146" s="44"/>
      <c r="F146" s="1248" t="s">
        <v>770</v>
      </c>
      <c r="G146" s="1248" t="s">
        <v>771</v>
      </c>
      <c r="H146" s="1249" t="s">
        <v>774</v>
      </c>
      <c r="I146" s="1248" t="s">
        <v>775</v>
      </c>
      <c r="J146" s="1250">
        <v>0.39676259999999991</v>
      </c>
      <c r="K146" s="1251" t="s">
        <v>586</v>
      </c>
      <c r="L146" s="1250">
        <v>0.79243801999999974</v>
      </c>
      <c r="M146" s="1251" t="s">
        <v>586</v>
      </c>
      <c r="N146" s="1250">
        <v>1.0339098000000002</v>
      </c>
      <c r="O146" s="1250" t="s">
        <v>586</v>
      </c>
      <c r="P146" s="1250" t="s">
        <v>586</v>
      </c>
      <c r="Q146" s="1252" t="s">
        <v>586</v>
      </c>
      <c r="R146" s="1253">
        <f t="shared" si="2"/>
        <v>2.2231104199999998</v>
      </c>
      <c r="S146" s="1250">
        <v>0.49077497999999997</v>
      </c>
      <c r="T146" s="1254" t="s">
        <v>586</v>
      </c>
      <c r="U146" s="1250">
        <v>0.92625566883301536</v>
      </c>
      <c r="V146" s="1254" t="s">
        <v>586</v>
      </c>
      <c r="W146" s="1250">
        <v>0.84569718999999999</v>
      </c>
      <c r="X146" s="1250">
        <v>0</v>
      </c>
      <c r="Y146" s="1250" t="s">
        <v>586</v>
      </c>
      <c r="Z146" s="1252" t="s">
        <v>586</v>
      </c>
      <c r="AA146" s="1253">
        <f t="shared" si="3"/>
        <v>2.2627278388330154</v>
      </c>
      <c r="AB146" s="887"/>
    </row>
    <row r="147" spans="1:28" s="369" customFormat="1" ht="16.149999999999999" customHeight="1" outlineLevel="1">
      <c r="A147" s="143">
        <f>ROW()</f>
        <v>147</v>
      </c>
      <c r="B147" s="1154"/>
      <c r="C147" s="1154"/>
      <c r="D147" s="44"/>
      <c r="E147" s="44"/>
      <c r="F147" s="1248" t="s">
        <v>770</v>
      </c>
      <c r="G147" s="1248" t="s">
        <v>771</v>
      </c>
      <c r="H147" s="1249" t="s">
        <v>422</v>
      </c>
      <c r="I147" s="1248" t="s">
        <v>599</v>
      </c>
      <c r="J147" s="1250" t="s">
        <v>586</v>
      </c>
      <c r="K147" s="1251" t="s">
        <v>586</v>
      </c>
      <c r="L147" s="1250" t="s">
        <v>586</v>
      </c>
      <c r="M147" s="1251" t="s">
        <v>586</v>
      </c>
      <c r="N147" s="1250" t="s">
        <v>586</v>
      </c>
      <c r="O147" s="1250">
        <v>1.0580039999999999E-2</v>
      </c>
      <c r="P147" s="1250" t="s">
        <v>586</v>
      </c>
      <c r="Q147" s="1252" t="s">
        <v>586</v>
      </c>
      <c r="R147" s="1253">
        <f t="shared" si="2"/>
        <v>1.0580039999999999E-2</v>
      </c>
      <c r="S147" s="1250">
        <v>0</v>
      </c>
      <c r="T147" s="1254" t="s">
        <v>586</v>
      </c>
      <c r="U147" s="1250">
        <v>0</v>
      </c>
      <c r="V147" s="1254" t="s">
        <v>586</v>
      </c>
      <c r="W147" s="1250">
        <v>0</v>
      </c>
      <c r="X147" s="1250">
        <v>7.7494700000000005E-3</v>
      </c>
      <c r="Y147" s="1250" t="s">
        <v>586</v>
      </c>
      <c r="Z147" s="1252" t="s">
        <v>586</v>
      </c>
      <c r="AA147" s="1253">
        <f t="shared" si="3"/>
        <v>7.7494700000000005E-3</v>
      </c>
      <c r="AB147" s="887"/>
    </row>
    <row r="148" spans="1:28" s="369" customFormat="1" ht="16.149999999999999" customHeight="1" outlineLevel="1">
      <c r="A148" s="143">
        <f>ROW()</f>
        <v>148</v>
      </c>
      <c r="B148" s="1154"/>
      <c r="C148" s="1154"/>
      <c r="D148" s="44"/>
      <c r="E148" s="44"/>
      <c r="F148" s="1248" t="s">
        <v>776</v>
      </c>
      <c r="G148" s="1248" t="s">
        <v>777</v>
      </c>
      <c r="H148" s="1249" t="s">
        <v>778</v>
      </c>
      <c r="I148" s="1248" t="s">
        <v>765</v>
      </c>
      <c r="J148" s="1250">
        <v>0.26898156000000001</v>
      </c>
      <c r="K148" s="1251" t="s">
        <v>586</v>
      </c>
      <c r="L148" s="1250">
        <v>1.4887273200000002</v>
      </c>
      <c r="M148" s="1251" t="s">
        <v>586</v>
      </c>
      <c r="N148" s="1250">
        <v>8.5300559999999997E-2</v>
      </c>
      <c r="O148" s="1250" t="s">
        <v>586</v>
      </c>
      <c r="P148" s="1250">
        <v>0.43224047999999993</v>
      </c>
      <c r="Q148" s="1252" t="s">
        <v>586</v>
      </c>
      <c r="R148" s="1253">
        <f t="shared" si="2"/>
        <v>2.2752499200000003</v>
      </c>
      <c r="S148" s="1250">
        <v>0.33460446000000005</v>
      </c>
      <c r="T148" s="1254" t="s">
        <v>586</v>
      </c>
      <c r="U148" s="1250">
        <v>1.7363056588156158</v>
      </c>
      <c r="V148" s="1254" t="s">
        <v>586</v>
      </c>
      <c r="W148" s="1250">
        <v>0.10714860000000001</v>
      </c>
      <c r="X148" s="1250">
        <v>0</v>
      </c>
      <c r="Y148" s="1250">
        <v>0.43224047999999993</v>
      </c>
      <c r="Z148" s="1252" t="s">
        <v>586</v>
      </c>
      <c r="AA148" s="1253">
        <f t="shared" si="3"/>
        <v>2.6102991988156159</v>
      </c>
      <c r="AB148" s="887"/>
    </row>
    <row r="149" spans="1:28" s="369" customFormat="1" ht="16.149999999999999" customHeight="1" outlineLevel="1">
      <c r="A149" s="143">
        <f>ROW()</f>
        <v>149</v>
      </c>
      <c r="B149" s="1154"/>
      <c r="C149" s="1154"/>
      <c r="D149" s="44"/>
      <c r="E149" s="44"/>
      <c r="F149" s="1248" t="s">
        <v>776</v>
      </c>
      <c r="G149" s="1248" t="s">
        <v>777</v>
      </c>
      <c r="H149" s="1249" t="s">
        <v>422</v>
      </c>
      <c r="I149" s="1248" t="s">
        <v>599</v>
      </c>
      <c r="J149" s="1250">
        <v>0</v>
      </c>
      <c r="K149" s="1251" t="s">
        <v>586</v>
      </c>
      <c r="L149" s="1250" t="s">
        <v>586</v>
      </c>
      <c r="M149" s="1251" t="s">
        <v>586</v>
      </c>
      <c r="N149" s="1250" t="s">
        <v>586</v>
      </c>
      <c r="O149" s="1250">
        <v>8.6759999999999984E-4</v>
      </c>
      <c r="P149" s="1250" t="s">
        <v>586</v>
      </c>
      <c r="Q149" s="1252" t="s">
        <v>586</v>
      </c>
      <c r="R149" s="1253">
        <f t="shared" si="2"/>
        <v>8.6759999999999984E-4</v>
      </c>
      <c r="S149" s="1250">
        <v>0</v>
      </c>
      <c r="T149" s="1254" t="s">
        <v>586</v>
      </c>
      <c r="U149" s="1250">
        <v>0</v>
      </c>
      <c r="V149" s="1254" t="s">
        <v>586</v>
      </c>
      <c r="W149" s="1250">
        <v>0</v>
      </c>
      <c r="X149" s="1250">
        <v>6.0839999999999993E-4</v>
      </c>
      <c r="Y149" s="1250" t="s">
        <v>586</v>
      </c>
      <c r="Z149" s="1252" t="s">
        <v>586</v>
      </c>
      <c r="AA149" s="1253">
        <f t="shared" si="3"/>
        <v>6.0839999999999993E-4</v>
      </c>
      <c r="AB149" s="887"/>
    </row>
    <row r="150" spans="1:28" s="369" customFormat="1" ht="16.149999999999999" customHeight="1" outlineLevel="1">
      <c r="A150" s="143">
        <f>ROW()</f>
        <v>150</v>
      </c>
      <c r="B150" s="1154"/>
      <c r="C150" s="1154"/>
      <c r="D150" s="44"/>
      <c r="E150" s="44"/>
      <c r="F150" s="1248" t="s">
        <v>779</v>
      </c>
      <c r="G150" s="1248" t="s">
        <v>780</v>
      </c>
      <c r="H150" s="1249" t="s">
        <v>781</v>
      </c>
      <c r="I150" s="1248" t="s">
        <v>782</v>
      </c>
      <c r="J150" s="1250">
        <v>1.3650732000000001</v>
      </c>
      <c r="K150" s="1251" t="s">
        <v>586</v>
      </c>
      <c r="L150" s="1250">
        <v>12.094469999999999</v>
      </c>
      <c r="M150" s="1251" t="s">
        <v>586</v>
      </c>
      <c r="N150" s="1250">
        <v>32.323403760000005</v>
      </c>
      <c r="O150" s="1250" t="s">
        <v>586</v>
      </c>
      <c r="P150" s="1250" t="s">
        <v>586</v>
      </c>
      <c r="Q150" s="1252" t="s">
        <v>586</v>
      </c>
      <c r="R150" s="1253">
        <f t="shared" si="2"/>
        <v>45.782946960000004</v>
      </c>
      <c r="S150" s="1250">
        <v>1.69042329</v>
      </c>
      <c r="T150" s="1254" t="s">
        <v>586</v>
      </c>
      <c r="U150" s="1250">
        <v>13.144812826132497</v>
      </c>
      <c r="V150" s="1254" t="s">
        <v>586</v>
      </c>
      <c r="W150" s="1250">
        <v>36.971091819999998</v>
      </c>
      <c r="X150" s="1250">
        <v>0</v>
      </c>
      <c r="Y150" s="1250" t="s">
        <v>586</v>
      </c>
      <c r="Z150" s="1252" t="s">
        <v>586</v>
      </c>
      <c r="AA150" s="1253">
        <f t="shared" si="3"/>
        <v>51.806327936132497</v>
      </c>
      <c r="AB150" s="887"/>
    </row>
    <row r="151" spans="1:28" s="369" customFormat="1" ht="16.149999999999999" customHeight="1" outlineLevel="1">
      <c r="A151" s="143">
        <f>ROW()</f>
        <v>151</v>
      </c>
      <c r="B151" s="1154"/>
      <c r="C151" s="1154"/>
      <c r="D151" s="44"/>
      <c r="E151" s="44"/>
      <c r="F151" s="1248" t="s">
        <v>779</v>
      </c>
      <c r="G151" s="1248" t="s">
        <v>780</v>
      </c>
      <c r="H151" s="1249" t="s">
        <v>422</v>
      </c>
      <c r="I151" s="1248" t="s">
        <v>599</v>
      </c>
      <c r="J151" s="1250" t="s">
        <v>586</v>
      </c>
      <c r="K151" s="1251" t="s">
        <v>586</v>
      </c>
      <c r="L151" s="1250" t="s">
        <v>586</v>
      </c>
      <c r="M151" s="1251" t="s">
        <v>586</v>
      </c>
      <c r="N151" s="1250" t="s">
        <v>586</v>
      </c>
      <c r="O151" s="1250">
        <v>3.6739919999999995E-2</v>
      </c>
      <c r="P151" s="1250" t="s">
        <v>586</v>
      </c>
      <c r="Q151" s="1252" t="s">
        <v>586</v>
      </c>
      <c r="R151" s="1253">
        <f t="shared" si="2"/>
        <v>3.6739919999999995E-2</v>
      </c>
      <c r="S151" s="1250">
        <v>0</v>
      </c>
      <c r="T151" s="1254" t="s">
        <v>586</v>
      </c>
      <c r="U151" s="1250">
        <v>0</v>
      </c>
      <c r="V151" s="1254" t="s">
        <v>586</v>
      </c>
      <c r="W151" s="1250">
        <v>0</v>
      </c>
      <c r="X151" s="1250">
        <v>2.7526869999999998E-2</v>
      </c>
      <c r="Y151" s="1250" t="s">
        <v>586</v>
      </c>
      <c r="Z151" s="1252" t="s">
        <v>586</v>
      </c>
      <c r="AA151" s="1253">
        <f t="shared" si="3"/>
        <v>2.7526869999999998E-2</v>
      </c>
      <c r="AB151" s="887"/>
    </row>
    <row r="152" spans="1:28" s="369" customFormat="1" ht="16.149999999999999" customHeight="1" outlineLevel="1">
      <c r="A152" s="143">
        <f>ROW()</f>
        <v>152</v>
      </c>
      <c r="B152" s="1154"/>
      <c r="C152" s="1154"/>
      <c r="D152" s="44"/>
      <c r="E152" s="44"/>
      <c r="F152" s="1248" t="s">
        <v>783</v>
      </c>
      <c r="G152" s="1248" t="s">
        <v>784</v>
      </c>
      <c r="H152" s="1249" t="s">
        <v>785</v>
      </c>
      <c r="I152" s="1248" t="s">
        <v>617</v>
      </c>
      <c r="J152" s="1250">
        <v>2.3466022799999999</v>
      </c>
      <c r="K152" s="1251" t="s">
        <v>586</v>
      </c>
      <c r="L152" s="1250">
        <v>3.0508184400000009</v>
      </c>
      <c r="M152" s="1251" t="s">
        <v>586</v>
      </c>
      <c r="N152" s="1250">
        <v>8.5390551599999984</v>
      </c>
      <c r="O152" s="1250" t="s">
        <v>586</v>
      </c>
      <c r="P152" s="1250">
        <v>8.3771999999999999E-2</v>
      </c>
      <c r="Q152" s="1252" t="s">
        <v>586</v>
      </c>
      <c r="R152" s="1253">
        <f t="shared" si="2"/>
        <v>14.020247879999999</v>
      </c>
      <c r="S152" s="1250">
        <v>3.0452900499999997</v>
      </c>
      <c r="T152" s="1254" t="s">
        <v>586</v>
      </c>
      <c r="U152" s="1250">
        <v>3.4404509309903952</v>
      </c>
      <c r="V152" s="1254" t="s">
        <v>586</v>
      </c>
      <c r="W152" s="1250">
        <v>9.9066086599999998</v>
      </c>
      <c r="X152" s="1250">
        <v>0</v>
      </c>
      <c r="Y152" s="1250">
        <v>8.3771999999999999E-2</v>
      </c>
      <c r="Z152" s="1252" t="s">
        <v>586</v>
      </c>
      <c r="AA152" s="1253">
        <f t="shared" si="3"/>
        <v>16.476121640990396</v>
      </c>
      <c r="AB152" s="887"/>
    </row>
    <row r="153" spans="1:28" s="369" customFormat="1" ht="16.149999999999999" customHeight="1" outlineLevel="1">
      <c r="A153" s="143">
        <f>ROW()</f>
        <v>153</v>
      </c>
      <c r="B153" s="1154"/>
      <c r="C153" s="1154"/>
      <c r="D153" s="44"/>
      <c r="E153" s="44"/>
      <c r="F153" s="1248" t="s">
        <v>783</v>
      </c>
      <c r="G153" s="1248" t="s">
        <v>784</v>
      </c>
      <c r="H153" s="1249" t="s">
        <v>422</v>
      </c>
      <c r="I153" s="1248" t="s">
        <v>599</v>
      </c>
      <c r="J153" s="1250" t="s">
        <v>586</v>
      </c>
      <c r="K153" s="1251" t="s">
        <v>586</v>
      </c>
      <c r="L153" s="1250" t="s">
        <v>586</v>
      </c>
      <c r="M153" s="1251" t="s">
        <v>586</v>
      </c>
      <c r="N153" s="1250" t="s">
        <v>586</v>
      </c>
      <c r="O153" s="1250">
        <v>9.4020000000000006E-3</v>
      </c>
      <c r="P153" s="1250" t="s">
        <v>586</v>
      </c>
      <c r="Q153" s="1252" t="s">
        <v>586</v>
      </c>
      <c r="R153" s="1253">
        <f t="shared" si="2"/>
        <v>9.4020000000000006E-3</v>
      </c>
      <c r="S153" s="1250">
        <v>0</v>
      </c>
      <c r="T153" s="1254" t="s">
        <v>586</v>
      </c>
      <c r="U153" s="1250">
        <v>0</v>
      </c>
      <c r="V153" s="1254" t="s">
        <v>586</v>
      </c>
      <c r="W153" s="1250">
        <v>0</v>
      </c>
      <c r="X153" s="1250">
        <v>7.1288300000000001E-3</v>
      </c>
      <c r="Y153" s="1250" t="s">
        <v>586</v>
      </c>
      <c r="Z153" s="1252" t="s">
        <v>586</v>
      </c>
      <c r="AA153" s="1253">
        <f t="shared" si="3"/>
        <v>7.1288300000000001E-3</v>
      </c>
      <c r="AB153" s="887"/>
    </row>
    <row r="154" spans="1:28" s="369" customFormat="1" ht="16.149999999999999" customHeight="1" outlineLevel="1">
      <c r="A154" s="143">
        <f>ROW()</f>
        <v>154</v>
      </c>
      <c r="B154" s="1154"/>
      <c r="C154" s="1154"/>
      <c r="D154" s="44"/>
      <c r="E154" s="44"/>
      <c r="F154" s="1248" t="s">
        <v>786</v>
      </c>
      <c r="G154" s="1248" t="s">
        <v>787</v>
      </c>
      <c r="H154" s="1249" t="s">
        <v>724</v>
      </c>
      <c r="I154" s="1248" t="s">
        <v>725</v>
      </c>
      <c r="J154" s="1250">
        <v>0.30463908000000001</v>
      </c>
      <c r="K154" s="1251" t="s">
        <v>586</v>
      </c>
      <c r="L154" s="1250">
        <v>0.28141068000000002</v>
      </c>
      <c r="M154" s="1251" t="s">
        <v>586</v>
      </c>
      <c r="N154" s="1250">
        <v>0.14082227999999999</v>
      </c>
      <c r="O154" s="1250" t="s">
        <v>586</v>
      </c>
      <c r="P154" s="1250" t="s">
        <v>586</v>
      </c>
      <c r="Q154" s="1252" t="s">
        <v>586</v>
      </c>
      <c r="R154" s="1253">
        <f t="shared" si="2"/>
        <v>0.72687204000000005</v>
      </c>
      <c r="S154" s="1250">
        <v>0.37484793</v>
      </c>
      <c r="T154" s="1254" t="s">
        <v>586</v>
      </c>
      <c r="U154" s="1250">
        <v>0.3363372421534887</v>
      </c>
      <c r="V154" s="1254" t="s">
        <v>586</v>
      </c>
      <c r="W154" s="1250">
        <v>0.32351358000000002</v>
      </c>
      <c r="X154" s="1250">
        <v>0</v>
      </c>
      <c r="Y154" s="1250" t="s">
        <v>586</v>
      </c>
      <c r="Z154" s="1252" t="s">
        <v>586</v>
      </c>
      <c r="AA154" s="1253">
        <f t="shared" si="3"/>
        <v>1.0346987521534887</v>
      </c>
      <c r="AB154" s="887"/>
    </row>
    <row r="155" spans="1:28" s="369" customFormat="1" ht="16.149999999999999" customHeight="1" outlineLevel="1">
      <c r="A155" s="143">
        <f>ROW()</f>
        <v>155</v>
      </c>
      <c r="B155" s="1154"/>
      <c r="C155" s="1154"/>
      <c r="D155" s="44"/>
      <c r="E155" s="44"/>
      <c r="F155" s="1248" t="s">
        <v>786</v>
      </c>
      <c r="G155" s="1248" t="s">
        <v>787</v>
      </c>
      <c r="H155" s="1249" t="s">
        <v>422</v>
      </c>
      <c r="I155" s="1248" t="s">
        <v>599</v>
      </c>
      <c r="J155" s="1250" t="s">
        <v>586</v>
      </c>
      <c r="K155" s="1251" t="s">
        <v>586</v>
      </c>
      <c r="L155" s="1250" t="s">
        <v>586</v>
      </c>
      <c r="M155" s="1251" t="s">
        <v>586</v>
      </c>
      <c r="N155" s="1250" t="s">
        <v>586</v>
      </c>
      <c r="O155" s="1250">
        <v>2.4563999999999999E-4</v>
      </c>
      <c r="P155" s="1250" t="s">
        <v>586</v>
      </c>
      <c r="Q155" s="1252" t="s">
        <v>586</v>
      </c>
      <c r="R155" s="1253">
        <f t="shared" si="2"/>
        <v>2.4563999999999999E-4</v>
      </c>
      <c r="S155" s="1250">
        <v>0</v>
      </c>
      <c r="T155" s="1254" t="s">
        <v>586</v>
      </c>
      <c r="U155" s="1250">
        <v>0</v>
      </c>
      <c r="V155" s="1254" t="s">
        <v>586</v>
      </c>
      <c r="W155" s="1250">
        <v>0</v>
      </c>
      <c r="X155" s="1250">
        <v>2.7180999999999999E-4</v>
      </c>
      <c r="Y155" s="1250" t="s">
        <v>586</v>
      </c>
      <c r="Z155" s="1252" t="s">
        <v>586</v>
      </c>
      <c r="AA155" s="1253">
        <f t="shared" si="3"/>
        <v>2.7180999999999999E-4</v>
      </c>
      <c r="AB155" s="887"/>
    </row>
    <row r="156" spans="1:28" s="369" customFormat="1" ht="16.149999999999999" customHeight="1" outlineLevel="1">
      <c r="A156" s="143">
        <f>ROW()</f>
        <v>156</v>
      </c>
      <c r="B156" s="1154"/>
      <c r="C156" s="1154"/>
      <c r="D156" s="44"/>
      <c r="E156" s="44"/>
      <c r="F156" s="1248" t="s">
        <v>788</v>
      </c>
      <c r="G156" s="1248" t="s">
        <v>789</v>
      </c>
      <c r="H156" s="1249" t="s">
        <v>790</v>
      </c>
      <c r="I156" s="1248" t="s">
        <v>791</v>
      </c>
      <c r="J156" s="1250">
        <v>9.7608240000000041E-2</v>
      </c>
      <c r="K156" s="1251" t="s">
        <v>586</v>
      </c>
      <c r="L156" s="1250">
        <v>3.5586000000000007E-3</v>
      </c>
      <c r="M156" s="1251" t="s">
        <v>586</v>
      </c>
      <c r="N156" s="1250">
        <v>1.2430439999999996E-2</v>
      </c>
      <c r="O156" s="1250" t="s">
        <v>586</v>
      </c>
      <c r="P156" s="1250" t="s">
        <v>586</v>
      </c>
      <c r="Q156" s="1252" t="s">
        <v>586</v>
      </c>
      <c r="R156" s="1253">
        <f t="shared" si="2"/>
        <v>0.11359728000000004</v>
      </c>
      <c r="S156" s="1250">
        <v>0.1206938</v>
      </c>
      <c r="T156" s="1254" t="s">
        <v>586</v>
      </c>
      <c r="U156" s="1250">
        <v>4.1241257678757181E-3</v>
      </c>
      <c r="V156" s="1254" t="s">
        <v>586</v>
      </c>
      <c r="W156" s="1250">
        <v>1.5251520000000001E-2</v>
      </c>
      <c r="X156" s="1250">
        <v>0</v>
      </c>
      <c r="Y156" s="1250" t="s">
        <v>586</v>
      </c>
      <c r="Z156" s="1252" t="s">
        <v>586</v>
      </c>
      <c r="AA156" s="1253">
        <f t="shared" si="3"/>
        <v>0.14006944576787572</v>
      </c>
      <c r="AB156" s="887"/>
    </row>
    <row r="157" spans="1:28" s="369" customFormat="1" ht="16.149999999999999" customHeight="1" outlineLevel="1">
      <c r="A157" s="143">
        <f>ROW()</f>
        <v>157</v>
      </c>
      <c r="B157" s="1154"/>
      <c r="C157" s="1154"/>
      <c r="D157" s="44"/>
      <c r="E157" s="44"/>
      <c r="F157" s="1248" t="s">
        <v>788</v>
      </c>
      <c r="G157" s="1248" t="s">
        <v>789</v>
      </c>
      <c r="H157" s="1249" t="s">
        <v>792</v>
      </c>
      <c r="I157" s="1248" t="s">
        <v>793</v>
      </c>
      <c r="J157" s="1250">
        <v>2.1269396400000002</v>
      </c>
      <c r="K157" s="1251" t="s">
        <v>586</v>
      </c>
      <c r="L157" s="1250">
        <v>1.6861154400000005</v>
      </c>
      <c r="M157" s="1251" t="s">
        <v>586</v>
      </c>
      <c r="N157" s="1250">
        <v>8.2455146399999979</v>
      </c>
      <c r="O157" s="1250" t="s">
        <v>586</v>
      </c>
      <c r="P157" s="1250">
        <v>0.58523555999999999</v>
      </c>
      <c r="Q157" s="1252" t="s">
        <v>586</v>
      </c>
      <c r="R157" s="1253">
        <f t="shared" si="2"/>
        <v>12.643805279999997</v>
      </c>
      <c r="S157" s="1250">
        <v>2.64556733</v>
      </c>
      <c r="T157" s="1254" t="s">
        <v>586</v>
      </c>
      <c r="U157" s="1250">
        <v>1.8817649029985279</v>
      </c>
      <c r="V157" s="1254" t="s">
        <v>586</v>
      </c>
      <c r="W157" s="1250">
        <v>9.6042698000000009</v>
      </c>
      <c r="X157" s="1250">
        <v>0</v>
      </c>
      <c r="Y157" s="1250">
        <v>0.58523555999999999</v>
      </c>
      <c r="Z157" s="1252" t="s">
        <v>586</v>
      </c>
      <c r="AA157" s="1253">
        <f t="shared" si="3"/>
        <v>14.716837592998528</v>
      </c>
      <c r="AB157" s="887"/>
    </row>
    <row r="158" spans="1:28" s="369" customFormat="1" ht="16.149999999999999" customHeight="1" outlineLevel="1">
      <c r="A158" s="143">
        <f>ROW()</f>
        <v>158</v>
      </c>
      <c r="B158" s="1154"/>
      <c r="C158" s="1154"/>
      <c r="D158" s="44"/>
      <c r="E158" s="44"/>
      <c r="F158" s="1248" t="s">
        <v>788</v>
      </c>
      <c r="G158" s="1248" t="s">
        <v>789</v>
      </c>
      <c r="H158" s="1249" t="s">
        <v>794</v>
      </c>
      <c r="I158" s="1248" t="s">
        <v>795</v>
      </c>
      <c r="J158" s="1250">
        <v>0.12124824000000003</v>
      </c>
      <c r="K158" s="1251" t="s">
        <v>586</v>
      </c>
      <c r="L158" s="1250">
        <v>6.1528799999999986E-3</v>
      </c>
      <c r="M158" s="1251" t="s">
        <v>586</v>
      </c>
      <c r="N158" s="1250">
        <v>2.0717400000000004E-2</v>
      </c>
      <c r="O158" s="1250" t="s">
        <v>586</v>
      </c>
      <c r="P158" s="1250" t="s">
        <v>586</v>
      </c>
      <c r="Q158" s="1252" t="s">
        <v>586</v>
      </c>
      <c r="R158" s="1253">
        <f t="shared" si="2"/>
        <v>0.14811852000000003</v>
      </c>
      <c r="S158" s="1250">
        <v>0.1500581</v>
      </c>
      <c r="T158" s="1254" t="s">
        <v>586</v>
      </c>
      <c r="U158" s="1250">
        <v>7.0348110525763861E-3</v>
      </c>
      <c r="V158" s="1254" t="s">
        <v>586</v>
      </c>
      <c r="W158" s="1250">
        <v>2.3551580000000003E-2</v>
      </c>
      <c r="X158" s="1250">
        <v>0</v>
      </c>
      <c r="Y158" s="1250" t="s">
        <v>586</v>
      </c>
      <c r="Z158" s="1252" t="s">
        <v>586</v>
      </c>
      <c r="AA158" s="1253">
        <f t="shared" si="3"/>
        <v>0.18064449105257641</v>
      </c>
      <c r="AB158" s="887"/>
    </row>
    <row r="159" spans="1:28" s="369" customFormat="1" ht="16.149999999999999" customHeight="1" outlineLevel="1">
      <c r="A159" s="143">
        <f>ROW()</f>
        <v>159</v>
      </c>
      <c r="B159" s="1154"/>
      <c r="C159" s="1154"/>
      <c r="D159" s="44"/>
      <c r="E159" s="44"/>
      <c r="F159" s="1248" t="s">
        <v>788</v>
      </c>
      <c r="G159" s="1248" t="s">
        <v>789</v>
      </c>
      <c r="H159" s="1249" t="s">
        <v>796</v>
      </c>
      <c r="I159" s="1248" t="s">
        <v>797</v>
      </c>
      <c r="J159" s="1250">
        <v>0.11213711999999998</v>
      </c>
      <c r="K159" s="1251" t="s">
        <v>586</v>
      </c>
      <c r="L159" s="1250">
        <v>3.7896000000000006E-3</v>
      </c>
      <c r="M159" s="1251" t="s">
        <v>586</v>
      </c>
      <c r="N159" s="1250">
        <v>1.6573920000000002E-2</v>
      </c>
      <c r="O159" s="1250" t="s">
        <v>586</v>
      </c>
      <c r="P159" s="1250" t="s">
        <v>586</v>
      </c>
      <c r="Q159" s="1252" t="s">
        <v>586</v>
      </c>
      <c r="R159" s="1253">
        <f t="shared" si="2"/>
        <v>0.13250063999999998</v>
      </c>
      <c r="S159" s="1250">
        <v>0.13887823000000002</v>
      </c>
      <c r="T159" s="1254" t="s">
        <v>586</v>
      </c>
      <c r="U159" s="1250">
        <v>4.4000610111171136E-3</v>
      </c>
      <c r="V159" s="1254" t="s">
        <v>586</v>
      </c>
      <c r="W159" s="1250">
        <v>1.67467E-2</v>
      </c>
      <c r="X159" s="1250">
        <v>0</v>
      </c>
      <c r="Y159" s="1250" t="s">
        <v>586</v>
      </c>
      <c r="Z159" s="1252" t="s">
        <v>586</v>
      </c>
      <c r="AA159" s="1253">
        <f t="shared" si="3"/>
        <v>0.16002499101111714</v>
      </c>
      <c r="AB159" s="887"/>
    </row>
    <row r="160" spans="1:28" s="369" customFormat="1" ht="16.149999999999999" customHeight="1" outlineLevel="1">
      <c r="A160" s="143">
        <f>ROW()</f>
        <v>160</v>
      </c>
      <c r="B160" s="1154"/>
      <c r="C160" s="1154"/>
      <c r="D160" s="44"/>
      <c r="E160" s="44"/>
      <c r="F160" s="1248" t="s">
        <v>788</v>
      </c>
      <c r="G160" s="1248" t="s">
        <v>789</v>
      </c>
      <c r="H160" s="1249" t="s">
        <v>798</v>
      </c>
      <c r="I160" s="1248" t="s">
        <v>799</v>
      </c>
      <c r="J160" s="1250">
        <v>0.31750103999999985</v>
      </c>
      <c r="K160" s="1251" t="s">
        <v>586</v>
      </c>
      <c r="L160" s="1250">
        <v>0.46493387999999997</v>
      </c>
      <c r="M160" s="1251" t="s">
        <v>586</v>
      </c>
      <c r="N160" s="1250">
        <v>2.0303025599999995</v>
      </c>
      <c r="O160" s="1250" t="s">
        <v>586</v>
      </c>
      <c r="P160" s="1250" t="s">
        <v>586</v>
      </c>
      <c r="Q160" s="1252" t="s">
        <v>586</v>
      </c>
      <c r="R160" s="1253">
        <f t="shared" si="2"/>
        <v>2.8127374799999991</v>
      </c>
      <c r="S160" s="1250">
        <v>0.39015147999999999</v>
      </c>
      <c r="T160" s="1254" t="s">
        <v>586</v>
      </c>
      <c r="U160" s="1250">
        <v>0.5444564930671828</v>
      </c>
      <c r="V160" s="1254" t="s">
        <v>586</v>
      </c>
      <c r="W160" s="1250">
        <v>2.2021377400000004</v>
      </c>
      <c r="X160" s="1250">
        <v>0</v>
      </c>
      <c r="Y160" s="1250" t="s">
        <v>586</v>
      </c>
      <c r="Z160" s="1252" t="s">
        <v>586</v>
      </c>
      <c r="AA160" s="1253">
        <f t="shared" si="3"/>
        <v>3.1367457130671834</v>
      </c>
      <c r="AB160" s="887"/>
    </row>
    <row r="161" spans="1:28" s="369" customFormat="1" ht="16.149999999999999" customHeight="1" outlineLevel="1">
      <c r="A161" s="143">
        <f>ROW()</f>
        <v>161</v>
      </c>
      <c r="B161" s="1154"/>
      <c r="C161" s="1154"/>
      <c r="D161" s="44"/>
      <c r="E161" s="44"/>
      <c r="F161" s="1248" t="s">
        <v>788</v>
      </c>
      <c r="G161" s="1248" t="s">
        <v>789</v>
      </c>
      <c r="H161" s="1249" t="s">
        <v>800</v>
      </c>
      <c r="I161" s="1248" t="s">
        <v>801</v>
      </c>
      <c r="J161" s="1250">
        <v>1.7909434800000001</v>
      </c>
      <c r="K161" s="1251" t="s">
        <v>586</v>
      </c>
      <c r="L161" s="1250">
        <v>8.1022281599999992</v>
      </c>
      <c r="M161" s="1251" t="s">
        <v>586</v>
      </c>
      <c r="N161" s="1250">
        <v>30.243221880000011</v>
      </c>
      <c r="O161" s="1250" t="s">
        <v>586</v>
      </c>
      <c r="P161" s="1250">
        <v>0.14496972</v>
      </c>
      <c r="Q161" s="1252" t="s">
        <v>586</v>
      </c>
      <c r="R161" s="1253">
        <f t="shared" si="2"/>
        <v>40.281363240000012</v>
      </c>
      <c r="S161" s="1250">
        <v>2.2110562699999998</v>
      </c>
      <c r="T161" s="1254" t="s">
        <v>586</v>
      </c>
      <c r="U161" s="1250">
        <v>9.3080736529110535</v>
      </c>
      <c r="V161" s="1254" t="s">
        <v>586</v>
      </c>
      <c r="W161" s="1250">
        <v>35.202381500000001</v>
      </c>
      <c r="X161" s="1250">
        <v>0</v>
      </c>
      <c r="Y161" s="1250">
        <v>0.14496972</v>
      </c>
      <c r="Z161" s="1252" t="s">
        <v>586</v>
      </c>
      <c r="AA161" s="1253">
        <f t="shared" si="3"/>
        <v>46.866481142911056</v>
      </c>
      <c r="AB161" s="887"/>
    </row>
    <row r="162" spans="1:28" s="369" customFormat="1" ht="16.149999999999999" customHeight="1" outlineLevel="1">
      <c r="A162" s="143">
        <f>ROW()</f>
        <v>162</v>
      </c>
      <c r="B162" s="1154"/>
      <c r="C162" s="1154"/>
      <c r="D162" s="44"/>
      <c r="E162" s="44"/>
      <c r="F162" s="1248" t="s">
        <v>788</v>
      </c>
      <c r="G162" s="1248" t="s">
        <v>789</v>
      </c>
      <c r="H162" s="1249" t="s">
        <v>802</v>
      </c>
      <c r="I162" s="1248" t="s">
        <v>803</v>
      </c>
      <c r="J162" s="1250">
        <v>2.1664199999999998E-2</v>
      </c>
      <c r="K162" s="1251" t="s">
        <v>586</v>
      </c>
      <c r="L162" s="1250">
        <v>0.15093071999999999</v>
      </c>
      <c r="M162" s="1251" t="s">
        <v>586</v>
      </c>
      <c r="N162" s="1250">
        <v>0.86598624000000013</v>
      </c>
      <c r="O162" s="1250" t="s">
        <v>586</v>
      </c>
      <c r="P162" s="1250" t="s">
        <v>586</v>
      </c>
      <c r="Q162" s="1252" t="s">
        <v>586</v>
      </c>
      <c r="R162" s="1253">
        <f t="shared" si="2"/>
        <v>1.0385811600000001</v>
      </c>
      <c r="S162" s="1250">
        <v>2.4459099999999998E-2</v>
      </c>
      <c r="T162" s="1254" t="s">
        <v>586</v>
      </c>
      <c r="U162" s="1250">
        <v>0.18501358964877931</v>
      </c>
      <c r="V162" s="1254" t="s">
        <v>586</v>
      </c>
      <c r="W162" s="1250">
        <v>1.0479516099999999</v>
      </c>
      <c r="X162" s="1250">
        <v>0</v>
      </c>
      <c r="Y162" s="1250" t="s">
        <v>586</v>
      </c>
      <c r="Z162" s="1252" t="s">
        <v>586</v>
      </c>
      <c r="AA162" s="1253">
        <f t="shared" si="3"/>
        <v>1.2574242996487792</v>
      </c>
      <c r="AB162" s="887"/>
    </row>
    <row r="163" spans="1:28" s="369" customFormat="1" ht="16.149999999999999" customHeight="1" outlineLevel="1">
      <c r="A163" s="143">
        <f>ROW()</f>
        <v>163</v>
      </c>
      <c r="B163" s="1154"/>
      <c r="C163" s="1154"/>
      <c r="D163" s="44"/>
      <c r="E163" s="44"/>
      <c r="F163" s="1248" t="s">
        <v>788</v>
      </c>
      <c r="G163" s="1248" t="s">
        <v>789</v>
      </c>
      <c r="H163" s="1249" t="s">
        <v>804</v>
      </c>
      <c r="I163" s="1248" t="s">
        <v>805</v>
      </c>
      <c r="J163" s="1250">
        <v>0.22492031999999995</v>
      </c>
      <c r="K163" s="1251" t="s">
        <v>586</v>
      </c>
      <c r="L163" s="1250" t="s">
        <v>586</v>
      </c>
      <c r="M163" s="1251" t="s">
        <v>586</v>
      </c>
      <c r="N163" s="1250" t="s">
        <v>586</v>
      </c>
      <c r="O163" s="1250" t="s">
        <v>586</v>
      </c>
      <c r="P163" s="1250">
        <v>2.5467751199999999</v>
      </c>
      <c r="Q163" s="1252" t="s">
        <v>586</v>
      </c>
      <c r="R163" s="1253">
        <f t="shared" si="2"/>
        <v>2.7716954399999998</v>
      </c>
      <c r="S163" s="1250" t="s">
        <v>586</v>
      </c>
      <c r="T163" s="1254" t="s">
        <v>586</v>
      </c>
      <c r="U163" s="1250" t="s">
        <v>586</v>
      </c>
      <c r="V163" s="1254" t="s">
        <v>586</v>
      </c>
      <c r="W163" s="1250" t="s">
        <v>586</v>
      </c>
      <c r="X163" s="1250" t="s">
        <v>586</v>
      </c>
      <c r="Y163" s="1250">
        <v>2.5467751199999999</v>
      </c>
      <c r="Z163" s="1252" t="s">
        <v>586</v>
      </c>
      <c r="AA163" s="1253">
        <f t="shared" si="3"/>
        <v>2.5467751199999999</v>
      </c>
      <c r="AB163" s="887"/>
    </row>
    <row r="164" spans="1:28" s="369" customFormat="1" ht="16.149999999999999" customHeight="1" outlineLevel="1">
      <c r="A164" s="143">
        <f>ROW()</f>
        <v>164</v>
      </c>
      <c r="B164" s="1154"/>
      <c r="C164" s="1154"/>
      <c r="D164" s="44"/>
      <c r="E164" s="44"/>
      <c r="F164" s="1248" t="s">
        <v>788</v>
      </c>
      <c r="G164" s="1248" t="s">
        <v>789</v>
      </c>
      <c r="H164" s="1249" t="s">
        <v>422</v>
      </c>
      <c r="I164" s="1248" t="s">
        <v>599</v>
      </c>
      <c r="J164" s="1250" t="s">
        <v>586</v>
      </c>
      <c r="K164" s="1251" t="s">
        <v>586</v>
      </c>
      <c r="L164" s="1250" t="s">
        <v>586</v>
      </c>
      <c r="M164" s="1251" t="s">
        <v>586</v>
      </c>
      <c r="N164" s="1250" t="s">
        <v>586</v>
      </c>
      <c r="O164" s="1250">
        <v>4.1826239999999994E-2</v>
      </c>
      <c r="P164" s="1250">
        <v>8.2672099999999971E-3</v>
      </c>
      <c r="Q164" s="1252" t="s">
        <v>586</v>
      </c>
      <c r="R164" s="1253">
        <f t="shared" si="2"/>
        <v>5.0093449999999991E-2</v>
      </c>
      <c r="S164" s="1250">
        <v>0.24037714000000002</v>
      </c>
      <c r="T164" s="1254" t="s">
        <v>586</v>
      </c>
      <c r="U164" s="1250">
        <v>0</v>
      </c>
      <c r="V164" s="1254" t="s">
        <v>586</v>
      </c>
      <c r="W164" s="1250">
        <v>0</v>
      </c>
      <c r="X164" s="1250">
        <v>3.2030380000000004E-2</v>
      </c>
      <c r="Y164" s="1250">
        <v>8.2672099999999971E-3</v>
      </c>
      <c r="Z164" s="1252" t="s">
        <v>586</v>
      </c>
      <c r="AA164" s="1253">
        <f t="shared" si="3"/>
        <v>0.28067472999999998</v>
      </c>
      <c r="AB164" s="887"/>
    </row>
    <row r="165" spans="1:28" s="369" customFormat="1" ht="16.149999999999999" customHeight="1" outlineLevel="1">
      <c r="A165" s="143">
        <f>ROW()</f>
        <v>165</v>
      </c>
      <c r="B165" s="1154"/>
      <c r="C165" s="1154"/>
      <c r="D165" s="44"/>
      <c r="E165" s="44"/>
      <c r="F165" s="1248" t="s">
        <v>806</v>
      </c>
      <c r="G165" s="1248" t="s">
        <v>807</v>
      </c>
      <c r="H165" s="1249" t="s">
        <v>636</v>
      </c>
      <c r="I165" s="1248" t="s">
        <v>637</v>
      </c>
      <c r="J165" s="1250">
        <v>1.1746286399999999</v>
      </c>
      <c r="K165" s="1251" t="s">
        <v>586</v>
      </c>
      <c r="L165" s="1250">
        <v>1.14523668</v>
      </c>
      <c r="M165" s="1251" t="s">
        <v>586</v>
      </c>
      <c r="N165" s="1250">
        <v>3.964894440000001</v>
      </c>
      <c r="O165" s="1250" t="s">
        <v>586</v>
      </c>
      <c r="P165" s="1250" t="s">
        <v>586</v>
      </c>
      <c r="Q165" s="1252" t="s">
        <v>586</v>
      </c>
      <c r="R165" s="1253">
        <f t="shared" si="2"/>
        <v>6.2847597600000009</v>
      </c>
      <c r="S165" s="1250">
        <v>1.4416561499999998</v>
      </c>
      <c r="T165" s="1254" t="s">
        <v>586</v>
      </c>
      <c r="U165" s="1250">
        <v>1.4029539967902234</v>
      </c>
      <c r="V165" s="1254" t="s">
        <v>586</v>
      </c>
      <c r="W165" s="1250">
        <v>4.3209709400000005</v>
      </c>
      <c r="X165" s="1250">
        <v>0</v>
      </c>
      <c r="Y165" s="1250" t="s">
        <v>586</v>
      </c>
      <c r="Z165" s="1252" t="s">
        <v>586</v>
      </c>
      <c r="AA165" s="1253">
        <f t="shared" si="3"/>
        <v>7.1655810867902234</v>
      </c>
      <c r="AB165" s="887"/>
    </row>
    <row r="166" spans="1:28" s="369" customFormat="1" ht="16.149999999999999" customHeight="1" outlineLevel="1">
      <c r="A166" s="143">
        <f>ROW()</f>
        <v>166</v>
      </c>
      <c r="B166" s="1154"/>
      <c r="C166" s="1154"/>
      <c r="D166" s="44"/>
      <c r="E166" s="44"/>
      <c r="F166" s="1248" t="s">
        <v>806</v>
      </c>
      <c r="G166" s="1248" t="s">
        <v>807</v>
      </c>
      <c r="H166" s="1249" t="s">
        <v>422</v>
      </c>
      <c r="I166" s="1248" t="s">
        <v>599</v>
      </c>
      <c r="J166" s="1250" t="s">
        <v>586</v>
      </c>
      <c r="K166" s="1251" t="s">
        <v>586</v>
      </c>
      <c r="L166" s="1250" t="s">
        <v>586</v>
      </c>
      <c r="M166" s="1251" t="s">
        <v>586</v>
      </c>
      <c r="N166" s="1250" t="s">
        <v>586</v>
      </c>
      <c r="O166" s="1250">
        <v>3.8900400000000004E-3</v>
      </c>
      <c r="P166" s="1250" t="s">
        <v>586</v>
      </c>
      <c r="Q166" s="1252" t="s">
        <v>586</v>
      </c>
      <c r="R166" s="1253">
        <f t="shared" si="2"/>
        <v>3.8900400000000004E-3</v>
      </c>
      <c r="S166" s="1250">
        <v>0</v>
      </c>
      <c r="T166" s="1254" t="s">
        <v>586</v>
      </c>
      <c r="U166" s="1250">
        <v>0</v>
      </c>
      <c r="V166" s="1254" t="s">
        <v>586</v>
      </c>
      <c r="W166" s="1250">
        <v>0</v>
      </c>
      <c r="X166" s="1250">
        <v>2.8236699999999999E-3</v>
      </c>
      <c r="Y166" s="1250" t="s">
        <v>586</v>
      </c>
      <c r="Z166" s="1252" t="s">
        <v>586</v>
      </c>
      <c r="AA166" s="1253">
        <f t="shared" si="3"/>
        <v>2.8236699999999999E-3</v>
      </c>
      <c r="AB166" s="887"/>
    </row>
    <row r="167" spans="1:28" s="369" customFormat="1" ht="16.149999999999999" customHeight="1" outlineLevel="1">
      <c r="A167" s="143">
        <f>ROW()</f>
        <v>167</v>
      </c>
      <c r="B167" s="1154"/>
      <c r="C167" s="1154"/>
      <c r="D167" s="44"/>
      <c r="E167" s="44"/>
      <c r="F167" s="1248" t="s">
        <v>808</v>
      </c>
      <c r="G167" s="1248" t="s">
        <v>809</v>
      </c>
      <c r="H167" s="1249" t="s">
        <v>740</v>
      </c>
      <c r="I167" s="1248" t="s">
        <v>741</v>
      </c>
      <c r="J167" s="1250">
        <v>2.8932120000000009E-2</v>
      </c>
      <c r="K167" s="1251" t="s">
        <v>586</v>
      </c>
      <c r="L167" s="1250" t="s">
        <v>586</v>
      </c>
      <c r="M167" s="1251" t="s">
        <v>586</v>
      </c>
      <c r="N167" s="1250" t="s">
        <v>586</v>
      </c>
      <c r="O167" s="1250" t="s">
        <v>586</v>
      </c>
      <c r="P167" s="1250">
        <v>0.14242463999999999</v>
      </c>
      <c r="Q167" s="1252" t="s">
        <v>586</v>
      </c>
      <c r="R167" s="1253">
        <f t="shared" si="2"/>
        <v>0.17135676</v>
      </c>
      <c r="S167" s="1250">
        <v>3.3268789999999999E-2</v>
      </c>
      <c r="T167" s="1254" t="s">
        <v>586</v>
      </c>
      <c r="U167" s="1250">
        <v>0</v>
      </c>
      <c r="V167" s="1254" t="s">
        <v>586</v>
      </c>
      <c r="W167" s="1250">
        <v>0</v>
      </c>
      <c r="X167" s="1250">
        <v>0</v>
      </c>
      <c r="Y167" s="1250">
        <v>0.14242463999999999</v>
      </c>
      <c r="Z167" s="1252" t="s">
        <v>586</v>
      </c>
      <c r="AA167" s="1253">
        <f t="shared" si="3"/>
        <v>0.17569342999999998</v>
      </c>
      <c r="AB167" s="887"/>
    </row>
    <row r="168" spans="1:28" s="369" customFormat="1" ht="16.149999999999999" customHeight="1" outlineLevel="1">
      <c r="A168" s="143">
        <f>ROW()</f>
        <v>168</v>
      </c>
      <c r="B168" s="1154"/>
      <c r="C168" s="1154"/>
      <c r="D168" s="44"/>
      <c r="E168" s="44"/>
      <c r="F168" s="1248" t="s">
        <v>808</v>
      </c>
      <c r="G168" s="1248" t="s">
        <v>809</v>
      </c>
      <c r="H168" s="1249" t="s">
        <v>810</v>
      </c>
      <c r="I168" s="1248" t="s">
        <v>811</v>
      </c>
      <c r="J168" s="1250">
        <v>0.19036379999999997</v>
      </c>
      <c r="K168" s="1251" t="s">
        <v>586</v>
      </c>
      <c r="L168" s="1250">
        <v>0.39004703999999984</v>
      </c>
      <c r="M168" s="1251" t="s">
        <v>586</v>
      </c>
      <c r="N168" s="1250">
        <v>1.3797219599999999</v>
      </c>
      <c r="O168" s="1250" t="s">
        <v>586</v>
      </c>
      <c r="P168" s="1250" t="s">
        <v>586</v>
      </c>
      <c r="Q168" s="1252" t="s">
        <v>586</v>
      </c>
      <c r="R168" s="1253">
        <f t="shared" si="2"/>
        <v>1.9601327999999998</v>
      </c>
      <c r="S168" s="1250">
        <v>0.23508512000000001</v>
      </c>
      <c r="T168" s="1254" t="s">
        <v>586</v>
      </c>
      <c r="U168" s="1250">
        <v>0.4569819608242271</v>
      </c>
      <c r="V168" s="1254" t="s">
        <v>586</v>
      </c>
      <c r="W168" s="1250">
        <v>1.5983912</v>
      </c>
      <c r="X168" s="1250">
        <v>0</v>
      </c>
      <c r="Y168" s="1250" t="s">
        <v>586</v>
      </c>
      <c r="Z168" s="1252" t="s">
        <v>586</v>
      </c>
      <c r="AA168" s="1253">
        <f t="shared" si="3"/>
        <v>2.2904582808242271</v>
      </c>
      <c r="AB168" s="887"/>
    </row>
    <row r="169" spans="1:28" s="369" customFormat="1" ht="16.149999999999999" customHeight="1" outlineLevel="1">
      <c r="A169" s="143">
        <f>ROW()</f>
        <v>169</v>
      </c>
      <c r="B169" s="1154"/>
      <c r="C169" s="1154"/>
      <c r="D169" s="44"/>
      <c r="E169" s="44"/>
      <c r="F169" s="1248" t="s">
        <v>808</v>
      </c>
      <c r="G169" s="1248" t="s">
        <v>809</v>
      </c>
      <c r="H169" s="1249" t="s">
        <v>812</v>
      </c>
      <c r="I169" s="1248" t="s">
        <v>813</v>
      </c>
      <c r="J169" s="1250">
        <v>0.75679211999999996</v>
      </c>
      <c r="K169" s="1251" t="s">
        <v>586</v>
      </c>
      <c r="L169" s="1250">
        <v>1.2032541599999997</v>
      </c>
      <c r="M169" s="1251" t="s">
        <v>586</v>
      </c>
      <c r="N169" s="1250">
        <v>5.2983584400000003</v>
      </c>
      <c r="O169" s="1250" t="s">
        <v>586</v>
      </c>
      <c r="P169" s="1250">
        <v>4.0643279999999997E-2</v>
      </c>
      <c r="Q169" s="1252" t="s">
        <v>586</v>
      </c>
      <c r="R169" s="1253">
        <f t="shared" si="2"/>
        <v>7.299048</v>
      </c>
      <c r="S169" s="1250">
        <v>0.93648428000000006</v>
      </c>
      <c r="T169" s="1254" t="s">
        <v>586</v>
      </c>
      <c r="U169" s="1250">
        <v>1.3989210764546143</v>
      </c>
      <c r="V169" s="1254" t="s">
        <v>586</v>
      </c>
      <c r="W169" s="1250">
        <v>6.0617892900000001</v>
      </c>
      <c r="X169" s="1250">
        <v>0</v>
      </c>
      <c r="Y169" s="1250">
        <v>4.0643279999999997E-2</v>
      </c>
      <c r="Z169" s="1252" t="s">
        <v>586</v>
      </c>
      <c r="AA169" s="1253">
        <f t="shared" si="3"/>
        <v>8.4378379264546144</v>
      </c>
      <c r="AB169" s="887"/>
    </row>
    <row r="170" spans="1:28" s="369" customFormat="1" ht="16.149999999999999" customHeight="1" outlineLevel="1">
      <c r="A170" s="143">
        <f>ROW()</f>
        <v>170</v>
      </c>
      <c r="B170" s="1154"/>
      <c r="C170" s="1154"/>
      <c r="D170" s="44"/>
      <c r="E170" s="44"/>
      <c r="F170" s="1248" t="s">
        <v>808</v>
      </c>
      <c r="G170" s="1248" t="s">
        <v>809</v>
      </c>
      <c r="H170" s="1249" t="s">
        <v>814</v>
      </c>
      <c r="I170" s="1248" t="s">
        <v>815</v>
      </c>
      <c r="J170" s="1250">
        <v>0.44177519999999987</v>
      </c>
      <c r="K170" s="1251" t="s">
        <v>586</v>
      </c>
      <c r="L170" s="1250">
        <v>1.4737853999999997</v>
      </c>
      <c r="M170" s="1251" t="s">
        <v>586</v>
      </c>
      <c r="N170" s="1250">
        <v>2.6350426800000011</v>
      </c>
      <c r="O170" s="1250" t="s">
        <v>586</v>
      </c>
      <c r="P170" s="1250">
        <v>0.44485115999999997</v>
      </c>
      <c r="Q170" s="1252" t="s">
        <v>586</v>
      </c>
      <c r="R170" s="1253">
        <f t="shared" si="2"/>
        <v>4.9954544400000005</v>
      </c>
      <c r="S170" s="1250">
        <v>0.53333253000000003</v>
      </c>
      <c r="T170" s="1254" t="s">
        <v>586</v>
      </c>
      <c r="U170" s="1250">
        <v>1.78022075054122</v>
      </c>
      <c r="V170" s="1254" t="s">
        <v>586</v>
      </c>
      <c r="W170" s="1250">
        <v>3.27948532</v>
      </c>
      <c r="X170" s="1250">
        <v>0</v>
      </c>
      <c r="Y170" s="1250">
        <v>0.44485115999999997</v>
      </c>
      <c r="Z170" s="1252" t="s">
        <v>586</v>
      </c>
      <c r="AA170" s="1253">
        <f t="shared" si="3"/>
        <v>6.0378897605412201</v>
      </c>
      <c r="AB170" s="887"/>
    </row>
    <row r="171" spans="1:28" s="369" customFormat="1" ht="16.149999999999999" customHeight="1" outlineLevel="1">
      <c r="A171" s="143">
        <f>ROW()</f>
        <v>171</v>
      </c>
      <c r="B171" s="1154"/>
      <c r="C171" s="1154"/>
      <c r="D171" s="44"/>
      <c r="E171" s="44"/>
      <c r="F171" s="1248" t="s">
        <v>808</v>
      </c>
      <c r="G171" s="1248" t="s">
        <v>809</v>
      </c>
      <c r="H171" s="1249" t="s">
        <v>816</v>
      </c>
      <c r="I171" s="1248" t="s">
        <v>817</v>
      </c>
      <c r="J171" s="1250">
        <v>0.45994368000000013</v>
      </c>
      <c r="K171" s="1251" t="s">
        <v>586</v>
      </c>
      <c r="L171" s="1250">
        <v>0.23914176000000004</v>
      </c>
      <c r="M171" s="1251" t="s">
        <v>586</v>
      </c>
      <c r="N171" s="1250">
        <v>0.83122595999999982</v>
      </c>
      <c r="O171" s="1250" t="s">
        <v>586</v>
      </c>
      <c r="P171" s="1250" t="s">
        <v>586</v>
      </c>
      <c r="Q171" s="1252" t="s">
        <v>586</v>
      </c>
      <c r="R171" s="1253">
        <f t="shared" si="2"/>
        <v>1.5303114</v>
      </c>
      <c r="S171" s="1250">
        <v>0.56829313000000004</v>
      </c>
      <c r="T171" s="1254" t="s">
        <v>586</v>
      </c>
      <c r="U171" s="1250">
        <v>0.27686898258210324</v>
      </c>
      <c r="V171" s="1254" t="s">
        <v>586</v>
      </c>
      <c r="W171" s="1250">
        <v>0.97979786000000002</v>
      </c>
      <c r="X171" s="1250">
        <v>0</v>
      </c>
      <c r="Y171" s="1250" t="s">
        <v>586</v>
      </c>
      <c r="Z171" s="1252" t="s">
        <v>586</v>
      </c>
      <c r="AA171" s="1253">
        <f t="shared" si="3"/>
        <v>1.8249599725821033</v>
      </c>
      <c r="AB171" s="887"/>
    </row>
    <row r="172" spans="1:28" s="369" customFormat="1" ht="16.149999999999999" customHeight="1" outlineLevel="1">
      <c r="A172" s="143">
        <f>ROW()</f>
        <v>172</v>
      </c>
      <c r="B172" s="1154"/>
      <c r="C172" s="1154"/>
      <c r="D172" s="44"/>
      <c r="E172" s="44"/>
      <c r="F172" s="1248" t="s">
        <v>808</v>
      </c>
      <c r="G172" s="1248" t="s">
        <v>809</v>
      </c>
      <c r="H172" s="1249" t="s">
        <v>818</v>
      </c>
      <c r="I172" s="1248" t="s">
        <v>684</v>
      </c>
      <c r="J172" s="1250">
        <v>0.43923336000000013</v>
      </c>
      <c r="K172" s="1251" t="s">
        <v>586</v>
      </c>
      <c r="L172" s="1250">
        <v>0.42822959999999993</v>
      </c>
      <c r="M172" s="1251" t="s">
        <v>586</v>
      </c>
      <c r="N172" s="1250">
        <v>1.3288305600000001</v>
      </c>
      <c r="O172" s="1250" t="s">
        <v>586</v>
      </c>
      <c r="P172" s="1250" t="s">
        <v>586</v>
      </c>
      <c r="Q172" s="1252" t="s">
        <v>586</v>
      </c>
      <c r="R172" s="1253">
        <f t="shared" ref="R172:R236" si="4">SUM(J172:Q172)</f>
        <v>2.1962935200000002</v>
      </c>
      <c r="S172" s="1250">
        <v>0.54033450000000005</v>
      </c>
      <c r="T172" s="1254" t="s">
        <v>586</v>
      </c>
      <c r="U172" s="1250">
        <v>0.58379185585970927</v>
      </c>
      <c r="V172" s="1254" t="s">
        <v>586</v>
      </c>
      <c r="W172" s="1250">
        <v>1.25997297</v>
      </c>
      <c r="X172" s="1250">
        <v>0</v>
      </c>
      <c r="Y172" s="1250" t="s">
        <v>586</v>
      </c>
      <c r="Z172" s="1252" t="s">
        <v>586</v>
      </c>
      <c r="AA172" s="1253">
        <f t="shared" ref="AA172:AA236" si="5">SUM(S172:Z172)</f>
        <v>2.384099325859709</v>
      </c>
      <c r="AB172" s="887"/>
    </row>
    <row r="173" spans="1:28" s="369" customFormat="1" ht="16.149999999999999" customHeight="1" outlineLevel="1">
      <c r="A173" s="143">
        <f>ROW()</f>
        <v>173</v>
      </c>
      <c r="B173" s="1154"/>
      <c r="C173" s="1154"/>
      <c r="D173" s="44"/>
      <c r="E173" s="44"/>
      <c r="F173" s="1248" t="s">
        <v>808</v>
      </c>
      <c r="G173" s="1248" t="s">
        <v>809</v>
      </c>
      <c r="H173" s="1249" t="s">
        <v>819</v>
      </c>
      <c r="I173" s="1248" t="s">
        <v>820</v>
      </c>
      <c r="J173" s="1250">
        <v>0.68823599999999996</v>
      </c>
      <c r="K173" s="1251" t="s">
        <v>586</v>
      </c>
      <c r="L173" s="1250">
        <v>0.93050663999999983</v>
      </c>
      <c r="M173" s="1251" t="s">
        <v>586</v>
      </c>
      <c r="N173" s="1250">
        <v>2.3240398799999999</v>
      </c>
      <c r="O173" s="1250" t="s">
        <v>586</v>
      </c>
      <c r="P173" s="1250">
        <v>0.17862912000000003</v>
      </c>
      <c r="Q173" s="1252" t="s">
        <v>586</v>
      </c>
      <c r="R173" s="1253">
        <f t="shared" si="4"/>
        <v>4.1214116399999998</v>
      </c>
      <c r="S173" s="1250">
        <v>0.85676106000000007</v>
      </c>
      <c r="T173" s="1254" t="s">
        <v>586</v>
      </c>
      <c r="U173" s="1250">
        <v>1.1119917825981749</v>
      </c>
      <c r="V173" s="1254" t="s">
        <v>586</v>
      </c>
      <c r="W173" s="1250">
        <v>2.70788319</v>
      </c>
      <c r="X173" s="1250">
        <v>0</v>
      </c>
      <c r="Y173" s="1250">
        <v>0.17862912000000003</v>
      </c>
      <c r="Z173" s="1252" t="s">
        <v>586</v>
      </c>
      <c r="AA173" s="1253">
        <f t="shared" si="5"/>
        <v>4.8552651525981751</v>
      </c>
      <c r="AB173" s="887"/>
    </row>
    <row r="174" spans="1:28" s="369" customFormat="1" ht="16.149999999999999" customHeight="1" outlineLevel="1">
      <c r="A174" s="143">
        <f>ROW()</f>
        <v>174</v>
      </c>
      <c r="B174" s="1154"/>
      <c r="C174" s="1154"/>
      <c r="D174" s="44"/>
      <c r="E174" s="44"/>
      <c r="F174" s="1248" t="s">
        <v>808</v>
      </c>
      <c r="G174" s="1248" t="s">
        <v>809</v>
      </c>
      <c r="H174" s="1249" t="s">
        <v>821</v>
      </c>
      <c r="I174" s="1248" t="s">
        <v>822</v>
      </c>
      <c r="J174" s="1250">
        <v>0.40663752000000009</v>
      </c>
      <c r="K174" s="1251" t="s">
        <v>586</v>
      </c>
      <c r="L174" s="1250">
        <v>0.67410011999999997</v>
      </c>
      <c r="M174" s="1251" t="s">
        <v>586</v>
      </c>
      <c r="N174" s="1250">
        <v>2.1035104800000002</v>
      </c>
      <c r="O174" s="1250" t="s">
        <v>586</v>
      </c>
      <c r="P174" s="1250">
        <v>0.69358128000000019</v>
      </c>
      <c r="Q174" s="1252" t="s">
        <v>586</v>
      </c>
      <c r="R174" s="1253">
        <f t="shared" si="4"/>
        <v>3.8778294000000004</v>
      </c>
      <c r="S174" s="1250">
        <v>0.48619647999999999</v>
      </c>
      <c r="T174" s="1254" t="s">
        <v>586</v>
      </c>
      <c r="U174" s="1250">
        <v>0.83042712754616899</v>
      </c>
      <c r="V174" s="1254" t="s">
        <v>586</v>
      </c>
      <c r="W174" s="1250">
        <v>2.35558121</v>
      </c>
      <c r="X174" s="1250">
        <v>0</v>
      </c>
      <c r="Y174" s="1250">
        <v>0.69358128000000019</v>
      </c>
      <c r="Z174" s="1252" t="s">
        <v>586</v>
      </c>
      <c r="AA174" s="1253">
        <f t="shared" si="5"/>
        <v>4.3657860975461693</v>
      </c>
      <c r="AB174" s="887"/>
    </row>
    <row r="175" spans="1:28" s="369" customFormat="1" ht="16.149999999999999" customHeight="1" outlineLevel="1">
      <c r="A175" s="143">
        <f>ROW()</f>
        <v>175</v>
      </c>
      <c r="B175" s="1154"/>
      <c r="C175" s="1154"/>
      <c r="D175" s="44"/>
      <c r="E175" s="44"/>
      <c r="F175" s="1248" t="s">
        <v>808</v>
      </c>
      <c r="G175" s="1248" t="s">
        <v>809</v>
      </c>
      <c r="H175" s="1249" t="s">
        <v>823</v>
      </c>
      <c r="I175" s="1248" t="s">
        <v>824</v>
      </c>
      <c r="J175" s="1250">
        <v>0.11824932</v>
      </c>
      <c r="K175" s="1251" t="s">
        <v>586</v>
      </c>
      <c r="L175" s="1250">
        <v>0.16315284000000005</v>
      </c>
      <c r="M175" s="1251" t="s">
        <v>586</v>
      </c>
      <c r="N175" s="1250">
        <v>0.8481897599999999</v>
      </c>
      <c r="O175" s="1250" t="s">
        <v>586</v>
      </c>
      <c r="P175" s="1250">
        <v>0.40946243999999998</v>
      </c>
      <c r="Q175" s="1252" t="s">
        <v>586</v>
      </c>
      <c r="R175" s="1253">
        <f t="shared" si="4"/>
        <v>1.53905436</v>
      </c>
      <c r="S175" s="1250">
        <v>0.13491576999999999</v>
      </c>
      <c r="T175" s="1254" t="s">
        <v>586</v>
      </c>
      <c r="U175" s="1250">
        <v>0.19482183711832471</v>
      </c>
      <c r="V175" s="1254" t="s">
        <v>586</v>
      </c>
      <c r="W175" s="1250">
        <v>0.99089402000000004</v>
      </c>
      <c r="X175" s="1250">
        <v>0</v>
      </c>
      <c r="Y175" s="1250">
        <v>0.40946243999999998</v>
      </c>
      <c r="Z175" s="1252" t="s">
        <v>586</v>
      </c>
      <c r="AA175" s="1253">
        <f t="shared" si="5"/>
        <v>1.7300940671183247</v>
      </c>
      <c r="AB175" s="887"/>
    </row>
    <row r="176" spans="1:28" s="369" customFormat="1" ht="16.149999999999999" customHeight="1" outlineLevel="1">
      <c r="A176" s="143">
        <f>ROW()</f>
        <v>176</v>
      </c>
      <c r="B176" s="1154"/>
      <c r="C176" s="1154"/>
      <c r="D176" s="44"/>
      <c r="E176" s="44"/>
      <c r="F176" s="1248" t="s">
        <v>808</v>
      </c>
      <c r="G176" s="1248" t="s">
        <v>809</v>
      </c>
      <c r="H176" s="1249" t="s">
        <v>825</v>
      </c>
      <c r="I176" s="1248" t="s">
        <v>826</v>
      </c>
      <c r="J176" s="1250">
        <v>1.2806993999999996</v>
      </c>
      <c r="K176" s="1251" t="s">
        <v>586</v>
      </c>
      <c r="L176" s="1250">
        <v>0.81163884000000031</v>
      </c>
      <c r="M176" s="1251" t="s">
        <v>586</v>
      </c>
      <c r="N176" s="1250">
        <v>7.2661586399999978</v>
      </c>
      <c r="O176" s="1250" t="s">
        <v>586</v>
      </c>
      <c r="P176" s="1250">
        <v>3.7268760000000005E-2</v>
      </c>
      <c r="Q176" s="1252" t="s">
        <v>586</v>
      </c>
      <c r="R176" s="1253">
        <f t="shared" si="4"/>
        <v>9.3957656399999969</v>
      </c>
      <c r="S176" s="1250">
        <v>1.5686578200000001</v>
      </c>
      <c r="T176" s="1254" t="s">
        <v>586</v>
      </c>
      <c r="U176" s="1250">
        <v>0.98023782194851827</v>
      </c>
      <c r="V176" s="1254" t="s">
        <v>586</v>
      </c>
      <c r="W176" s="1250">
        <v>8.2415060400000009</v>
      </c>
      <c r="X176" s="1250">
        <v>0</v>
      </c>
      <c r="Y176" s="1250">
        <v>3.7268760000000005E-2</v>
      </c>
      <c r="Z176" s="1252" t="s">
        <v>586</v>
      </c>
      <c r="AA176" s="1253">
        <f t="shared" si="5"/>
        <v>10.82767044194852</v>
      </c>
      <c r="AB176" s="887"/>
    </row>
    <row r="177" spans="1:28" s="369" customFormat="1" ht="16.149999999999999" customHeight="1" outlineLevel="1">
      <c r="A177" s="143">
        <f>ROW()</f>
        <v>177</v>
      </c>
      <c r="B177" s="1154"/>
      <c r="C177" s="1154"/>
      <c r="D177" s="44"/>
      <c r="E177" s="44"/>
      <c r="F177" s="1248" t="s">
        <v>808</v>
      </c>
      <c r="G177" s="1248" t="s">
        <v>809</v>
      </c>
      <c r="H177" s="1249" t="s">
        <v>827</v>
      </c>
      <c r="I177" s="1248" t="s">
        <v>828</v>
      </c>
      <c r="J177" s="1250">
        <v>3.0349759200000004</v>
      </c>
      <c r="K177" s="1251" t="s">
        <v>586</v>
      </c>
      <c r="L177" s="1250">
        <v>0.97310819999999987</v>
      </c>
      <c r="M177" s="1251" t="s">
        <v>586</v>
      </c>
      <c r="N177" s="1250">
        <v>2.4314772000000007</v>
      </c>
      <c r="O177" s="1250" t="s">
        <v>586</v>
      </c>
      <c r="P177" s="1250">
        <v>0.13111608</v>
      </c>
      <c r="Q177" s="1252" t="s">
        <v>586</v>
      </c>
      <c r="R177" s="1253">
        <f t="shared" si="4"/>
        <v>6.570677400000001</v>
      </c>
      <c r="S177" s="1250">
        <v>3.7552007599999997</v>
      </c>
      <c r="T177" s="1254" t="s">
        <v>586</v>
      </c>
      <c r="U177" s="1250">
        <v>1.1626494681850279</v>
      </c>
      <c r="V177" s="1254" t="s">
        <v>586</v>
      </c>
      <c r="W177" s="1250">
        <v>2.8245199900000002</v>
      </c>
      <c r="X177" s="1250">
        <v>0</v>
      </c>
      <c r="Y177" s="1250">
        <v>0.13111608</v>
      </c>
      <c r="Z177" s="1252" t="s">
        <v>586</v>
      </c>
      <c r="AA177" s="1253">
        <f t="shared" si="5"/>
        <v>7.8734862981850284</v>
      </c>
      <c r="AB177" s="887"/>
    </row>
    <row r="178" spans="1:28" s="369" customFormat="1" ht="16.149999999999999" customHeight="1" outlineLevel="1">
      <c r="A178" s="143">
        <f>ROW()</f>
        <v>178</v>
      </c>
      <c r="B178" s="1154"/>
      <c r="C178" s="1154"/>
      <c r="D178" s="44"/>
      <c r="E178" s="44"/>
      <c r="F178" s="1248" t="s">
        <v>808</v>
      </c>
      <c r="G178" s="1248" t="s">
        <v>809</v>
      </c>
      <c r="H178" s="1249" t="s">
        <v>760</v>
      </c>
      <c r="I178" s="1248" t="s">
        <v>761</v>
      </c>
      <c r="J178" s="1250">
        <v>0.85402248000000014</v>
      </c>
      <c r="K178" s="1251" t="s">
        <v>586</v>
      </c>
      <c r="L178" s="1250">
        <v>0.49020096000000013</v>
      </c>
      <c r="M178" s="1251" t="s">
        <v>586</v>
      </c>
      <c r="N178" s="1250">
        <v>2.8668812399999997</v>
      </c>
      <c r="O178" s="1250" t="s">
        <v>586</v>
      </c>
      <c r="P178" s="1250">
        <v>0.17220431999999999</v>
      </c>
      <c r="Q178" s="1252" t="s">
        <v>586</v>
      </c>
      <c r="R178" s="1253">
        <f t="shared" si="4"/>
        <v>4.3833089999999997</v>
      </c>
      <c r="S178" s="1250">
        <v>1.0564856499999999</v>
      </c>
      <c r="T178" s="1254" t="s">
        <v>586</v>
      </c>
      <c r="U178" s="1250">
        <v>0.56943624635551149</v>
      </c>
      <c r="V178" s="1254" t="s">
        <v>586</v>
      </c>
      <c r="W178" s="1250">
        <v>3.3532704500000001</v>
      </c>
      <c r="X178" s="1250">
        <v>0</v>
      </c>
      <c r="Y178" s="1250">
        <v>0.17220431999999999</v>
      </c>
      <c r="Z178" s="1252" t="s">
        <v>586</v>
      </c>
      <c r="AA178" s="1253">
        <f t="shared" si="5"/>
        <v>5.1513966663555113</v>
      </c>
      <c r="AB178" s="887"/>
    </row>
    <row r="179" spans="1:28" s="369" customFormat="1" ht="16.149999999999999" customHeight="1" outlineLevel="1">
      <c r="A179" s="143">
        <f>ROW()</f>
        <v>179</v>
      </c>
      <c r="B179" s="1154"/>
      <c r="C179" s="1154"/>
      <c r="D179" s="44"/>
      <c r="E179" s="44"/>
      <c r="F179" s="1248" t="s">
        <v>808</v>
      </c>
      <c r="G179" s="1248" t="s">
        <v>809</v>
      </c>
      <c r="H179" s="1249" t="s">
        <v>829</v>
      </c>
      <c r="I179" s="1248" t="s">
        <v>830</v>
      </c>
      <c r="J179" s="1250">
        <v>0.52974540000000003</v>
      </c>
      <c r="K179" s="1251" t="s">
        <v>586</v>
      </c>
      <c r="L179" s="1250">
        <v>0.3776110800000001</v>
      </c>
      <c r="M179" s="1251" t="s">
        <v>586</v>
      </c>
      <c r="N179" s="1250">
        <v>0.8651535600000001</v>
      </c>
      <c r="O179" s="1250" t="s">
        <v>586</v>
      </c>
      <c r="P179" s="1250" t="s">
        <v>586</v>
      </c>
      <c r="Q179" s="1252" t="s">
        <v>586</v>
      </c>
      <c r="R179" s="1253">
        <f t="shared" si="4"/>
        <v>1.7725100400000002</v>
      </c>
      <c r="S179" s="1250">
        <v>0.65401487999999997</v>
      </c>
      <c r="T179" s="1254" t="s">
        <v>586</v>
      </c>
      <c r="U179" s="1250">
        <v>0.46120214987630548</v>
      </c>
      <c r="V179" s="1254" t="s">
        <v>586</v>
      </c>
      <c r="W179" s="1250">
        <v>1.02597345</v>
      </c>
      <c r="X179" s="1250">
        <v>0</v>
      </c>
      <c r="Y179" s="1250" t="s">
        <v>586</v>
      </c>
      <c r="Z179" s="1252" t="s">
        <v>586</v>
      </c>
      <c r="AA179" s="1253">
        <f t="shared" si="5"/>
        <v>2.1411904798763053</v>
      </c>
      <c r="AB179" s="887"/>
    </row>
    <row r="180" spans="1:28" s="369" customFormat="1" ht="16.149999999999999" customHeight="1" outlineLevel="1">
      <c r="A180" s="143">
        <f>ROW()</f>
        <v>180</v>
      </c>
      <c r="B180" s="1154"/>
      <c r="C180" s="1154"/>
      <c r="D180" s="44"/>
      <c r="E180" s="44"/>
      <c r="F180" s="1248" t="s">
        <v>808</v>
      </c>
      <c r="G180" s="1248" t="s">
        <v>809</v>
      </c>
      <c r="H180" s="1249" t="s">
        <v>831</v>
      </c>
      <c r="I180" s="1248" t="s">
        <v>832</v>
      </c>
      <c r="J180" s="1250">
        <v>0.31380575999999999</v>
      </c>
      <c r="K180" s="1251" t="s">
        <v>586</v>
      </c>
      <c r="L180" s="1250">
        <v>0.41745971999999998</v>
      </c>
      <c r="M180" s="1251" t="s">
        <v>586</v>
      </c>
      <c r="N180" s="1250">
        <v>0.99520931999999995</v>
      </c>
      <c r="O180" s="1250" t="s">
        <v>586</v>
      </c>
      <c r="P180" s="1250" t="s">
        <v>586</v>
      </c>
      <c r="Q180" s="1252" t="s">
        <v>586</v>
      </c>
      <c r="R180" s="1253">
        <f t="shared" si="4"/>
        <v>1.7264748000000001</v>
      </c>
      <c r="S180" s="1250">
        <v>0.38408767999999999</v>
      </c>
      <c r="T180" s="1254" t="s">
        <v>586</v>
      </c>
      <c r="U180" s="1250">
        <v>0.5110169300291022</v>
      </c>
      <c r="V180" s="1254" t="s">
        <v>586</v>
      </c>
      <c r="W180" s="1250">
        <v>1.15081046</v>
      </c>
      <c r="X180" s="1250">
        <v>0</v>
      </c>
      <c r="Y180" s="1250" t="s">
        <v>586</v>
      </c>
      <c r="Z180" s="1252" t="s">
        <v>586</v>
      </c>
      <c r="AA180" s="1253">
        <f t="shared" si="5"/>
        <v>2.0459150700291024</v>
      </c>
      <c r="AB180" s="887"/>
    </row>
    <row r="181" spans="1:28" s="369" customFormat="1" ht="16.149999999999999" customHeight="1" outlineLevel="1">
      <c r="A181" s="143">
        <f>ROW()</f>
        <v>181</v>
      </c>
      <c r="B181" s="1154"/>
      <c r="C181" s="1154"/>
      <c r="D181" s="44"/>
      <c r="E181" s="44"/>
      <c r="F181" s="1248" t="s">
        <v>808</v>
      </c>
      <c r="G181" s="1248" t="s">
        <v>809</v>
      </c>
      <c r="H181" s="1249" t="s">
        <v>833</v>
      </c>
      <c r="I181" s="1248" t="s">
        <v>834</v>
      </c>
      <c r="J181" s="1250">
        <v>0.35729484</v>
      </c>
      <c r="K181" s="1251" t="s">
        <v>586</v>
      </c>
      <c r="L181" s="1250">
        <v>0.98631263999999974</v>
      </c>
      <c r="M181" s="1251" t="s">
        <v>586</v>
      </c>
      <c r="N181" s="1250">
        <v>2.4936777600000002</v>
      </c>
      <c r="O181" s="1250" t="s">
        <v>586</v>
      </c>
      <c r="P181" s="1250">
        <v>0.44491452000000009</v>
      </c>
      <c r="Q181" s="1252" t="s">
        <v>586</v>
      </c>
      <c r="R181" s="1253">
        <f t="shared" si="4"/>
        <v>4.2821997600000001</v>
      </c>
      <c r="S181" s="1250">
        <v>0.42909758000000003</v>
      </c>
      <c r="T181" s="1254" t="s">
        <v>586</v>
      </c>
      <c r="U181" s="1250">
        <v>1.1439463431098384</v>
      </c>
      <c r="V181" s="1254" t="s">
        <v>586</v>
      </c>
      <c r="W181" s="1250">
        <v>2.8824113599999999</v>
      </c>
      <c r="X181" s="1250">
        <v>0</v>
      </c>
      <c r="Y181" s="1250">
        <v>0.44491452000000009</v>
      </c>
      <c r="Z181" s="1252" t="s">
        <v>586</v>
      </c>
      <c r="AA181" s="1253">
        <f t="shared" si="5"/>
        <v>4.9003698031098386</v>
      </c>
      <c r="AB181" s="887"/>
    </row>
    <row r="182" spans="1:28" s="369" customFormat="1" ht="16.149999999999999" customHeight="1" outlineLevel="1">
      <c r="A182" s="143">
        <f>ROW()</f>
        <v>182</v>
      </c>
      <c r="B182" s="1154"/>
      <c r="C182" s="1154"/>
      <c r="D182" s="44"/>
      <c r="E182" s="44"/>
      <c r="F182" s="1248" t="s">
        <v>808</v>
      </c>
      <c r="G182" s="1248" t="s">
        <v>809</v>
      </c>
      <c r="H182" s="1249" t="s">
        <v>835</v>
      </c>
      <c r="I182" s="1248" t="s">
        <v>836</v>
      </c>
      <c r="J182" s="1250">
        <v>0.26663735999999999</v>
      </c>
      <c r="K182" s="1251" t="s">
        <v>586</v>
      </c>
      <c r="L182" s="1250">
        <v>0.16267308</v>
      </c>
      <c r="M182" s="1251" t="s">
        <v>586</v>
      </c>
      <c r="N182" s="1250">
        <v>0.36754884000000004</v>
      </c>
      <c r="O182" s="1250" t="s">
        <v>586</v>
      </c>
      <c r="P182" s="1250" t="s">
        <v>586</v>
      </c>
      <c r="Q182" s="1252" t="s">
        <v>586</v>
      </c>
      <c r="R182" s="1253">
        <f t="shared" si="4"/>
        <v>0.79685928000000006</v>
      </c>
      <c r="S182" s="1250">
        <v>0.32914076000000003</v>
      </c>
      <c r="T182" s="1254" t="s">
        <v>586</v>
      </c>
      <c r="U182" s="1250">
        <v>0.19782491879413247</v>
      </c>
      <c r="V182" s="1254" t="s">
        <v>586</v>
      </c>
      <c r="W182" s="1250">
        <v>0.42428526999999999</v>
      </c>
      <c r="X182" s="1250">
        <v>0</v>
      </c>
      <c r="Y182" s="1250" t="s">
        <v>586</v>
      </c>
      <c r="Z182" s="1252" t="s">
        <v>586</v>
      </c>
      <c r="AA182" s="1253">
        <f t="shared" si="5"/>
        <v>0.95125094879413252</v>
      </c>
      <c r="AB182" s="887"/>
    </row>
    <row r="183" spans="1:28" s="369" customFormat="1" ht="16.149999999999999" customHeight="1" outlineLevel="1">
      <c r="A183" s="143">
        <f>ROW()</f>
        <v>183</v>
      </c>
      <c r="B183" s="1154"/>
      <c r="C183" s="1154"/>
      <c r="D183" s="44"/>
      <c r="E183" s="44"/>
      <c r="F183" s="1248" t="s">
        <v>808</v>
      </c>
      <c r="G183" s="1248" t="s">
        <v>809</v>
      </c>
      <c r="H183" s="1249" t="s">
        <v>837</v>
      </c>
      <c r="I183" s="1248" t="s">
        <v>838</v>
      </c>
      <c r="J183" s="1250">
        <v>1.1407151200000001</v>
      </c>
      <c r="K183" s="1251" t="s">
        <v>586</v>
      </c>
      <c r="L183" s="1250">
        <v>0.64801271999999999</v>
      </c>
      <c r="M183" s="1251" t="s">
        <v>586</v>
      </c>
      <c r="N183" s="1250">
        <v>3.2627031600000005</v>
      </c>
      <c r="O183" s="1250" t="s">
        <v>586</v>
      </c>
      <c r="P183" s="1250">
        <v>0.90681143999999991</v>
      </c>
      <c r="Q183" s="1252" t="s">
        <v>586</v>
      </c>
      <c r="R183" s="1253">
        <f t="shared" si="4"/>
        <v>5.9582424400000011</v>
      </c>
      <c r="S183" s="1250">
        <v>0.85065642000000008</v>
      </c>
      <c r="T183" s="1254" t="s">
        <v>586</v>
      </c>
      <c r="U183" s="1250">
        <v>0.76757895406800769</v>
      </c>
      <c r="V183" s="1254" t="s">
        <v>586</v>
      </c>
      <c r="W183" s="1250">
        <v>3.5681308500000002</v>
      </c>
      <c r="X183" s="1250">
        <v>0</v>
      </c>
      <c r="Y183" s="1250">
        <v>0.90681143999999991</v>
      </c>
      <c r="Z183" s="1252" t="s">
        <v>586</v>
      </c>
      <c r="AA183" s="1253">
        <f t="shared" si="5"/>
        <v>6.0931776640680084</v>
      </c>
      <c r="AB183" s="887"/>
    </row>
    <row r="184" spans="1:28" s="369" customFormat="1" ht="16.149999999999999" customHeight="1" outlineLevel="1">
      <c r="A184" s="143">
        <f>ROW()</f>
        <v>184</v>
      </c>
      <c r="B184" s="1154"/>
      <c r="C184" s="1154"/>
      <c r="D184" s="44"/>
      <c r="E184" s="44"/>
      <c r="F184" s="1248" t="s">
        <v>808</v>
      </c>
      <c r="G184" s="1248" t="s">
        <v>809</v>
      </c>
      <c r="H184" s="1249" t="s">
        <v>839</v>
      </c>
      <c r="I184" s="1248" t="s">
        <v>840</v>
      </c>
      <c r="J184" s="1250" t="s">
        <v>586</v>
      </c>
      <c r="K184" s="1251" t="s">
        <v>586</v>
      </c>
      <c r="L184" s="1250" t="s">
        <v>586</v>
      </c>
      <c r="M184" s="1251" t="s">
        <v>586</v>
      </c>
      <c r="N184" s="1250">
        <v>0.7746799200000003</v>
      </c>
      <c r="O184" s="1250" t="s">
        <v>586</v>
      </c>
      <c r="P184" s="1250" t="s">
        <v>586</v>
      </c>
      <c r="Q184" s="1252" t="s">
        <v>586</v>
      </c>
      <c r="R184" s="1253">
        <f t="shared" si="4"/>
        <v>0.7746799200000003</v>
      </c>
      <c r="S184" s="1250">
        <v>0</v>
      </c>
      <c r="T184" s="1254" t="s">
        <v>586</v>
      </c>
      <c r="U184" s="1250">
        <v>0</v>
      </c>
      <c r="V184" s="1254" t="s">
        <v>586</v>
      </c>
      <c r="W184" s="1250">
        <v>0.62319430000000009</v>
      </c>
      <c r="X184" s="1250">
        <v>0</v>
      </c>
      <c r="Y184" s="1250" t="s">
        <v>586</v>
      </c>
      <c r="Z184" s="1252" t="s">
        <v>586</v>
      </c>
      <c r="AA184" s="1253">
        <f t="shared" si="5"/>
        <v>0.62319430000000009</v>
      </c>
      <c r="AB184" s="887"/>
    </row>
    <row r="185" spans="1:28" s="369" customFormat="1" ht="16.149999999999999" customHeight="1" outlineLevel="1">
      <c r="A185" s="143">
        <f>ROW()</f>
        <v>185</v>
      </c>
      <c r="B185" s="1154"/>
      <c r="C185" s="1154"/>
      <c r="D185" s="44"/>
      <c r="E185" s="44"/>
      <c r="F185" s="1248" t="s">
        <v>808</v>
      </c>
      <c r="G185" s="1248" t="s">
        <v>809</v>
      </c>
      <c r="H185" s="1249" t="s">
        <v>841</v>
      </c>
      <c r="I185" s="1248" t="s">
        <v>842</v>
      </c>
      <c r="J185" s="1250">
        <v>8.1428639999999997E-2</v>
      </c>
      <c r="K185" s="1251" t="s">
        <v>586</v>
      </c>
      <c r="L185" s="1250">
        <v>4.2685319999999999E-2</v>
      </c>
      <c r="M185" s="1251" t="s">
        <v>586</v>
      </c>
      <c r="N185" s="1250">
        <v>0.11309196000000001</v>
      </c>
      <c r="O185" s="1250" t="s">
        <v>586</v>
      </c>
      <c r="P185" s="1250" t="s">
        <v>586</v>
      </c>
      <c r="Q185" s="1252" t="s">
        <v>586</v>
      </c>
      <c r="R185" s="1253">
        <f t="shared" si="4"/>
        <v>0.23720592000000001</v>
      </c>
      <c r="S185" s="1250">
        <v>0.10229428</v>
      </c>
      <c r="T185" s="1254" t="s">
        <v>586</v>
      </c>
      <c r="U185" s="1250">
        <v>5.1421125503842195E-2</v>
      </c>
      <c r="V185" s="1254" t="s">
        <v>586</v>
      </c>
      <c r="W185" s="1250">
        <v>0.12746717999999999</v>
      </c>
      <c r="X185" s="1250">
        <v>0</v>
      </c>
      <c r="Y185" s="1250" t="s">
        <v>586</v>
      </c>
      <c r="Z185" s="1252" t="s">
        <v>586</v>
      </c>
      <c r="AA185" s="1253">
        <f t="shared" si="5"/>
        <v>0.28118258550384218</v>
      </c>
      <c r="AB185" s="887"/>
    </row>
    <row r="186" spans="1:28" s="369" customFormat="1" ht="16.149999999999999" customHeight="1" outlineLevel="1">
      <c r="A186" s="143">
        <f>ROW()</f>
        <v>186</v>
      </c>
      <c r="B186" s="1154"/>
      <c r="C186" s="1154"/>
      <c r="D186" s="44"/>
      <c r="E186" s="44"/>
      <c r="F186" s="1248" t="s">
        <v>808</v>
      </c>
      <c r="G186" s="1248" t="s">
        <v>809</v>
      </c>
      <c r="H186" s="1249" t="s">
        <v>843</v>
      </c>
      <c r="I186" s="1248" t="s">
        <v>844</v>
      </c>
      <c r="J186" s="1250">
        <v>1.3262470800000001</v>
      </c>
      <c r="K186" s="1251" t="s">
        <v>586</v>
      </c>
      <c r="L186" s="1250">
        <v>0.22327679999999997</v>
      </c>
      <c r="M186" s="1251" t="s">
        <v>586</v>
      </c>
      <c r="N186" s="1250">
        <v>0.54284147999999988</v>
      </c>
      <c r="O186" s="1250" t="s">
        <v>586</v>
      </c>
      <c r="P186" s="1250" t="s">
        <v>586</v>
      </c>
      <c r="Q186" s="1252" t="s">
        <v>586</v>
      </c>
      <c r="R186" s="1253">
        <f t="shared" si="4"/>
        <v>2.0923653600000001</v>
      </c>
      <c r="S186" s="1250">
        <v>1.4546207600000001</v>
      </c>
      <c r="T186" s="1254" t="s">
        <v>586</v>
      </c>
      <c r="U186" s="1250">
        <v>0.27366978725578323</v>
      </c>
      <c r="V186" s="1254" t="s">
        <v>586</v>
      </c>
      <c r="W186" s="1250">
        <v>0.62044164000000002</v>
      </c>
      <c r="X186" s="1250">
        <v>0</v>
      </c>
      <c r="Y186" s="1250" t="s">
        <v>586</v>
      </c>
      <c r="Z186" s="1252" t="s">
        <v>586</v>
      </c>
      <c r="AA186" s="1253">
        <f t="shared" si="5"/>
        <v>2.3487321872557834</v>
      </c>
      <c r="AB186" s="887"/>
    </row>
    <row r="187" spans="1:28" s="369" customFormat="1" ht="16.149999999999999" customHeight="1" outlineLevel="1">
      <c r="A187" s="143">
        <f>ROW()</f>
        <v>187</v>
      </c>
      <c r="B187" s="1154"/>
      <c r="C187" s="1154"/>
      <c r="D187" s="44"/>
      <c r="E187" s="44"/>
      <c r="F187" s="1248" t="s">
        <v>808</v>
      </c>
      <c r="G187" s="1248" t="s">
        <v>809</v>
      </c>
      <c r="H187" s="1249" t="s">
        <v>845</v>
      </c>
      <c r="I187" s="1248" t="s">
        <v>846</v>
      </c>
      <c r="J187" s="1250">
        <v>0.31056299999999998</v>
      </c>
      <c r="K187" s="1251" t="s">
        <v>586</v>
      </c>
      <c r="L187" s="1250">
        <v>0.76283172000000021</v>
      </c>
      <c r="M187" s="1251" t="s">
        <v>586</v>
      </c>
      <c r="N187" s="1250">
        <v>2.1204742799999998</v>
      </c>
      <c r="O187" s="1250" t="s">
        <v>586</v>
      </c>
      <c r="P187" s="1250">
        <v>1.0689920400000004</v>
      </c>
      <c r="Q187" s="1252" t="s">
        <v>586</v>
      </c>
      <c r="R187" s="1253">
        <f t="shared" si="4"/>
        <v>4.2628610400000007</v>
      </c>
      <c r="S187" s="1250">
        <v>0.36197779999999996</v>
      </c>
      <c r="T187" s="1254" t="s">
        <v>586</v>
      </c>
      <c r="U187" s="1250">
        <v>0.92516327319730374</v>
      </c>
      <c r="V187" s="1254" t="s">
        <v>586</v>
      </c>
      <c r="W187" s="1250">
        <v>2.4723507300000001</v>
      </c>
      <c r="X187" s="1250">
        <v>0</v>
      </c>
      <c r="Y187" s="1250">
        <v>1.0689920400000004</v>
      </c>
      <c r="Z187" s="1252" t="s">
        <v>586</v>
      </c>
      <c r="AA187" s="1253">
        <f t="shared" si="5"/>
        <v>4.8284838431973043</v>
      </c>
      <c r="AB187" s="887"/>
    </row>
    <row r="188" spans="1:28" s="369" customFormat="1" ht="16.149999999999999" customHeight="1" outlineLevel="1">
      <c r="A188" s="143">
        <f>ROW()</f>
        <v>188</v>
      </c>
      <c r="B188" s="1154"/>
      <c r="C188" s="1154"/>
      <c r="D188" s="44"/>
      <c r="E188" s="44"/>
      <c r="F188" s="1248" t="s">
        <v>808</v>
      </c>
      <c r="G188" s="1248" t="s">
        <v>809</v>
      </c>
      <c r="H188" s="1249" t="s">
        <v>627</v>
      </c>
      <c r="I188" s="1248" t="s">
        <v>628</v>
      </c>
      <c r="J188" s="1250">
        <v>0.40953912000000003</v>
      </c>
      <c r="K188" s="1251" t="s">
        <v>586</v>
      </c>
      <c r="L188" s="1250">
        <v>0.59629272</v>
      </c>
      <c r="M188" s="1251" t="s">
        <v>586</v>
      </c>
      <c r="N188" s="1250">
        <v>1.7189978400000006</v>
      </c>
      <c r="O188" s="1250" t="s">
        <v>586</v>
      </c>
      <c r="P188" s="1250" t="s">
        <v>586</v>
      </c>
      <c r="Q188" s="1252" t="s">
        <v>586</v>
      </c>
      <c r="R188" s="1253">
        <f t="shared" si="4"/>
        <v>2.7248296800000005</v>
      </c>
      <c r="S188" s="1250">
        <v>0.50692018999999999</v>
      </c>
      <c r="T188" s="1254" t="s">
        <v>586</v>
      </c>
      <c r="U188" s="1250">
        <v>0.72969267362702162</v>
      </c>
      <c r="V188" s="1254" t="s">
        <v>586</v>
      </c>
      <c r="W188" s="1250">
        <v>1.9008925000000001</v>
      </c>
      <c r="X188" s="1250">
        <v>0</v>
      </c>
      <c r="Y188" s="1250" t="s">
        <v>586</v>
      </c>
      <c r="Z188" s="1252" t="s">
        <v>586</v>
      </c>
      <c r="AA188" s="1253">
        <f t="shared" si="5"/>
        <v>3.1375053636270218</v>
      </c>
      <c r="AB188" s="887"/>
    </row>
    <row r="189" spans="1:28" s="369" customFormat="1" ht="16.149999999999999" customHeight="1" outlineLevel="1">
      <c r="A189" s="143">
        <f>ROW()</f>
        <v>189</v>
      </c>
      <c r="B189" s="1154"/>
      <c r="C189" s="1154"/>
      <c r="D189" s="44"/>
      <c r="E189" s="44"/>
      <c r="F189" s="1248" t="s">
        <v>808</v>
      </c>
      <c r="G189" s="1248" t="s">
        <v>809</v>
      </c>
      <c r="H189" s="1249" t="s">
        <v>847</v>
      </c>
      <c r="I189" s="1248" t="s">
        <v>848</v>
      </c>
      <c r="J189" s="1250">
        <v>1.0267009200000003</v>
      </c>
      <c r="K189" s="1251" t="s">
        <v>586</v>
      </c>
      <c r="L189" s="1250">
        <v>0.80214384000000027</v>
      </c>
      <c r="M189" s="1251" t="s">
        <v>586</v>
      </c>
      <c r="N189" s="1250">
        <v>6.0673838400000006</v>
      </c>
      <c r="O189" s="1250" t="s">
        <v>586</v>
      </c>
      <c r="P189" s="1250">
        <v>1.1596261200000004</v>
      </c>
      <c r="Q189" s="1252" t="s">
        <v>586</v>
      </c>
      <c r="R189" s="1253">
        <f t="shared" si="4"/>
        <v>9.0558547200000028</v>
      </c>
      <c r="S189" s="1250">
        <v>1.24901646</v>
      </c>
      <c r="T189" s="1254" t="s">
        <v>586</v>
      </c>
      <c r="U189" s="1250">
        <v>0.9623290547134371</v>
      </c>
      <c r="V189" s="1254" t="s">
        <v>586</v>
      </c>
      <c r="W189" s="1250">
        <v>7.1598142600000001</v>
      </c>
      <c r="X189" s="1250">
        <v>0</v>
      </c>
      <c r="Y189" s="1250">
        <v>1.1596261200000004</v>
      </c>
      <c r="Z189" s="1252" t="s">
        <v>586</v>
      </c>
      <c r="AA189" s="1253">
        <f t="shared" si="5"/>
        <v>10.530785894713437</v>
      </c>
      <c r="AB189" s="887"/>
    </row>
    <row r="190" spans="1:28" s="369" customFormat="1" ht="16.149999999999999" customHeight="1" outlineLevel="1">
      <c r="A190" s="143">
        <f>ROW()</f>
        <v>190</v>
      </c>
      <c r="B190" s="1154"/>
      <c r="C190" s="1154"/>
      <c r="D190" s="44"/>
      <c r="E190" s="44"/>
      <c r="F190" s="1248" t="s">
        <v>808</v>
      </c>
      <c r="G190" s="1248" t="s">
        <v>809</v>
      </c>
      <c r="H190" s="1249" t="s">
        <v>849</v>
      </c>
      <c r="I190" s="1248" t="s">
        <v>850</v>
      </c>
      <c r="J190" s="1250">
        <v>0.26392715999999999</v>
      </c>
      <c r="K190" s="1251" t="s">
        <v>586</v>
      </c>
      <c r="L190" s="1250">
        <v>0.36244140000000008</v>
      </c>
      <c r="M190" s="1251" t="s">
        <v>586</v>
      </c>
      <c r="N190" s="1250">
        <v>2.1883294800000002</v>
      </c>
      <c r="O190" s="1250" t="s">
        <v>586</v>
      </c>
      <c r="P190" s="1250">
        <v>0.26329464000000002</v>
      </c>
      <c r="Q190" s="1252" t="s">
        <v>586</v>
      </c>
      <c r="R190" s="1253">
        <f t="shared" si="4"/>
        <v>3.0779926800000004</v>
      </c>
      <c r="S190" s="1250">
        <v>0.31612267999999999</v>
      </c>
      <c r="T190" s="1254" t="s">
        <v>586</v>
      </c>
      <c r="U190" s="1250">
        <v>0.4442436585570349</v>
      </c>
      <c r="V190" s="1254" t="s">
        <v>586</v>
      </c>
      <c r="W190" s="1250">
        <v>2.8414893599999997</v>
      </c>
      <c r="X190" s="1250">
        <v>0</v>
      </c>
      <c r="Y190" s="1250">
        <v>0.26329464000000002</v>
      </c>
      <c r="Z190" s="1252" t="s">
        <v>586</v>
      </c>
      <c r="AA190" s="1253">
        <f t="shared" si="5"/>
        <v>3.8651503385570347</v>
      </c>
      <c r="AB190" s="887"/>
    </row>
    <row r="191" spans="1:28" s="369" customFormat="1" ht="16.149999999999999" customHeight="1" outlineLevel="1">
      <c r="A191" s="143">
        <f>ROW()</f>
        <v>191</v>
      </c>
      <c r="B191" s="1154"/>
      <c r="C191" s="1154"/>
      <c r="D191" s="44"/>
      <c r="E191" s="44"/>
      <c r="F191" s="1248" t="s">
        <v>808</v>
      </c>
      <c r="G191" s="1248" t="s">
        <v>809</v>
      </c>
      <c r="H191" s="1249" t="s">
        <v>851</v>
      </c>
      <c r="I191" s="1248" t="s">
        <v>852</v>
      </c>
      <c r="J191" s="1250">
        <v>1.1229039599999997</v>
      </c>
      <c r="K191" s="1251" t="s">
        <v>586</v>
      </c>
      <c r="L191" s="1250">
        <v>0.74790036000000026</v>
      </c>
      <c r="M191" s="1251" t="s">
        <v>586</v>
      </c>
      <c r="N191" s="1250">
        <v>1.8264351599999995</v>
      </c>
      <c r="O191" s="1250" t="s">
        <v>586</v>
      </c>
      <c r="P191" s="1250" t="s">
        <v>586</v>
      </c>
      <c r="Q191" s="1252" t="s">
        <v>586</v>
      </c>
      <c r="R191" s="1253">
        <f t="shared" si="4"/>
        <v>3.6972394799999995</v>
      </c>
      <c r="S191" s="1250">
        <v>1.4358532800000001</v>
      </c>
      <c r="T191" s="1254" t="s">
        <v>586</v>
      </c>
      <c r="U191" s="1250">
        <v>0.89062978509934121</v>
      </c>
      <c r="V191" s="1254" t="s">
        <v>586</v>
      </c>
      <c r="W191" s="1250">
        <v>2.1093196000000001</v>
      </c>
      <c r="X191" s="1250">
        <v>0</v>
      </c>
      <c r="Y191" s="1250" t="s">
        <v>586</v>
      </c>
      <c r="Z191" s="1252" t="s">
        <v>586</v>
      </c>
      <c r="AA191" s="1253">
        <f t="shared" si="5"/>
        <v>4.4358026650993416</v>
      </c>
      <c r="AB191" s="887"/>
    </row>
    <row r="192" spans="1:28" s="369" customFormat="1" ht="16.149999999999999" customHeight="1" outlineLevel="1">
      <c r="A192" s="143">
        <f>ROW()</f>
        <v>192</v>
      </c>
      <c r="B192" s="1154"/>
      <c r="C192" s="1154"/>
      <c r="D192" s="44"/>
      <c r="E192" s="44"/>
      <c r="F192" s="1248" t="s">
        <v>808</v>
      </c>
      <c r="G192" s="1248" t="s">
        <v>809</v>
      </c>
      <c r="H192" s="1249" t="s">
        <v>853</v>
      </c>
      <c r="I192" s="1248" t="s">
        <v>854</v>
      </c>
      <c r="J192" s="1250">
        <v>1.3137621599999993</v>
      </c>
      <c r="K192" s="1251" t="s">
        <v>586</v>
      </c>
      <c r="L192" s="1250">
        <v>0.7699131600000001</v>
      </c>
      <c r="M192" s="1251" t="s">
        <v>586</v>
      </c>
      <c r="N192" s="1250">
        <v>2.0017276800000006</v>
      </c>
      <c r="O192" s="1250" t="s">
        <v>586</v>
      </c>
      <c r="P192" s="1250" t="s">
        <v>586</v>
      </c>
      <c r="Q192" s="1252" t="s">
        <v>586</v>
      </c>
      <c r="R192" s="1253">
        <f t="shared" si="4"/>
        <v>4.0854029999999995</v>
      </c>
      <c r="S192" s="1250">
        <v>1.6272880700000001</v>
      </c>
      <c r="T192" s="1254" t="s">
        <v>586</v>
      </c>
      <c r="U192" s="1250">
        <v>0.92282760125083418</v>
      </c>
      <c r="V192" s="1254" t="s">
        <v>586</v>
      </c>
      <c r="W192" s="1250">
        <v>2.33186077</v>
      </c>
      <c r="X192" s="1250">
        <v>0</v>
      </c>
      <c r="Y192" s="1250" t="s">
        <v>586</v>
      </c>
      <c r="Z192" s="1252" t="s">
        <v>586</v>
      </c>
      <c r="AA192" s="1253">
        <f t="shared" si="5"/>
        <v>4.8819764412508349</v>
      </c>
      <c r="AB192" s="887"/>
    </row>
    <row r="193" spans="1:28" s="369" customFormat="1" ht="16.149999999999999" customHeight="1" outlineLevel="1">
      <c r="A193" s="143">
        <f>ROW()</f>
        <v>193</v>
      </c>
      <c r="B193" s="1154"/>
      <c r="C193" s="1154"/>
      <c r="D193" s="44"/>
      <c r="E193" s="44"/>
      <c r="F193" s="1248" t="s">
        <v>808</v>
      </c>
      <c r="G193" s="1248" t="s">
        <v>809</v>
      </c>
      <c r="H193" s="1249" t="s">
        <v>855</v>
      </c>
      <c r="I193" s="1248" t="s">
        <v>856</v>
      </c>
      <c r="J193" s="1250">
        <v>0.38954352000000003</v>
      </c>
      <c r="K193" s="1251" t="s">
        <v>586</v>
      </c>
      <c r="L193" s="1250">
        <v>0.68743704000000005</v>
      </c>
      <c r="M193" s="1251" t="s">
        <v>586</v>
      </c>
      <c r="N193" s="1250">
        <v>1.6285243199999995</v>
      </c>
      <c r="O193" s="1250" t="s">
        <v>586</v>
      </c>
      <c r="P193" s="1250">
        <v>6.0835920000000016E-2</v>
      </c>
      <c r="Q193" s="1252" t="s">
        <v>586</v>
      </c>
      <c r="R193" s="1253">
        <f t="shared" si="4"/>
        <v>2.7663407999999996</v>
      </c>
      <c r="S193" s="1250">
        <v>0.48190353999999996</v>
      </c>
      <c r="T193" s="1254" t="s">
        <v>586</v>
      </c>
      <c r="U193" s="1250">
        <v>0.84255770825395337</v>
      </c>
      <c r="V193" s="1254" t="s">
        <v>586</v>
      </c>
      <c r="W193" s="1250">
        <v>1.90738925</v>
      </c>
      <c r="X193" s="1250">
        <v>0</v>
      </c>
      <c r="Y193" s="1250">
        <v>6.0835920000000016E-2</v>
      </c>
      <c r="Z193" s="1252" t="s">
        <v>586</v>
      </c>
      <c r="AA193" s="1253">
        <f t="shared" si="5"/>
        <v>3.2926864182539535</v>
      </c>
      <c r="AB193" s="887"/>
    </row>
    <row r="194" spans="1:28" s="369" customFormat="1" ht="16.149999999999999" customHeight="1" outlineLevel="1">
      <c r="A194" s="143">
        <f>ROW()</f>
        <v>194</v>
      </c>
      <c r="B194" s="1154"/>
      <c r="C194" s="1154"/>
      <c r="D194" s="44"/>
      <c r="E194" s="44"/>
      <c r="F194" s="1248" t="s">
        <v>808</v>
      </c>
      <c r="G194" s="1248" t="s">
        <v>809</v>
      </c>
      <c r="H194" s="1249" t="s">
        <v>857</v>
      </c>
      <c r="I194" s="1248" t="s">
        <v>858</v>
      </c>
      <c r="J194" s="1250">
        <v>0.25230312000000005</v>
      </c>
      <c r="K194" s="1251" t="s">
        <v>586</v>
      </c>
      <c r="L194" s="1250">
        <v>0.11233224000000003</v>
      </c>
      <c r="M194" s="1251" t="s">
        <v>586</v>
      </c>
      <c r="N194" s="1250">
        <v>0.26576615999999997</v>
      </c>
      <c r="O194" s="1250" t="s">
        <v>586</v>
      </c>
      <c r="P194" s="1250" t="s">
        <v>586</v>
      </c>
      <c r="Q194" s="1252" t="s">
        <v>586</v>
      </c>
      <c r="R194" s="1253">
        <f t="shared" si="4"/>
        <v>0.63040152000000005</v>
      </c>
      <c r="S194" s="1250">
        <v>0.31174779999999996</v>
      </c>
      <c r="T194" s="1254" t="s">
        <v>586</v>
      </c>
      <c r="U194" s="1250">
        <v>0.13700452061943855</v>
      </c>
      <c r="V194" s="1254" t="s">
        <v>586</v>
      </c>
      <c r="W194" s="1250">
        <v>0.2953558</v>
      </c>
      <c r="X194" s="1250">
        <v>0</v>
      </c>
      <c r="Y194" s="1250" t="s">
        <v>586</v>
      </c>
      <c r="Z194" s="1252" t="s">
        <v>586</v>
      </c>
      <c r="AA194" s="1253">
        <f t="shared" si="5"/>
        <v>0.74410812061943843</v>
      </c>
      <c r="AB194" s="887"/>
    </row>
    <row r="195" spans="1:28" s="369" customFormat="1" ht="16.149999999999999" customHeight="1" outlineLevel="1">
      <c r="A195" s="143">
        <f>ROW()</f>
        <v>195</v>
      </c>
      <c r="B195" s="1154"/>
      <c r="C195" s="1154"/>
      <c r="D195" s="44"/>
      <c r="E195" s="44"/>
      <c r="F195" s="1248" t="s">
        <v>808</v>
      </c>
      <c r="G195" s="1248" t="s">
        <v>809</v>
      </c>
      <c r="H195" s="1249" t="s">
        <v>422</v>
      </c>
      <c r="I195" s="1248" t="s">
        <v>599</v>
      </c>
      <c r="J195" s="1250" t="s">
        <v>586</v>
      </c>
      <c r="K195" s="1251" t="s">
        <v>586</v>
      </c>
      <c r="L195" s="1250" t="s">
        <v>586</v>
      </c>
      <c r="M195" s="1251" t="s">
        <v>586</v>
      </c>
      <c r="N195" s="1250" t="s">
        <v>586</v>
      </c>
      <c r="O195" s="1250">
        <v>5.557092000000001E-2</v>
      </c>
      <c r="P195" s="1250">
        <v>2.2251799999999995E-2</v>
      </c>
      <c r="Q195" s="1252" t="s">
        <v>586</v>
      </c>
      <c r="R195" s="1253">
        <f t="shared" si="4"/>
        <v>7.7822720000000012E-2</v>
      </c>
      <c r="S195" s="1250">
        <v>0</v>
      </c>
      <c r="T195" s="1254" t="s">
        <v>586</v>
      </c>
      <c r="U195" s="1250">
        <v>0</v>
      </c>
      <c r="V195" s="1254" t="s">
        <v>586</v>
      </c>
      <c r="W195" s="1250">
        <v>0</v>
      </c>
      <c r="X195" s="1250">
        <v>4.2311849999999998E-2</v>
      </c>
      <c r="Y195" s="1250">
        <v>2.2251799999999995E-2</v>
      </c>
      <c r="Z195" s="1252" t="s">
        <v>586</v>
      </c>
      <c r="AA195" s="1253">
        <f t="shared" si="5"/>
        <v>6.456365E-2</v>
      </c>
      <c r="AB195" s="887"/>
    </row>
    <row r="196" spans="1:28" s="369" customFormat="1" ht="16.149999999999999" customHeight="1" outlineLevel="1">
      <c r="A196" s="143">
        <f>ROW()</f>
        <v>196</v>
      </c>
      <c r="B196" s="1154"/>
      <c r="C196" s="1154"/>
      <c r="D196" s="44"/>
      <c r="E196" s="44"/>
      <c r="F196" s="1248" t="s">
        <v>859</v>
      </c>
      <c r="G196" s="1248" t="s">
        <v>860</v>
      </c>
      <c r="H196" s="1249" t="s">
        <v>861</v>
      </c>
      <c r="I196" s="1248" t="s">
        <v>862</v>
      </c>
      <c r="J196" s="1250">
        <v>1.0126541999999998</v>
      </c>
      <c r="K196" s="1251" t="s">
        <v>586</v>
      </c>
      <c r="L196" s="1250">
        <v>0.49763363999999988</v>
      </c>
      <c r="M196" s="1251" t="s">
        <v>586</v>
      </c>
      <c r="N196" s="1250">
        <v>1.7353086000000004</v>
      </c>
      <c r="O196" s="1250" t="s">
        <v>586</v>
      </c>
      <c r="P196" s="1250" t="s">
        <v>586</v>
      </c>
      <c r="Q196" s="1252" t="s">
        <v>586</v>
      </c>
      <c r="R196" s="1253">
        <f t="shared" si="4"/>
        <v>3.2455964399999999</v>
      </c>
      <c r="S196" s="1250">
        <v>1.25335533</v>
      </c>
      <c r="T196" s="1254" t="s">
        <v>586</v>
      </c>
      <c r="U196" s="1250">
        <v>0.56596162561642605</v>
      </c>
      <c r="V196" s="1254" t="s">
        <v>586</v>
      </c>
      <c r="W196" s="1250">
        <v>2.01258757</v>
      </c>
      <c r="X196" s="1250">
        <v>0</v>
      </c>
      <c r="Y196" s="1250" t="s">
        <v>586</v>
      </c>
      <c r="Z196" s="1252" t="s">
        <v>586</v>
      </c>
      <c r="AA196" s="1253">
        <f t="shared" si="5"/>
        <v>3.8319045256164261</v>
      </c>
      <c r="AB196" s="887"/>
    </row>
    <row r="197" spans="1:28" s="369" customFormat="1" ht="16.149999999999999" customHeight="1" outlineLevel="1">
      <c r="A197" s="143">
        <f>ROW()</f>
        <v>197</v>
      </c>
      <c r="B197" s="1154"/>
      <c r="C197" s="1154"/>
      <c r="D197" s="44"/>
      <c r="E197" s="44"/>
      <c r="F197" s="1248" t="s">
        <v>859</v>
      </c>
      <c r="G197" s="1248" t="s">
        <v>860</v>
      </c>
      <c r="H197" s="1249" t="s">
        <v>640</v>
      </c>
      <c r="I197" s="1248" t="s">
        <v>641</v>
      </c>
      <c r="J197" s="1250" t="s">
        <v>586</v>
      </c>
      <c r="K197" s="1251" t="s">
        <v>586</v>
      </c>
      <c r="L197" s="1250" t="s">
        <v>586</v>
      </c>
      <c r="M197" s="1251" t="s">
        <v>586</v>
      </c>
      <c r="N197" s="1250" t="s">
        <v>586</v>
      </c>
      <c r="O197" s="1250" t="s">
        <v>586</v>
      </c>
      <c r="P197" s="1250">
        <v>4.6395960000000014E-2</v>
      </c>
      <c r="Q197" s="1252" t="s">
        <v>586</v>
      </c>
      <c r="R197" s="1253">
        <f t="shared" si="4"/>
        <v>4.6395960000000014E-2</v>
      </c>
      <c r="S197" s="1250" t="s">
        <v>586</v>
      </c>
      <c r="T197" s="1254" t="s">
        <v>586</v>
      </c>
      <c r="U197" s="1250" t="s">
        <v>586</v>
      </c>
      <c r="V197" s="1254" t="s">
        <v>586</v>
      </c>
      <c r="W197" s="1250" t="s">
        <v>586</v>
      </c>
      <c r="X197" s="1250" t="s">
        <v>586</v>
      </c>
      <c r="Y197" s="1250">
        <v>4.6395960000000014E-2</v>
      </c>
      <c r="Z197" s="1252" t="s">
        <v>586</v>
      </c>
      <c r="AA197" s="1253">
        <f t="shared" si="5"/>
        <v>4.6395960000000014E-2</v>
      </c>
      <c r="AB197" s="887"/>
    </row>
    <row r="198" spans="1:28" s="369" customFormat="1" ht="16.149999999999999" customHeight="1" outlineLevel="1">
      <c r="A198" s="143">
        <f>ROW()</f>
        <v>198</v>
      </c>
      <c r="B198" s="1154"/>
      <c r="C198" s="1154"/>
      <c r="D198" s="44"/>
      <c r="E198" s="44"/>
      <c r="F198" s="1248" t="s">
        <v>859</v>
      </c>
      <c r="G198" s="1248" t="s">
        <v>860</v>
      </c>
      <c r="H198" s="1249" t="s">
        <v>863</v>
      </c>
      <c r="I198" s="1248" t="s">
        <v>864</v>
      </c>
      <c r="J198" s="1250">
        <v>0.17478612000000002</v>
      </c>
      <c r="K198" s="1251" t="s">
        <v>586</v>
      </c>
      <c r="L198" s="1250">
        <v>0.55249391999999997</v>
      </c>
      <c r="M198" s="1251" t="s">
        <v>586</v>
      </c>
      <c r="N198" s="1250">
        <v>1.4787981599999995</v>
      </c>
      <c r="O198" s="1250" t="s">
        <v>586</v>
      </c>
      <c r="P198" s="1250">
        <v>3.7272840000000002E-2</v>
      </c>
      <c r="Q198" s="1252" t="s">
        <v>586</v>
      </c>
      <c r="R198" s="1253">
        <f t="shared" si="4"/>
        <v>2.2433510399999994</v>
      </c>
      <c r="S198" s="1250">
        <v>0.21041562</v>
      </c>
      <c r="T198" s="1254" t="s">
        <v>586</v>
      </c>
      <c r="U198" s="1250">
        <v>0.48649136758395939</v>
      </c>
      <c r="V198" s="1254" t="s">
        <v>586</v>
      </c>
      <c r="W198" s="1250">
        <v>1.70934871</v>
      </c>
      <c r="X198" s="1250">
        <v>0</v>
      </c>
      <c r="Y198" s="1250">
        <v>3.7272840000000002E-2</v>
      </c>
      <c r="Z198" s="1252" t="s">
        <v>586</v>
      </c>
      <c r="AA198" s="1253">
        <f t="shared" si="5"/>
        <v>2.4435285375839593</v>
      </c>
      <c r="AB198" s="887"/>
    </row>
    <row r="199" spans="1:28" s="369" customFormat="1" ht="16.149999999999999" customHeight="1" outlineLevel="1">
      <c r="A199" s="143">
        <f>ROW()</f>
        <v>199</v>
      </c>
      <c r="B199" s="1154"/>
      <c r="C199" s="1154"/>
      <c r="D199" s="44"/>
      <c r="E199" s="44"/>
      <c r="F199" s="1248" t="s">
        <v>859</v>
      </c>
      <c r="G199" s="1248" t="s">
        <v>860</v>
      </c>
      <c r="H199" s="1249" t="s">
        <v>865</v>
      </c>
      <c r="I199" s="1248" t="s">
        <v>643</v>
      </c>
      <c r="J199" s="1250">
        <v>0.31854336</v>
      </c>
      <c r="K199" s="1251" t="s">
        <v>586</v>
      </c>
      <c r="L199" s="1250">
        <v>6.0691679999999998E-2</v>
      </c>
      <c r="M199" s="1251" t="s">
        <v>586</v>
      </c>
      <c r="N199" s="1250">
        <v>0.27659855999999999</v>
      </c>
      <c r="O199" s="1250" t="s">
        <v>586</v>
      </c>
      <c r="P199" s="1250">
        <v>6.085475999999998E-2</v>
      </c>
      <c r="Q199" s="1252" t="s">
        <v>586</v>
      </c>
      <c r="R199" s="1253">
        <f t="shared" si="4"/>
        <v>0.71668836000000002</v>
      </c>
      <c r="S199" s="1250">
        <v>0.40642603999999999</v>
      </c>
      <c r="T199" s="1254" t="s">
        <v>586</v>
      </c>
      <c r="U199" s="1250">
        <v>6.4802587637520198E-2</v>
      </c>
      <c r="V199" s="1254" t="s">
        <v>586</v>
      </c>
      <c r="W199" s="1250">
        <v>0.35701775000000002</v>
      </c>
      <c r="X199" s="1250">
        <v>0</v>
      </c>
      <c r="Y199" s="1250">
        <v>0.12460537078762433</v>
      </c>
      <c r="Z199" s="1252" t="s">
        <v>586</v>
      </c>
      <c r="AA199" s="1253">
        <f t="shared" si="5"/>
        <v>0.95285174842514453</v>
      </c>
      <c r="AB199" s="887"/>
    </row>
    <row r="200" spans="1:28" s="369" customFormat="1" ht="16.149999999999999" customHeight="1" outlineLevel="1">
      <c r="A200" s="143">
        <f>ROW()</f>
        <v>200</v>
      </c>
      <c r="B200" s="1154"/>
      <c r="C200" s="1154"/>
      <c r="D200" s="44"/>
      <c r="E200" s="44"/>
      <c r="F200" s="1248" t="s">
        <v>859</v>
      </c>
      <c r="G200" s="1248" t="s">
        <v>860</v>
      </c>
      <c r="H200" s="1249" t="s">
        <v>866</v>
      </c>
      <c r="I200" s="1248" t="s">
        <v>867</v>
      </c>
      <c r="J200" s="1250">
        <v>0.52675416000000008</v>
      </c>
      <c r="K200" s="1251" t="s">
        <v>586</v>
      </c>
      <c r="L200" s="1250">
        <v>1.7435118999999999</v>
      </c>
      <c r="M200" s="1251" t="s">
        <v>586</v>
      </c>
      <c r="N200" s="1250">
        <v>1.6982227200000004</v>
      </c>
      <c r="O200" s="1250" t="s">
        <v>586</v>
      </c>
      <c r="P200" s="1250">
        <v>0.10393511999999998</v>
      </c>
      <c r="Q200" s="1252" t="s">
        <v>586</v>
      </c>
      <c r="R200" s="1253">
        <f t="shared" si="4"/>
        <v>4.0724239000000004</v>
      </c>
      <c r="S200" s="1250">
        <v>0.6539079499999999</v>
      </c>
      <c r="T200" s="1254" t="s">
        <v>586</v>
      </c>
      <c r="U200" s="1250">
        <v>1.5555757397396537</v>
      </c>
      <c r="V200" s="1254" t="s">
        <v>586</v>
      </c>
      <c r="W200" s="1250">
        <v>2.0154021599999998</v>
      </c>
      <c r="X200" s="1250">
        <v>0</v>
      </c>
      <c r="Y200" s="1250">
        <v>0.10393511999999998</v>
      </c>
      <c r="Z200" s="1252" t="s">
        <v>586</v>
      </c>
      <c r="AA200" s="1253">
        <f t="shared" si="5"/>
        <v>4.3288209697396534</v>
      </c>
      <c r="AB200" s="887"/>
    </row>
    <row r="201" spans="1:28" s="369" customFormat="1" ht="16.149999999999999" customHeight="1" outlineLevel="1">
      <c r="A201" s="143">
        <f>ROW()</f>
        <v>201</v>
      </c>
      <c r="B201" s="1154"/>
      <c r="C201" s="1154"/>
      <c r="D201" s="44"/>
      <c r="E201" s="44"/>
      <c r="F201" s="1248" t="s">
        <v>859</v>
      </c>
      <c r="G201" s="1248" t="s">
        <v>860</v>
      </c>
      <c r="H201" s="1249" t="s">
        <v>868</v>
      </c>
      <c r="I201" s="1248" t="s">
        <v>645</v>
      </c>
      <c r="J201" s="1250">
        <v>6.9712200000000002E-2</v>
      </c>
      <c r="K201" s="1251" t="s">
        <v>586</v>
      </c>
      <c r="L201" s="1250">
        <v>7.6477440000000008E-2</v>
      </c>
      <c r="M201" s="1251" t="s">
        <v>586</v>
      </c>
      <c r="N201" s="1250">
        <v>0.33068219999999993</v>
      </c>
      <c r="O201" s="1250" t="s">
        <v>586</v>
      </c>
      <c r="P201" s="1250" t="s">
        <v>586</v>
      </c>
      <c r="Q201" s="1252" t="s">
        <v>586</v>
      </c>
      <c r="R201" s="1253">
        <f t="shared" si="4"/>
        <v>0.47687183999999994</v>
      </c>
      <c r="S201" s="1250">
        <v>8.0255320000000005E-2</v>
      </c>
      <c r="T201" s="1254" t="s">
        <v>586</v>
      </c>
      <c r="U201" s="1250">
        <v>8.3179376190537446E-2</v>
      </c>
      <c r="V201" s="1254" t="s">
        <v>586</v>
      </c>
      <c r="W201" s="1250">
        <v>0.38349738999999999</v>
      </c>
      <c r="X201" s="1250">
        <v>0</v>
      </c>
      <c r="Y201" s="1250" t="s">
        <v>586</v>
      </c>
      <c r="Z201" s="1252" t="s">
        <v>586</v>
      </c>
      <c r="AA201" s="1253">
        <f t="shared" si="5"/>
        <v>0.54693208619053746</v>
      </c>
      <c r="AB201" s="887"/>
    </row>
    <row r="202" spans="1:28" s="369" customFormat="1" ht="16.149999999999999" customHeight="1" outlineLevel="1">
      <c r="A202" s="143">
        <f>ROW()</f>
        <v>202</v>
      </c>
      <c r="B202" s="1154"/>
      <c r="C202" s="1154"/>
      <c r="D202" s="44"/>
      <c r="E202" s="44"/>
      <c r="F202" s="1248" t="s">
        <v>859</v>
      </c>
      <c r="G202" s="1248" t="s">
        <v>860</v>
      </c>
      <c r="H202" s="1249" t="s">
        <v>869</v>
      </c>
      <c r="I202" s="1248" t="s">
        <v>870</v>
      </c>
      <c r="J202" s="1250">
        <v>0.45225719999999991</v>
      </c>
      <c r="K202" s="1251" t="s">
        <v>586</v>
      </c>
      <c r="L202" s="1250">
        <v>1.0379782799999997</v>
      </c>
      <c r="M202" s="1251" t="s">
        <v>586</v>
      </c>
      <c r="N202" s="1250">
        <v>4.6712715599999992</v>
      </c>
      <c r="O202" s="1250" t="s">
        <v>586</v>
      </c>
      <c r="P202" s="1250">
        <v>0.64045775999999988</v>
      </c>
      <c r="Q202" s="1252" t="s">
        <v>586</v>
      </c>
      <c r="R202" s="1253">
        <f t="shared" si="4"/>
        <v>6.8019647999999986</v>
      </c>
      <c r="S202" s="1250">
        <v>0.54169469999999997</v>
      </c>
      <c r="T202" s="1254" t="s">
        <v>586</v>
      </c>
      <c r="U202" s="1250">
        <v>1.1295058040331187</v>
      </c>
      <c r="V202" s="1254" t="s">
        <v>586</v>
      </c>
      <c r="W202" s="1250">
        <v>5.5136441200000004</v>
      </c>
      <c r="X202" s="1250">
        <v>0</v>
      </c>
      <c r="Y202" s="1250">
        <v>0.64045775999999988</v>
      </c>
      <c r="Z202" s="1252" t="s">
        <v>586</v>
      </c>
      <c r="AA202" s="1253">
        <f t="shared" si="5"/>
        <v>7.8253023840331188</v>
      </c>
      <c r="AB202" s="887"/>
    </row>
    <row r="203" spans="1:28" s="369" customFormat="1" ht="16.149999999999999" customHeight="1" outlineLevel="1">
      <c r="A203" s="143">
        <f>ROW()</f>
        <v>203</v>
      </c>
      <c r="B203" s="1154"/>
      <c r="C203" s="1154"/>
      <c r="D203" s="44"/>
      <c r="E203" s="44"/>
      <c r="F203" s="1248" t="s">
        <v>859</v>
      </c>
      <c r="G203" s="1248" t="s">
        <v>860</v>
      </c>
      <c r="H203" s="1249" t="s">
        <v>871</v>
      </c>
      <c r="I203" s="1248" t="s">
        <v>872</v>
      </c>
      <c r="J203" s="1250">
        <v>0.70813439999999994</v>
      </c>
      <c r="K203" s="1251" t="s">
        <v>586</v>
      </c>
      <c r="L203" s="1250">
        <v>0.40251228000000006</v>
      </c>
      <c r="M203" s="1251" t="s">
        <v>586</v>
      </c>
      <c r="N203" s="1250">
        <v>2.3425893599999998</v>
      </c>
      <c r="O203" s="1250" t="s">
        <v>586</v>
      </c>
      <c r="P203" s="1250" t="s">
        <v>586</v>
      </c>
      <c r="Q203" s="1252" t="s">
        <v>586</v>
      </c>
      <c r="R203" s="1253">
        <f t="shared" si="4"/>
        <v>3.4532360399999997</v>
      </c>
      <c r="S203" s="1250">
        <v>0.87850567000000002</v>
      </c>
      <c r="T203" s="1254" t="s">
        <v>586</v>
      </c>
      <c r="U203" s="1250">
        <v>0.42767294631562985</v>
      </c>
      <c r="V203" s="1254" t="s">
        <v>586</v>
      </c>
      <c r="W203" s="1250">
        <v>2.6788065599999999</v>
      </c>
      <c r="X203" s="1250">
        <v>0</v>
      </c>
      <c r="Y203" s="1250" t="s">
        <v>586</v>
      </c>
      <c r="Z203" s="1252" t="s">
        <v>586</v>
      </c>
      <c r="AA203" s="1253">
        <f t="shared" si="5"/>
        <v>3.9849851763156297</v>
      </c>
      <c r="AB203" s="887"/>
    </row>
    <row r="204" spans="1:28" s="369" customFormat="1" ht="16.149999999999999" customHeight="1" outlineLevel="1">
      <c r="A204" s="143">
        <f>ROW()</f>
        <v>204</v>
      </c>
      <c r="B204" s="1154"/>
      <c r="C204" s="1154"/>
      <c r="D204" s="44"/>
      <c r="E204" s="44"/>
      <c r="F204" s="1248" t="s">
        <v>859</v>
      </c>
      <c r="G204" s="1248" t="s">
        <v>860</v>
      </c>
      <c r="H204" s="1249" t="s">
        <v>873</v>
      </c>
      <c r="I204" s="1248" t="s">
        <v>874</v>
      </c>
      <c r="J204" s="1250">
        <v>0.60214151999999999</v>
      </c>
      <c r="K204" s="1251" t="s">
        <v>586</v>
      </c>
      <c r="L204" s="1250">
        <v>0.18874872000000001</v>
      </c>
      <c r="M204" s="1251" t="s">
        <v>586</v>
      </c>
      <c r="N204" s="1250">
        <v>2.9189652000000006</v>
      </c>
      <c r="O204" s="1250" t="s">
        <v>586</v>
      </c>
      <c r="P204" s="1250" t="s">
        <v>586</v>
      </c>
      <c r="Q204" s="1252" t="s">
        <v>586</v>
      </c>
      <c r="R204" s="1253">
        <f t="shared" si="4"/>
        <v>3.7098554400000006</v>
      </c>
      <c r="S204" s="1250">
        <v>0.74559125999999998</v>
      </c>
      <c r="T204" s="1254" t="s">
        <v>586</v>
      </c>
      <c r="U204" s="1250">
        <v>0.21545154789680721</v>
      </c>
      <c r="V204" s="1254" t="s">
        <v>586</v>
      </c>
      <c r="W204" s="1250">
        <v>3.3323523700000002</v>
      </c>
      <c r="X204" s="1250">
        <v>0</v>
      </c>
      <c r="Y204" s="1250" t="s">
        <v>586</v>
      </c>
      <c r="Z204" s="1252" t="s">
        <v>586</v>
      </c>
      <c r="AA204" s="1253">
        <f t="shared" si="5"/>
        <v>4.2933951778968069</v>
      </c>
      <c r="AB204" s="887"/>
    </row>
    <row r="205" spans="1:28" s="369" customFormat="1" ht="16.149999999999999" customHeight="1" outlineLevel="1">
      <c r="A205" s="143">
        <f>ROW()</f>
        <v>205</v>
      </c>
      <c r="B205" s="1154"/>
      <c r="C205" s="1154"/>
      <c r="D205" s="44"/>
      <c r="E205" s="44"/>
      <c r="F205" s="1248" t="s">
        <v>859</v>
      </c>
      <c r="G205" s="1248" t="s">
        <v>860</v>
      </c>
      <c r="H205" s="1249" t="s">
        <v>422</v>
      </c>
      <c r="I205" s="1248" t="s">
        <v>599</v>
      </c>
      <c r="J205" s="1250" t="s">
        <v>586</v>
      </c>
      <c r="K205" s="1251" t="s">
        <v>586</v>
      </c>
      <c r="L205" s="1250" t="s">
        <v>586</v>
      </c>
      <c r="M205" s="1251" t="s">
        <v>586</v>
      </c>
      <c r="N205" s="1250" t="s">
        <v>586</v>
      </c>
      <c r="O205" s="1250">
        <v>1.5329400000000003E-2</v>
      </c>
      <c r="P205" s="1250">
        <v>1.0879709999999996E-2</v>
      </c>
      <c r="Q205" s="1252" t="s">
        <v>586</v>
      </c>
      <c r="R205" s="1253">
        <f t="shared" si="4"/>
        <v>2.6209110000000001E-2</v>
      </c>
      <c r="S205" s="1250">
        <v>0</v>
      </c>
      <c r="T205" s="1254" t="s">
        <v>586</v>
      </c>
      <c r="U205" s="1250">
        <v>0</v>
      </c>
      <c r="V205" s="1254" t="s">
        <v>586</v>
      </c>
      <c r="W205" s="1250">
        <v>0</v>
      </c>
      <c r="X205" s="1250">
        <v>1.217275E-2</v>
      </c>
      <c r="Y205" s="1250">
        <v>1.0879709999999996E-2</v>
      </c>
      <c r="Z205" s="1252" t="s">
        <v>586</v>
      </c>
      <c r="AA205" s="1253">
        <f t="shared" si="5"/>
        <v>2.3052459999999997E-2</v>
      </c>
      <c r="AB205" s="887"/>
    </row>
    <row r="206" spans="1:28" s="369" customFormat="1" ht="16.149999999999999" customHeight="1" outlineLevel="1">
      <c r="A206" s="143">
        <f>ROW()</f>
        <v>206</v>
      </c>
      <c r="B206" s="1154"/>
      <c r="C206" s="1154"/>
      <c r="D206" s="44"/>
      <c r="E206" s="44"/>
      <c r="F206" s="1248" t="s">
        <v>875</v>
      </c>
      <c r="G206" s="1248" t="s">
        <v>876</v>
      </c>
      <c r="H206" s="1249" t="s">
        <v>877</v>
      </c>
      <c r="I206" s="1248" t="s">
        <v>878</v>
      </c>
      <c r="J206" s="1250">
        <v>0.17285759999999997</v>
      </c>
      <c r="K206" s="1251" t="s">
        <v>586</v>
      </c>
      <c r="L206" s="1250">
        <v>0.24439679999999997</v>
      </c>
      <c r="M206" s="1251" t="s">
        <v>586</v>
      </c>
      <c r="N206" s="1250">
        <v>0.50285880000000005</v>
      </c>
      <c r="O206" s="1250" t="s">
        <v>586</v>
      </c>
      <c r="P206" s="1250" t="s">
        <v>586</v>
      </c>
      <c r="Q206" s="1252" t="s">
        <v>586</v>
      </c>
      <c r="R206" s="1253">
        <f t="shared" si="4"/>
        <v>0.92011319999999996</v>
      </c>
      <c r="S206" s="1250">
        <v>0.18886127</v>
      </c>
      <c r="T206" s="1254" t="s">
        <v>586</v>
      </c>
      <c r="U206" s="1250">
        <v>0.27238737542887953</v>
      </c>
      <c r="V206" s="1254" t="s">
        <v>586</v>
      </c>
      <c r="W206" s="1250">
        <v>0.58474311999999995</v>
      </c>
      <c r="X206" s="1250">
        <v>0</v>
      </c>
      <c r="Y206" s="1250" t="s">
        <v>586</v>
      </c>
      <c r="Z206" s="1252" t="s">
        <v>586</v>
      </c>
      <c r="AA206" s="1253">
        <f t="shared" si="5"/>
        <v>1.0459917654288795</v>
      </c>
      <c r="AB206" s="887"/>
    </row>
    <row r="207" spans="1:28" s="369" customFormat="1" ht="16.149999999999999" customHeight="1" outlineLevel="1">
      <c r="A207" s="143">
        <f>ROW()</f>
        <v>207</v>
      </c>
      <c r="B207" s="1154"/>
      <c r="C207" s="1154"/>
      <c r="D207" s="44"/>
      <c r="E207" s="44"/>
      <c r="F207" s="1248" t="s">
        <v>875</v>
      </c>
      <c r="G207" s="1248" t="s">
        <v>876</v>
      </c>
      <c r="H207" s="1249" t="s">
        <v>422</v>
      </c>
      <c r="I207" s="1248" t="s">
        <v>599</v>
      </c>
      <c r="J207" s="1250" t="s">
        <v>586</v>
      </c>
      <c r="K207" s="1251" t="s">
        <v>586</v>
      </c>
      <c r="L207" s="1250" t="s">
        <v>586</v>
      </c>
      <c r="M207" s="1251" t="s">
        <v>586</v>
      </c>
      <c r="N207" s="1250" t="s">
        <v>586</v>
      </c>
      <c r="O207" s="1250">
        <v>5.7384000000000005E-4</v>
      </c>
      <c r="P207" s="1250" t="s">
        <v>586</v>
      </c>
      <c r="Q207" s="1252" t="s">
        <v>586</v>
      </c>
      <c r="R207" s="1253">
        <f t="shared" si="4"/>
        <v>5.7384000000000005E-4</v>
      </c>
      <c r="S207" s="1250">
        <v>0</v>
      </c>
      <c r="T207" s="1254" t="s">
        <v>586</v>
      </c>
      <c r="U207" s="1250">
        <v>0</v>
      </c>
      <c r="V207" s="1254" t="s">
        <v>586</v>
      </c>
      <c r="W207" s="1250">
        <v>0</v>
      </c>
      <c r="X207" s="1250">
        <v>4.3491999999999999E-4</v>
      </c>
      <c r="Y207" s="1250" t="s">
        <v>586</v>
      </c>
      <c r="Z207" s="1252" t="s">
        <v>586</v>
      </c>
      <c r="AA207" s="1253">
        <f t="shared" si="5"/>
        <v>4.3491999999999999E-4</v>
      </c>
      <c r="AB207" s="887"/>
    </row>
    <row r="208" spans="1:28" s="369" customFormat="1" ht="16.149999999999999" customHeight="1" outlineLevel="1">
      <c r="A208" s="143">
        <f>ROW()</f>
        <v>208</v>
      </c>
      <c r="B208" s="1154"/>
      <c r="C208" s="1154"/>
      <c r="D208" s="44"/>
      <c r="E208" s="44"/>
      <c r="F208" s="1248" t="s">
        <v>879</v>
      </c>
      <c r="G208" s="1248" t="s">
        <v>880</v>
      </c>
      <c r="H208" s="1249" t="s">
        <v>881</v>
      </c>
      <c r="I208" s="1248" t="s">
        <v>882</v>
      </c>
      <c r="J208" s="1250">
        <v>0.26447148000000004</v>
      </c>
      <c r="K208" s="1251" t="s">
        <v>586</v>
      </c>
      <c r="L208" s="1250">
        <v>0.34236864</v>
      </c>
      <c r="M208" s="1251" t="s">
        <v>586</v>
      </c>
      <c r="N208" s="1250">
        <v>0.69411995999999998</v>
      </c>
      <c r="O208" s="1250" t="s">
        <v>586</v>
      </c>
      <c r="P208" s="1250">
        <v>0.17066103000000002</v>
      </c>
      <c r="Q208" s="1252" t="s">
        <v>586</v>
      </c>
      <c r="R208" s="1253">
        <f t="shared" si="4"/>
        <v>1.4716211099999998</v>
      </c>
      <c r="S208" s="1250">
        <v>0.32180903999999999</v>
      </c>
      <c r="T208" s="1254" t="s">
        <v>586</v>
      </c>
      <c r="U208" s="1250">
        <v>0.4159875820173885</v>
      </c>
      <c r="V208" s="1254" t="s">
        <v>586</v>
      </c>
      <c r="W208" s="1250">
        <v>0.80007593999999993</v>
      </c>
      <c r="X208" s="1250">
        <v>0</v>
      </c>
      <c r="Y208" s="1250">
        <v>0.17066103000000002</v>
      </c>
      <c r="Z208" s="1252" t="s">
        <v>586</v>
      </c>
      <c r="AA208" s="1253">
        <f t="shared" si="5"/>
        <v>1.7085335920173883</v>
      </c>
      <c r="AB208" s="887"/>
    </row>
    <row r="209" spans="1:28" s="369" customFormat="1" ht="16.149999999999999" customHeight="1" outlineLevel="1">
      <c r="A209" s="143">
        <f>ROW()</f>
        <v>209</v>
      </c>
      <c r="B209" s="1154"/>
      <c r="C209" s="1154"/>
      <c r="D209" s="44"/>
      <c r="E209" s="44"/>
      <c r="F209" s="1248" t="s">
        <v>879</v>
      </c>
      <c r="G209" s="1248" t="s">
        <v>880</v>
      </c>
      <c r="H209" s="1249" t="s">
        <v>695</v>
      </c>
      <c r="I209" s="1248" t="s">
        <v>696</v>
      </c>
      <c r="J209" s="1250">
        <v>0.28920335999999996</v>
      </c>
      <c r="K209" s="1251" t="s">
        <v>586</v>
      </c>
      <c r="L209" s="1250">
        <v>6.3370559999999992E-2</v>
      </c>
      <c r="M209" s="1251" t="s">
        <v>586</v>
      </c>
      <c r="N209" s="1250">
        <v>0.12976128000000001</v>
      </c>
      <c r="O209" s="1250" t="s">
        <v>586</v>
      </c>
      <c r="P209" s="1250">
        <v>9.8177040000000007E-2</v>
      </c>
      <c r="Q209" s="1252" t="s">
        <v>586</v>
      </c>
      <c r="R209" s="1253">
        <f t="shared" si="4"/>
        <v>0.58051224000000001</v>
      </c>
      <c r="S209" s="1250">
        <v>0.35323229</v>
      </c>
      <c r="T209" s="1254" t="s">
        <v>586</v>
      </c>
      <c r="U209" s="1250">
        <v>7.7111975062400126E-2</v>
      </c>
      <c r="V209" s="1254" t="s">
        <v>586</v>
      </c>
      <c r="W209" s="1250">
        <v>0.14903507999999999</v>
      </c>
      <c r="X209" s="1250">
        <v>0</v>
      </c>
      <c r="Y209" s="1250">
        <v>9.8177040000000007E-2</v>
      </c>
      <c r="Z209" s="1252" t="s">
        <v>586</v>
      </c>
      <c r="AA209" s="1253">
        <f t="shared" si="5"/>
        <v>0.67755638506240012</v>
      </c>
      <c r="AB209" s="887"/>
    </row>
    <row r="210" spans="1:28" s="369" customFormat="1" ht="16.149999999999999" customHeight="1" outlineLevel="1">
      <c r="A210" s="143">
        <f>ROW()</f>
        <v>210</v>
      </c>
      <c r="B210" s="1154"/>
      <c r="C210" s="1154"/>
      <c r="D210" s="44"/>
      <c r="E210" s="44"/>
      <c r="F210" s="1248" t="s">
        <v>879</v>
      </c>
      <c r="G210" s="1248" t="s">
        <v>880</v>
      </c>
      <c r="H210" s="1249" t="s">
        <v>422</v>
      </c>
      <c r="I210" s="1248" t="s">
        <v>599</v>
      </c>
      <c r="J210" s="1250" t="s">
        <v>586</v>
      </c>
      <c r="K210" s="1251" t="s">
        <v>586</v>
      </c>
      <c r="L210" s="1250" t="s">
        <v>586</v>
      </c>
      <c r="M210" s="1251" t="s">
        <v>586</v>
      </c>
      <c r="N210" s="1250" t="s">
        <v>586</v>
      </c>
      <c r="O210" s="1250">
        <v>8.6555999999999992E-4</v>
      </c>
      <c r="P210" s="1250" t="s">
        <v>586</v>
      </c>
      <c r="Q210" s="1252" t="s">
        <v>586</v>
      </c>
      <c r="R210" s="1253">
        <f t="shared" si="4"/>
        <v>8.6555999999999992E-4</v>
      </c>
      <c r="S210" s="1250">
        <v>0</v>
      </c>
      <c r="T210" s="1254" t="s">
        <v>586</v>
      </c>
      <c r="U210" s="1250">
        <v>0</v>
      </c>
      <c r="V210" s="1254" t="s">
        <v>586</v>
      </c>
      <c r="W210" s="1250">
        <v>0</v>
      </c>
      <c r="X210" s="1250">
        <v>6.5551999999999993E-4</v>
      </c>
      <c r="Y210" s="1250" t="s">
        <v>586</v>
      </c>
      <c r="Z210" s="1252" t="s">
        <v>586</v>
      </c>
      <c r="AA210" s="1253">
        <f t="shared" si="5"/>
        <v>6.5551999999999993E-4</v>
      </c>
      <c r="AB210" s="887"/>
    </row>
    <row r="211" spans="1:28" s="369" customFormat="1" ht="16.149999999999999" customHeight="1" outlineLevel="1">
      <c r="A211" s="143">
        <f>ROW()</f>
        <v>211</v>
      </c>
      <c r="B211" s="1154"/>
      <c r="C211" s="1154"/>
      <c r="D211" s="44"/>
      <c r="E211" s="44"/>
      <c r="F211" s="1248" t="s">
        <v>883</v>
      </c>
      <c r="G211" s="1248" t="s">
        <v>739</v>
      </c>
      <c r="H211" s="1249" t="s">
        <v>422</v>
      </c>
      <c r="I211" s="1248" t="s">
        <v>599</v>
      </c>
      <c r="J211" s="1250" t="s">
        <v>586</v>
      </c>
      <c r="K211" s="1251" t="s">
        <v>586</v>
      </c>
      <c r="L211" s="1250" t="s">
        <v>586</v>
      </c>
      <c r="M211" s="1251" t="s">
        <v>586</v>
      </c>
      <c r="N211" s="1250" t="s">
        <v>586</v>
      </c>
      <c r="O211" s="1250" t="s">
        <v>586</v>
      </c>
      <c r="P211" s="1250" t="s">
        <v>586</v>
      </c>
      <c r="Q211" s="1252" t="s">
        <v>586</v>
      </c>
      <c r="R211" s="1253">
        <f t="shared" si="4"/>
        <v>0</v>
      </c>
      <c r="S211" s="1250" t="s">
        <v>586</v>
      </c>
      <c r="T211" s="1254" t="s">
        <v>586</v>
      </c>
      <c r="U211" s="1250" t="s">
        <v>586</v>
      </c>
      <c r="V211" s="1254" t="s">
        <v>586</v>
      </c>
      <c r="W211" s="1250" t="s">
        <v>586</v>
      </c>
      <c r="X211" s="1250" t="s">
        <v>586</v>
      </c>
      <c r="Y211" s="1250" t="s">
        <v>586</v>
      </c>
      <c r="Z211" s="1252" t="s">
        <v>586</v>
      </c>
      <c r="AA211" s="1253">
        <f t="shared" si="5"/>
        <v>0</v>
      </c>
      <c r="AB211" s="887"/>
    </row>
    <row r="212" spans="1:28" s="369" customFormat="1" ht="16.149999999999999" customHeight="1" outlineLevel="1">
      <c r="A212" s="143">
        <f>ROW()</f>
        <v>212</v>
      </c>
      <c r="B212" s="1154"/>
      <c r="C212" s="1154"/>
      <c r="D212" s="44"/>
      <c r="E212" s="44"/>
      <c r="F212" s="1248" t="s">
        <v>884</v>
      </c>
      <c r="G212" s="1248" t="s">
        <v>885</v>
      </c>
      <c r="H212" s="1249" t="s">
        <v>886</v>
      </c>
      <c r="I212" s="1248" t="s">
        <v>887</v>
      </c>
      <c r="J212" s="1250">
        <v>0.22897620000000005</v>
      </c>
      <c r="K212" s="1251"/>
      <c r="L212" s="1250"/>
      <c r="M212" s="1251"/>
      <c r="N212" s="1250"/>
      <c r="O212" s="1250"/>
      <c r="P212" s="1250"/>
      <c r="Q212" s="1252"/>
      <c r="R212" s="1253">
        <f>SUM(J212:Q212)</f>
        <v>0.22897620000000005</v>
      </c>
      <c r="S212" s="1250">
        <v>0.26848022999999999</v>
      </c>
      <c r="T212" s="1254" t="s">
        <v>586</v>
      </c>
      <c r="U212" s="1250">
        <v>3.7264414991766956E-2</v>
      </c>
      <c r="V212" s="1254" t="s">
        <v>586</v>
      </c>
      <c r="W212" s="1250" t="s">
        <v>586</v>
      </c>
      <c r="X212" s="1250" t="s">
        <v>586</v>
      </c>
      <c r="Y212" s="1250" t="s">
        <v>586</v>
      </c>
      <c r="Z212" s="1252" t="s">
        <v>586</v>
      </c>
      <c r="AA212" s="1253">
        <f>SUM(S212:Z212)</f>
        <v>0.30574464499176696</v>
      </c>
      <c r="AB212" s="887"/>
    </row>
    <row r="213" spans="1:28" s="369" customFormat="1" ht="16.149999999999999" customHeight="1" outlineLevel="1">
      <c r="A213" s="143">
        <f>ROW()</f>
        <v>213</v>
      </c>
      <c r="B213" s="1154"/>
      <c r="C213" s="1154"/>
      <c r="D213" s="44"/>
      <c r="E213" s="44"/>
      <c r="F213" s="1248" t="s">
        <v>888</v>
      </c>
      <c r="G213" s="1248" t="s">
        <v>889</v>
      </c>
      <c r="H213" s="1249" t="s">
        <v>890</v>
      </c>
      <c r="I213" s="1248" t="s">
        <v>891</v>
      </c>
      <c r="J213" s="1250">
        <v>2.5432080000000003E-2</v>
      </c>
      <c r="K213" s="1251" t="s">
        <v>586</v>
      </c>
      <c r="L213" s="1250">
        <v>5.2991999999999981E-4</v>
      </c>
      <c r="M213" s="1251" t="s">
        <v>586</v>
      </c>
      <c r="N213" s="1250">
        <v>9.6536400000000015E-3</v>
      </c>
      <c r="O213" s="1250" t="s">
        <v>586</v>
      </c>
      <c r="P213" s="1250">
        <v>2.2424669999999997E-2</v>
      </c>
      <c r="Q213" s="1252" t="s">
        <v>586</v>
      </c>
      <c r="R213" s="1253">
        <f t="shared" si="4"/>
        <v>5.8040309999999998E-2</v>
      </c>
      <c r="S213" s="1250">
        <v>3.1200680000000001E-2</v>
      </c>
      <c r="T213" s="1254" t="s">
        <v>586</v>
      </c>
      <c r="U213" s="1250">
        <v>8.3656362522795667E-4</v>
      </c>
      <c r="V213" s="1254" t="s">
        <v>586</v>
      </c>
      <c r="W213" s="1250">
        <v>1.084018E-2</v>
      </c>
      <c r="X213" s="1250">
        <v>0</v>
      </c>
      <c r="Y213" s="1250">
        <v>2.2424669999999997E-2</v>
      </c>
      <c r="Z213" s="1252" t="s">
        <v>586</v>
      </c>
      <c r="AA213" s="1253">
        <f t="shared" si="5"/>
        <v>6.5302093625227958E-2</v>
      </c>
      <c r="AB213" s="887"/>
    </row>
    <row r="214" spans="1:28" s="369" customFormat="1" ht="16.149999999999999" customHeight="1" outlineLevel="1">
      <c r="A214" s="143">
        <f>ROW()</f>
        <v>214</v>
      </c>
      <c r="B214" s="1154"/>
      <c r="C214" s="1154"/>
      <c r="D214" s="44"/>
      <c r="E214" s="44"/>
      <c r="F214" s="1248" t="s">
        <v>888</v>
      </c>
      <c r="G214" s="1248" t="s">
        <v>889</v>
      </c>
      <c r="H214" s="1249" t="s">
        <v>422</v>
      </c>
      <c r="I214" s="1248" t="s">
        <v>599</v>
      </c>
      <c r="J214" s="1250" t="s">
        <v>586</v>
      </c>
      <c r="K214" s="1251" t="s">
        <v>586</v>
      </c>
      <c r="L214" s="1250" t="s">
        <v>586</v>
      </c>
      <c r="M214" s="1251" t="s">
        <v>586</v>
      </c>
      <c r="N214" s="1250" t="s">
        <v>586</v>
      </c>
      <c r="O214" s="1250">
        <v>8.279999999999997E-6</v>
      </c>
      <c r="P214" s="1250" t="s">
        <v>586</v>
      </c>
      <c r="Q214" s="1252" t="s">
        <v>586</v>
      </c>
      <c r="R214" s="1253">
        <f t="shared" si="4"/>
        <v>8.279999999999997E-6</v>
      </c>
      <c r="S214" s="1250">
        <v>0</v>
      </c>
      <c r="T214" s="1254" t="s">
        <v>586</v>
      </c>
      <c r="U214" s="1250">
        <v>0</v>
      </c>
      <c r="V214" s="1254" t="s">
        <v>586</v>
      </c>
      <c r="W214" s="1250">
        <v>0</v>
      </c>
      <c r="X214" s="1250">
        <v>6.19E-6</v>
      </c>
      <c r="Y214" s="1250" t="s">
        <v>586</v>
      </c>
      <c r="Z214" s="1252" t="s">
        <v>586</v>
      </c>
      <c r="AA214" s="1253">
        <f t="shared" si="5"/>
        <v>6.19E-6</v>
      </c>
      <c r="AB214" s="887"/>
    </row>
    <row r="215" spans="1:28" s="369" customFormat="1" ht="16.149999999999999" customHeight="1" outlineLevel="1">
      <c r="A215" s="143">
        <f>ROW()</f>
        <v>215</v>
      </c>
      <c r="B215" s="1154"/>
      <c r="C215" s="1154"/>
      <c r="D215" s="44"/>
      <c r="E215" s="44"/>
      <c r="F215" s="1248" t="s">
        <v>892</v>
      </c>
      <c r="G215" s="1248" t="s">
        <v>893</v>
      </c>
      <c r="H215" s="1249" t="s">
        <v>877</v>
      </c>
      <c r="I215" s="1248" t="s">
        <v>878</v>
      </c>
      <c r="J215" s="1250">
        <v>4.3870800000000007E-3</v>
      </c>
      <c r="K215" s="1251" t="s">
        <v>586</v>
      </c>
      <c r="L215" s="1250">
        <v>1.9646400000000001E-3</v>
      </c>
      <c r="M215" s="1251" t="s">
        <v>586</v>
      </c>
      <c r="N215" s="1250">
        <v>1.1453400000000001E-2</v>
      </c>
      <c r="O215" s="1250" t="s">
        <v>586</v>
      </c>
      <c r="P215" s="1250" t="s">
        <v>586</v>
      </c>
      <c r="Q215" s="1252" t="s">
        <v>586</v>
      </c>
      <c r="R215" s="1253">
        <f t="shared" si="4"/>
        <v>1.7805120000000001E-2</v>
      </c>
      <c r="S215" s="1250">
        <v>3.5970500000000001E-3</v>
      </c>
      <c r="T215" s="1254" t="s">
        <v>586</v>
      </c>
      <c r="U215" s="1250">
        <v>2.0948003728301417E-3</v>
      </c>
      <c r="V215" s="1254" t="s">
        <v>586</v>
      </c>
      <c r="W215" s="1250">
        <v>9.3989999999999994E-3</v>
      </c>
      <c r="X215" s="1250">
        <v>0</v>
      </c>
      <c r="Y215" s="1250" t="s">
        <v>586</v>
      </c>
      <c r="Z215" s="1252" t="s">
        <v>586</v>
      </c>
      <c r="AA215" s="1253">
        <f t="shared" si="5"/>
        <v>1.5090850372830141E-2</v>
      </c>
      <c r="AB215" s="887"/>
    </row>
    <row r="216" spans="1:28" s="369" customFormat="1" ht="16.149999999999999" customHeight="1" outlineLevel="1">
      <c r="A216" s="143">
        <f>ROW()</f>
        <v>216</v>
      </c>
      <c r="B216" s="1154"/>
      <c r="C216" s="1154"/>
      <c r="D216" s="44"/>
      <c r="E216" s="44"/>
      <c r="F216" s="1248" t="s">
        <v>892</v>
      </c>
      <c r="G216" s="1248" t="s">
        <v>893</v>
      </c>
      <c r="H216" s="1249" t="s">
        <v>422</v>
      </c>
      <c r="I216" s="1248" t="s">
        <v>599</v>
      </c>
      <c r="J216" s="1250" t="s">
        <v>586</v>
      </c>
      <c r="K216" s="1251" t="s">
        <v>586</v>
      </c>
      <c r="L216" s="1250" t="s">
        <v>586</v>
      </c>
      <c r="M216" s="1251" t="s">
        <v>586</v>
      </c>
      <c r="N216" s="1250" t="s">
        <v>586</v>
      </c>
      <c r="O216" s="1250">
        <v>-7.7685600000000007E-3</v>
      </c>
      <c r="P216" s="1250" t="s">
        <v>586</v>
      </c>
      <c r="Q216" s="1252" t="s">
        <v>586</v>
      </c>
      <c r="R216" s="1253">
        <f t="shared" si="4"/>
        <v>-7.7685600000000007E-3</v>
      </c>
      <c r="S216" s="1250">
        <v>0</v>
      </c>
      <c r="T216" s="1254" t="s">
        <v>586</v>
      </c>
      <c r="U216" s="1250">
        <v>0</v>
      </c>
      <c r="V216" s="1254" t="s">
        <v>586</v>
      </c>
      <c r="W216" s="1250">
        <v>0</v>
      </c>
      <c r="X216" s="1250">
        <v>-5.6047500000000004E-3</v>
      </c>
      <c r="Y216" s="1250" t="s">
        <v>586</v>
      </c>
      <c r="Z216" s="1252" t="s">
        <v>586</v>
      </c>
      <c r="AA216" s="1253">
        <f t="shared" si="5"/>
        <v>-5.6047500000000004E-3</v>
      </c>
      <c r="AB216" s="887"/>
    </row>
    <row r="217" spans="1:28" s="369" customFormat="1" ht="16.149999999999999" customHeight="1" outlineLevel="1">
      <c r="A217" s="143">
        <f>ROW()</f>
        <v>217</v>
      </c>
      <c r="B217" s="1154"/>
      <c r="C217" s="1154"/>
      <c r="D217" s="44"/>
      <c r="E217" s="44"/>
      <c r="F217" s="1248" t="s">
        <v>894</v>
      </c>
      <c r="G217" s="1248" t="s">
        <v>895</v>
      </c>
      <c r="H217" s="1249" t="s">
        <v>896</v>
      </c>
      <c r="I217" s="1248" t="s">
        <v>897</v>
      </c>
      <c r="J217" s="1250">
        <v>2.1135359999999999E-2</v>
      </c>
      <c r="K217" s="1251" t="s">
        <v>586</v>
      </c>
      <c r="L217" s="1250">
        <v>0.46441475999999993</v>
      </c>
      <c r="M217" s="1251" t="s">
        <v>586</v>
      </c>
      <c r="N217" s="1250">
        <v>5.8248719999999997E-2</v>
      </c>
      <c r="O217" s="1250" t="s">
        <v>586</v>
      </c>
      <c r="P217" s="1250">
        <v>0.34060154999999998</v>
      </c>
      <c r="Q217" s="1252" t="s">
        <v>586</v>
      </c>
      <c r="R217" s="1253">
        <f t="shared" si="4"/>
        <v>0.88440038999999993</v>
      </c>
      <c r="S217" s="1250">
        <v>2.6499260000000004E-2</v>
      </c>
      <c r="T217" s="1254" t="s">
        <v>586</v>
      </c>
      <c r="U217" s="1250">
        <v>0.59903126962179132</v>
      </c>
      <c r="V217" s="1254" t="s">
        <v>586</v>
      </c>
      <c r="W217" s="1250">
        <v>6.6795560000000004E-2</v>
      </c>
      <c r="X217" s="1250">
        <v>0</v>
      </c>
      <c r="Y217" s="1250">
        <v>0.34060154999999998</v>
      </c>
      <c r="Z217" s="1252" t="s">
        <v>586</v>
      </c>
      <c r="AA217" s="1253">
        <f t="shared" si="5"/>
        <v>1.0329276396217912</v>
      </c>
      <c r="AB217" s="887"/>
    </row>
    <row r="218" spans="1:28" s="369" customFormat="1" ht="16.149999999999999" customHeight="1" outlineLevel="1">
      <c r="A218" s="143">
        <f>ROW()</f>
        <v>218</v>
      </c>
      <c r="B218" s="1154"/>
      <c r="C218" s="1154"/>
      <c r="D218" s="44"/>
      <c r="E218" s="44"/>
      <c r="F218" s="1248" t="s">
        <v>894</v>
      </c>
      <c r="G218" s="1248" t="s">
        <v>895</v>
      </c>
      <c r="H218" s="1249" t="s">
        <v>422</v>
      </c>
      <c r="I218" s="1248" t="s">
        <v>599</v>
      </c>
      <c r="J218" s="1250">
        <v>0</v>
      </c>
      <c r="K218" s="1251" t="s">
        <v>586</v>
      </c>
      <c r="L218" s="1250" t="s">
        <v>586</v>
      </c>
      <c r="M218" s="1251" t="s">
        <v>586</v>
      </c>
      <c r="N218" s="1250" t="s">
        <v>586</v>
      </c>
      <c r="O218" s="1250">
        <v>1.6980000000000003E-4</v>
      </c>
      <c r="P218" s="1250" t="s">
        <v>586</v>
      </c>
      <c r="Q218" s="1252" t="s">
        <v>586</v>
      </c>
      <c r="R218" s="1253">
        <f t="shared" si="4"/>
        <v>1.6980000000000003E-4</v>
      </c>
      <c r="S218" s="1250">
        <v>0</v>
      </c>
      <c r="T218" s="1254" t="s">
        <v>586</v>
      </c>
      <c r="U218" s="1250">
        <v>0</v>
      </c>
      <c r="V218" s="1254" t="s">
        <v>586</v>
      </c>
      <c r="W218" s="1250">
        <v>0</v>
      </c>
      <c r="X218" s="1250">
        <v>1.2145999999999999E-4</v>
      </c>
      <c r="Y218" s="1250" t="s">
        <v>586</v>
      </c>
      <c r="Z218" s="1252" t="s">
        <v>586</v>
      </c>
      <c r="AA218" s="1253">
        <f t="shared" si="5"/>
        <v>1.2145999999999999E-4</v>
      </c>
      <c r="AB218" s="887"/>
    </row>
    <row r="219" spans="1:28" s="369" customFormat="1" ht="16.149999999999999" customHeight="1" outlineLevel="1">
      <c r="A219" s="143">
        <f>ROW()</f>
        <v>219</v>
      </c>
      <c r="B219" s="1154"/>
      <c r="C219" s="1154"/>
      <c r="D219" s="44"/>
      <c r="E219" s="44"/>
      <c r="F219" s="1248" t="s">
        <v>898</v>
      </c>
      <c r="G219" s="1248" t="s">
        <v>899</v>
      </c>
      <c r="H219" s="1249" t="s">
        <v>900</v>
      </c>
      <c r="I219" s="1248" t="s">
        <v>901</v>
      </c>
      <c r="J219" s="1250">
        <v>4.3901039999999988E-2</v>
      </c>
      <c r="K219" s="1251" t="s">
        <v>586</v>
      </c>
      <c r="L219" s="1250">
        <v>3.4515840000000006E-2</v>
      </c>
      <c r="M219" s="1251" t="s">
        <v>586</v>
      </c>
      <c r="N219" s="1250">
        <v>0.14365068</v>
      </c>
      <c r="O219" s="1250" t="s">
        <v>586</v>
      </c>
      <c r="P219" s="1250" t="s">
        <v>586</v>
      </c>
      <c r="Q219" s="1252" t="s">
        <v>586</v>
      </c>
      <c r="R219" s="1253">
        <f t="shared" si="4"/>
        <v>0.22206756</v>
      </c>
      <c r="S219" s="1250">
        <v>5.3088059999999999E-2</v>
      </c>
      <c r="T219" s="1254" t="s">
        <v>586</v>
      </c>
      <c r="U219" s="1250">
        <v>3.8505243678933945E-2</v>
      </c>
      <c r="V219" s="1254" t="s">
        <v>586</v>
      </c>
      <c r="W219" s="1250">
        <v>0.16952634999999999</v>
      </c>
      <c r="X219" s="1250">
        <v>0</v>
      </c>
      <c r="Y219" s="1250" t="s">
        <v>586</v>
      </c>
      <c r="Z219" s="1252" t="s">
        <v>586</v>
      </c>
      <c r="AA219" s="1253">
        <f t="shared" si="5"/>
        <v>0.26111965367893397</v>
      </c>
      <c r="AB219" s="887"/>
    </row>
    <row r="220" spans="1:28" s="369" customFormat="1" ht="16.149999999999999" customHeight="1" outlineLevel="1">
      <c r="A220" s="143">
        <f>ROW()</f>
        <v>220</v>
      </c>
      <c r="B220" s="1154"/>
      <c r="C220" s="1154"/>
      <c r="D220" s="44"/>
      <c r="E220" s="44"/>
      <c r="F220" s="1248" t="s">
        <v>898</v>
      </c>
      <c r="G220" s="1248" t="s">
        <v>899</v>
      </c>
      <c r="H220" s="1249" t="s">
        <v>902</v>
      </c>
      <c r="I220" s="1248" t="s">
        <v>903</v>
      </c>
      <c r="J220" s="1250">
        <v>0.23582556000000002</v>
      </c>
      <c r="K220" s="1251" t="s">
        <v>586</v>
      </c>
      <c r="L220" s="1250">
        <v>3.8792879999999988E-2</v>
      </c>
      <c r="M220" s="1251" t="s">
        <v>586</v>
      </c>
      <c r="N220" s="1250">
        <v>0.12840288000000002</v>
      </c>
      <c r="O220" s="1250" t="s">
        <v>586</v>
      </c>
      <c r="P220" s="1250" t="s">
        <v>586</v>
      </c>
      <c r="Q220" s="1252" t="s">
        <v>586</v>
      </c>
      <c r="R220" s="1253">
        <f t="shared" si="4"/>
        <v>0.40302132000000002</v>
      </c>
      <c r="S220" s="1250">
        <v>0.29209316999999996</v>
      </c>
      <c r="T220" s="1254" t="s">
        <v>586</v>
      </c>
      <c r="U220" s="1250">
        <v>5.3715936874158536E-2</v>
      </c>
      <c r="V220" s="1254" t="s">
        <v>586</v>
      </c>
      <c r="W220" s="1250">
        <v>0.14763454000000001</v>
      </c>
      <c r="X220" s="1250">
        <v>0</v>
      </c>
      <c r="Y220" s="1250" t="s">
        <v>586</v>
      </c>
      <c r="Z220" s="1252" t="s">
        <v>586</v>
      </c>
      <c r="AA220" s="1253">
        <f t="shared" si="5"/>
        <v>0.49344364687415854</v>
      </c>
      <c r="AB220" s="887"/>
    </row>
    <row r="221" spans="1:28" s="369" customFormat="1" ht="16.149999999999999" customHeight="1" outlineLevel="1">
      <c r="A221" s="143">
        <f>ROW()</f>
        <v>221</v>
      </c>
      <c r="B221" s="1154"/>
      <c r="C221" s="1154"/>
      <c r="D221" s="44"/>
      <c r="E221" s="44"/>
      <c r="F221" s="1248" t="s">
        <v>898</v>
      </c>
      <c r="G221" s="1248" t="s">
        <v>899</v>
      </c>
      <c r="H221" s="1249" t="s">
        <v>768</v>
      </c>
      <c r="I221" s="1248" t="s">
        <v>769</v>
      </c>
      <c r="J221" s="1250">
        <v>1.2254881199999998</v>
      </c>
      <c r="K221" s="1251" t="s">
        <v>586</v>
      </c>
      <c r="L221" s="1250">
        <v>1.5596063999999996</v>
      </c>
      <c r="M221" s="1251" t="s">
        <v>586</v>
      </c>
      <c r="N221" s="1250">
        <v>7.7531255999999988</v>
      </c>
      <c r="O221" s="1250" t="s">
        <v>586</v>
      </c>
      <c r="P221" s="1250">
        <v>1.1132280000000001</v>
      </c>
      <c r="Q221" s="1252" t="s">
        <v>586</v>
      </c>
      <c r="R221" s="1253">
        <f t="shared" si="4"/>
        <v>11.651448119999998</v>
      </c>
      <c r="S221" s="1250">
        <v>1.5017653700000002</v>
      </c>
      <c r="T221" s="1254" t="s">
        <v>586</v>
      </c>
      <c r="U221" s="1250">
        <v>1.8038228717134446</v>
      </c>
      <c r="V221" s="1254" t="s">
        <v>586</v>
      </c>
      <c r="W221" s="1250">
        <v>8.9718081500000011</v>
      </c>
      <c r="X221" s="1250">
        <v>0</v>
      </c>
      <c r="Y221" s="1250">
        <v>1.1132280000000001</v>
      </c>
      <c r="Z221" s="1252" t="s">
        <v>586</v>
      </c>
      <c r="AA221" s="1253">
        <f t="shared" si="5"/>
        <v>13.390624391713445</v>
      </c>
      <c r="AB221" s="887"/>
    </row>
    <row r="222" spans="1:28" s="369" customFormat="1" ht="16.149999999999999" customHeight="1" outlineLevel="1">
      <c r="A222" s="143">
        <f>ROW()</f>
        <v>222</v>
      </c>
      <c r="B222" s="1154"/>
      <c r="C222" s="1154"/>
      <c r="D222" s="44"/>
      <c r="E222" s="44"/>
      <c r="F222" s="1248" t="s">
        <v>898</v>
      </c>
      <c r="G222" s="1248" t="s">
        <v>899</v>
      </c>
      <c r="H222" s="1249" t="s">
        <v>422</v>
      </c>
      <c r="I222" s="1248" t="s">
        <v>599</v>
      </c>
      <c r="J222" s="1250" t="s">
        <v>586</v>
      </c>
      <c r="K222" s="1251" t="s">
        <v>586</v>
      </c>
      <c r="L222" s="1250" t="s">
        <v>586</v>
      </c>
      <c r="M222" s="1251" t="s">
        <v>586</v>
      </c>
      <c r="N222" s="1250" t="s">
        <v>586</v>
      </c>
      <c r="O222" s="1250">
        <v>7.8489600000000003E-3</v>
      </c>
      <c r="P222" s="1250" t="s">
        <v>586</v>
      </c>
      <c r="Q222" s="1252" t="s">
        <v>586</v>
      </c>
      <c r="R222" s="1253">
        <f t="shared" si="4"/>
        <v>7.8489600000000003E-3</v>
      </c>
      <c r="S222" s="1250">
        <v>0</v>
      </c>
      <c r="T222" s="1254" t="s">
        <v>586</v>
      </c>
      <c r="U222" s="1250">
        <v>0</v>
      </c>
      <c r="V222" s="1254" t="s">
        <v>586</v>
      </c>
      <c r="W222" s="1250">
        <v>0</v>
      </c>
      <c r="X222" s="1250">
        <v>6.0116400000000004E-3</v>
      </c>
      <c r="Y222" s="1250">
        <v>2.4889322139076474E-2</v>
      </c>
      <c r="Z222" s="1252" t="s">
        <v>586</v>
      </c>
      <c r="AA222" s="1253">
        <f t="shared" si="5"/>
        <v>3.0900962139076477E-2</v>
      </c>
      <c r="AB222" s="887"/>
    </row>
    <row r="223" spans="1:28" s="369" customFormat="1" ht="16.149999999999999" customHeight="1" outlineLevel="1">
      <c r="A223" s="143">
        <f>ROW()</f>
        <v>223</v>
      </c>
      <c r="B223" s="1154"/>
      <c r="C223" s="1154"/>
      <c r="D223" s="44"/>
      <c r="E223" s="44"/>
      <c r="F223" s="1248" t="s">
        <v>904</v>
      </c>
      <c r="G223" s="1248" t="s">
        <v>905</v>
      </c>
      <c r="H223" s="1249" t="s">
        <v>906</v>
      </c>
      <c r="I223" s="1248" t="s">
        <v>907</v>
      </c>
      <c r="J223" s="1250">
        <v>9.6128399999999975E-3</v>
      </c>
      <c r="K223" s="1251" t="s">
        <v>586</v>
      </c>
      <c r="L223" s="1250">
        <v>0.64972595999999994</v>
      </c>
      <c r="M223" s="1251" t="s">
        <v>586</v>
      </c>
      <c r="N223" s="1250">
        <v>8.2620000000000013E-4</v>
      </c>
      <c r="O223" s="1250" t="s">
        <v>586</v>
      </c>
      <c r="P223" s="1250">
        <v>0.25480751999999995</v>
      </c>
      <c r="Q223" s="1252" t="s">
        <v>586</v>
      </c>
      <c r="R223" s="1253">
        <f t="shared" si="4"/>
        <v>0.91497251999999984</v>
      </c>
      <c r="S223" s="1250">
        <v>1.0815380000000001E-2</v>
      </c>
      <c r="T223" s="1254" t="s">
        <v>586</v>
      </c>
      <c r="U223" s="1250">
        <v>0.77330225990568469</v>
      </c>
      <c r="V223" s="1254" t="s">
        <v>586</v>
      </c>
      <c r="W223" s="1250">
        <v>2.0530500000000003E-3</v>
      </c>
      <c r="X223" s="1250">
        <v>0</v>
      </c>
      <c r="Y223" s="1250">
        <v>0.25480751999999995</v>
      </c>
      <c r="Z223" s="1252" t="s">
        <v>586</v>
      </c>
      <c r="AA223" s="1253">
        <f t="shared" si="5"/>
        <v>1.0409782099056848</v>
      </c>
      <c r="AB223" s="887"/>
    </row>
    <row r="224" spans="1:28" s="369" customFormat="1" ht="16.149999999999999" customHeight="1" outlineLevel="1">
      <c r="A224" s="143">
        <f>ROW()</f>
        <v>224</v>
      </c>
      <c r="B224" s="1154"/>
      <c r="C224" s="1154"/>
      <c r="D224" s="44"/>
      <c r="E224" s="44"/>
      <c r="F224" s="1248" t="s">
        <v>904</v>
      </c>
      <c r="G224" s="1248" t="s">
        <v>905</v>
      </c>
      <c r="H224" s="1249" t="s">
        <v>908</v>
      </c>
      <c r="I224" s="1248" t="s">
        <v>909</v>
      </c>
      <c r="J224" s="1250">
        <v>0.35731631999999991</v>
      </c>
      <c r="K224" s="1251" t="s">
        <v>586</v>
      </c>
      <c r="L224" s="1250">
        <v>0.15959400000000001</v>
      </c>
      <c r="M224" s="1251" t="s">
        <v>586</v>
      </c>
      <c r="N224" s="1250">
        <v>0.42732456000000002</v>
      </c>
      <c r="O224" s="1250" t="s">
        <v>586</v>
      </c>
      <c r="P224" s="1250" t="s">
        <v>586</v>
      </c>
      <c r="Q224" s="1252" t="s">
        <v>586</v>
      </c>
      <c r="R224" s="1253">
        <f t="shared" si="4"/>
        <v>0.94423488</v>
      </c>
      <c r="S224" s="1250">
        <v>0.46508012999999998</v>
      </c>
      <c r="T224" s="1254" t="s">
        <v>586</v>
      </c>
      <c r="U224" s="1250">
        <v>0.20335125994949027</v>
      </c>
      <c r="V224" s="1254" t="s">
        <v>586</v>
      </c>
      <c r="W224" s="1250">
        <v>0.53514445999999993</v>
      </c>
      <c r="X224" s="1250">
        <v>0</v>
      </c>
      <c r="Y224" s="1250" t="s">
        <v>586</v>
      </c>
      <c r="Z224" s="1252" t="s">
        <v>586</v>
      </c>
      <c r="AA224" s="1253">
        <f t="shared" si="5"/>
        <v>1.2035758499494902</v>
      </c>
      <c r="AB224" s="887"/>
    </row>
    <row r="225" spans="1:28" s="369" customFormat="1" ht="16.149999999999999" customHeight="1" outlineLevel="1">
      <c r="A225" s="143">
        <f>ROW()</f>
        <v>225</v>
      </c>
      <c r="B225" s="1154"/>
      <c r="C225" s="1154"/>
      <c r="D225" s="44"/>
      <c r="E225" s="44"/>
      <c r="F225" s="1248" t="s">
        <v>904</v>
      </c>
      <c r="G225" s="1248" t="s">
        <v>905</v>
      </c>
      <c r="H225" s="1249" t="s">
        <v>910</v>
      </c>
      <c r="I225" s="1248" t="s">
        <v>911</v>
      </c>
      <c r="J225" s="1250">
        <v>1.3085400000000004E-2</v>
      </c>
      <c r="K225" s="1251" t="s">
        <v>586</v>
      </c>
      <c r="L225" s="1250">
        <v>0.64689096000000001</v>
      </c>
      <c r="M225" s="1251" t="s">
        <v>586</v>
      </c>
      <c r="N225" s="1250">
        <v>6.6966000000000013E-3</v>
      </c>
      <c r="O225" s="1250" t="s">
        <v>586</v>
      </c>
      <c r="P225" s="1250">
        <v>0.16724472000000001</v>
      </c>
      <c r="Q225" s="1252" t="s">
        <v>586</v>
      </c>
      <c r="R225" s="1253">
        <f t="shared" si="4"/>
        <v>0.83391768000000011</v>
      </c>
      <c r="S225" s="1250">
        <v>1.434647E-2</v>
      </c>
      <c r="T225" s="1254" t="s">
        <v>586</v>
      </c>
      <c r="U225" s="1250">
        <v>0.77037607705925071</v>
      </c>
      <c r="V225" s="1254" t="s">
        <v>586</v>
      </c>
      <c r="W225" s="1250">
        <v>6.56597E-3</v>
      </c>
      <c r="X225" s="1250">
        <v>0</v>
      </c>
      <c r="Y225" s="1250">
        <v>0.16724472000000001</v>
      </c>
      <c r="Z225" s="1252" t="s">
        <v>586</v>
      </c>
      <c r="AA225" s="1253">
        <f t="shared" si="5"/>
        <v>0.95853323705925075</v>
      </c>
      <c r="AB225" s="887"/>
    </row>
    <row r="226" spans="1:28" s="369" customFormat="1" ht="16.149999999999999" customHeight="1" outlineLevel="1">
      <c r="A226" s="143">
        <f>ROW()</f>
        <v>226</v>
      </c>
      <c r="B226" s="1154"/>
      <c r="C226" s="1154"/>
      <c r="D226" s="44"/>
      <c r="E226" s="44"/>
      <c r="F226" s="1248" t="s">
        <v>904</v>
      </c>
      <c r="G226" s="1248" t="s">
        <v>905</v>
      </c>
      <c r="H226" s="1249" t="s">
        <v>422</v>
      </c>
      <c r="I226" s="1248" t="s">
        <v>599</v>
      </c>
      <c r="J226" s="1250" t="s">
        <v>586</v>
      </c>
      <c r="K226" s="1251" t="s">
        <v>586</v>
      </c>
      <c r="L226" s="1250" t="s">
        <v>586</v>
      </c>
      <c r="M226" s="1251" t="s">
        <v>586</v>
      </c>
      <c r="N226" s="1250" t="s">
        <v>586</v>
      </c>
      <c r="O226" s="1250">
        <v>8.9940000000000018E-4</v>
      </c>
      <c r="P226" s="1250" t="s">
        <v>586</v>
      </c>
      <c r="Q226" s="1252" t="s">
        <v>586</v>
      </c>
      <c r="R226" s="1253">
        <f t="shared" si="4"/>
        <v>8.9940000000000018E-4</v>
      </c>
      <c r="S226" s="1250">
        <v>0</v>
      </c>
      <c r="T226" s="1254" t="s">
        <v>586</v>
      </c>
      <c r="U226" s="1250">
        <v>0</v>
      </c>
      <c r="V226" s="1254" t="s">
        <v>586</v>
      </c>
      <c r="W226" s="1250">
        <v>0</v>
      </c>
      <c r="X226" s="1250">
        <v>6.7679999999999997E-4</v>
      </c>
      <c r="Y226" s="1250">
        <v>0.62603614457831325</v>
      </c>
      <c r="Z226" s="1252" t="s">
        <v>586</v>
      </c>
      <c r="AA226" s="1253">
        <f t="shared" si="5"/>
        <v>0.62671294457831328</v>
      </c>
      <c r="AB226" s="887"/>
    </row>
    <row r="227" spans="1:28" s="369" customFormat="1" ht="16.149999999999999" customHeight="1" outlineLevel="1">
      <c r="A227" s="143">
        <f>ROW()</f>
        <v>227</v>
      </c>
      <c r="B227" s="1154"/>
      <c r="C227" s="1154"/>
      <c r="D227" s="44"/>
      <c r="E227" s="44"/>
      <c r="F227" s="1248" t="s">
        <v>912</v>
      </c>
      <c r="G227" s="1248" t="s">
        <v>905</v>
      </c>
      <c r="H227" s="1249" t="s">
        <v>422</v>
      </c>
      <c r="I227" s="1248" t="s">
        <v>599</v>
      </c>
      <c r="J227" s="1250" t="s">
        <v>586</v>
      </c>
      <c r="K227" s="1251" t="s">
        <v>586</v>
      </c>
      <c r="L227" s="1250" t="s">
        <v>586</v>
      </c>
      <c r="M227" s="1251" t="s">
        <v>586</v>
      </c>
      <c r="N227" s="1250" t="s">
        <v>586</v>
      </c>
      <c r="O227" s="1250" t="s">
        <v>586</v>
      </c>
      <c r="P227" s="1250">
        <v>7.9844900000000003E-3</v>
      </c>
      <c r="Q227" s="1252" t="s">
        <v>586</v>
      </c>
      <c r="R227" s="1253">
        <f t="shared" si="4"/>
        <v>7.9844900000000003E-3</v>
      </c>
      <c r="S227" s="1250" t="s">
        <v>586</v>
      </c>
      <c r="T227" s="1254" t="s">
        <v>586</v>
      </c>
      <c r="U227" s="1250" t="s">
        <v>586</v>
      </c>
      <c r="V227" s="1254" t="s">
        <v>586</v>
      </c>
      <c r="W227" s="1250" t="s">
        <v>586</v>
      </c>
      <c r="X227" s="1250" t="s">
        <v>586</v>
      </c>
      <c r="Y227" s="1250">
        <v>7.9844900000000003E-3</v>
      </c>
      <c r="Z227" s="1252" t="s">
        <v>586</v>
      </c>
      <c r="AA227" s="1253">
        <f t="shared" si="5"/>
        <v>7.9844900000000003E-3</v>
      </c>
      <c r="AB227" s="887"/>
    </row>
    <row r="228" spans="1:28" s="369" customFormat="1" ht="16.149999999999999" customHeight="1" outlineLevel="1">
      <c r="A228" s="143">
        <f>ROW()</f>
        <v>228</v>
      </c>
      <c r="B228" s="1154"/>
      <c r="C228" s="1154"/>
      <c r="D228" s="44"/>
      <c r="E228" s="44"/>
      <c r="F228" s="1248" t="s">
        <v>913</v>
      </c>
      <c r="G228" s="1248" t="s">
        <v>914</v>
      </c>
      <c r="H228" s="1249" t="s">
        <v>915</v>
      </c>
      <c r="I228" s="1248" t="s">
        <v>916</v>
      </c>
      <c r="J228" s="1250">
        <v>1.5829935599999996</v>
      </c>
      <c r="K228" s="1251" t="s">
        <v>586</v>
      </c>
      <c r="L228" s="1250">
        <v>1.7083444899999998</v>
      </c>
      <c r="M228" s="1251" t="s">
        <v>586</v>
      </c>
      <c r="N228" s="1250">
        <v>3.798165599999999</v>
      </c>
      <c r="O228" s="1250" t="s">
        <v>586</v>
      </c>
      <c r="P228" s="1250" t="s">
        <v>586</v>
      </c>
      <c r="Q228" s="1252" t="s">
        <v>586</v>
      </c>
      <c r="R228" s="1253">
        <f t="shared" si="4"/>
        <v>7.0895036499999984</v>
      </c>
      <c r="S228" s="1250">
        <v>1.9606531100000002</v>
      </c>
      <c r="T228" s="1254" t="s">
        <v>586</v>
      </c>
      <c r="U228" s="1250">
        <v>1.9562637505874201</v>
      </c>
      <c r="V228" s="1254" t="s">
        <v>586</v>
      </c>
      <c r="W228" s="1250">
        <v>4.3937818600000007</v>
      </c>
      <c r="X228" s="1250">
        <v>0</v>
      </c>
      <c r="Y228" s="1250" t="s">
        <v>586</v>
      </c>
      <c r="Z228" s="1252" t="s">
        <v>586</v>
      </c>
      <c r="AA228" s="1253">
        <f t="shared" si="5"/>
        <v>8.3106987205874212</v>
      </c>
      <c r="AB228" s="887"/>
    </row>
    <row r="229" spans="1:28" s="369" customFormat="1" ht="16.149999999999999" customHeight="1" outlineLevel="1">
      <c r="A229" s="143">
        <f>ROW()</f>
        <v>229</v>
      </c>
      <c r="B229" s="1154"/>
      <c r="C229" s="1154"/>
      <c r="D229" s="44"/>
      <c r="E229" s="44"/>
      <c r="F229" s="1248" t="s">
        <v>913</v>
      </c>
      <c r="G229" s="1248" t="s">
        <v>914</v>
      </c>
      <c r="H229" s="1249" t="s">
        <v>422</v>
      </c>
      <c r="I229" s="1248" t="s">
        <v>599</v>
      </c>
      <c r="J229" s="1250" t="s">
        <v>586</v>
      </c>
      <c r="K229" s="1251" t="s">
        <v>586</v>
      </c>
      <c r="L229" s="1250" t="s">
        <v>586</v>
      </c>
      <c r="M229" s="1251" t="s">
        <v>586</v>
      </c>
      <c r="N229" s="1250" t="s">
        <v>586</v>
      </c>
      <c r="O229" s="1250">
        <v>4.1763599999999988E-3</v>
      </c>
      <c r="P229" s="1250">
        <v>1.4224529999999999E-2</v>
      </c>
      <c r="Q229" s="1252" t="s">
        <v>586</v>
      </c>
      <c r="R229" s="1253">
        <f t="shared" si="4"/>
        <v>1.8400889999999996E-2</v>
      </c>
      <c r="S229" s="1250">
        <v>0</v>
      </c>
      <c r="T229" s="1254" t="s">
        <v>586</v>
      </c>
      <c r="U229" s="1250">
        <v>0</v>
      </c>
      <c r="V229" s="1254" t="s">
        <v>586</v>
      </c>
      <c r="W229" s="1250">
        <v>0</v>
      </c>
      <c r="X229" s="1250">
        <v>3.1632399999999999E-3</v>
      </c>
      <c r="Y229" s="1250">
        <v>1.4224529999999999E-2</v>
      </c>
      <c r="Z229" s="1252" t="s">
        <v>586</v>
      </c>
      <c r="AA229" s="1253">
        <f t="shared" si="5"/>
        <v>1.738777E-2</v>
      </c>
      <c r="AB229" s="887"/>
    </row>
    <row r="230" spans="1:28" s="369" customFormat="1" ht="16.149999999999999" customHeight="1" outlineLevel="1">
      <c r="A230" s="143">
        <f>ROW()</f>
        <v>230</v>
      </c>
      <c r="B230" s="1154"/>
      <c r="C230" s="1154"/>
      <c r="D230" s="44"/>
      <c r="E230" s="44"/>
      <c r="F230" s="1248" t="s">
        <v>917</v>
      </c>
      <c r="G230" s="1248" t="s">
        <v>918</v>
      </c>
      <c r="H230" s="1249" t="s">
        <v>812</v>
      </c>
      <c r="I230" s="1248" t="s">
        <v>813</v>
      </c>
      <c r="J230" s="1250">
        <v>0.30551112000000008</v>
      </c>
      <c r="K230" s="1251" t="s">
        <v>586</v>
      </c>
      <c r="L230" s="1250">
        <v>1.2545519999999998E-2</v>
      </c>
      <c r="M230" s="1251" t="s">
        <v>586</v>
      </c>
      <c r="N230" s="1250">
        <v>0.14134068</v>
      </c>
      <c r="O230" s="1250" t="s">
        <v>586</v>
      </c>
      <c r="P230" s="1250" t="s">
        <v>586</v>
      </c>
      <c r="Q230" s="1252" t="s">
        <v>586</v>
      </c>
      <c r="R230" s="1253">
        <f t="shared" si="4"/>
        <v>0.45939732000000005</v>
      </c>
      <c r="S230" s="1250">
        <v>0.37592678000000002</v>
      </c>
      <c r="T230" s="1254" t="s">
        <v>586</v>
      </c>
      <c r="U230" s="1250">
        <v>1.4248864780643014E-2</v>
      </c>
      <c r="V230" s="1254" t="s">
        <v>586</v>
      </c>
      <c r="W230" s="1250">
        <v>0.13210073</v>
      </c>
      <c r="X230" s="1250">
        <v>0</v>
      </c>
      <c r="Y230" s="1250" t="s">
        <v>586</v>
      </c>
      <c r="Z230" s="1252" t="s">
        <v>586</v>
      </c>
      <c r="AA230" s="1253">
        <f t="shared" si="5"/>
        <v>0.52227637478064304</v>
      </c>
      <c r="AB230" s="887"/>
    </row>
    <row r="231" spans="1:28" s="369" customFormat="1" ht="16.149999999999999" customHeight="1" outlineLevel="1">
      <c r="A231" s="143">
        <f>ROW()</f>
        <v>231</v>
      </c>
      <c r="B231" s="1154"/>
      <c r="C231" s="1154"/>
      <c r="D231" s="44"/>
      <c r="E231" s="44"/>
      <c r="F231" s="1248" t="s">
        <v>917</v>
      </c>
      <c r="G231" s="1248" t="s">
        <v>918</v>
      </c>
      <c r="H231" s="1249" t="s">
        <v>919</v>
      </c>
      <c r="I231" s="1248" t="s">
        <v>920</v>
      </c>
      <c r="J231" s="1250">
        <v>0.30057899999999999</v>
      </c>
      <c r="K231" s="1251" t="s">
        <v>586</v>
      </c>
      <c r="L231" s="1250">
        <v>1.387008E-2</v>
      </c>
      <c r="M231" s="1251" t="s">
        <v>586</v>
      </c>
      <c r="N231" s="1250">
        <v>0.12536111999999999</v>
      </c>
      <c r="O231" s="1250" t="s">
        <v>586</v>
      </c>
      <c r="P231" s="1250" t="s">
        <v>586</v>
      </c>
      <c r="Q231" s="1252" t="s">
        <v>586</v>
      </c>
      <c r="R231" s="1253">
        <f t="shared" si="4"/>
        <v>0.43981019999999998</v>
      </c>
      <c r="S231" s="1250">
        <v>0.36959341000000001</v>
      </c>
      <c r="T231" s="1254" t="s">
        <v>586</v>
      </c>
      <c r="U231" s="1250">
        <v>1.5463129761308677E-2</v>
      </c>
      <c r="V231" s="1254" t="s">
        <v>586</v>
      </c>
      <c r="W231" s="1250">
        <v>0.11606558</v>
      </c>
      <c r="X231" s="1250">
        <v>0</v>
      </c>
      <c r="Y231" s="1250" t="s">
        <v>586</v>
      </c>
      <c r="Z231" s="1252" t="s">
        <v>586</v>
      </c>
      <c r="AA231" s="1253">
        <f t="shared" si="5"/>
        <v>0.50112211976130872</v>
      </c>
      <c r="AB231" s="887"/>
    </row>
    <row r="232" spans="1:28" s="369" customFormat="1" ht="16.149999999999999" customHeight="1" outlineLevel="1">
      <c r="A232" s="143">
        <f>ROW()</f>
        <v>232</v>
      </c>
      <c r="B232" s="1154"/>
      <c r="C232" s="1154"/>
      <c r="D232" s="44"/>
      <c r="E232" s="44"/>
      <c r="F232" s="1248" t="s">
        <v>917</v>
      </c>
      <c r="G232" s="1248" t="s">
        <v>918</v>
      </c>
      <c r="H232" s="1249" t="s">
        <v>890</v>
      </c>
      <c r="I232" s="1248" t="s">
        <v>891</v>
      </c>
      <c r="J232" s="1250">
        <v>0.13307579999999997</v>
      </c>
      <c r="K232" s="1251" t="s">
        <v>586</v>
      </c>
      <c r="L232" s="1250">
        <v>0.11747663999999999</v>
      </c>
      <c r="M232" s="1251" t="s">
        <v>586</v>
      </c>
      <c r="N232" s="1250">
        <v>0.83228951999999989</v>
      </c>
      <c r="O232" s="1250" t="s">
        <v>586</v>
      </c>
      <c r="P232" s="1250" t="s">
        <v>586</v>
      </c>
      <c r="Q232" s="1252" t="s">
        <v>586</v>
      </c>
      <c r="R232" s="1253">
        <f t="shared" si="4"/>
        <v>1.0828419599999999</v>
      </c>
      <c r="S232" s="1250">
        <v>0.14906294</v>
      </c>
      <c r="T232" s="1254" t="s">
        <v>586</v>
      </c>
      <c r="U232" s="1250">
        <v>0.13181446781013895</v>
      </c>
      <c r="V232" s="1254" t="s">
        <v>586</v>
      </c>
      <c r="W232" s="1250">
        <v>0.95380573999999996</v>
      </c>
      <c r="X232" s="1250">
        <v>0</v>
      </c>
      <c r="Y232" s="1250" t="s">
        <v>586</v>
      </c>
      <c r="Z232" s="1252" t="s">
        <v>586</v>
      </c>
      <c r="AA232" s="1253">
        <f t="shared" si="5"/>
        <v>1.2346831478101388</v>
      </c>
      <c r="AB232" s="887"/>
    </row>
    <row r="233" spans="1:28" s="369" customFormat="1" ht="16.149999999999999" customHeight="1" outlineLevel="1">
      <c r="A233" s="143">
        <f>ROW()</f>
        <v>233</v>
      </c>
      <c r="B233" s="1154"/>
      <c r="C233" s="1154"/>
      <c r="D233" s="44"/>
      <c r="E233" s="44"/>
      <c r="F233" s="1248" t="s">
        <v>917</v>
      </c>
      <c r="G233" s="1248" t="s">
        <v>918</v>
      </c>
      <c r="H233" s="1249" t="s">
        <v>752</v>
      </c>
      <c r="I233" s="1248" t="s">
        <v>753</v>
      </c>
      <c r="J233" s="1250">
        <v>9.6842159999999969E-2</v>
      </c>
      <c r="K233" s="1251" t="s">
        <v>586</v>
      </c>
      <c r="L233" s="1250">
        <v>0.11436071999999999</v>
      </c>
      <c r="M233" s="1251" t="s">
        <v>586</v>
      </c>
      <c r="N233" s="1250">
        <v>0.82801331999999994</v>
      </c>
      <c r="O233" s="1250" t="s">
        <v>586</v>
      </c>
      <c r="P233" s="1250">
        <v>0.49289591999999999</v>
      </c>
      <c r="Q233" s="1252" t="s">
        <v>586</v>
      </c>
      <c r="R233" s="1253">
        <f t="shared" si="4"/>
        <v>1.5321121199999999</v>
      </c>
      <c r="S233" s="1250">
        <v>0.11336603999999999</v>
      </c>
      <c r="T233" s="1254" t="s">
        <v>586</v>
      </c>
      <c r="U233" s="1250">
        <v>0.12854664718815029</v>
      </c>
      <c r="V233" s="1254" t="s">
        <v>586</v>
      </c>
      <c r="W233" s="1250">
        <v>0.94633513000000002</v>
      </c>
      <c r="X233" s="1250">
        <v>0</v>
      </c>
      <c r="Y233" s="1250">
        <v>0.49289591999999999</v>
      </c>
      <c r="Z233" s="1252" t="s">
        <v>586</v>
      </c>
      <c r="AA233" s="1253">
        <f t="shared" si="5"/>
        <v>1.6811437371881504</v>
      </c>
      <c r="AB233" s="887"/>
    </row>
    <row r="234" spans="1:28" s="369" customFormat="1" ht="16.149999999999999" customHeight="1" outlineLevel="1">
      <c r="A234" s="143">
        <f>ROW()</f>
        <v>234</v>
      </c>
      <c r="B234" s="1154"/>
      <c r="C234" s="1154"/>
      <c r="D234" s="44"/>
      <c r="E234" s="44"/>
      <c r="F234" s="1248" t="s">
        <v>917</v>
      </c>
      <c r="G234" s="1248" t="s">
        <v>918</v>
      </c>
      <c r="H234" s="1249" t="s">
        <v>921</v>
      </c>
      <c r="I234" s="1248" t="s">
        <v>922</v>
      </c>
      <c r="J234" s="1250">
        <v>0.4187224799999999</v>
      </c>
      <c r="K234" s="1251" t="s">
        <v>586</v>
      </c>
      <c r="L234" s="1250">
        <v>1.3386719999999996E-2</v>
      </c>
      <c r="M234" s="1251" t="s">
        <v>586</v>
      </c>
      <c r="N234" s="1250">
        <v>0.16384715999999994</v>
      </c>
      <c r="O234" s="1250" t="s">
        <v>586</v>
      </c>
      <c r="P234" s="1250" t="s">
        <v>586</v>
      </c>
      <c r="Q234" s="1252" t="s">
        <v>586</v>
      </c>
      <c r="R234" s="1253">
        <f t="shared" si="4"/>
        <v>0.59595635999999985</v>
      </c>
      <c r="S234" s="1250">
        <v>0.48205097999999996</v>
      </c>
      <c r="T234" s="1254" t="s">
        <v>586</v>
      </c>
      <c r="U234" s="1250">
        <v>1.5352850615137668E-2</v>
      </c>
      <c r="V234" s="1254" t="s">
        <v>586</v>
      </c>
      <c r="W234" s="1250">
        <v>0.15109247000000001</v>
      </c>
      <c r="X234" s="1250">
        <v>0</v>
      </c>
      <c r="Y234" s="1250" t="s">
        <v>586</v>
      </c>
      <c r="Z234" s="1252" t="s">
        <v>586</v>
      </c>
      <c r="AA234" s="1253">
        <f t="shared" si="5"/>
        <v>0.64849630061513763</v>
      </c>
      <c r="AB234" s="887"/>
    </row>
    <row r="235" spans="1:28" s="369" customFormat="1" ht="16.149999999999999" customHeight="1" outlineLevel="1">
      <c r="A235" s="143">
        <f>ROW()</f>
        <v>235</v>
      </c>
      <c r="B235" s="1154"/>
      <c r="C235" s="1154"/>
      <c r="D235" s="44"/>
      <c r="E235" s="44"/>
      <c r="F235" s="1248" t="s">
        <v>917</v>
      </c>
      <c r="G235" s="1248" t="s">
        <v>918</v>
      </c>
      <c r="H235" s="1249" t="s">
        <v>923</v>
      </c>
      <c r="I235" s="1248" t="s">
        <v>924</v>
      </c>
      <c r="J235" s="1250">
        <v>0.35491319999999993</v>
      </c>
      <c r="K235" s="1251" t="s">
        <v>586</v>
      </c>
      <c r="L235" s="1250">
        <v>1.6616639999999995E-2</v>
      </c>
      <c r="M235" s="1251" t="s">
        <v>586</v>
      </c>
      <c r="N235" s="1250">
        <v>0.15979595999999996</v>
      </c>
      <c r="O235" s="1250" t="s">
        <v>586</v>
      </c>
      <c r="P235" s="1250" t="s">
        <v>586</v>
      </c>
      <c r="Q235" s="1252" t="s">
        <v>586</v>
      </c>
      <c r="R235" s="1253">
        <f t="shared" si="4"/>
        <v>0.53132579999999985</v>
      </c>
      <c r="S235" s="1250">
        <v>0.43733337</v>
      </c>
      <c r="T235" s="1254" t="s">
        <v>586</v>
      </c>
      <c r="U235" s="1250">
        <v>1.8678973899039063E-2</v>
      </c>
      <c r="V235" s="1254" t="s">
        <v>586</v>
      </c>
      <c r="W235" s="1250">
        <v>0.15079432999999998</v>
      </c>
      <c r="X235" s="1250">
        <v>0</v>
      </c>
      <c r="Y235" s="1250" t="s">
        <v>586</v>
      </c>
      <c r="Z235" s="1252" t="s">
        <v>586</v>
      </c>
      <c r="AA235" s="1253">
        <f t="shared" si="5"/>
        <v>0.60680667389903897</v>
      </c>
      <c r="AB235" s="887"/>
    </row>
    <row r="236" spans="1:28" s="369" customFormat="1" ht="16.149999999999999" customHeight="1" outlineLevel="1">
      <c r="A236" s="143">
        <f>ROW()</f>
        <v>236</v>
      </c>
      <c r="B236" s="1154"/>
      <c r="C236" s="1154"/>
      <c r="D236" s="44"/>
      <c r="E236" s="44"/>
      <c r="F236" s="1248" t="s">
        <v>917</v>
      </c>
      <c r="G236" s="1248" t="s">
        <v>918</v>
      </c>
      <c r="H236" s="1249" t="s">
        <v>422</v>
      </c>
      <c r="I236" s="1248" t="s">
        <v>599</v>
      </c>
      <c r="J236" s="1250">
        <v>0</v>
      </c>
      <c r="K236" s="1251" t="s">
        <v>586</v>
      </c>
      <c r="L236" s="1250" t="s">
        <v>586</v>
      </c>
      <c r="M236" s="1251" t="s">
        <v>586</v>
      </c>
      <c r="N236" s="1250" t="s">
        <v>586</v>
      </c>
      <c r="O236" s="1250">
        <v>-0.54023003999999997</v>
      </c>
      <c r="P236" s="1250" t="s">
        <v>586</v>
      </c>
      <c r="Q236" s="1252" t="s">
        <v>586</v>
      </c>
      <c r="R236" s="1253">
        <f t="shared" si="4"/>
        <v>-0.54023003999999997</v>
      </c>
      <c r="S236" s="1250">
        <v>0</v>
      </c>
      <c r="T236" s="1254" t="s">
        <v>586</v>
      </c>
      <c r="U236" s="1250">
        <v>0</v>
      </c>
      <c r="V236" s="1254" t="s">
        <v>586</v>
      </c>
      <c r="W236" s="1250">
        <v>0</v>
      </c>
      <c r="X236" s="1250">
        <v>-0.40582181000000001</v>
      </c>
      <c r="Y236" s="1250" t="s">
        <v>586</v>
      </c>
      <c r="Z236" s="1252" t="s">
        <v>586</v>
      </c>
      <c r="AA236" s="1253">
        <f t="shared" si="5"/>
        <v>-0.40582181000000001</v>
      </c>
      <c r="AB236" s="887"/>
    </row>
    <row r="237" spans="1:28" s="369" customFormat="1" ht="16.149999999999999" customHeight="1" outlineLevel="1">
      <c r="A237" s="143">
        <f>ROW()</f>
        <v>237</v>
      </c>
      <c r="B237" s="1154"/>
      <c r="C237" s="1154"/>
      <c r="D237" s="44"/>
      <c r="E237" s="44"/>
      <c r="F237" s="1248" t="s">
        <v>925</v>
      </c>
      <c r="G237" s="1248" t="s">
        <v>926</v>
      </c>
      <c r="H237" s="1249" t="s">
        <v>927</v>
      </c>
      <c r="I237" s="1248" t="s">
        <v>928</v>
      </c>
      <c r="J237" s="1250">
        <v>4.5922320000000003E-2</v>
      </c>
      <c r="K237" s="1251" t="s">
        <v>586</v>
      </c>
      <c r="L237" s="1250">
        <v>0.20320776000000004</v>
      </c>
      <c r="M237" s="1251" t="s">
        <v>586</v>
      </c>
      <c r="N237" s="1250">
        <v>2.777687999999999E-2</v>
      </c>
      <c r="O237" s="1250" t="s">
        <v>586</v>
      </c>
      <c r="P237" s="1250" t="s">
        <v>586</v>
      </c>
      <c r="Q237" s="1252" t="s">
        <v>586</v>
      </c>
      <c r="R237" s="1253">
        <f t="shared" ref="R237:R300" si="6">SUM(J237:Q237)</f>
        <v>0.27690696000000004</v>
      </c>
      <c r="S237" s="1250">
        <v>5.6904489999999995E-2</v>
      </c>
      <c r="T237" s="1254" t="s">
        <v>586</v>
      </c>
      <c r="U237" s="1250">
        <v>0.24003640208781507</v>
      </c>
      <c r="V237" s="1254" t="s">
        <v>586</v>
      </c>
      <c r="W237" s="1250">
        <v>3.3734220000000002E-2</v>
      </c>
      <c r="X237" s="1250">
        <v>0</v>
      </c>
      <c r="Y237" s="1250" t="s">
        <v>586</v>
      </c>
      <c r="Z237" s="1252" t="s">
        <v>586</v>
      </c>
      <c r="AA237" s="1253">
        <f t="shared" ref="AA237:AA300" si="7">SUM(S237:Z237)</f>
        <v>0.33067511208781503</v>
      </c>
      <c r="AB237" s="887"/>
    </row>
    <row r="238" spans="1:28" s="369" customFormat="1" ht="16.149999999999999" customHeight="1" outlineLevel="1">
      <c r="A238" s="143">
        <f>ROW()</f>
        <v>238</v>
      </c>
      <c r="B238" s="1154"/>
      <c r="C238" s="1154"/>
      <c r="D238" s="44"/>
      <c r="E238" s="44"/>
      <c r="F238" s="1248" t="s">
        <v>925</v>
      </c>
      <c r="G238" s="1248" t="s">
        <v>926</v>
      </c>
      <c r="H238" s="1249" t="s">
        <v>929</v>
      </c>
      <c r="I238" s="1248" t="s">
        <v>930</v>
      </c>
      <c r="J238" s="1250">
        <v>9.7839840000000025E-2</v>
      </c>
      <c r="K238" s="1251" t="s">
        <v>586</v>
      </c>
      <c r="L238" s="1250">
        <v>4.0406879999999985E-2</v>
      </c>
      <c r="M238" s="1251" t="s">
        <v>586</v>
      </c>
      <c r="N238" s="1250">
        <v>2.0354399999999995E-3</v>
      </c>
      <c r="O238" s="1250" t="s">
        <v>586</v>
      </c>
      <c r="P238" s="1250" t="s">
        <v>586</v>
      </c>
      <c r="Q238" s="1252" t="s">
        <v>586</v>
      </c>
      <c r="R238" s="1253">
        <f t="shared" si="6"/>
        <v>0.14028216000000002</v>
      </c>
      <c r="S238" s="1250">
        <v>0.12096769</v>
      </c>
      <c r="T238" s="1254" t="s">
        <v>586</v>
      </c>
      <c r="U238" s="1250">
        <v>5.2509312227737422E-2</v>
      </c>
      <c r="V238" s="1254" t="s">
        <v>586</v>
      </c>
      <c r="W238" s="1250">
        <v>1.69334E-3</v>
      </c>
      <c r="X238" s="1250">
        <v>0</v>
      </c>
      <c r="Y238" s="1250" t="s">
        <v>586</v>
      </c>
      <c r="Z238" s="1252" t="s">
        <v>586</v>
      </c>
      <c r="AA238" s="1253">
        <f t="shared" si="7"/>
        <v>0.17517034222773742</v>
      </c>
      <c r="AB238" s="887"/>
    </row>
    <row r="239" spans="1:28" s="369" customFormat="1" ht="16.149999999999999" customHeight="1" outlineLevel="1">
      <c r="A239" s="143">
        <f>ROW()</f>
        <v>239</v>
      </c>
      <c r="B239" s="1154"/>
      <c r="C239" s="1154"/>
      <c r="D239" s="44"/>
      <c r="E239" s="44"/>
      <c r="F239" s="1248" t="s">
        <v>925</v>
      </c>
      <c r="G239" s="1248" t="s">
        <v>926</v>
      </c>
      <c r="H239" s="1249" t="s">
        <v>796</v>
      </c>
      <c r="I239" s="1248" t="s">
        <v>797</v>
      </c>
      <c r="J239" s="1250">
        <v>3.4914239999999999E-2</v>
      </c>
      <c r="K239" s="1251" t="s">
        <v>586</v>
      </c>
      <c r="L239" s="1250">
        <v>0.62192880000000017</v>
      </c>
      <c r="M239" s="1251" t="s">
        <v>586</v>
      </c>
      <c r="N239" s="1250">
        <v>2.5883999999999998E-3</v>
      </c>
      <c r="O239" s="1250" t="s">
        <v>586</v>
      </c>
      <c r="P239" s="1250" t="s">
        <v>586</v>
      </c>
      <c r="Q239" s="1252" t="s">
        <v>586</v>
      </c>
      <c r="R239" s="1253">
        <f t="shared" si="6"/>
        <v>0.6594314400000002</v>
      </c>
      <c r="S239" s="1250">
        <v>4.3121239999999998E-2</v>
      </c>
      <c r="T239" s="1254" t="s">
        <v>586</v>
      </c>
      <c r="U239" s="1250">
        <v>0.68734623961141605</v>
      </c>
      <c r="V239" s="1254" t="s">
        <v>586</v>
      </c>
      <c r="W239" s="1250">
        <v>3.3806999999999999E-3</v>
      </c>
      <c r="X239" s="1250">
        <v>0</v>
      </c>
      <c r="Y239" s="1250" t="s">
        <v>586</v>
      </c>
      <c r="Z239" s="1252" t="s">
        <v>586</v>
      </c>
      <c r="AA239" s="1253">
        <f t="shared" si="7"/>
        <v>0.73384817961141602</v>
      </c>
      <c r="AB239" s="887"/>
    </row>
    <row r="240" spans="1:28" s="369" customFormat="1" ht="16.149999999999999" customHeight="1" outlineLevel="1">
      <c r="A240" s="143">
        <f>ROW()</f>
        <v>240</v>
      </c>
      <c r="B240" s="1154"/>
      <c r="C240" s="1154"/>
      <c r="D240" s="44"/>
      <c r="E240" s="44"/>
      <c r="F240" s="1248" t="s">
        <v>925</v>
      </c>
      <c r="G240" s="1248" t="s">
        <v>926</v>
      </c>
      <c r="H240" s="1249" t="s">
        <v>818</v>
      </c>
      <c r="I240" s="1248" t="s">
        <v>684</v>
      </c>
      <c r="J240" s="1250">
        <v>7.4037240000000018E-2</v>
      </c>
      <c r="K240" s="1251" t="s">
        <v>586</v>
      </c>
      <c r="L240" s="1250">
        <v>0.11997492000000003</v>
      </c>
      <c r="M240" s="1251" t="s">
        <v>586</v>
      </c>
      <c r="N240" s="1250">
        <v>1.5231600000000006E-3</v>
      </c>
      <c r="O240" s="1250" t="s">
        <v>586</v>
      </c>
      <c r="P240" s="1250" t="s">
        <v>586</v>
      </c>
      <c r="Q240" s="1252" t="s">
        <v>586</v>
      </c>
      <c r="R240" s="1253">
        <f t="shared" si="6"/>
        <v>0.19553532000000004</v>
      </c>
      <c r="S240" s="1250">
        <v>9.1397500000000007E-2</v>
      </c>
      <c r="T240" s="1254" t="s">
        <v>586</v>
      </c>
      <c r="U240" s="1250">
        <v>0.15886627509547802</v>
      </c>
      <c r="V240" s="1254" t="s">
        <v>586</v>
      </c>
      <c r="W240" s="1250">
        <v>1.85809E-3</v>
      </c>
      <c r="X240" s="1250">
        <v>0</v>
      </c>
      <c r="Y240" s="1250" t="s">
        <v>586</v>
      </c>
      <c r="Z240" s="1252" t="s">
        <v>586</v>
      </c>
      <c r="AA240" s="1253">
        <f t="shared" si="7"/>
        <v>0.25212186509547801</v>
      </c>
      <c r="AB240" s="887"/>
    </row>
    <row r="241" spans="1:28" s="369" customFormat="1" ht="16.149999999999999" customHeight="1" outlineLevel="1">
      <c r="A241" s="143">
        <f>ROW()</f>
        <v>241</v>
      </c>
      <c r="B241" s="1154"/>
      <c r="C241" s="1154"/>
      <c r="D241" s="44"/>
      <c r="E241" s="44"/>
      <c r="F241" s="1248" t="s">
        <v>925</v>
      </c>
      <c r="G241" s="1248" t="s">
        <v>926</v>
      </c>
      <c r="H241" s="1249" t="s">
        <v>931</v>
      </c>
      <c r="I241" s="1248" t="s">
        <v>932</v>
      </c>
      <c r="J241" s="1250">
        <v>0.48330815999999999</v>
      </c>
      <c r="K241" s="1251" t="s">
        <v>586</v>
      </c>
      <c r="L241" s="1250">
        <v>0.22285859999999993</v>
      </c>
      <c r="M241" s="1251" t="s">
        <v>586</v>
      </c>
      <c r="N241" s="1250" t="s">
        <v>586</v>
      </c>
      <c r="O241" s="1250" t="s">
        <v>586</v>
      </c>
      <c r="P241" s="1250" t="s">
        <v>586</v>
      </c>
      <c r="Q241" s="1252" t="s">
        <v>586</v>
      </c>
      <c r="R241" s="1253">
        <f t="shared" si="6"/>
        <v>0.70616675999999989</v>
      </c>
      <c r="S241" s="1250">
        <v>0.61768972999999994</v>
      </c>
      <c r="T241" s="1254" t="s">
        <v>586</v>
      </c>
      <c r="U241" s="1250">
        <v>0.25423887671311635</v>
      </c>
      <c r="V241" s="1254" t="s">
        <v>586</v>
      </c>
      <c r="W241" s="1250">
        <v>0</v>
      </c>
      <c r="X241" s="1250">
        <v>0</v>
      </c>
      <c r="Y241" s="1250" t="s">
        <v>586</v>
      </c>
      <c r="Z241" s="1252" t="s">
        <v>586</v>
      </c>
      <c r="AA241" s="1253">
        <f t="shared" si="7"/>
        <v>0.87192860671311623</v>
      </c>
      <c r="AB241" s="887"/>
    </row>
    <row r="242" spans="1:28" s="369" customFormat="1" ht="16.149999999999999" customHeight="1" outlineLevel="1">
      <c r="A242" s="143">
        <f>ROW()</f>
        <v>242</v>
      </c>
      <c r="B242" s="1154"/>
      <c r="C242" s="1154"/>
      <c r="D242" s="44"/>
      <c r="E242" s="44"/>
      <c r="F242" s="1248" t="s">
        <v>925</v>
      </c>
      <c r="G242" s="1248" t="s">
        <v>926</v>
      </c>
      <c r="H242" s="1249" t="s">
        <v>422</v>
      </c>
      <c r="I242" s="1248" t="s">
        <v>599</v>
      </c>
      <c r="J242" s="1250" t="s">
        <v>586</v>
      </c>
      <c r="K242" s="1251" t="s">
        <v>586</v>
      </c>
      <c r="L242" s="1250" t="s">
        <v>586</v>
      </c>
      <c r="M242" s="1251" t="s">
        <v>586</v>
      </c>
      <c r="N242" s="1250" t="s">
        <v>586</v>
      </c>
      <c r="O242" s="1250">
        <v>7.7652000000000005E-4</v>
      </c>
      <c r="P242" s="1250">
        <v>1.197931E-2</v>
      </c>
      <c r="Q242" s="1252" t="s">
        <v>586</v>
      </c>
      <c r="R242" s="1253">
        <f t="shared" si="6"/>
        <v>1.2755829999999999E-2</v>
      </c>
      <c r="S242" s="1250">
        <v>0</v>
      </c>
      <c r="T242" s="1254" t="s">
        <v>586</v>
      </c>
      <c r="U242" s="1250">
        <v>0</v>
      </c>
      <c r="V242" s="1254" t="s">
        <v>586</v>
      </c>
      <c r="W242" s="1250">
        <v>0</v>
      </c>
      <c r="X242" s="1250">
        <v>5.4019000000000007E-4</v>
      </c>
      <c r="Y242" s="1250">
        <v>1.197931E-2</v>
      </c>
      <c r="Z242" s="1252" t="s">
        <v>586</v>
      </c>
      <c r="AA242" s="1253">
        <f t="shared" si="7"/>
        <v>1.2519499999999999E-2</v>
      </c>
      <c r="AB242" s="887"/>
    </row>
    <row r="243" spans="1:28" s="369" customFormat="1" ht="16.149999999999999" customHeight="1" outlineLevel="1">
      <c r="A243" s="143">
        <f>ROW()</f>
        <v>243</v>
      </c>
      <c r="B243" s="1154"/>
      <c r="C243" s="1154"/>
      <c r="D243" s="44"/>
      <c r="E243" s="44"/>
      <c r="F243" s="1248" t="s">
        <v>933</v>
      </c>
      <c r="G243" s="1248" t="s">
        <v>934</v>
      </c>
      <c r="H243" s="1249" t="s">
        <v>935</v>
      </c>
      <c r="I243" s="1248" t="s">
        <v>936</v>
      </c>
      <c r="J243" s="1250">
        <v>1.1907038400000003</v>
      </c>
      <c r="K243" s="1251" t="s">
        <v>586</v>
      </c>
      <c r="L243" s="1250">
        <v>3.6015414000000008</v>
      </c>
      <c r="M243" s="1251" t="s">
        <v>586</v>
      </c>
      <c r="N243" s="1250">
        <v>10.047663480000001</v>
      </c>
      <c r="O243" s="1250" t="s">
        <v>586</v>
      </c>
      <c r="P243" s="1250" t="s">
        <v>586</v>
      </c>
      <c r="Q243" s="1252" t="s">
        <v>586</v>
      </c>
      <c r="R243" s="1253">
        <f t="shared" si="6"/>
        <v>14.839908720000002</v>
      </c>
      <c r="S243" s="1250">
        <v>1.4750338200000002</v>
      </c>
      <c r="T243" s="1254" t="s">
        <v>586</v>
      </c>
      <c r="U243" s="1250">
        <v>4.1580294202065193</v>
      </c>
      <c r="V243" s="1254" t="s">
        <v>586</v>
      </c>
      <c r="W243" s="1250">
        <v>11.322271539999999</v>
      </c>
      <c r="X243" s="1250">
        <v>0</v>
      </c>
      <c r="Y243" s="1250" t="s">
        <v>586</v>
      </c>
      <c r="Z243" s="1252" t="s">
        <v>586</v>
      </c>
      <c r="AA243" s="1253">
        <f t="shared" si="7"/>
        <v>16.95533478020652</v>
      </c>
      <c r="AB243" s="887"/>
    </row>
    <row r="244" spans="1:28" s="369" customFormat="1" ht="16.149999999999999" customHeight="1" outlineLevel="1">
      <c r="A244" s="143">
        <f>ROW()</f>
        <v>244</v>
      </c>
      <c r="B244" s="1154"/>
      <c r="C244" s="1154"/>
      <c r="D244" s="44"/>
      <c r="E244" s="44"/>
      <c r="F244" s="1248" t="s">
        <v>933</v>
      </c>
      <c r="G244" s="1248" t="s">
        <v>934</v>
      </c>
      <c r="H244" s="1249" t="s">
        <v>937</v>
      </c>
      <c r="I244" s="1248" t="s">
        <v>938</v>
      </c>
      <c r="J244" s="1250">
        <v>1.8605323199999995</v>
      </c>
      <c r="K244" s="1251" t="s">
        <v>586</v>
      </c>
      <c r="L244" s="1250">
        <v>1.2574910400000001</v>
      </c>
      <c r="M244" s="1251" t="s">
        <v>586</v>
      </c>
      <c r="N244" s="1250">
        <v>3.4967097599999999</v>
      </c>
      <c r="O244" s="1250" t="s">
        <v>586</v>
      </c>
      <c r="P244" s="1250" t="s">
        <v>586</v>
      </c>
      <c r="Q244" s="1252" t="s">
        <v>586</v>
      </c>
      <c r="R244" s="1253">
        <f t="shared" si="6"/>
        <v>6.6147331199999995</v>
      </c>
      <c r="S244" s="1250">
        <v>2.3273934900000004</v>
      </c>
      <c r="T244" s="1254" t="s">
        <v>586</v>
      </c>
      <c r="U244" s="1250">
        <v>1.4546559500024636</v>
      </c>
      <c r="V244" s="1254" t="s">
        <v>586</v>
      </c>
      <c r="W244" s="1250">
        <v>4.0344432699999997</v>
      </c>
      <c r="X244" s="1250">
        <v>0</v>
      </c>
      <c r="Y244" s="1250" t="s">
        <v>586</v>
      </c>
      <c r="Z244" s="1252" t="s">
        <v>586</v>
      </c>
      <c r="AA244" s="1253">
        <f t="shared" si="7"/>
        <v>7.8164927100024642</v>
      </c>
      <c r="AB244" s="887"/>
    </row>
    <row r="245" spans="1:28" s="369" customFormat="1" ht="16.149999999999999" customHeight="1" outlineLevel="1">
      <c r="A245" s="143">
        <f>ROW()</f>
        <v>245</v>
      </c>
      <c r="B245" s="1154"/>
      <c r="C245" s="1154"/>
      <c r="D245" s="44"/>
      <c r="E245" s="44"/>
      <c r="F245" s="1248" t="s">
        <v>933</v>
      </c>
      <c r="G245" s="1248" t="s">
        <v>934</v>
      </c>
      <c r="H245" s="1249" t="s">
        <v>939</v>
      </c>
      <c r="I245" s="1248" t="s">
        <v>940</v>
      </c>
      <c r="J245" s="1250">
        <v>0.56094936000000006</v>
      </c>
      <c r="K245" s="1251" t="s">
        <v>586</v>
      </c>
      <c r="L245" s="1250">
        <v>0.59388780000000019</v>
      </c>
      <c r="M245" s="1251" t="s">
        <v>586</v>
      </c>
      <c r="N245" s="1250">
        <v>1.8436079999999999</v>
      </c>
      <c r="O245" s="1250" t="s">
        <v>586</v>
      </c>
      <c r="P245" s="1250" t="s">
        <v>586</v>
      </c>
      <c r="Q245" s="1252" t="s">
        <v>586</v>
      </c>
      <c r="R245" s="1253">
        <f t="shared" si="6"/>
        <v>2.9984451600000002</v>
      </c>
      <c r="S245" s="1250">
        <v>0.76956740000000001</v>
      </c>
      <c r="T245" s="1254" t="s">
        <v>586</v>
      </c>
      <c r="U245" s="1250">
        <v>0.6882387504250862</v>
      </c>
      <c r="V245" s="1254" t="s">
        <v>586</v>
      </c>
      <c r="W245" s="1250">
        <v>2.1349941499999998</v>
      </c>
      <c r="X245" s="1250">
        <v>0</v>
      </c>
      <c r="Y245" s="1250" t="s">
        <v>586</v>
      </c>
      <c r="Z245" s="1252" t="s">
        <v>586</v>
      </c>
      <c r="AA245" s="1253">
        <f t="shared" si="7"/>
        <v>3.5928003004250861</v>
      </c>
      <c r="AB245" s="887"/>
    </row>
    <row r="246" spans="1:28" s="369" customFormat="1" ht="16.149999999999999" customHeight="1" outlineLevel="1">
      <c r="A246" s="143">
        <f>ROW()</f>
        <v>246</v>
      </c>
      <c r="B246" s="1154"/>
      <c r="C246" s="1154"/>
      <c r="D246" s="44"/>
      <c r="E246" s="44"/>
      <c r="F246" s="1248" t="s">
        <v>933</v>
      </c>
      <c r="G246" s="1248" t="s">
        <v>934</v>
      </c>
      <c r="H246" s="1249" t="s">
        <v>941</v>
      </c>
      <c r="I246" s="1248" t="s">
        <v>942</v>
      </c>
      <c r="J246" s="1250">
        <v>0.48031296000000012</v>
      </c>
      <c r="K246" s="1251" t="s">
        <v>586</v>
      </c>
      <c r="L246" s="1250">
        <v>0.68755224000000015</v>
      </c>
      <c r="M246" s="1251" t="s">
        <v>586</v>
      </c>
      <c r="N246" s="1250">
        <v>1.8835528799999999</v>
      </c>
      <c r="O246" s="1250" t="s">
        <v>586</v>
      </c>
      <c r="P246" s="1250">
        <v>0.64399031999999989</v>
      </c>
      <c r="Q246" s="1252" t="s">
        <v>586</v>
      </c>
      <c r="R246" s="1253">
        <f t="shared" si="6"/>
        <v>3.6954084000000003</v>
      </c>
      <c r="S246" s="1250">
        <v>0.58161702000000004</v>
      </c>
      <c r="T246" s="1254" t="s">
        <v>586</v>
      </c>
      <c r="U246" s="1250">
        <v>0.79284249225204784</v>
      </c>
      <c r="V246" s="1254" t="s">
        <v>586</v>
      </c>
      <c r="W246" s="1250">
        <v>2.0977185999999999</v>
      </c>
      <c r="X246" s="1250">
        <v>0</v>
      </c>
      <c r="Y246" s="1250">
        <v>0.64399031999999989</v>
      </c>
      <c r="Z246" s="1252" t="s">
        <v>586</v>
      </c>
      <c r="AA246" s="1253">
        <f t="shared" si="7"/>
        <v>4.1161684322520475</v>
      </c>
      <c r="AB246" s="887"/>
    </row>
    <row r="247" spans="1:28" s="369" customFormat="1" ht="16.149999999999999" customHeight="1" outlineLevel="1">
      <c r="A247" s="143">
        <f>ROW()</f>
        <v>247</v>
      </c>
      <c r="B247" s="1154"/>
      <c r="C247" s="1154"/>
      <c r="D247" s="44"/>
      <c r="E247" s="44"/>
      <c r="F247" s="1248" t="s">
        <v>933</v>
      </c>
      <c r="G247" s="1248" t="s">
        <v>934</v>
      </c>
      <c r="H247" s="1249" t="s">
        <v>943</v>
      </c>
      <c r="I247" s="1248" t="s">
        <v>944</v>
      </c>
      <c r="J247" s="1250">
        <v>1.5262639199999999</v>
      </c>
      <c r="K247" s="1251" t="s">
        <v>586</v>
      </c>
      <c r="L247" s="1250">
        <v>1.1552347200000002</v>
      </c>
      <c r="M247" s="1251" t="s">
        <v>586</v>
      </c>
      <c r="N247" s="1250">
        <v>3.1802237999999994</v>
      </c>
      <c r="O247" s="1250" t="s">
        <v>586</v>
      </c>
      <c r="P247" s="1250" t="s">
        <v>586</v>
      </c>
      <c r="Q247" s="1252" t="s">
        <v>586</v>
      </c>
      <c r="R247" s="1253">
        <f t="shared" si="6"/>
        <v>5.8617224399999994</v>
      </c>
      <c r="S247" s="1250">
        <v>1.8926057000000001</v>
      </c>
      <c r="T247" s="1254" t="s">
        <v>586</v>
      </c>
      <c r="U247" s="1250">
        <v>1.3342291756840445</v>
      </c>
      <c r="V247" s="1254" t="s">
        <v>586</v>
      </c>
      <c r="W247" s="1250">
        <v>3.63714264</v>
      </c>
      <c r="X247" s="1250">
        <v>0</v>
      </c>
      <c r="Y247" s="1250" t="s">
        <v>586</v>
      </c>
      <c r="Z247" s="1252" t="s">
        <v>586</v>
      </c>
      <c r="AA247" s="1253">
        <f t="shared" si="7"/>
        <v>6.863977515684045</v>
      </c>
      <c r="AB247" s="887"/>
    </row>
    <row r="248" spans="1:28" s="369" customFormat="1" ht="16.149999999999999" customHeight="1" outlineLevel="1">
      <c r="A248" s="143">
        <f>ROW()</f>
        <v>248</v>
      </c>
      <c r="B248" s="1154"/>
      <c r="C248" s="1154"/>
      <c r="D248" s="44"/>
      <c r="E248" s="44"/>
      <c r="F248" s="1248" t="s">
        <v>933</v>
      </c>
      <c r="G248" s="1248" t="s">
        <v>934</v>
      </c>
      <c r="H248" s="1249" t="s">
        <v>945</v>
      </c>
      <c r="I248" s="1248" t="s">
        <v>946</v>
      </c>
      <c r="J248" s="1250">
        <v>1.1912938800000001</v>
      </c>
      <c r="K248" s="1251" t="s">
        <v>586</v>
      </c>
      <c r="L248" s="1250">
        <v>0.31573884000000002</v>
      </c>
      <c r="M248" s="1251" t="s">
        <v>586</v>
      </c>
      <c r="N248" s="1250">
        <v>0.87571380000000021</v>
      </c>
      <c r="O248" s="1250" t="s">
        <v>586</v>
      </c>
      <c r="P248" s="1250" t="s">
        <v>586</v>
      </c>
      <c r="Q248" s="1252" t="s">
        <v>586</v>
      </c>
      <c r="R248" s="1253">
        <f t="shared" si="6"/>
        <v>2.3827465200000004</v>
      </c>
      <c r="S248" s="1250">
        <v>1.4737646599999998</v>
      </c>
      <c r="T248" s="1254" t="s">
        <v>586</v>
      </c>
      <c r="U248" s="1250">
        <v>0.365113872243362</v>
      </c>
      <c r="V248" s="1254" t="s">
        <v>586</v>
      </c>
      <c r="W248" s="1250">
        <v>1.00303842</v>
      </c>
      <c r="X248" s="1250">
        <v>0</v>
      </c>
      <c r="Y248" s="1250" t="s">
        <v>586</v>
      </c>
      <c r="Z248" s="1252" t="s">
        <v>586</v>
      </c>
      <c r="AA248" s="1253">
        <f t="shared" si="7"/>
        <v>2.8419169522433618</v>
      </c>
      <c r="AB248" s="887"/>
    </row>
    <row r="249" spans="1:28" s="369" customFormat="1" ht="16.149999999999999" customHeight="1" outlineLevel="1">
      <c r="A249" s="143">
        <f>ROW()</f>
        <v>249</v>
      </c>
      <c r="B249" s="1154"/>
      <c r="C249" s="1154"/>
      <c r="D249" s="44"/>
      <c r="E249" s="44"/>
      <c r="F249" s="1248" t="s">
        <v>933</v>
      </c>
      <c r="G249" s="1248" t="s">
        <v>934</v>
      </c>
      <c r="H249" s="1249" t="s">
        <v>947</v>
      </c>
      <c r="I249" s="1248" t="s">
        <v>948</v>
      </c>
      <c r="J249" s="1250">
        <v>0.71224619999999983</v>
      </c>
      <c r="K249" s="1251" t="s">
        <v>586</v>
      </c>
      <c r="L249" s="1250">
        <v>1.77254424</v>
      </c>
      <c r="M249" s="1251" t="s">
        <v>586</v>
      </c>
      <c r="N249" s="1250">
        <v>5.0975761199999985</v>
      </c>
      <c r="O249" s="1250" t="s">
        <v>586</v>
      </c>
      <c r="P249" s="1250">
        <v>6.6403290000000004E-2</v>
      </c>
      <c r="Q249" s="1252" t="s">
        <v>586</v>
      </c>
      <c r="R249" s="1253">
        <f t="shared" si="6"/>
        <v>7.648769849999999</v>
      </c>
      <c r="S249" s="1250">
        <v>0.47969263000000001</v>
      </c>
      <c r="T249" s="1254" t="s">
        <v>586</v>
      </c>
      <c r="U249" s="1250">
        <v>2.0583717848880996</v>
      </c>
      <c r="V249" s="1254" t="s">
        <v>586</v>
      </c>
      <c r="W249" s="1250">
        <v>5.9149682699999993</v>
      </c>
      <c r="X249" s="1250">
        <v>0</v>
      </c>
      <c r="Y249" s="1250">
        <v>6.6403290000000004E-2</v>
      </c>
      <c r="Z249" s="1252" t="s">
        <v>586</v>
      </c>
      <c r="AA249" s="1253">
        <f t="shared" si="7"/>
        <v>8.5194359748880988</v>
      </c>
      <c r="AB249" s="887"/>
    </row>
    <row r="250" spans="1:28" s="369" customFormat="1" ht="16.149999999999999" customHeight="1" outlineLevel="1">
      <c r="A250" s="143">
        <f>ROW()</f>
        <v>250</v>
      </c>
      <c r="B250" s="1154"/>
      <c r="C250" s="1154"/>
      <c r="D250" s="44"/>
      <c r="E250" s="44"/>
      <c r="F250" s="1248" t="s">
        <v>933</v>
      </c>
      <c r="G250" s="1248" t="s">
        <v>934</v>
      </c>
      <c r="H250" s="1249" t="s">
        <v>949</v>
      </c>
      <c r="I250" s="1248" t="s">
        <v>950</v>
      </c>
      <c r="J250" s="1250">
        <v>0.23159964000000002</v>
      </c>
      <c r="K250" s="1251" t="s">
        <v>586</v>
      </c>
      <c r="L250" s="1250">
        <v>0.58122227999999998</v>
      </c>
      <c r="M250" s="1251" t="s">
        <v>586</v>
      </c>
      <c r="N250" s="1250">
        <v>1.6408111200000002</v>
      </c>
      <c r="O250" s="1250" t="s">
        <v>586</v>
      </c>
      <c r="P250" s="1250" t="s">
        <v>586</v>
      </c>
      <c r="Q250" s="1252" t="s">
        <v>586</v>
      </c>
      <c r="R250" s="1253">
        <f t="shared" si="6"/>
        <v>2.4536330400000002</v>
      </c>
      <c r="S250" s="1250">
        <v>0.27759230000000001</v>
      </c>
      <c r="T250" s="1254" t="s">
        <v>586</v>
      </c>
      <c r="U250" s="1250">
        <v>0.67366491748683643</v>
      </c>
      <c r="V250" s="1254" t="s">
        <v>586</v>
      </c>
      <c r="W250" s="1250">
        <v>1.9143457500000001</v>
      </c>
      <c r="X250" s="1250">
        <v>0</v>
      </c>
      <c r="Y250" s="1250" t="s">
        <v>586</v>
      </c>
      <c r="Z250" s="1252" t="s">
        <v>586</v>
      </c>
      <c r="AA250" s="1253">
        <f t="shared" si="7"/>
        <v>2.8656029674868364</v>
      </c>
      <c r="AB250" s="887"/>
    </row>
    <row r="251" spans="1:28" s="369" customFormat="1" ht="16.149999999999999" customHeight="1" outlineLevel="1">
      <c r="A251" s="143">
        <f>ROW()</f>
        <v>251</v>
      </c>
      <c r="B251" s="1154"/>
      <c r="C251" s="1154"/>
      <c r="D251" s="44"/>
      <c r="E251" s="44"/>
      <c r="F251" s="1248" t="s">
        <v>933</v>
      </c>
      <c r="G251" s="1248" t="s">
        <v>934</v>
      </c>
      <c r="H251" s="1249" t="s">
        <v>951</v>
      </c>
      <c r="I251" s="1248" t="s">
        <v>952</v>
      </c>
      <c r="J251" s="1250">
        <v>1.3030466399999998</v>
      </c>
      <c r="K251" s="1251" t="s">
        <v>586</v>
      </c>
      <c r="L251" s="1250">
        <v>0.17294951999999994</v>
      </c>
      <c r="M251" s="1251" t="s">
        <v>586</v>
      </c>
      <c r="N251" s="1250">
        <v>2.6609408399999999</v>
      </c>
      <c r="O251" s="1250" t="s">
        <v>586</v>
      </c>
      <c r="P251" s="1250">
        <v>8.9041679999999998E-2</v>
      </c>
      <c r="Q251" s="1252" t="s">
        <v>586</v>
      </c>
      <c r="R251" s="1253">
        <f t="shared" si="6"/>
        <v>4.2259786799999999</v>
      </c>
      <c r="S251" s="1250">
        <v>1.6184807299999999</v>
      </c>
      <c r="T251" s="1254" t="s">
        <v>586</v>
      </c>
      <c r="U251" s="1250">
        <v>0.23845768599009531</v>
      </c>
      <c r="V251" s="1254" t="s">
        <v>586</v>
      </c>
      <c r="W251" s="1250">
        <v>3.0314292599999999</v>
      </c>
      <c r="X251" s="1250">
        <v>0</v>
      </c>
      <c r="Y251" s="1250">
        <v>8.9041679999999998E-2</v>
      </c>
      <c r="Z251" s="1252" t="s">
        <v>586</v>
      </c>
      <c r="AA251" s="1253">
        <f t="shared" si="7"/>
        <v>4.9774093559900949</v>
      </c>
      <c r="AB251" s="887"/>
    </row>
    <row r="252" spans="1:28" s="369" customFormat="1" ht="16.149999999999999" customHeight="1" outlineLevel="1">
      <c r="A252" s="143">
        <f>ROW()</f>
        <v>252</v>
      </c>
      <c r="B252" s="1154"/>
      <c r="C252" s="1154"/>
      <c r="D252" s="44"/>
      <c r="E252" s="44"/>
      <c r="F252" s="1248" t="s">
        <v>933</v>
      </c>
      <c r="G252" s="1248" t="s">
        <v>934</v>
      </c>
      <c r="H252" s="1249" t="s">
        <v>422</v>
      </c>
      <c r="I252" s="1248" t="s">
        <v>599</v>
      </c>
      <c r="J252" s="1250" t="s">
        <v>586</v>
      </c>
      <c r="K252" s="1251" t="s">
        <v>586</v>
      </c>
      <c r="L252" s="1250" t="s">
        <v>586</v>
      </c>
      <c r="M252" s="1251" t="s">
        <v>586</v>
      </c>
      <c r="N252" s="1250" t="s">
        <v>586</v>
      </c>
      <c r="O252" s="1250">
        <v>3.1217400000000006E-2</v>
      </c>
      <c r="P252" s="1250" t="s">
        <v>586</v>
      </c>
      <c r="Q252" s="1252" t="s">
        <v>586</v>
      </c>
      <c r="R252" s="1253">
        <f t="shared" si="6"/>
        <v>3.1217400000000006E-2</v>
      </c>
      <c r="S252" s="1250">
        <v>0.38729084999999996</v>
      </c>
      <c r="T252" s="1254" t="s">
        <v>586</v>
      </c>
      <c r="U252" s="1250">
        <v>0</v>
      </c>
      <c r="V252" s="1254" t="s">
        <v>586</v>
      </c>
      <c r="W252" s="1250">
        <v>0</v>
      </c>
      <c r="X252" s="1250">
        <v>2.3550950000000001E-2</v>
      </c>
      <c r="Y252" s="1250" t="s">
        <v>586</v>
      </c>
      <c r="Z252" s="1252" t="s">
        <v>586</v>
      </c>
      <c r="AA252" s="1253">
        <f t="shared" si="7"/>
        <v>0.41084179999999998</v>
      </c>
      <c r="AB252" s="887"/>
    </row>
    <row r="253" spans="1:28" s="369" customFormat="1" ht="16.149999999999999" customHeight="1" outlineLevel="1">
      <c r="A253" s="143">
        <f>ROW()</f>
        <v>253</v>
      </c>
      <c r="B253" s="1154"/>
      <c r="C253" s="1154"/>
      <c r="D253" s="44"/>
      <c r="E253" s="44"/>
      <c r="F253" s="1248" t="s">
        <v>953</v>
      </c>
      <c r="G253" s="1248" t="s">
        <v>954</v>
      </c>
      <c r="H253" s="1249" t="s">
        <v>955</v>
      </c>
      <c r="I253" s="1248" t="s">
        <v>956</v>
      </c>
      <c r="J253" s="1250">
        <v>0.56921892000000018</v>
      </c>
      <c r="K253" s="1251" t="s">
        <v>586</v>
      </c>
      <c r="L253" s="1250">
        <v>0.86477795999999985</v>
      </c>
      <c r="M253" s="1251" t="s">
        <v>586</v>
      </c>
      <c r="N253" s="1250">
        <v>3.2887603199999988</v>
      </c>
      <c r="O253" s="1250" t="s">
        <v>586</v>
      </c>
      <c r="P253" s="1250">
        <v>0.33353364000000002</v>
      </c>
      <c r="Q253" s="1252" t="s">
        <v>586</v>
      </c>
      <c r="R253" s="1253">
        <f t="shared" si="6"/>
        <v>5.0562908399999982</v>
      </c>
      <c r="S253" s="1250">
        <v>0.70404098999999998</v>
      </c>
      <c r="T253" s="1254" t="s">
        <v>586</v>
      </c>
      <c r="U253" s="1250">
        <v>0.97800469657821165</v>
      </c>
      <c r="V253" s="1254" t="s">
        <v>586</v>
      </c>
      <c r="W253" s="1250">
        <v>3.8336212799999996</v>
      </c>
      <c r="X253" s="1250">
        <v>0</v>
      </c>
      <c r="Y253" s="1250">
        <v>0.33353364000000002</v>
      </c>
      <c r="Z253" s="1252" t="s">
        <v>586</v>
      </c>
      <c r="AA253" s="1253">
        <f t="shared" si="7"/>
        <v>5.8492006065782105</v>
      </c>
      <c r="AB253" s="887"/>
    </row>
    <row r="254" spans="1:28" s="369" customFormat="1" ht="16.149999999999999" customHeight="1" outlineLevel="1">
      <c r="A254" s="143">
        <f>ROW()</f>
        <v>254</v>
      </c>
      <c r="B254" s="1154"/>
      <c r="C254" s="1154"/>
      <c r="D254" s="44"/>
      <c r="E254" s="44"/>
      <c r="F254" s="1248" t="s">
        <v>953</v>
      </c>
      <c r="G254" s="1248" t="s">
        <v>954</v>
      </c>
      <c r="H254" s="1249" t="s">
        <v>957</v>
      </c>
      <c r="I254" s="1248" t="s">
        <v>958</v>
      </c>
      <c r="J254" s="1250">
        <v>1.0718713200000001</v>
      </c>
      <c r="K254" s="1251" t="s">
        <v>586</v>
      </c>
      <c r="L254" s="1250">
        <v>3.7163879999999989E-2</v>
      </c>
      <c r="M254" s="1251" t="s">
        <v>586</v>
      </c>
      <c r="N254" s="1250">
        <v>0.65137775999999992</v>
      </c>
      <c r="O254" s="1250" t="s">
        <v>586</v>
      </c>
      <c r="P254" s="1250">
        <v>1.9534200000000002E-2</v>
      </c>
      <c r="Q254" s="1252" t="s">
        <v>586</v>
      </c>
      <c r="R254" s="1253">
        <f t="shared" si="6"/>
        <v>1.7799471600000001</v>
      </c>
      <c r="S254" s="1250">
        <v>1.33177126</v>
      </c>
      <c r="T254" s="1254" t="s">
        <v>586</v>
      </c>
      <c r="U254" s="1250">
        <v>5.7752543426644959E-2</v>
      </c>
      <c r="V254" s="1254" t="s">
        <v>586</v>
      </c>
      <c r="W254" s="1250">
        <v>0.75742441000000005</v>
      </c>
      <c r="X254" s="1250">
        <v>0</v>
      </c>
      <c r="Y254" s="1250">
        <v>1.9534200000000002E-2</v>
      </c>
      <c r="Z254" s="1252" t="s">
        <v>586</v>
      </c>
      <c r="AA254" s="1253">
        <f t="shared" si="7"/>
        <v>2.1664824134266452</v>
      </c>
      <c r="AB254" s="887"/>
    </row>
    <row r="255" spans="1:28" s="369" customFormat="1" ht="16.149999999999999" customHeight="1" outlineLevel="1">
      <c r="A255" s="143">
        <f>ROW()</f>
        <v>255</v>
      </c>
      <c r="B255" s="1154"/>
      <c r="C255" s="1154"/>
      <c r="D255" s="44"/>
      <c r="E255" s="44"/>
      <c r="F255" s="1248" t="s">
        <v>953</v>
      </c>
      <c r="G255" s="1248" t="s">
        <v>954</v>
      </c>
      <c r="H255" s="1249" t="s">
        <v>959</v>
      </c>
      <c r="I255" s="1248" t="s">
        <v>960</v>
      </c>
      <c r="J255" s="1250">
        <v>0.34555175999999999</v>
      </c>
      <c r="K255" s="1251" t="s">
        <v>586</v>
      </c>
      <c r="L255" s="1250">
        <v>0.89628384000000028</v>
      </c>
      <c r="M255" s="1251" t="s">
        <v>586</v>
      </c>
      <c r="N255" s="1250">
        <v>3.5038941600000006</v>
      </c>
      <c r="O255" s="1250" t="s">
        <v>586</v>
      </c>
      <c r="P255" s="1250">
        <v>0.55564547999999991</v>
      </c>
      <c r="Q255" s="1252" t="s">
        <v>586</v>
      </c>
      <c r="R255" s="1253">
        <f t="shared" si="6"/>
        <v>5.3013752400000014</v>
      </c>
      <c r="S255" s="1250">
        <v>0.41121680999999999</v>
      </c>
      <c r="T255" s="1254" t="s">
        <v>586</v>
      </c>
      <c r="U255" s="1250">
        <v>1.010182748438297</v>
      </c>
      <c r="V255" s="1254" t="s">
        <v>586</v>
      </c>
      <c r="W255" s="1250">
        <v>4.0754419999999998</v>
      </c>
      <c r="X255" s="1250">
        <v>0</v>
      </c>
      <c r="Y255" s="1250">
        <v>0.55564547999999991</v>
      </c>
      <c r="Z255" s="1252" t="s">
        <v>586</v>
      </c>
      <c r="AA255" s="1253">
        <f t="shared" si="7"/>
        <v>6.0524870384382963</v>
      </c>
      <c r="AB255" s="887"/>
    </row>
    <row r="256" spans="1:28" s="369" customFormat="1" ht="16.149999999999999" customHeight="1" outlineLevel="1">
      <c r="A256" s="143">
        <f>ROW()</f>
        <v>256</v>
      </c>
      <c r="B256" s="1154"/>
      <c r="C256" s="1154"/>
      <c r="D256" s="44"/>
      <c r="E256" s="44"/>
      <c r="F256" s="1248" t="s">
        <v>953</v>
      </c>
      <c r="G256" s="1248" t="s">
        <v>954</v>
      </c>
      <c r="H256" s="1249" t="s">
        <v>961</v>
      </c>
      <c r="I256" s="1248" t="s">
        <v>962</v>
      </c>
      <c r="J256" s="1250">
        <v>1.7084805599999995</v>
      </c>
      <c r="K256" s="1251" t="s">
        <v>586</v>
      </c>
      <c r="L256" s="1250">
        <v>0.25646915999999992</v>
      </c>
      <c r="M256" s="1251" t="s">
        <v>586</v>
      </c>
      <c r="N256" s="1250">
        <v>4.1054724000000009</v>
      </c>
      <c r="O256" s="1250" t="s">
        <v>586</v>
      </c>
      <c r="P256" s="1250">
        <v>3.1034400000000004E-2</v>
      </c>
      <c r="Q256" s="1252" t="s">
        <v>586</v>
      </c>
      <c r="R256" s="1253">
        <f t="shared" si="6"/>
        <v>6.1014565200000002</v>
      </c>
      <c r="S256" s="1250">
        <v>2.1143004900000002</v>
      </c>
      <c r="T256" s="1254" t="s">
        <v>586</v>
      </c>
      <c r="U256" s="1250">
        <v>0.34267398823271394</v>
      </c>
      <c r="V256" s="1254" t="s">
        <v>586</v>
      </c>
      <c r="W256" s="1250">
        <v>4.6870950100000002</v>
      </c>
      <c r="X256" s="1250">
        <v>0</v>
      </c>
      <c r="Y256" s="1250">
        <v>3.1034400000000004E-2</v>
      </c>
      <c r="Z256" s="1252" t="s">
        <v>586</v>
      </c>
      <c r="AA256" s="1253">
        <f t="shared" si="7"/>
        <v>7.1751038882327149</v>
      </c>
      <c r="AB256" s="887"/>
    </row>
    <row r="257" spans="1:28" s="369" customFormat="1" ht="16.149999999999999" customHeight="1" outlineLevel="1">
      <c r="A257" s="143">
        <f>ROW()</f>
        <v>257</v>
      </c>
      <c r="B257" s="1154"/>
      <c r="C257" s="1154"/>
      <c r="D257" s="44"/>
      <c r="E257" s="44"/>
      <c r="F257" s="1248" t="s">
        <v>953</v>
      </c>
      <c r="G257" s="1248" t="s">
        <v>954</v>
      </c>
      <c r="H257" s="1249" t="s">
        <v>963</v>
      </c>
      <c r="I257" s="1248" t="s">
        <v>964</v>
      </c>
      <c r="J257" s="1250">
        <v>0.12251724000000004</v>
      </c>
      <c r="K257" s="1251" t="s">
        <v>586</v>
      </c>
      <c r="L257" s="1250">
        <v>7.7551559999999992E-2</v>
      </c>
      <c r="M257" s="1251" t="s">
        <v>586</v>
      </c>
      <c r="N257" s="1250">
        <v>0.41632403999999984</v>
      </c>
      <c r="O257" s="1250" t="s">
        <v>586</v>
      </c>
      <c r="P257" s="1250" t="s">
        <v>586</v>
      </c>
      <c r="Q257" s="1252" t="s">
        <v>586</v>
      </c>
      <c r="R257" s="1253">
        <f t="shared" si="6"/>
        <v>0.61639283999999983</v>
      </c>
      <c r="S257" s="1250">
        <v>0.14527487</v>
      </c>
      <c r="T257" s="1254" t="s">
        <v>586</v>
      </c>
      <c r="U257" s="1250">
        <v>9.2422933292100745E-2</v>
      </c>
      <c r="V257" s="1254" t="s">
        <v>586</v>
      </c>
      <c r="W257" s="1250">
        <v>0.48437456000000001</v>
      </c>
      <c r="X257" s="1250">
        <v>0</v>
      </c>
      <c r="Y257" s="1250" t="s">
        <v>586</v>
      </c>
      <c r="Z257" s="1252" t="s">
        <v>586</v>
      </c>
      <c r="AA257" s="1253">
        <f t="shared" si="7"/>
        <v>0.72207236329210078</v>
      </c>
      <c r="AB257" s="887"/>
    </row>
    <row r="258" spans="1:28" s="369" customFormat="1" ht="16.149999999999999" customHeight="1" outlineLevel="1">
      <c r="A258" s="143">
        <f>ROW()</f>
        <v>258</v>
      </c>
      <c r="B258" s="1154"/>
      <c r="C258" s="1154"/>
      <c r="D258" s="44"/>
      <c r="E258" s="44"/>
      <c r="F258" s="1248" t="s">
        <v>953</v>
      </c>
      <c r="G258" s="1248" t="s">
        <v>954</v>
      </c>
      <c r="H258" s="1249" t="s">
        <v>634</v>
      </c>
      <c r="I258" s="1248" t="s">
        <v>635</v>
      </c>
      <c r="J258" s="1250">
        <v>0.34041227999999996</v>
      </c>
      <c r="K258" s="1251" t="s">
        <v>586</v>
      </c>
      <c r="L258" s="1250">
        <v>0.17689907999999999</v>
      </c>
      <c r="M258" s="1251" t="s">
        <v>586</v>
      </c>
      <c r="N258" s="1250">
        <v>2.8963400399999997</v>
      </c>
      <c r="O258" s="1250" t="s">
        <v>586</v>
      </c>
      <c r="P258" s="1250" t="s">
        <v>586</v>
      </c>
      <c r="Q258" s="1252" t="s">
        <v>586</v>
      </c>
      <c r="R258" s="1253">
        <f t="shared" si="6"/>
        <v>3.4136513999999996</v>
      </c>
      <c r="S258" s="1250">
        <v>0.42065911</v>
      </c>
      <c r="T258" s="1254" t="s">
        <v>586</v>
      </c>
      <c r="U258" s="1250">
        <v>0.24436206095806862</v>
      </c>
      <c r="V258" s="1254" t="s">
        <v>586</v>
      </c>
      <c r="W258" s="1250">
        <v>3.38357003</v>
      </c>
      <c r="X258" s="1250">
        <v>0</v>
      </c>
      <c r="Y258" s="1250" t="s">
        <v>586</v>
      </c>
      <c r="Z258" s="1252" t="s">
        <v>586</v>
      </c>
      <c r="AA258" s="1253">
        <f t="shared" si="7"/>
        <v>4.0485912009580689</v>
      </c>
      <c r="AB258" s="887"/>
    </row>
    <row r="259" spans="1:28" s="369" customFormat="1" ht="16.149999999999999" customHeight="1" outlineLevel="1">
      <c r="A259" s="143">
        <f>ROW()</f>
        <v>259</v>
      </c>
      <c r="B259" s="1154"/>
      <c r="C259" s="1154"/>
      <c r="D259" s="44"/>
      <c r="E259" s="44"/>
      <c r="F259" s="1248" t="s">
        <v>953</v>
      </c>
      <c r="G259" s="1248" t="s">
        <v>954</v>
      </c>
      <c r="H259" s="1249" t="s">
        <v>965</v>
      </c>
      <c r="I259" s="1248" t="s">
        <v>966</v>
      </c>
      <c r="J259" s="1250">
        <v>1.6239274800000003</v>
      </c>
      <c r="K259" s="1251" t="s">
        <v>586</v>
      </c>
      <c r="L259" s="1250">
        <v>1.13890224</v>
      </c>
      <c r="M259" s="1251" t="s">
        <v>586</v>
      </c>
      <c r="N259" s="1250">
        <v>5.0576391599999999</v>
      </c>
      <c r="O259" s="1250" t="s">
        <v>586</v>
      </c>
      <c r="P259" s="1250">
        <v>3.1647000000000002E-2</v>
      </c>
      <c r="Q259" s="1252" t="s">
        <v>586</v>
      </c>
      <c r="R259" s="1253">
        <f t="shared" si="6"/>
        <v>7.8521158800000004</v>
      </c>
      <c r="S259" s="1250">
        <v>2.0112725600000001</v>
      </c>
      <c r="T259" s="1254" t="s">
        <v>586</v>
      </c>
      <c r="U259" s="1250">
        <v>1.3915488628609554</v>
      </c>
      <c r="V259" s="1254" t="s">
        <v>586</v>
      </c>
      <c r="W259" s="1250">
        <v>5.8806507699999999</v>
      </c>
      <c r="X259" s="1250">
        <v>0</v>
      </c>
      <c r="Y259" s="1250">
        <v>3.1647000000000002E-2</v>
      </c>
      <c r="Z259" s="1252" t="s">
        <v>586</v>
      </c>
      <c r="AA259" s="1253">
        <f t="shared" si="7"/>
        <v>9.3151191928609549</v>
      </c>
      <c r="AB259" s="887"/>
    </row>
    <row r="260" spans="1:28" s="369" customFormat="1" ht="16.149999999999999" customHeight="1" outlineLevel="1">
      <c r="A260" s="143">
        <f>ROW()</f>
        <v>260</v>
      </c>
      <c r="B260" s="1154"/>
      <c r="C260" s="1154"/>
      <c r="D260" s="44"/>
      <c r="E260" s="44"/>
      <c r="F260" s="1248" t="s">
        <v>953</v>
      </c>
      <c r="G260" s="1248" t="s">
        <v>954</v>
      </c>
      <c r="H260" s="1249" t="s">
        <v>422</v>
      </c>
      <c r="I260" s="1248" t="s">
        <v>599</v>
      </c>
      <c r="J260" s="1250" t="s">
        <v>586</v>
      </c>
      <c r="K260" s="1251" t="s">
        <v>586</v>
      </c>
      <c r="L260" s="1250" t="s">
        <v>586</v>
      </c>
      <c r="M260" s="1251" t="s">
        <v>586</v>
      </c>
      <c r="N260" s="1250" t="s">
        <v>586</v>
      </c>
      <c r="O260" s="1250">
        <v>1.8325439999999995E-2</v>
      </c>
      <c r="P260" s="1250">
        <v>9.1811300000000009E-3</v>
      </c>
      <c r="Q260" s="1252" t="s">
        <v>586</v>
      </c>
      <c r="R260" s="1253">
        <f t="shared" si="6"/>
        <v>2.7506569999999994E-2</v>
      </c>
      <c r="S260" s="1250">
        <v>3.795399E-2</v>
      </c>
      <c r="T260" s="1254" t="s">
        <v>586</v>
      </c>
      <c r="U260" s="1250">
        <v>0</v>
      </c>
      <c r="V260" s="1254" t="s">
        <v>586</v>
      </c>
      <c r="W260" s="1250">
        <v>0</v>
      </c>
      <c r="X260" s="1250">
        <v>1.4137190000000001E-2</v>
      </c>
      <c r="Y260" s="1250">
        <v>2.5791516054576982E-2</v>
      </c>
      <c r="Z260" s="1252" t="s">
        <v>586</v>
      </c>
      <c r="AA260" s="1253">
        <f t="shared" si="7"/>
        <v>7.7882696054576983E-2</v>
      </c>
      <c r="AB260" s="887"/>
    </row>
    <row r="261" spans="1:28" s="369" customFormat="1" ht="16.149999999999999" customHeight="1" outlineLevel="1">
      <c r="A261" s="143">
        <f>ROW()</f>
        <v>261</v>
      </c>
      <c r="B261" s="1154"/>
      <c r="C261" s="1154"/>
      <c r="D261" s="44"/>
      <c r="E261" s="44"/>
      <c r="F261" s="1248" t="s">
        <v>967</v>
      </c>
      <c r="G261" s="1248" t="s">
        <v>968</v>
      </c>
      <c r="H261" s="1249" t="s">
        <v>422</v>
      </c>
      <c r="I261" s="1248" t="s">
        <v>599</v>
      </c>
      <c r="J261" s="1250" t="s">
        <v>586</v>
      </c>
      <c r="K261" s="1251" t="s">
        <v>586</v>
      </c>
      <c r="L261" s="1250" t="s">
        <v>586</v>
      </c>
      <c r="M261" s="1251" t="s">
        <v>586</v>
      </c>
      <c r="N261" s="1250" t="s">
        <v>586</v>
      </c>
      <c r="O261" s="1250" t="s">
        <v>586</v>
      </c>
      <c r="P261" s="1250">
        <v>2.4673039999999993E-2</v>
      </c>
      <c r="Q261" s="1252" t="s">
        <v>586</v>
      </c>
      <c r="R261" s="1253">
        <f t="shared" si="6"/>
        <v>2.4673039999999993E-2</v>
      </c>
      <c r="S261" s="1250" t="s">
        <v>586</v>
      </c>
      <c r="T261" s="1254" t="s">
        <v>586</v>
      </c>
      <c r="U261" s="1250" t="s">
        <v>586</v>
      </c>
      <c r="V261" s="1254" t="s">
        <v>586</v>
      </c>
      <c r="W261" s="1250" t="s">
        <v>586</v>
      </c>
      <c r="X261" s="1250" t="s">
        <v>586</v>
      </c>
      <c r="Y261" s="1250">
        <v>2.4673039999999993E-2</v>
      </c>
      <c r="Z261" s="1252" t="s">
        <v>586</v>
      </c>
      <c r="AA261" s="1253">
        <f t="shared" si="7"/>
        <v>2.4673039999999993E-2</v>
      </c>
      <c r="AB261" s="887"/>
    </row>
    <row r="262" spans="1:28" s="369" customFormat="1" ht="16.149999999999999" customHeight="1" outlineLevel="1">
      <c r="A262" s="143">
        <f>ROW()</f>
        <v>262</v>
      </c>
      <c r="B262" s="1154"/>
      <c r="C262" s="1154"/>
      <c r="D262" s="44"/>
      <c r="E262" s="44"/>
      <c r="F262" s="1248" t="s">
        <v>969</v>
      </c>
      <c r="G262" s="1248" t="s">
        <v>968</v>
      </c>
      <c r="H262" s="1249" t="s">
        <v>970</v>
      </c>
      <c r="I262" s="1248" t="s">
        <v>971</v>
      </c>
      <c r="J262" s="1250">
        <v>1.4911765199999998</v>
      </c>
      <c r="K262" s="1251" t="s">
        <v>586</v>
      </c>
      <c r="L262" s="1250">
        <v>7.0619906399999977</v>
      </c>
      <c r="M262" s="1251" t="s">
        <v>586</v>
      </c>
      <c r="N262" s="1250">
        <v>11.558225399999998</v>
      </c>
      <c r="O262" s="1250" t="s">
        <v>586</v>
      </c>
      <c r="P262" s="1250">
        <v>0.28129884000000005</v>
      </c>
      <c r="Q262" s="1252" t="s">
        <v>586</v>
      </c>
      <c r="R262" s="1253">
        <f t="shared" si="6"/>
        <v>20.392691399999997</v>
      </c>
      <c r="S262" s="1250">
        <v>1.8425381999999999</v>
      </c>
      <c r="T262" s="1254" t="s">
        <v>586</v>
      </c>
      <c r="U262" s="1250">
        <v>7.9857486693641579</v>
      </c>
      <c r="V262" s="1254" t="s">
        <v>586</v>
      </c>
      <c r="W262" s="1250">
        <v>13.39704255</v>
      </c>
      <c r="X262" s="1250">
        <v>0</v>
      </c>
      <c r="Y262" s="1250">
        <v>0.28129884000000005</v>
      </c>
      <c r="Z262" s="1252" t="s">
        <v>586</v>
      </c>
      <c r="AA262" s="1253">
        <f t="shared" si="7"/>
        <v>23.50662825936416</v>
      </c>
      <c r="AB262" s="887"/>
    </row>
    <row r="263" spans="1:28" s="369" customFormat="1" ht="16.149999999999999" customHeight="1" outlineLevel="1">
      <c r="A263" s="143">
        <f>ROW()</f>
        <v>263</v>
      </c>
      <c r="B263" s="1154"/>
      <c r="C263" s="1154"/>
      <c r="D263" s="44"/>
      <c r="E263" s="44"/>
      <c r="F263" s="1248" t="s">
        <v>969</v>
      </c>
      <c r="G263" s="1248" t="s">
        <v>968</v>
      </c>
      <c r="H263" s="1249" t="s">
        <v>972</v>
      </c>
      <c r="I263" s="1248" t="s">
        <v>973</v>
      </c>
      <c r="J263" s="1250">
        <v>0.42099924000000005</v>
      </c>
      <c r="K263" s="1251" t="s">
        <v>586</v>
      </c>
      <c r="L263" s="1250">
        <v>3.8290179899999996</v>
      </c>
      <c r="M263" s="1251" t="s">
        <v>586</v>
      </c>
      <c r="N263" s="1250">
        <v>5.8928534400000006</v>
      </c>
      <c r="O263" s="1250" t="s">
        <v>586</v>
      </c>
      <c r="P263" s="1250">
        <v>0.31973879999999993</v>
      </c>
      <c r="Q263" s="1252" t="s">
        <v>586</v>
      </c>
      <c r="R263" s="1253">
        <f t="shared" si="6"/>
        <v>10.46260947</v>
      </c>
      <c r="S263" s="1250">
        <v>0.50260068000000002</v>
      </c>
      <c r="T263" s="1254" t="s">
        <v>586</v>
      </c>
      <c r="U263" s="1250">
        <v>3.9576521251304282</v>
      </c>
      <c r="V263" s="1254" t="s">
        <v>586</v>
      </c>
      <c r="W263" s="1250">
        <v>6.8042336399999996</v>
      </c>
      <c r="X263" s="1250">
        <v>0</v>
      </c>
      <c r="Y263" s="1250">
        <v>0.31973879999999993</v>
      </c>
      <c r="Z263" s="1252" t="s">
        <v>586</v>
      </c>
      <c r="AA263" s="1253">
        <f t="shared" si="7"/>
        <v>11.584225245130428</v>
      </c>
      <c r="AB263" s="887"/>
    </row>
    <row r="264" spans="1:28" s="369" customFormat="1" ht="16.149999999999999" customHeight="1" outlineLevel="1">
      <c r="A264" s="143">
        <f>ROW()</f>
        <v>264</v>
      </c>
      <c r="B264" s="1154"/>
      <c r="C264" s="1154"/>
      <c r="D264" s="44"/>
      <c r="E264" s="44"/>
      <c r="F264" s="1248" t="s">
        <v>969</v>
      </c>
      <c r="G264" s="1248" t="s">
        <v>968</v>
      </c>
      <c r="H264" s="1249" t="s">
        <v>974</v>
      </c>
      <c r="I264" s="1248" t="s">
        <v>975</v>
      </c>
      <c r="J264" s="1250">
        <v>0.76696487999999996</v>
      </c>
      <c r="K264" s="1251" t="s">
        <v>586</v>
      </c>
      <c r="L264" s="1250">
        <v>5.0683252800000016</v>
      </c>
      <c r="M264" s="1251" t="s">
        <v>586</v>
      </c>
      <c r="N264" s="1250">
        <v>7.8968569200000012</v>
      </c>
      <c r="O264" s="1250" t="s">
        <v>586</v>
      </c>
      <c r="P264" s="1250">
        <v>0.28540415999999996</v>
      </c>
      <c r="Q264" s="1252" t="s">
        <v>586</v>
      </c>
      <c r="R264" s="1253">
        <f t="shared" si="6"/>
        <v>14.017551240000003</v>
      </c>
      <c r="S264" s="1250">
        <v>0.94984696000000002</v>
      </c>
      <c r="T264" s="1254" t="s">
        <v>586</v>
      </c>
      <c r="U264" s="1250">
        <v>5.8896941993052812</v>
      </c>
      <c r="V264" s="1254" t="s">
        <v>586</v>
      </c>
      <c r="W264" s="1250">
        <v>8.9824888699999992</v>
      </c>
      <c r="X264" s="1250">
        <v>0</v>
      </c>
      <c r="Y264" s="1250">
        <v>0.28540415999999996</v>
      </c>
      <c r="Z264" s="1252" t="s">
        <v>586</v>
      </c>
      <c r="AA264" s="1253">
        <f t="shared" si="7"/>
        <v>16.10743418930528</v>
      </c>
      <c r="AB264" s="887"/>
    </row>
    <row r="265" spans="1:28" s="369" customFormat="1" ht="16.149999999999999" customHeight="1" outlineLevel="1">
      <c r="A265" s="143">
        <f>ROW()</f>
        <v>265</v>
      </c>
      <c r="B265" s="1154"/>
      <c r="C265" s="1154"/>
      <c r="D265" s="44"/>
      <c r="E265" s="44"/>
      <c r="F265" s="1248" t="s">
        <v>969</v>
      </c>
      <c r="G265" s="1248" t="s">
        <v>968</v>
      </c>
      <c r="H265" s="1249" t="s">
        <v>976</v>
      </c>
      <c r="I265" s="1248" t="s">
        <v>977</v>
      </c>
      <c r="J265" s="1250">
        <v>0.23426496000000008</v>
      </c>
      <c r="K265" s="1251" t="s">
        <v>586</v>
      </c>
      <c r="L265" s="1250">
        <v>1.8987079199999997</v>
      </c>
      <c r="M265" s="1251" t="s">
        <v>586</v>
      </c>
      <c r="N265" s="1250">
        <v>3.1305783599999994</v>
      </c>
      <c r="O265" s="1250" t="s">
        <v>586</v>
      </c>
      <c r="P265" s="1250">
        <v>2.95950684</v>
      </c>
      <c r="Q265" s="1252" t="s">
        <v>586</v>
      </c>
      <c r="R265" s="1253">
        <f t="shared" si="6"/>
        <v>8.2230580799999995</v>
      </c>
      <c r="S265" s="1250">
        <v>0.24933226</v>
      </c>
      <c r="T265" s="1254" t="s">
        <v>586</v>
      </c>
      <c r="U265" s="1250">
        <v>2.2267027078176991</v>
      </c>
      <c r="V265" s="1254" t="s">
        <v>586</v>
      </c>
      <c r="W265" s="1250">
        <v>3.72279442</v>
      </c>
      <c r="X265" s="1250">
        <v>0</v>
      </c>
      <c r="Y265" s="1250">
        <v>2.95950684</v>
      </c>
      <c r="Z265" s="1252" t="s">
        <v>586</v>
      </c>
      <c r="AA265" s="1253">
        <f t="shared" si="7"/>
        <v>9.1583362278176992</v>
      </c>
      <c r="AB265" s="887"/>
    </row>
    <row r="266" spans="1:28" s="369" customFormat="1" ht="16.149999999999999" customHeight="1" outlineLevel="1">
      <c r="A266" s="143">
        <f>ROW()</f>
        <v>266</v>
      </c>
      <c r="B266" s="1154"/>
      <c r="C266" s="1154"/>
      <c r="D266" s="44"/>
      <c r="E266" s="44"/>
      <c r="F266" s="1248" t="s">
        <v>969</v>
      </c>
      <c r="G266" s="1248" t="s">
        <v>968</v>
      </c>
      <c r="H266" s="1249" t="s">
        <v>978</v>
      </c>
      <c r="I266" s="1248" t="s">
        <v>979</v>
      </c>
      <c r="J266" s="1250">
        <v>3.0557279999999996E-2</v>
      </c>
      <c r="K266" s="1251" t="s">
        <v>586</v>
      </c>
      <c r="L266" s="1250">
        <v>0.11609351999999996</v>
      </c>
      <c r="M266" s="1251" t="s">
        <v>586</v>
      </c>
      <c r="N266" s="1250">
        <v>0.83409875999999994</v>
      </c>
      <c r="O266" s="1250" t="s">
        <v>586</v>
      </c>
      <c r="P266" s="1250" t="s">
        <v>586</v>
      </c>
      <c r="Q266" s="1252" t="s">
        <v>586</v>
      </c>
      <c r="R266" s="1253">
        <f t="shared" si="6"/>
        <v>0.98074955999999991</v>
      </c>
      <c r="S266" s="1250">
        <v>3.7681660000000006E-2</v>
      </c>
      <c r="T266" s="1254" t="s">
        <v>586</v>
      </c>
      <c r="U266" s="1250">
        <v>0.14248696796908333</v>
      </c>
      <c r="V266" s="1254" t="s">
        <v>586</v>
      </c>
      <c r="W266" s="1250">
        <v>0.95507146999999992</v>
      </c>
      <c r="X266" s="1250">
        <v>0</v>
      </c>
      <c r="Y266" s="1250" t="s">
        <v>586</v>
      </c>
      <c r="Z266" s="1252" t="s">
        <v>586</v>
      </c>
      <c r="AA266" s="1253">
        <f t="shared" si="7"/>
        <v>1.1352400979690833</v>
      </c>
      <c r="AB266" s="887"/>
    </row>
    <row r="267" spans="1:28" s="369" customFormat="1" ht="16.149999999999999" customHeight="1" outlineLevel="1">
      <c r="A267" s="143">
        <f>ROW()</f>
        <v>267</v>
      </c>
      <c r="B267" s="1154"/>
      <c r="C267" s="1154"/>
      <c r="D267" s="44"/>
      <c r="E267" s="44"/>
      <c r="F267" s="1248" t="s">
        <v>969</v>
      </c>
      <c r="G267" s="1248" t="s">
        <v>968</v>
      </c>
      <c r="H267" s="1249" t="s">
        <v>980</v>
      </c>
      <c r="I267" s="1248" t="s">
        <v>981</v>
      </c>
      <c r="J267" s="1250">
        <v>0.52709447999999981</v>
      </c>
      <c r="K267" s="1251" t="s">
        <v>586</v>
      </c>
      <c r="L267" s="1250">
        <v>4.9157259599999996</v>
      </c>
      <c r="M267" s="1251" t="s">
        <v>586</v>
      </c>
      <c r="N267" s="1250">
        <v>7.7993648400000009</v>
      </c>
      <c r="O267" s="1250" t="s">
        <v>586</v>
      </c>
      <c r="P267" s="1250">
        <v>0.12080088000000001</v>
      </c>
      <c r="Q267" s="1252" t="s">
        <v>586</v>
      </c>
      <c r="R267" s="1253">
        <f t="shared" si="6"/>
        <v>13.362986160000002</v>
      </c>
      <c r="S267" s="1250">
        <v>0.63639860999999998</v>
      </c>
      <c r="T267" s="1254" t="s">
        <v>586</v>
      </c>
      <c r="U267" s="1250">
        <v>5.7323204761603996</v>
      </c>
      <c r="V267" s="1254" t="s">
        <v>586</v>
      </c>
      <c r="W267" s="1250">
        <v>9.0138698399999999</v>
      </c>
      <c r="X267" s="1250">
        <v>0</v>
      </c>
      <c r="Y267" s="1250">
        <v>0.12080088000000001</v>
      </c>
      <c r="Z267" s="1252" t="s">
        <v>586</v>
      </c>
      <c r="AA267" s="1253">
        <f t="shared" si="7"/>
        <v>15.503389806160399</v>
      </c>
      <c r="AB267" s="887"/>
    </row>
    <row r="268" spans="1:28" s="369" customFormat="1" ht="16.149999999999999" customHeight="1" outlineLevel="1">
      <c r="A268" s="143">
        <f>ROW()</f>
        <v>268</v>
      </c>
      <c r="B268" s="1154"/>
      <c r="C268" s="1154"/>
      <c r="D268" s="44"/>
      <c r="E268" s="44"/>
      <c r="F268" s="1248" t="s">
        <v>969</v>
      </c>
      <c r="G268" s="1248" t="s">
        <v>968</v>
      </c>
      <c r="H268" s="1249" t="s">
        <v>837</v>
      </c>
      <c r="I268" s="1248" t="s">
        <v>982</v>
      </c>
      <c r="J268" s="1250">
        <v>0.80670060000000021</v>
      </c>
      <c r="K268" s="1251" t="s">
        <v>586</v>
      </c>
      <c r="L268" s="1250">
        <v>5.669861280000001</v>
      </c>
      <c r="M268" s="1251" t="s">
        <v>586</v>
      </c>
      <c r="N268" s="1250">
        <v>8.5684688400000013</v>
      </c>
      <c r="O268" s="1250" t="s">
        <v>586</v>
      </c>
      <c r="P268" s="1250" t="s">
        <v>586</v>
      </c>
      <c r="Q268" s="1252" t="s">
        <v>586</v>
      </c>
      <c r="R268" s="1253">
        <f t="shared" si="6"/>
        <v>15.045030720000003</v>
      </c>
      <c r="S268" s="1250">
        <v>0.98310009999999992</v>
      </c>
      <c r="T268" s="1254" t="s">
        <v>586</v>
      </c>
      <c r="U268" s="1250">
        <v>6.5747389288693316</v>
      </c>
      <c r="V268" s="1254" t="s">
        <v>586</v>
      </c>
      <c r="W268" s="1250">
        <v>9.8239614499999988</v>
      </c>
      <c r="X268" s="1250">
        <v>0</v>
      </c>
      <c r="Y268" s="1250" t="s">
        <v>586</v>
      </c>
      <c r="Z268" s="1252" t="s">
        <v>586</v>
      </c>
      <c r="AA268" s="1253">
        <f t="shared" si="7"/>
        <v>17.38180047886933</v>
      </c>
      <c r="AB268" s="887"/>
    </row>
    <row r="269" spans="1:28" s="369" customFormat="1" ht="16.149999999999999" customHeight="1" outlineLevel="1">
      <c r="A269" s="143">
        <f>ROW()</f>
        <v>269</v>
      </c>
      <c r="B269" s="1154"/>
      <c r="C269" s="1154"/>
      <c r="D269" s="44"/>
      <c r="E269" s="44"/>
      <c r="F269" s="1248" t="s">
        <v>969</v>
      </c>
      <c r="G269" s="1248" t="s">
        <v>968</v>
      </c>
      <c r="H269" s="1249" t="s">
        <v>623</v>
      </c>
      <c r="I269" s="1248" t="s">
        <v>624</v>
      </c>
      <c r="J269" s="1250">
        <v>0.58145616</v>
      </c>
      <c r="K269" s="1251" t="s">
        <v>586</v>
      </c>
      <c r="L269" s="1250">
        <v>2.0259323999999999</v>
      </c>
      <c r="M269" s="1251" t="s">
        <v>586</v>
      </c>
      <c r="N269" s="1250">
        <v>3.8671850399999994</v>
      </c>
      <c r="O269" s="1250" t="s">
        <v>586</v>
      </c>
      <c r="P269" s="1250" t="s">
        <v>586</v>
      </c>
      <c r="Q269" s="1252" t="s">
        <v>586</v>
      </c>
      <c r="R269" s="1253">
        <f t="shared" si="6"/>
        <v>6.4745735999999994</v>
      </c>
      <c r="S269" s="1250">
        <v>0.71930733999999996</v>
      </c>
      <c r="T269" s="1254" t="s">
        <v>586</v>
      </c>
      <c r="U269" s="1250">
        <v>2.2812636653066107</v>
      </c>
      <c r="V269" s="1254" t="s">
        <v>586</v>
      </c>
      <c r="W269" s="1250">
        <v>4.42914561</v>
      </c>
      <c r="X269" s="1250">
        <v>0</v>
      </c>
      <c r="Y269" s="1250" t="s">
        <v>586</v>
      </c>
      <c r="Z269" s="1252" t="s">
        <v>586</v>
      </c>
      <c r="AA269" s="1253">
        <f t="shared" si="7"/>
        <v>7.4297166153066101</v>
      </c>
      <c r="AB269" s="887"/>
    </row>
    <row r="270" spans="1:28" s="369" customFormat="1" ht="16.149999999999999" customHeight="1" outlineLevel="1">
      <c r="A270" s="143">
        <f>ROW()</f>
        <v>270</v>
      </c>
      <c r="B270" s="1154"/>
      <c r="C270" s="1154"/>
      <c r="D270" s="44"/>
      <c r="E270" s="44"/>
      <c r="F270" s="1248" t="s">
        <v>969</v>
      </c>
      <c r="G270" s="1248" t="s">
        <v>968</v>
      </c>
      <c r="H270" s="1249" t="s">
        <v>983</v>
      </c>
      <c r="I270" s="1248" t="s">
        <v>984</v>
      </c>
      <c r="J270" s="1250">
        <v>1.1797402799999999</v>
      </c>
      <c r="K270" s="1251" t="s">
        <v>586</v>
      </c>
      <c r="L270" s="1250">
        <v>4.9618988399999999</v>
      </c>
      <c r="M270" s="1251" t="s">
        <v>586</v>
      </c>
      <c r="N270" s="1250">
        <v>7.7127052799999971</v>
      </c>
      <c r="O270" s="1250" t="s">
        <v>586</v>
      </c>
      <c r="P270" s="1250">
        <v>0.35657711999999997</v>
      </c>
      <c r="Q270" s="1252" t="s">
        <v>586</v>
      </c>
      <c r="R270" s="1253">
        <f t="shared" si="6"/>
        <v>14.210921519999998</v>
      </c>
      <c r="S270" s="1250">
        <v>1.35144774</v>
      </c>
      <c r="T270" s="1254" t="s">
        <v>586</v>
      </c>
      <c r="U270" s="1250">
        <v>5.5082381801398128</v>
      </c>
      <c r="V270" s="1254" t="s">
        <v>586</v>
      </c>
      <c r="W270" s="1250">
        <v>8.9426713200000005</v>
      </c>
      <c r="X270" s="1250">
        <v>0</v>
      </c>
      <c r="Y270" s="1250">
        <v>0.35657711999999997</v>
      </c>
      <c r="Z270" s="1252" t="s">
        <v>586</v>
      </c>
      <c r="AA270" s="1253">
        <f t="shared" si="7"/>
        <v>16.158934360139813</v>
      </c>
      <c r="AB270" s="887"/>
    </row>
    <row r="271" spans="1:28" s="369" customFormat="1" ht="16.149999999999999" customHeight="1" outlineLevel="1">
      <c r="A271" s="143">
        <f>ROW()</f>
        <v>271</v>
      </c>
      <c r="B271" s="1154"/>
      <c r="C271" s="1154"/>
      <c r="D271" s="44"/>
      <c r="E271" s="44"/>
      <c r="F271" s="1248" t="s">
        <v>969</v>
      </c>
      <c r="G271" s="1248" t="s">
        <v>968</v>
      </c>
      <c r="H271" s="1249" t="s">
        <v>890</v>
      </c>
      <c r="I271" s="1248" t="s">
        <v>891</v>
      </c>
      <c r="J271" s="1250">
        <v>1.7380866000000004</v>
      </c>
      <c r="K271" s="1251" t="s">
        <v>586</v>
      </c>
      <c r="L271" s="1250">
        <v>16.361565359999997</v>
      </c>
      <c r="M271" s="1251" t="s">
        <v>586</v>
      </c>
      <c r="N271" s="1250">
        <v>27.806902200000007</v>
      </c>
      <c r="O271" s="1250" t="s">
        <v>586</v>
      </c>
      <c r="P271" s="1250">
        <v>0.11178708000000002</v>
      </c>
      <c r="Q271" s="1252" t="s">
        <v>586</v>
      </c>
      <c r="R271" s="1253">
        <f t="shared" si="6"/>
        <v>46.018341239999998</v>
      </c>
      <c r="S271" s="1250">
        <v>2.3485694800000001</v>
      </c>
      <c r="T271" s="1254" t="s">
        <v>586</v>
      </c>
      <c r="U271" s="1250">
        <v>18.262517705786333</v>
      </c>
      <c r="V271" s="1254" t="s">
        <v>586</v>
      </c>
      <c r="W271" s="1250">
        <v>31.32673673</v>
      </c>
      <c r="X271" s="1250">
        <v>0</v>
      </c>
      <c r="Y271" s="1250">
        <v>0.11178708000000002</v>
      </c>
      <c r="Z271" s="1252" t="s">
        <v>586</v>
      </c>
      <c r="AA271" s="1253">
        <f t="shared" si="7"/>
        <v>52.049610995786331</v>
      </c>
      <c r="AB271" s="887"/>
    </row>
    <row r="272" spans="1:28" s="369" customFormat="1" ht="16.149999999999999" customHeight="1" outlineLevel="1">
      <c r="A272" s="143">
        <f>ROW()</f>
        <v>272</v>
      </c>
      <c r="B272" s="1154"/>
      <c r="C272" s="1154"/>
      <c r="D272" s="44"/>
      <c r="E272" s="44"/>
      <c r="F272" s="1248" t="s">
        <v>969</v>
      </c>
      <c r="G272" s="1248" t="s">
        <v>968</v>
      </c>
      <c r="H272" s="1249" t="s">
        <v>985</v>
      </c>
      <c r="I272" s="1248" t="s">
        <v>986</v>
      </c>
      <c r="J272" s="1250">
        <v>0.90706319999999985</v>
      </c>
      <c r="K272" s="1251" t="s">
        <v>586</v>
      </c>
      <c r="L272" s="1250">
        <v>2.6884854000000002</v>
      </c>
      <c r="M272" s="1251" t="s">
        <v>586</v>
      </c>
      <c r="N272" s="1250">
        <v>5.145414360000002</v>
      </c>
      <c r="O272" s="1250" t="s">
        <v>586</v>
      </c>
      <c r="P272" s="1250">
        <v>0.49292759999999997</v>
      </c>
      <c r="Q272" s="1252" t="s">
        <v>586</v>
      </c>
      <c r="R272" s="1253">
        <f t="shared" si="6"/>
        <v>9.2338905600000007</v>
      </c>
      <c r="S272" s="1250">
        <v>1.07744262</v>
      </c>
      <c r="T272" s="1254" t="s">
        <v>586</v>
      </c>
      <c r="U272" s="1250">
        <v>2.8652024391010689</v>
      </c>
      <c r="V272" s="1254" t="s">
        <v>586</v>
      </c>
      <c r="W272" s="1250">
        <v>6.0713734199999996</v>
      </c>
      <c r="X272" s="1250">
        <v>0</v>
      </c>
      <c r="Y272" s="1250">
        <v>0.49292759999999997</v>
      </c>
      <c r="Z272" s="1252" t="s">
        <v>586</v>
      </c>
      <c r="AA272" s="1253">
        <f t="shared" si="7"/>
        <v>10.506946079101068</v>
      </c>
      <c r="AB272" s="887"/>
    </row>
    <row r="273" spans="1:28" s="369" customFormat="1" ht="16.149999999999999" customHeight="1" outlineLevel="1">
      <c r="A273" s="143">
        <f>ROW()</f>
        <v>273</v>
      </c>
      <c r="B273" s="1154"/>
      <c r="C273" s="1154"/>
      <c r="D273" s="44"/>
      <c r="E273" s="44"/>
      <c r="F273" s="1248" t="s">
        <v>969</v>
      </c>
      <c r="G273" s="1248" t="s">
        <v>968</v>
      </c>
      <c r="H273" s="1249" t="s">
        <v>987</v>
      </c>
      <c r="I273" s="1248" t="s">
        <v>988</v>
      </c>
      <c r="J273" s="1250">
        <v>1.2587240399999999</v>
      </c>
      <c r="K273" s="1251" t="s">
        <v>586</v>
      </c>
      <c r="L273" s="1250">
        <v>3.2100029499999998</v>
      </c>
      <c r="M273" s="1251" t="s">
        <v>586</v>
      </c>
      <c r="N273" s="1250">
        <v>6.5319680399999998</v>
      </c>
      <c r="O273" s="1250" t="s">
        <v>586</v>
      </c>
      <c r="P273" s="1250">
        <v>2.3351880000000005E-2</v>
      </c>
      <c r="Q273" s="1252" t="s">
        <v>586</v>
      </c>
      <c r="R273" s="1253">
        <f t="shared" si="6"/>
        <v>11.024046909999999</v>
      </c>
      <c r="S273" s="1250">
        <v>1.5591856499999999</v>
      </c>
      <c r="T273" s="1254" t="s">
        <v>586</v>
      </c>
      <c r="U273" s="1250">
        <v>3.6496764721232022</v>
      </c>
      <c r="V273" s="1254" t="s">
        <v>586</v>
      </c>
      <c r="W273" s="1250">
        <v>7.6551208200000005</v>
      </c>
      <c r="X273" s="1250">
        <v>0</v>
      </c>
      <c r="Y273" s="1250">
        <v>2.3351880000000005E-2</v>
      </c>
      <c r="Z273" s="1252" t="s">
        <v>586</v>
      </c>
      <c r="AA273" s="1253">
        <f t="shared" si="7"/>
        <v>12.887334822123202</v>
      </c>
      <c r="AB273" s="887"/>
    </row>
    <row r="274" spans="1:28" s="369" customFormat="1" ht="16.149999999999999" customHeight="1" outlineLevel="1">
      <c r="A274" s="143">
        <f>ROW()</f>
        <v>274</v>
      </c>
      <c r="B274" s="1154"/>
      <c r="C274" s="1154"/>
      <c r="D274" s="44"/>
      <c r="E274" s="44"/>
      <c r="F274" s="1248" t="s">
        <v>969</v>
      </c>
      <c r="G274" s="1248" t="s">
        <v>968</v>
      </c>
      <c r="H274" s="1249" t="s">
        <v>989</v>
      </c>
      <c r="I274" s="1248" t="s">
        <v>990</v>
      </c>
      <c r="J274" s="1250">
        <v>0.30433463999999999</v>
      </c>
      <c r="K274" s="1251" t="s">
        <v>586</v>
      </c>
      <c r="L274" s="1250">
        <v>2.06650548</v>
      </c>
      <c r="M274" s="1251" t="s">
        <v>586</v>
      </c>
      <c r="N274" s="1250">
        <v>3.6288711600000005</v>
      </c>
      <c r="O274" s="1250" t="s">
        <v>586</v>
      </c>
      <c r="P274" s="1250">
        <v>2.23117236</v>
      </c>
      <c r="Q274" s="1252" t="s">
        <v>586</v>
      </c>
      <c r="R274" s="1253">
        <f t="shared" si="6"/>
        <v>8.2308836400000001</v>
      </c>
      <c r="S274" s="1250">
        <v>0.32497940999999997</v>
      </c>
      <c r="T274" s="1254" t="s">
        <v>586</v>
      </c>
      <c r="U274" s="1250">
        <v>2.3128911050887426</v>
      </c>
      <c r="V274" s="1254" t="s">
        <v>586</v>
      </c>
      <c r="W274" s="1250">
        <v>4.1465437300000003</v>
      </c>
      <c r="X274" s="1250">
        <v>0</v>
      </c>
      <c r="Y274" s="1250">
        <v>2.23117236</v>
      </c>
      <c r="Z274" s="1252" t="s">
        <v>586</v>
      </c>
      <c r="AA274" s="1253">
        <f t="shared" si="7"/>
        <v>9.0155866050887425</v>
      </c>
      <c r="AB274" s="887"/>
    </row>
    <row r="275" spans="1:28" s="369" customFormat="1" ht="16.149999999999999" customHeight="1" outlineLevel="1">
      <c r="A275" s="143">
        <f>ROW()</f>
        <v>275</v>
      </c>
      <c r="B275" s="1154"/>
      <c r="C275" s="1154"/>
      <c r="D275" s="44"/>
      <c r="E275" s="44"/>
      <c r="F275" s="1248" t="s">
        <v>969</v>
      </c>
      <c r="G275" s="1248" t="s">
        <v>968</v>
      </c>
      <c r="H275" s="1249" t="s">
        <v>991</v>
      </c>
      <c r="I275" s="1248" t="s">
        <v>992</v>
      </c>
      <c r="J275" s="1250">
        <v>0.28666559999999991</v>
      </c>
      <c r="K275" s="1251" t="s">
        <v>586</v>
      </c>
      <c r="L275" s="1250">
        <v>1.3402972799999995</v>
      </c>
      <c r="M275" s="1251" t="s">
        <v>586</v>
      </c>
      <c r="N275" s="1250">
        <v>2.0581657200000003</v>
      </c>
      <c r="O275" s="1250" t="s">
        <v>586</v>
      </c>
      <c r="P275" s="1250" t="s">
        <v>586</v>
      </c>
      <c r="Q275" s="1252" t="s">
        <v>586</v>
      </c>
      <c r="R275" s="1253">
        <f t="shared" si="6"/>
        <v>3.6851285999999996</v>
      </c>
      <c r="S275" s="1250">
        <v>0.35097160999999999</v>
      </c>
      <c r="T275" s="1254" t="s">
        <v>586</v>
      </c>
      <c r="U275" s="1250">
        <v>1.5572217324102706</v>
      </c>
      <c r="V275" s="1254" t="s">
        <v>586</v>
      </c>
      <c r="W275" s="1250">
        <v>2.39144047</v>
      </c>
      <c r="X275" s="1250">
        <v>0</v>
      </c>
      <c r="Y275" s="1250" t="s">
        <v>586</v>
      </c>
      <c r="Z275" s="1252" t="s">
        <v>586</v>
      </c>
      <c r="AA275" s="1253">
        <f t="shared" si="7"/>
        <v>4.2996338124102707</v>
      </c>
      <c r="AB275" s="887"/>
    </row>
    <row r="276" spans="1:28" s="369" customFormat="1" ht="16.149999999999999" customHeight="1" outlineLevel="1">
      <c r="A276" s="143">
        <f>ROW()</f>
        <v>276</v>
      </c>
      <c r="B276" s="1154"/>
      <c r="C276" s="1154"/>
      <c r="D276" s="44"/>
      <c r="E276" s="44"/>
      <c r="F276" s="1248" t="s">
        <v>969</v>
      </c>
      <c r="G276" s="1248" t="s">
        <v>968</v>
      </c>
      <c r="H276" s="1249" t="s">
        <v>993</v>
      </c>
      <c r="I276" s="1248" t="s">
        <v>994</v>
      </c>
      <c r="J276" s="1250">
        <v>1.3221868800000001</v>
      </c>
      <c r="K276" s="1251" t="s">
        <v>586</v>
      </c>
      <c r="L276" s="1250">
        <v>4.6309822800000005</v>
      </c>
      <c r="M276" s="1251" t="s">
        <v>586</v>
      </c>
      <c r="N276" s="1250">
        <v>5.8928534400000006</v>
      </c>
      <c r="O276" s="1250" t="s">
        <v>586</v>
      </c>
      <c r="P276" s="1250">
        <v>5.2843319999999999E-2</v>
      </c>
      <c r="Q276" s="1252" t="s">
        <v>586</v>
      </c>
      <c r="R276" s="1253">
        <f t="shared" si="6"/>
        <v>11.89886592</v>
      </c>
      <c r="S276" s="1250">
        <v>1.67279833</v>
      </c>
      <c r="T276" s="1254" t="s">
        <v>586</v>
      </c>
      <c r="U276" s="1250">
        <v>5.2762486545872331</v>
      </c>
      <c r="V276" s="1254" t="s">
        <v>586</v>
      </c>
      <c r="W276" s="1250">
        <v>6.7521313300000001</v>
      </c>
      <c r="X276" s="1250">
        <v>0</v>
      </c>
      <c r="Y276" s="1250">
        <v>5.2843319999999999E-2</v>
      </c>
      <c r="Z276" s="1252" t="s">
        <v>586</v>
      </c>
      <c r="AA276" s="1253">
        <f t="shared" si="7"/>
        <v>13.754021634587232</v>
      </c>
      <c r="AB276" s="887"/>
    </row>
    <row r="277" spans="1:28" s="369" customFormat="1" ht="16.149999999999999" customHeight="1" outlineLevel="1">
      <c r="A277" s="143">
        <f>ROW()</f>
        <v>277</v>
      </c>
      <c r="B277" s="1154"/>
      <c r="C277" s="1154"/>
      <c r="D277" s="44"/>
      <c r="E277" s="44"/>
      <c r="F277" s="1248" t="s">
        <v>969</v>
      </c>
      <c r="G277" s="1248" t="s">
        <v>968</v>
      </c>
      <c r="H277" s="1249" t="s">
        <v>422</v>
      </c>
      <c r="I277" s="1248" t="s">
        <v>599</v>
      </c>
      <c r="J277" s="1250" t="s">
        <v>586</v>
      </c>
      <c r="K277" s="1251" t="s">
        <v>586</v>
      </c>
      <c r="L277" s="1250">
        <v>0</v>
      </c>
      <c r="M277" s="1251" t="s">
        <v>586</v>
      </c>
      <c r="N277" s="1250" t="s">
        <v>586</v>
      </c>
      <c r="O277" s="1250">
        <v>0.13632984000000004</v>
      </c>
      <c r="P277" s="1250" t="s">
        <v>586</v>
      </c>
      <c r="Q277" s="1252" t="s">
        <v>586</v>
      </c>
      <c r="R277" s="1253">
        <f t="shared" si="6"/>
        <v>0.13632984000000004</v>
      </c>
      <c r="S277" s="1250">
        <v>0</v>
      </c>
      <c r="T277" s="1254" t="s">
        <v>586</v>
      </c>
      <c r="U277" s="1250">
        <v>0</v>
      </c>
      <c r="V277" s="1254" t="s">
        <v>586</v>
      </c>
      <c r="W277" s="1250">
        <v>0</v>
      </c>
      <c r="X277" s="1250">
        <v>0.10161834</v>
      </c>
      <c r="Y277" s="1250" t="s">
        <v>586</v>
      </c>
      <c r="Z277" s="1252" t="s">
        <v>586</v>
      </c>
      <c r="AA277" s="1253">
        <f t="shared" si="7"/>
        <v>0.10161834</v>
      </c>
      <c r="AB277" s="887"/>
    </row>
    <row r="278" spans="1:28" s="369" customFormat="1" ht="16.149999999999999" customHeight="1" outlineLevel="1">
      <c r="A278" s="143">
        <f>ROW()</f>
        <v>278</v>
      </c>
      <c r="B278" s="1154"/>
      <c r="C278" s="1154"/>
      <c r="D278" s="44"/>
      <c r="E278" s="44"/>
      <c r="F278" s="1248" t="s">
        <v>995</v>
      </c>
      <c r="G278" s="1248" t="s">
        <v>996</v>
      </c>
      <c r="H278" s="1249" t="s">
        <v>997</v>
      </c>
      <c r="I278" s="1248" t="s">
        <v>998</v>
      </c>
      <c r="J278" s="1250">
        <v>0.61513247999999998</v>
      </c>
      <c r="K278" s="1251" t="s">
        <v>586</v>
      </c>
      <c r="L278" s="1250">
        <v>0.93264011999999996</v>
      </c>
      <c r="M278" s="1251" t="s">
        <v>586</v>
      </c>
      <c r="N278" s="1250">
        <v>2.2385417999999992</v>
      </c>
      <c r="O278" s="1250" t="s">
        <v>586</v>
      </c>
      <c r="P278" s="1250">
        <v>0.10860779999999998</v>
      </c>
      <c r="Q278" s="1252" t="s">
        <v>586</v>
      </c>
      <c r="R278" s="1253">
        <f t="shared" si="6"/>
        <v>3.8949221999999994</v>
      </c>
      <c r="S278" s="1250">
        <v>0.76052306000000003</v>
      </c>
      <c r="T278" s="1254" t="s">
        <v>586</v>
      </c>
      <c r="U278" s="1250">
        <v>1.1218097659724928</v>
      </c>
      <c r="V278" s="1254" t="s">
        <v>586</v>
      </c>
      <c r="W278" s="1250">
        <v>2.6261162599999999</v>
      </c>
      <c r="X278" s="1250">
        <v>0</v>
      </c>
      <c r="Y278" s="1250">
        <v>0.10860779999999998</v>
      </c>
      <c r="Z278" s="1252" t="s">
        <v>586</v>
      </c>
      <c r="AA278" s="1253">
        <f t="shared" si="7"/>
        <v>4.6170568859724925</v>
      </c>
      <c r="AB278" s="887"/>
    </row>
    <row r="279" spans="1:28" s="369" customFormat="1" ht="16.149999999999999" customHeight="1" outlineLevel="1">
      <c r="A279" s="143">
        <f>ROW()</f>
        <v>279</v>
      </c>
      <c r="B279" s="1154"/>
      <c r="C279" s="1154"/>
      <c r="D279" s="44"/>
      <c r="E279" s="44"/>
      <c r="F279" s="1248" t="s">
        <v>995</v>
      </c>
      <c r="G279" s="1248" t="s">
        <v>996</v>
      </c>
      <c r="H279" s="1249" t="s">
        <v>849</v>
      </c>
      <c r="I279" s="1248" t="s">
        <v>999</v>
      </c>
      <c r="J279" s="1250">
        <v>0.62568071999999997</v>
      </c>
      <c r="K279" s="1251" t="s">
        <v>586</v>
      </c>
      <c r="L279" s="1250">
        <v>0.81166307999999976</v>
      </c>
      <c r="M279" s="1251" t="s">
        <v>586</v>
      </c>
      <c r="N279" s="1250">
        <v>1.9261870800000003</v>
      </c>
      <c r="O279" s="1250" t="s">
        <v>586</v>
      </c>
      <c r="P279" s="1250">
        <v>0.49268472000000002</v>
      </c>
      <c r="Q279" s="1252" t="s">
        <v>586</v>
      </c>
      <c r="R279" s="1253">
        <f t="shared" si="6"/>
        <v>3.8562156000000001</v>
      </c>
      <c r="S279" s="1250">
        <v>0.77232626999999998</v>
      </c>
      <c r="T279" s="1254" t="s">
        <v>586</v>
      </c>
      <c r="U279" s="1250">
        <v>0.97385191470830479</v>
      </c>
      <c r="V279" s="1254" t="s">
        <v>586</v>
      </c>
      <c r="W279" s="1250">
        <v>2.24350564</v>
      </c>
      <c r="X279" s="1250">
        <v>0</v>
      </c>
      <c r="Y279" s="1250">
        <v>0.49268472000000002</v>
      </c>
      <c r="Z279" s="1252" t="s">
        <v>586</v>
      </c>
      <c r="AA279" s="1253">
        <f t="shared" si="7"/>
        <v>4.4823685447083044</v>
      </c>
      <c r="AB279" s="887"/>
    </row>
    <row r="280" spans="1:28" s="369" customFormat="1" ht="16.149999999999999" customHeight="1" outlineLevel="1">
      <c r="A280" s="143">
        <f>ROW()</f>
        <v>280</v>
      </c>
      <c r="B280" s="1154"/>
      <c r="C280" s="1154"/>
      <c r="D280" s="44"/>
      <c r="E280" s="44"/>
      <c r="F280" s="1248" t="s">
        <v>995</v>
      </c>
      <c r="G280" s="1248" t="s">
        <v>996</v>
      </c>
      <c r="H280" s="1249" t="s">
        <v>422</v>
      </c>
      <c r="I280" s="1248" t="s">
        <v>599</v>
      </c>
      <c r="J280" s="1250" t="s">
        <v>586</v>
      </c>
      <c r="K280" s="1251" t="s">
        <v>586</v>
      </c>
      <c r="L280" s="1250" t="s">
        <v>586</v>
      </c>
      <c r="M280" s="1251" t="s">
        <v>586</v>
      </c>
      <c r="N280" s="1250" t="s">
        <v>586</v>
      </c>
      <c r="O280" s="1250">
        <v>4.3942799999999995E-3</v>
      </c>
      <c r="P280" s="1250" t="s">
        <v>586</v>
      </c>
      <c r="Q280" s="1252" t="s">
        <v>586</v>
      </c>
      <c r="R280" s="1253">
        <f t="shared" si="6"/>
        <v>4.3942799999999995E-3</v>
      </c>
      <c r="S280" s="1250">
        <v>0</v>
      </c>
      <c r="T280" s="1254" t="s">
        <v>586</v>
      </c>
      <c r="U280" s="1250">
        <v>0</v>
      </c>
      <c r="V280" s="1254" t="s">
        <v>586</v>
      </c>
      <c r="W280" s="1250">
        <v>0</v>
      </c>
      <c r="X280" s="1250">
        <v>3.3673000000000002E-3</v>
      </c>
      <c r="Y280" s="1250">
        <v>1.2915576255591055</v>
      </c>
      <c r="Z280" s="1252" t="s">
        <v>586</v>
      </c>
      <c r="AA280" s="1253">
        <f t="shared" si="7"/>
        <v>1.2949249255591055</v>
      </c>
      <c r="AB280" s="887"/>
    </row>
    <row r="281" spans="1:28" s="369" customFormat="1" ht="16.149999999999999" customHeight="1" outlineLevel="1">
      <c r="A281" s="143">
        <f>ROW()</f>
        <v>281</v>
      </c>
      <c r="B281" s="1154"/>
      <c r="C281" s="1154"/>
      <c r="D281" s="44"/>
      <c r="E281" s="44"/>
      <c r="F281" s="1248" t="s">
        <v>1000</v>
      </c>
      <c r="G281" s="1248" t="s">
        <v>1001</v>
      </c>
      <c r="H281" s="1249" t="s">
        <v>1002</v>
      </c>
      <c r="I281" s="1248" t="s">
        <v>1003</v>
      </c>
      <c r="J281" s="1250">
        <v>1.3789439999999995E-2</v>
      </c>
      <c r="K281" s="1251" t="s">
        <v>586</v>
      </c>
      <c r="L281" s="1250">
        <v>9.1997280000000015E-2</v>
      </c>
      <c r="M281" s="1251" t="s">
        <v>586</v>
      </c>
      <c r="N281" s="1250">
        <v>0.26516519999999999</v>
      </c>
      <c r="O281" s="1250" t="s">
        <v>586</v>
      </c>
      <c r="P281" s="1250">
        <v>0.15891851999999992</v>
      </c>
      <c r="Q281" s="1252" t="s">
        <v>586</v>
      </c>
      <c r="R281" s="1253">
        <f t="shared" si="6"/>
        <v>0.52987043999999994</v>
      </c>
      <c r="S281" s="1250">
        <v>1.6975799999999999E-2</v>
      </c>
      <c r="T281" s="1254" t="s">
        <v>586</v>
      </c>
      <c r="U281" s="1250">
        <v>0.10047077579908156</v>
      </c>
      <c r="V281" s="1254" t="s">
        <v>586</v>
      </c>
      <c r="W281" s="1250">
        <v>0.40777896000000002</v>
      </c>
      <c r="X281" s="1250">
        <v>0</v>
      </c>
      <c r="Y281" s="1250">
        <v>0.15891851999999992</v>
      </c>
      <c r="Z281" s="1252" t="s">
        <v>586</v>
      </c>
      <c r="AA281" s="1253">
        <f t="shared" si="7"/>
        <v>0.68414405579908155</v>
      </c>
      <c r="AB281" s="887"/>
    </row>
    <row r="282" spans="1:28" s="369" customFormat="1" ht="16.149999999999999" customHeight="1" outlineLevel="1">
      <c r="A282" s="143">
        <f>ROW()</f>
        <v>282</v>
      </c>
      <c r="B282" s="1154"/>
      <c r="C282" s="1154"/>
      <c r="D282" s="44"/>
      <c r="E282" s="44"/>
      <c r="F282" s="1248" t="s">
        <v>1000</v>
      </c>
      <c r="G282" s="1248" t="s">
        <v>1001</v>
      </c>
      <c r="H282" s="1249" t="s">
        <v>1004</v>
      </c>
      <c r="I282" s="1248" t="s">
        <v>1005</v>
      </c>
      <c r="J282" s="1250">
        <v>0.56241216000000005</v>
      </c>
      <c r="K282" s="1251" t="s">
        <v>586</v>
      </c>
      <c r="L282" s="1250">
        <v>0.58508687999999998</v>
      </c>
      <c r="M282" s="1251" t="s">
        <v>586</v>
      </c>
      <c r="N282" s="1250">
        <v>2.5938732000000004</v>
      </c>
      <c r="O282" s="1250" t="s">
        <v>586</v>
      </c>
      <c r="P282" s="1250">
        <v>5.1408000000000002E-2</v>
      </c>
      <c r="Q282" s="1252" t="s">
        <v>586</v>
      </c>
      <c r="R282" s="1253">
        <f t="shared" si="6"/>
        <v>3.7927802400000004</v>
      </c>
      <c r="S282" s="1250">
        <v>0.68904670999999995</v>
      </c>
      <c r="T282" s="1254" t="s">
        <v>586</v>
      </c>
      <c r="U282" s="1250">
        <v>0.64839914938950094</v>
      </c>
      <c r="V282" s="1254" t="s">
        <v>586</v>
      </c>
      <c r="W282" s="1250">
        <v>3.09317916</v>
      </c>
      <c r="X282" s="1250">
        <v>0</v>
      </c>
      <c r="Y282" s="1250">
        <v>5.1408000000000002E-2</v>
      </c>
      <c r="Z282" s="1252" t="s">
        <v>586</v>
      </c>
      <c r="AA282" s="1253">
        <f t="shared" si="7"/>
        <v>4.482033019389501</v>
      </c>
      <c r="AB282" s="887"/>
    </row>
    <row r="283" spans="1:28" s="369" customFormat="1" ht="16.149999999999999" customHeight="1" outlineLevel="1">
      <c r="A283" s="143">
        <f>ROW()</f>
        <v>283</v>
      </c>
      <c r="B283" s="1154"/>
      <c r="C283" s="1154"/>
      <c r="D283" s="44"/>
      <c r="E283" s="44"/>
      <c r="F283" s="1248" t="s">
        <v>1000</v>
      </c>
      <c r="G283" s="1248" t="s">
        <v>1001</v>
      </c>
      <c r="H283" s="1249" t="s">
        <v>1006</v>
      </c>
      <c r="I283" s="1248" t="s">
        <v>598</v>
      </c>
      <c r="J283" s="1250">
        <v>0.196959</v>
      </c>
      <c r="K283" s="1251" t="s">
        <v>586</v>
      </c>
      <c r="L283" s="1250">
        <v>3.2617320000000005E-2</v>
      </c>
      <c r="M283" s="1251" t="s">
        <v>586</v>
      </c>
      <c r="N283" s="1250">
        <v>0.15201432000000001</v>
      </c>
      <c r="O283" s="1250" t="s">
        <v>586</v>
      </c>
      <c r="P283" s="1250" t="s">
        <v>586</v>
      </c>
      <c r="Q283" s="1252" t="s">
        <v>586</v>
      </c>
      <c r="R283" s="1253">
        <f t="shared" si="6"/>
        <v>0.38159063999999998</v>
      </c>
      <c r="S283" s="1250">
        <v>0.29159637999999999</v>
      </c>
      <c r="T283" s="1254" t="s">
        <v>586</v>
      </c>
      <c r="U283" s="1250">
        <v>3.4570043199668235E-2</v>
      </c>
      <c r="V283" s="1254" t="s">
        <v>586</v>
      </c>
      <c r="W283" s="1250">
        <v>0.17745323999999998</v>
      </c>
      <c r="X283" s="1250">
        <v>0</v>
      </c>
      <c r="Y283" s="1250" t="s">
        <v>586</v>
      </c>
      <c r="Z283" s="1252" t="s">
        <v>586</v>
      </c>
      <c r="AA283" s="1253">
        <f t="shared" si="7"/>
        <v>0.50361966319966822</v>
      </c>
      <c r="AB283" s="887"/>
    </row>
    <row r="284" spans="1:28" s="369" customFormat="1" ht="16.149999999999999" customHeight="1" outlineLevel="1">
      <c r="A284" s="143">
        <f>ROW()</f>
        <v>284</v>
      </c>
      <c r="B284" s="1154"/>
      <c r="C284" s="1154"/>
      <c r="D284" s="44"/>
      <c r="E284" s="44"/>
      <c r="F284" s="1248" t="s">
        <v>1000</v>
      </c>
      <c r="G284" s="1248" t="s">
        <v>1001</v>
      </c>
      <c r="H284" s="1249" t="s">
        <v>718</v>
      </c>
      <c r="I284" s="1248" t="s">
        <v>719</v>
      </c>
      <c r="J284" s="1250">
        <v>0.18733631999999995</v>
      </c>
      <c r="K284" s="1251" t="s">
        <v>586</v>
      </c>
      <c r="L284" s="1250">
        <v>8.0401440000000005E-2</v>
      </c>
      <c r="M284" s="1251" t="s">
        <v>586</v>
      </c>
      <c r="N284" s="1250">
        <v>0.42818507999999983</v>
      </c>
      <c r="O284" s="1250" t="s">
        <v>586</v>
      </c>
      <c r="P284" s="1250">
        <v>5.0930399999999987E-2</v>
      </c>
      <c r="Q284" s="1252" t="s">
        <v>586</v>
      </c>
      <c r="R284" s="1253">
        <f t="shared" si="6"/>
        <v>0.74685323999999964</v>
      </c>
      <c r="S284" s="1250">
        <v>0.20836941</v>
      </c>
      <c r="T284" s="1254" t="s">
        <v>586</v>
      </c>
      <c r="U284" s="1250">
        <v>8.5682557281163516E-2</v>
      </c>
      <c r="V284" s="1254" t="s">
        <v>586</v>
      </c>
      <c r="W284" s="1250">
        <v>0.55565017000000005</v>
      </c>
      <c r="X284" s="1250">
        <v>0</v>
      </c>
      <c r="Y284" s="1250">
        <v>5.0930399999999987E-2</v>
      </c>
      <c r="Z284" s="1252" t="s">
        <v>586</v>
      </c>
      <c r="AA284" s="1253">
        <f t="shared" si="7"/>
        <v>0.90063253728116344</v>
      </c>
      <c r="AB284" s="887"/>
    </row>
    <row r="285" spans="1:28" s="369" customFormat="1" ht="16.149999999999999" customHeight="1" outlineLevel="1">
      <c r="A285" s="143">
        <f>ROW()</f>
        <v>285</v>
      </c>
      <c r="B285" s="1154"/>
      <c r="C285" s="1154"/>
      <c r="D285" s="44"/>
      <c r="E285" s="44"/>
      <c r="F285" s="1248" t="s">
        <v>1000</v>
      </c>
      <c r="G285" s="1248" t="s">
        <v>1001</v>
      </c>
      <c r="H285" s="1249" t="s">
        <v>422</v>
      </c>
      <c r="I285" s="1248" t="s">
        <v>599</v>
      </c>
      <c r="J285" s="1250" t="s">
        <v>586</v>
      </c>
      <c r="K285" s="1251" t="s">
        <v>586</v>
      </c>
      <c r="L285" s="1250" t="s">
        <v>586</v>
      </c>
      <c r="M285" s="1251" t="s">
        <v>586</v>
      </c>
      <c r="N285" s="1250" t="s">
        <v>586</v>
      </c>
      <c r="O285" s="1250">
        <v>3.4536000000000007E-3</v>
      </c>
      <c r="P285" s="1250" t="s">
        <v>586</v>
      </c>
      <c r="Q285" s="1252" t="s">
        <v>586</v>
      </c>
      <c r="R285" s="1253">
        <f t="shared" si="6"/>
        <v>3.4536000000000007E-3</v>
      </c>
      <c r="S285" s="1250">
        <v>0</v>
      </c>
      <c r="T285" s="1254" t="s">
        <v>586</v>
      </c>
      <c r="U285" s="1250">
        <v>0</v>
      </c>
      <c r="V285" s="1254" t="s">
        <v>586</v>
      </c>
      <c r="W285" s="1250">
        <v>0</v>
      </c>
      <c r="X285" s="1250">
        <v>2.7832299999999998E-3</v>
      </c>
      <c r="Y285" s="1250" t="s">
        <v>586</v>
      </c>
      <c r="Z285" s="1252" t="s">
        <v>586</v>
      </c>
      <c r="AA285" s="1253">
        <f t="shared" si="7"/>
        <v>2.7832299999999998E-3</v>
      </c>
      <c r="AB285" s="887"/>
    </row>
    <row r="286" spans="1:28" s="369" customFormat="1" ht="16.149999999999999" customHeight="1" outlineLevel="1">
      <c r="A286" s="143">
        <f>ROW()</f>
        <v>286</v>
      </c>
      <c r="B286" s="1154"/>
      <c r="C286" s="1154"/>
      <c r="D286" s="44"/>
      <c r="E286" s="44"/>
      <c r="F286" s="1248" t="s">
        <v>1007</v>
      </c>
      <c r="G286" s="1248" t="s">
        <v>1008</v>
      </c>
      <c r="H286" s="1249" t="s">
        <v>857</v>
      </c>
      <c r="I286" s="1248" t="s">
        <v>858</v>
      </c>
      <c r="J286" s="1250">
        <v>3.7873560000000007E-2</v>
      </c>
      <c r="K286" s="1251" t="s">
        <v>586</v>
      </c>
      <c r="L286" s="1250">
        <v>0.40167996000000011</v>
      </c>
      <c r="M286" s="1251" t="s">
        <v>586</v>
      </c>
      <c r="N286" s="1250" t="s">
        <v>586</v>
      </c>
      <c r="O286" s="1250" t="s">
        <v>586</v>
      </c>
      <c r="P286" s="1250" t="s">
        <v>586</v>
      </c>
      <c r="Q286" s="1252" t="s">
        <v>586</v>
      </c>
      <c r="R286" s="1253">
        <f t="shared" si="6"/>
        <v>0.43955352000000014</v>
      </c>
      <c r="S286" s="1250">
        <v>4.4373550000000005E-2</v>
      </c>
      <c r="T286" s="1254" t="s">
        <v>586</v>
      </c>
      <c r="U286" s="1250">
        <v>0.51345225057795185</v>
      </c>
      <c r="V286" s="1254" t="s">
        <v>586</v>
      </c>
      <c r="W286" s="1250">
        <v>1.021358E-2</v>
      </c>
      <c r="X286" s="1250">
        <v>0</v>
      </c>
      <c r="Y286" s="1250" t="s">
        <v>586</v>
      </c>
      <c r="Z286" s="1252" t="s">
        <v>586</v>
      </c>
      <c r="AA286" s="1253">
        <f t="shared" si="7"/>
        <v>0.56803938057795178</v>
      </c>
      <c r="AB286" s="887"/>
    </row>
    <row r="287" spans="1:28" s="369" customFormat="1" ht="16.149999999999999" customHeight="1" outlineLevel="1">
      <c r="A287" s="143">
        <f>ROW()</f>
        <v>287</v>
      </c>
      <c r="B287" s="1154"/>
      <c r="C287" s="1154"/>
      <c r="D287" s="44"/>
      <c r="E287" s="44"/>
      <c r="F287" s="1248" t="s">
        <v>1007</v>
      </c>
      <c r="G287" s="1248" t="s">
        <v>1008</v>
      </c>
      <c r="H287" s="1249" t="s">
        <v>422</v>
      </c>
      <c r="I287" s="1248" t="s">
        <v>599</v>
      </c>
      <c r="J287" s="1250" t="s">
        <v>586</v>
      </c>
      <c r="K287" s="1251" t="s">
        <v>586</v>
      </c>
      <c r="L287" s="1250" t="s">
        <v>586</v>
      </c>
      <c r="M287" s="1251" t="s">
        <v>586</v>
      </c>
      <c r="N287" s="1250" t="s">
        <v>586</v>
      </c>
      <c r="O287" s="1250">
        <v>1.1459999999999998E-4</v>
      </c>
      <c r="P287" s="1250" t="s">
        <v>586</v>
      </c>
      <c r="Q287" s="1252" t="s">
        <v>586</v>
      </c>
      <c r="R287" s="1253">
        <f t="shared" si="6"/>
        <v>1.1459999999999998E-4</v>
      </c>
      <c r="S287" s="1250">
        <v>0</v>
      </c>
      <c r="T287" s="1254" t="s">
        <v>586</v>
      </c>
      <c r="U287" s="1250">
        <v>0</v>
      </c>
      <c r="V287" s="1254" t="s">
        <v>586</v>
      </c>
      <c r="W287" s="1250">
        <v>0</v>
      </c>
      <c r="X287" s="1250">
        <v>8.5279999999999997E-5</v>
      </c>
      <c r="Y287" s="1250" t="s">
        <v>586</v>
      </c>
      <c r="Z287" s="1252" t="s">
        <v>586</v>
      </c>
      <c r="AA287" s="1253">
        <f t="shared" si="7"/>
        <v>8.5279999999999997E-5</v>
      </c>
      <c r="AB287" s="887"/>
    </row>
    <row r="288" spans="1:28" s="369" customFormat="1" ht="16.149999999999999" customHeight="1" outlineLevel="1">
      <c r="A288" s="143">
        <f>ROW()</f>
        <v>288</v>
      </c>
      <c r="B288" s="1154"/>
      <c r="C288" s="1154"/>
      <c r="D288" s="44"/>
      <c r="E288" s="44"/>
      <c r="F288" s="1248" t="s">
        <v>1009</v>
      </c>
      <c r="G288" s="1248" t="s">
        <v>1010</v>
      </c>
      <c r="H288" s="1249" t="s">
        <v>919</v>
      </c>
      <c r="I288" s="1248" t="s">
        <v>920</v>
      </c>
      <c r="J288" s="1250">
        <v>0.95446692000000033</v>
      </c>
      <c r="K288" s="1251" t="s">
        <v>586</v>
      </c>
      <c r="L288" s="1250">
        <v>2.5097407200000004</v>
      </c>
      <c r="M288" s="1251" t="s">
        <v>586</v>
      </c>
      <c r="N288" s="1250">
        <v>8.6655682799999969</v>
      </c>
      <c r="O288" s="1250" t="s">
        <v>586</v>
      </c>
      <c r="P288" s="1250">
        <v>0.11124047999999997</v>
      </c>
      <c r="Q288" s="1252" t="s">
        <v>586</v>
      </c>
      <c r="R288" s="1253">
        <f t="shared" si="6"/>
        <v>12.241016399999996</v>
      </c>
      <c r="S288" s="1250">
        <v>1.17282647</v>
      </c>
      <c r="T288" s="1254" t="s">
        <v>586</v>
      </c>
      <c r="U288" s="1250">
        <v>2.9444839681276016</v>
      </c>
      <c r="V288" s="1254" t="s">
        <v>586</v>
      </c>
      <c r="W288" s="1250">
        <v>10.03384898</v>
      </c>
      <c r="X288" s="1250">
        <v>0</v>
      </c>
      <c r="Y288" s="1250">
        <v>0.11124047999999997</v>
      </c>
      <c r="Z288" s="1252" t="s">
        <v>586</v>
      </c>
      <c r="AA288" s="1253">
        <f t="shared" si="7"/>
        <v>14.262399898127601</v>
      </c>
      <c r="AB288" s="887"/>
    </row>
    <row r="289" spans="1:28" s="369" customFormat="1" ht="16.149999999999999" customHeight="1" outlineLevel="1">
      <c r="A289" s="143">
        <f>ROW()</f>
        <v>289</v>
      </c>
      <c r="B289" s="1154"/>
      <c r="C289" s="1154"/>
      <c r="D289" s="44"/>
      <c r="E289" s="44"/>
      <c r="F289" s="1248" t="s">
        <v>1009</v>
      </c>
      <c r="G289" s="1248" t="s">
        <v>1010</v>
      </c>
      <c r="H289" s="1249" t="s">
        <v>658</v>
      </c>
      <c r="I289" s="1248" t="s">
        <v>659</v>
      </c>
      <c r="J289" s="1250">
        <v>0.17746392000000002</v>
      </c>
      <c r="K289" s="1251" t="s">
        <v>586</v>
      </c>
      <c r="L289" s="1250">
        <v>0.75219379000000008</v>
      </c>
      <c r="M289" s="1251" t="s">
        <v>586</v>
      </c>
      <c r="N289" s="1250">
        <v>1.4464161599999994</v>
      </c>
      <c r="O289" s="1250" t="s">
        <v>586</v>
      </c>
      <c r="P289" s="1250">
        <v>0.70661519999999989</v>
      </c>
      <c r="Q289" s="1252" t="s">
        <v>586</v>
      </c>
      <c r="R289" s="1253">
        <f t="shared" si="6"/>
        <v>3.0826890699999994</v>
      </c>
      <c r="S289" s="1250">
        <v>0.20071535000000001</v>
      </c>
      <c r="T289" s="1254" t="s">
        <v>586</v>
      </c>
      <c r="U289" s="1250">
        <v>0.83093199043904975</v>
      </c>
      <c r="V289" s="1254" t="s">
        <v>586</v>
      </c>
      <c r="W289" s="1250">
        <v>1.67887243</v>
      </c>
      <c r="X289" s="1250">
        <v>0</v>
      </c>
      <c r="Y289" s="1250">
        <v>0.70661519999999989</v>
      </c>
      <c r="Z289" s="1252" t="s">
        <v>586</v>
      </c>
      <c r="AA289" s="1253">
        <f t="shared" si="7"/>
        <v>3.4171349704390499</v>
      </c>
      <c r="AB289" s="887"/>
    </row>
    <row r="290" spans="1:28" s="369" customFormat="1" ht="16.149999999999999" customHeight="1" outlineLevel="1">
      <c r="A290" s="143">
        <f>ROW()</f>
        <v>290</v>
      </c>
      <c r="B290" s="1154"/>
      <c r="C290" s="1154"/>
      <c r="D290" s="44"/>
      <c r="E290" s="44"/>
      <c r="F290" s="1248" t="s">
        <v>1009</v>
      </c>
      <c r="G290" s="1248" t="s">
        <v>1010</v>
      </c>
      <c r="H290" s="1249" t="s">
        <v>849</v>
      </c>
      <c r="I290" s="1248" t="s">
        <v>632</v>
      </c>
      <c r="J290" s="1250">
        <v>0.32576580000000005</v>
      </c>
      <c r="K290" s="1251" t="s">
        <v>586</v>
      </c>
      <c r="L290" s="1250">
        <v>0.14695632</v>
      </c>
      <c r="M290" s="1251" t="s">
        <v>586</v>
      </c>
      <c r="N290" s="1250">
        <v>6.0490901999999993</v>
      </c>
      <c r="O290" s="1250" t="s">
        <v>586</v>
      </c>
      <c r="P290" s="1250">
        <v>1.4210041200000001</v>
      </c>
      <c r="Q290" s="1252" t="s">
        <v>586</v>
      </c>
      <c r="R290" s="1253">
        <f t="shared" si="6"/>
        <v>7.9428164399999996</v>
      </c>
      <c r="S290" s="1250">
        <v>0.34698051000000002</v>
      </c>
      <c r="T290" s="1254" t="s">
        <v>586</v>
      </c>
      <c r="U290" s="1250">
        <v>0.21201740126150981</v>
      </c>
      <c r="V290" s="1254" t="s">
        <v>586</v>
      </c>
      <c r="W290" s="1250">
        <v>7.0356751600000003</v>
      </c>
      <c r="X290" s="1250">
        <v>0</v>
      </c>
      <c r="Y290" s="1250">
        <v>1.4210041200000001</v>
      </c>
      <c r="Z290" s="1252" t="s">
        <v>586</v>
      </c>
      <c r="AA290" s="1253">
        <f t="shared" si="7"/>
        <v>9.0156771912615099</v>
      </c>
      <c r="AB290" s="887"/>
    </row>
    <row r="291" spans="1:28" s="369" customFormat="1" ht="16.149999999999999" customHeight="1" outlineLevel="1">
      <c r="A291" s="143">
        <f>ROW()</f>
        <v>291</v>
      </c>
      <c r="B291" s="1154"/>
      <c r="C291" s="1154"/>
      <c r="D291" s="44"/>
      <c r="E291" s="44"/>
      <c r="F291" s="1248" t="s">
        <v>1009</v>
      </c>
      <c r="G291" s="1248" t="s">
        <v>1010</v>
      </c>
      <c r="H291" s="1249" t="s">
        <v>422</v>
      </c>
      <c r="I291" s="1248" t="s">
        <v>599</v>
      </c>
      <c r="J291" s="1250" t="s">
        <v>586</v>
      </c>
      <c r="K291" s="1251" t="s">
        <v>586</v>
      </c>
      <c r="L291" s="1250" t="s">
        <v>586</v>
      </c>
      <c r="M291" s="1251" t="s">
        <v>586</v>
      </c>
      <c r="N291" s="1250" t="s">
        <v>586</v>
      </c>
      <c r="O291" s="1250">
        <v>1.5731759999999997E-2</v>
      </c>
      <c r="P291" s="1250" t="s">
        <v>586</v>
      </c>
      <c r="Q291" s="1252" t="s">
        <v>586</v>
      </c>
      <c r="R291" s="1253">
        <f t="shared" si="6"/>
        <v>1.5731759999999997E-2</v>
      </c>
      <c r="S291" s="1250">
        <v>0</v>
      </c>
      <c r="T291" s="1254" t="s">
        <v>586</v>
      </c>
      <c r="U291" s="1250">
        <v>0</v>
      </c>
      <c r="V291" s="1254" t="s">
        <v>586</v>
      </c>
      <c r="W291" s="1250">
        <v>1.0203E-4</v>
      </c>
      <c r="X291" s="1250">
        <v>1.2068850000000001E-2</v>
      </c>
      <c r="Y291" s="1250" t="s">
        <v>586</v>
      </c>
      <c r="Z291" s="1252" t="s">
        <v>586</v>
      </c>
      <c r="AA291" s="1253">
        <f t="shared" si="7"/>
        <v>1.217088E-2</v>
      </c>
      <c r="AB291" s="887"/>
    </row>
    <row r="292" spans="1:28" s="369" customFormat="1" ht="16.149999999999999" customHeight="1" outlineLevel="1">
      <c r="A292" s="143">
        <f>ROW()</f>
        <v>292</v>
      </c>
      <c r="B292" s="1154"/>
      <c r="C292" s="1154"/>
      <c r="D292" s="44"/>
      <c r="E292" s="44"/>
      <c r="F292" s="1248" t="s">
        <v>1011</v>
      </c>
      <c r="G292" s="1248" t="s">
        <v>1012</v>
      </c>
      <c r="H292" s="1249" t="s">
        <v>921</v>
      </c>
      <c r="I292" s="1248" t="s">
        <v>922</v>
      </c>
      <c r="J292" s="1250">
        <v>1.14311444</v>
      </c>
      <c r="K292" s="1251" t="s">
        <v>586</v>
      </c>
      <c r="L292" s="1250">
        <v>0.43024482000000008</v>
      </c>
      <c r="M292" s="1251" t="s">
        <v>586</v>
      </c>
      <c r="N292" s="1250">
        <v>1.3735905099999999</v>
      </c>
      <c r="O292" s="1250">
        <v>8.9779999999999998E-5</v>
      </c>
      <c r="P292" s="1250" t="s">
        <v>586</v>
      </c>
      <c r="Q292" s="1252" t="s">
        <v>586</v>
      </c>
      <c r="R292" s="1253">
        <f t="shared" si="6"/>
        <v>2.94703955</v>
      </c>
      <c r="S292" s="1250">
        <v>2.0217855299999998</v>
      </c>
      <c r="T292" s="1254" t="s">
        <v>586</v>
      </c>
      <c r="U292" s="1250">
        <v>0.72268268456570306</v>
      </c>
      <c r="V292" s="1254" t="s">
        <v>586</v>
      </c>
      <c r="W292" s="1250">
        <v>2.1812572599999998</v>
      </c>
      <c r="X292" s="1250">
        <v>0</v>
      </c>
      <c r="Y292" s="1250" t="s">
        <v>586</v>
      </c>
      <c r="Z292" s="1252" t="s">
        <v>586</v>
      </c>
      <c r="AA292" s="1253">
        <f t="shared" si="7"/>
        <v>4.9257254745657022</v>
      </c>
      <c r="AB292" s="887"/>
    </row>
    <row r="293" spans="1:28" s="369" customFormat="1" ht="16.149999999999999" customHeight="1" outlineLevel="1">
      <c r="A293" s="143">
        <f>ROW()</f>
        <v>293</v>
      </c>
      <c r="B293" s="1154"/>
      <c r="C293" s="1154"/>
      <c r="D293" s="44"/>
      <c r="E293" s="44"/>
      <c r="F293" s="1248" t="s">
        <v>1011</v>
      </c>
      <c r="G293" s="1248" t="s">
        <v>1012</v>
      </c>
      <c r="H293" s="1249" t="s">
        <v>422</v>
      </c>
      <c r="I293" s="1248" t="s">
        <v>599</v>
      </c>
      <c r="J293" s="1250" t="s">
        <v>586</v>
      </c>
      <c r="K293" s="1251" t="s">
        <v>586</v>
      </c>
      <c r="L293" s="1250" t="s">
        <v>586</v>
      </c>
      <c r="M293" s="1251" t="s">
        <v>586</v>
      </c>
      <c r="N293" s="1250" t="s">
        <v>586</v>
      </c>
      <c r="O293" s="1250">
        <v>1.3096800000000001E-3</v>
      </c>
      <c r="P293" s="1250" t="s">
        <v>586</v>
      </c>
      <c r="Q293" s="1252" t="s">
        <v>586</v>
      </c>
      <c r="R293" s="1253">
        <f t="shared" si="6"/>
        <v>1.3096800000000001E-3</v>
      </c>
      <c r="S293" s="1250">
        <v>0</v>
      </c>
      <c r="T293" s="1254" t="s">
        <v>586</v>
      </c>
      <c r="U293" s="1250">
        <v>0</v>
      </c>
      <c r="V293" s="1254" t="s">
        <v>586</v>
      </c>
      <c r="W293" s="1250">
        <v>0</v>
      </c>
      <c r="X293" s="1250">
        <v>1.4691800000000001E-3</v>
      </c>
      <c r="Y293" s="1250" t="s">
        <v>586</v>
      </c>
      <c r="Z293" s="1252" t="s">
        <v>586</v>
      </c>
      <c r="AA293" s="1253">
        <f t="shared" si="7"/>
        <v>1.4691800000000001E-3</v>
      </c>
      <c r="AB293" s="887"/>
    </row>
    <row r="294" spans="1:28" s="369" customFormat="1" ht="16.149999999999999" customHeight="1" outlineLevel="1">
      <c r="A294" s="143">
        <f>ROW()</f>
        <v>294</v>
      </c>
      <c r="B294" s="1154"/>
      <c r="C294" s="1154"/>
      <c r="D294" s="44"/>
      <c r="E294" s="44"/>
      <c r="F294" s="1248" t="s">
        <v>1013</v>
      </c>
      <c r="G294" s="1248" t="s">
        <v>1014</v>
      </c>
      <c r="H294" s="1249" t="s">
        <v>1015</v>
      </c>
      <c r="I294" s="1248" t="s">
        <v>1016</v>
      </c>
      <c r="J294" s="1250" t="s">
        <v>586</v>
      </c>
      <c r="K294" s="1251" t="s">
        <v>586</v>
      </c>
      <c r="L294" s="1250">
        <v>8.9955599999999997E-3</v>
      </c>
      <c r="M294" s="1251" t="s">
        <v>586</v>
      </c>
      <c r="N294" s="1250">
        <v>3.1576800000000009E-2</v>
      </c>
      <c r="O294" s="1250" t="s">
        <v>586</v>
      </c>
      <c r="P294" s="1250" t="s">
        <v>586</v>
      </c>
      <c r="Q294" s="1252" t="s">
        <v>586</v>
      </c>
      <c r="R294" s="1253">
        <f t="shared" si="6"/>
        <v>4.0572360000000009E-2</v>
      </c>
      <c r="S294" s="1250">
        <v>0</v>
      </c>
      <c r="T294" s="1254" t="s">
        <v>586</v>
      </c>
      <c r="U294" s="1250">
        <v>1.3331783656085838E-2</v>
      </c>
      <c r="V294" s="1254" t="s">
        <v>586</v>
      </c>
      <c r="W294" s="1250">
        <v>5.0850480000000003E-2</v>
      </c>
      <c r="X294" s="1250">
        <v>0</v>
      </c>
      <c r="Y294" s="1250" t="s">
        <v>586</v>
      </c>
      <c r="Z294" s="1252" t="s">
        <v>586</v>
      </c>
      <c r="AA294" s="1253">
        <f t="shared" si="7"/>
        <v>6.4182263656085842E-2</v>
      </c>
      <c r="AB294" s="887"/>
    </row>
    <row r="295" spans="1:28" s="369" customFormat="1" ht="16.149999999999999" customHeight="1" outlineLevel="1">
      <c r="A295" s="143">
        <f>ROW()</f>
        <v>295</v>
      </c>
      <c r="B295" s="1154"/>
      <c r="C295" s="1154"/>
      <c r="D295" s="44"/>
      <c r="E295" s="44"/>
      <c r="F295" s="1248" t="s">
        <v>1013</v>
      </c>
      <c r="G295" s="1248" t="s">
        <v>1014</v>
      </c>
      <c r="H295" s="1249" t="s">
        <v>1017</v>
      </c>
      <c r="I295" s="1248" t="s">
        <v>1018</v>
      </c>
      <c r="J295" s="1250">
        <v>0.26685779999999998</v>
      </c>
      <c r="K295" s="1251" t="s">
        <v>586</v>
      </c>
      <c r="L295" s="1250">
        <v>2.1168240000000001E-2</v>
      </c>
      <c r="M295" s="1251" t="s">
        <v>586</v>
      </c>
      <c r="N295" s="1250">
        <v>0.50323655999999994</v>
      </c>
      <c r="O295" s="1250" t="s">
        <v>586</v>
      </c>
      <c r="P295" s="1250" t="s">
        <v>586</v>
      </c>
      <c r="Q295" s="1252" t="s">
        <v>586</v>
      </c>
      <c r="R295" s="1253">
        <f t="shared" si="6"/>
        <v>0.79126259999999993</v>
      </c>
      <c r="S295" s="1250">
        <v>0.33039802999999995</v>
      </c>
      <c r="T295" s="1254" t="s">
        <v>586</v>
      </c>
      <c r="U295" s="1250">
        <v>2.7241383078600943E-2</v>
      </c>
      <c r="V295" s="1254" t="s">
        <v>586</v>
      </c>
      <c r="W295" s="1250">
        <v>0.57956630000000009</v>
      </c>
      <c r="X295" s="1250">
        <v>0</v>
      </c>
      <c r="Y295" s="1250" t="s">
        <v>586</v>
      </c>
      <c r="Z295" s="1252" t="s">
        <v>586</v>
      </c>
      <c r="AA295" s="1253">
        <f t="shared" si="7"/>
        <v>0.93720571307860101</v>
      </c>
      <c r="AB295" s="887"/>
    </row>
    <row r="296" spans="1:28" s="369" customFormat="1" ht="16.149999999999999" customHeight="1" outlineLevel="1">
      <c r="A296" s="143">
        <f>ROW()</f>
        <v>296</v>
      </c>
      <c r="B296" s="1154"/>
      <c r="C296" s="1154"/>
      <c r="D296" s="44"/>
      <c r="E296" s="44"/>
      <c r="F296" s="1248" t="s">
        <v>1013</v>
      </c>
      <c r="G296" s="1248" t="s">
        <v>1014</v>
      </c>
      <c r="H296" s="1249" t="s">
        <v>1019</v>
      </c>
      <c r="I296" s="1248" t="s">
        <v>1020</v>
      </c>
      <c r="J296" s="1250">
        <v>5.0979600000000003E-3</v>
      </c>
      <c r="K296" s="1251" t="s">
        <v>586</v>
      </c>
      <c r="L296" s="1250">
        <v>0.10847243999999999</v>
      </c>
      <c r="M296" s="1251" t="s">
        <v>586</v>
      </c>
      <c r="N296" s="1250">
        <v>0.65656871999999999</v>
      </c>
      <c r="O296" s="1250" t="s">
        <v>586</v>
      </c>
      <c r="P296" s="1250" t="s">
        <v>586</v>
      </c>
      <c r="Q296" s="1252" t="s">
        <v>586</v>
      </c>
      <c r="R296" s="1253">
        <f t="shared" si="6"/>
        <v>0.77013911999999995</v>
      </c>
      <c r="S296" s="1250">
        <v>6.3323199999999998E-3</v>
      </c>
      <c r="T296" s="1254" t="s">
        <v>586</v>
      </c>
      <c r="U296" s="1250">
        <v>0.13520316366759441</v>
      </c>
      <c r="V296" s="1254" t="s">
        <v>586</v>
      </c>
      <c r="W296" s="1250">
        <v>0.74931116000000009</v>
      </c>
      <c r="X296" s="1250">
        <v>0</v>
      </c>
      <c r="Y296" s="1250" t="s">
        <v>586</v>
      </c>
      <c r="Z296" s="1252" t="s">
        <v>586</v>
      </c>
      <c r="AA296" s="1253">
        <f t="shared" si="7"/>
        <v>0.89084664366759447</v>
      </c>
      <c r="AB296" s="887"/>
    </row>
    <row r="297" spans="1:28" s="369" customFormat="1" ht="16.149999999999999" customHeight="1" outlineLevel="1">
      <c r="A297" s="143">
        <f>ROW()</f>
        <v>297</v>
      </c>
      <c r="B297" s="1154"/>
      <c r="C297" s="1154"/>
      <c r="D297" s="44"/>
      <c r="E297" s="44"/>
      <c r="F297" s="1248" t="s">
        <v>1013</v>
      </c>
      <c r="G297" s="1248" t="s">
        <v>1014</v>
      </c>
      <c r="H297" s="1249" t="s">
        <v>1021</v>
      </c>
      <c r="I297" s="1248" t="s">
        <v>1022</v>
      </c>
      <c r="J297" s="1250">
        <v>0.11431175999999997</v>
      </c>
      <c r="K297" s="1251" t="s">
        <v>586</v>
      </c>
      <c r="L297" s="1250">
        <v>7.8555240000000026E-2</v>
      </c>
      <c r="M297" s="1251" t="s">
        <v>586</v>
      </c>
      <c r="N297" s="1250">
        <v>1.30232736</v>
      </c>
      <c r="O297" s="1250" t="s">
        <v>586</v>
      </c>
      <c r="P297" s="1250" t="s">
        <v>586</v>
      </c>
      <c r="Q297" s="1252" t="s">
        <v>586</v>
      </c>
      <c r="R297" s="1253">
        <f t="shared" si="6"/>
        <v>1.4951943600000002</v>
      </c>
      <c r="S297" s="1250">
        <v>0.14663742999999999</v>
      </c>
      <c r="T297" s="1254" t="s">
        <v>586</v>
      </c>
      <c r="U297" s="1250">
        <v>9.5066007479105125E-2</v>
      </c>
      <c r="V297" s="1254" t="s">
        <v>586</v>
      </c>
      <c r="W297" s="1250">
        <v>1.4881853</v>
      </c>
      <c r="X297" s="1250">
        <v>0</v>
      </c>
      <c r="Y297" s="1250" t="s">
        <v>586</v>
      </c>
      <c r="Z297" s="1252" t="s">
        <v>586</v>
      </c>
      <c r="AA297" s="1253">
        <f t="shared" si="7"/>
        <v>1.7298887374791052</v>
      </c>
      <c r="AB297" s="887"/>
    </row>
    <row r="298" spans="1:28" s="369" customFormat="1" ht="16.149999999999999" customHeight="1" outlineLevel="1">
      <c r="A298" s="143">
        <f>ROW()</f>
        <v>298</v>
      </c>
      <c r="B298" s="1154"/>
      <c r="C298" s="1154"/>
      <c r="D298" s="44"/>
      <c r="E298" s="44"/>
      <c r="F298" s="1248" t="s">
        <v>1013</v>
      </c>
      <c r="G298" s="1248" t="s">
        <v>1014</v>
      </c>
      <c r="H298" s="1249" t="s">
        <v>1023</v>
      </c>
      <c r="I298" s="1248" t="s">
        <v>1024</v>
      </c>
      <c r="J298" s="1250">
        <v>2.5489200000000001E-3</v>
      </c>
      <c r="K298" s="1251" t="s">
        <v>586</v>
      </c>
      <c r="L298" s="1250">
        <v>9.6932400000000023E-3</v>
      </c>
      <c r="M298" s="1251" t="s">
        <v>586</v>
      </c>
      <c r="N298" s="1250">
        <v>9.2454479999999978E-2</v>
      </c>
      <c r="O298" s="1250" t="s">
        <v>586</v>
      </c>
      <c r="P298" s="1250" t="s">
        <v>586</v>
      </c>
      <c r="Q298" s="1252" t="s">
        <v>586</v>
      </c>
      <c r="R298" s="1253">
        <f t="shared" si="6"/>
        <v>0.10469663999999998</v>
      </c>
      <c r="S298" s="1250">
        <v>3.1661599999999999E-3</v>
      </c>
      <c r="T298" s="1254" t="s">
        <v>586</v>
      </c>
      <c r="U298" s="1250">
        <v>1.652673819994549E-2</v>
      </c>
      <c r="V298" s="1254" t="s">
        <v>586</v>
      </c>
      <c r="W298" s="1250">
        <v>0.10650322999999999</v>
      </c>
      <c r="X298" s="1250">
        <v>0</v>
      </c>
      <c r="Y298" s="1250" t="s">
        <v>586</v>
      </c>
      <c r="Z298" s="1252" t="s">
        <v>586</v>
      </c>
      <c r="AA298" s="1253">
        <f t="shared" si="7"/>
        <v>0.12619612819994547</v>
      </c>
      <c r="AB298" s="887"/>
    </row>
    <row r="299" spans="1:28" s="369" customFormat="1" ht="16.149999999999999" customHeight="1" outlineLevel="1">
      <c r="A299" s="143">
        <f>ROW()</f>
        <v>299</v>
      </c>
      <c r="B299" s="1154"/>
      <c r="C299" s="1154"/>
      <c r="D299" s="44"/>
      <c r="E299" s="44"/>
      <c r="F299" s="1248" t="s">
        <v>1013</v>
      </c>
      <c r="G299" s="1248" t="s">
        <v>1014</v>
      </c>
      <c r="H299" s="1249" t="s">
        <v>1025</v>
      </c>
      <c r="I299" s="1248" t="s">
        <v>1026</v>
      </c>
      <c r="J299" s="1250">
        <v>0.12331848000000004</v>
      </c>
      <c r="K299" s="1251" t="s">
        <v>586</v>
      </c>
      <c r="L299" s="1250">
        <v>4.0840800000000003E-3</v>
      </c>
      <c r="M299" s="1251" t="s">
        <v>586</v>
      </c>
      <c r="N299" s="1250">
        <v>1.6499519999999997E-2</v>
      </c>
      <c r="O299" s="1250" t="s">
        <v>586</v>
      </c>
      <c r="P299" s="1250" t="s">
        <v>586</v>
      </c>
      <c r="Q299" s="1252" t="s">
        <v>586</v>
      </c>
      <c r="R299" s="1253">
        <f t="shared" si="6"/>
        <v>0.14390208000000002</v>
      </c>
      <c r="S299" s="1250">
        <v>0.15262961999999999</v>
      </c>
      <c r="T299" s="1254" t="s">
        <v>586</v>
      </c>
      <c r="U299" s="1250">
        <v>4.7967412739875256E-3</v>
      </c>
      <c r="V299" s="1254" t="s">
        <v>586</v>
      </c>
      <c r="W299" s="1250">
        <v>1.882582E-2</v>
      </c>
      <c r="X299" s="1250">
        <v>0</v>
      </c>
      <c r="Y299" s="1250" t="s">
        <v>586</v>
      </c>
      <c r="Z299" s="1252" t="s">
        <v>586</v>
      </c>
      <c r="AA299" s="1253">
        <f t="shared" si="7"/>
        <v>0.17625218127398751</v>
      </c>
      <c r="AB299" s="887"/>
    </row>
    <row r="300" spans="1:28" s="369" customFormat="1" ht="16.149999999999999" customHeight="1" outlineLevel="1">
      <c r="A300" s="143">
        <f>ROW()</f>
        <v>300</v>
      </c>
      <c r="B300" s="1154"/>
      <c r="C300" s="1154"/>
      <c r="D300" s="44"/>
      <c r="E300" s="44"/>
      <c r="F300" s="1248" t="s">
        <v>1013</v>
      </c>
      <c r="G300" s="1248" t="s">
        <v>1014</v>
      </c>
      <c r="H300" s="1249" t="s">
        <v>1027</v>
      </c>
      <c r="I300" s="1248" t="s">
        <v>1028</v>
      </c>
      <c r="J300" s="1250">
        <v>4.2711599999999987E-3</v>
      </c>
      <c r="K300" s="1251" t="s">
        <v>586</v>
      </c>
      <c r="L300" s="1250">
        <v>7.5985319999999995E-2</v>
      </c>
      <c r="M300" s="1251" t="s">
        <v>586</v>
      </c>
      <c r="N300" s="1250">
        <v>0.24208835999999997</v>
      </c>
      <c r="O300" s="1250" t="s">
        <v>586</v>
      </c>
      <c r="P300" s="1250" t="s">
        <v>586</v>
      </c>
      <c r="Q300" s="1252" t="s">
        <v>586</v>
      </c>
      <c r="R300" s="1253">
        <f t="shared" si="6"/>
        <v>0.32234483999999997</v>
      </c>
      <c r="S300" s="1250">
        <v>4.5311800000000001E-3</v>
      </c>
      <c r="T300" s="1254" t="s">
        <v>586</v>
      </c>
      <c r="U300" s="1250">
        <v>0.10195446744913414</v>
      </c>
      <c r="V300" s="1254" t="s">
        <v>586</v>
      </c>
      <c r="W300" s="1250">
        <v>0.26808537999999998</v>
      </c>
      <c r="X300" s="1250">
        <v>0</v>
      </c>
      <c r="Y300" s="1250" t="s">
        <v>586</v>
      </c>
      <c r="Z300" s="1252" t="s">
        <v>586</v>
      </c>
      <c r="AA300" s="1253">
        <f t="shared" si="7"/>
        <v>0.37457102744913412</v>
      </c>
      <c r="AB300" s="887"/>
    </row>
    <row r="301" spans="1:28" s="369" customFormat="1" ht="16.149999999999999" customHeight="1" outlineLevel="1">
      <c r="A301" s="143">
        <f>ROW()</f>
        <v>301</v>
      </c>
      <c r="B301" s="1154"/>
      <c r="C301" s="1154"/>
      <c r="D301" s="44"/>
      <c r="E301" s="44"/>
      <c r="F301" s="1248" t="s">
        <v>1013</v>
      </c>
      <c r="G301" s="1248" t="s">
        <v>1014</v>
      </c>
      <c r="H301" s="1249" t="s">
        <v>422</v>
      </c>
      <c r="I301" s="1248" t="s">
        <v>599</v>
      </c>
      <c r="J301" s="1250" t="s">
        <v>586</v>
      </c>
      <c r="K301" s="1251" t="s">
        <v>586</v>
      </c>
      <c r="L301" s="1250" t="s">
        <v>586</v>
      </c>
      <c r="M301" s="1251" t="s">
        <v>586</v>
      </c>
      <c r="N301" s="1250" t="s">
        <v>586</v>
      </c>
      <c r="O301" s="1250">
        <v>2.5603200000000009E-3</v>
      </c>
      <c r="P301" s="1250">
        <v>4.3782900000000008E-3</v>
      </c>
      <c r="Q301" s="1252" t="s">
        <v>586</v>
      </c>
      <c r="R301" s="1253">
        <f t="shared" ref="R301:R309" si="8">SUM(J301:Q301)</f>
        <v>6.9386100000000013E-3</v>
      </c>
      <c r="S301" s="1250">
        <v>0</v>
      </c>
      <c r="T301" s="1254" t="s">
        <v>586</v>
      </c>
      <c r="U301" s="1250">
        <v>0</v>
      </c>
      <c r="V301" s="1254" t="s">
        <v>586</v>
      </c>
      <c r="W301" s="1250">
        <v>0</v>
      </c>
      <c r="X301" s="1250">
        <v>1.9584200000000002E-3</v>
      </c>
      <c r="Y301" s="1250">
        <v>4.3782900000000008E-3</v>
      </c>
      <c r="Z301" s="1252" t="s">
        <v>586</v>
      </c>
      <c r="AA301" s="1253">
        <f t="shared" ref="AA301:AA309" si="9">SUM(S301:Z301)</f>
        <v>6.3367100000000006E-3</v>
      </c>
      <c r="AB301" s="887"/>
    </row>
    <row r="302" spans="1:28" s="369" customFormat="1" ht="16.149999999999999" customHeight="1" outlineLevel="1">
      <c r="A302" s="143">
        <f>ROW()</f>
        <v>302</v>
      </c>
      <c r="B302" s="1154"/>
      <c r="C302" s="1154"/>
      <c r="D302" s="44"/>
      <c r="E302" s="44"/>
      <c r="F302" s="1248" t="s">
        <v>1029</v>
      </c>
      <c r="G302" s="1248" t="s">
        <v>1030</v>
      </c>
      <c r="H302" s="1249" t="s">
        <v>1031</v>
      </c>
      <c r="I302" s="1248" t="s">
        <v>1032</v>
      </c>
      <c r="J302" s="1250">
        <v>0.33660108000000005</v>
      </c>
      <c r="K302" s="1251" t="s">
        <v>586</v>
      </c>
      <c r="L302" s="1250">
        <v>0.71971044000000006</v>
      </c>
      <c r="M302" s="1251" t="s">
        <v>586</v>
      </c>
      <c r="N302" s="1250">
        <v>2.6778447600000002</v>
      </c>
      <c r="O302" s="1250" t="s">
        <v>586</v>
      </c>
      <c r="P302" s="1250" t="s">
        <v>586</v>
      </c>
      <c r="Q302" s="1252" t="s">
        <v>586</v>
      </c>
      <c r="R302" s="1253">
        <f t="shared" si="8"/>
        <v>3.7341562800000005</v>
      </c>
      <c r="S302" s="1250">
        <v>0.41543974</v>
      </c>
      <c r="T302" s="1254" t="s">
        <v>586</v>
      </c>
      <c r="U302" s="1250">
        <v>0.86446624495308499</v>
      </c>
      <c r="V302" s="1254" t="s">
        <v>586</v>
      </c>
      <c r="W302" s="1250">
        <v>3.0249795699999997</v>
      </c>
      <c r="X302" s="1250">
        <v>0</v>
      </c>
      <c r="Y302" s="1250" t="s">
        <v>586</v>
      </c>
      <c r="Z302" s="1252" t="s">
        <v>586</v>
      </c>
      <c r="AA302" s="1253">
        <f t="shared" si="9"/>
        <v>4.3048855549530849</v>
      </c>
      <c r="AB302" s="887"/>
    </row>
    <row r="303" spans="1:28" s="369" customFormat="1" ht="16.149999999999999" customHeight="1" outlineLevel="1">
      <c r="A303" s="143">
        <f>ROW()</f>
        <v>303</v>
      </c>
      <c r="B303" s="1154"/>
      <c r="C303" s="1154"/>
      <c r="D303" s="44"/>
      <c r="E303" s="44"/>
      <c r="F303" s="1248" t="s">
        <v>1029</v>
      </c>
      <c r="G303" s="1248" t="s">
        <v>1030</v>
      </c>
      <c r="H303" s="1249" t="s">
        <v>1033</v>
      </c>
      <c r="I303" s="1248" t="s">
        <v>1034</v>
      </c>
      <c r="J303" s="1250">
        <v>0.34223952000000002</v>
      </c>
      <c r="K303" s="1251" t="s">
        <v>586</v>
      </c>
      <c r="L303" s="1250">
        <v>8.2115640000000004E-2</v>
      </c>
      <c r="M303" s="1251" t="s">
        <v>586</v>
      </c>
      <c r="N303" s="1250">
        <v>0.22838579999999997</v>
      </c>
      <c r="O303" s="1250" t="s">
        <v>586</v>
      </c>
      <c r="P303" s="1250" t="s">
        <v>586</v>
      </c>
      <c r="Q303" s="1252" t="s">
        <v>586</v>
      </c>
      <c r="R303" s="1253">
        <f t="shared" si="8"/>
        <v>0.65274096000000004</v>
      </c>
      <c r="S303" s="1250">
        <v>0.42762270000000002</v>
      </c>
      <c r="T303" s="1254" t="s">
        <v>586</v>
      </c>
      <c r="U303" s="1250">
        <v>0.10033464090127842</v>
      </c>
      <c r="V303" s="1254" t="s">
        <v>586</v>
      </c>
      <c r="W303" s="1250">
        <v>0.25887336999999999</v>
      </c>
      <c r="X303" s="1250">
        <v>0</v>
      </c>
      <c r="Y303" s="1250" t="s">
        <v>586</v>
      </c>
      <c r="Z303" s="1252" t="s">
        <v>586</v>
      </c>
      <c r="AA303" s="1253">
        <f t="shared" si="9"/>
        <v>0.78683071090127843</v>
      </c>
      <c r="AB303" s="887"/>
    </row>
    <row r="304" spans="1:28" s="369" customFormat="1" ht="16.149999999999999" customHeight="1" outlineLevel="1">
      <c r="A304" s="143">
        <f>ROW()</f>
        <v>304</v>
      </c>
      <c r="B304" s="1154"/>
      <c r="C304" s="1154"/>
      <c r="D304" s="44"/>
      <c r="E304" s="44"/>
      <c r="F304" s="1248" t="s">
        <v>1029</v>
      </c>
      <c r="G304" s="1248" t="s">
        <v>1030</v>
      </c>
      <c r="H304" s="1249" t="s">
        <v>841</v>
      </c>
      <c r="I304" s="1248" t="s">
        <v>842</v>
      </c>
      <c r="J304" s="1250">
        <v>0.20041908</v>
      </c>
      <c r="K304" s="1251" t="s">
        <v>586</v>
      </c>
      <c r="L304" s="1250">
        <v>9.0703920000000021E-2</v>
      </c>
      <c r="M304" s="1251" t="s">
        <v>586</v>
      </c>
      <c r="N304" s="1250">
        <v>0.24608364000000002</v>
      </c>
      <c r="O304" s="1250" t="s">
        <v>586</v>
      </c>
      <c r="P304" s="1250" t="s">
        <v>586</v>
      </c>
      <c r="Q304" s="1252" t="s">
        <v>586</v>
      </c>
      <c r="R304" s="1253">
        <f t="shared" si="8"/>
        <v>0.53720664000000007</v>
      </c>
      <c r="S304" s="1250">
        <v>0.24697654999999999</v>
      </c>
      <c r="T304" s="1254" t="s">
        <v>586</v>
      </c>
      <c r="U304" s="1250">
        <v>0.11060443617292569</v>
      </c>
      <c r="V304" s="1254" t="s">
        <v>586</v>
      </c>
      <c r="W304" s="1250">
        <v>0.28278449999999999</v>
      </c>
      <c r="X304" s="1250">
        <v>0</v>
      </c>
      <c r="Y304" s="1250" t="s">
        <v>586</v>
      </c>
      <c r="Z304" s="1252" t="s">
        <v>586</v>
      </c>
      <c r="AA304" s="1253">
        <f t="shared" si="9"/>
        <v>0.64036548617292566</v>
      </c>
      <c r="AB304" s="887"/>
    </row>
    <row r="305" spans="1:28" s="369" customFormat="1" ht="16.149999999999999" customHeight="1" outlineLevel="1">
      <c r="A305" s="143">
        <f>ROW()</f>
        <v>305</v>
      </c>
      <c r="B305" s="1154"/>
      <c r="C305" s="1154"/>
      <c r="D305" s="44"/>
      <c r="E305" s="44"/>
      <c r="F305" s="1248" t="s">
        <v>1029</v>
      </c>
      <c r="G305" s="1248" t="s">
        <v>1030</v>
      </c>
      <c r="H305" s="1249" t="s">
        <v>1035</v>
      </c>
      <c r="I305" s="1248" t="s">
        <v>1036</v>
      </c>
      <c r="J305" s="1250">
        <v>0.24209784000000006</v>
      </c>
      <c r="K305" s="1251" t="s">
        <v>586</v>
      </c>
      <c r="L305" s="1250">
        <v>6.4800839999999998E-2</v>
      </c>
      <c r="M305" s="1251" t="s">
        <v>586</v>
      </c>
      <c r="N305" s="1250">
        <v>0.60804563999999994</v>
      </c>
      <c r="O305" s="1250" t="s">
        <v>586</v>
      </c>
      <c r="P305" s="1250" t="s">
        <v>586</v>
      </c>
      <c r="Q305" s="1252" t="s">
        <v>586</v>
      </c>
      <c r="R305" s="1253">
        <f t="shared" si="8"/>
        <v>0.91494432000000003</v>
      </c>
      <c r="S305" s="1250">
        <v>0.29783461999999999</v>
      </c>
      <c r="T305" s="1254" t="s">
        <v>586</v>
      </c>
      <c r="U305" s="1250">
        <v>8.1474596395765805E-2</v>
      </c>
      <c r="V305" s="1254" t="s">
        <v>586</v>
      </c>
      <c r="W305" s="1250">
        <v>0.68643076000000003</v>
      </c>
      <c r="X305" s="1250">
        <v>0</v>
      </c>
      <c r="Y305" s="1250" t="s">
        <v>586</v>
      </c>
      <c r="Z305" s="1252" t="s">
        <v>586</v>
      </c>
      <c r="AA305" s="1253">
        <f t="shared" si="9"/>
        <v>1.0657399763957658</v>
      </c>
      <c r="AB305" s="887"/>
    </row>
    <row r="306" spans="1:28" s="369" customFormat="1" ht="16.149999999999999" customHeight="1" outlineLevel="1">
      <c r="A306" s="143">
        <f>ROW()</f>
        <v>306</v>
      </c>
      <c r="B306" s="1154"/>
      <c r="C306" s="1154"/>
      <c r="D306" s="44"/>
      <c r="E306" s="44"/>
      <c r="F306" s="1248" t="s">
        <v>1029</v>
      </c>
      <c r="G306" s="1248" t="s">
        <v>1030</v>
      </c>
      <c r="H306" s="1249" t="s">
        <v>921</v>
      </c>
      <c r="I306" s="1248" t="s">
        <v>922</v>
      </c>
      <c r="J306" s="1250" t="s">
        <v>586</v>
      </c>
      <c r="K306" s="1251" t="s">
        <v>586</v>
      </c>
      <c r="L306" s="1250" t="s">
        <v>586</v>
      </c>
      <c r="M306" s="1251" t="s">
        <v>586</v>
      </c>
      <c r="N306" s="1250">
        <v>4.2143999999999998E-4</v>
      </c>
      <c r="O306" s="1250" t="s">
        <v>586</v>
      </c>
      <c r="P306" s="1250" t="s">
        <v>586</v>
      </c>
      <c r="Q306" s="1252" t="s">
        <v>586</v>
      </c>
      <c r="R306" s="1253">
        <f t="shared" si="8"/>
        <v>4.2143999999999998E-4</v>
      </c>
      <c r="S306" s="1250">
        <v>0</v>
      </c>
      <c r="T306" s="1254" t="s">
        <v>586</v>
      </c>
      <c r="U306" s="1250">
        <v>0</v>
      </c>
      <c r="V306" s="1254" t="s">
        <v>586</v>
      </c>
      <c r="W306" s="1250">
        <v>2.8902999999999996E-4</v>
      </c>
      <c r="X306" s="1250">
        <v>0</v>
      </c>
      <c r="Y306" s="1250" t="s">
        <v>586</v>
      </c>
      <c r="Z306" s="1252" t="s">
        <v>586</v>
      </c>
      <c r="AA306" s="1253">
        <f t="shared" si="9"/>
        <v>2.8902999999999996E-4</v>
      </c>
      <c r="AB306" s="887"/>
    </row>
    <row r="307" spans="1:28" s="369" customFormat="1" ht="16.149999999999999" customHeight="1" outlineLevel="1">
      <c r="A307" s="143">
        <f>ROW()</f>
        <v>307</v>
      </c>
      <c r="B307" s="1154"/>
      <c r="C307" s="1154"/>
      <c r="D307" s="44"/>
      <c r="E307" s="44"/>
      <c r="F307" s="1248" t="s">
        <v>1029</v>
      </c>
      <c r="G307" s="1248" t="s">
        <v>1030</v>
      </c>
      <c r="H307" s="1249" t="s">
        <v>664</v>
      </c>
      <c r="I307" s="1248" t="s">
        <v>665</v>
      </c>
      <c r="J307" s="1250">
        <v>0.10739232000000001</v>
      </c>
      <c r="K307" s="1251" t="s">
        <v>586</v>
      </c>
      <c r="L307" s="1250">
        <v>9.423852000000002E-2</v>
      </c>
      <c r="M307" s="1251" t="s">
        <v>586</v>
      </c>
      <c r="N307" s="1250">
        <v>0.45297924000000006</v>
      </c>
      <c r="O307" s="1250" t="s">
        <v>586</v>
      </c>
      <c r="P307" s="1250" t="s">
        <v>586</v>
      </c>
      <c r="Q307" s="1252" t="s">
        <v>586</v>
      </c>
      <c r="R307" s="1253">
        <f t="shared" si="8"/>
        <v>0.65461008000000009</v>
      </c>
      <c r="S307" s="1250">
        <v>0.15435726</v>
      </c>
      <c r="T307" s="1254" t="s">
        <v>586</v>
      </c>
      <c r="U307" s="1250">
        <v>0.11255995816682279</v>
      </c>
      <c r="V307" s="1254" t="s">
        <v>586</v>
      </c>
      <c r="W307" s="1250">
        <v>0.53317752000000007</v>
      </c>
      <c r="X307" s="1250">
        <v>0</v>
      </c>
      <c r="Y307" s="1250" t="s">
        <v>586</v>
      </c>
      <c r="Z307" s="1252" t="s">
        <v>586</v>
      </c>
      <c r="AA307" s="1253">
        <f t="shared" si="9"/>
        <v>0.80009473816682286</v>
      </c>
      <c r="AB307" s="887"/>
    </row>
    <row r="308" spans="1:28" s="369" customFormat="1" ht="16.149999999999999" customHeight="1" outlineLevel="1">
      <c r="A308" s="143">
        <f>ROW()</f>
        <v>308</v>
      </c>
      <c r="B308" s="1154"/>
      <c r="C308" s="1154"/>
      <c r="D308" s="44"/>
      <c r="E308" s="44"/>
      <c r="F308" s="1248" t="s">
        <v>1029</v>
      </c>
      <c r="G308" s="1248" t="s">
        <v>1030</v>
      </c>
      <c r="H308" s="1249" t="s">
        <v>422</v>
      </c>
      <c r="I308" s="1248" t="s">
        <v>599</v>
      </c>
      <c r="J308" s="1250" t="s">
        <v>586</v>
      </c>
      <c r="K308" s="1251" t="s">
        <v>586</v>
      </c>
      <c r="L308" s="1250" t="s">
        <v>586</v>
      </c>
      <c r="M308" s="1251" t="s">
        <v>586</v>
      </c>
      <c r="N308" s="1250" t="s">
        <v>586</v>
      </c>
      <c r="O308" s="1250">
        <v>4.0768799999999989E-3</v>
      </c>
      <c r="P308" s="1250" t="s">
        <v>586</v>
      </c>
      <c r="Q308" s="1252" t="s">
        <v>586</v>
      </c>
      <c r="R308" s="1253">
        <f t="shared" si="8"/>
        <v>4.0768799999999989E-3</v>
      </c>
      <c r="S308" s="1250">
        <v>0</v>
      </c>
      <c r="T308" s="1254" t="s">
        <v>586</v>
      </c>
      <c r="U308" s="1250">
        <v>0</v>
      </c>
      <c r="V308" s="1254" t="s">
        <v>586</v>
      </c>
      <c r="W308" s="1250">
        <v>0</v>
      </c>
      <c r="X308" s="1250">
        <v>3.0715199999999999E-3</v>
      </c>
      <c r="Y308" s="1250" t="s">
        <v>586</v>
      </c>
      <c r="Z308" s="1252" t="s">
        <v>586</v>
      </c>
      <c r="AA308" s="1253">
        <f t="shared" si="9"/>
        <v>3.0715199999999999E-3</v>
      </c>
      <c r="AB308" s="887"/>
    </row>
    <row r="309" spans="1:28" s="369" customFormat="1" ht="16.149999999999999" customHeight="1" outlineLevel="1">
      <c r="A309" s="143">
        <f>ROW()</f>
        <v>309</v>
      </c>
      <c r="B309" s="1154"/>
      <c r="C309" s="1154"/>
      <c r="D309" s="44"/>
      <c r="E309" s="44"/>
      <c r="F309" s="1248" t="s">
        <v>1037</v>
      </c>
      <c r="G309" s="1248" t="s">
        <v>1038</v>
      </c>
      <c r="H309" s="1249" t="s">
        <v>1015</v>
      </c>
      <c r="I309" s="1248" t="s">
        <v>1039</v>
      </c>
      <c r="J309" s="1250"/>
      <c r="K309" s="1251"/>
      <c r="L309" s="1250"/>
      <c r="M309" s="1251"/>
      <c r="N309" s="1250"/>
      <c r="O309" s="1250"/>
      <c r="P309" s="1250"/>
      <c r="Q309" s="1252"/>
      <c r="R309" s="1253">
        <f t="shared" si="8"/>
        <v>0</v>
      </c>
      <c r="S309" s="1250" t="s">
        <v>586</v>
      </c>
      <c r="T309" s="1254" t="s">
        <v>586</v>
      </c>
      <c r="U309" s="1250" t="s">
        <v>586</v>
      </c>
      <c r="V309" s="1254" t="s">
        <v>586</v>
      </c>
      <c r="W309" s="1250" t="s">
        <v>586</v>
      </c>
      <c r="X309" s="1250" t="s">
        <v>586</v>
      </c>
      <c r="Y309" s="1250">
        <v>0.98475355969331868</v>
      </c>
      <c r="Z309" s="1252" t="s">
        <v>586</v>
      </c>
      <c r="AA309" s="1253">
        <f t="shared" si="9"/>
        <v>0.98475355969331868</v>
      </c>
      <c r="AB309" s="887"/>
    </row>
    <row r="310" spans="1:28" s="369" customFormat="1" ht="16.149999999999999" customHeight="1">
      <c r="A310" s="143">
        <f>ROW()</f>
        <v>310</v>
      </c>
      <c r="B310" s="1154"/>
      <c r="C310" s="1154"/>
      <c r="D310" s="44"/>
      <c r="E310" s="44"/>
      <c r="F310" s="1255" t="s">
        <v>491</v>
      </c>
      <c r="G310" s="1256"/>
      <c r="H310" s="1257"/>
      <c r="I310" s="1256"/>
      <c r="J310" s="1258">
        <f t="shared" ref="J310:AA310" si="10">SUM(J43:J309)</f>
        <v>125.57931813000005</v>
      </c>
      <c r="K310" s="1258">
        <f t="shared" si="10"/>
        <v>0</v>
      </c>
      <c r="L310" s="1258">
        <f t="shared" si="10"/>
        <v>266.72115526999994</v>
      </c>
      <c r="M310" s="1258">
        <f t="shared" si="10"/>
        <v>0</v>
      </c>
      <c r="N310" s="1258">
        <f t="shared" si="10"/>
        <v>451.63413219000023</v>
      </c>
      <c r="O310" s="1258">
        <f t="shared" si="10"/>
        <v>-6.251799999999275E-4</v>
      </c>
      <c r="P310" s="1258">
        <f t="shared" si="10"/>
        <v>37.197479139999992</v>
      </c>
      <c r="Q310" s="1258">
        <f t="shared" si="10"/>
        <v>0</v>
      </c>
      <c r="R310" s="1258">
        <f t="shared" si="10"/>
        <v>881.1314595499997</v>
      </c>
      <c r="S310" s="1258">
        <f t="shared" si="10"/>
        <v>152.57774421999997</v>
      </c>
      <c r="T310" s="1258">
        <f t="shared" si="10"/>
        <v>0</v>
      </c>
      <c r="U310" s="1258">
        <f t="shared" si="10"/>
        <v>302.33731913305525</v>
      </c>
      <c r="V310" s="1258">
        <f t="shared" si="10"/>
        <v>0</v>
      </c>
      <c r="W310" s="1258">
        <f t="shared" si="10"/>
        <v>521.8281564399997</v>
      </c>
      <c r="X310" s="1258">
        <f t="shared" si="10"/>
        <v>5.2041704279304213E-18</v>
      </c>
      <c r="Y310" s="1258">
        <f t="shared" si="10"/>
        <v>40.823065560585796</v>
      </c>
      <c r="Z310" s="1258">
        <f t="shared" si="10"/>
        <v>0</v>
      </c>
      <c r="AA310" s="1258">
        <f t="shared" si="10"/>
        <v>1017.5662853536409</v>
      </c>
      <c r="AB310" s="887"/>
    </row>
    <row r="311" spans="1:28" ht="16.149999999999999" customHeight="1">
      <c r="A311" s="143">
        <f>ROW()</f>
        <v>311</v>
      </c>
      <c r="D311" s="141"/>
      <c r="E311" s="44"/>
      <c r="F311" s="150"/>
      <c r="G311" s="120"/>
      <c r="H311" s="120"/>
      <c r="I311" s="120"/>
      <c r="J311" s="120"/>
      <c r="K311" s="188"/>
      <c r="N311" s="149"/>
      <c r="O311" s="149"/>
      <c r="P311" s="149"/>
      <c r="Q311" s="149"/>
      <c r="R311" s="689"/>
      <c r="S311" s="149"/>
      <c r="T311" s="149"/>
      <c r="AB311" s="885"/>
    </row>
    <row r="312" spans="1:28" ht="37.5" customHeight="1">
      <c r="A312" s="143">
        <f>ROW()</f>
        <v>312</v>
      </c>
      <c r="C312" s="30" t="s">
        <v>1040</v>
      </c>
      <c r="D312" s="141"/>
      <c r="E312" s="44"/>
      <c r="F312" s="150"/>
      <c r="G312" s="120"/>
      <c r="H312" s="120"/>
      <c r="I312" s="120"/>
      <c r="J312" s="120"/>
      <c r="K312" s="188"/>
      <c r="N312" s="149"/>
      <c r="O312" s="149"/>
      <c r="P312" s="149"/>
      <c r="Q312" s="149"/>
      <c r="R312" s="689"/>
      <c r="S312" s="149"/>
      <c r="T312" s="149"/>
      <c r="AB312" s="885"/>
    </row>
    <row r="313" spans="1:28" ht="15.75" customHeight="1">
      <c r="A313" s="143">
        <f>ROW()</f>
        <v>313</v>
      </c>
      <c r="C313" s="30"/>
      <c r="D313" s="141"/>
      <c r="E313" s="1054" t="s">
        <v>1041</v>
      </c>
      <c r="F313" s="150"/>
      <c r="G313" s="120"/>
      <c r="I313" s="392"/>
      <c r="J313" s="391"/>
      <c r="M313" s="149"/>
      <c r="N313" s="149"/>
      <c r="O313" s="149"/>
      <c r="P313" s="149"/>
      <c r="Q313" s="149"/>
      <c r="R313" s="689"/>
      <c r="S313" s="149"/>
      <c r="AB313" s="885"/>
    </row>
    <row r="314" spans="1:28" ht="31.5" customHeight="1">
      <c r="A314" s="143">
        <f>ROW()</f>
        <v>314</v>
      </c>
      <c r="D314" s="141"/>
      <c r="E314" s="44"/>
      <c r="G314" s="328" t="s">
        <v>1042</v>
      </c>
      <c r="H314" s="301" t="s">
        <v>1043</v>
      </c>
      <c r="I314" s="301" t="s">
        <v>1044</v>
      </c>
      <c r="J314" s="301" t="s">
        <v>1045</v>
      </c>
      <c r="K314" s="314" t="s">
        <v>358</v>
      </c>
      <c r="L314" s="1154"/>
      <c r="M314" s="301"/>
      <c r="N314" s="1570"/>
      <c r="O314" s="1570"/>
      <c r="P314" s="1570"/>
      <c r="Q314" s="301"/>
      <c r="R314" s="692"/>
      <c r="S314" s="301"/>
      <c r="AB314" s="888"/>
    </row>
    <row r="315" spans="1:28" ht="16.149999999999999" customHeight="1" thickBot="1">
      <c r="A315" s="143">
        <f>ROW()</f>
        <v>315</v>
      </c>
      <c r="D315" s="141"/>
      <c r="E315" s="44"/>
      <c r="F315" s="805" t="s">
        <v>1046</v>
      </c>
      <c r="G315" s="301" t="s">
        <v>101</v>
      </c>
      <c r="H315" s="806" t="s">
        <v>101</v>
      </c>
      <c r="I315" s="806" t="s">
        <v>101</v>
      </c>
      <c r="J315" s="806" t="s">
        <v>101</v>
      </c>
      <c r="K315" s="806" t="s">
        <v>101</v>
      </c>
      <c r="L315" s="1154"/>
      <c r="M315" s="301"/>
      <c r="N315" s="301"/>
      <c r="O315" s="301"/>
      <c r="P315" s="301"/>
      <c r="Q315" s="301"/>
      <c r="R315" s="692"/>
      <c r="S315" s="301"/>
      <c r="AB315" s="888"/>
    </row>
    <row r="316" spans="1:28" ht="30.75" customHeight="1">
      <c r="A316" s="143">
        <f>ROW()</f>
        <v>316</v>
      </c>
      <c r="D316" s="141"/>
      <c r="E316" s="44"/>
      <c r="F316" s="1259" t="s">
        <v>1047</v>
      </c>
      <c r="G316" s="948">
        <f>SUM(H316:K316)</f>
        <v>18300000</v>
      </c>
      <c r="H316" s="1260"/>
      <c r="I316" s="1261"/>
      <c r="J316" s="256"/>
      <c r="K316" s="256">
        <f>100000+18200000</f>
        <v>18300000</v>
      </c>
      <c r="L316" s="1154"/>
      <c r="M316" s="190"/>
      <c r="N316" s="190"/>
      <c r="O316" s="190"/>
      <c r="P316" s="190"/>
      <c r="Q316" s="190"/>
      <c r="R316" s="688"/>
      <c r="S316" s="190"/>
      <c r="AB316" s="889"/>
    </row>
    <row r="317" spans="1:28" ht="30.75" customHeight="1">
      <c r="A317" s="143"/>
      <c r="D317" s="141"/>
      <c r="E317" s="44"/>
      <c r="F317" s="1259" t="s">
        <v>1048</v>
      </c>
      <c r="G317" s="949">
        <f>SUM(H317:K317)</f>
        <v>1300000</v>
      </c>
      <c r="H317" s="1260"/>
      <c r="I317" s="1261"/>
      <c r="J317" s="256"/>
      <c r="K317" s="256">
        <v>1300000</v>
      </c>
      <c r="L317" s="1154"/>
      <c r="M317" s="190"/>
      <c r="N317" s="190"/>
      <c r="O317" s="190"/>
      <c r="P317" s="190"/>
      <c r="Q317" s="190"/>
      <c r="R317" s="688"/>
      <c r="S317" s="190"/>
      <c r="AB317" s="889"/>
    </row>
    <row r="318" spans="1:28" ht="30.75" customHeight="1">
      <c r="A318" s="143"/>
      <c r="D318" s="141"/>
      <c r="E318" s="44"/>
      <c r="F318" s="1259" t="s">
        <v>1049</v>
      </c>
      <c r="G318" s="949">
        <f t="shared" ref="G318:G319" si="11">SUM(H318:K318)</f>
        <v>300000</v>
      </c>
      <c r="H318" s="1260"/>
      <c r="I318" s="1261"/>
      <c r="J318" s="256">
        <v>300000</v>
      </c>
      <c r="K318" s="256"/>
      <c r="L318" s="1154"/>
      <c r="M318" s="190"/>
      <c r="N318" s="190"/>
      <c r="O318" s="190"/>
      <c r="P318" s="190"/>
      <c r="Q318" s="190"/>
      <c r="R318" s="688"/>
      <c r="S318" s="190"/>
      <c r="AB318" s="889"/>
    </row>
    <row r="319" spans="1:28" ht="30.75" customHeight="1">
      <c r="A319" s="143"/>
      <c r="D319" s="141"/>
      <c r="E319" s="44"/>
      <c r="F319" s="1259" t="s">
        <v>1050</v>
      </c>
      <c r="G319" s="949">
        <f t="shared" si="11"/>
        <v>500000</v>
      </c>
      <c r="H319" s="1260"/>
      <c r="I319" s="1261"/>
      <c r="J319" s="256"/>
      <c r="K319" s="256">
        <v>500000</v>
      </c>
      <c r="L319" s="1154"/>
      <c r="M319" s="190"/>
      <c r="N319" s="190"/>
      <c r="O319" s="190"/>
      <c r="P319" s="190"/>
      <c r="Q319" s="190"/>
      <c r="R319" s="688"/>
      <c r="S319" s="190"/>
      <c r="AB319" s="889"/>
    </row>
    <row r="320" spans="1:28" ht="30.75" customHeight="1" thickBot="1">
      <c r="A320" s="143">
        <f>ROW()</f>
        <v>320</v>
      </c>
      <c r="D320" s="141"/>
      <c r="E320" s="44"/>
      <c r="F320" s="1259" t="s">
        <v>1051</v>
      </c>
      <c r="G320" s="950">
        <f>SUM(H320:K320)</f>
        <v>75000</v>
      </c>
      <c r="H320" s="1260"/>
      <c r="I320" s="1261"/>
      <c r="J320" s="256"/>
      <c r="K320" s="256">
        <v>75000</v>
      </c>
      <c r="L320" s="1154"/>
      <c r="M320" s="190"/>
      <c r="N320" s="190"/>
      <c r="O320" s="190"/>
      <c r="P320" s="190"/>
      <c r="Q320" s="190"/>
      <c r="R320" s="688"/>
      <c r="S320" s="190"/>
      <c r="AB320" s="889"/>
    </row>
    <row r="321" spans="1:28" ht="16.149999999999999" customHeight="1" thickBot="1">
      <c r="A321" s="143">
        <f>ROW()</f>
        <v>321</v>
      </c>
      <c r="D321" s="141"/>
      <c r="E321" s="44"/>
      <c r="F321" s="191" t="s">
        <v>1052</v>
      </c>
      <c r="G321" s="409">
        <f>SUM(G316:G320)</f>
        <v>20475000</v>
      </c>
      <c r="H321" s="410">
        <f>SUM(H316:H320)</f>
        <v>0</v>
      </c>
      <c r="I321" s="410">
        <f>SUM(I316:I320)</f>
        <v>0</v>
      </c>
      <c r="J321" s="410">
        <f>SUM(J316:J320)</f>
        <v>300000</v>
      </c>
      <c r="K321" s="410">
        <f>SUM(K316:K320)</f>
        <v>20175000</v>
      </c>
      <c r="L321" s="1154"/>
      <c r="M321" s="190"/>
      <c r="N321" s="190"/>
      <c r="O321" s="190"/>
      <c r="P321" s="190"/>
      <c r="Q321" s="190"/>
      <c r="R321" s="688"/>
      <c r="S321" s="190"/>
      <c r="AB321" s="889"/>
    </row>
    <row r="322" spans="1:28" ht="16.149999999999999" customHeight="1">
      <c r="A322" s="143">
        <f>ROW()</f>
        <v>322</v>
      </c>
      <c r="D322" s="141"/>
      <c r="E322" s="44"/>
      <c r="F322" s="92" t="s">
        <v>362</v>
      </c>
      <c r="G322" s="190"/>
      <c r="H322" s="189"/>
      <c r="I322" s="189"/>
      <c r="J322" s="189"/>
      <c r="K322" s="189"/>
      <c r="L322" s="1154"/>
      <c r="M322" s="1154"/>
      <c r="N322" s="190"/>
      <c r="O322" s="189"/>
      <c r="P322" s="189"/>
      <c r="Q322" s="189"/>
      <c r="R322" s="693"/>
      <c r="S322" s="189"/>
      <c r="T322" s="189"/>
      <c r="AB322" s="890"/>
    </row>
    <row r="323" spans="1:28" ht="16.149999999999999" customHeight="1">
      <c r="A323" s="143">
        <f>ROW()</f>
        <v>323</v>
      </c>
      <c r="D323" s="141"/>
      <c r="E323" s="44"/>
      <c r="F323" s="150"/>
      <c r="G323" s="190"/>
      <c r="H323" s="189"/>
      <c r="I323" s="189"/>
      <c r="J323" s="189"/>
      <c r="K323" s="189"/>
      <c r="L323" s="1154"/>
      <c r="M323" s="1154"/>
      <c r="N323" s="190"/>
      <c r="O323" s="189"/>
      <c r="P323" s="189"/>
      <c r="Q323" s="189"/>
      <c r="R323" s="693"/>
      <c r="S323" s="189"/>
      <c r="T323" s="189"/>
      <c r="AB323" s="890"/>
    </row>
    <row r="324" spans="1:28" ht="16.149999999999999" customHeight="1">
      <c r="A324" s="143">
        <f>ROW()</f>
        <v>324</v>
      </c>
      <c r="C324" s="30" t="s">
        <v>1053</v>
      </c>
      <c r="D324" s="141"/>
      <c r="E324" s="44"/>
      <c r="F324" s="150"/>
      <c r="G324" s="120"/>
      <c r="H324" s="120"/>
      <c r="I324" s="120"/>
      <c r="J324" s="120"/>
      <c r="K324" s="188"/>
      <c r="L324" s="1154"/>
      <c r="M324" s="1154"/>
      <c r="N324" s="190"/>
      <c r="O324" s="189"/>
      <c r="P324" s="189"/>
      <c r="Q324" s="189"/>
      <c r="R324" s="693"/>
      <c r="S324" s="189"/>
      <c r="T324" s="189"/>
      <c r="AB324" s="890"/>
    </row>
    <row r="325" spans="1:28" ht="16.149999999999999" customHeight="1">
      <c r="A325" s="143">
        <f>ROW()</f>
        <v>325</v>
      </c>
      <c r="C325" s="30"/>
      <c r="D325" s="141"/>
      <c r="E325" s="1055" t="s">
        <v>1054</v>
      </c>
      <c r="F325" s="150"/>
      <c r="G325" s="120"/>
      <c r="H325" s="314"/>
      <c r="I325" s="314"/>
      <c r="J325" s="314"/>
      <c r="K325" s="314"/>
      <c r="L325" s="1154"/>
      <c r="M325" s="1154"/>
      <c r="N325" s="190"/>
      <c r="O325" s="189"/>
      <c r="P325" s="189"/>
      <c r="Q325" s="189"/>
      <c r="R325" s="693"/>
      <c r="S325" s="189"/>
      <c r="T325" s="189"/>
      <c r="AB325" s="890"/>
    </row>
    <row r="326" spans="1:28" ht="21" customHeight="1">
      <c r="A326" s="143">
        <f>ROW()</f>
        <v>326</v>
      </c>
      <c r="D326" s="141"/>
      <c r="E326" s="44"/>
      <c r="G326" s="328" t="s">
        <v>1055</v>
      </c>
      <c r="H326" s="301" t="s">
        <v>1056</v>
      </c>
      <c r="I326" s="301"/>
      <c r="J326" s="301"/>
      <c r="K326" s="301"/>
      <c r="L326" s="1154"/>
      <c r="M326" s="1154"/>
      <c r="N326" s="190"/>
      <c r="O326" s="189"/>
      <c r="P326" s="189"/>
      <c r="Q326" s="189"/>
      <c r="R326" s="693"/>
      <c r="S326" s="189"/>
      <c r="T326" s="189"/>
      <c r="AB326" s="890"/>
    </row>
    <row r="327" spans="1:28" ht="16.149999999999999" customHeight="1">
      <c r="A327" s="143">
        <f>ROW()</f>
        <v>327</v>
      </c>
      <c r="D327" s="141"/>
      <c r="E327" s="44"/>
      <c r="F327" s="314" t="s">
        <v>83</v>
      </c>
      <c r="G327" s="301" t="s">
        <v>101</v>
      </c>
      <c r="H327" s="301" t="s">
        <v>101</v>
      </c>
      <c r="I327" s="301"/>
      <c r="J327" s="301"/>
      <c r="K327" s="301"/>
      <c r="L327" s="1154"/>
      <c r="M327" s="1154"/>
      <c r="N327" s="190"/>
      <c r="O327" s="189"/>
      <c r="P327" s="189"/>
      <c r="Q327" s="189"/>
      <c r="R327" s="693"/>
      <c r="S327" s="189"/>
      <c r="T327" s="189"/>
      <c r="AB327" s="890"/>
    </row>
    <row r="328" spans="1:28" ht="16.149999999999999" customHeight="1">
      <c r="A328" s="143"/>
      <c r="D328" s="141"/>
      <c r="E328" s="44"/>
      <c r="F328" s="1262" t="s">
        <v>1057</v>
      </c>
      <c r="G328" s="1263">
        <v>-2.285012079999992</v>
      </c>
      <c r="H328" s="1263">
        <v>3.4193929299999923</v>
      </c>
      <c r="I328" s="301"/>
      <c r="J328" s="301"/>
      <c r="K328" s="301"/>
      <c r="L328" s="1154"/>
      <c r="M328" s="1154"/>
      <c r="N328" s="190"/>
      <c r="O328" s="189"/>
      <c r="P328" s="189"/>
      <c r="Q328" s="189"/>
      <c r="R328" s="693"/>
      <c r="S328" s="189"/>
      <c r="T328" s="189"/>
      <c r="AB328" s="890"/>
    </row>
    <row r="329" spans="1:28" ht="16.149999999999999" customHeight="1">
      <c r="A329" s="143"/>
      <c r="D329" s="141"/>
      <c r="E329" s="44"/>
      <c r="F329" s="1262"/>
      <c r="G329" s="1262">
        <v>0</v>
      </c>
      <c r="H329" s="1262">
        <v>0</v>
      </c>
      <c r="I329" s="301"/>
      <c r="J329" s="301"/>
      <c r="K329" s="301"/>
      <c r="L329" s="1154"/>
      <c r="M329" s="1154"/>
      <c r="N329" s="190"/>
      <c r="O329" s="189"/>
      <c r="P329" s="189"/>
      <c r="Q329" s="189"/>
      <c r="R329" s="693"/>
      <c r="S329" s="189"/>
      <c r="T329" s="189"/>
      <c r="AB329" s="890"/>
    </row>
    <row r="330" spans="1:28" ht="16.149999999999999" customHeight="1">
      <c r="A330" s="143"/>
      <c r="D330" s="141"/>
      <c r="E330" s="44"/>
      <c r="F330" s="1262"/>
      <c r="G330" s="1262">
        <v>0</v>
      </c>
      <c r="H330" s="1262">
        <v>0</v>
      </c>
      <c r="I330" s="301"/>
      <c r="J330" s="301"/>
      <c r="K330" s="301"/>
      <c r="L330" s="1154"/>
      <c r="M330" s="1154"/>
      <c r="N330" s="190"/>
      <c r="O330" s="189"/>
      <c r="P330" s="189"/>
      <c r="Q330" s="189"/>
      <c r="R330" s="693"/>
      <c r="S330" s="189"/>
      <c r="T330" s="189"/>
      <c r="AB330" s="890"/>
    </row>
    <row r="331" spans="1:28" ht="16.149999999999999" customHeight="1">
      <c r="A331" s="143"/>
      <c r="D331" s="141"/>
      <c r="E331" s="44"/>
      <c r="F331" s="1262"/>
      <c r="G331" s="1262">
        <v>0</v>
      </c>
      <c r="H331" s="1262">
        <v>0</v>
      </c>
      <c r="I331" s="301"/>
      <c r="J331" s="301"/>
      <c r="K331" s="301"/>
      <c r="L331" s="1154"/>
      <c r="M331" s="1154"/>
      <c r="N331" s="190"/>
      <c r="O331" s="189"/>
      <c r="P331" s="189"/>
      <c r="Q331" s="189"/>
      <c r="R331" s="693"/>
      <c r="S331" s="189"/>
      <c r="T331" s="189"/>
      <c r="AB331" s="890"/>
    </row>
    <row r="332" spans="1:28" ht="16.149999999999999" customHeight="1">
      <c r="A332" s="143"/>
      <c r="D332" s="141"/>
      <c r="E332" s="44"/>
      <c r="F332" s="1262"/>
      <c r="G332" s="1262">
        <v>0</v>
      </c>
      <c r="H332" s="1262">
        <v>0</v>
      </c>
      <c r="I332" s="301"/>
      <c r="J332" s="301"/>
      <c r="K332" s="301"/>
      <c r="L332" s="1154"/>
      <c r="M332" s="1154"/>
      <c r="N332" s="190"/>
      <c r="O332" s="189"/>
      <c r="P332" s="189"/>
      <c r="Q332" s="189"/>
      <c r="R332" s="693"/>
      <c r="S332" s="189"/>
      <c r="T332" s="189"/>
      <c r="AB332" s="890"/>
    </row>
    <row r="333" spans="1:28" ht="16.149999999999999" customHeight="1">
      <c r="A333" s="143"/>
      <c r="D333" s="141"/>
      <c r="E333" s="44"/>
      <c r="F333" s="1262"/>
      <c r="G333" s="1262">
        <v>0</v>
      </c>
      <c r="H333" s="1262">
        <v>0</v>
      </c>
      <c r="I333" s="301"/>
      <c r="J333" s="301"/>
      <c r="K333" s="301"/>
      <c r="L333" s="1154"/>
      <c r="M333" s="1154"/>
      <c r="N333" s="190"/>
      <c r="O333" s="189"/>
      <c r="P333" s="189"/>
      <c r="Q333" s="189"/>
      <c r="R333" s="693"/>
      <c r="S333" s="189"/>
      <c r="T333" s="189"/>
      <c r="AB333" s="890"/>
    </row>
    <row r="334" spans="1:28" ht="16.149999999999999" customHeight="1">
      <c r="A334" s="143"/>
      <c r="D334" s="141"/>
      <c r="E334" s="44"/>
      <c r="F334" s="1262"/>
      <c r="G334" s="1262">
        <v>0</v>
      </c>
      <c r="H334" s="1262">
        <v>0</v>
      </c>
      <c r="I334" s="301"/>
      <c r="J334" s="301"/>
      <c r="K334" s="301"/>
      <c r="L334" s="1154"/>
      <c r="M334" s="1154"/>
      <c r="N334" s="190"/>
      <c r="O334" s="189"/>
      <c r="P334" s="189"/>
      <c r="Q334" s="189"/>
      <c r="R334" s="693"/>
      <c r="S334" s="189"/>
      <c r="T334" s="189"/>
      <c r="AB334" s="890"/>
    </row>
    <row r="335" spans="1:28" ht="16.149999999999999" customHeight="1">
      <c r="A335" s="143"/>
      <c r="D335" s="141"/>
      <c r="E335" s="44"/>
      <c r="F335" s="1262"/>
      <c r="G335" s="1262">
        <v>0</v>
      </c>
      <c r="H335" s="1262">
        <v>0</v>
      </c>
      <c r="I335" s="301"/>
      <c r="J335" s="301"/>
      <c r="K335" s="301"/>
      <c r="L335" s="1154"/>
      <c r="M335" s="1154"/>
      <c r="N335" s="190"/>
      <c r="O335" s="189"/>
      <c r="P335" s="189"/>
      <c r="Q335" s="189"/>
      <c r="R335" s="693"/>
      <c r="S335" s="189"/>
      <c r="T335" s="189"/>
      <c r="AB335" s="890"/>
    </row>
    <row r="336" spans="1:28" ht="16.149999999999999" customHeight="1">
      <c r="A336" s="143"/>
      <c r="D336" s="141"/>
      <c r="E336" s="44"/>
      <c r="F336" s="1262"/>
      <c r="G336" s="1262">
        <v>0</v>
      </c>
      <c r="H336" s="1262">
        <v>0</v>
      </c>
      <c r="I336" s="301"/>
      <c r="J336" s="301"/>
      <c r="K336" s="301"/>
      <c r="L336" s="1154"/>
      <c r="M336" s="1154"/>
      <c r="N336" s="190"/>
      <c r="O336" s="189"/>
      <c r="P336" s="189"/>
      <c r="Q336" s="189"/>
      <c r="R336" s="693"/>
      <c r="S336" s="189"/>
      <c r="T336" s="189"/>
      <c r="AB336" s="890"/>
    </row>
    <row r="337" spans="1:28" ht="16.149999999999999" customHeight="1">
      <c r="A337" s="143"/>
      <c r="D337" s="141"/>
      <c r="E337" s="44"/>
      <c r="F337" s="1262"/>
      <c r="G337" s="1262">
        <v>0</v>
      </c>
      <c r="H337" s="1262">
        <v>0</v>
      </c>
      <c r="I337" s="301"/>
      <c r="J337" s="301"/>
      <c r="K337" s="301"/>
      <c r="L337" s="1154"/>
      <c r="M337" s="1154"/>
      <c r="N337" s="190"/>
      <c r="O337" s="189"/>
      <c r="P337" s="189"/>
      <c r="Q337" s="189"/>
      <c r="R337" s="693"/>
      <c r="S337" s="189"/>
      <c r="T337" s="189"/>
      <c r="AB337" s="890"/>
    </row>
    <row r="338" spans="1:28" ht="16.149999999999999" customHeight="1">
      <c r="A338" s="143"/>
      <c r="D338" s="141"/>
      <c r="E338" s="44"/>
      <c r="F338" s="1262"/>
      <c r="G338" s="1262">
        <v>0</v>
      </c>
      <c r="H338" s="1262">
        <v>0</v>
      </c>
      <c r="I338" s="301"/>
      <c r="J338" s="301"/>
      <c r="K338" s="301"/>
      <c r="L338" s="1154"/>
      <c r="M338" s="1154"/>
      <c r="N338" s="190"/>
      <c r="O338" s="189"/>
      <c r="P338" s="189"/>
      <c r="Q338" s="189"/>
      <c r="R338" s="693"/>
      <c r="S338" s="189"/>
      <c r="T338" s="189"/>
      <c r="AB338" s="890"/>
    </row>
    <row r="339" spans="1:28" ht="16.149999999999999" customHeight="1">
      <c r="A339" s="143"/>
      <c r="D339" s="141"/>
      <c r="E339" s="44"/>
      <c r="F339" s="1262"/>
      <c r="G339" s="1262">
        <v>0</v>
      </c>
      <c r="H339" s="1262">
        <v>0</v>
      </c>
      <c r="I339" s="301"/>
      <c r="J339" s="301"/>
      <c r="K339" s="301"/>
      <c r="L339" s="1154"/>
      <c r="M339" s="1154"/>
      <c r="N339" s="190"/>
      <c r="O339" s="189"/>
      <c r="P339" s="189"/>
      <c r="Q339" s="189"/>
      <c r="R339" s="693"/>
      <c r="S339" s="189"/>
      <c r="T339" s="189"/>
      <c r="AB339" s="890"/>
    </row>
    <row r="340" spans="1:28" ht="16.149999999999999" customHeight="1">
      <c r="A340" s="143"/>
      <c r="D340" s="141"/>
      <c r="E340" s="44"/>
      <c r="F340" s="1262"/>
      <c r="G340" s="1262">
        <v>0</v>
      </c>
      <c r="H340" s="1262">
        <v>0</v>
      </c>
      <c r="I340" s="301"/>
      <c r="J340" s="301"/>
      <c r="K340" s="301"/>
      <c r="L340" s="1154"/>
      <c r="M340" s="1154"/>
      <c r="N340" s="190"/>
      <c r="O340" s="189"/>
      <c r="P340" s="189"/>
      <c r="Q340" s="189"/>
      <c r="R340" s="693"/>
      <c r="S340" s="189"/>
      <c r="T340" s="189"/>
      <c r="AB340" s="890"/>
    </row>
    <row r="341" spans="1:28" ht="16.149999999999999" customHeight="1">
      <c r="A341" s="143"/>
      <c r="D341" s="141"/>
      <c r="E341" s="44"/>
      <c r="F341" s="1262"/>
      <c r="G341" s="1262">
        <v>0</v>
      </c>
      <c r="H341" s="1262">
        <v>0</v>
      </c>
      <c r="I341" s="301"/>
      <c r="J341" s="301"/>
      <c r="K341" s="301"/>
      <c r="L341" s="1154"/>
      <c r="M341" s="1154"/>
      <c r="N341" s="190"/>
      <c r="O341" s="189"/>
      <c r="P341" s="189"/>
      <c r="Q341" s="189"/>
      <c r="R341" s="693"/>
      <c r="S341" s="189"/>
      <c r="T341" s="189"/>
      <c r="AB341" s="890"/>
    </row>
    <row r="342" spans="1:28" ht="16.149999999999999" customHeight="1">
      <c r="A342" s="143"/>
      <c r="D342" s="141"/>
      <c r="E342" s="44"/>
      <c r="F342" s="1262"/>
      <c r="G342" s="1262">
        <v>0</v>
      </c>
      <c r="H342" s="1262">
        <v>0</v>
      </c>
      <c r="I342" s="301"/>
      <c r="J342" s="301"/>
      <c r="K342" s="301"/>
      <c r="L342" s="1154"/>
      <c r="M342" s="1154"/>
      <c r="N342" s="190"/>
      <c r="O342" s="189"/>
      <c r="P342" s="189"/>
      <c r="Q342" s="189"/>
      <c r="R342" s="693"/>
      <c r="S342" s="189"/>
      <c r="T342" s="189"/>
      <c r="AB342" s="890"/>
    </row>
    <row r="343" spans="1:28" ht="16.149999999999999" customHeight="1">
      <c r="A343" s="143"/>
      <c r="D343" s="141"/>
      <c r="E343" s="44"/>
      <c r="F343" s="1262"/>
      <c r="G343" s="1262">
        <v>0</v>
      </c>
      <c r="H343" s="1262">
        <v>0</v>
      </c>
      <c r="I343" s="301"/>
      <c r="J343" s="301"/>
      <c r="K343" s="301"/>
      <c r="L343" s="1154"/>
      <c r="M343" s="1154"/>
      <c r="N343" s="190"/>
      <c r="O343" s="189"/>
      <c r="P343" s="189"/>
      <c r="Q343" s="189"/>
      <c r="R343" s="693"/>
      <c r="S343" s="189"/>
      <c r="T343" s="189"/>
      <c r="AB343" s="890"/>
    </row>
    <row r="344" spans="1:28" ht="16.149999999999999" customHeight="1">
      <c r="A344" s="143"/>
      <c r="D344" s="141"/>
      <c r="E344" s="44"/>
      <c r="F344" s="1262"/>
      <c r="G344" s="1262">
        <v>0</v>
      </c>
      <c r="H344" s="1262">
        <v>0</v>
      </c>
      <c r="I344" s="301"/>
      <c r="J344" s="301"/>
      <c r="K344" s="301"/>
      <c r="L344" s="1154"/>
      <c r="M344" s="1154"/>
      <c r="N344" s="190"/>
      <c r="O344" s="189"/>
      <c r="P344" s="189"/>
      <c r="Q344" s="189"/>
      <c r="R344" s="693"/>
      <c r="S344" s="189"/>
      <c r="T344" s="189"/>
      <c r="AB344" s="890"/>
    </row>
    <row r="345" spans="1:28" ht="16.149999999999999" customHeight="1">
      <c r="A345" s="143"/>
      <c r="D345" s="141"/>
      <c r="E345" s="44"/>
      <c r="F345" s="1262"/>
      <c r="G345" s="1262">
        <v>0</v>
      </c>
      <c r="H345" s="1262">
        <v>0</v>
      </c>
      <c r="I345" s="301"/>
      <c r="J345" s="301"/>
      <c r="K345" s="301"/>
      <c r="L345" s="1154"/>
      <c r="M345" s="1154"/>
      <c r="N345" s="190"/>
      <c r="O345" s="189"/>
      <c r="P345" s="189"/>
      <c r="Q345" s="189"/>
      <c r="R345" s="693"/>
      <c r="S345" s="189"/>
      <c r="T345" s="189"/>
      <c r="AB345" s="890"/>
    </row>
    <row r="346" spans="1:28" ht="16.149999999999999" customHeight="1">
      <c r="A346" s="143"/>
      <c r="D346" s="141"/>
      <c r="E346" s="44"/>
      <c r="F346" s="1262"/>
      <c r="G346" s="1262">
        <v>0</v>
      </c>
      <c r="H346" s="1262">
        <v>0</v>
      </c>
      <c r="I346" s="301"/>
      <c r="J346" s="301"/>
      <c r="K346" s="301"/>
      <c r="L346" s="1154"/>
      <c r="M346" s="1154"/>
      <c r="N346" s="190"/>
      <c r="O346" s="189"/>
      <c r="P346" s="189"/>
      <c r="Q346" s="189"/>
      <c r="R346" s="693"/>
      <c r="S346" s="189"/>
      <c r="T346" s="189"/>
      <c r="AB346" s="890"/>
    </row>
    <row r="347" spans="1:28" ht="16.149999999999999" customHeight="1">
      <c r="A347" s="143"/>
      <c r="D347" s="141"/>
      <c r="E347" s="44"/>
      <c r="F347" s="1262"/>
      <c r="G347" s="1262">
        <v>0</v>
      </c>
      <c r="H347" s="1262">
        <v>0</v>
      </c>
      <c r="I347" s="301"/>
      <c r="J347" s="301"/>
      <c r="K347" s="301"/>
      <c r="L347" s="1154"/>
      <c r="M347" s="1154"/>
      <c r="N347" s="190"/>
      <c r="O347" s="189"/>
      <c r="P347" s="189"/>
      <c r="Q347" s="189"/>
      <c r="R347" s="693"/>
      <c r="S347" s="189"/>
      <c r="T347" s="189"/>
      <c r="AB347" s="890"/>
    </row>
    <row r="348" spans="1:28" ht="16.149999999999999" customHeight="1">
      <c r="A348" s="143"/>
      <c r="D348" s="141"/>
      <c r="E348" s="44"/>
      <c r="F348" s="1262"/>
      <c r="G348" s="1262">
        <v>0</v>
      </c>
      <c r="H348" s="1262">
        <v>0</v>
      </c>
      <c r="I348" s="301"/>
      <c r="J348" s="301"/>
      <c r="K348" s="301"/>
      <c r="L348" s="1154"/>
      <c r="M348" s="1154"/>
      <c r="N348" s="190"/>
      <c r="O348" s="189"/>
      <c r="P348" s="189"/>
      <c r="Q348" s="189"/>
      <c r="R348" s="693"/>
      <c r="S348" s="189"/>
      <c r="T348" s="189"/>
      <c r="AB348" s="890"/>
    </row>
    <row r="349" spans="1:28" ht="16.149999999999999" customHeight="1">
      <c r="A349" s="143"/>
      <c r="D349" s="141"/>
      <c r="E349" s="44"/>
      <c r="F349" s="1262"/>
      <c r="G349" s="1262">
        <v>0</v>
      </c>
      <c r="H349" s="1262">
        <v>0</v>
      </c>
      <c r="I349" s="301"/>
      <c r="J349" s="301"/>
      <c r="K349" s="301"/>
      <c r="L349" s="1154"/>
      <c r="M349" s="1154"/>
      <c r="N349" s="190"/>
      <c r="O349" s="189"/>
      <c r="P349" s="189"/>
      <c r="Q349" s="189"/>
      <c r="R349" s="693"/>
      <c r="S349" s="189"/>
      <c r="T349" s="189"/>
      <c r="AB349" s="890"/>
    </row>
    <row r="350" spans="1:28" ht="16.149999999999999" customHeight="1">
      <c r="A350" s="143"/>
      <c r="D350" s="141"/>
      <c r="E350" s="44"/>
      <c r="F350" s="1262"/>
      <c r="G350" s="1262">
        <v>0</v>
      </c>
      <c r="H350" s="1262">
        <v>0</v>
      </c>
      <c r="I350" s="301"/>
      <c r="J350" s="301"/>
      <c r="K350" s="301"/>
      <c r="L350" s="1154"/>
      <c r="M350" s="1154"/>
      <c r="N350" s="190"/>
      <c r="O350" s="189"/>
      <c r="P350" s="189"/>
      <c r="Q350" s="189"/>
      <c r="R350" s="693"/>
      <c r="S350" s="189"/>
      <c r="T350" s="189"/>
      <c r="AB350" s="890"/>
    </row>
    <row r="351" spans="1:28" ht="16.149999999999999" customHeight="1">
      <c r="A351" s="143"/>
      <c r="D351" s="141"/>
      <c r="E351" s="44"/>
      <c r="F351" s="1262"/>
      <c r="G351" s="1262">
        <v>0</v>
      </c>
      <c r="H351" s="1262">
        <v>0</v>
      </c>
      <c r="I351" s="301"/>
      <c r="J351" s="301"/>
      <c r="K351" s="301"/>
      <c r="L351" s="1154"/>
      <c r="M351" s="1154"/>
      <c r="N351" s="190"/>
      <c r="O351" s="189"/>
      <c r="P351" s="189"/>
      <c r="Q351" s="189"/>
      <c r="R351" s="693"/>
      <c r="S351" s="189"/>
      <c r="T351" s="189"/>
      <c r="AB351" s="890"/>
    </row>
    <row r="352" spans="1:28" ht="16.149999999999999" customHeight="1">
      <c r="A352" s="143"/>
      <c r="D352" s="141"/>
      <c r="E352" s="44"/>
      <c r="F352" s="1262"/>
      <c r="G352" s="1262">
        <v>0</v>
      </c>
      <c r="H352" s="1262">
        <v>0</v>
      </c>
      <c r="I352" s="301"/>
      <c r="J352" s="301"/>
      <c r="K352" s="301"/>
      <c r="L352" s="1154"/>
      <c r="M352" s="1154"/>
      <c r="N352" s="190"/>
      <c r="O352" s="189"/>
      <c r="P352" s="189"/>
      <c r="Q352" s="189"/>
      <c r="R352" s="693"/>
      <c r="S352" s="189"/>
      <c r="T352" s="189"/>
      <c r="AB352" s="890"/>
    </row>
    <row r="353" spans="1:28" ht="16.149999999999999" customHeight="1">
      <c r="A353" s="143"/>
      <c r="D353" s="141"/>
      <c r="E353" s="44"/>
      <c r="F353" s="1262"/>
      <c r="G353" s="1262">
        <v>0</v>
      </c>
      <c r="H353" s="1262">
        <v>0</v>
      </c>
      <c r="I353" s="301"/>
      <c r="J353" s="301"/>
      <c r="K353" s="301"/>
      <c r="L353" s="1154"/>
      <c r="M353" s="1154"/>
      <c r="N353" s="190"/>
      <c r="O353" s="189"/>
      <c r="P353" s="189"/>
      <c r="Q353" s="189"/>
      <c r="R353" s="693"/>
      <c r="S353" s="189"/>
      <c r="T353" s="189"/>
      <c r="AB353" s="890"/>
    </row>
    <row r="354" spans="1:28" ht="16.149999999999999" customHeight="1">
      <c r="A354" s="143"/>
      <c r="D354" s="141"/>
      <c r="E354" s="44"/>
      <c r="F354" s="1262"/>
      <c r="G354" s="1262">
        <v>0</v>
      </c>
      <c r="H354" s="1262">
        <v>0</v>
      </c>
      <c r="I354" s="301"/>
      <c r="J354" s="301"/>
      <c r="K354" s="301"/>
      <c r="L354" s="1154"/>
      <c r="M354" s="1154"/>
      <c r="N354" s="190"/>
      <c r="O354" s="189"/>
      <c r="P354" s="189"/>
      <c r="Q354" s="189"/>
      <c r="R354" s="693"/>
      <c r="S354" s="189"/>
      <c r="T354" s="189"/>
      <c r="AB354" s="890"/>
    </row>
    <row r="355" spans="1:28" ht="16.149999999999999" customHeight="1">
      <c r="A355" s="143"/>
      <c r="D355" s="141"/>
      <c r="E355" s="44"/>
      <c r="F355" s="1262"/>
      <c r="G355" s="1262">
        <v>0</v>
      </c>
      <c r="H355" s="1262">
        <v>0</v>
      </c>
      <c r="I355" s="301"/>
      <c r="J355" s="301"/>
      <c r="K355" s="301"/>
      <c r="L355" s="1154"/>
      <c r="M355" s="1154"/>
      <c r="N355" s="190"/>
      <c r="O355" s="189"/>
      <c r="P355" s="189"/>
      <c r="Q355" s="189"/>
      <c r="R355" s="693"/>
      <c r="S355" s="189"/>
      <c r="T355" s="189"/>
      <c r="AB355" s="890"/>
    </row>
    <row r="356" spans="1:28" ht="16.149999999999999" customHeight="1">
      <c r="A356" s="143"/>
      <c r="D356" s="141"/>
      <c r="E356" s="44"/>
      <c r="F356" s="1262"/>
      <c r="G356" s="1262">
        <v>0</v>
      </c>
      <c r="H356" s="1262">
        <v>0</v>
      </c>
      <c r="I356" s="301"/>
      <c r="J356" s="301"/>
      <c r="K356" s="301"/>
      <c r="L356" s="1154"/>
      <c r="M356" s="1154"/>
      <c r="N356" s="190"/>
      <c r="O356" s="189"/>
      <c r="P356" s="189"/>
      <c r="Q356" s="189"/>
      <c r="R356" s="693"/>
      <c r="S356" s="189"/>
      <c r="T356" s="189"/>
      <c r="AB356" s="890"/>
    </row>
    <row r="357" spans="1:28" ht="16.149999999999999" customHeight="1">
      <c r="A357" s="143"/>
      <c r="D357" s="141"/>
      <c r="E357" s="44"/>
      <c r="F357" s="1262"/>
      <c r="G357" s="1262">
        <v>0</v>
      </c>
      <c r="H357" s="1262">
        <v>0</v>
      </c>
      <c r="I357" s="301"/>
      <c r="J357" s="301"/>
      <c r="K357" s="301"/>
      <c r="L357" s="1154"/>
      <c r="M357" s="1154"/>
      <c r="N357" s="190"/>
      <c r="O357" s="189"/>
      <c r="P357" s="189"/>
      <c r="Q357" s="189"/>
      <c r="R357" s="693"/>
      <c r="S357" s="189"/>
      <c r="T357" s="189"/>
      <c r="AB357" s="890"/>
    </row>
    <row r="358" spans="1:28" ht="16.149999999999999" customHeight="1">
      <c r="A358" s="143"/>
      <c r="D358" s="141"/>
      <c r="E358" s="44"/>
      <c r="F358" s="1262"/>
      <c r="G358" s="1262">
        <v>0</v>
      </c>
      <c r="H358" s="1262">
        <v>0</v>
      </c>
      <c r="I358" s="301"/>
      <c r="J358" s="301"/>
      <c r="K358" s="301"/>
      <c r="L358" s="1154"/>
      <c r="M358" s="1154"/>
      <c r="N358" s="190"/>
      <c r="O358" s="189"/>
      <c r="P358" s="189"/>
      <c r="Q358" s="189"/>
      <c r="R358" s="693"/>
      <c r="S358" s="189"/>
      <c r="T358" s="189"/>
      <c r="AB358" s="890"/>
    </row>
    <row r="359" spans="1:28" ht="16.149999999999999" customHeight="1">
      <c r="A359" s="143"/>
      <c r="D359" s="141"/>
      <c r="E359" s="44"/>
      <c r="F359" s="1264" t="s">
        <v>1052</v>
      </c>
      <c r="G359" s="1265">
        <f>SUM(G328:G358)</f>
        <v>-2.285012079999992</v>
      </c>
      <c r="H359" s="1265">
        <f>SUM(H328:H358)</f>
        <v>3.4193929299999923</v>
      </c>
      <c r="I359" s="301"/>
      <c r="J359" s="301"/>
      <c r="K359" s="301"/>
      <c r="L359" s="1154"/>
      <c r="M359" s="1154"/>
      <c r="N359" s="190"/>
      <c r="O359" s="189"/>
      <c r="P359" s="189"/>
      <c r="Q359" s="189"/>
      <c r="R359" s="693"/>
      <c r="S359" s="189"/>
      <c r="T359" s="189"/>
      <c r="AB359" s="890"/>
    </row>
    <row r="360" spans="1:28" ht="16.149999999999999" customHeight="1">
      <c r="A360" s="143">
        <f>ROW()</f>
        <v>360</v>
      </c>
      <c r="D360" s="141"/>
      <c r="E360" s="44"/>
      <c r="F360" s="92"/>
      <c r="G360" s="190"/>
      <c r="H360" s="190"/>
      <c r="I360" s="189"/>
      <c r="J360" s="189"/>
      <c r="K360" s="189"/>
      <c r="L360" s="1154"/>
      <c r="M360" s="1154"/>
      <c r="N360" s="190"/>
      <c r="O360" s="189"/>
      <c r="P360" s="189"/>
      <c r="Q360" s="189"/>
      <c r="R360" s="693"/>
      <c r="S360" s="189"/>
      <c r="T360" s="189"/>
      <c r="AB360" s="890"/>
    </row>
    <row r="361" spans="1:28" ht="16.149999999999999" customHeight="1">
      <c r="A361" s="143">
        <f>ROW()</f>
        <v>361</v>
      </c>
      <c r="D361" s="141"/>
      <c r="E361" s="44"/>
      <c r="F361" s="150"/>
      <c r="G361" s="190"/>
      <c r="H361" s="189"/>
      <c r="I361" s="189"/>
      <c r="J361" s="189"/>
      <c r="K361" s="189"/>
      <c r="L361" s="1154"/>
      <c r="M361" s="1154"/>
      <c r="N361" s="190"/>
      <c r="O361" s="189"/>
      <c r="P361" s="189"/>
      <c r="Q361" s="189"/>
      <c r="R361" s="693"/>
      <c r="S361" s="189"/>
      <c r="T361" s="189"/>
      <c r="AB361" s="890"/>
    </row>
    <row r="362" spans="1:28" ht="16.149999999999999" customHeight="1">
      <c r="A362" s="143">
        <f>ROW()</f>
        <v>362</v>
      </c>
      <c r="C362" s="30" t="s">
        <v>1058</v>
      </c>
      <c r="D362" s="141"/>
      <c r="E362" s="44"/>
      <c r="F362" s="150"/>
      <c r="G362" s="120"/>
      <c r="H362" s="120"/>
      <c r="I362" s="120"/>
      <c r="J362" s="120"/>
      <c r="K362" s="188"/>
      <c r="L362" s="1154"/>
      <c r="M362" s="1154"/>
      <c r="N362" s="190"/>
      <c r="O362" s="189"/>
      <c r="P362" s="189"/>
      <c r="Q362" s="189"/>
      <c r="R362" s="693"/>
      <c r="S362" s="189"/>
      <c r="T362" s="189"/>
      <c r="AB362" s="890"/>
    </row>
    <row r="363" spans="1:28" ht="15.75" customHeight="1">
      <c r="A363" s="143">
        <f>ROW()</f>
        <v>363</v>
      </c>
      <c r="C363" s="30"/>
      <c r="D363" s="141"/>
      <c r="E363" s="1056" t="s">
        <v>1059</v>
      </c>
      <c r="F363" s="150"/>
      <c r="G363" s="120"/>
      <c r="H363" s="314"/>
      <c r="I363" s="314"/>
      <c r="J363" s="314"/>
      <c r="K363" s="314"/>
      <c r="L363" s="1154"/>
      <c r="M363" s="1154"/>
      <c r="N363" s="190"/>
      <c r="O363" s="189"/>
      <c r="P363" s="189"/>
      <c r="Q363" s="189"/>
      <c r="R363" s="693"/>
      <c r="S363" s="189"/>
      <c r="T363" s="189"/>
      <c r="AB363" s="890"/>
    </row>
    <row r="364" spans="1:28" ht="34.5" customHeight="1">
      <c r="A364" s="143">
        <f>ROW()</f>
        <v>364</v>
      </c>
      <c r="D364" s="141"/>
      <c r="E364" s="44"/>
      <c r="F364" s="1571" t="s">
        <v>1060</v>
      </c>
      <c r="G364" s="1573" t="s">
        <v>1061</v>
      </c>
      <c r="H364" s="301" t="s">
        <v>1056</v>
      </c>
      <c r="I364" s="301"/>
      <c r="J364" s="301"/>
      <c r="K364" s="301"/>
      <c r="L364" s="1154"/>
      <c r="M364" s="1154"/>
      <c r="N364" s="190"/>
      <c r="O364" s="189"/>
      <c r="P364" s="189"/>
      <c r="Q364" s="189"/>
      <c r="R364" s="693"/>
      <c r="S364" s="189"/>
      <c r="T364" s="189"/>
      <c r="AB364" s="890"/>
    </row>
    <row r="365" spans="1:28" ht="16.149999999999999" customHeight="1">
      <c r="A365" s="143">
        <f>ROW()</f>
        <v>365</v>
      </c>
      <c r="D365" s="141"/>
      <c r="E365" s="44"/>
      <c r="F365" s="1572"/>
      <c r="G365" s="1573"/>
      <c r="H365" s="806" t="s">
        <v>101</v>
      </c>
      <c r="I365" s="301"/>
      <c r="J365" s="301"/>
      <c r="K365" s="301"/>
      <c r="L365" s="1154"/>
      <c r="M365" s="1154"/>
      <c r="N365" s="190"/>
      <c r="O365" s="189"/>
      <c r="P365" s="189"/>
      <c r="Q365" s="189"/>
      <c r="R365" s="693"/>
      <c r="S365" s="189"/>
      <c r="T365" s="189"/>
      <c r="AB365" s="890"/>
    </row>
    <row r="366" spans="1:28" ht="16.149999999999999" customHeight="1">
      <c r="A366" s="143">
        <f>ROW()</f>
        <v>366</v>
      </c>
      <c r="D366" s="141"/>
      <c r="E366" s="44"/>
      <c r="F366" s="1259" t="s">
        <v>1062</v>
      </c>
      <c r="G366" s="1259" t="s">
        <v>3217</v>
      </c>
      <c r="H366" s="1266">
        <v>-0.19043026000000002</v>
      </c>
      <c r="I366" s="393"/>
      <c r="J366" s="341"/>
      <c r="K366" s="341"/>
      <c r="L366" s="1154"/>
      <c r="M366" s="1154"/>
      <c r="N366" s="190"/>
      <c r="O366" s="189"/>
      <c r="P366" s="189"/>
      <c r="Q366" s="189"/>
      <c r="R366" s="693"/>
      <c r="S366" s="189"/>
      <c r="T366" s="189"/>
      <c r="AB366" s="890"/>
    </row>
    <row r="367" spans="1:28" ht="16.149999999999999" customHeight="1">
      <c r="A367" s="143">
        <f>ROW()</f>
        <v>367</v>
      </c>
      <c r="D367" s="141"/>
      <c r="E367" s="44"/>
      <c r="F367" s="1259"/>
      <c r="G367" s="1259"/>
      <c r="H367" s="1262"/>
      <c r="I367" s="393"/>
      <c r="J367" s="341"/>
      <c r="K367" s="341"/>
      <c r="L367" s="1154"/>
      <c r="M367" s="1154"/>
      <c r="N367" s="190"/>
      <c r="O367" s="189"/>
      <c r="P367" s="189"/>
      <c r="Q367" s="189"/>
      <c r="R367" s="693"/>
      <c r="S367" s="189"/>
      <c r="T367" s="189"/>
      <c r="AB367" s="890"/>
    </row>
    <row r="368" spans="1:28" ht="16.149999999999999" customHeight="1" thickBot="1">
      <c r="A368" s="143">
        <f>ROW()</f>
        <v>368</v>
      </c>
      <c r="D368" s="141"/>
      <c r="E368" s="44"/>
      <c r="F368" s="1267"/>
      <c r="G368" s="1267"/>
      <c r="H368" s="1268"/>
      <c r="I368" s="393"/>
      <c r="J368" s="341"/>
      <c r="K368" s="341"/>
      <c r="L368" s="1154"/>
      <c r="M368" s="1154"/>
      <c r="N368" s="190"/>
      <c r="O368" s="189"/>
      <c r="P368" s="189"/>
      <c r="Q368" s="189"/>
      <c r="R368" s="693"/>
      <c r="S368" s="189"/>
      <c r="T368" s="189"/>
      <c r="AB368" s="890"/>
    </row>
    <row r="369" spans="1:28" ht="16.149999999999999" customHeight="1" thickBot="1">
      <c r="A369" s="143">
        <f>ROW()</f>
        <v>369</v>
      </c>
      <c r="D369" s="141"/>
      <c r="E369" s="44"/>
      <c r="F369" s="956" t="s">
        <v>1052</v>
      </c>
      <c r="G369" s="957"/>
      <c r="H369" s="955">
        <f>SUM(H366:H368)*1000000</f>
        <v>-190430.26</v>
      </c>
      <c r="I369" s="341"/>
      <c r="J369" s="341"/>
      <c r="K369" s="341"/>
      <c r="L369" s="1154"/>
      <c r="M369" s="1154"/>
      <c r="N369" s="190"/>
      <c r="O369" s="189"/>
      <c r="P369" s="189"/>
      <c r="Q369" s="189"/>
      <c r="R369" s="693"/>
      <c r="S369" s="189"/>
      <c r="T369" s="189"/>
      <c r="AB369" s="890"/>
    </row>
    <row r="370" spans="1:28" ht="16.149999999999999" customHeight="1">
      <c r="A370" s="143">
        <f>ROW()</f>
        <v>370</v>
      </c>
      <c r="D370" s="141"/>
      <c r="E370" s="44"/>
      <c r="F370" s="361" t="s">
        <v>362</v>
      </c>
      <c r="G370" s="190"/>
      <c r="H370" s="189"/>
      <c r="I370" s="189"/>
      <c r="J370" s="189"/>
      <c r="K370" s="189"/>
      <c r="L370" s="1154"/>
      <c r="M370" s="1154"/>
      <c r="N370" s="190"/>
      <c r="O370" s="189"/>
      <c r="P370" s="189"/>
      <c r="Q370" s="189"/>
      <c r="R370" s="693"/>
      <c r="S370" s="189"/>
      <c r="T370" s="189"/>
      <c r="AB370" s="890"/>
    </row>
    <row r="371" spans="1:28" ht="16.149999999999999" customHeight="1">
      <c r="A371" s="143">
        <f>ROW()</f>
        <v>371</v>
      </c>
      <c r="B371" s="807"/>
      <c r="C371" s="807"/>
      <c r="D371" s="786"/>
      <c r="E371" s="786"/>
      <c r="F371" s="786" t="s">
        <v>88</v>
      </c>
      <c r="G371" s="786"/>
      <c r="H371" s="958"/>
      <c r="I371" s="786"/>
      <c r="J371" s="786"/>
      <c r="K371" s="786"/>
      <c r="L371" s="800"/>
      <c r="M371" s="800"/>
      <c r="N371" s="786"/>
      <c r="O371" s="786"/>
      <c r="P371" s="786"/>
      <c r="Q371" s="786"/>
      <c r="R371" s="808"/>
      <c r="S371" s="786"/>
      <c r="T371" s="809"/>
      <c r="U371" s="786"/>
      <c r="V371" s="786"/>
      <c r="W371" s="786"/>
      <c r="X371" s="786"/>
      <c r="Y371" s="786"/>
      <c r="Z371" s="786"/>
      <c r="AA371" s="786"/>
      <c r="AB371" s="3"/>
    </row>
  </sheetData>
  <sheetProtection formatColumns="0" formatRows="0"/>
  <mergeCells count="12">
    <mergeCell ref="G38:K38"/>
    <mergeCell ref="S40:Z40"/>
    <mergeCell ref="J40:Q40"/>
    <mergeCell ref="N314:P314"/>
    <mergeCell ref="F364:F365"/>
    <mergeCell ref="G364:G365"/>
    <mergeCell ref="L1:M1"/>
    <mergeCell ref="A3:Q3"/>
    <mergeCell ref="H24:I24"/>
    <mergeCell ref="J24:K24"/>
    <mergeCell ref="D26:E26"/>
    <mergeCell ref="M13:N13"/>
  </mergeCells>
  <phoneticPr fontId="126" type="noConversion"/>
  <dataValidations disablePrompts="1" count="1">
    <dataValidation type="date" operator="greaterThan" allowBlank="1" showInputMessage="1" showErrorMessage="1" errorTitle="Date entry" error="Dates after 1 January 2011 accepted" promptTitle="Date entry" prompt=" " sqref="M2 N1:N2" xr:uid="{A6160F47-68AE-485A-922C-5A1949BB8C61}">
      <formula1>40544</formula1>
    </dataValidation>
  </dataValidations>
  <pageMargins left="0.31496062992125984" right="0.31496062992125984" top="0.35433070866141736" bottom="0.35433070866141736" header="0.31496062992125984" footer="0.31496062992125984"/>
  <pageSetup paperSize="8" scale="45" fitToHeight="0" orientation="landscape" r:id="rId1"/>
  <headerFooter alignWithMargins="0"/>
  <rowBreaks count="2" manualBreakCount="2">
    <brk id="128" max="27" man="1"/>
    <brk id="31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AB0B-FB8C-43D4-9814-1EA5CA22273E}">
  <sheetPr>
    <tabColor theme="7" tint="0.59999389629810485"/>
    <pageSetUpPr fitToPage="1"/>
  </sheetPr>
  <dimension ref="B1:T84"/>
  <sheetViews>
    <sheetView showGridLines="0" view="pageBreakPreview" topLeftCell="A60" zoomScale="103" zoomScaleNormal="100" zoomScaleSheetLayoutView="100" workbookViewId="0"/>
  </sheetViews>
  <sheetFormatPr defaultColWidth="9.140625" defaultRowHeight="12.75"/>
  <cols>
    <col min="1" max="1" width="0.5703125" style="502" customWidth="1"/>
    <col min="2" max="2" width="61.85546875" style="502" customWidth="1"/>
    <col min="3" max="3" width="14.28515625" style="548" customWidth="1"/>
    <col min="4" max="4" width="10" style="548" customWidth="1"/>
    <col min="5" max="5" width="14.28515625" style="548" customWidth="1"/>
    <col min="6" max="6" width="3" style="502" customWidth="1"/>
    <col min="7" max="7" width="13.42578125" style="502" customWidth="1"/>
    <col min="8" max="9" width="6.5703125" style="502" customWidth="1"/>
    <col min="10" max="10" width="26" style="502" customWidth="1"/>
    <col min="11" max="11" width="15.5703125" style="502" customWidth="1"/>
    <col min="12" max="12" width="4" style="502" customWidth="1"/>
    <col min="13" max="13" width="8.42578125" style="502" customWidth="1"/>
    <col min="14" max="14" width="11.28515625" style="502" customWidth="1"/>
    <col min="15" max="15" width="15" style="502" customWidth="1"/>
    <col min="16" max="16" width="20" style="502" customWidth="1"/>
    <col min="17" max="16384" width="9.140625" style="502"/>
  </cols>
  <sheetData>
    <row r="1" spans="2:16" ht="19.5" customHeight="1">
      <c r="B1" s="531"/>
      <c r="C1" s="532"/>
      <c r="D1" s="532"/>
      <c r="E1" s="532"/>
      <c r="F1" s="533"/>
      <c r="G1" s="533"/>
      <c r="H1" s="534" t="s">
        <v>86</v>
      </c>
      <c r="I1" s="535"/>
      <c r="J1" s="536" t="s">
        <v>90</v>
      </c>
      <c r="K1" s="1180">
        <f>+'F1. RAB'!$R1</f>
        <v>45954</v>
      </c>
      <c r="L1" s="537"/>
    </row>
    <row r="2" spans="2:16" ht="20.25" customHeight="1">
      <c r="B2" s="538" t="s">
        <v>1064</v>
      </c>
      <c r="C2" s="518"/>
      <c r="D2" s="519"/>
      <c r="E2" s="519"/>
      <c r="F2" s="519"/>
      <c r="G2" s="519"/>
      <c r="H2" s="539"/>
      <c r="I2" s="540"/>
      <c r="J2" s="541" t="s">
        <v>50</v>
      </c>
      <c r="K2" s="1183">
        <f>+'F1. RAB'!$R2</f>
        <v>45838</v>
      </c>
      <c r="L2" s="542"/>
    </row>
    <row r="3" spans="2:16" ht="17.25" customHeight="1">
      <c r="B3" s="1574" t="s">
        <v>1065</v>
      </c>
      <c r="C3" s="1504"/>
      <c r="D3" s="1504"/>
      <c r="E3" s="1504"/>
      <c r="F3" s="1504"/>
      <c r="G3" s="1504"/>
      <c r="H3" s="1504"/>
      <c r="I3" s="1504"/>
      <c r="J3" s="1504"/>
      <c r="K3" s="1504"/>
      <c r="L3" s="542"/>
    </row>
    <row r="4" spans="2:16" ht="15" customHeight="1" thickBot="1">
      <c r="B4" s="543"/>
      <c r="C4" s="544"/>
      <c r="D4" s="545"/>
      <c r="E4" s="546"/>
      <c r="F4" s="546"/>
      <c r="G4" s="546"/>
      <c r="H4" s="546"/>
      <c r="I4" s="546"/>
      <c r="J4" s="546"/>
      <c r="K4" s="546"/>
      <c r="L4" s="547"/>
    </row>
    <row r="5" spans="2:16" ht="18.75">
      <c r="B5" s="1043"/>
      <c r="C5" s="579"/>
      <c r="D5" s="579"/>
      <c r="E5" s="579"/>
      <c r="F5" s="576"/>
      <c r="G5" s="576"/>
      <c r="H5" s="576"/>
      <c r="I5" s="576"/>
      <c r="J5" s="576"/>
      <c r="K5" s="576"/>
      <c r="L5" s="576"/>
    </row>
    <row r="6" spans="2:16" ht="13.5" thickBot="1">
      <c r="B6" s="576"/>
      <c r="C6" s="579"/>
      <c r="D6" s="579"/>
      <c r="E6" s="579"/>
      <c r="F6" s="576"/>
      <c r="G6" s="576"/>
      <c r="H6" s="576"/>
      <c r="I6" s="576"/>
      <c r="J6" s="576"/>
      <c r="K6" s="576"/>
      <c r="L6" s="576"/>
    </row>
    <row r="7" spans="2:16" ht="7.5" customHeight="1">
      <c r="B7" s="549"/>
      <c r="C7" s="550"/>
      <c r="D7" s="550"/>
      <c r="E7" s="550"/>
      <c r="F7" s="551"/>
      <c r="G7" s="551"/>
      <c r="H7" s="551"/>
      <c r="I7" s="551"/>
      <c r="J7" s="551"/>
      <c r="K7" s="551"/>
      <c r="L7" s="552"/>
    </row>
    <row r="8" spans="2:16" ht="15" customHeight="1">
      <c r="B8" s="553" t="s">
        <v>1066</v>
      </c>
      <c r="C8" s="554"/>
      <c r="D8" s="555"/>
      <c r="E8" s="555"/>
      <c r="F8" s="520"/>
      <c r="G8" s="520"/>
      <c r="H8" s="520"/>
      <c r="I8" s="520"/>
      <c r="J8" s="520"/>
      <c r="K8" s="520"/>
      <c r="L8" s="556"/>
    </row>
    <row r="9" spans="2:16" ht="15" customHeight="1">
      <c r="B9" s="553"/>
      <c r="C9" s="554"/>
      <c r="D9" s="555"/>
      <c r="E9" s="555"/>
      <c r="F9" s="520"/>
      <c r="G9" s="520"/>
      <c r="H9" s="520"/>
      <c r="I9" s="520"/>
      <c r="J9" s="520"/>
      <c r="K9" s="520"/>
      <c r="L9" s="556"/>
    </row>
    <row r="10" spans="2:16" ht="15" customHeight="1">
      <c r="B10" s="553" t="s">
        <v>1067</v>
      </c>
      <c r="C10" s="557">
        <v>4.5699999999999998E-2</v>
      </c>
      <c r="D10" s="555"/>
      <c r="E10" s="555"/>
      <c r="F10" s="520"/>
      <c r="G10" s="520"/>
      <c r="H10" s="520"/>
      <c r="I10" s="520"/>
      <c r="J10" s="520"/>
      <c r="K10" s="520"/>
      <c r="L10" s="556"/>
    </row>
    <row r="11" spans="2:16" ht="15" customHeight="1">
      <c r="B11" s="553" t="s">
        <v>1068</v>
      </c>
      <c r="C11" s="554">
        <v>-2.4227738380432073E-3</v>
      </c>
      <c r="D11" s="555"/>
      <c r="E11" s="555"/>
      <c r="F11" s="520"/>
      <c r="G11" s="520"/>
      <c r="H11" s="520"/>
      <c r="I11" s="520"/>
      <c r="J11" s="520"/>
      <c r="K11" s="520"/>
      <c r="L11" s="556"/>
    </row>
    <row r="12" spans="2:16" ht="15" customHeight="1">
      <c r="B12" s="558" t="s">
        <v>1069</v>
      </c>
      <c r="C12" s="810">
        <v>-9.6723318099975614E-3</v>
      </c>
      <c r="D12" s="555"/>
      <c r="E12" s="555"/>
      <c r="F12" s="520"/>
      <c r="G12" s="520"/>
      <c r="H12" s="520"/>
      <c r="I12" s="520"/>
      <c r="J12" s="520"/>
      <c r="K12" s="520"/>
      <c r="L12" s="556"/>
    </row>
    <row r="13" spans="2:16" ht="15" customHeight="1">
      <c r="B13" s="553" t="s">
        <v>1070</v>
      </c>
      <c r="C13" s="557">
        <f>SUM(C10:C12)</f>
        <v>3.3604894351959229E-2</v>
      </c>
      <c r="D13" s="555"/>
      <c r="E13" s="555"/>
      <c r="F13" s="520"/>
      <c r="G13" s="520">
        <f>+C76+('SO1. System Operator'!I10)/0.72</f>
        <v>106040286.51917905</v>
      </c>
      <c r="H13" s="520"/>
      <c r="I13" s="520"/>
      <c r="J13" s="520"/>
      <c r="K13" s="520"/>
      <c r="L13" s="556"/>
    </row>
    <row r="14" spans="2:16" ht="7.5" customHeight="1" thickBot="1">
      <c r="B14" s="559"/>
      <c r="C14" s="560"/>
      <c r="D14" s="561"/>
      <c r="E14" s="561"/>
      <c r="F14" s="562"/>
      <c r="G14" s="562"/>
      <c r="H14" s="562"/>
      <c r="I14" s="562"/>
      <c r="J14" s="562"/>
      <c r="K14" s="562"/>
      <c r="L14" s="563"/>
    </row>
    <row r="15" spans="2:16" ht="7.5" customHeight="1">
      <c r="B15" s="520"/>
      <c r="C15" s="554"/>
      <c r="D15" s="555"/>
      <c r="E15" s="555"/>
      <c r="F15" s="520"/>
      <c r="G15" s="520"/>
      <c r="H15" s="520"/>
      <c r="I15" s="520"/>
      <c r="J15" s="520"/>
      <c r="K15" s="520"/>
      <c r="L15" s="520"/>
    </row>
    <row r="16" spans="2:16" ht="15" customHeight="1">
      <c r="B16" s="520" t="s">
        <v>1071</v>
      </c>
      <c r="C16" s="554">
        <v>8.8384747505187988E-4</v>
      </c>
      <c r="D16" s="564"/>
      <c r="E16" s="555"/>
      <c r="F16" s="520"/>
      <c r="G16" s="520"/>
      <c r="H16" s="520"/>
      <c r="I16" s="520"/>
      <c r="J16" s="520"/>
      <c r="K16" s="520"/>
      <c r="L16" s="520"/>
      <c r="P16" s="565"/>
    </row>
    <row r="17" spans="2:14" ht="15" customHeight="1">
      <c r="B17" s="520" t="s">
        <v>1072</v>
      </c>
      <c r="C17" s="554">
        <v>0</v>
      </c>
      <c r="D17" s="564"/>
      <c r="E17" s="555"/>
      <c r="F17" s="520"/>
      <c r="G17" s="520"/>
      <c r="H17" s="520"/>
      <c r="I17" s="520"/>
      <c r="J17" s="520"/>
      <c r="K17" s="520"/>
      <c r="L17" s="520"/>
    </row>
    <row r="18" spans="2:14" ht="15" customHeight="1">
      <c r="B18" s="520" t="s">
        <v>1073</v>
      </c>
      <c r="C18" s="554">
        <v>0</v>
      </c>
      <c r="D18" s="564"/>
      <c r="E18" s="555"/>
      <c r="F18" s="520"/>
      <c r="G18" s="520"/>
      <c r="H18" s="520"/>
      <c r="I18" s="520"/>
      <c r="J18" s="520"/>
      <c r="K18" s="520"/>
      <c r="L18" s="520"/>
    </row>
    <row r="19" spans="2:14" ht="15" customHeight="1">
      <c r="B19" s="520" t="s">
        <v>1074</v>
      </c>
      <c r="C19" s="554">
        <v>1.2193918228149692E-4</v>
      </c>
      <c r="D19" s="564"/>
      <c r="E19" s="555"/>
      <c r="F19" s="520"/>
      <c r="G19" s="520"/>
      <c r="H19" s="520"/>
      <c r="I19" s="520"/>
      <c r="J19" s="520"/>
      <c r="K19" s="520"/>
      <c r="L19" s="520"/>
    </row>
    <row r="20" spans="2:14" ht="15" customHeight="1">
      <c r="B20" s="520" t="s">
        <v>1075</v>
      </c>
      <c r="C20" s="554">
        <v>-2.637982368469266E-4</v>
      </c>
      <c r="D20" s="564"/>
      <c r="E20" s="555"/>
      <c r="F20" s="520"/>
      <c r="G20" s="520"/>
      <c r="H20" s="520"/>
      <c r="I20" s="520"/>
      <c r="J20" s="520"/>
      <c r="K20" s="520"/>
      <c r="L20" s="520"/>
    </row>
    <row r="21" spans="2:14" ht="15" customHeight="1">
      <c r="B21" s="520" t="s">
        <v>1076</v>
      </c>
      <c r="C21" s="554">
        <v>1.2091815471649142E-3</v>
      </c>
      <c r="D21" s="564"/>
      <c r="E21" s="555"/>
      <c r="F21" s="520"/>
      <c r="G21" s="520"/>
      <c r="H21" s="520"/>
      <c r="I21" s="520"/>
      <c r="J21" s="520"/>
      <c r="K21" s="520"/>
      <c r="L21" s="520"/>
    </row>
    <row r="22" spans="2:14" ht="15" customHeight="1">
      <c r="B22" s="520" t="s">
        <v>1077</v>
      </c>
      <c r="C22" s="554">
        <v>0</v>
      </c>
      <c r="D22" s="555"/>
      <c r="E22" s="555"/>
      <c r="F22" s="520"/>
      <c r="G22" s="520"/>
      <c r="H22" s="520"/>
      <c r="I22" s="520"/>
      <c r="J22" s="520"/>
      <c r="K22" s="520"/>
      <c r="L22" s="520"/>
    </row>
    <row r="23" spans="2:14" ht="15" customHeight="1" thickBot="1">
      <c r="B23" s="520" t="s">
        <v>1078</v>
      </c>
      <c r="C23" s="566">
        <f>SUM(C13:C22)</f>
        <v>3.5556064319610593E-2</v>
      </c>
      <c r="D23" s="555"/>
      <c r="E23" s="555"/>
      <c r="F23" s="520"/>
      <c r="G23" s="520"/>
      <c r="H23" s="520"/>
      <c r="I23" s="520"/>
      <c r="J23" s="520"/>
      <c r="K23" s="520"/>
      <c r="L23" s="520"/>
    </row>
    <row r="24" spans="2:14" ht="7.5" customHeight="1" thickTop="1">
      <c r="B24" s="520"/>
      <c r="C24" s="554"/>
      <c r="D24" s="555"/>
      <c r="E24" s="555"/>
      <c r="F24" s="520"/>
      <c r="G24" s="520"/>
      <c r="H24" s="520"/>
      <c r="I24" s="520"/>
      <c r="J24" s="520"/>
      <c r="K24" s="520"/>
      <c r="L24" s="520"/>
    </row>
    <row r="25" spans="2:14">
      <c r="C25" s="567"/>
    </row>
    <row r="26" spans="2:14" ht="15">
      <c r="B26" s="568" t="s">
        <v>1079</v>
      </c>
      <c r="C26" s="554"/>
      <c r="D26" s="555"/>
      <c r="E26" s="1269" t="s">
        <v>1080</v>
      </c>
      <c r="F26" s="520"/>
      <c r="G26" s="520"/>
      <c r="H26" s="520"/>
      <c r="I26" s="520"/>
      <c r="J26" s="520"/>
      <c r="K26" s="520"/>
      <c r="L26" s="520"/>
    </row>
    <row r="27" spans="2:14">
      <c r="B27" s="568"/>
      <c r="C27" s="554"/>
      <c r="D27" s="555"/>
      <c r="E27" s="555"/>
      <c r="F27" s="520"/>
      <c r="G27" s="520"/>
      <c r="H27" s="520"/>
      <c r="I27" s="520"/>
      <c r="J27" s="520"/>
      <c r="K27" s="520"/>
      <c r="L27" s="520"/>
    </row>
    <row r="28" spans="2:14" s="572" customFormat="1" ht="15" customHeight="1">
      <c r="B28" s="569" t="s">
        <v>1081</v>
      </c>
      <c r="C28" s="570">
        <f>+C23</f>
        <v>3.5556064319610593E-2</v>
      </c>
      <c r="D28" s="571" t="s">
        <v>1082</v>
      </c>
      <c r="E28" s="571"/>
      <c r="F28" s="571"/>
      <c r="G28" s="571"/>
      <c r="H28" s="571"/>
      <c r="I28" s="571"/>
      <c r="J28" s="571"/>
      <c r="K28" s="571"/>
      <c r="L28" s="569"/>
    </row>
    <row r="29" spans="2:14" s="572" customFormat="1" ht="15" customHeight="1">
      <c r="B29" s="569" t="s">
        <v>1083</v>
      </c>
      <c r="C29" s="570">
        <v>6.2300000000000001E-2</v>
      </c>
      <c r="D29" s="571"/>
      <c r="E29" s="571"/>
      <c r="F29" s="571"/>
      <c r="G29" s="571"/>
      <c r="H29" s="571"/>
      <c r="I29" s="571"/>
      <c r="J29" s="571"/>
      <c r="K29" s="571"/>
      <c r="L29" s="569"/>
      <c r="N29" s="573"/>
    </row>
    <row r="30" spans="2:14" s="572" customFormat="1" ht="15" customHeight="1">
      <c r="B30" s="569" t="s">
        <v>1084</v>
      </c>
      <c r="C30" s="574">
        <f>C28-0.42*C29*0.28</f>
        <v>2.8229584319610593E-2</v>
      </c>
      <c r="D30" s="571" t="s">
        <v>1085</v>
      </c>
      <c r="E30" s="575"/>
      <c r="F30" s="569"/>
      <c r="G30" s="569"/>
      <c r="H30" s="569"/>
      <c r="I30" s="569"/>
      <c r="J30" s="569"/>
      <c r="K30" s="569"/>
      <c r="L30" s="569"/>
    </row>
    <row r="31" spans="2:14" ht="15" customHeight="1">
      <c r="B31" s="576"/>
      <c r="C31" s="577"/>
      <c r="D31" s="578"/>
      <c r="E31" s="579"/>
      <c r="F31" s="576"/>
      <c r="G31" s="576"/>
      <c r="H31" s="576"/>
      <c r="I31" s="576"/>
      <c r="J31" s="576"/>
      <c r="K31" s="576"/>
      <c r="L31" s="576"/>
    </row>
    <row r="32" spans="2:14" ht="15" customHeight="1">
      <c r="B32" s="568" t="s">
        <v>1086</v>
      </c>
      <c r="C32" s="554"/>
      <c r="D32" s="555"/>
      <c r="E32" s="555"/>
      <c r="F32" s="520"/>
      <c r="G32" s="520"/>
      <c r="H32" s="520"/>
      <c r="I32" s="520"/>
      <c r="J32" s="520"/>
      <c r="K32" s="520"/>
      <c r="L32" s="520"/>
    </row>
    <row r="33" spans="2:14" ht="15" customHeight="1">
      <c r="B33" s="568"/>
      <c r="C33" s="554"/>
      <c r="D33" s="555"/>
      <c r="E33" s="555"/>
      <c r="F33" s="520"/>
      <c r="G33" s="520"/>
      <c r="H33" s="520"/>
      <c r="I33" s="520"/>
      <c r="J33" s="520"/>
      <c r="K33" s="520"/>
      <c r="L33" s="520"/>
    </row>
    <row r="34" spans="2:14" ht="15" customHeight="1">
      <c r="B34" s="520" t="s">
        <v>1081</v>
      </c>
      <c r="C34" s="554">
        <f>$C$28</f>
        <v>3.5556064319610593E-2</v>
      </c>
      <c r="D34" s="564" t="s">
        <v>1087</v>
      </c>
      <c r="E34" s="555"/>
      <c r="F34" s="520"/>
      <c r="G34" s="520"/>
      <c r="H34" s="520"/>
      <c r="I34" s="520"/>
      <c r="J34" s="520"/>
      <c r="K34" s="520"/>
      <c r="L34" s="520"/>
    </row>
    <row r="35" spans="2:14" ht="15" customHeight="1">
      <c r="B35" s="520" t="s">
        <v>1067</v>
      </c>
      <c r="C35" s="554">
        <f>+C10</f>
        <v>4.5699999999999998E-2</v>
      </c>
      <c r="D35" s="564" t="s">
        <v>1088</v>
      </c>
      <c r="E35" s="555"/>
      <c r="F35" s="520"/>
      <c r="G35" s="520"/>
      <c r="H35" s="520"/>
      <c r="I35" s="520"/>
      <c r="J35" s="520"/>
      <c r="K35" s="520"/>
      <c r="L35" s="520"/>
    </row>
    <row r="36" spans="2:14" ht="15" customHeight="1" thickBot="1">
      <c r="B36" s="580" t="s">
        <v>541</v>
      </c>
      <c r="C36" s="566">
        <f>C34-C35</f>
        <v>-1.0143935680389404E-2</v>
      </c>
      <c r="D36" s="564"/>
      <c r="E36" s="555"/>
      <c r="F36" s="520"/>
      <c r="G36" s="520"/>
      <c r="H36" s="520"/>
      <c r="I36" s="520"/>
      <c r="J36" s="520"/>
      <c r="K36" s="520"/>
      <c r="L36" s="520"/>
    </row>
    <row r="37" spans="2:14" ht="15" customHeight="1" thickTop="1">
      <c r="B37" s="580"/>
      <c r="C37" s="554"/>
      <c r="D37" s="564"/>
      <c r="E37" s="555"/>
      <c r="F37" s="520"/>
      <c r="G37" s="520"/>
      <c r="H37" s="520"/>
      <c r="I37" s="520"/>
      <c r="J37" s="520"/>
      <c r="K37" s="520"/>
      <c r="L37" s="520"/>
    </row>
    <row r="38" spans="2:14">
      <c r="C38" s="581"/>
    </row>
    <row r="39" spans="2:14" ht="15" customHeight="1">
      <c r="B39" s="568" t="s">
        <v>1089</v>
      </c>
      <c r="C39" s="554"/>
      <c r="D39" s="555"/>
      <c r="E39" s="555"/>
      <c r="F39" s="520"/>
      <c r="G39" s="520"/>
      <c r="H39" s="520"/>
      <c r="I39" s="520"/>
      <c r="J39" s="520"/>
      <c r="K39" s="520"/>
      <c r="L39" s="520"/>
    </row>
    <row r="40" spans="2:14" ht="15" customHeight="1">
      <c r="B40" s="520" t="s">
        <v>1081</v>
      </c>
      <c r="C40" s="554">
        <f>$C$28</f>
        <v>3.5556064319610593E-2</v>
      </c>
      <c r="D40" s="564" t="s">
        <v>1087</v>
      </c>
      <c r="E40" s="555"/>
      <c r="F40" s="520"/>
      <c r="G40" s="520"/>
      <c r="H40" s="520"/>
      <c r="I40" s="520"/>
      <c r="J40" s="520"/>
      <c r="K40" s="520"/>
      <c r="L40" s="520"/>
    </row>
    <row r="41" spans="2:14" ht="15" customHeight="1">
      <c r="B41" s="520" t="s">
        <v>1090</v>
      </c>
      <c r="C41" s="582">
        <v>7.6700000000000004E-2</v>
      </c>
      <c r="D41" s="564"/>
      <c r="E41" s="555"/>
      <c r="F41" s="520"/>
      <c r="G41" s="520"/>
      <c r="H41" s="520"/>
      <c r="I41" s="520"/>
      <c r="J41" s="520"/>
      <c r="K41" s="520"/>
      <c r="L41" s="520"/>
      <c r="N41" s="573"/>
    </row>
    <row r="42" spans="2:14" ht="15" customHeight="1" thickBot="1">
      <c r="B42" s="580" t="s">
        <v>541</v>
      </c>
      <c r="C42" s="566">
        <f>C40-C41</f>
        <v>-4.1143935680389411E-2</v>
      </c>
      <c r="D42" s="564"/>
      <c r="E42" s="555"/>
      <c r="F42" s="520"/>
      <c r="G42" s="520"/>
      <c r="H42" s="520"/>
      <c r="I42" s="520"/>
      <c r="J42" s="520"/>
      <c r="K42" s="520"/>
      <c r="L42" s="520"/>
    </row>
    <row r="43" spans="2:14" ht="15" customHeight="1" thickTop="1">
      <c r="B43" s="580"/>
      <c r="C43" s="554"/>
      <c r="D43" s="564"/>
      <c r="E43" s="555"/>
      <c r="F43" s="520"/>
      <c r="G43" s="520"/>
      <c r="H43" s="520"/>
      <c r="I43" s="520"/>
      <c r="J43" s="520"/>
      <c r="K43" s="520"/>
      <c r="L43" s="520"/>
    </row>
    <row r="44" spans="2:14" ht="15" customHeight="1">
      <c r="B44" s="568" t="s">
        <v>1091</v>
      </c>
      <c r="C44" s="554"/>
      <c r="D44" s="555"/>
      <c r="E44" s="555"/>
      <c r="F44" s="520"/>
      <c r="G44" s="520"/>
      <c r="H44" s="520"/>
      <c r="I44" s="520"/>
      <c r="J44" s="520"/>
      <c r="K44" s="520"/>
      <c r="L44" s="520"/>
    </row>
    <row r="45" spans="2:14" ht="15" customHeight="1">
      <c r="B45" s="520" t="s">
        <v>1084</v>
      </c>
      <c r="C45" s="554">
        <f>$C$30</f>
        <v>2.8229584319610593E-2</v>
      </c>
      <c r="D45" s="564" t="s">
        <v>1092</v>
      </c>
      <c r="E45" s="555"/>
      <c r="F45" s="520"/>
      <c r="G45" s="520"/>
      <c r="H45" s="520"/>
      <c r="I45" s="520"/>
      <c r="J45" s="520"/>
      <c r="K45" s="520"/>
      <c r="L45" s="520"/>
    </row>
    <row r="46" spans="2:14" ht="15" customHeight="1">
      <c r="B46" s="520" t="s">
        <v>1093</v>
      </c>
      <c r="C46" s="582">
        <v>6.9400000000000003E-2</v>
      </c>
      <c r="D46" s="564"/>
      <c r="E46" s="555"/>
      <c r="F46" s="520"/>
      <c r="G46" s="520"/>
      <c r="H46" s="520"/>
      <c r="I46" s="520"/>
      <c r="J46" s="520"/>
      <c r="K46" s="520"/>
      <c r="L46" s="520"/>
      <c r="N46" s="573"/>
    </row>
    <row r="47" spans="2:14" ht="15" customHeight="1" thickBot="1">
      <c r="B47" s="580" t="s">
        <v>541</v>
      </c>
      <c r="C47" s="566">
        <f>C45-C46</f>
        <v>-4.1170415680389413E-2</v>
      </c>
      <c r="D47" s="555"/>
      <c r="E47" s="555"/>
      <c r="F47" s="520"/>
      <c r="G47" s="520"/>
      <c r="H47" s="520"/>
      <c r="I47" s="520"/>
      <c r="J47" s="520"/>
      <c r="K47" s="520"/>
      <c r="L47" s="520"/>
    </row>
    <row r="48" spans="2:14" ht="15" customHeight="1" thickTop="1">
      <c r="B48" s="580"/>
      <c r="C48" s="554"/>
      <c r="D48" s="564"/>
      <c r="E48" s="555"/>
      <c r="F48" s="520"/>
      <c r="G48" s="520"/>
      <c r="H48" s="520"/>
      <c r="I48" s="520"/>
      <c r="J48" s="520"/>
      <c r="K48" s="520"/>
      <c r="L48" s="520"/>
    </row>
    <row r="49" spans="2:20" ht="15" customHeight="1">
      <c r="B49" s="568" t="s">
        <v>1094</v>
      </c>
      <c r="C49" s="554"/>
      <c r="D49" s="555"/>
      <c r="E49" s="555"/>
      <c r="F49" s="520"/>
      <c r="G49" s="520"/>
      <c r="H49" s="520"/>
      <c r="I49" s="520"/>
      <c r="J49" s="520"/>
      <c r="K49" s="520"/>
      <c r="L49" s="520"/>
    </row>
    <row r="50" spans="2:20" ht="15" customHeight="1">
      <c r="B50" s="583" t="s">
        <v>1095</v>
      </c>
      <c r="C50" s="554"/>
      <c r="D50" s="555"/>
      <c r="E50" s="555"/>
      <c r="F50" s="520"/>
      <c r="G50" s="520"/>
      <c r="H50" s="520"/>
      <c r="I50" s="520"/>
      <c r="J50" s="520"/>
      <c r="K50" s="520"/>
      <c r="L50" s="520"/>
    </row>
    <row r="51" spans="2:20" ht="15" customHeight="1">
      <c r="B51" s="520" t="s">
        <v>1096</v>
      </c>
      <c r="C51" s="554"/>
      <c r="D51" s="555"/>
      <c r="E51" s="555"/>
      <c r="F51" s="520"/>
      <c r="G51" s="520"/>
      <c r="H51" s="520"/>
      <c r="I51" s="520"/>
      <c r="J51" s="520"/>
      <c r="K51" s="520"/>
      <c r="L51" s="520"/>
    </row>
    <row r="52" spans="2:20" ht="15" customHeight="1">
      <c r="B52" s="520" t="s">
        <v>1067</v>
      </c>
      <c r="C52" s="554">
        <f>+C10</f>
        <v>4.5699999999999998E-2</v>
      </c>
      <c r="D52" s="555"/>
      <c r="E52" s="555"/>
      <c r="F52" s="520"/>
      <c r="G52" s="520"/>
      <c r="H52" s="520"/>
      <c r="I52" s="520"/>
      <c r="J52" s="520"/>
      <c r="K52" s="520"/>
      <c r="L52" s="520"/>
    </row>
    <row r="53" spans="2:20" ht="15" customHeight="1">
      <c r="B53" s="520" t="s">
        <v>1090</v>
      </c>
      <c r="C53" s="810">
        <f>C41</f>
        <v>7.6700000000000004E-2</v>
      </c>
      <c r="D53" s="555"/>
      <c r="E53" s="555"/>
      <c r="F53" s="520"/>
      <c r="G53" s="520"/>
      <c r="H53" s="520"/>
      <c r="I53" s="520"/>
      <c r="J53" s="520"/>
      <c r="K53" s="520"/>
      <c r="L53" s="520"/>
    </row>
    <row r="54" spans="2:20" ht="15" customHeight="1">
      <c r="B54" s="580" t="s">
        <v>541</v>
      </c>
      <c r="C54" s="554">
        <f>C52-C53</f>
        <v>-3.1000000000000007E-2</v>
      </c>
      <c r="D54" s="564"/>
      <c r="E54" s="555"/>
      <c r="F54" s="520"/>
      <c r="G54" s="520"/>
      <c r="H54" s="520"/>
      <c r="I54" s="520"/>
      <c r="J54" s="520"/>
      <c r="K54" s="520"/>
      <c r="L54" s="520"/>
    </row>
    <row r="55" spans="2:20" ht="15" customHeight="1">
      <c r="B55" s="580" t="s">
        <v>1097</v>
      </c>
      <c r="C55" s="554">
        <f>C36</f>
        <v>-1.0143935680389404E-2</v>
      </c>
      <c r="D55" s="564"/>
      <c r="E55" s="555"/>
      <c r="F55" s="520"/>
      <c r="G55" s="520"/>
      <c r="H55" s="520"/>
      <c r="I55" s="520"/>
      <c r="J55" s="520"/>
      <c r="K55" s="520"/>
      <c r="L55" s="520"/>
    </row>
    <row r="56" spans="2:20" ht="15" customHeight="1" thickBot="1">
      <c r="B56" s="580" t="s">
        <v>1098</v>
      </c>
      <c r="C56" s="566">
        <f>SUM(C54:C55)</f>
        <v>-4.1143935680389411E-2</v>
      </c>
      <c r="D56" s="564"/>
      <c r="E56" s="555"/>
      <c r="F56" s="520"/>
      <c r="G56" s="520"/>
      <c r="H56" s="520"/>
      <c r="I56" s="520"/>
      <c r="J56" s="520"/>
      <c r="K56" s="520"/>
      <c r="L56" s="520"/>
    </row>
    <row r="57" spans="2:20" ht="15" customHeight="1" thickTop="1">
      <c r="B57" s="580"/>
      <c r="C57" s="584"/>
      <c r="D57" s="564"/>
      <c r="E57" s="555"/>
      <c r="F57" s="520"/>
      <c r="G57" s="520"/>
      <c r="H57" s="520"/>
      <c r="I57" s="520"/>
      <c r="J57" s="520"/>
      <c r="K57" s="520"/>
      <c r="L57" s="520"/>
    </row>
    <row r="58" spans="2:20">
      <c r="C58" s="585"/>
    </row>
    <row r="59" spans="2:20" ht="15" customHeight="1">
      <c r="B59" s="568" t="s">
        <v>1099</v>
      </c>
      <c r="C59" s="584"/>
      <c r="D59" s="555"/>
      <c r="E59" s="555"/>
      <c r="F59" s="520"/>
      <c r="G59" s="520"/>
      <c r="H59" s="520"/>
      <c r="I59" s="520"/>
      <c r="J59" s="520"/>
      <c r="K59" s="520"/>
      <c r="L59" s="520"/>
    </row>
    <row r="60" spans="2:20" ht="15" customHeight="1">
      <c r="B60" s="520" t="s">
        <v>1081</v>
      </c>
      <c r="C60" s="554">
        <f>$C$28</f>
        <v>3.5556064319610593E-2</v>
      </c>
      <c r="D60" s="564" t="s">
        <v>1087</v>
      </c>
      <c r="E60" s="555"/>
      <c r="F60" s="520"/>
      <c r="G60" s="520"/>
      <c r="H60" s="520"/>
      <c r="I60" s="520"/>
      <c r="J60" s="520"/>
      <c r="K60" s="520"/>
      <c r="L60" s="520"/>
    </row>
    <row r="61" spans="2:20" ht="15" customHeight="1">
      <c r="B61" s="520" t="s">
        <v>1100</v>
      </c>
      <c r="C61" s="586">
        <v>6.9900000000000004E-2</v>
      </c>
      <c r="D61" s="555"/>
      <c r="E61" s="555"/>
      <c r="F61" s="520"/>
      <c r="G61" s="520"/>
      <c r="H61" s="520"/>
      <c r="I61" s="520"/>
      <c r="J61" s="520"/>
      <c r="K61" s="520"/>
      <c r="L61" s="520"/>
      <c r="R61" s="587"/>
    </row>
    <row r="62" spans="2:20" s="572" customFormat="1" ht="30" customHeight="1" thickBot="1">
      <c r="B62" s="588" t="s">
        <v>541</v>
      </c>
      <c r="C62" s="589">
        <f>C60-C61</f>
        <v>-3.4343935680389411E-2</v>
      </c>
      <c r="D62" s="1575" t="s">
        <v>1101</v>
      </c>
      <c r="E62" s="1575"/>
      <c r="F62" s="1575"/>
      <c r="G62" s="1575"/>
      <c r="H62" s="1575"/>
      <c r="I62" s="1575"/>
      <c r="J62" s="1575"/>
      <c r="K62" s="1575"/>
      <c r="L62" s="1575"/>
      <c r="T62" s="502"/>
    </row>
    <row r="63" spans="2:20" ht="15" customHeight="1" thickTop="1">
      <c r="B63" s="568" t="s">
        <v>1102</v>
      </c>
      <c r="C63" s="554"/>
      <c r="D63" s="555"/>
      <c r="E63" s="555"/>
      <c r="F63" s="520"/>
      <c r="G63" s="520"/>
      <c r="H63" s="520"/>
      <c r="I63" s="520"/>
      <c r="J63" s="520"/>
      <c r="K63" s="520"/>
      <c r="L63" s="520"/>
    </row>
    <row r="64" spans="2:20" ht="15" customHeight="1">
      <c r="B64" s="520" t="s">
        <v>1084</v>
      </c>
      <c r="C64" s="554">
        <f>$C$30</f>
        <v>2.8229584319610593E-2</v>
      </c>
      <c r="D64" s="564" t="s">
        <v>1092</v>
      </c>
      <c r="E64" s="555"/>
      <c r="F64" s="520"/>
      <c r="G64" s="520"/>
      <c r="H64" s="520"/>
      <c r="I64" s="520"/>
      <c r="J64" s="520"/>
      <c r="K64" s="520"/>
      <c r="L64" s="520"/>
    </row>
    <row r="65" spans="2:20" ht="15" customHeight="1">
      <c r="B65" s="520" t="s">
        <v>1103</v>
      </c>
      <c r="C65" s="586">
        <v>6.2600000000000003E-2</v>
      </c>
      <c r="D65" s="555"/>
      <c r="E65" s="555"/>
      <c r="F65" s="520"/>
      <c r="G65" s="520"/>
      <c r="H65" s="520"/>
      <c r="I65" s="520"/>
      <c r="J65" s="520"/>
      <c r="K65" s="520"/>
      <c r="L65" s="520"/>
    </row>
    <row r="66" spans="2:20" ht="15" customHeight="1" thickBot="1">
      <c r="B66" s="580" t="s">
        <v>541</v>
      </c>
      <c r="C66" s="566">
        <f>C64-C65</f>
        <v>-3.4370415680389413E-2</v>
      </c>
      <c r="D66" s="564" t="s">
        <v>1104</v>
      </c>
      <c r="E66" s="555"/>
      <c r="F66" s="520"/>
      <c r="G66" s="520"/>
      <c r="H66" s="520"/>
      <c r="I66" s="520"/>
      <c r="J66" s="520"/>
      <c r="K66" s="520"/>
      <c r="L66" s="520"/>
    </row>
    <row r="67" spans="2:20" ht="13.5" thickTop="1"/>
    <row r="68" spans="2:20" ht="15" customHeight="1">
      <c r="B68" s="590" t="s">
        <v>1105</v>
      </c>
      <c r="C68" s="591"/>
      <c r="D68" s="520"/>
      <c r="E68" s="520"/>
      <c r="F68" s="520"/>
      <c r="G68" s="520"/>
      <c r="H68" s="520"/>
      <c r="I68" s="520"/>
      <c r="J68" s="520"/>
      <c r="K68" s="520"/>
      <c r="L68" s="520"/>
      <c r="O68" s="548"/>
    </row>
    <row r="69" spans="2:20" ht="15" customHeight="1">
      <c r="B69" s="520" t="s">
        <v>1106</v>
      </c>
      <c r="C69" s="592">
        <v>854912647.63959539</v>
      </c>
      <c r="D69" s="520"/>
      <c r="E69" s="520"/>
      <c r="F69" s="520"/>
      <c r="G69" s="520"/>
      <c r="H69" s="520"/>
      <c r="I69" s="520"/>
      <c r="J69" s="520"/>
      <c r="K69" s="520"/>
      <c r="L69" s="520"/>
      <c r="O69" s="593"/>
      <c r="P69" s="594"/>
    </row>
    <row r="70" spans="2:20" ht="15" customHeight="1">
      <c r="B70" s="520" t="s">
        <v>1107</v>
      </c>
      <c r="C70" s="592">
        <v>-386193053.86025023</v>
      </c>
      <c r="D70" s="520"/>
      <c r="E70" s="520"/>
      <c r="F70" s="520"/>
      <c r="G70" s="520"/>
      <c r="H70" s="520"/>
      <c r="I70" s="520"/>
      <c r="J70" s="520"/>
      <c r="K70" s="520"/>
      <c r="L70" s="520"/>
      <c r="P70" s="594"/>
    </row>
    <row r="71" spans="2:20" ht="15" customHeight="1">
      <c r="B71" s="520" t="s">
        <v>1108</v>
      </c>
      <c r="C71" s="592">
        <v>-22991947.989999998</v>
      </c>
      <c r="D71" s="520"/>
      <c r="E71" s="520"/>
      <c r="F71" s="520"/>
      <c r="G71" s="520"/>
      <c r="H71" s="520"/>
      <c r="I71" s="520"/>
      <c r="J71" s="520"/>
      <c r="K71" s="520"/>
      <c r="L71" s="520"/>
      <c r="P71" s="983"/>
      <c r="Q71" s="984"/>
      <c r="R71" s="984"/>
      <c r="S71" s="984"/>
      <c r="T71" s="984"/>
    </row>
    <row r="72" spans="2:20" ht="15" customHeight="1">
      <c r="B72" s="520" t="s">
        <v>1109</v>
      </c>
      <c r="C72" s="592">
        <v>-4804218.5458734781</v>
      </c>
      <c r="D72" s="520"/>
      <c r="E72" s="520"/>
      <c r="F72" s="520"/>
      <c r="G72" s="520"/>
      <c r="H72" s="520"/>
      <c r="I72" s="520"/>
      <c r="J72" s="520"/>
      <c r="K72" s="520"/>
      <c r="L72" s="520"/>
      <c r="O72" s="593"/>
      <c r="P72" s="985"/>
      <c r="Q72" s="986"/>
      <c r="R72" s="986"/>
      <c r="S72" s="986"/>
      <c r="T72" s="986"/>
    </row>
    <row r="73" spans="2:20" ht="15" customHeight="1">
      <c r="B73" s="520" t="s">
        <v>1110</v>
      </c>
      <c r="C73" s="592">
        <v>-332717138.05299044</v>
      </c>
      <c r="D73" s="982"/>
      <c r="E73" s="520"/>
      <c r="F73" s="520"/>
      <c r="G73" s="520"/>
      <c r="H73" s="520"/>
      <c r="I73" s="520"/>
      <c r="J73" s="520"/>
      <c r="K73" s="520"/>
      <c r="L73" s="520"/>
      <c r="O73" s="1041"/>
      <c r="P73" s="594"/>
    </row>
    <row r="74" spans="2:20" ht="15" customHeight="1">
      <c r="B74" s="1040" t="s">
        <v>1111</v>
      </c>
      <c r="C74" s="592">
        <v>0</v>
      </c>
      <c r="D74" s="583" t="s">
        <v>1112</v>
      </c>
      <c r="E74" s="520"/>
      <c r="F74" s="520"/>
      <c r="G74" s="520"/>
      <c r="H74" s="520"/>
      <c r="I74" s="520"/>
      <c r="J74" s="520"/>
      <c r="K74" s="520"/>
      <c r="L74" s="520"/>
      <c r="O74" s="1042"/>
      <c r="P74" s="594"/>
    </row>
    <row r="75" spans="2:20" ht="15" customHeight="1">
      <c r="B75" s="520" t="s">
        <v>1113</v>
      </c>
      <c r="C75" s="811">
        <v>-2166002.6713022008</v>
      </c>
      <c r="D75" s="520" t="s">
        <v>1114</v>
      </c>
      <c r="E75" s="520"/>
      <c r="F75" s="520"/>
      <c r="G75" s="520"/>
      <c r="H75" s="520"/>
      <c r="I75" s="520"/>
      <c r="J75" s="520"/>
      <c r="K75" s="520"/>
      <c r="L75" s="520"/>
      <c r="O75" s="593"/>
      <c r="P75" s="594"/>
    </row>
    <row r="76" spans="2:20" ht="15" customHeight="1">
      <c r="B76" s="520" t="s">
        <v>1105</v>
      </c>
      <c r="C76" s="595">
        <f>SUM(C69:C75)</f>
        <v>106040286.51917905</v>
      </c>
      <c r="D76" s="568" t="s">
        <v>1115</v>
      </c>
      <c r="E76" s="520"/>
      <c r="F76" s="520"/>
      <c r="G76" s="520"/>
      <c r="H76" s="520"/>
      <c r="I76" s="520"/>
      <c r="J76" s="520"/>
      <c r="K76" s="520"/>
      <c r="L76" s="520"/>
      <c r="O76" s="593"/>
      <c r="P76" s="594"/>
    </row>
    <row r="77" spans="2:20" ht="15" customHeight="1">
      <c r="B77" s="520" t="s">
        <v>1116</v>
      </c>
      <c r="C77" s="595">
        <v>-64101806.04258661</v>
      </c>
      <c r="D77" s="520"/>
      <c r="E77" s="520"/>
      <c r="F77" s="520"/>
      <c r="G77" s="520"/>
      <c r="H77" s="520"/>
      <c r="I77" s="520"/>
      <c r="J77" s="520"/>
      <c r="K77" s="520"/>
      <c r="L77" s="520"/>
      <c r="O77" s="593"/>
      <c r="P77" s="594"/>
    </row>
    <row r="78" spans="2:20" ht="15" customHeight="1" thickBot="1">
      <c r="B78" s="520"/>
      <c r="C78" s="596">
        <f>SUM(C76:C77)</f>
        <v>41938480.476592436</v>
      </c>
      <c r="D78" s="520"/>
      <c r="E78" s="520"/>
      <c r="F78" s="520"/>
      <c r="G78" s="520"/>
      <c r="H78" s="520"/>
      <c r="I78" s="520"/>
      <c r="J78" s="520"/>
      <c r="K78" s="520"/>
      <c r="L78" s="520"/>
      <c r="O78" s="593"/>
      <c r="P78" s="594"/>
    </row>
    <row r="79" spans="2:20" ht="15" customHeight="1" thickTop="1" thickBot="1">
      <c r="B79" s="520" t="s">
        <v>1117</v>
      </c>
      <c r="C79" s="597">
        <f>C78*0.28</f>
        <v>11742774.533445884</v>
      </c>
      <c r="D79" s="520"/>
      <c r="E79" s="520"/>
      <c r="F79" s="520"/>
      <c r="G79" s="520"/>
      <c r="H79" s="520"/>
      <c r="I79" s="520"/>
      <c r="J79" s="520"/>
      <c r="K79" s="520"/>
      <c r="L79" s="520"/>
      <c r="O79" s="593"/>
      <c r="P79" s="594"/>
    </row>
    <row r="80" spans="2:20" ht="15" customHeight="1" thickTop="1">
      <c r="B80" s="520"/>
      <c r="C80" s="555"/>
      <c r="D80" s="520"/>
      <c r="E80" s="520"/>
      <c r="F80" s="520"/>
      <c r="G80" s="520"/>
      <c r="H80" s="520"/>
      <c r="I80" s="520"/>
      <c r="J80" s="520"/>
      <c r="K80" s="520"/>
      <c r="L80" s="520"/>
      <c r="P80" s="598"/>
    </row>
    <row r="81" spans="2:12" ht="15.6" customHeight="1">
      <c r="B81" s="520" t="s">
        <v>1118</v>
      </c>
      <c r="C81" s="595">
        <v>120940494.77204762</v>
      </c>
      <c r="D81" s="568" t="s">
        <v>1119</v>
      </c>
      <c r="E81" s="520"/>
      <c r="F81" s="520"/>
      <c r="G81" s="520"/>
      <c r="H81" s="520"/>
      <c r="I81" s="520"/>
      <c r="J81" s="520"/>
      <c r="K81" s="520"/>
      <c r="L81" s="520"/>
    </row>
    <row r="82" spans="2:12" ht="15" customHeight="1">
      <c r="B82" s="520"/>
      <c r="C82" s="555"/>
      <c r="D82" s="555"/>
      <c r="E82" s="555"/>
      <c r="F82" s="520"/>
      <c r="G82" s="520"/>
      <c r="H82" s="520"/>
      <c r="I82" s="520"/>
      <c r="J82" s="520"/>
      <c r="K82" s="520"/>
      <c r="L82" s="520"/>
    </row>
    <row r="83" spans="2:12" ht="15" customHeight="1">
      <c r="B83" s="520" t="s">
        <v>1120</v>
      </c>
      <c r="C83" s="595">
        <v>105025661.92779854</v>
      </c>
      <c r="D83" s="568" t="s">
        <v>1121</v>
      </c>
      <c r="E83" s="555"/>
      <c r="F83" s="520"/>
      <c r="G83" s="520"/>
      <c r="H83" s="520"/>
      <c r="I83" s="520"/>
      <c r="J83" s="520"/>
      <c r="K83" s="520"/>
      <c r="L83" s="520"/>
    </row>
    <row r="84" spans="2:12" ht="15" customHeight="1">
      <c r="B84" s="520"/>
      <c r="C84" s="595"/>
      <c r="D84" s="568"/>
      <c r="E84" s="555"/>
      <c r="F84" s="520"/>
      <c r="G84" s="520"/>
      <c r="H84" s="520"/>
      <c r="I84" s="520"/>
      <c r="J84" s="520"/>
      <c r="K84" s="520"/>
      <c r="L84" s="520"/>
    </row>
  </sheetData>
  <mergeCells count="2">
    <mergeCell ref="B3:K3"/>
    <mergeCell ref="D62:L62"/>
  </mergeCells>
  <dataValidations disablePrompts="1" count="1">
    <dataValidation type="date" operator="greaterThan" allowBlank="1" showInputMessage="1" showErrorMessage="1" errorTitle="Date entry" error="Dates after 1 January 2011 accepted" promptTitle="Date entry" prompt=" " sqref="K1:K2" xr:uid="{A95BE8FA-3250-4400-9C51-10932ADE6190}">
      <formula1>40544</formula1>
    </dataValidation>
  </dataValidations>
  <hyperlinks>
    <hyperlink ref="C41" r:id="rId1" display="https://comcom.govt.nz/__data/assets/pdf_file/0026/323819/5B20235D-NZCC-20-Cost-of-capital-determination-Transpower2C-GDBs2C-airports-ID-1-August-2023.pdf" xr:uid="{58310FF4-BC90-4292-8E0A-897B908DA5BF}"/>
    <hyperlink ref="C46" r:id="rId2" display="https://comcom.govt.nz/__data/assets/pdf_file/0026/323819/5B20235D-NZCC-20-Cost-of-capital-determination-Transpower2C-GDBs2C-airports-ID-1-August-2023.pdf" xr:uid="{BD49C27B-258A-40C5-8ECC-6E1EBCD015EA}"/>
    <hyperlink ref="C61" r:id="rId3" display="https://comcom.govt.nz/__data/assets/pdf_file/0026/323819/5B20235D-NZCC-20-Cost-of-capital-determination-Transpower2C-GDBs2C-airports-ID-1-August-2023.pdf" xr:uid="{DB5DDAD5-F198-4264-BF79-C12CB42A9E20}"/>
    <hyperlink ref="C65" r:id="rId4" display="https://comcom.govt.nz/__data/assets/pdf_file/0026/323819/5B20235D-NZCC-20-Cost-of-capital-determination-Transpower2C-GDBs2C-airports-ID-1-August-2023.pdf" xr:uid="{27240160-B15B-4E9B-AC98-0E8657DD38C1}"/>
  </hyperlinks>
  <pageMargins left="0.70866141732283472" right="0.70866141732283472" top="0.74803149606299213" bottom="0.74803149606299213" header="0.31496062992125984" footer="0.31496062992125984"/>
  <pageSetup paperSize="8" scale="83" fitToHeight="0"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C707-1661-4631-912A-5C923E05686B}">
  <sheetPr>
    <tabColor theme="7" tint="0.59999389629810485"/>
    <pageSetUpPr fitToPage="1"/>
  </sheetPr>
  <dimension ref="A1:L27"/>
  <sheetViews>
    <sheetView showGridLines="0" view="pageBreakPreview" zoomScale="90" zoomScaleNormal="100" zoomScaleSheetLayoutView="90" workbookViewId="0">
      <pane ySplit="4" topLeftCell="A5"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38" style="502" customWidth="1"/>
    <col min="5" max="5" width="50.140625" style="502" customWidth="1"/>
    <col min="6" max="10" width="15.5703125" style="502" customWidth="1"/>
    <col min="11" max="11" width="17.7109375" style="502" customWidth="1"/>
    <col min="12" max="12" width="2.5703125" style="502" customWidth="1"/>
    <col min="13" max="16384" width="9.140625" style="502"/>
  </cols>
  <sheetData>
    <row r="1" spans="1:12" ht="15" customHeight="1">
      <c r="A1" s="1270"/>
      <c r="B1" s="727"/>
      <c r="C1" s="727"/>
      <c r="D1" s="727"/>
      <c r="E1" s="727"/>
      <c r="F1" s="727"/>
      <c r="G1" s="736" t="s">
        <v>89</v>
      </c>
      <c r="H1" s="737"/>
      <c r="I1" s="1576" t="s">
        <v>90</v>
      </c>
      <c r="J1" s="1577"/>
      <c r="K1" s="1180">
        <f>+'F1. RAB'!$R1</f>
        <v>45954</v>
      </c>
      <c r="L1" s="837"/>
    </row>
    <row r="2" spans="1:12" ht="20.25" customHeight="1">
      <c r="A2" s="599" t="s">
        <v>1122</v>
      </c>
      <c r="B2" s="518"/>
      <c r="C2" s="519"/>
      <c r="D2" s="519"/>
      <c r="E2" s="519"/>
      <c r="F2" s="519"/>
      <c r="G2" s="600"/>
      <c r="H2" s="601"/>
      <c r="I2" s="602" t="s">
        <v>50</v>
      </c>
      <c r="J2" s="603"/>
      <c r="K2" s="1183">
        <f>+'F1. RAB'!$R2</f>
        <v>45838</v>
      </c>
      <c r="L2" s="852"/>
    </row>
    <row r="3" spans="1:12" ht="18" customHeight="1">
      <c r="A3" s="1503"/>
      <c r="B3" s="1504"/>
      <c r="C3" s="1504"/>
      <c r="D3" s="1504"/>
      <c r="E3" s="1504"/>
      <c r="F3" s="1504"/>
      <c r="G3" s="1504"/>
      <c r="H3" s="1504"/>
      <c r="I3" s="1504"/>
      <c r="J3" s="1504"/>
      <c r="K3" s="1504"/>
      <c r="L3" s="844"/>
    </row>
    <row r="4" spans="1:12" ht="15" customHeight="1">
      <c r="A4" s="507" t="s">
        <v>93</v>
      </c>
      <c r="B4" s="604"/>
      <c r="C4" s="604"/>
      <c r="D4" s="519"/>
      <c r="E4" s="519"/>
      <c r="F4" s="519"/>
      <c r="G4" s="519"/>
      <c r="H4" s="519"/>
      <c r="I4" s="519"/>
      <c r="J4" s="519"/>
      <c r="K4" s="519"/>
      <c r="L4" s="852"/>
    </row>
    <row r="5" spans="1:12" ht="30" customHeight="1">
      <c r="A5" s="521">
        <f>ROW()</f>
        <v>5</v>
      </c>
      <c r="B5" s="1271"/>
      <c r="C5" s="740" t="s">
        <v>1123</v>
      </c>
      <c r="D5" s="741"/>
      <c r="E5" s="741"/>
      <c r="F5" s="739"/>
      <c r="G5" s="739"/>
      <c r="H5" s="739"/>
      <c r="I5" s="739"/>
      <c r="J5" s="739"/>
      <c r="K5" s="739"/>
      <c r="L5" s="838"/>
    </row>
    <row r="6" spans="1:12" ht="30" customHeight="1">
      <c r="A6" s="521">
        <f>ROW()</f>
        <v>6</v>
      </c>
      <c r="B6" s="605"/>
      <c r="C6" s="510"/>
      <c r="D6" s="509"/>
      <c r="E6" s="509"/>
      <c r="F6" s="509"/>
      <c r="G6" s="606"/>
      <c r="L6" s="846"/>
    </row>
    <row r="7" spans="1:12" ht="45" customHeight="1">
      <c r="A7" s="521">
        <f>ROW()</f>
        <v>7</v>
      </c>
      <c r="B7" s="605"/>
      <c r="C7" s="510"/>
      <c r="D7" s="509"/>
      <c r="E7" s="512"/>
      <c r="F7" s="607" t="s">
        <v>1124</v>
      </c>
      <c r="G7" s="607" t="s">
        <v>1125</v>
      </c>
      <c r="H7" s="607" t="s">
        <v>1126</v>
      </c>
      <c r="I7" s="607" t="s">
        <v>1127</v>
      </c>
      <c r="J7" s="607" t="s">
        <v>1127</v>
      </c>
      <c r="K7" s="607" t="s">
        <v>1128</v>
      </c>
      <c r="L7" s="846"/>
    </row>
    <row r="8" spans="1:12" ht="15" customHeight="1">
      <c r="A8" s="521">
        <f>ROW()</f>
        <v>8</v>
      </c>
      <c r="B8" s="605"/>
      <c r="C8" s="608"/>
      <c r="D8" s="509"/>
      <c r="E8" s="512"/>
      <c r="F8" s="609" t="s">
        <v>101</v>
      </c>
      <c r="G8" s="609" t="s">
        <v>101</v>
      </c>
      <c r="H8" s="609" t="s">
        <v>101</v>
      </c>
      <c r="I8" s="609" t="s">
        <v>101</v>
      </c>
      <c r="J8" s="609" t="s">
        <v>178</v>
      </c>
      <c r="K8" s="609" t="s">
        <v>1129</v>
      </c>
      <c r="L8" s="846"/>
    </row>
    <row r="9" spans="1:12" ht="15" customHeight="1">
      <c r="A9" s="521">
        <f>ROW()</f>
        <v>9</v>
      </c>
      <c r="B9" s="605"/>
      <c r="C9" s="608"/>
      <c r="D9" s="1272" t="s">
        <v>468</v>
      </c>
      <c r="E9" s="1273"/>
      <c r="F9" s="891">
        <v>143</v>
      </c>
      <c r="G9" s="892">
        <v>102.517493</v>
      </c>
      <c r="H9" s="891">
        <v>143</v>
      </c>
      <c r="I9" s="891">
        <f t="shared" ref="I9" si="0">G9-H9</f>
        <v>-40.482506999999998</v>
      </c>
      <c r="J9" s="893">
        <f>G9/H9-1</f>
        <v>-0.28309445454545457</v>
      </c>
      <c r="K9" s="894" t="s">
        <v>525</v>
      </c>
      <c r="L9" s="846"/>
    </row>
    <row r="10" spans="1:12" ht="15" customHeight="1">
      <c r="A10" s="521">
        <f>ROW()</f>
        <v>10</v>
      </c>
      <c r="B10" s="605"/>
      <c r="C10" s="608"/>
      <c r="D10" s="1272" t="s">
        <v>1130</v>
      </c>
      <c r="E10" s="1273"/>
      <c r="F10" s="891">
        <v>392.9</v>
      </c>
      <c r="G10" s="892">
        <v>344.39317699999998</v>
      </c>
      <c r="H10" s="891">
        <v>392.9</v>
      </c>
      <c r="I10" s="891">
        <f t="shared" ref="I10:I11" si="1">G10-H10</f>
        <v>-48.506822999999997</v>
      </c>
      <c r="J10" s="893">
        <f t="shared" ref="J10:J11" si="2">G10/H10-1</f>
        <v>-0.12345844489692037</v>
      </c>
      <c r="K10" s="894" t="s">
        <v>525</v>
      </c>
      <c r="L10" s="846"/>
    </row>
    <row r="11" spans="1:12" ht="15" customHeight="1">
      <c r="A11" s="521">
        <f>ROW()</f>
        <v>11</v>
      </c>
      <c r="B11" s="605"/>
      <c r="C11" s="608"/>
      <c r="D11" s="1274" t="s">
        <v>477</v>
      </c>
      <c r="E11" s="1273"/>
      <c r="F11" s="892">
        <f>'F5. Major Capex Projects'!G12/1000000</f>
        <v>86.1</v>
      </c>
      <c r="G11" s="892">
        <f>F11</f>
        <v>86.1</v>
      </c>
      <c r="H11" s="892">
        <f>F11</f>
        <v>86.1</v>
      </c>
      <c r="I11" s="892">
        <f t="shared" si="1"/>
        <v>0</v>
      </c>
      <c r="J11" s="895">
        <f t="shared" si="2"/>
        <v>0</v>
      </c>
      <c r="K11" s="896" t="s">
        <v>1131</v>
      </c>
      <c r="L11" s="846"/>
    </row>
    <row r="12" spans="1:12" ht="15" customHeight="1" thickBot="1">
      <c r="A12" s="521">
        <f>ROW()</f>
        <v>12</v>
      </c>
      <c r="B12" s="605"/>
      <c r="C12" s="608"/>
      <c r="D12" s="1272"/>
      <c r="E12" s="1273"/>
      <c r="F12" s="891"/>
      <c r="G12" s="892"/>
      <c r="H12" s="891"/>
      <c r="I12" s="891"/>
      <c r="J12" s="897"/>
      <c r="K12" s="894"/>
      <c r="L12" s="846"/>
    </row>
    <row r="13" spans="1:12" s="611" customFormat="1" ht="15" customHeight="1" thickBot="1">
      <c r="A13" s="521">
        <f>ROW()</f>
        <v>13</v>
      </c>
      <c r="B13" s="605"/>
      <c r="C13" s="509"/>
      <c r="D13" s="610"/>
      <c r="F13" s="612">
        <f>SUM(F9:F12)</f>
        <v>622</v>
      </c>
      <c r="G13" s="612">
        <f t="shared" ref="G13:I13" si="3">SUM(G9:G12)</f>
        <v>533.01067</v>
      </c>
      <c r="H13" s="612">
        <f t="shared" si="3"/>
        <v>622</v>
      </c>
      <c r="I13" s="612">
        <f t="shared" si="3"/>
        <v>-88.989329999999995</v>
      </c>
      <c r="J13" s="613"/>
      <c r="K13" s="614"/>
      <c r="L13" s="846"/>
    </row>
    <row r="14" spans="1:12" s="611" customFormat="1" ht="15" customHeight="1">
      <c r="A14" s="521">
        <f>ROW()</f>
        <v>14</v>
      </c>
      <c r="B14" s="605"/>
      <c r="C14" s="509"/>
      <c r="D14" s="610"/>
      <c r="F14" s="615"/>
      <c r="G14" s="615"/>
      <c r="H14" s="615"/>
      <c r="I14" s="615"/>
      <c r="J14" s="615"/>
      <c r="K14" s="616"/>
      <c r="L14" s="846"/>
    </row>
    <row r="15" spans="1:12" s="611" customFormat="1" ht="15" customHeight="1">
      <c r="A15" s="521">
        <f>ROW()</f>
        <v>15</v>
      </c>
      <c r="B15" s="605"/>
      <c r="C15" s="509"/>
      <c r="D15" s="515" t="s">
        <v>1132</v>
      </c>
      <c r="F15" s="615"/>
      <c r="G15" s="615"/>
      <c r="H15" s="615"/>
      <c r="I15" s="615"/>
      <c r="J15" s="615"/>
      <c r="K15" s="616"/>
      <c r="L15" s="846"/>
    </row>
    <row r="16" spans="1:12" s="611" customFormat="1" ht="15" customHeight="1">
      <c r="A16" s="521">
        <f>ROW()</f>
        <v>16</v>
      </c>
      <c r="B16" s="605"/>
      <c r="C16" s="509"/>
      <c r="D16" s="515"/>
      <c r="F16" s="615"/>
      <c r="G16" s="615"/>
      <c r="H16" s="615"/>
      <c r="I16" s="615"/>
      <c r="J16" s="615"/>
      <c r="K16" s="616"/>
      <c r="L16" s="846"/>
    </row>
    <row r="17" spans="1:12" s="611" customFormat="1" ht="15" customHeight="1">
      <c r="A17" s="521"/>
      <c r="B17" s="605"/>
      <c r="C17" s="509"/>
      <c r="D17" s="515"/>
      <c r="F17" s="615"/>
      <c r="G17" s="615"/>
      <c r="H17" s="615"/>
      <c r="I17" s="615"/>
      <c r="J17" s="615"/>
      <c r="K17" s="616"/>
      <c r="L17" s="846"/>
    </row>
    <row r="18" spans="1:12" s="611" customFormat="1" ht="15" customHeight="1">
      <c r="A18" s="521">
        <f>ROW()</f>
        <v>18</v>
      </c>
      <c r="B18" s="605"/>
      <c r="C18" s="509"/>
      <c r="D18" s="610" t="s">
        <v>468</v>
      </c>
      <c r="F18" s="615"/>
      <c r="G18" s="615"/>
      <c r="H18" s="615"/>
      <c r="I18" s="615"/>
      <c r="J18" s="615"/>
      <c r="K18" s="616"/>
      <c r="L18" s="846"/>
    </row>
    <row r="19" spans="1:12" s="611" customFormat="1" ht="53.25" customHeight="1">
      <c r="A19" s="521">
        <f>ROW()</f>
        <v>19</v>
      </c>
      <c r="B19" s="605"/>
      <c r="C19" s="509"/>
      <c r="D19" s="1578" t="s">
        <v>1133</v>
      </c>
      <c r="E19" s="1578"/>
      <c r="F19" s="1578"/>
      <c r="G19" s="1578"/>
      <c r="H19" s="1578"/>
      <c r="I19" s="1578"/>
      <c r="J19" s="1578"/>
      <c r="K19" s="1578"/>
      <c r="L19" s="846"/>
    </row>
    <row r="20" spans="1:12" s="611" customFormat="1" ht="18" customHeight="1">
      <c r="A20" s="521"/>
      <c r="B20" s="605"/>
      <c r="C20" s="509"/>
      <c r="D20" s="610" t="s">
        <v>1130</v>
      </c>
      <c r="E20" s="502"/>
      <c r="F20" s="502"/>
      <c r="G20" s="502"/>
      <c r="H20" s="502"/>
      <c r="I20" s="502"/>
      <c r="J20" s="502"/>
      <c r="K20" s="502"/>
      <c r="L20" s="846"/>
    </row>
    <row r="21" spans="1:12" s="611" customFormat="1" ht="15" customHeight="1">
      <c r="A21" s="521">
        <f>ROW()</f>
        <v>21</v>
      </c>
      <c r="B21" s="605"/>
      <c r="C21" s="509"/>
      <c r="D21" s="1578" t="s">
        <v>1134</v>
      </c>
      <c r="E21" s="1578"/>
      <c r="F21" s="1578"/>
      <c r="G21" s="1578"/>
      <c r="H21" s="1578"/>
      <c r="I21" s="1578"/>
      <c r="J21" s="1578"/>
      <c r="K21" s="1578"/>
      <c r="L21" s="1579"/>
    </row>
    <row r="22" spans="1:12" s="611" customFormat="1" ht="20.25" customHeight="1">
      <c r="A22" s="521">
        <f>ROW()</f>
        <v>22</v>
      </c>
      <c r="B22" s="605"/>
      <c r="C22" s="509"/>
      <c r="D22" s="1578"/>
      <c r="E22" s="1578"/>
      <c r="F22" s="1578"/>
      <c r="G22" s="1578"/>
      <c r="H22" s="1578"/>
      <c r="I22" s="1578"/>
      <c r="J22" s="1578"/>
      <c r="K22" s="1578"/>
      <c r="L22" s="1579"/>
    </row>
    <row r="23" spans="1:12" s="611" customFormat="1" ht="19.5" customHeight="1">
      <c r="A23" s="521"/>
      <c r="B23" s="605"/>
      <c r="C23" s="509"/>
      <c r="D23" s="610"/>
      <c r="F23" s="615"/>
      <c r="G23" s="615"/>
      <c r="H23" s="615"/>
      <c r="I23" s="615"/>
      <c r="J23" s="615"/>
      <c r="K23" s="616"/>
      <c r="L23" s="846"/>
    </row>
    <row r="24" spans="1:12" s="611" customFormat="1" ht="75.75" customHeight="1">
      <c r="A24" s="521">
        <v>23</v>
      </c>
      <c r="B24" s="605"/>
      <c r="C24" s="509"/>
      <c r="D24" s="1578"/>
      <c r="E24" s="1578"/>
      <c r="F24" s="1578"/>
      <c r="G24" s="1578"/>
      <c r="H24" s="1578"/>
      <c r="I24" s="1578"/>
      <c r="J24" s="1578"/>
      <c r="K24" s="1578"/>
      <c r="L24" s="898"/>
    </row>
    <row r="25" spans="1:12" ht="25.5" customHeight="1"/>
    <row r="26" spans="1:12" ht="24" customHeight="1"/>
    <row r="27" spans="1:12" ht="24" customHeight="1"/>
  </sheetData>
  <sheetProtection formatColumns="0" formatRows="0"/>
  <mergeCells count="5">
    <mergeCell ref="I1:J1"/>
    <mergeCell ref="A3:K3"/>
    <mergeCell ref="D19:K19"/>
    <mergeCell ref="D24:K24"/>
    <mergeCell ref="D21:L22"/>
  </mergeCells>
  <dataValidations count="1">
    <dataValidation type="date" operator="greaterThan" allowBlank="1" showInputMessage="1" showErrorMessage="1" errorTitle="Date entry" error="Dates after 1 January 2011 accepted" promptTitle="Date entry" prompt=" " sqref="J2 K1:K2" xr:uid="{C97B85D7-3471-4D9A-920E-159AEFF1223F}">
      <formula1>40544</formula1>
    </dataValidation>
  </dataValidations>
  <pageMargins left="0.25" right="0.25" top="0.75" bottom="0.75" header="0.3" footer="0.3"/>
  <pageSetup paperSize="8"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2DE5-B024-40B2-9B4C-AAB756EA18F8}">
  <sheetPr>
    <tabColor theme="7" tint="0.59999389629810485"/>
    <pageSetUpPr fitToPage="1"/>
  </sheetPr>
  <dimension ref="A1:L22"/>
  <sheetViews>
    <sheetView showGridLines="0" view="pageBreakPreview" zoomScale="82" zoomScaleNormal="100" zoomScaleSheetLayoutView="82" workbookViewId="0">
      <pane ySplit="4" topLeftCell="A6"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38" style="502" customWidth="1"/>
    <col min="5" max="5" width="50.140625" style="502" customWidth="1"/>
    <col min="6" max="6" width="15.5703125" style="502" customWidth="1"/>
    <col min="7" max="8" width="31.42578125" style="502" customWidth="1"/>
    <col min="9" max="9" width="17.140625" style="502" customWidth="1"/>
    <col min="10" max="10" width="2.5703125" style="502" customWidth="1"/>
    <col min="11" max="16384" width="9.140625" style="502"/>
  </cols>
  <sheetData>
    <row r="1" spans="1:10" ht="20.25" customHeight="1">
      <c r="A1" s="1270"/>
      <c r="B1" s="727"/>
      <c r="C1" s="727"/>
      <c r="D1" s="727"/>
      <c r="E1" s="727"/>
      <c r="F1" s="727"/>
      <c r="G1" s="736" t="s">
        <v>89</v>
      </c>
      <c r="H1" s="738" t="s">
        <v>90</v>
      </c>
      <c r="I1" s="1180">
        <f>+'F1. RAB'!$R1</f>
        <v>45954</v>
      </c>
      <c r="J1" s="837"/>
    </row>
    <row r="2" spans="1:10" ht="20.25" customHeight="1">
      <c r="A2" s="599" t="s">
        <v>1135</v>
      </c>
      <c r="B2" s="518"/>
      <c r="C2" s="519"/>
      <c r="D2" s="519"/>
      <c r="E2" s="519"/>
      <c r="F2" s="519"/>
      <c r="G2" s="600"/>
      <c r="H2" s="602" t="s">
        <v>50</v>
      </c>
      <c r="I2" s="1183">
        <f>+'F1. RAB'!$R2</f>
        <v>45838</v>
      </c>
      <c r="J2" s="852"/>
    </row>
    <row r="3" spans="1:10" ht="18" customHeight="1">
      <c r="A3" s="1503"/>
      <c r="B3" s="1504"/>
      <c r="C3" s="1504"/>
      <c r="D3" s="1504"/>
      <c r="E3" s="1504"/>
      <c r="F3" s="1504"/>
      <c r="G3" s="1504"/>
      <c r="H3" s="1504"/>
      <c r="I3" s="1504"/>
      <c r="J3" s="844"/>
    </row>
    <row r="4" spans="1:10" ht="15" customHeight="1">
      <c r="A4" s="507" t="s">
        <v>93</v>
      </c>
      <c r="B4" s="781"/>
      <c r="C4" s="781"/>
      <c r="D4" s="782"/>
      <c r="E4" s="782"/>
      <c r="F4" s="782"/>
      <c r="G4" s="519"/>
      <c r="H4" s="782"/>
      <c r="I4" s="782"/>
      <c r="J4" s="508"/>
    </row>
    <row r="5" spans="1:10" ht="30" customHeight="1">
      <c r="A5" s="521">
        <f>ROW()</f>
        <v>5</v>
      </c>
      <c r="B5" s="509"/>
      <c r="C5" s="510" t="s">
        <v>1136</v>
      </c>
      <c r="D5" s="509"/>
      <c r="E5" s="509"/>
      <c r="F5" s="509"/>
      <c r="G5" s="509"/>
      <c r="H5" s="509"/>
      <c r="J5" s="846"/>
    </row>
    <row r="6" spans="1:10" ht="30" customHeight="1">
      <c r="A6" s="521">
        <f>ROW()</f>
        <v>6</v>
      </c>
      <c r="B6" s="509"/>
      <c r="C6" s="510"/>
      <c r="D6" s="509"/>
      <c r="E6" s="509"/>
      <c r="F6" s="509"/>
      <c r="G6" s="617"/>
      <c r="J6" s="846"/>
    </row>
    <row r="7" spans="1:10" ht="30">
      <c r="A7" s="521">
        <f>ROW()</f>
        <v>7</v>
      </c>
      <c r="B7" s="509"/>
      <c r="C7" s="510"/>
      <c r="D7" s="509"/>
      <c r="E7" s="512"/>
      <c r="F7" s="618"/>
      <c r="G7" s="607" t="s">
        <v>1137</v>
      </c>
      <c r="H7" s="607" t="s">
        <v>1138</v>
      </c>
      <c r="I7" s="607" t="s">
        <v>1128</v>
      </c>
      <c r="J7" s="846"/>
    </row>
    <row r="8" spans="1:10" ht="15" customHeight="1">
      <c r="A8" s="521">
        <f>ROW()</f>
        <v>8</v>
      </c>
      <c r="B8" s="509"/>
      <c r="C8" s="608"/>
      <c r="D8" s="509"/>
      <c r="E8" s="512"/>
      <c r="F8" s="609"/>
      <c r="G8" s="609" t="s">
        <v>1139</v>
      </c>
      <c r="H8" s="609" t="s">
        <v>1139</v>
      </c>
      <c r="I8" s="609" t="s">
        <v>1129</v>
      </c>
      <c r="J8" s="846"/>
    </row>
    <row r="9" spans="1:10" ht="48.75" customHeight="1">
      <c r="A9" s="521">
        <f>ROW()</f>
        <v>9</v>
      </c>
      <c r="B9" s="509"/>
      <c r="C9" s="608"/>
      <c r="D9" s="1275" t="s">
        <v>468</v>
      </c>
      <c r="E9" s="1276"/>
      <c r="F9" s="1277"/>
      <c r="G9" s="1278" t="str">
        <f>'F5. Major Capex Projects'!K10</f>
        <v>Dec 2022 
(except for Stage 2 preparatory works)</v>
      </c>
      <c r="H9" s="899" t="s">
        <v>2810</v>
      </c>
      <c r="I9" s="900" t="s">
        <v>525</v>
      </c>
      <c r="J9" s="846"/>
    </row>
    <row r="10" spans="1:10" ht="28.5" customHeight="1">
      <c r="A10" s="521"/>
      <c r="B10" s="509"/>
      <c r="C10" s="608"/>
      <c r="D10" s="1275" t="s">
        <v>1130</v>
      </c>
      <c r="E10" s="1276"/>
      <c r="F10" s="1277"/>
      <c r="G10" s="901" t="s">
        <v>1140</v>
      </c>
      <c r="H10" s="901" t="s">
        <v>1141</v>
      </c>
      <c r="I10" s="900" t="s">
        <v>525</v>
      </c>
      <c r="J10" s="846"/>
    </row>
    <row r="11" spans="1:10" ht="28.5" customHeight="1">
      <c r="A11" s="521"/>
      <c r="B11" s="509"/>
      <c r="C11" s="608"/>
      <c r="D11" s="1275" t="s">
        <v>477</v>
      </c>
      <c r="E11" s="1276"/>
      <c r="F11" s="1277"/>
      <c r="G11" s="901" t="s">
        <v>1142</v>
      </c>
      <c r="H11" s="901" t="s">
        <v>1142</v>
      </c>
      <c r="I11" s="900" t="s">
        <v>1131</v>
      </c>
      <c r="J11" s="846"/>
    </row>
    <row r="12" spans="1:10" ht="15" customHeight="1">
      <c r="A12" s="521"/>
      <c r="B12" s="509"/>
      <c r="C12" s="608"/>
      <c r="D12" s="1272"/>
      <c r="E12" s="1279"/>
      <c r="F12" s="1280"/>
      <c r="G12" s="902"/>
      <c r="H12" s="902"/>
      <c r="I12" s="894"/>
      <c r="J12" s="846"/>
    </row>
    <row r="13" spans="1:10" s="611" customFormat="1" ht="15" customHeight="1">
      <c r="A13" s="521">
        <f>ROW()</f>
        <v>13</v>
      </c>
      <c r="B13" s="509"/>
      <c r="C13" s="509"/>
      <c r="D13" s="610"/>
      <c r="F13" s="615"/>
      <c r="G13" s="615"/>
      <c r="H13" s="615"/>
      <c r="I13" s="616"/>
      <c r="J13" s="846"/>
    </row>
    <row r="14" spans="1:10" s="611" customFormat="1" ht="15" customHeight="1">
      <c r="A14" s="521">
        <f>ROW()</f>
        <v>14</v>
      </c>
      <c r="B14" s="509"/>
      <c r="C14" s="509"/>
      <c r="D14" s="515" t="s">
        <v>1143</v>
      </c>
      <c r="F14" s="615"/>
      <c r="G14" s="615"/>
      <c r="H14" s="615"/>
      <c r="I14" s="616"/>
      <c r="J14" s="846"/>
    </row>
    <row r="15" spans="1:10" s="611" customFormat="1" ht="15" customHeight="1">
      <c r="A15" s="521">
        <f>ROW()</f>
        <v>15</v>
      </c>
      <c r="B15" s="509"/>
      <c r="C15" s="509"/>
      <c r="D15" s="515"/>
      <c r="F15" s="615"/>
      <c r="G15" s="615"/>
      <c r="H15" s="615"/>
      <c r="I15" s="616"/>
      <c r="J15" s="846"/>
    </row>
    <row r="16" spans="1:10" s="611" customFormat="1" ht="15" customHeight="1">
      <c r="A16" s="521">
        <f>ROW()</f>
        <v>16</v>
      </c>
      <c r="B16" s="509"/>
      <c r="C16" s="509"/>
      <c r="D16" s="619"/>
      <c r="E16" s="620"/>
      <c r="F16" s="621"/>
      <c r="G16" s="622"/>
      <c r="H16" s="622"/>
      <c r="I16" s="622"/>
      <c r="J16" s="846"/>
    </row>
    <row r="17" spans="1:12" s="611" customFormat="1" ht="15" customHeight="1">
      <c r="A17" s="521">
        <f>ROW()</f>
        <v>17</v>
      </c>
      <c r="B17" s="509"/>
      <c r="C17" s="509"/>
      <c r="D17" s="610" t="s">
        <v>1144</v>
      </c>
      <c r="F17" s="515"/>
      <c r="G17" s="681"/>
      <c r="H17" s="681"/>
      <c r="I17" s="681"/>
      <c r="J17" s="846"/>
    </row>
    <row r="18" spans="1:12" s="611" customFormat="1" ht="208.5" customHeight="1">
      <c r="A18" s="521">
        <f>ROW()</f>
        <v>18</v>
      </c>
      <c r="B18" s="509"/>
      <c r="C18" s="509"/>
      <c r="D18" s="1578" t="s">
        <v>1145</v>
      </c>
      <c r="E18" s="1578"/>
      <c r="F18" s="1578"/>
      <c r="G18" s="1578"/>
      <c r="H18" s="1578"/>
      <c r="I18" s="1578"/>
      <c r="J18" s="903"/>
      <c r="K18" s="623"/>
      <c r="L18" s="509"/>
    </row>
    <row r="19" spans="1:12" s="611" customFormat="1" ht="15" customHeight="1">
      <c r="A19" s="521">
        <f>ROW()</f>
        <v>19</v>
      </c>
      <c r="B19" s="605"/>
      <c r="C19" s="509"/>
      <c r="D19" s="610" t="s">
        <v>1130</v>
      </c>
      <c r="F19" s="515"/>
      <c r="G19" s="681"/>
      <c r="H19" s="681"/>
      <c r="I19" s="681"/>
      <c r="J19" s="846"/>
    </row>
    <row r="20" spans="1:12" s="611" customFormat="1" ht="45" customHeight="1">
      <c r="A20" s="521">
        <f>ROW()</f>
        <v>20</v>
      </c>
      <c r="B20" s="605"/>
      <c r="C20" s="509"/>
      <c r="D20" s="1578" t="s">
        <v>1146</v>
      </c>
      <c r="E20" s="1578"/>
      <c r="F20" s="1578"/>
      <c r="G20" s="1578"/>
      <c r="H20" s="1578"/>
      <c r="I20" s="1578"/>
      <c r="J20" s="846"/>
    </row>
    <row r="21" spans="1:12" ht="15">
      <c r="A21" s="521">
        <f>ROW()</f>
        <v>21</v>
      </c>
      <c r="B21" s="522"/>
      <c r="D21" s="682"/>
      <c r="J21" s="854"/>
      <c r="L21" s="509"/>
    </row>
    <row r="22" spans="1:12" ht="76.5" customHeight="1">
      <c r="A22" s="521">
        <f>ROW()</f>
        <v>22</v>
      </c>
      <c r="B22" s="523"/>
      <c r="C22" s="783"/>
      <c r="D22" s="1580"/>
      <c r="E22" s="1580"/>
      <c r="F22" s="1580"/>
      <c r="G22" s="1580"/>
      <c r="H22" s="1580"/>
      <c r="I22" s="1580"/>
      <c r="J22" s="517"/>
    </row>
  </sheetData>
  <sheetProtection formatColumns="0" formatRows="0"/>
  <mergeCells count="4">
    <mergeCell ref="A3:I3"/>
    <mergeCell ref="D18:I18"/>
    <mergeCell ref="D20:I20"/>
    <mergeCell ref="D22:I22"/>
  </mergeCells>
  <dataValidations count="1">
    <dataValidation type="date" operator="greaterThan" allowBlank="1" showInputMessage="1" showErrorMessage="1" errorTitle="Date entry" error="Dates after 1 January 2011 accepted" promptTitle="Date entry" prompt=" " sqref="I1:I2" xr:uid="{FADA9A99-6522-47A8-9CB5-43D95A566700}">
      <formula1>40544</formula1>
    </dataValidation>
  </dataValidations>
  <pageMargins left="0.25" right="0.25" top="0.75" bottom="0.75" header="0.3" footer="0.3"/>
  <pageSetup paperSize="9"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0E356-4596-4690-90DD-AD75AE6474B0}">
  <sheetPr>
    <tabColor theme="7" tint="0.59999389629810485"/>
    <pageSetUpPr fitToPage="1"/>
  </sheetPr>
  <dimension ref="A1:J116"/>
  <sheetViews>
    <sheetView showGridLines="0" view="pageBreakPreview" topLeftCell="A84" zoomScale="85" zoomScaleNormal="100" zoomScaleSheetLayoutView="85" workbookViewId="0">
      <selection sqref="A1:B1"/>
    </sheetView>
  </sheetViews>
  <sheetFormatPr defaultColWidth="9.140625" defaultRowHeight="12.75"/>
  <cols>
    <col min="1" max="1" width="4.42578125" style="502" customWidth="1"/>
    <col min="2" max="2" width="3.140625" style="502" customWidth="1"/>
    <col min="3" max="3" width="101.28515625" style="502" customWidth="1"/>
    <col min="4" max="7" width="15.7109375" style="502" customWidth="1"/>
    <col min="8" max="8" width="17.85546875" style="502" customWidth="1"/>
    <col min="9" max="9" width="16.28515625" style="502" customWidth="1"/>
    <col min="10" max="16384" width="9.140625" style="502"/>
  </cols>
  <sheetData>
    <row r="1" spans="1:10" ht="15">
      <c r="A1" s="1588"/>
      <c r="B1" s="1589"/>
      <c r="C1" s="1589"/>
      <c r="D1" s="1589"/>
      <c r="E1" s="1281"/>
      <c r="F1" s="1281"/>
      <c r="G1" s="1282" t="s">
        <v>89</v>
      </c>
      <c r="H1" s="624" t="s">
        <v>90</v>
      </c>
      <c r="I1" s="1180">
        <f>+'F1. RAB'!$R1</f>
        <v>45954</v>
      </c>
      <c r="J1" s="1283"/>
    </row>
    <row r="2" spans="1:10" ht="18" customHeight="1">
      <c r="A2" s="625" t="s">
        <v>1147</v>
      </c>
      <c r="B2" s="626"/>
      <c r="C2" s="627"/>
      <c r="D2" s="627"/>
      <c r="E2" s="627"/>
      <c r="F2" s="627"/>
      <c r="G2" s="628"/>
      <c r="H2" s="624" t="s">
        <v>50</v>
      </c>
      <c r="I2" s="1183">
        <f>+'F1. RAB'!$R2</f>
        <v>45838</v>
      </c>
      <c r="J2" s="904"/>
    </row>
    <row r="3" spans="1:10">
      <c r="A3" s="1590"/>
      <c r="B3" s="1591"/>
      <c r="C3" s="1591"/>
      <c r="D3" s="1591"/>
      <c r="E3" s="1591"/>
      <c r="F3" s="1591"/>
      <c r="G3" s="1591"/>
      <c r="H3" s="1591"/>
      <c r="I3" s="1591"/>
      <c r="J3" s="905"/>
    </row>
    <row r="4" spans="1:10">
      <c r="A4" s="1118" t="s">
        <v>93</v>
      </c>
      <c r="B4" s="1592"/>
      <c r="C4" s="1592"/>
      <c r="D4" s="627"/>
      <c r="E4" s="627"/>
      <c r="F4" s="627"/>
      <c r="G4" s="627"/>
      <c r="H4" s="627"/>
      <c r="I4" s="627"/>
      <c r="J4" s="904"/>
    </row>
    <row r="5" spans="1:10" ht="18.75">
      <c r="A5" s="1284">
        <v>5</v>
      </c>
      <c r="B5" s="1065"/>
      <c r="C5" s="1063" t="s">
        <v>1148</v>
      </c>
      <c r="D5" s="1064"/>
      <c r="E5" s="1065"/>
      <c r="F5" s="1065"/>
      <c r="G5" s="1066"/>
      <c r="H5" s="1066"/>
      <c r="I5" s="1065"/>
      <c r="J5" s="838"/>
    </row>
    <row r="6" spans="1:10" ht="11.25" customHeight="1">
      <c r="A6" s="511">
        <v>6</v>
      </c>
      <c r="B6" s="1584"/>
      <c r="C6" s="1584"/>
      <c r="D6" s="1067"/>
      <c r="E6" s="363"/>
      <c r="F6" s="363"/>
      <c r="G6" s="1068"/>
      <c r="H6" s="1068"/>
      <c r="I6" s="363"/>
      <c r="J6" s="846"/>
    </row>
    <row r="7" spans="1:10" ht="15.75">
      <c r="A7" s="511">
        <v>7</v>
      </c>
      <c r="B7" s="363"/>
      <c r="C7" s="481" t="s">
        <v>1149</v>
      </c>
      <c r="D7" s="481"/>
      <c r="E7" s="363"/>
      <c r="F7" s="363"/>
      <c r="G7" s="1068"/>
      <c r="H7" s="1068"/>
      <c r="I7" s="363"/>
      <c r="J7" s="846"/>
    </row>
    <row r="8" spans="1:10" ht="20.25" customHeight="1">
      <c r="A8" s="511">
        <v>8</v>
      </c>
      <c r="B8" s="1584"/>
      <c r="C8" s="1593" t="s">
        <v>1150</v>
      </c>
      <c r="D8" s="1593"/>
      <c r="E8" s="1593"/>
      <c r="F8" s="1593"/>
      <c r="G8" s="1593"/>
      <c r="H8" s="1593"/>
      <c r="I8" s="1584"/>
      <c r="J8" s="846"/>
    </row>
    <row r="9" spans="1:10" ht="12.75" customHeight="1">
      <c r="A9" s="511">
        <v>9</v>
      </c>
      <c r="B9" s="1584"/>
      <c r="C9" s="1593" t="s">
        <v>1151</v>
      </c>
      <c r="D9" s="1593"/>
      <c r="E9" s="1593"/>
      <c r="F9" s="1593"/>
      <c r="G9" s="1593"/>
      <c r="H9" s="1593"/>
      <c r="I9" s="1584"/>
      <c r="J9" s="846"/>
    </row>
    <row r="10" spans="1:10" ht="15" customHeight="1">
      <c r="A10" s="511">
        <v>10</v>
      </c>
      <c r="B10" s="1584"/>
      <c r="C10" s="1586"/>
      <c r="D10" s="1586"/>
      <c r="E10" s="1586"/>
      <c r="F10" s="1586"/>
      <c r="G10" s="1586"/>
      <c r="H10" s="1586"/>
      <c r="I10" s="1584"/>
      <c r="J10" s="846"/>
    </row>
    <row r="11" spans="1:10" ht="18" customHeight="1">
      <c r="A11" s="511">
        <v>11</v>
      </c>
      <c r="B11" s="1584"/>
      <c r="C11" s="1593" t="s">
        <v>1152</v>
      </c>
      <c r="D11" s="1593"/>
      <c r="E11" s="1593"/>
      <c r="F11" s="1593"/>
      <c r="G11" s="1593"/>
      <c r="H11" s="1593"/>
      <c r="I11" s="1584"/>
      <c r="J11" s="846"/>
    </row>
    <row r="12" spans="1:10" ht="12.75" customHeight="1">
      <c r="A12" s="511">
        <v>12</v>
      </c>
      <c r="B12" s="1584"/>
      <c r="C12" s="1593" t="s">
        <v>1153</v>
      </c>
      <c r="D12" s="1593"/>
      <c r="E12" s="1593"/>
      <c r="F12" s="1593"/>
      <c r="G12" s="1593"/>
      <c r="H12" s="1593"/>
      <c r="I12" s="1584"/>
      <c r="J12" s="846"/>
    </row>
    <row r="13" spans="1:10" ht="12.75" customHeight="1">
      <c r="A13" s="511">
        <v>13</v>
      </c>
      <c r="B13" s="1584"/>
      <c r="C13" s="1593" t="s">
        <v>1154</v>
      </c>
      <c r="D13" s="1593"/>
      <c r="E13" s="1593"/>
      <c r="F13" s="1593"/>
      <c r="G13" s="1593"/>
      <c r="H13" s="1593"/>
      <c r="I13" s="1584"/>
      <c r="J13" s="846"/>
    </row>
    <row r="14" spans="1:10" ht="12.75" customHeight="1">
      <c r="A14" s="511">
        <v>14</v>
      </c>
      <c r="B14" s="1584"/>
      <c r="C14" s="1593" t="s">
        <v>1155</v>
      </c>
      <c r="D14" s="1593"/>
      <c r="E14" s="1593"/>
      <c r="F14" s="1593"/>
      <c r="G14" s="1593"/>
      <c r="H14" s="1593"/>
      <c r="I14" s="1584"/>
      <c r="J14" s="846"/>
    </row>
    <row r="15" spans="1:10" ht="13.5" customHeight="1">
      <c r="A15" s="511">
        <v>15</v>
      </c>
      <c r="B15" s="1584"/>
      <c r="C15" s="1593" t="s">
        <v>1156</v>
      </c>
      <c r="D15" s="1593"/>
      <c r="E15" s="1593"/>
      <c r="F15" s="1593"/>
      <c r="G15" s="1593"/>
      <c r="H15" s="1593"/>
      <c r="I15" s="1584"/>
      <c r="J15" s="846"/>
    </row>
    <row r="16" spans="1:10" ht="16.5" customHeight="1">
      <c r="A16" s="511">
        <v>16</v>
      </c>
      <c r="B16" s="1584"/>
      <c r="C16" s="1593" t="s">
        <v>1157</v>
      </c>
      <c r="D16" s="1593"/>
      <c r="E16" s="1594"/>
      <c r="F16" s="1593"/>
      <c r="G16" s="1593"/>
      <c r="H16" s="1593"/>
      <c r="I16" s="1584"/>
      <c r="J16" s="846"/>
    </row>
    <row r="17" spans="1:10" ht="16.5" customHeight="1">
      <c r="A17" s="511">
        <v>17</v>
      </c>
      <c r="B17" s="1584"/>
      <c r="C17" s="1586"/>
      <c r="D17" s="1586"/>
      <c r="E17" s="1587"/>
      <c r="F17" s="1586"/>
      <c r="G17" s="1586"/>
      <c r="H17" s="1586"/>
      <c r="I17" s="1584"/>
      <c r="J17" s="846"/>
    </row>
    <row r="18" spans="1:10" ht="30" customHeight="1">
      <c r="A18" s="511">
        <v>18</v>
      </c>
      <c r="B18" s="1584"/>
      <c r="C18" s="1593" t="s">
        <v>1158</v>
      </c>
      <c r="D18" s="1593"/>
      <c r="E18" s="1594"/>
      <c r="F18" s="1593"/>
      <c r="G18" s="1593"/>
      <c r="H18" s="1593"/>
      <c r="I18" s="1584"/>
      <c r="J18" s="846"/>
    </row>
    <row r="19" spans="1:10" ht="16.5" customHeight="1">
      <c r="A19" s="511">
        <v>19</v>
      </c>
      <c r="B19" s="1584"/>
      <c r="C19" s="1593"/>
      <c r="D19" s="1593"/>
      <c r="E19" s="1594"/>
      <c r="F19" s="1593"/>
      <c r="G19" s="1593"/>
      <c r="H19" s="1593"/>
      <c r="I19" s="1584"/>
      <c r="J19" s="846"/>
    </row>
    <row r="20" spans="1:10" ht="60.75" customHeight="1">
      <c r="A20" s="511">
        <v>20</v>
      </c>
      <c r="B20" s="1584"/>
      <c r="C20" s="1593" t="s">
        <v>1159</v>
      </c>
      <c r="D20" s="1593"/>
      <c r="E20" s="1594"/>
      <c r="F20" s="1593"/>
      <c r="G20" s="1593"/>
      <c r="H20" s="1593"/>
      <c r="I20" s="1584"/>
      <c r="J20" s="846"/>
    </row>
    <row r="21" spans="1:10" ht="12.75" customHeight="1">
      <c r="A21" s="511">
        <v>21</v>
      </c>
      <c r="B21" s="1595"/>
      <c r="C21" s="1595"/>
      <c r="D21" s="1069"/>
      <c r="E21" s="1070"/>
      <c r="F21" s="1070"/>
      <c r="G21" s="1071"/>
      <c r="H21" s="1071"/>
      <c r="I21" s="483"/>
      <c r="J21" s="846"/>
    </row>
    <row r="22" spans="1:10" ht="15" customHeight="1">
      <c r="A22" s="511">
        <v>22</v>
      </c>
      <c r="B22" s="1584"/>
      <c r="C22" s="1584"/>
      <c r="D22" s="1067"/>
      <c r="E22" s="1072" t="s">
        <v>1160</v>
      </c>
      <c r="F22" s="1072" t="s">
        <v>2805</v>
      </c>
      <c r="G22" s="1072" t="s">
        <v>402</v>
      </c>
      <c r="H22" s="1072" t="s">
        <v>1162</v>
      </c>
      <c r="I22" s="363"/>
      <c r="J22" s="846"/>
    </row>
    <row r="23" spans="1:10" ht="18.75" customHeight="1">
      <c r="A23" s="511">
        <v>23</v>
      </c>
      <c r="B23" s="1119"/>
      <c r="C23" s="1073" t="s">
        <v>1163</v>
      </c>
      <c r="D23" s="1073"/>
      <c r="E23" s="1072" t="s">
        <v>1164</v>
      </c>
      <c r="F23" s="1072" t="s">
        <v>1164</v>
      </c>
      <c r="G23" s="1072" t="s">
        <v>1164</v>
      </c>
      <c r="H23" s="1073"/>
      <c r="I23" s="1119"/>
      <c r="J23" s="846"/>
    </row>
    <row r="24" spans="1:10" ht="15">
      <c r="A24" s="511">
        <v>24</v>
      </c>
      <c r="B24" s="363"/>
      <c r="C24" s="458" t="s">
        <v>1165</v>
      </c>
      <c r="D24" s="458"/>
      <c r="E24" s="489">
        <v>50.8</v>
      </c>
      <c r="F24" s="489">
        <v>103.4</v>
      </c>
      <c r="G24" s="1027">
        <f>+E24-F24</f>
        <v>-52.600000000000009</v>
      </c>
      <c r="H24" s="489" t="s">
        <v>1166</v>
      </c>
      <c r="I24" s="363"/>
      <c r="J24" s="846"/>
    </row>
    <row r="25" spans="1:10" ht="14.25" customHeight="1">
      <c r="A25" s="511">
        <v>25</v>
      </c>
      <c r="B25" s="1584"/>
      <c r="C25" s="1584"/>
      <c r="D25" s="458"/>
      <c r="E25" s="363"/>
      <c r="F25" s="468"/>
      <c r="G25" s="1068"/>
      <c r="H25" s="1068"/>
      <c r="I25" s="363"/>
      <c r="J25" s="846"/>
    </row>
    <row r="26" spans="1:10" ht="18" customHeight="1">
      <c r="A26" s="511">
        <v>26</v>
      </c>
      <c r="B26" s="1584"/>
      <c r="C26" s="1584"/>
      <c r="D26" s="458"/>
      <c r="E26" s="363"/>
      <c r="F26" s="468"/>
      <c r="G26" s="1068"/>
      <c r="H26" s="1068"/>
      <c r="I26" s="363"/>
      <c r="J26" s="846"/>
    </row>
    <row r="27" spans="1:10" ht="62.25" customHeight="1">
      <c r="A27" s="511">
        <v>27</v>
      </c>
      <c r="B27" s="363"/>
      <c r="C27" s="1074" t="s">
        <v>1167</v>
      </c>
      <c r="D27" s="1075" t="s">
        <v>1168</v>
      </c>
      <c r="E27" s="1075" t="s">
        <v>1169</v>
      </c>
      <c r="F27" s="1075" t="s">
        <v>1170</v>
      </c>
      <c r="G27" s="1075" t="s">
        <v>1171</v>
      </c>
      <c r="H27" s="1075" t="s">
        <v>1162</v>
      </c>
      <c r="I27" s="363"/>
      <c r="J27" s="846"/>
    </row>
    <row r="28" spans="1:10" ht="16.5" customHeight="1">
      <c r="A28" s="511">
        <v>28</v>
      </c>
      <c r="B28" s="483"/>
      <c r="C28" s="1057" t="s">
        <v>1172</v>
      </c>
      <c r="D28" s="1076" t="s">
        <v>1173</v>
      </c>
      <c r="E28" s="1077">
        <v>41456</v>
      </c>
      <c r="F28" s="1078" t="s">
        <v>1174</v>
      </c>
      <c r="G28" s="1078" t="s">
        <v>1173</v>
      </c>
      <c r="H28" s="1078" t="s">
        <v>1173</v>
      </c>
      <c r="I28" s="483"/>
      <c r="J28" s="846"/>
    </row>
    <row r="29" spans="1:10" ht="16.5" customHeight="1">
      <c r="A29" s="511">
        <v>29</v>
      </c>
      <c r="B29" s="483"/>
      <c r="C29" s="1057" t="s">
        <v>1175</v>
      </c>
      <c r="D29" s="1076" t="s">
        <v>1173</v>
      </c>
      <c r="E29" s="1077">
        <v>41609</v>
      </c>
      <c r="F29" s="1078" t="s">
        <v>1174</v>
      </c>
      <c r="G29" s="1078" t="s">
        <v>1173</v>
      </c>
      <c r="H29" s="1078" t="s">
        <v>1173</v>
      </c>
      <c r="I29" s="483"/>
      <c r="J29" s="846"/>
    </row>
    <row r="30" spans="1:10" ht="16.5" customHeight="1">
      <c r="A30" s="511">
        <v>30</v>
      </c>
      <c r="B30" s="483"/>
      <c r="C30" s="1057" t="s">
        <v>1176</v>
      </c>
      <c r="D30" s="1076" t="s">
        <v>1166</v>
      </c>
      <c r="E30" s="1077">
        <v>43344</v>
      </c>
      <c r="F30" s="1078" t="s">
        <v>1174</v>
      </c>
      <c r="G30" s="1078" t="s">
        <v>1166</v>
      </c>
      <c r="H30" s="1078" t="s">
        <v>1166</v>
      </c>
      <c r="I30" s="483"/>
      <c r="J30" s="846"/>
    </row>
    <row r="31" spans="1:10" ht="16.5" customHeight="1">
      <c r="A31" s="511">
        <f t="shared" ref="A31:A62" si="0">+A30+1</f>
        <v>31</v>
      </c>
      <c r="B31" s="483"/>
      <c r="C31" s="1057" t="s">
        <v>2811</v>
      </c>
      <c r="D31" s="1076" t="s">
        <v>1166</v>
      </c>
      <c r="E31" s="1077">
        <v>45597</v>
      </c>
      <c r="F31" s="1077" t="s">
        <v>422</v>
      </c>
      <c r="G31" s="1078" t="s">
        <v>1173</v>
      </c>
      <c r="H31" s="1078" t="s">
        <v>1173</v>
      </c>
      <c r="I31" s="483"/>
      <c r="J31" s="1454"/>
    </row>
    <row r="32" spans="1:10" ht="33" customHeight="1">
      <c r="A32" s="511">
        <f t="shared" si="0"/>
        <v>32</v>
      </c>
      <c r="B32" s="483"/>
      <c r="C32" s="1079" t="s">
        <v>1177</v>
      </c>
      <c r="D32" s="1076" t="s">
        <v>1166</v>
      </c>
      <c r="E32" s="1078" t="s">
        <v>1178</v>
      </c>
      <c r="F32" s="1078" t="s">
        <v>1174</v>
      </c>
      <c r="G32" s="1078" t="s">
        <v>1166</v>
      </c>
      <c r="H32" s="1078" t="s">
        <v>1166</v>
      </c>
      <c r="I32" s="483"/>
      <c r="J32" s="846"/>
    </row>
    <row r="33" spans="1:10" ht="16.5" customHeight="1">
      <c r="A33" s="511">
        <f t="shared" si="0"/>
        <v>33</v>
      </c>
      <c r="B33" s="483"/>
      <c r="C33" s="1057" t="s">
        <v>1179</v>
      </c>
      <c r="D33" s="1076" t="s">
        <v>1173</v>
      </c>
      <c r="E33" s="1077">
        <v>41091</v>
      </c>
      <c r="F33" s="1078" t="s">
        <v>1174</v>
      </c>
      <c r="G33" s="1078" t="s">
        <v>1173</v>
      </c>
      <c r="H33" s="1078" t="s">
        <v>1173</v>
      </c>
      <c r="I33" s="483"/>
      <c r="J33" s="846"/>
    </row>
    <row r="34" spans="1:10" ht="16.5" customHeight="1">
      <c r="A34" s="511">
        <f t="shared" si="0"/>
        <v>34</v>
      </c>
      <c r="B34" s="483"/>
      <c r="C34" s="1057" t="s">
        <v>1180</v>
      </c>
      <c r="D34" s="1076" t="s">
        <v>1173</v>
      </c>
      <c r="E34" s="1078" t="s">
        <v>1174</v>
      </c>
      <c r="F34" s="1078" t="s">
        <v>1174</v>
      </c>
      <c r="G34" s="1078" t="s">
        <v>1166</v>
      </c>
      <c r="H34" s="1078" t="s">
        <v>1166</v>
      </c>
      <c r="I34" s="483"/>
      <c r="J34" s="846"/>
    </row>
    <row r="35" spans="1:10" ht="12.75" customHeight="1">
      <c r="A35" s="511">
        <f t="shared" si="0"/>
        <v>35</v>
      </c>
      <c r="B35" s="1584"/>
      <c r="C35" s="1584"/>
      <c r="D35" s="458"/>
      <c r="E35" s="363"/>
      <c r="F35" s="1068"/>
      <c r="G35" s="1068"/>
      <c r="H35" s="1068"/>
      <c r="I35" s="363"/>
      <c r="J35" s="846"/>
    </row>
    <row r="36" spans="1:10" ht="15.75">
      <c r="A36" s="511">
        <f t="shared" si="0"/>
        <v>36</v>
      </c>
      <c r="B36" s="363"/>
      <c r="C36" s="481" t="s">
        <v>1181</v>
      </c>
      <c r="D36" s="481"/>
      <c r="E36" s="363"/>
      <c r="F36" s="1068"/>
      <c r="G36" s="1068"/>
      <c r="H36" s="1068"/>
      <c r="I36" s="363"/>
      <c r="J36" s="846"/>
    </row>
    <row r="37" spans="1:10" ht="12.75" customHeight="1">
      <c r="A37" s="511">
        <f t="shared" si="0"/>
        <v>37</v>
      </c>
      <c r="B37" s="1584"/>
      <c r="C37" s="1598" t="s">
        <v>1182</v>
      </c>
      <c r="D37" s="1598"/>
      <c r="E37" s="1598"/>
      <c r="F37" s="1598"/>
      <c r="G37" s="1598"/>
      <c r="H37" s="1598"/>
      <c r="I37" s="1584"/>
      <c r="J37" s="846"/>
    </row>
    <row r="38" spans="1:10" ht="18.75" customHeight="1">
      <c r="A38" s="511">
        <f t="shared" si="0"/>
        <v>38</v>
      </c>
      <c r="B38" s="1584"/>
      <c r="C38" s="1525" t="s">
        <v>1183</v>
      </c>
      <c r="D38" s="1525"/>
      <c r="E38" s="1525"/>
      <c r="F38" s="1525"/>
      <c r="G38" s="1525"/>
      <c r="H38" s="1525"/>
      <c r="I38" s="1584"/>
      <c r="J38" s="846"/>
    </row>
    <row r="39" spans="1:10" ht="12.75" customHeight="1">
      <c r="A39" s="511">
        <f t="shared" si="0"/>
        <v>39</v>
      </c>
      <c r="B39" s="1584"/>
      <c r="C39" s="1598" t="s">
        <v>1184</v>
      </c>
      <c r="D39" s="1598"/>
      <c r="E39" s="1598"/>
      <c r="F39" s="1598"/>
      <c r="G39" s="1598"/>
      <c r="H39" s="1598"/>
      <c r="I39" s="1584"/>
      <c r="J39" s="846"/>
    </row>
    <row r="40" spans="1:10" ht="12.75" customHeight="1">
      <c r="A40" s="511">
        <f t="shared" si="0"/>
        <v>40</v>
      </c>
      <c r="B40" s="1584"/>
      <c r="C40" s="1525" t="s">
        <v>1185</v>
      </c>
      <c r="D40" s="1525"/>
      <c r="E40" s="1525"/>
      <c r="F40" s="1525"/>
      <c r="G40" s="1525"/>
      <c r="H40" s="1525"/>
      <c r="I40" s="1584"/>
      <c r="J40" s="846"/>
    </row>
    <row r="41" spans="1:10" ht="12.75" customHeight="1">
      <c r="A41" s="511">
        <f t="shared" si="0"/>
        <v>41</v>
      </c>
      <c r="B41" s="1584"/>
      <c r="C41" s="1584"/>
      <c r="D41" s="458"/>
      <c r="E41" s="363"/>
      <c r="F41" s="1068"/>
      <c r="G41" s="1068"/>
      <c r="H41" s="1068"/>
      <c r="I41" s="363"/>
      <c r="J41" s="846"/>
    </row>
    <row r="42" spans="1:10" ht="33.75" customHeight="1">
      <c r="A42" s="511">
        <f t="shared" si="0"/>
        <v>42</v>
      </c>
      <c r="B42" s="1584"/>
      <c r="C42" s="1584"/>
      <c r="D42" s="458"/>
      <c r="E42" s="1072" t="s">
        <v>1186</v>
      </c>
      <c r="F42" s="1596" t="s">
        <v>1187</v>
      </c>
      <c r="G42" s="1596"/>
      <c r="H42" s="1596"/>
      <c r="I42" s="363"/>
      <c r="J42" s="846"/>
    </row>
    <row r="43" spans="1:10" ht="15.75">
      <c r="A43" s="511">
        <f t="shared" si="0"/>
        <v>43</v>
      </c>
      <c r="B43" s="363"/>
      <c r="C43" s="1073" t="s">
        <v>1188</v>
      </c>
      <c r="D43" s="1073"/>
      <c r="E43" s="1072" t="s">
        <v>1164</v>
      </c>
      <c r="F43" s="1073"/>
      <c r="G43" s="1073"/>
      <c r="H43" s="1073"/>
      <c r="I43" s="363"/>
      <c r="J43" s="846"/>
    </row>
    <row r="44" spans="1:10" ht="28.5" customHeight="1">
      <c r="A44" s="511">
        <f t="shared" si="0"/>
        <v>44</v>
      </c>
      <c r="B44" s="483"/>
      <c r="C44" s="1080" t="s">
        <v>1189</v>
      </c>
      <c r="D44" s="1074"/>
      <c r="E44" s="1027">
        <v>-34.200000000000003</v>
      </c>
      <c r="F44" s="1597" t="s">
        <v>1190</v>
      </c>
      <c r="G44" s="1597"/>
      <c r="H44" s="1597"/>
      <c r="I44" s="483"/>
      <c r="J44" s="846"/>
    </row>
    <row r="45" spans="1:10" ht="21.75" customHeight="1">
      <c r="A45" s="511">
        <f t="shared" si="0"/>
        <v>45</v>
      </c>
      <c r="B45" s="483"/>
      <c r="C45" s="1081" t="s">
        <v>1191</v>
      </c>
      <c r="D45" s="1081"/>
      <c r="E45" s="1027">
        <v>-6.36</v>
      </c>
      <c r="F45" s="1583" t="s">
        <v>1192</v>
      </c>
      <c r="G45" s="1583"/>
      <c r="H45" s="1583"/>
      <c r="I45" s="483"/>
      <c r="J45" s="846"/>
    </row>
    <row r="46" spans="1:10" ht="15">
      <c r="A46" s="511">
        <f t="shared" si="0"/>
        <v>46</v>
      </c>
      <c r="B46" s="1584"/>
      <c r="C46" s="1584"/>
      <c r="D46" s="458"/>
      <c r="E46" s="489"/>
      <c r="F46" s="1082"/>
      <c r="G46" s="1082"/>
      <c r="H46" s="1082"/>
      <c r="I46" s="363"/>
      <c r="J46" s="846"/>
    </row>
    <row r="47" spans="1:10" ht="17.25" customHeight="1">
      <c r="A47" s="511">
        <f t="shared" si="0"/>
        <v>47</v>
      </c>
      <c r="B47" s="363"/>
      <c r="C47" s="1073" t="s">
        <v>1193</v>
      </c>
      <c r="D47" s="458"/>
      <c r="E47" s="489" t="s">
        <v>1164</v>
      </c>
      <c r="F47" s="1082"/>
      <c r="G47" s="1068"/>
      <c r="H47" s="1068"/>
      <c r="I47" s="363"/>
      <c r="J47" s="846"/>
    </row>
    <row r="48" spans="1:10" ht="15">
      <c r="A48" s="511">
        <f t="shared" si="0"/>
        <v>48</v>
      </c>
      <c r="B48" s="363"/>
      <c r="C48" s="458" t="s">
        <v>2806</v>
      </c>
      <c r="D48" s="458"/>
      <c r="E48" s="489">
        <v>110.2</v>
      </c>
      <c r="F48" s="1082"/>
      <c r="G48" s="1068"/>
      <c r="H48" s="1068"/>
      <c r="I48" s="363"/>
      <c r="J48" s="846"/>
    </row>
    <row r="49" spans="1:10" ht="15">
      <c r="A49" s="511">
        <f t="shared" si="0"/>
        <v>49</v>
      </c>
      <c r="B49" s="363"/>
      <c r="C49" s="458" t="s">
        <v>1195</v>
      </c>
      <c r="D49" s="458"/>
      <c r="E49" s="489" t="s">
        <v>1196</v>
      </c>
      <c r="F49" s="1082"/>
      <c r="G49" s="1068"/>
      <c r="H49" s="1068"/>
      <c r="I49" s="363"/>
      <c r="J49" s="846"/>
    </row>
    <row r="50" spans="1:10" ht="15" customHeight="1">
      <c r="A50" s="511">
        <f t="shared" si="0"/>
        <v>50</v>
      </c>
      <c r="B50" s="363"/>
      <c r="C50" s="458" t="s">
        <v>1197</v>
      </c>
      <c r="D50" s="458"/>
      <c r="E50" s="489" t="s">
        <v>1196</v>
      </c>
      <c r="F50" s="1082"/>
      <c r="G50" s="1068"/>
      <c r="H50" s="1068"/>
      <c r="I50" s="363"/>
      <c r="J50" s="846"/>
    </row>
    <row r="51" spans="1:10" ht="15">
      <c r="A51" s="511">
        <f t="shared" si="0"/>
        <v>51</v>
      </c>
      <c r="B51" s="363"/>
      <c r="C51" s="458" t="s">
        <v>1198</v>
      </c>
      <c r="D51" s="458"/>
      <c r="E51" s="489">
        <f>SUM(E48:E50)</f>
        <v>110.2</v>
      </c>
      <c r="F51" s="1082"/>
      <c r="G51" s="1068"/>
      <c r="H51" s="1068"/>
      <c r="I51" s="363"/>
      <c r="J51" s="846"/>
    </row>
    <row r="52" spans="1:10" ht="15">
      <c r="A52" s="511">
        <f t="shared" si="0"/>
        <v>52</v>
      </c>
      <c r="B52" s="363"/>
      <c r="C52" s="458" t="s">
        <v>1194</v>
      </c>
      <c r="D52" s="458"/>
      <c r="E52" s="489">
        <f>E51</f>
        <v>110.2</v>
      </c>
      <c r="F52" s="1082"/>
      <c r="G52" s="1068"/>
      <c r="H52" s="1068"/>
      <c r="I52" s="363"/>
      <c r="J52" s="846"/>
    </row>
    <row r="53" spans="1:10" ht="15">
      <c r="A53" s="511">
        <f t="shared" si="0"/>
        <v>53</v>
      </c>
      <c r="B53" s="363"/>
      <c r="C53" s="458" t="s">
        <v>1199</v>
      </c>
      <c r="D53" s="458"/>
      <c r="E53" s="489" t="s">
        <v>1196</v>
      </c>
      <c r="F53" s="1082"/>
      <c r="G53" s="1068"/>
      <c r="H53" s="1068"/>
      <c r="I53" s="363"/>
      <c r="J53" s="846"/>
    </row>
    <row r="54" spans="1:10" ht="15">
      <c r="A54" s="511">
        <f t="shared" si="0"/>
        <v>54</v>
      </c>
      <c r="B54" s="363"/>
      <c r="C54" s="458" t="s">
        <v>1200</v>
      </c>
      <c r="D54" s="458"/>
      <c r="E54" s="489">
        <f>SUM(E52:E53)</f>
        <v>110.2</v>
      </c>
      <c r="F54" s="1082"/>
      <c r="G54" s="1068"/>
      <c r="H54" s="1068"/>
      <c r="I54" s="363"/>
      <c r="J54" s="846"/>
    </row>
    <row r="55" spans="1:10" ht="15">
      <c r="A55" s="511">
        <f t="shared" si="0"/>
        <v>55</v>
      </c>
      <c r="B55" s="363"/>
      <c r="C55" s="458" t="s">
        <v>1160</v>
      </c>
      <c r="D55" s="458"/>
      <c r="E55" s="489">
        <f>E24</f>
        <v>50.8</v>
      </c>
      <c r="F55" s="1082"/>
      <c r="G55" s="1068"/>
      <c r="H55" s="1068"/>
      <c r="I55" s="363"/>
      <c r="J55" s="846"/>
    </row>
    <row r="56" spans="1:10" ht="15">
      <c r="A56" s="511">
        <f t="shared" si="0"/>
        <v>56</v>
      </c>
      <c r="B56" s="363"/>
      <c r="C56" s="458" t="s">
        <v>1201</v>
      </c>
      <c r="D56" s="458"/>
      <c r="E56" s="1027">
        <v>-59.36</v>
      </c>
      <c r="F56" s="1068"/>
      <c r="G56" s="1068"/>
      <c r="H56" s="1068"/>
      <c r="I56" s="363"/>
      <c r="J56" s="1121"/>
    </row>
    <row r="57" spans="1:10" ht="15">
      <c r="A57" s="511">
        <f t="shared" si="0"/>
        <v>57</v>
      </c>
      <c r="B57" s="363"/>
      <c r="C57" s="458" t="s">
        <v>1202</v>
      </c>
      <c r="D57" s="458"/>
      <c r="E57" s="489" t="s">
        <v>1196</v>
      </c>
      <c r="F57" s="1082"/>
      <c r="G57" s="1068"/>
      <c r="H57" s="1068"/>
      <c r="I57" s="363"/>
      <c r="J57" s="846"/>
    </row>
    <row r="58" spans="1:10" ht="15">
      <c r="A58" s="511">
        <f t="shared" si="0"/>
        <v>58</v>
      </c>
      <c r="B58" s="1584"/>
      <c r="C58" s="1584"/>
      <c r="D58" s="458"/>
      <c r="E58" s="363"/>
      <c r="F58" s="1082"/>
      <c r="G58" s="1068"/>
      <c r="H58" s="1068"/>
      <c r="I58" s="363"/>
      <c r="J58" s="846"/>
    </row>
    <row r="59" spans="1:10" ht="15.75">
      <c r="A59" s="511">
        <f t="shared" si="0"/>
        <v>59</v>
      </c>
      <c r="B59" s="363"/>
      <c r="C59" s="481" t="s">
        <v>1203</v>
      </c>
      <c r="D59" s="481"/>
      <c r="E59" s="363"/>
      <c r="F59" s="1082"/>
      <c r="G59" s="1068"/>
      <c r="H59" s="1068"/>
      <c r="I59" s="363"/>
      <c r="J59" s="846"/>
    </row>
    <row r="60" spans="1:10" ht="63.75" customHeight="1">
      <c r="A60" s="511">
        <f t="shared" si="0"/>
        <v>60</v>
      </c>
      <c r="B60" s="363"/>
      <c r="C60" s="1525" t="s">
        <v>1204</v>
      </c>
      <c r="D60" s="1525"/>
      <c r="E60" s="1525"/>
      <c r="F60" s="1525"/>
      <c r="G60" s="1525"/>
      <c r="H60" s="1525"/>
      <c r="I60" s="363"/>
      <c r="J60" s="846"/>
    </row>
    <row r="61" spans="1:10" ht="13.5" customHeight="1">
      <c r="A61" s="511">
        <f t="shared" si="0"/>
        <v>61</v>
      </c>
      <c r="B61" s="1584"/>
      <c r="C61" s="1584"/>
      <c r="D61" s="458"/>
      <c r="E61" s="363"/>
      <c r="F61" s="458"/>
      <c r="G61" s="1068"/>
      <c r="H61" s="1068"/>
      <c r="I61" s="363"/>
      <c r="J61" s="846"/>
    </row>
    <row r="62" spans="1:10" ht="15.75">
      <c r="A62" s="511">
        <f t="shared" si="0"/>
        <v>62</v>
      </c>
      <c r="B62" s="363"/>
      <c r="C62" s="481" t="s">
        <v>1205</v>
      </c>
      <c r="D62" s="481"/>
      <c r="E62" s="363"/>
      <c r="F62" s="481"/>
      <c r="G62" s="1068"/>
      <c r="H62" s="1068"/>
      <c r="I62" s="363"/>
      <c r="J62" s="846"/>
    </row>
    <row r="63" spans="1:10" ht="37.5" customHeight="1">
      <c r="A63" s="511">
        <f t="shared" ref="A63:A94" si="1">+A62+1</f>
        <v>63</v>
      </c>
      <c r="B63" s="1584"/>
      <c r="C63" s="1585" t="s">
        <v>1206</v>
      </c>
      <c r="D63" s="1585"/>
      <c r="E63" s="1585"/>
      <c r="F63" s="1585"/>
      <c r="G63" s="1585"/>
      <c r="H63" s="1585"/>
      <c r="I63" s="1584"/>
      <c r="J63" s="846"/>
    </row>
    <row r="64" spans="1:10" ht="15.75" customHeight="1">
      <c r="A64" s="511">
        <f t="shared" si="1"/>
        <v>64</v>
      </c>
      <c r="B64" s="1584"/>
      <c r="C64" s="1585" t="s">
        <v>1207</v>
      </c>
      <c r="D64" s="1585"/>
      <c r="E64" s="1585"/>
      <c r="F64" s="1585"/>
      <c r="G64" s="1585"/>
      <c r="H64" s="1585"/>
      <c r="I64" s="1584"/>
      <c r="J64" s="846"/>
    </row>
    <row r="65" spans="1:10" ht="12.75" customHeight="1">
      <c r="A65" s="511">
        <f t="shared" si="1"/>
        <v>65</v>
      </c>
      <c r="B65" s="1584"/>
      <c r="C65" s="1585" t="s">
        <v>1208</v>
      </c>
      <c r="D65" s="1585"/>
      <c r="E65" s="1585"/>
      <c r="F65" s="1585"/>
      <c r="G65" s="1585"/>
      <c r="H65" s="1585"/>
      <c r="I65" s="1584"/>
      <c r="J65" s="846"/>
    </row>
    <row r="66" spans="1:10" ht="15.75">
      <c r="A66" s="511">
        <f t="shared" si="1"/>
        <v>66</v>
      </c>
      <c r="B66" s="363"/>
      <c r="C66" s="481" t="s">
        <v>1209</v>
      </c>
      <c r="D66" s="481"/>
      <c r="E66" s="363"/>
      <c r="F66" s="481"/>
      <c r="G66" s="1068"/>
      <c r="H66" s="1068"/>
      <c r="I66" s="363"/>
      <c r="J66" s="846"/>
    </row>
    <row r="67" spans="1:10" ht="20.25" customHeight="1">
      <c r="A67" s="511">
        <f t="shared" si="1"/>
        <v>67</v>
      </c>
      <c r="B67" s="1584"/>
      <c r="C67" s="1585" t="s">
        <v>1210</v>
      </c>
      <c r="D67" s="1585"/>
      <c r="E67" s="1585"/>
      <c r="F67" s="1585"/>
      <c r="G67" s="1585"/>
      <c r="H67" s="1585"/>
      <c r="I67" s="1584"/>
      <c r="J67" s="846"/>
    </row>
    <row r="68" spans="1:10" ht="32.25" customHeight="1">
      <c r="A68" s="511">
        <f t="shared" si="1"/>
        <v>68</v>
      </c>
      <c r="B68" s="1599"/>
      <c r="C68" s="1600" t="s">
        <v>2820</v>
      </c>
      <c r="D68" s="1600"/>
      <c r="E68" s="1601"/>
      <c r="F68" s="1600"/>
      <c r="G68" s="1600"/>
      <c r="H68" s="1600"/>
      <c r="I68" s="1599"/>
      <c r="J68" s="629"/>
    </row>
    <row r="69" spans="1:10" ht="16.5" customHeight="1">
      <c r="A69" s="511">
        <f t="shared" si="1"/>
        <v>69</v>
      </c>
      <c r="B69" s="741"/>
      <c r="C69" s="1083"/>
      <c r="D69" s="1084"/>
      <c r="E69" s="1085"/>
      <c r="F69" s="1086"/>
      <c r="G69" s="1086"/>
      <c r="H69" s="1086"/>
      <c r="I69" s="1122"/>
      <c r="J69" s="838"/>
    </row>
    <row r="70" spans="1:10" ht="17.25" customHeight="1">
      <c r="A70" s="511">
        <f t="shared" si="1"/>
        <v>70</v>
      </c>
      <c r="B70" s="1102"/>
      <c r="C70" s="1087" t="s">
        <v>1211</v>
      </c>
      <c r="D70" s="1088"/>
      <c r="E70" s="1089"/>
      <c r="F70" s="1088"/>
      <c r="G70" s="1090"/>
      <c r="H70" s="1090"/>
      <c r="I70" s="1102"/>
      <c r="J70" s="846"/>
    </row>
    <row r="71" spans="1:10" ht="17.25" customHeight="1">
      <c r="A71" s="511">
        <f t="shared" si="1"/>
        <v>71</v>
      </c>
      <c r="B71" s="1102"/>
      <c r="C71" s="1088"/>
      <c r="D71" s="1088"/>
      <c r="E71" s="1089"/>
      <c r="F71" s="1088"/>
      <c r="G71" s="1090"/>
      <c r="H71" s="1090"/>
      <c r="I71" s="1102"/>
      <c r="J71" s="846"/>
    </row>
    <row r="72" spans="1:10" ht="17.25" customHeight="1">
      <c r="A72" s="511">
        <f t="shared" si="1"/>
        <v>72</v>
      </c>
      <c r="B72" s="1102"/>
      <c r="C72" s="1091" t="s">
        <v>1149</v>
      </c>
      <c r="D72" s="1091"/>
      <c r="E72" s="1089"/>
      <c r="F72" s="1088"/>
      <c r="G72" s="1090"/>
      <c r="H72" s="1090"/>
      <c r="I72" s="1102"/>
      <c r="J72" s="846"/>
    </row>
    <row r="73" spans="1:10" ht="132" customHeight="1">
      <c r="A73" s="511">
        <f t="shared" si="1"/>
        <v>73</v>
      </c>
      <c r="B73" s="1102"/>
      <c r="C73" s="1586" t="s">
        <v>1212</v>
      </c>
      <c r="D73" s="1586"/>
      <c r="E73" s="1587"/>
      <c r="F73" s="1586"/>
      <c r="G73" s="1586"/>
      <c r="H73" s="1586"/>
      <c r="I73" s="1102"/>
      <c r="J73" s="846"/>
    </row>
    <row r="74" spans="1:10" ht="17.25" customHeight="1">
      <c r="A74" s="511">
        <f t="shared" si="1"/>
        <v>74</v>
      </c>
      <c r="B74" s="1115"/>
      <c r="C74" s="1092"/>
      <c r="D74" s="1093"/>
      <c r="E74" s="1094"/>
      <c r="F74" s="1092"/>
      <c r="G74" s="1092"/>
      <c r="H74" s="1092"/>
      <c r="I74" s="1115"/>
      <c r="J74" s="846"/>
    </row>
    <row r="75" spans="1:10" ht="48.75" customHeight="1">
      <c r="A75" s="511">
        <f t="shared" si="1"/>
        <v>75</v>
      </c>
      <c r="B75" s="1116"/>
      <c r="C75" s="1095"/>
      <c r="D75" s="1095"/>
      <c r="E75" s="1096" t="s">
        <v>1160</v>
      </c>
      <c r="F75" s="1096" t="s">
        <v>1161</v>
      </c>
      <c r="G75" s="1096" t="s">
        <v>402</v>
      </c>
      <c r="H75" s="1096" t="s">
        <v>1162</v>
      </c>
      <c r="I75" s="1116"/>
      <c r="J75" s="846"/>
    </row>
    <row r="76" spans="1:10" ht="17.25" customHeight="1">
      <c r="A76" s="511">
        <f t="shared" si="1"/>
        <v>76</v>
      </c>
      <c r="B76" s="1117"/>
      <c r="C76" s="1097" t="s">
        <v>1163</v>
      </c>
      <c r="D76" s="1097"/>
      <c r="E76" s="1098" t="s">
        <v>1164</v>
      </c>
      <c r="F76" s="1098" t="s">
        <v>1164</v>
      </c>
      <c r="G76" s="1098" t="s">
        <v>1164</v>
      </c>
      <c r="H76" s="1090"/>
      <c r="I76" s="1117"/>
      <c r="J76" s="846"/>
    </row>
    <row r="77" spans="1:10" ht="17.25" customHeight="1">
      <c r="A77" s="511">
        <f t="shared" si="1"/>
        <v>77</v>
      </c>
      <c r="B77" s="1102"/>
      <c r="C77" s="1099" t="s">
        <v>1165</v>
      </c>
      <c r="D77" s="1099"/>
      <c r="E77" s="1100">
        <v>31.456053000000001</v>
      </c>
      <c r="F77" s="1100">
        <v>50.537999999999997</v>
      </c>
      <c r="G77" s="1027">
        <f>E77-F77</f>
        <v>-19.081946999999996</v>
      </c>
      <c r="H77" s="1101" t="s">
        <v>1166</v>
      </c>
      <c r="I77" s="1102"/>
      <c r="J77" s="846"/>
    </row>
    <row r="78" spans="1:10" ht="17.25" customHeight="1">
      <c r="A78" s="511">
        <f t="shared" si="1"/>
        <v>78</v>
      </c>
      <c r="B78" s="1102"/>
      <c r="C78" s="1099"/>
      <c r="D78" s="1099"/>
      <c r="E78" s="1089"/>
      <c r="F78" s="1102"/>
      <c r="G78" s="1090"/>
      <c r="H78" s="1090"/>
      <c r="I78" s="1102"/>
      <c r="J78" s="846"/>
    </row>
    <row r="79" spans="1:10" ht="17.25" customHeight="1">
      <c r="A79" s="511">
        <f t="shared" si="1"/>
        <v>79</v>
      </c>
      <c r="B79" s="1102"/>
      <c r="C79" s="1099"/>
      <c r="D79" s="1099"/>
      <c r="E79" s="1089"/>
      <c r="F79" s="1102"/>
      <c r="G79" s="1090"/>
      <c r="H79" s="1090"/>
      <c r="I79" s="1102"/>
      <c r="J79" s="846"/>
    </row>
    <row r="80" spans="1:10" ht="63.75" customHeight="1">
      <c r="A80" s="511">
        <f t="shared" si="1"/>
        <v>80</v>
      </c>
      <c r="B80" s="1116"/>
      <c r="C80" s="1103" t="s">
        <v>1167</v>
      </c>
      <c r="D80" s="1096" t="s">
        <v>1168</v>
      </c>
      <c r="E80" s="1096" t="s">
        <v>1169</v>
      </c>
      <c r="F80" s="1096" t="s">
        <v>1170</v>
      </c>
      <c r="G80" s="1096" t="s">
        <v>2809</v>
      </c>
      <c r="H80" s="1096" t="s">
        <v>2808</v>
      </c>
      <c r="I80" s="1116"/>
      <c r="J80" s="846"/>
    </row>
    <row r="81" spans="1:10" ht="34.5" customHeight="1">
      <c r="A81" s="511">
        <f t="shared" si="1"/>
        <v>81</v>
      </c>
      <c r="B81" s="1115"/>
      <c r="C81" s="1104" t="s">
        <v>1213</v>
      </c>
      <c r="D81" s="1105" t="s">
        <v>1173</v>
      </c>
      <c r="E81" s="1106" t="s">
        <v>182</v>
      </c>
      <c r="F81" s="1107">
        <v>45017</v>
      </c>
      <c r="G81" s="1108" t="s">
        <v>1166</v>
      </c>
      <c r="H81" s="1108" t="s">
        <v>1166</v>
      </c>
      <c r="I81" s="1115"/>
      <c r="J81" s="846"/>
    </row>
    <row r="82" spans="1:10" ht="34.5" customHeight="1">
      <c r="A82" s="511">
        <f t="shared" si="1"/>
        <v>82</v>
      </c>
      <c r="B82" s="1115"/>
      <c r="C82" s="1104" t="s">
        <v>1214</v>
      </c>
      <c r="D82" s="1105" t="s">
        <v>1173</v>
      </c>
      <c r="E82" s="1106" t="s">
        <v>182</v>
      </c>
      <c r="F82" s="1107">
        <v>45017</v>
      </c>
      <c r="G82" s="1108" t="s">
        <v>1166</v>
      </c>
      <c r="H82" s="1108" t="s">
        <v>1166</v>
      </c>
      <c r="I82" s="1115"/>
      <c r="J82" s="846"/>
    </row>
    <row r="83" spans="1:10" ht="34.5" customHeight="1">
      <c r="A83" s="511">
        <f t="shared" si="1"/>
        <v>83</v>
      </c>
      <c r="B83" s="1115"/>
      <c r="C83" s="1104" t="s">
        <v>1215</v>
      </c>
      <c r="D83" s="1105" t="s">
        <v>1173</v>
      </c>
      <c r="E83" s="1106" t="s">
        <v>182</v>
      </c>
      <c r="F83" s="1107">
        <v>45017</v>
      </c>
      <c r="G83" s="1108" t="s">
        <v>1166</v>
      </c>
      <c r="H83" s="1108" t="s">
        <v>1166</v>
      </c>
      <c r="I83" s="1115"/>
      <c r="J83" s="846"/>
    </row>
    <row r="84" spans="1:10" ht="34.5" customHeight="1">
      <c r="A84" s="511">
        <f t="shared" si="1"/>
        <v>84</v>
      </c>
      <c r="B84" s="1115"/>
      <c r="C84" s="1104" t="s">
        <v>1216</v>
      </c>
      <c r="D84" s="1105" t="s">
        <v>1173</v>
      </c>
      <c r="E84" s="1106" t="s">
        <v>182</v>
      </c>
      <c r="F84" s="1107">
        <v>45017</v>
      </c>
      <c r="G84" s="1108" t="s">
        <v>1166</v>
      </c>
      <c r="H84" s="1108" t="s">
        <v>1166</v>
      </c>
      <c r="I84" s="1115"/>
      <c r="J84" s="846"/>
    </row>
    <row r="85" spans="1:10" ht="34.5" customHeight="1">
      <c r="A85" s="511">
        <f t="shared" si="1"/>
        <v>85</v>
      </c>
      <c r="B85" s="1115"/>
      <c r="C85" s="1104" t="s">
        <v>1217</v>
      </c>
      <c r="D85" s="1105" t="s">
        <v>1173</v>
      </c>
      <c r="E85" s="1106" t="s">
        <v>182</v>
      </c>
      <c r="F85" s="1107">
        <v>45017</v>
      </c>
      <c r="G85" s="1108" t="s">
        <v>1166</v>
      </c>
      <c r="H85" s="1108" t="s">
        <v>1166</v>
      </c>
      <c r="I85" s="1115"/>
      <c r="J85" s="846"/>
    </row>
    <row r="86" spans="1:10" ht="34.5" customHeight="1">
      <c r="A86" s="511">
        <f t="shared" si="1"/>
        <v>86</v>
      </c>
      <c r="B86" s="1115"/>
      <c r="C86" s="1104"/>
      <c r="D86" s="1105"/>
      <c r="E86" s="1109"/>
      <c r="F86" s="1108"/>
      <c r="G86" s="1108"/>
      <c r="H86" s="1108"/>
      <c r="I86" s="1115"/>
      <c r="J86" s="846"/>
    </row>
    <row r="87" spans="1:10" ht="17.25" customHeight="1">
      <c r="A87" s="511">
        <f t="shared" si="1"/>
        <v>87</v>
      </c>
      <c r="B87" s="1102"/>
      <c r="C87" s="1091" t="s">
        <v>1181</v>
      </c>
      <c r="D87" s="1091"/>
      <c r="E87" s="1102"/>
      <c r="F87" s="1110"/>
      <c r="G87" s="1111"/>
      <c r="H87" s="1111"/>
      <c r="I87" s="1102"/>
      <c r="J87" s="846"/>
    </row>
    <row r="88" spans="1:10" ht="17.25" customHeight="1">
      <c r="A88" s="511">
        <f t="shared" si="1"/>
        <v>88</v>
      </c>
      <c r="B88" s="1102"/>
      <c r="C88" s="1090"/>
      <c r="D88" s="1111"/>
      <c r="E88" s="1096" t="s">
        <v>1186</v>
      </c>
      <c r="F88" s="1096" t="s">
        <v>1187</v>
      </c>
      <c r="G88" s="1111"/>
      <c r="H88" s="1111"/>
      <c r="I88" s="1102"/>
      <c r="J88" s="846"/>
    </row>
    <row r="89" spans="1:10" ht="17.25" customHeight="1">
      <c r="A89" s="511">
        <f t="shared" si="1"/>
        <v>89</v>
      </c>
      <c r="B89" s="1102"/>
      <c r="C89" s="1112" t="s">
        <v>1188</v>
      </c>
      <c r="D89" s="1111"/>
      <c r="E89" s="1113" t="s">
        <v>1164</v>
      </c>
      <c r="F89" s="1111"/>
      <c r="G89" s="1111"/>
      <c r="H89" s="1111"/>
      <c r="I89" s="1102"/>
      <c r="J89" s="846"/>
    </row>
    <row r="90" spans="1:10" ht="17.25" customHeight="1">
      <c r="A90" s="511">
        <f t="shared" si="1"/>
        <v>90</v>
      </c>
      <c r="B90" s="1102"/>
      <c r="C90" s="1090" t="s">
        <v>1189</v>
      </c>
      <c r="D90" s="1111"/>
      <c r="E90" s="1108">
        <v>0</v>
      </c>
      <c r="F90" s="1111"/>
      <c r="G90" s="1111"/>
      <c r="H90" s="1111"/>
      <c r="I90" s="1102"/>
      <c r="J90" s="846"/>
    </row>
    <row r="91" spans="1:10" ht="17.25" customHeight="1">
      <c r="A91" s="511">
        <f t="shared" si="1"/>
        <v>91</v>
      </c>
      <c r="B91" s="1102"/>
      <c r="C91" s="1090" t="s">
        <v>1218</v>
      </c>
      <c r="D91" s="1111"/>
      <c r="E91" s="1285">
        <v>0</v>
      </c>
      <c r="F91" s="1111"/>
      <c r="G91" s="1111"/>
      <c r="H91" s="1111"/>
      <c r="I91" s="1102"/>
      <c r="J91" s="846"/>
    </row>
    <row r="92" spans="1:10" ht="17.25" customHeight="1">
      <c r="A92" s="511">
        <f t="shared" si="1"/>
        <v>92</v>
      </c>
      <c r="B92" s="1102"/>
      <c r="C92" s="1090" t="s">
        <v>1219</v>
      </c>
      <c r="D92" s="1111"/>
      <c r="E92" s="1285">
        <v>0</v>
      </c>
      <c r="F92" s="1111"/>
      <c r="G92" s="1111"/>
      <c r="H92" s="1111"/>
      <c r="I92" s="1102"/>
      <c r="J92" s="846"/>
    </row>
    <row r="93" spans="1:10" ht="17.25" customHeight="1">
      <c r="A93" s="511">
        <f t="shared" si="1"/>
        <v>93</v>
      </c>
      <c r="B93" s="1102"/>
      <c r="C93" s="1111" t="s">
        <v>1191</v>
      </c>
      <c r="D93" s="1111"/>
      <c r="E93" s="1027">
        <f>G77</f>
        <v>-19.081946999999996</v>
      </c>
      <c r="F93" s="1111"/>
      <c r="G93" s="1111"/>
      <c r="H93" s="1111"/>
      <c r="I93" s="1102"/>
      <c r="J93" s="846"/>
    </row>
    <row r="94" spans="1:10" ht="17.25" customHeight="1">
      <c r="A94" s="511">
        <f t="shared" si="1"/>
        <v>94</v>
      </c>
      <c r="B94" s="1102"/>
      <c r="C94" s="1090"/>
      <c r="D94" s="1090"/>
      <c r="E94" s="1108"/>
      <c r="F94" s="1090"/>
      <c r="G94" s="1090"/>
      <c r="H94" s="1090"/>
      <c r="I94" s="1102"/>
      <c r="J94" s="846"/>
    </row>
    <row r="95" spans="1:10" ht="17.25" customHeight="1">
      <c r="A95" s="511">
        <f t="shared" ref="A95:A116" si="2">+A94+1</f>
        <v>95</v>
      </c>
      <c r="B95" s="1102"/>
      <c r="C95" s="1112" t="s">
        <v>1193</v>
      </c>
      <c r="D95" s="1090"/>
      <c r="E95" s="1113" t="s">
        <v>1164</v>
      </c>
      <c r="F95" s="1090"/>
      <c r="G95" s="1090"/>
      <c r="H95" s="1090"/>
      <c r="I95" s="1102"/>
      <c r="J95" s="846"/>
    </row>
    <row r="96" spans="1:10" ht="17.25" customHeight="1">
      <c r="A96" s="511">
        <f t="shared" si="2"/>
        <v>96</v>
      </c>
      <c r="B96" s="1102"/>
      <c r="C96" s="1090" t="s">
        <v>1220</v>
      </c>
      <c r="D96" s="1111"/>
      <c r="E96" s="1100">
        <v>45.93</v>
      </c>
      <c r="F96" s="1111"/>
      <c r="G96" s="1111"/>
      <c r="H96" s="1111"/>
      <c r="I96" s="1102"/>
      <c r="J96" s="846"/>
    </row>
    <row r="97" spans="1:10" ht="17.25" customHeight="1">
      <c r="A97" s="511">
        <f t="shared" si="2"/>
        <v>97</v>
      </c>
      <c r="B97" s="1102"/>
      <c r="C97" s="1090" t="s">
        <v>1195</v>
      </c>
      <c r="D97" s="1111"/>
      <c r="E97" s="1100">
        <v>2</v>
      </c>
      <c r="F97" s="1111"/>
      <c r="G97" s="1111"/>
      <c r="H97" s="1111"/>
      <c r="I97" s="1102"/>
      <c r="J97" s="846"/>
    </row>
    <row r="98" spans="1:10" ht="17.25" customHeight="1">
      <c r="A98" s="511">
        <f t="shared" si="2"/>
        <v>98</v>
      </c>
      <c r="B98" s="1102"/>
      <c r="C98" s="1090" t="s">
        <v>1221</v>
      </c>
      <c r="D98" s="1090"/>
      <c r="E98" s="1100">
        <v>2.6079999999999997</v>
      </c>
      <c r="F98" s="1090"/>
      <c r="G98" s="1090"/>
      <c r="H98" s="1090"/>
      <c r="I98" s="1102"/>
      <c r="J98" s="854"/>
    </row>
    <row r="99" spans="1:10" ht="17.25" customHeight="1">
      <c r="A99" s="511">
        <f t="shared" si="2"/>
        <v>99</v>
      </c>
      <c r="B99" s="1102"/>
      <c r="C99" s="1090" t="s">
        <v>1198</v>
      </c>
      <c r="D99" s="1090"/>
      <c r="E99" s="1100">
        <f>SUM(E96:E98)</f>
        <v>50.537999999999997</v>
      </c>
      <c r="F99" s="1090"/>
      <c r="G99" s="1090"/>
      <c r="H99" s="1090"/>
      <c r="I99" s="1102"/>
      <c r="J99" s="854"/>
    </row>
    <row r="100" spans="1:10" ht="15" customHeight="1">
      <c r="A100" s="511">
        <f t="shared" si="2"/>
        <v>100</v>
      </c>
      <c r="B100" s="1102"/>
      <c r="C100" s="1090" t="s">
        <v>1222</v>
      </c>
      <c r="D100" s="1090"/>
      <c r="E100" s="1100">
        <f>+E99</f>
        <v>50.537999999999997</v>
      </c>
      <c r="F100" s="1090"/>
      <c r="G100" s="1090"/>
      <c r="H100" s="1090"/>
      <c r="I100" s="1102"/>
      <c r="J100" s="854"/>
    </row>
    <row r="101" spans="1:10" ht="15">
      <c r="A101" s="511">
        <f t="shared" si="2"/>
        <v>101</v>
      </c>
      <c r="B101" s="1102"/>
      <c r="C101" s="1090" t="s">
        <v>1223</v>
      </c>
      <c r="D101" s="1090"/>
      <c r="E101" s="1100" t="s">
        <v>1196</v>
      </c>
      <c r="F101" s="1090"/>
      <c r="G101" s="1090"/>
      <c r="H101" s="1090"/>
      <c r="I101" s="1102"/>
      <c r="J101" s="854"/>
    </row>
    <row r="102" spans="1:10" ht="15">
      <c r="A102" s="511">
        <f t="shared" si="2"/>
        <v>102</v>
      </c>
      <c r="B102" s="1102"/>
      <c r="C102" s="1090" t="s">
        <v>1200</v>
      </c>
      <c r="D102" s="1090"/>
      <c r="E102" s="1100">
        <f>SUM(E100:E101)</f>
        <v>50.537999999999997</v>
      </c>
      <c r="F102" s="1090"/>
      <c r="G102" s="1090"/>
      <c r="H102" s="1090"/>
      <c r="I102" s="1102"/>
      <c r="J102" s="854"/>
    </row>
    <row r="103" spans="1:10" ht="15">
      <c r="A103" s="511">
        <f t="shared" si="2"/>
        <v>103</v>
      </c>
      <c r="B103" s="1102"/>
      <c r="C103" s="1090" t="s">
        <v>1160</v>
      </c>
      <c r="D103" s="1090"/>
      <c r="E103" s="1100">
        <f>E77</f>
        <v>31.456053000000001</v>
      </c>
      <c r="F103" s="1090"/>
      <c r="G103" s="1090"/>
      <c r="H103" s="1090"/>
      <c r="I103" s="1102"/>
      <c r="J103" s="854"/>
    </row>
    <row r="104" spans="1:10" ht="15">
      <c r="A104" s="511">
        <f t="shared" si="2"/>
        <v>104</v>
      </c>
      <c r="B104" s="1102"/>
      <c r="C104" s="1090" t="s">
        <v>1201</v>
      </c>
      <c r="D104" s="1090"/>
      <c r="E104" s="1027">
        <f>+E103-E102</f>
        <v>-19.081946999999996</v>
      </c>
      <c r="F104" s="1090"/>
      <c r="G104" s="1090"/>
      <c r="H104" s="1090"/>
      <c r="I104" s="1102"/>
      <c r="J104" s="854"/>
    </row>
    <row r="105" spans="1:10" ht="15">
      <c r="A105" s="511">
        <f t="shared" si="2"/>
        <v>105</v>
      </c>
      <c r="B105" s="1102"/>
      <c r="C105" s="1090" t="s">
        <v>1202</v>
      </c>
      <c r="D105" s="1090"/>
      <c r="E105" s="1114" t="s">
        <v>1196</v>
      </c>
      <c r="F105" s="1090"/>
      <c r="G105" s="1090"/>
      <c r="H105" s="1090"/>
      <c r="I105" s="1102"/>
      <c r="J105" s="854"/>
    </row>
    <row r="106" spans="1:10" ht="15">
      <c r="A106" s="511">
        <f t="shared" si="2"/>
        <v>106</v>
      </c>
      <c r="B106" s="1102"/>
      <c r="C106" s="1090"/>
      <c r="D106" s="1090"/>
      <c r="E106" s="1114"/>
      <c r="F106" s="1090"/>
      <c r="G106" s="1090"/>
      <c r="H106" s="1090"/>
      <c r="I106" s="1102"/>
      <c r="J106" s="854"/>
    </row>
    <row r="107" spans="1:10">
      <c r="A107" s="511">
        <f t="shared" si="2"/>
        <v>107</v>
      </c>
      <c r="B107" s="1102"/>
      <c r="C107" s="1112" t="s">
        <v>1203</v>
      </c>
      <c r="D107" s="1090"/>
      <c r="E107" s="1090"/>
      <c r="F107" s="1090"/>
      <c r="G107" s="1090"/>
      <c r="H107" s="1090"/>
      <c r="I107" s="1102"/>
      <c r="J107" s="854"/>
    </row>
    <row r="108" spans="1:10">
      <c r="A108" s="511">
        <f t="shared" si="2"/>
        <v>108</v>
      </c>
      <c r="B108" s="1102"/>
      <c r="C108" s="1581" t="s">
        <v>2821</v>
      </c>
      <c r="D108" s="1581"/>
      <c r="E108" s="1581"/>
      <c r="F108" s="1581"/>
      <c r="G108" s="1581"/>
      <c r="H108" s="1581"/>
      <c r="I108" s="1102"/>
      <c r="J108" s="854"/>
    </row>
    <row r="109" spans="1:10">
      <c r="A109" s="511">
        <f t="shared" si="2"/>
        <v>109</v>
      </c>
      <c r="B109" s="1102"/>
      <c r="C109" s="1112" t="s">
        <v>1205</v>
      </c>
      <c r="D109" s="1090"/>
      <c r="E109" s="1090"/>
      <c r="F109" s="1090"/>
      <c r="G109" s="1090"/>
      <c r="H109" s="1090"/>
      <c r="I109" s="1102"/>
      <c r="J109" s="854"/>
    </row>
    <row r="110" spans="1:10" ht="79.5" customHeight="1">
      <c r="A110" s="511">
        <f t="shared" si="2"/>
        <v>110</v>
      </c>
      <c r="B110" s="1102"/>
      <c r="C110" s="1581" t="s">
        <v>1224</v>
      </c>
      <c r="D110" s="1582"/>
      <c r="E110" s="1582"/>
      <c r="F110" s="1582"/>
      <c r="G110" s="1582"/>
      <c r="H110" s="1582"/>
      <c r="I110" s="1102"/>
      <c r="J110" s="854"/>
    </row>
    <row r="111" spans="1:10" ht="14.25" customHeight="1">
      <c r="A111" s="511">
        <f t="shared" si="2"/>
        <v>111</v>
      </c>
      <c r="B111" s="1102"/>
      <c r="C111" s="1451" t="s">
        <v>2812</v>
      </c>
      <c r="D111" s="1451"/>
      <c r="E111" s="1451"/>
      <c r="F111" s="1451"/>
      <c r="G111" s="1451"/>
      <c r="H111" s="1451"/>
      <c r="I111" s="1102"/>
      <c r="J111" s="1452"/>
    </row>
    <row r="112" spans="1:10" ht="14.25" customHeight="1">
      <c r="A112" s="511">
        <f t="shared" si="2"/>
        <v>112</v>
      </c>
      <c r="B112" s="1102"/>
      <c r="C112" s="1450" t="s">
        <v>2813</v>
      </c>
      <c r="D112" s="1451"/>
      <c r="E112" s="1451"/>
      <c r="F112" s="1451"/>
      <c r="G112" s="1451"/>
      <c r="H112" s="1451"/>
      <c r="I112" s="1102"/>
      <c r="J112" s="1452"/>
    </row>
    <row r="113" spans="1:10" ht="14.25" customHeight="1">
      <c r="A113" s="511">
        <f t="shared" si="2"/>
        <v>113</v>
      </c>
      <c r="B113" s="1102"/>
      <c r="C113" s="1450"/>
      <c r="D113" s="1451"/>
      <c r="E113" s="1451"/>
      <c r="F113" s="1451"/>
      <c r="G113" s="1451"/>
      <c r="H113" s="1451"/>
      <c r="I113" s="1102"/>
      <c r="J113" s="1452"/>
    </row>
    <row r="114" spans="1:10">
      <c r="A114" s="511">
        <f t="shared" si="2"/>
        <v>114</v>
      </c>
      <c r="B114" s="1102"/>
      <c r="C114" s="1112" t="s">
        <v>1209</v>
      </c>
      <c r="D114" s="1090"/>
      <c r="E114" s="1090"/>
      <c r="F114" s="1090"/>
      <c r="G114" s="1090"/>
      <c r="H114" s="1090"/>
      <c r="I114" s="1102"/>
      <c r="J114" s="854"/>
    </row>
    <row r="115" spans="1:10">
      <c r="A115" s="511">
        <f t="shared" si="2"/>
        <v>115</v>
      </c>
      <c r="B115" s="1102"/>
      <c r="C115" s="1581" t="s">
        <v>1225</v>
      </c>
      <c r="D115" s="1581"/>
      <c r="E115" s="1581"/>
      <c r="F115" s="1581"/>
      <c r="G115" s="1581"/>
      <c r="H115" s="1581"/>
      <c r="I115" s="1102"/>
      <c r="J115" s="1452"/>
    </row>
    <row r="116" spans="1:10">
      <c r="A116" s="511">
        <f t="shared" si="2"/>
        <v>116</v>
      </c>
      <c r="B116" s="1123"/>
      <c r="C116" s="1453" t="s">
        <v>2807</v>
      </c>
      <c r="D116" s="783"/>
      <c r="E116" s="783"/>
      <c r="F116" s="783"/>
      <c r="G116" s="783"/>
      <c r="H116" s="783"/>
      <c r="I116" s="1123"/>
      <c r="J116" s="517"/>
    </row>
  </sheetData>
  <mergeCells count="53">
    <mergeCell ref="I63:I65"/>
    <mergeCell ref="B67:B68"/>
    <mergeCell ref="C67:H67"/>
    <mergeCell ref="C68:H68"/>
    <mergeCell ref="I67:I68"/>
    <mergeCell ref="B41:C41"/>
    <mergeCell ref="B42:C42"/>
    <mergeCell ref="F42:H42"/>
    <mergeCell ref="F44:H44"/>
    <mergeCell ref="B37:B40"/>
    <mergeCell ref="C37:H37"/>
    <mergeCell ref="C38:H38"/>
    <mergeCell ref="C39:H39"/>
    <mergeCell ref="C40:H40"/>
    <mergeCell ref="B22:C22"/>
    <mergeCell ref="B25:C25"/>
    <mergeCell ref="B26:C26"/>
    <mergeCell ref="B35:C35"/>
    <mergeCell ref="I37:I40"/>
    <mergeCell ref="C18:H18"/>
    <mergeCell ref="C19:H19"/>
    <mergeCell ref="C20:H20"/>
    <mergeCell ref="I8:I20"/>
    <mergeCell ref="B21:C21"/>
    <mergeCell ref="A1:B1"/>
    <mergeCell ref="C1:D1"/>
    <mergeCell ref="A3:I3"/>
    <mergeCell ref="B4:C4"/>
    <mergeCell ref="C8:H8"/>
    <mergeCell ref="B6:C6"/>
    <mergeCell ref="B8:B20"/>
    <mergeCell ref="C9:H9"/>
    <mergeCell ref="C10:H10"/>
    <mergeCell ref="C11:H11"/>
    <mergeCell ref="C12:H12"/>
    <mergeCell ref="C13:H13"/>
    <mergeCell ref="C14:H14"/>
    <mergeCell ref="C15:H15"/>
    <mergeCell ref="C16:H16"/>
    <mergeCell ref="C17:H17"/>
    <mergeCell ref="C108:H108"/>
    <mergeCell ref="C110:H110"/>
    <mergeCell ref="C115:H115"/>
    <mergeCell ref="C60:H60"/>
    <mergeCell ref="F45:H45"/>
    <mergeCell ref="B46:C46"/>
    <mergeCell ref="B58:C58"/>
    <mergeCell ref="B61:C61"/>
    <mergeCell ref="B63:B65"/>
    <mergeCell ref="C63:H63"/>
    <mergeCell ref="C64:H64"/>
    <mergeCell ref="C65:H65"/>
    <mergeCell ref="C73:H73"/>
  </mergeCells>
  <dataValidations disablePrompts="1" count="1">
    <dataValidation type="date" operator="greaterThan" allowBlank="1" showInputMessage="1" showErrorMessage="1" errorTitle="Date entry" error="Dates after 1 January 2011 accepted" promptTitle="Date entry" prompt=" " sqref="I1:I2" xr:uid="{BD39D82E-6CF2-4295-9D6E-E83259B44065}">
      <formula1>40544</formula1>
    </dataValidation>
  </dataValidations>
  <pageMargins left="0.25" right="0.25" top="0.75" bottom="0.75" header="0.3" footer="0.3"/>
  <pageSetup paperSize="9" scale="51" fitToHeight="0" orientation="portrait" r:id="rId1"/>
  <rowBreaks count="1" manualBreakCount="1">
    <brk id="6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8D2E-588B-4E01-B26B-9D2F2BEC4A4C}">
  <sheetPr>
    <tabColor theme="7" tint="0.59999389629810485"/>
    <pageSetUpPr fitToPage="1"/>
  </sheetPr>
  <dimension ref="A1:J33"/>
  <sheetViews>
    <sheetView showGridLines="0" view="pageBreakPreview" zoomScale="90" zoomScaleNormal="100" zoomScaleSheetLayoutView="90" workbookViewId="0">
      <pane ySplit="4" topLeftCell="A5" activePane="bottomLeft" state="frozen"/>
      <selection activeCell="H22" sqref="H22"/>
      <selection pane="bottomLeft" activeCell="A5" sqref="A5"/>
    </sheetView>
  </sheetViews>
  <sheetFormatPr defaultColWidth="9.140625" defaultRowHeight="12.75"/>
  <cols>
    <col min="1" max="1" width="4.42578125" style="502" customWidth="1"/>
    <col min="2" max="2" width="3.140625" style="502" customWidth="1"/>
    <col min="3" max="3" width="6.140625" style="502" customWidth="1"/>
    <col min="4" max="4" width="47.7109375" style="502" customWidth="1"/>
    <col min="5" max="5" width="40.140625" style="502" customWidth="1"/>
    <col min="6" max="6" width="15.5703125" style="502" customWidth="1"/>
    <col min="7" max="8" width="31.42578125" style="502" customWidth="1"/>
    <col min="9" max="9" width="17.42578125" style="502" bestFit="1" customWidth="1"/>
    <col min="10" max="10" width="2.5703125" style="502" customWidth="1"/>
    <col min="11" max="16384" width="9.140625" style="502"/>
  </cols>
  <sheetData>
    <row r="1" spans="1:10" ht="15" customHeight="1">
      <c r="A1" s="1286"/>
      <c r="B1" s="727"/>
      <c r="C1" s="727"/>
      <c r="D1" s="727"/>
      <c r="E1" s="727"/>
      <c r="F1" s="727"/>
      <c r="G1" s="736" t="s">
        <v>89</v>
      </c>
      <c r="H1" s="738" t="s">
        <v>90</v>
      </c>
      <c r="I1" s="1180">
        <f>+'F1. RAB'!$R1</f>
        <v>45954</v>
      </c>
      <c r="J1" s="1287"/>
    </row>
    <row r="2" spans="1:10" ht="17.25" customHeight="1">
      <c r="A2" s="599" t="s">
        <v>1226</v>
      </c>
      <c r="B2" s="518"/>
      <c r="C2" s="519"/>
      <c r="D2" s="519"/>
      <c r="E2" s="519"/>
      <c r="F2" s="519"/>
      <c r="G2" s="600"/>
      <c r="H2" s="602" t="s">
        <v>50</v>
      </c>
      <c r="I2" s="1183">
        <f>+'F1. RAB'!$R2</f>
        <v>45838</v>
      </c>
      <c r="J2" s="852"/>
    </row>
    <row r="3" spans="1:10" ht="18" customHeight="1">
      <c r="A3" s="1503"/>
      <c r="B3" s="1504"/>
      <c r="C3" s="1504"/>
      <c r="D3" s="1504"/>
      <c r="E3" s="1504"/>
      <c r="F3" s="1504"/>
      <c r="G3" s="1504"/>
      <c r="H3" s="1504"/>
      <c r="I3" s="1504"/>
      <c r="J3" s="844"/>
    </row>
    <row r="4" spans="1:10" ht="15" customHeight="1">
      <c r="A4" s="507" t="s">
        <v>93</v>
      </c>
      <c r="B4" s="781"/>
      <c r="C4" s="781"/>
      <c r="D4" s="782"/>
      <c r="E4" s="782"/>
      <c r="F4" s="782"/>
      <c r="G4" s="782"/>
      <c r="H4" s="782"/>
      <c r="I4" s="782"/>
      <c r="J4" s="508"/>
    </row>
    <row r="5" spans="1:10" ht="15" customHeight="1">
      <c r="A5" s="521">
        <f>ROW()</f>
        <v>5</v>
      </c>
      <c r="B5" s="509"/>
      <c r="C5" s="510"/>
      <c r="D5" s="509"/>
      <c r="E5" s="509"/>
      <c r="F5" s="509"/>
      <c r="G5" s="630"/>
      <c r="J5" s="846"/>
    </row>
    <row r="6" spans="1:10" ht="15" customHeight="1">
      <c r="A6" s="521">
        <f>ROW()</f>
        <v>6</v>
      </c>
      <c r="B6" s="509"/>
      <c r="C6" s="510" t="s">
        <v>1227</v>
      </c>
      <c r="D6" s="1137"/>
      <c r="E6" s="512"/>
      <c r="F6" s="512"/>
      <c r="G6" s="607"/>
      <c r="H6" s="1135"/>
      <c r="J6" s="846"/>
    </row>
    <row r="7" spans="1:10" ht="15" customHeight="1">
      <c r="A7" s="521">
        <f>ROW()</f>
        <v>7</v>
      </c>
      <c r="B7" s="509"/>
      <c r="C7" s="1135" t="s">
        <v>1228</v>
      </c>
      <c r="D7" s="1137"/>
      <c r="E7" s="512"/>
      <c r="F7" s="512"/>
      <c r="G7" s="607"/>
      <c r="H7" s="1135"/>
      <c r="J7" s="846"/>
    </row>
    <row r="8" spans="1:10" ht="15" customHeight="1">
      <c r="A8" s="521">
        <f>ROW()</f>
        <v>8</v>
      </c>
      <c r="B8" s="509"/>
      <c r="C8" s="1135"/>
      <c r="D8" s="1137"/>
      <c r="E8" s="512"/>
      <c r="F8" s="512"/>
      <c r="G8" s="607"/>
      <c r="H8" s="1135"/>
      <c r="J8" s="846"/>
    </row>
    <row r="9" spans="1:10" ht="15" customHeight="1">
      <c r="A9" s="521">
        <f>ROW()</f>
        <v>9</v>
      </c>
      <c r="B9" s="509"/>
      <c r="C9" s="510" t="s">
        <v>1229</v>
      </c>
      <c r="D9" s="1137"/>
      <c r="E9" s="512"/>
      <c r="F9" s="512"/>
      <c r="G9" s="607"/>
      <c r="H9" s="1135"/>
      <c r="J9" s="846"/>
    </row>
    <row r="10" spans="1:10" ht="15" customHeight="1">
      <c r="A10" s="521">
        <f>ROW()</f>
        <v>10</v>
      </c>
      <c r="B10" s="509"/>
      <c r="C10" s="512" t="s">
        <v>1230</v>
      </c>
      <c r="D10" s="1137"/>
      <c r="E10" s="512"/>
      <c r="F10" s="512"/>
      <c r="G10" s="607"/>
      <c r="H10" s="1135"/>
      <c r="J10" s="846"/>
    </row>
    <row r="11" spans="1:10" ht="15" customHeight="1">
      <c r="A11" s="521">
        <f>ROW()</f>
        <v>11</v>
      </c>
      <c r="B11" s="509"/>
      <c r="C11" s="512"/>
      <c r="D11" s="1137"/>
      <c r="E11" s="512"/>
      <c r="F11" s="512"/>
      <c r="G11" s="607"/>
      <c r="H11" s="1135"/>
      <c r="J11" s="846"/>
    </row>
    <row r="12" spans="1:10" ht="15" customHeight="1">
      <c r="A12" s="521">
        <f>ROW()</f>
        <v>12</v>
      </c>
      <c r="B12" s="509"/>
      <c r="C12" s="513"/>
      <c r="D12" s="1135"/>
      <c r="E12" s="514" t="s">
        <v>1231</v>
      </c>
      <c r="G12" s="607"/>
      <c r="H12" s="1135"/>
      <c r="J12" s="846"/>
    </row>
    <row r="13" spans="1:10" ht="15" customHeight="1">
      <c r="A13" s="521">
        <f>ROW()</f>
        <v>13</v>
      </c>
      <c r="B13" s="509"/>
      <c r="C13" s="1135" t="s">
        <v>1232</v>
      </c>
      <c r="D13" s="1135"/>
      <c r="E13" s="744">
        <v>0.5</v>
      </c>
      <c r="G13" s="607"/>
      <c r="H13" s="1135"/>
      <c r="J13" s="846"/>
    </row>
    <row r="14" spans="1:10" ht="15" customHeight="1">
      <c r="A14" s="521">
        <f>ROW()</f>
        <v>14</v>
      </c>
      <c r="B14" s="509"/>
      <c r="C14" s="512" t="s">
        <v>1233</v>
      </c>
      <c r="D14" s="1135"/>
      <c r="E14" s="745">
        <f>6.45-0.24</f>
        <v>6.21</v>
      </c>
      <c r="G14" s="607"/>
      <c r="H14" s="1135"/>
      <c r="J14" s="846"/>
    </row>
    <row r="15" spans="1:10" ht="15" customHeight="1">
      <c r="A15" s="521">
        <f>ROW()</f>
        <v>15</v>
      </c>
      <c r="B15" s="509"/>
      <c r="C15" s="512" t="s">
        <v>1234</v>
      </c>
      <c r="D15" s="1135"/>
      <c r="E15" s="745">
        <v>0.24</v>
      </c>
      <c r="G15" s="607"/>
      <c r="H15" s="1135"/>
      <c r="J15" s="846"/>
    </row>
    <row r="16" spans="1:10" ht="15" customHeight="1">
      <c r="A16" s="521">
        <f>ROW()</f>
        <v>16</v>
      </c>
      <c r="B16" s="509"/>
      <c r="C16" s="512"/>
      <c r="D16" s="1137"/>
      <c r="E16" s="512"/>
      <c r="F16" s="512"/>
      <c r="G16" s="607"/>
      <c r="H16" s="1135"/>
      <c r="J16" s="846"/>
    </row>
    <row r="17" spans="1:10" ht="15" customHeight="1">
      <c r="A17" s="521">
        <f>ROW()</f>
        <v>17</v>
      </c>
      <c r="B17" s="509"/>
      <c r="C17" s="512" t="s">
        <v>1235</v>
      </c>
      <c r="D17" s="1137"/>
      <c r="E17" s="512"/>
      <c r="F17" s="512"/>
      <c r="G17" s="607"/>
      <c r="H17" s="1135"/>
      <c r="J17" s="846"/>
    </row>
    <row r="18" spans="1:10" ht="15" customHeight="1">
      <c r="A18" s="521">
        <f>ROW()</f>
        <v>18</v>
      </c>
      <c r="B18" s="509"/>
      <c r="C18" s="512" t="s">
        <v>1236</v>
      </c>
      <c r="D18" s="1137"/>
      <c r="E18" s="512"/>
      <c r="F18" s="512"/>
      <c r="G18" s="607"/>
      <c r="H18" s="1135"/>
      <c r="J18" s="846"/>
    </row>
    <row r="19" spans="1:10" ht="15" customHeight="1">
      <c r="A19" s="521">
        <f>ROW()</f>
        <v>19</v>
      </c>
      <c r="B19" s="509"/>
      <c r="C19" s="512"/>
      <c r="D19" s="1137"/>
      <c r="E19" s="632"/>
      <c r="F19" s="512"/>
      <c r="G19" s="607"/>
      <c r="H19" s="1135"/>
      <c r="J19" s="846"/>
    </row>
    <row r="20" spans="1:10" ht="15" customHeight="1">
      <c r="A20" s="521">
        <f>ROW()</f>
        <v>20</v>
      </c>
      <c r="B20" s="509"/>
      <c r="C20" s="510" t="s">
        <v>1237</v>
      </c>
      <c r="D20" s="1135"/>
      <c r="E20" s="633" t="s">
        <v>1231</v>
      </c>
      <c r="G20" s="607"/>
      <c r="H20" s="1135"/>
      <c r="J20" s="846"/>
    </row>
    <row r="21" spans="1:10" ht="15" customHeight="1">
      <c r="A21" s="521">
        <f>ROW()</f>
        <v>21</v>
      </c>
      <c r="B21" s="509"/>
      <c r="C21" s="512" t="s">
        <v>1238</v>
      </c>
      <c r="D21" s="1135"/>
      <c r="E21" s="743">
        <v>9.9</v>
      </c>
      <c r="G21" s="607"/>
      <c r="H21" s="1135"/>
      <c r="J21" s="846"/>
    </row>
    <row r="22" spans="1:10" ht="15" customHeight="1">
      <c r="A22" s="521">
        <f>ROW()</f>
        <v>22</v>
      </c>
      <c r="B22" s="509"/>
      <c r="C22" s="512" t="s">
        <v>1239</v>
      </c>
      <c r="D22" s="1135"/>
      <c r="E22" s="743">
        <f>0.5</f>
        <v>0.5</v>
      </c>
      <c r="G22" s="607"/>
      <c r="H22" s="1135"/>
      <c r="J22" s="846"/>
    </row>
    <row r="23" spans="1:10" ht="15" customHeight="1">
      <c r="A23" s="521">
        <f>ROW()</f>
        <v>23</v>
      </c>
      <c r="B23" s="509"/>
      <c r="C23" s="512" t="s">
        <v>1240</v>
      </c>
      <c r="D23" s="1135"/>
      <c r="E23" s="743">
        <v>-30.8</v>
      </c>
      <c r="G23" s="607"/>
      <c r="H23" s="1135"/>
      <c r="J23" s="846"/>
    </row>
    <row r="24" spans="1:10" ht="15" customHeight="1">
      <c r="A24" s="521">
        <f>ROW()</f>
        <v>24</v>
      </c>
      <c r="B24" s="509"/>
      <c r="C24" s="512" t="s">
        <v>1241</v>
      </c>
      <c r="D24" s="1135"/>
      <c r="E24" s="743">
        <v>-1</v>
      </c>
      <c r="F24" s="1045"/>
      <c r="G24" s="607"/>
      <c r="H24" s="1135"/>
      <c r="I24" s="1045"/>
      <c r="J24" s="846"/>
    </row>
    <row r="25" spans="1:10" ht="15" customHeight="1">
      <c r="A25" s="521">
        <f>ROW()</f>
        <v>25</v>
      </c>
      <c r="B25" s="509"/>
      <c r="C25" s="512"/>
      <c r="D25" s="1135"/>
      <c r="E25" s="743"/>
      <c r="G25" s="607"/>
      <c r="H25" s="1135"/>
      <c r="J25" s="846"/>
    </row>
    <row r="26" spans="1:10" ht="15" customHeight="1">
      <c r="A26" s="521">
        <f>ROW()</f>
        <v>26</v>
      </c>
      <c r="B26" s="509"/>
      <c r="C26" s="512" t="s">
        <v>1242</v>
      </c>
      <c r="D26" s="1137"/>
      <c r="E26" s="512"/>
      <c r="F26" s="512"/>
      <c r="G26" s="607"/>
      <c r="H26" s="1135"/>
      <c r="J26" s="846"/>
    </row>
    <row r="27" spans="1:10" ht="15" customHeight="1">
      <c r="A27" s="521">
        <f>ROW()</f>
        <v>27</v>
      </c>
      <c r="B27" s="509"/>
      <c r="C27" s="742" t="s">
        <v>1243</v>
      </c>
      <c r="D27" s="1137"/>
      <c r="E27" s="512"/>
      <c r="F27" s="512"/>
      <c r="G27" s="618"/>
      <c r="H27" s="1135"/>
      <c r="J27" s="846"/>
    </row>
    <row r="28" spans="1:10" ht="15" customHeight="1">
      <c r="A28" s="521">
        <f>ROW()</f>
        <v>28</v>
      </c>
      <c r="B28" s="509"/>
      <c r="C28" s="512"/>
      <c r="D28" s="1137"/>
      <c r="E28" s="512"/>
      <c r="F28" s="512"/>
      <c r="G28" s="607"/>
      <c r="H28" s="1135"/>
      <c r="J28" s="846"/>
    </row>
    <row r="29" spans="1:10" ht="15" customHeight="1">
      <c r="A29" s="521">
        <f>ROW()</f>
        <v>29</v>
      </c>
      <c r="B29" s="522"/>
      <c r="C29" s="515" t="s">
        <v>1244</v>
      </c>
      <c r="D29" s="1137"/>
      <c r="E29" s="1135"/>
      <c r="F29" s="1135"/>
      <c r="G29" s="1135"/>
      <c r="H29" s="1135"/>
      <c r="J29" s="846"/>
    </row>
    <row r="30" spans="1:10" ht="15" customHeight="1">
      <c r="A30" s="521">
        <f>ROW()</f>
        <v>30</v>
      </c>
      <c r="C30" s="512" t="s">
        <v>1245</v>
      </c>
      <c r="D30" s="1137"/>
      <c r="E30" s="1135"/>
      <c r="F30" s="1135"/>
      <c r="G30" s="1135"/>
      <c r="H30" s="1135"/>
      <c r="J30" s="854"/>
    </row>
    <row r="31" spans="1:10" ht="15" customHeight="1">
      <c r="A31" s="521">
        <f>ROW()</f>
        <v>31</v>
      </c>
      <c r="C31" s="621"/>
      <c r="D31" s="1288"/>
      <c r="E31" s="1289"/>
      <c r="F31" s="1289"/>
      <c r="G31" s="1289"/>
      <c r="H31" s="1135"/>
      <c r="J31" s="854"/>
    </row>
    <row r="32" spans="1:10" ht="15" customHeight="1">
      <c r="A32" s="521">
        <f>ROW()</f>
        <v>32</v>
      </c>
      <c r="C32" s="621" t="s">
        <v>1246</v>
      </c>
      <c r="D32" s="1288"/>
      <c r="E32" s="1289"/>
      <c r="F32" s="1289"/>
      <c r="G32" s="1289"/>
      <c r="H32" s="1135"/>
      <c r="J32" s="854"/>
    </row>
    <row r="33" spans="1:10">
      <c r="A33" s="521">
        <f>ROW()</f>
        <v>33</v>
      </c>
      <c r="B33" s="523"/>
      <c r="C33" s="783"/>
      <c r="D33" s="783"/>
      <c r="E33" s="783"/>
      <c r="F33" s="783"/>
      <c r="G33" s="783"/>
      <c r="H33" s="783"/>
      <c r="I33" s="783"/>
      <c r="J33" s="517"/>
    </row>
  </sheetData>
  <sheetProtection formatColumns="0" formatRows="0"/>
  <mergeCells count="1">
    <mergeCell ref="A3:I3"/>
  </mergeCells>
  <conditionalFormatting sqref="D6 C7:D8 D9 C10:D11 C12:C15 C16:D19 C26:D26 D27 C28:D32">
    <cfRule type="expression" dxfId="2" priority="4">
      <formula>#REF!="Y"</formula>
    </cfRule>
  </conditionalFormatting>
  <conditionalFormatting sqref="E12:E15">
    <cfRule type="expression" dxfId="1" priority="3">
      <formula>#REF!="Y"</formula>
    </cfRule>
  </conditionalFormatting>
  <conditionalFormatting sqref="E20:E25 C21:C25">
    <cfRule type="expression" dxfId="0" priority="2">
      <formula>#REF!="Y"</formula>
    </cfRule>
  </conditionalFormatting>
  <dataValidations count="1">
    <dataValidation type="date" operator="greaterThan" allowBlank="1" showInputMessage="1" showErrorMessage="1" errorTitle="Date entry" error="Dates after 1 January 2011 accepted" promptTitle="Date entry" prompt=" " sqref="I1:I2" xr:uid="{1C32BB36-5467-47FC-8082-519BC5111E29}">
      <formula1>40544</formula1>
    </dataValidation>
  </dataValidations>
  <pageMargins left="0.25" right="0.25" top="0.75" bottom="0.75" header="0.3" footer="0.3"/>
  <pageSetup paperSize="9" scale="7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3D30D-7538-45BB-B872-86CA150A1440}">
  <sheetPr>
    <tabColor theme="7" tint="0.59999389629810485"/>
    <pageSetUpPr fitToPage="1"/>
  </sheetPr>
  <dimension ref="A1:I26"/>
  <sheetViews>
    <sheetView showGridLines="0" view="pageBreakPreview" topLeftCell="B21" zoomScale="80" zoomScaleNormal="100" zoomScaleSheetLayoutView="80" workbookViewId="0"/>
  </sheetViews>
  <sheetFormatPr defaultColWidth="9.140625" defaultRowHeight="15"/>
  <cols>
    <col min="1" max="1" width="33.5703125" style="631" customWidth="1"/>
    <col min="2" max="2" width="54" style="631" customWidth="1"/>
    <col min="3" max="3" width="102.85546875" style="631" customWidth="1"/>
    <col min="4" max="7" width="19.5703125" style="631" customWidth="1"/>
    <col min="8" max="8" width="18" style="631" customWidth="1"/>
    <col min="9" max="9" width="7.5703125" style="631" customWidth="1"/>
    <col min="10" max="16384" width="9.140625" style="631"/>
  </cols>
  <sheetData>
    <row r="1" spans="1:9" ht="21">
      <c r="A1" s="1290" t="s">
        <v>1247</v>
      </c>
      <c r="B1" s="1291"/>
      <c r="C1" s="1292" t="s">
        <v>86</v>
      </c>
      <c r="D1" s="1135"/>
      <c r="E1" s="1602" t="s">
        <v>90</v>
      </c>
      <c r="F1" s="1602"/>
      <c r="G1" s="1293"/>
      <c r="H1" s="1180">
        <f>+'F1. RAB'!$R1</f>
        <v>45954</v>
      </c>
      <c r="I1" s="1135"/>
    </row>
    <row r="2" spans="1:9" ht="15.75">
      <c r="A2" s="634" t="s">
        <v>1248</v>
      </c>
      <c r="B2" s="518"/>
      <c r="C2" s="539"/>
      <c r="D2" s="1294"/>
      <c r="E2" s="928" t="s">
        <v>50</v>
      </c>
      <c r="F2" s="929"/>
      <c r="G2" s="930"/>
      <c r="H2" s="1183">
        <f>+'F1. RAB'!$R2</f>
        <v>45838</v>
      </c>
      <c r="I2" s="1135"/>
    </row>
    <row r="3" spans="1:9">
      <c r="A3" s="635"/>
      <c r="B3" s="636"/>
      <c r="C3" s="636"/>
      <c r="D3" s="636"/>
      <c r="E3" s="636"/>
      <c r="F3" s="636"/>
      <c r="G3" s="636"/>
      <c r="H3" s="1295"/>
      <c r="I3" s="1135"/>
    </row>
    <row r="4" spans="1:9">
      <c r="A4" s="507"/>
      <c r="B4" s="781"/>
      <c r="C4" s="782"/>
      <c r="D4" s="782"/>
      <c r="E4" s="932"/>
      <c r="F4" s="932" t="s">
        <v>1249</v>
      </c>
      <c r="G4" s="782"/>
      <c r="H4" s="933" t="s">
        <v>1249</v>
      </c>
      <c r="I4" s="1135"/>
    </row>
    <row r="5" spans="1:9" s="637" customFormat="1" ht="60">
      <c r="A5" s="1296" t="s">
        <v>571</v>
      </c>
      <c r="B5" s="1296" t="s">
        <v>1250</v>
      </c>
      <c r="C5" s="1296" t="s">
        <v>1251</v>
      </c>
      <c r="D5" s="1297" t="s">
        <v>1252</v>
      </c>
      <c r="E5" s="951" t="s">
        <v>1253</v>
      </c>
      <c r="F5" s="951" t="s">
        <v>1254</v>
      </c>
      <c r="G5" s="1297" t="s">
        <v>1255</v>
      </c>
      <c r="H5" s="1297" t="s">
        <v>1256</v>
      </c>
      <c r="I5" s="1298"/>
    </row>
    <row r="6" spans="1:9" s="947" customFormat="1">
      <c r="A6" s="1299" t="s">
        <v>809</v>
      </c>
      <c r="B6" s="952" t="s">
        <v>1257</v>
      </c>
      <c r="C6" s="1300" t="s">
        <v>1258</v>
      </c>
      <c r="D6" s="953">
        <v>45484</v>
      </c>
      <c r="E6" s="1301" t="s">
        <v>1259</v>
      </c>
      <c r="F6" s="1301" t="s">
        <v>1259</v>
      </c>
      <c r="G6" s="954">
        <v>1622134.66</v>
      </c>
      <c r="H6" s="1302"/>
      <c r="I6" s="1135"/>
    </row>
    <row r="7" spans="1:9" s="947" customFormat="1">
      <c r="A7" s="1299" t="s">
        <v>968</v>
      </c>
      <c r="B7" s="952" t="s">
        <v>1260</v>
      </c>
      <c r="C7" s="1300" t="s">
        <v>1261</v>
      </c>
      <c r="D7" s="953">
        <v>45485</v>
      </c>
      <c r="E7" s="1301" t="s">
        <v>1262</v>
      </c>
      <c r="F7" s="1301" t="s">
        <v>1262</v>
      </c>
      <c r="G7" s="954">
        <v>17579495</v>
      </c>
      <c r="H7" s="1302"/>
      <c r="I7" s="1135"/>
    </row>
    <row r="8" spans="1:9" s="947" customFormat="1" ht="45">
      <c r="A8" s="1299" t="s">
        <v>605</v>
      </c>
      <c r="B8" s="952" t="s">
        <v>1263</v>
      </c>
      <c r="C8" s="1300" t="s">
        <v>1264</v>
      </c>
      <c r="D8" s="953">
        <v>45504</v>
      </c>
      <c r="E8" s="1301" t="s">
        <v>1265</v>
      </c>
      <c r="F8" s="1301" t="s">
        <v>1265</v>
      </c>
      <c r="G8" s="954">
        <v>3919577</v>
      </c>
      <c r="H8" s="1302"/>
      <c r="I8" s="1135"/>
    </row>
    <row r="9" spans="1:9" s="947" customFormat="1">
      <c r="A9" s="1299" t="s">
        <v>1266</v>
      </c>
      <c r="B9" s="952" t="s">
        <v>1267</v>
      </c>
      <c r="C9" s="1300" t="s">
        <v>1268</v>
      </c>
      <c r="D9" s="953">
        <v>45511</v>
      </c>
      <c r="E9" s="1301" t="s">
        <v>1262</v>
      </c>
      <c r="F9" s="1301" t="s">
        <v>1262</v>
      </c>
      <c r="G9" s="954">
        <v>17243000</v>
      </c>
      <c r="H9" s="1302"/>
      <c r="I9" s="1135"/>
    </row>
    <row r="10" spans="1:9" s="947" customFormat="1">
      <c r="A10" s="1299" t="s">
        <v>954</v>
      </c>
      <c r="B10" s="952" t="s">
        <v>1269</v>
      </c>
      <c r="C10" s="1300" t="s">
        <v>1270</v>
      </c>
      <c r="D10" s="953">
        <v>45525</v>
      </c>
      <c r="E10" s="1301" t="s">
        <v>1265</v>
      </c>
      <c r="F10" s="1301" t="s">
        <v>1265</v>
      </c>
      <c r="G10" s="954">
        <v>1060000</v>
      </c>
      <c r="H10" s="1302"/>
      <c r="I10" s="1135"/>
    </row>
    <row r="11" spans="1:9" s="947" customFormat="1">
      <c r="A11" s="1299" t="s">
        <v>639</v>
      </c>
      <c r="B11" s="952" t="s">
        <v>1271</v>
      </c>
      <c r="C11" s="1300" t="s">
        <v>1272</v>
      </c>
      <c r="D11" s="953">
        <v>45552</v>
      </c>
      <c r="E11" s="1301" t="s">
        <v>1273</v>
      </c>
      <c r="F11" s="1301" t="s">
        <v>1273</v>
      </c>
      <c r="G11" s="954">
        <v>8854200</v>
      </c>
      <c r="H11" s="1302"/>
      <c r="I11" s="1135"/>
    </row>
    <row r="12" spans="1:9" s="947" customFormat="1">
      <c r="A12" s="1299" t="s">
        <v>1274</v>
      </c>
      <c r="B12" s="952" t="s">
        <v>1275</v>
      </c>
      <c r="C12" s="1300" t="s">
        <v>1276</v>
      </c>
      <c r="D12" s="953">
        <v>45553</v>
      </c>
      <c r="E12" s="1301" t="s">
        <v>1273</v>
      </c>
      <c r="F12" s="1301" t="s">
        <v>1273</v>
      </c>
      <c r="G12" s="954">
        <v>983800</v>
      </c>
      <c r="H12" s="1302"/>
      <c r="I12" s="1135"/>
    </row>
    <row r="13" spans="1:9" s="947" customFormat="1">
      <c r="A13" s="1299" t="s">
        <v>934</v>
      </c>
      <c r="B13" s="952" t="s">
        <v>1277</v>
      </c>
      <c r="C13" s="1300" t="s">
        <v>1278</v>
      </c>
      <c r="D13" s="953">
        <v>45554</v>
      </c>
      <c r="E13" s="1301" t="s">
        <v>1265</v>
      </c>
      <c r="F13" s="1301" t="s">
        <v>1265</v>
      </c>
      <c r="G13" s="954">
        <v>1925310</v>
      </c>
      <c r="H13" s="1302"/>
      <c r="I13" s="1135"/>
    </row>
    <row r="14" spans="1:9" s="947" customFormat="1">
      <c r="A14" s="1299" t="s">
        <v>809</v>
      </c>
      <c r="B14" s="952" t="s">
        <v>1279</v>
      </c>
      <c r="C14" s="1300" t="s">
        <v>1280</v>
      </c>
      <c r="D14" s="953">
        <v>45586</v>
      </c>
      <c r="E14" s="1301" t="s">
        <v>1265</v>
      </c>
      <c r="F14" s="1301" t="s">
        <v>1265</v>
      </c>
      <c r="G14" s="954">
        <v>2096621.03</v>
      </c>
      <c r="H14" s="1302"/>
      <c r="I14" s="1135"/>
    </row>
    <row r="15" spans="1:9" s="947" customFormat="1" ht="30">
      <c r="A15" s="1299" t="s">
        <v>809</v>
      </c>
      <c r="B15" s="952" t="s">
        <v>1281</v>
      </c>
      <c r="C15" s="1300" t="s">
        <v>1282</v>
      </c>
      <c r="D15" s="953">
        <v>45587</v>
      </c>
      <c r="E15" s="1301" t="s">
        <v>1265</v>
      </c>
      <c r="F15" s="1301" t="s">
        <v>1265</v>
      </c>
      <c r="G15" s="954">
        <v>3988120.79</v>
      </c>
      <c r="H15" s="1302"/>
      <c r="I15" s="1135"/>
    </row>
    <row r="16" spans="1:9" s="947" customFormat="1">
      <c r="A16" s="1299" t="s">
        <v>934</v>
      </c>
      <c r="B16" s="952" t="s">
        <v>1283</v>
      </c>
      <c r="C16" s="1300" t="s">
        <v>1284</v>
      </c>
      <c r="D16" s="953">
        <v>45603</v>
      </c>
      <c r="E16" s="1301" t="s">
        <v>1265</v>
      </c>
      <c r="F16" s="1301" t="s">
        <v>1265</v>
      </c>
      <c r="G16" s="954">
        <v>1500000</v>
      </c>
      <c r="H16" s="1302"/>
      <c r="I16" s="1135"/>
    </row>
    <row r="17" spans="1:8" s="947" customFormat="1">
      <c r="A17" s="1299" t="s">
        <v>809</v>
      </c>
      <c r="B17" s="952" t="s">
        <v>1285</v>
      </c>
      <c r="C17" s="1300" t="s">
        <v>1286</v>
      </c>
      <c r="D17" s="953">
        <v>45733</v>
      </c>
      <c r="E17" s="1301" t="s">
        <v>1273</v>
      </c>
      <c r="F17" s="1301" t="s">
        <v>1273</v>
      </c>
      <c r="G17" s="954">
        <v>637400</v>
      </c>
      <c r="H17" s="1302"/>
    </row>
    <row r="18" spans="1:8" s="947" customFormat="1">
      <c r="A18" s="1299" t="s">
        <v>1266</v>
      </c>
      <c r="B18" s="952" t="s">
        <v>1287</v>
      </c>
      <c r="C18" s="1300" t="s">
        <v>1288</v>
      </c>
      <c r="D18" s="960">
        <v>45800</v>
      </c>
      <c r="E18" s="1301" t="s">
        <v>1262</v>
      </c>
      <c r="F18" s="1301" t="s">
        <v>1262</v>
      </c>
      <c r="G18" s="954">
        <v>50379061</v>
      </c>
      <c r="H18" s="1302"/>
    </row>
    <row r="19" spans="1:8" s="947" customFormat="1" ht="45">
      <c r="A19" s="974" t="s">
        <v>619</v>
      </c>
      <c r="B19" s="975" t="s">
        <v>1289</v>
      </c>
      <c r="C19" s="976" t="s">
        <v>1290</v>
      </c>
      <c r="D19" s="977">
        <v>45511</v>
      </c>
      <c r="E19" s="978" t="s">
        <v>1265</v>
      </c>
      <c r="F19" s="978" t="s">
        <v>1265</v>
      </c>
      <c r="G19" s="979">
        <v>1683189</v>
      </c>
      <c r="H19" s="1303"/>
    </row>
    <row r="20" spans="1:8" s="947" customFormat="1" ht="45">
      <c r="A20" s="974" t="s">
        <v>1291</v>
      </c>
      <c r="B20" s="975" t="s">
        <v>1292</v>
      </c>
      <c r="C20" s="976" t="s">
        <v>1293</v>
      </c>
      <c r="D20" s="977">
        <v>45531</v>
      </c>
      <c r="E20" s="978" t="s">
        <v>1262</v>
      </c>
      <c r="F20" s="978" t="s">
        <v>1262</v>
      </c>
      <c r="G20" s="979">
        <v>21552000</v>
      </c>
      <c r="H20" s="1303"/>
    </row>
    <row r="21" spans="1:8" s="947" customFormat="1" ht="105">
      <c r="A21" s="974" t="s">
        <v>1294</v>
      </c>
      <c r="B21" s="975" t="s">
        <v>1295</v>
      </c>
      <c r="C21" s="976" t="s">
        <v>1296</v>
      </c>
      <c r="D21" s="977">
        <v>45638</v>
      </c>
      <c r="E21" s="978" t="s">
        <v>1262</v>
      </c>
      <c r="F21" s="978" t="s">
        <v>1262</v>
      </c>
      <c r="G21" s="979">
        <v>3221694</v>
      </c>
      <c r="H21" s="1303"/>
    </row>
    <row r="22" spans="1:8" s="947" customFormat="1" ht="30">
      <c r="A22" s="974" t="s">
        <v>784</v>
      </c>
      <c r="B22" s="975" t="s">
        <v>1297</v>
      </c>
      <c r="C22" s="976" t="s">
        <v>1298</v>
      </c>
      <c r="D22" s="977">
        <v>45716</v>
      </c>
      <c r="E22" s="978" t="s">
        <v>1265</v>
      </c>
      <c r="F22" s="978" t="s">
        <v>1265</v>
      </c>
      <c r="G22" s="979">
        <v>1270640</v>
      </c>
      <c r="H22" s="1303"/>
    </row>
    <row r="23" spans="1:8" s="947" customFormat="1" ht="90">
      <c r="A23" s="974" t="s">
        <v>1299</v>
      </c>
      <c r="B23" s="975" t="s">
        <v>1300</v>
      </c>
      <c r="C23" s="976" t="s">
        <v>1301</v>
      </c>
      <c r="D23" s="977">
        <v>45742</v>
      </c>
      <c r="E23" s="978" t="s">
        <v>1265</v>
      </c>
      <c r="F23" s="978" t="s">
        <v>1265</v>
      </c>
      <c r="G23" s="979">
        <v>2800000</v>
      </c>
      <c r="H23" s="1303"/>
    </row>
    <row r="24" spans="1:8" s="947" customFormat="1" ht="45">
      <c r="A24" s="974" t="s">
        <v>702</v>
      </c>
      <c r="B24" s="975" t="s">
        <v>1302</v>
      </c>
      <c r="C24" s="976" t="s">
        <v>1303</v>
      </c>
      <c r="D24" s="977">
        <v>45805</v>
      </c>
      <c r="E24" s="978" t="s">
        <v>1265</v>
      </c>
      <c r="F24" s="978" t="s">
        <v>1265</v>
      </c>
      <c r="G24" s="979">
        <v>696600</v>
      </c>
      <c r="H24" s="1303"/>
    </row>
    <row r="25" spans="1:8" s="947" customFormat="1" ht="45">
      <c r="A25" s="974" t="s">
        <v>1291</v>
      </c>
      <c r="B25" s="975" t="s">
        <v>1304</v>
      </c>
      <c r="C25" s="976" t="s">
        <v>1305</v>
      </c>
      <c r="D25" s="977">
        <v>45820</v>
      </c>
      <c r="E25" s="978" t="s">
        <v>1273</v>
      </c>
      <c r="F25" s="978" t="s">
        <v>1273</v>
      </c>
      <c r="G25" s="979">
        <v>9847831</v>
      </c>
      <c r="H25" s="1303"/>
    </row>
    <row r="26" spans="1:8" ht="24.75" customHeight="1">
      <c r="A26" s="962" t="s">
        <v>1306</v>
      </c>
      <c r="B26" s="963"/>
      <c r="C26" s="976"/>
      <c r="D26" s="964"/>
      <c r="E26" s="965">
        <f>SUM(E6:E18)</f>
        <v>0</v>
      </c>
      <c r="F26" s="965">
        <f>SUM(F6:F18)</f>
        <v>0</v>
      </c>
      <c r="G26" s="966">
        <f>SUM(G6:G25)</f>
        <v>152860673.47999999</v>
      </c>
      <c r="H26" s="1304">
        <f>SUM(H6:H18)</f>
        <v>0</v>
      </c>
    </row>
  </sheetData>
  <autoFilter ref="A5:H18" xr:uid="{A463D30D-7538-45BB-B872-86CA150A1440}">
    <sortState xmlns:xlrd2="http://schemas.microsoft.com/office/spreadsheetml/2017/richdata2" ref="A6:H19">
      <sortCondition ref="D5:D18"/>
    </sortState>
  </autoFilter>
  <mergeCells count="1">
    <mergeCell ref="E1:F1"/>
  </mergeCells>
  <dataValidations count="6">
    <dataValidation type="decimal" allowBlank="1" showInputMessage="1" showErrorMessage="1" errorTitle="Value beyond range" error="Contract Budget must be a number from 0 through 922337203685477." promptTitle="Decimal number" prompt="Minimum Value: 0._x000d__x000a_Maximum Value: 922337203685477._x000d__x000a_  " sqref="E26:F26 G6:H26" xr:uid="{0F71BDDA-CA4F-4CE9-9DA2-233B273F9AE5}">
      <formula1>0</formula1>
      <formula2>922337203685477</formula2>
    </dataValidation>
    <dataValidation type="date" operator="greaterThan" allowBlank="1" showInputMessage="1" showErrorMessage="1" errorTitle="Date entry" error="Dates after 1 January 2011 accepted" promptTitle="Date entry" prompt=" " sqref="H1:H2 F2:G2" xr:uid="{6823EE10-D70E-499C-8C43-1C24F53BFB2F}">
      <formula1>40544</formula1>
    </dataValidation>
    <dataValidation operator="greaterThanOrEqual" allowBlank="1" showInputMessage="1" showErrorMessage="1" errorTitle="Invalid Date" error="Signed Date must be in the correct date format." promptTitle="Date" prompt=" " sqref="E6:F25" xr:uid="{E3998271-0311-45FD-A301-93F22D1CAFFF}"/>
    <dataValidation type="date" operator="greaterThanOrEqual" allowBlank="1" showInputMessage="1" showErrorMessage="1" errorTitle="Invalid Date" error="Signed Date must be in the correct date format." promptTitle="Date" prompt=" " sqref="D6:D26" xr:uid="{7A9978EE-0A61-42A8-985A-B358CC2360A3}">
      <formula1>1</formula1>
    </dataValidation>
    <dataValidation type="textLength" operator="lessThanOrEqual" showInputMessage="1" showErrorMessage="1" errorTitle="Length Exceeded" error="This value must be less than or equal to 410 characters long." promptTitle="Text (required)" prompt="Maximum Length: 410 characters." sqref="B6:B26" xr:uid="{01E47EB3-5188-4D94-AD6E-2EBEF1BAA296}">
      <formula1>410</formula1>
    </dataValidation>
    <dataValidation showInputMessage="1" showErrorMessage="1" error=" " promptTitle="Lookup (required)" prompt="This Organisation record must already exist in Microsoft Dynamics 365 or in this source file." sqref="A6:A26" xr:uid="{3A1290E5-5DAD-4BCA-929D-24893D6148B3}"/>
  </dataValidations>
  <pageMargins left="0.25" right="0.25" top="0.75" bottom="0.75" header="0.3" footer="0.3"/>
  <pageSetup paperSize="9" scale="54"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view="pageBreakPreview" zoomScale="55" zoomScaleNormal="108" zoomScaleSheetLayoutView="55" workbookViewId="0">
      <pane ySplit="4" topLeftCell="A5" activePane="bottomLeft" state="frozen"/>
      <selection activeCell="H22" sqref="H22"/>
      <selection pane="bottomLeft" activeCell="A5" sqref="A5"/>
    </sheetView>
  </sheetViews>
  <sheetFormatPr defaultRowHeight="12.75"/>
  <cols>
    <col min="1" max="1" width="4" customWidth="1"/>
    <col min="2" max="2" width="5.85546875" customWidth="1"/>
    <col min="3" max="3" width="7.42578125" customWidth="1"/>
    <col min="4" max="4" width="2.28515625" customWidth="1"/>
    <col min="5" max="5" width="50.28515625" customWidth="1"/>
    <col min="6" max="6" width="40.5703125" customWidth="1"/>
    <col min="7" max="7" width="14.7109375" customWidth="1"/>
    <col min="8" max="8" width="14" customWidth="1"/>
    <col min="9" max="10" width="12.28515625" customWidth="1"/>
    <col min="11" max="11" width="17.5703125" customWidth="1"/>
  </cols>
  <sheetData>
    <row r="1" spans="1:11" ht="15" customHeight="1">
      <c r="A1" s="1210"/>
      <c r="B1" s="735"/>
      <c r="C1" s="735"/>
      <c r="D1" s="735"/>
      <c r="E1" s="735"/>
      <c r="F1" s="735"/>
      <c r="G1" s="1179" t="s">
        <v>89</v>
      </c>
      <c r="H1" s="730"/>
      <c r="I1" s="1516" t="s">
        <v>90</v>
      </c>
      <c r="J1" s="1517"/>
      <c r="K1" s="1180">
        <f>+'F1. RAB'!$R1</f>
        <v>45954</v>
      </c>
    </row>
    <row r="2" spans="1:11" ht="21">
      <c r="A2" s="394" t="s">
        <v>1307</v>
      </c>
      <c r="B2" s="25"/>
      <c r="C2" s="25"/>
      <c r="D2" s="25"/>
      <c r="E2" s="25"/>
      <c r="F2" s="25"/>
      <c r="G2" s="406"/>
      <c r="H2" s="787"/>
      <c r="I2" s="1305" t="s">
        <v>50</v>
      </c>
      <c r="J2" s="1306"/>
      <c r="K2" s="1307">
        <f>+'F1. RAB'!$R2</f>
        <v>45838</v>
      </c>
    </row>
    <row r="3" spans="1:11" ht="16.5" customHeight="1">
      <c r="A3" s="1514"/>
      <c r="B3" s="1515"/>
      <c r="C3" s="1515"/>
      <c r="D3" s="1515"/>
      <c r="E3" s="1515"/>
      <c r="F3" s="1515"/>
      <c r="G3" s="1515"/>
      <c r="H3" s="1515"/>
      <c r="I3" s="1515"/>
      <c r="J3" s="1515"/>
      <c r="K3" s="1515"/>
    </row>
    <row r="4" spans="1:11" ht="15" customHeight="1">
      <c r="A4" s="657" t="s">
        <v>93</v>
      </c>
      <c r="B4" s="22"/>
      <c r="C4" s="46"/>
      <c r="D4" s="25"/>
      <c r="E4" s="25"/>
      <c r="F4" s="25"/>
      <c r="G4" s="25"/>
      <c r="H4" s="25"/>
      <c r="I4" s="25"/>
      <c r="J4" s="25"/>
      <c r="K4" s="25"/>
    </row>
    <row r="5" spans="1:11" ht="30" customHeight="1">
      <c r="A5" s="1308">
        <f>ROW()</f>
        <v>5</v>
      </c>
      <c r="B5" s="812"/>
      <c r="C5" s="813" t="s">
        <v>1308</v>
      </c>
      <c r="D5" s="733"/>
      <c r="E5" s="814" t="s">
        <v>72</v>
      </c>
      <c r="F5" s="733"/>
      <c r="G5" s="726"/>
      <c r="H5" s="726"/>
      <c r="I5" s="726"/>
      <c r="J5" s="726"/>
      <c r="K5" s="841"/>
    </row>
    <row r="6" spans="1:11" ht="21" customHeight="1">
      <c r="A6" s="28">
        <f>ROW()</f>
        <v>6</v>
      </c>
      <c r="B6" s="31"/>
      <c r="C6" s="30"/>
      <c r="D6" s="7"/>
      <c r="E6" s="7"/>
      <c r="F6" s="7"/>
      <c r="K6" s="850"/>
    </row>
    <row r="7" spans="1:11" ht="42" customHeight="1">
      <c r="A7" s="28">
        <f>ROW()</f>
        <v>7</v>
      </c>
      <c r="B7" s="7"/>
      <c r="C7" s="285"/>
      <c r="D7" s="285"/>
      <c r="E7" s="111" t="s">
        <v>1309</v>
      </c>
      <c r="F7" s="32"/>
      <c r="G7" s="220" t="s">
        <v>1310</v>
      </c>
      <c r="H7" s="314" t="s">
        <v>1311</v>
      </c>
      <c r="I7" s="314"/>
      <c r="J7" s="314"/>
      <c r="K7" s="1124"/>
    </row>
    <row r="8" spans="1:11" ht="13.5" customHeight="1">
      <c r="A8" s="28">
        <f>ROW()</f>
        <v>8</v>
      </c>
      <c r="B8" s="7"/>
      <c r="C8" s="285"/>
      <c r="D8" s="285"/>
      <c r="E8" s="32" t="s">
        <v>148</v>
      </c>
      <c r="F8" s="32"/>
      <c r="G8" s="1309">
        <f>SUM(G9:G13)</f>
        <v>16525.206133</v>
      </c>
      <c r="H8" s="1309">
        <f>SUM(H9:H13)</f>
        <v>16525.93</v>
      </c>
      <c r="I8" s="1125"/>
      <c r="J8" s="314"/>
      <c r="K8" s="1124"/>
    </row>
    <row r="9" spans="1:11" ht="15">
      <c r="A9" s="28">
        <f>ROW()</f>
        <v>9</v>
      </c>
      <c r="B9" s="7"/>
      <c r="C9" s="285"/>
      <c r="D9" s="1310"/>
      <c r="E9" s="114" t="s">
        <v>1312</v>
      </c>
      <c r="F9" s="114"/>
      <c r="G9" s="1311">
        <v>1263</v>
      </c>
      <c r="H9" s="1311">
        <v>1262.97</v>
      </c>
      <c r="I9" s="339"/>
      <c r="J9" s="337"/>
      <c r="K9" s="1126"/>
    </row>
    <row r="10" spans="1:11" ht="15">
      <c r="A10" s="28">
        <f>ROW()</f>
        <v>10</v>
      </c>
      <c r="B10" s="7"/>
      <c r="C10" s="285"/>
      <c r="D10" s="1310"/>
      <c r="E10" s="114" t="s">
        <v>1313</v>
      </c>
      <c r="F10" s="114"/>
      <c r="G10" s="1311">
        <v>12</v>
      </c>
      <c r="H10" s="1311">
        <v>12.05</v>
      </c>
      <c r="I10" s="339"/>
      <c r="J10" s="337"/>
      <c r="K10" s="1126"/>
    </row>
    <row r="11" spans="1:11" ht="15" customHeight="1">
      <c r="A11" s="28">
        <f>ROW()</f>
        <v>11</v>
      </c>
      <c r="B11" s="7"/>
      <c r="C11" s="285"/>
      <c r="D11" s="285"/>
      <c r="E11" s="114" t="s">
        <v>1314</v>
      </c>
      <c r="F11" s="114"/>
      <c r="G11" s="1311">
        <v>9114.0887330000005</v>
      </c>
      <c r="H11" s="1311">
        <v>9114.65</v>
      </c>
      <c r="I11" s="339"/>
      <c r="J11" s="337"/>
      <c r="K11" s="1126"/>
    </row>
    <row r="12" spans="1:11" ht="15" customHeight="1">
      <c r="A12" s="28">
        <f>ROW()</f>
        <v>12</v>
      </c>
      <c r="B12" s="7"/>
      <c r="C12" s="285"/>
      <c r="D12" s="285"/>
      <c r="E12" s="114" t="s">
        <v>1315</v>
      </c>
      <c r="F12" s="114"/>
      <c r="G12" s="1311">
        <v>5490.3094000000001</v>
      </c>
      <c r="H12" s="1311">
        <v>5490.35</v>
      </c>
      <c r="I12" s="339"/>
      <c r="J12" s="337"/>
      <c r="K12" s="1126"/>
    </row>
    <row r="13" spans="1:11" ht="15" customHeight="1">
      <c r="A13" s="28">
        <f>ROW()</f>
        <v>13</v>
      </c>
      <c r="B13" s="7"/>
      <c r="C13" s="285"/>
      <c r="D13" s="285"/>
      <c r="E13" s="114" t="s">
        <v>1316</v>
      </c>
      <c r="F13" s="114"/>
      <c r="G13" s="1311">
        <v>645.80799999999999</v>
      </c>
      <c r="H13" s="1311">
        <v>645.91</v>
      </c>
      <c r="I13" s="339"/>
      <c r="J13" s="337"/>
      <c r="K13" s="1126"/>
    </row>
    <row r="14" spans="1:11" ht="15" customHeight="1">
      <c r="A14" s="28">
        <f>ROW()</f>
        <v>14</v>
      </c>
      <c r="B14" s="7"/>
      <c r="C14" s="285"/>
      <c r="D14" s="285"/>
      <c r="E14" s="114"/>
      <c r="F14" s="114"/>
      <c r="G14" s="337"/>
      <c r="H14" s="337"/>
      <c r="I14" s="339"/>
      <c r="J14" s="337"/>
      <c r="K14" s="1126"/>
    </row>
    <row r="15" spans="1:11" ht="15" customHeight="1">
      <c r="A15" s="28">
        <f>ROW()</f>
        <v>15</v>
      </c>
      <c r="B15" s="7"/>
      <c r="C15" s="285"/>
      <c r="D15" s="285"/>
      <c r="E15" s="111" t="s">
        <v>1317</v>
      </c>
      <c r="F15" s="111"/>
      <c r="G15" s="337" t="s">
        <v>1318</v>
      </c>
      <c r="H15" s="337"/>
      <c r="I15" s="340"/>
      <c r="J15" s="338"/>
      <c r="K15" s="1127"/>
    </row>
    <row r="16" spans="1:11" ht="15" customHeight="1">
      <c r="A16" s="28">
        <f>ROW()</f>
        <v>16</v>
      </c>
      <c r="B16" s="7"/>
      <c r="C16" s="285"/>
      <c r="D16" s="285"/>
      <c r="E16" s="111" t="s">
        <v>148</v>
      </c>
      <c r="F16" s="111"/>
      <c r="G16" s="1309">
        <f>SUM(G17:G21)</f>
        <v>16315</v>
      </c>
      <c r="H16" s="1309">
        <f>SUM(H17:H21)</f>
        <v>16316.089999999998</v>
      </c>
      <c r="I16" s="340"/>
      <c r="J16" s="338"/>
      <c r="K16" s="1127"/>
    </row>
    <row r="17" spans="1:11" ht="15">
      <c r="A17" s="28">
        <f>ROW()</f>
        <v>17</v>
      </c>
      <c r="B17" s="7"/>
      <c r="C17" s="285"/>
      <c r="D17" s="285"/>
      <c r="E17" s="114" t="s">
        <v>1312</v>
      </c>
      <c r="F17" s="114"/>
      <c r="G17" s="1311">
        <v>1142</v>
      </c>
      <c r="H17" s="1311">
        <v>1142.3399999999999</v>
      </c>
      <c r="I17" s="339"/>
      <c r="J17" s="337"/>
      <c r="K17" s="1126"/>
    </row>
    <row r="18" spans="1:11" ht="15">
      <c r="A18" s="28">
        <f>ROW()</f>
        <v>18</v>
      </c>
      <c r="B18" s="7"/>
      <c r="C18" s="285"/>
      <c r="D18" s="285"/>
      <c r="E18" s="114" t="s">
        <v>1313</v>
      </c>
      <c r="F18" s="114"/>
      <c r="G18" s="1311">
        <v>12</v>
      </c>
      <c r="H18" s="1311">
        <v>12.05</v>
      </c>
      <c r="I18" s="339"/>
      <c r="J18" s="337"/>
      <c r="K18" s="1126"/>
    </row>
    <row r="19" spans="1:11" ht="15" customHeight="1">
      <c r="A19" s="28">
        <f>ROW()</f>
        <v>19</v>
      </c>
      <c r="B19" s="7"/>
      <c r="C19" s="285"/>
      <c r="D19" s="285"/>
      <c r="E19" s="114" t="s">
        <v>1314</v>
      </c>
      <c r="F19" s="114"/>
      <c r="G19" s="1311">
        <v>9049</v>
      </c>
      <c r="H19" s="1311">
        <v>9049.56</v>
      </c>
      <c r="I19" s="339"/>
      <c r="J19" s="337"/>
      <c r="K19" s="1126"/>
    </row>
    <row r="20" spans="1:11" ht="15" customHeight="1">
      <c r="A20" s="28">
        <f>ROW()</f>
        <v>20</v>
      </c>
      <c r="B20" s="7"/>
      <c r="C20" s="285"/>
      <c r="D20" s="285"/>
      <c r="E20" s="114" t="s">
        <v>1315</v>
      </c>
      <c r="F20" s="114"/>
      <c r="G20" s="1311">
        <v>5469</v>
      </c>
      <c r="H20" s="1311">
        <v>5469.04</v>
      </c>
      <c r="I20" s="339"/>
      <c r="J20" s="337"/>
      <c r="K20" s="1126"/>
    </row>
    <row r="21" spans="1:11" ht="15" customHeight="1">
      <c r="A21" s="28">
        <f>ROW()</f>
        <v>21</v>
      </c>
      <c r="B21" s="7"/>
      <c r="C21" s="285"/>
      <c r="D21" s="285"/>
      <c r="E21" s="114" t="s">
        <v>1319</v>
      </c>
      <c r="F21" s="114"/>
      <c r="G21" s="1311">
        <v>643</v>
      </c>
      <c r="H21" s="1311">
        <v>643.1</v>
      </c>
      <c r="I21" s="339"/>
      <c r="J21" s="337"/>
      <c r="K21" s="1126"/>
    </row>
    <row r="22" spans="1:11" ht="15" customHeight="1">
      <c r="A22" s="28"/>
      <c r="B22" s="7"/>
      <c r="C22" s="285"/>
      <c r="D22" s="285"/>
      <c r="E22" s="114"/>
      <c r="F22" s="114"/>
      <c r="G22" s="337"/>
      <c r="H22" s="337"/>
      <c r="I22" s="339"/>
      <c r="J22" s="337"/>
      <c r="K22" s="1126"/>
    </row>
    <row r="23" spans="1:11" ht="15" customHeight="1">
      <c r="A23" s="28">
        <f>ROW()</f>
        <v>23</v>
      </c>
      <c r="B23" s="7"/>
      <c r="C23" s="285"/>
      <c r="D23" s="285"/>
      <c r="E23" s="111" t="s">
        <v>1320</v>
      </c>
      <c r="F23" s="111"/>
      <c r="G23" s="337" t="s">
        <v>1318</v>
      </c>
      <c r="H23" s="337"/>
      <c r="I23" s="340"/>
      <c r="J23" s="337"/>
      <c r="K23" s="1127"/>
    </row>
    <row r="24" spans="1:11" ht="15" customHeight="1">
      <c r="A24" s="28">
        <f>ROW()</f>
        <v>24</v>
      </c>
      <c r="B24" s="7"/>
      <c r="C24" s="285"/>
      <c r="D24" s="285"/>
      <c r="E24" s="111" t="s">
        <v>148</v>
      </c>
      <c r="F24" s="111"/>
      <c r="G24" s="1309">
        <f>SUM(G25:G29)</f>
        <v>10905</v>
      </c>
      <c r="H24" s="1309">
        <f>SUM(H25:H29)</f>
        <v>10906.17</v>
      </c>
      <c r="I24" s="340"/>
      <c r="J24" s="337"/>
      <c r="K24" s="1127"/>
    </row>
    <row r="25" spans="1:11" ht="15">
      <c r="A25" s="28">
        <f>ROW()</f>
        <v>25</v>
      </c>
      <c r="B25" s="7"/>
      <c r="C25" s="285"/>
      <c r="D25" s="285"/>
      <c r="E25" s="114" t="s">
        <v>1312</v>
      </c>
      <c r="F25" s="114"/>
      <c r="G25" s="1311">
        <v>571</v>
      </c>
      <c r="H25" s="1311">
        <v>571.16999999999996</v>
      </c>
      <c r="I25" s="339"/>
      <c r="J25" s="337"/>
      <c r="K25" s="1126"/>
    </row>
    <row r="26" spans="1:11" ht="15">
      <c r="A26" s="28">
        <f>ROW()</f>
        <v>26</v>
      </c>
      <c r="B26" s="7"/>
      <c r="C26" s="285"/>
      <c r="D26" s="285"/>
      <c r="E26" s="114" t="s">
        <v>1313</v>
      </c>
      <c r="F26" s="114"/>
      <c r="G26" s="1311">
        <v>12</v>
      </c>
      <c r="H26" s="1311">
        <v>12.05</v>
      </c>
      <c r="I26" s="339"/>
      <c r="J26" s="337"/>
      <c r="K26" s="1126"/>
    </row>
    <row r="27" spans="1:11" ht="15" customHeight="1">
      <c r="A27" s="28">
        <f>ROW()</f>
        <v>27</v>
      </c>
      <c r="B27" s="7"/>
      <c r="C27" s="285"/>
      <c r="D27" s="285"/>
      <c r="E27" s="114" t="s">
        <v>1314</v>
      </c>
      <c r="F27" s="114"/>
      <c r="G27" s="1311">
        <v>5918</v>
      </c>
      <c r="H27" s="1311">
        <v>5919.25</v>
      </c>
      <c r="I27" s="339"/>
      <c r="J27" s="337"/>
      <c r="K27" s="1126"/>
    </row>
    <row r="28" spans="1:11" ht="15" customHeight="1">
      <c r="A28" s="28">
        <f>ROW()</f>
        <v>28</v>
      </c>
      <c r="B28" s="7"/>
      <c r="C28" s="285"/>
      <c r="D28" s="285"/>
      <c r="E28" s="114" t="s">
        <v>1315</v>
      </c>
      <c r="F28" s="114"/>
      <c r="G28" s="1311">
        <v>4075</v>
      </c>
      <c r="H28" s="1311">
        <v>4075.07</v>
      </c>
      <c r="I28" s="339"/>
      <c r="J28" s="337"/>
      <c r="K28" s="1126"/>
    </row>
    <row r="29" spans="1:11" ht="15" customHeight="1">
      <c r="A29" s="28">
        <f>ROW()</f>
        <v>29</v>
      </c>
      <c r="B29" s="7"/>
      <c r="C29" s="285"/>
      <c r="D29" s="285"/>
      <c r="E29" s="114" t="s">
        <v>1319</v>
      </c>
      <c r="F29" s="114"/>
      <c r="G29" s="1311">
        <v>329</v>
      </c>
      <c r="H29" s="1311">
        <v>328.63</v>
      </c>
      <c r="I29" s="339"/>
      <c r="J29" s="337"/>
      <c r="K29" s="1126"/>
    </row>
    <row r="30" spans="1:11" ht="15" customHeight="1">
      <c r="A30" s="28"/>
      <c r="B30" s="7"/>
      <c r="C30" s="285"/>
      <c r="D30" s="285"/>
      <c r="E30" s="114"/>
      <c r="F30" s="114"/>
      <c r="G30" s="337"/>
      <c r="H30" s="337"/>
      <c r="I30" s="339"/>
      <c r="J30" s="337"/>
      <c r="K30" s="1126"/>
    </row>
    <row r="31" spans="1:11" ht="15" customHeight="1">
      <c r="A31" s="28">
        <f>ROW()</f>
        <v>31</v>
      </c>
      <c r="B31" s="7"/>
      <c r="C31" s="285"/>
      <c r="D31" s="285"/>
      <c r="E31" s="111" t="s">
        <v>1321</v>
      </c>
      <c r="F31" s="111"/>
      <c r="G31" s="337" t="s">
        <v>1318</v>
      </c>
      <c r="H31" s="337" t="s">
        <v>88</v>
      </c>
      <c r="I31" s="340"/>
      <c r="J31" s="338"/>
      <c r="K31" s="1127"/>
    </row>
    <row r="32" spans="1:11" ht="15" customHeight="1">
      <c r="A32" s="28">
        <f>ROW()</f>
        <v>32</v>
      </c>
      <c r="B32" s="7"/>
      <c r="C32" s="285"/>
      <c r="D32" s="285"/>
      <c r="E32" s="111" t="s">
        <v>148</v>
      </c>
      <c r="F32" s="111"/>
      <c r="G32" s="1309">
        <f>SUM(G33:G36)</f>
        <v>89.206132999999994</v>
      </c>
      <c r="H32" s="1309">
        <f>SUM(H33:H36)</f>
        <v>89.210000000000008</v>
      </c>
      <c r="I32" s="340"/>
      <c r="J32" s="338"/>
      <c r="K32" s="1127"/>
    </row>
    <row r="33" spans="1:11" ht="15">
      <c r="A33" s="28">
        <f>ROW()</f>
        <v>33</v>
      </c>
      <c r="B33" s="7"/>
      <c r="C33" s="285"/>
      <c r="D33" s="285"/>
      <c r="E33" s="114" t="s">
        <v>1312</v>
      </c>
      <c r="F33" s="114"/>
      <c r="G33" s="1311">
        <v>0</v>
      </c>
      <c r="H33" s="1311">
        <v>0</v>
      </c>
      <c r="I33" s="339"/>
      <c r="J33" s="337"/>
      <c r="K33" s="1126"/>
    </row>
    <row r="34" spans="1:11" ht="15">
      <c r="A34" s="28">
        <f>ROW()</f>
        <v>34</v>
      </c>
      <c r="B34" s="7"/>
      <c r="C34" s="285"/>
      <c r="D34" s="285"/>
      <c r="E34" s="114" t="s">
        <v>1314</v>
      </c>
      <c r="F34" s="114"/>
      <c r="G34" s="1311">
        <v>65.088733000000005</v>
      </c>
      <c r="H34" s="1311">
        <v>65.09</v>
      </c>
      <c r="I34" s="339"/>
      <c r="J34" s="337"/>
      <c r="K34" s="1126"/>
    </row>
    <row r="35" spans="1:11" ht="15" customHeight="1">
      <c r="A35" s="28">
        <f>ROW()</f>
        <v>35</v>
      </c>
      <c r="B35" s="7"/>
      <c r="C35" s="285"/>
      <c r="D35" s="285"/>
      <c r="E35" s="114" t="s">
        <v>1315</v>
      </c>
      <c r="F35" s="114"/>
      <c r="G35" s="1311">
        <v>21.3094</v>
      </c>
      <c r="H35" s="1311">
        <v>21.31</v>
      </c>
      <c r="I35" s="339"/>
      <c r="J35" s="337"/>
      <c r="K35" s="1126"/>
    </row>
    <row r="36" spans="1:11" ht="14.25" customHeight="1">
      <c r="A36" s="28">
        <f>ROW()</f>
        <v>36</v>
      </c>
      <c r="B36" s="7"/>
      <c r="C36" s="285"/>
      <c r="D36" s="285"/>
      <c r="E36" s="114" t="s">
        <v>1322</v>
      </c>
      <c r="F36" s="114"/>
      <c r="G36" s="1311">
        <v>2.8079999999999998</v>
      </c>
      <c r="H36" s="1311">
        <v>2.81</v>
      </c>
      <c r="I36" s="339"/>
      <c r="J36" s="337"/>
      <c r="K36" s="1126"/>
    </row>
    <row r="37" spans="1:11" ht="14.25" customHeight="1">
      <c r="A37" s="28"/>
      <c r="B37" s="7"/>
      <c r="C37" s="285"/>
      <c r="D37" s="285"/>
      <c r="E37" s="114"/>
      <c r="F37" s="114"/>
      <c r="G37" s="337" t="s">
        <v>88</v>
      </c>
      <c r="H37" s="337"/>
      <c r="I37" s="339"/>
      <c r="J37" s="337"/>
      <c r="K37" s="1126"/>
    </row>
    <row r="38" spans="1:11" ht="15" customHeight="1">
      <c r="A38" s="28">
        <f>ROW()</f>
        <v>38</v>
      </c>
      <c r="B38" s="7"/>
      <c r="C38" s="285"/>
      <c r="D38" s="285"/>
      <c r="E38" s="111" t="s">
        <v>1323</v>
      </c>
      <c r="F38" s="111"/>
      <c r="G38" s="337" t="s">
        <v>1318</v>
      </c>
      <c r="H38" s="337" t="s">
        <v>88</v>
      </c>
      <c r="I38" s="340"/>
      <c r="J38" s="338"/>
      <c r="K38" s="1127"/>
    </row>
    <row r="39" spans="1:11" ht="15" customHeight="1">
      <c r="A39" s="28">
        <f>ROW()</f>
        <v>39</v>
      </c>
      <c r="B39" s="7"/>
      <c r="C39" s="285"/>
      <c r="D39" s="285"/>
      <c r="E39" s="111" t="s">
        <v>148</v>
      </c>
      <c r="F39" s="111"/>
      <c r="G39" s="1309">
        <f>G40</f>
        <v>121</v>
      </c>
      <c r="H39" s="1309">
        <f>H40</f>
        <v>120.63</v>
      </c>
      <c r="I39" s="340"/>
      <c r="J39" s="338"/>
      <c r="K39" s="1127"/>
    </row>
    <row r="40" spans="1:11" ht="15">
      <c r="A40" s="28">
        <f>ROW()</f>
        <v>40</v>
      </c>
      <c r="B40" s="7"/>
      <c r="C40" s="285"/>
      <c r="D40" s="285"/>
      <c r="E40" s="114" t="s">
        <v>1312</v>
      </c>
      <c r="F40" s="114"/>
      <c r="G40" s="1311">
        <v>121</v>
      </c>
      <c r="H40" s="1311">
        <v>120.63</v>
      </c>
      <c r="I40" s="339"/>
      <c r="J40" s="337"/>
      <c r="K40" s="1126"/>
    </row>
    <row r="41" spans="1:11" ht="14.25" customHeight="1">
      <c r="A41" s="28">
        <f>ROW()</f>
        <v>41</v>
      </c>
      <c r="B41" s="7"/>
      <c r="C41" s="285"/>
      <c r="D41" s="285"/>
      <c r="E41" s="114"/>
      <c r="F41" s="114"/>
      <c r="G41" s="337"/>
      <c r="H41" s="337"/>
      <c r="I41" s="339"/>
      <c r="J41" s="337"/>
      <c r="K41" s="1126"/>
    </row>
    <row r="42" spans="1:11" ht="15" customHeight="1">
      <c r="A42" s="28">
        <f>ROW()</f>
        <v>42</v>
      </c>
      <c r="B42" s="7"/>
      <c r="C42" s="285"/>
      <c r="D42" s="285"/>
      <c r="E42" s="111" t="s">
        <v>88</v>
      </c>
      <c r="F42" s="111"/>
      <c r="G42" s="220" t="s">
        <v>1324</v>
      </c>
      <c r="H42" s="314" t="s">
        <v>1325</v>
      </c>
      <c r="I42" s="340"/>
      <c r="J42" s="338"/>
      <c r="K42" s="1127"/>
    </row>
    <row r="43" spans="1:11" ht="15">
      <c r="A43" s="28">
        <f>ROW()</f>
        <v>43</v>
      </c>
      <c r="B43" s="7"/>
      <c r="C43" s="285"/>
      <c r="D43" s="285"/>
      <c r="E43" s="114" t="s">
        <v>1326</v>
      </c>
      <c r="F43" s="114"/>
      <c r="G43" s="1311">
        <v>172</v>
      </c>
      <c r="H43" s="1311">
        <v>173</v>
      </c>
      <c r="I43" s="336"/>
      <c r="J43" s="337"/>
      <c r="K43" s="1126"/>
    </row>
    <row r="44" spans="1:11" ht="15">
      <c r="A44" s="28">
        <f>ROW()</f>
        <v>44</v>
      </c>
      <c r="B44" s="7"/>
      <c r="C44" s="285"/>
      <c r="D44" s="285"/>
      <c r="E44" s="114" t="s">
        <v>1327</v>
      </c>
      <c r="F44" s="114"/>
      <c r="G44" s="1311">
        <v>2</v>
      </c>
      <c r="H44" s="1311">
        <v>2</v>
      </c>
      <c r="I44" s="336"/>
      <c r="J44" s="337"/>
      <c r="K44" s="1126"/>
    </row>
    <row r="45" spans="1:11" ht="15">
      <c r="A45" s="28">
        <f>ROW()</f>
        <v>45</v>
      </c>
      <c r="B45" s="7"/>
      <c r="C45" s="285"/>
      <c r="D45" s="285"/>
      <c r="E45" s="114" t="s">
        <v>1328</v>
      </c>
      <c r="F45" s="114"/>
      <c r="G45" s="1311">
        <v>2</v>
      </c>
      <c r="H45" s="1311">
        <v>2</v>
      </c>
      <c r="I45" s="336"/>
      <c r="J45" s="337"/>
      <c r="K45" s="1126"/>
    </row>
    <row r="46" spans="1:11" ht="15">
      <c r="A46" s="28">
        <f>ROW()</f>
        <v>46</v>
      </c>
      <c r="B46" s="7"/>
      <c r="C46" s="285"/>
      <c r="D46" s="285"/>
      <c r="E46" s="114" t="s">
        <v>1329</v>
      </c>
      <c r="F46" s="114"/>
      <c r="G46" s="1311">
        <v>2</v>
      </c>
      <c r="H46" s="1311">
        <v>2</v>
      </c>
      <c r="I46" s="336"/>
      <c r="J46" s="337"/>
      <c r="K46" s="1126"/>
    </row>
    <row r="47" spans="1:11" ht="15">
      <c r="A47" s="28">
        <f>ROW()</f>
        <v>47</v>
      </c>
      <c r="B47" s="7"/>
      <c r="C47" s="285"/>
      <c r="D47" s="285"/>
      <c r="E47" s="114" t="s">
        <v>1330</v>
      </c>
      <c r="F47" s="114"/>
      <c r="G47" s="1311">
        <v>15</v>
      </c>
      <c r="H47" s="1311">
        <v>15</v>
      </c>
      <c r="I47" s="336"/>
      <c r="J47" s="337"/>
      <c r="K47" s="1126"/>
    </row>
    <row r="48" spans="1:11" ht="15">
      <c r="A48" s="28">
        <f>ROW()</f>
        <v>48</v>
      </c>
      <c r="B48" s="7"/>
      <c r="C48" s="285"/>
      <c r="D48" s="285"/>
      <c r="E48" s="114" t="s">
        <v>1331</v>
      </c>
      <c r="F48" s="114"/>
      <c r="G48" s="1311">
        <v>56</v>
      </c>
      <c r="H48" s="1311">
        <v>56</v>
      </c>
      <c r="I48" s="336"/>
      <c r="J48" s="337"/>
      <c r="K48" s="1126"/>
    </row>
    <row r="49" spans="1:11" ht="15">
      <c r="A49" s="28">
        <f>ROW()</f>
        <v>49</v>
      </c>
      <c r="B49" s="7"/>
      <c r="C49" s="285"/>
      <c r="D49" s="285"/>
      <c r="E49" s="114" t="s">
        <v>1332</v>
      </c>
      <c r="F49" s="114"/>
      <c r="G49" s="1311">
        <v>246</v>
      </c>
      <c r="H49" s="1311">
        <v>246</v>
      </c>
      <c r="I49" s="336"/>
      <c r="J49" s="337"/>
      <c r="K49" s="1126"/>
    </row>
    <row r="50" spans="1:11" ht="15" customHeight="1">
      <c r="A50" s="28">
        <f>ROW()</f>
        <v>50</v>
      </c>
      <c r="B50" s="7"/>
      <c r="C50" s="285"/>
      <c r="D50" s="285"/>
      <c r="E50" s="114" t="s">
        <v>1333</v>
      </c>
      <c r="F50" s="114"/>
      <c r="G50" s="1311">
        <v>11</v>
      </c>
      <c r="H50" s="1311">
        <v>11</v>
      </c>
      <c r="I50" s="336"/>
      <c r="J50" s="337"/>
      <c r="K50" s="1126"/>
    </row>
    <row r="51" spans="1:11" ht="15" customHeight="1">
      <c r="A51" s="28">
        <f>ROW()</f>
        <v>51</v>
      </c>
      <c r="B51" s="7"/>
      <c r="C51" s="285"/>
      <c r="D51" s="285"/>
      <c r="E51" s="114" t="s">
        <v>1334</v>
      </c>
      <c r="F51" s="114"/>
      <c r="G51" s="1311">
        <v>8</v>
      </c>
      <c r="H51" s="1311">
        <v>8</v>
      </c>
      <c r="I51" s="336"/>
      <c r="J51" s="337"/>
      <c r="K51" s="1126"/>
    </row>
    <row r="52" spans="1:11" ht="15" customHeight="1">
      <c r="A52" s="28">
        <f>ROW()</f>
        <v>52</v>
      </c>
      <c r="B52" s="7"/>
      <c r="C52" s="285"/>
      <c r="D52" s="285"/>
      <c r="E52" s="114" t="s">
        <v>1335</v>
      </c>
      <c r="F52" s="114"/>
      <c r="G52" s="1311">
        <v>61</v>
      </c>
      <c r="H52" s="1311">
        <v>61</v>
      </c>
      <c r="I52" s="336"/>
      <c r="J52" s="337"/>
      <c r="K52" s="1126"/>
    </row>
    <row r="53" spans="1:11" ht="15" customHeight="1">
      <c r="A53" s="28">
        <f>ROW()</f>
        <v>53</v>
      </c>
      <c r="B53" s="7"/>
      <c r="C53" s="285"/>
      <c r="D53" s="285"/>
      <c r="E53" s="114" t="s">
        <v>1336</v>
      </c>
      <c r="F53" s="114"/>
      <c r="G53" s="1311">
        <v>14</v>
      </c>
      <c r="H53" s="1311">
        <v>14</v>
      </c>
      <c r="I53" s="336"/>
      <c r="J53" s="337"/>
      <c r="K53" s="1126"/>
    </row>
    <row r="54" spans="1:11" ht="15" customHeight="1">
      <c r="A54" s="28">
        <f>ROW()</f>
        <v>54</v>
      </c>
      <c r="B54" s="7"/>
      <c r="C54" s="285"/>
      <c r="D54" s="285"/>
      <c r="E54" s="114" t="s">
        <v>1337</v>
      </c>
      <c r="F54" s="114"/>
      <c r="G54" s="1311">
        <v>134</v>
      </c>
      <c r="H54" s="1311">
        <v>134</v>
      </c>
      <c r="I54" s="336"/>
      <c r="J54" s="337"/>
      <c r="K54" s="1126"/>
    </row>
    <row r="55" spans="1:11" ht="15" customHeight="1">
      <c r="A55" s="28">
        <f>ROW()</f>
        <v>55</v>
      </c>
      <c r="B55" s="7"/>
      <c r="C55" s="285"/>
      <c r="D55" s="285"/>
      <c r="E55" s="114" t="s">
        <v>1338</v>
      </c>
      <c r="F55" s="114"/>
      <c r="G55" s="1311">
        <v>1192</v>
      </c>
      <c r="H55" s="1311">
        <v>1198</v>
      </c>
      <c r="I55" s="336"/>
      <c r="J55" s="337"/>
      <c r="K55" s="1126"/>
    </row>
    <row r="56" spans="1:11" ht="15" customHeight="1">
      <c r="A56" s="28">
        <f>ROW()</f>
        <v>56</v>
      </c>
      <c r="B56" s="7"/>
      <c r="C56" s="285"/>
      <c r="D56" s="285"/>
      <c r="E56" s="114" t="s">
        <v>1339</v>
      </c>
      <c r="F56" s="114"/>
      <c r="G56" s="1311">
        <v>158</v>
      </c>
      <c r="H56" s="1311">
        <v>158</v>
      </c>
      <c r="I56" s="336"/>
      <c r="J56" s="337"/>
      <c r="K56" s="1126"/>
    </row>
    <row r="57" spans="1:11" ht="15" customHeight="1">
      <c r="A57" s="28">
        <f>ROW()</f>
        <v>57</v>
      </c>
      <c r="B57" s="7"/>
      <c r="C57" s="285"/>
      <c r="D57" s="285"/>
      <c r="E57" s="114" t="s">
        <v>1340</v>
      </c>
      <c r="F57" s="114"/>
      <c r="G57" s="1311">
        <v>73</v>
      </c>
      <c r="H57" s="1311">
        <v>73</v>
      </c>
      <c r="I57" s="336"/>
      <c r="J57" s="337"/>
      <c r="K57" s="1126"/>
    </row>
    <row r="58" spans="1:11" ht="15" customHeight="1">
      <c r="A58" s="28">
        <f>ROW()</f>
        <v>58</v>
      </c>
      <c r="B58" s="7"/>
      <c r="C58" s="285"/>
      <c r="D58" s="285"/>
      <c r="E58" s="114" t="s">
        <v>1341</v>
      </c>
      <c r="F58" s="114"/>
      <c r="G58" s="1311">
        <v>1087</v>
      </c>
      <c r="H58" s="1311">
        <v>1083</v>
      </c>
      <c r="I58" s="336"/>
      <c r="J58" s="337"/>
      <c r="K58" s="1126"/>
    </row>
    <row r="59" spans="1:11" ht="15" customHeight="1">
      <c r="A59" s="33">
        <f>ROW()</f>
        <v>59</v>
      </c>
      <c r="B59" s="800"/>
      <c r="C59" s="800"/>
      <c r="D59" s="800"/>
      <c r="E59" s="800"/>
      <c r="F59" s="800"/>
      <c r="G59" s="800"/>
      <c r="H59" s="800"/>
      <c r="I59" s="800"/>
      <c r="J59" s="800"/>
      <c r="K59" s="24"/>
    </row>
  </sheetData>
  <sheetProtection formatColumns="0" formatRows="0"/>
  <mergeCells count="2">
    <mergeCell ref="A3:K3"/>
    <mergeCell ref="I1:J1"/>
  </mergeCells>
  <dataValidations count="1">
    <dataValidation type="date" operator="greaterThan" allowBlank="1" showInputMessage="1" showErrorMessage="1" errorTitle="Date entry" error="Dates after 1 January 2011 accepted" promptTitle="Date entry" prompt=" " sqref="J2 K1:K2" xr:uid="{8903534F-EA13-4E88-968F-0E4F24FB509D}">
      <formula1>40544</formula1>
    </dataValidation>
  </dataValidations>
  <pageMargins left="0.25" right="0.25" top="0.75" bottom="0.75" header="0.3" footer="0.3"/>
  <pageSetup paperSize="8" scale="88"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6472-2B6E-42F4-840C-FEE72F8C73A0}">
  <dimension ref="B2:E26"/>
  <sheetViews>
    <sheetView workbookViewId="0">
      <selection activeCell="F32" sqref="F32"/>
    </sheetView>
  </sheetViews>
  <sheetFormatPr defaultRowHeight="12.75"/>
  <sheetData>
    <row r="2" spans="2:5">
      <c r="E2" t="s">
        <v>1</v>
      </c>
    </row>
    <row r="3" spans="2:5">
      <c r="E3" t="s">
        <v>7</v>
      </c>
    </row>
    <row r="4" spans="2:5">
      <c r="B4" t="s">
        <v>16</v>
      </c>
      <c r="E4" t="s">
        <v>10</v>
      </c>
    </row>
    <row r="5" spans="2:5">
      <c r="B5" t="s">
        <v>35</v>
      </c>
      <c r="E5" t="s">
        <v>2</v>
      </c>
    </row>
    <row r="6" spans="2:5">
      <c r="B6" t="s">
        <v>29</v>
      </c>
      <c r="E6" t="s">
        <v>21</v>
      </c>
    </row>
    <row r="7" spans="2:5">
      <c r="B7" t="s">
        <v>13</v>
      </c>
      <c r="E7" t="s">
        <v>24</v>
      </c>
    </row>
    <row r="8" spans="2:5">
      <c r="B8" t="s">
        <v>4</v>
      </c>
      <c r="E8" t="s">
        <v>26</v>
      </c>
    </row>
    <row r="9" spans="2:5">
      <c r="E9" t="s">
        <v>32</v>
      </c>
    </row>
    <row r="10" spans="2:5">
      <c r="E10" t="s">
        <v>43</v>
      </c>
    </row>
    <row r="11" spans="2:5">
      <c r="E11" t="s">
        <v>37</v>
      </c>
    </row>
    <row r="12" spans="2:5">
      <c r="E12" t="s">
        <v>42</v>
      </c>
    </row>
    <row r="13" spans="2:5">
      <c r="E13" t="s">
        <v>8</v>
      </c>
    </row>
    <row r="14" spans="2:5">
      <c r="E14" t="s">
        <v>3</v>
      </c>
    </row>
    <row r="15" spans="2:5">
      <c r="E15" t="s">
        <v>22</v>
      </c>
    </row>
    <row r="16" spans="2:5">
      <c r="E16" t="s">
        <v>27</v>
      </c>
    </row>
    <row r="17" spans="5:5">
      <c r="E17" s="644" t="s">
        <v>31</v>
      </c>
    </row>
    <row r="18" spans="5:5">
      <c r="E18" t="s">
        <v>44</v>
      </c>
    </row>
    <row r="19" spans="5:5">
      <c r="E19" t="s">
        <v>38</v>
      </c>
    </row>
    <row r="20" spans="5:5">
      <c r="E20" t="s">
        <v>45</v>
      </c>
    </row>
    <row r="21" spans="5:5">
      <c r="E21" t="s">
        <v>46</v>
      </c>
    </row>
    <row r="22" spans="5:5">
      <c r="E22" t="s">
        <v>28</v>
      </c>
    </row>
    <row r="23" spans="5:5">
      <c r="E23" s="644" t="s">
        <v>33</v>
      </c>
    </row>
    <row r="24" spans="5:5">
      <c r="E24" s="644" t="s">
        <v>47</v>
      </c>
    </row>
    <row r="25" spans="5:5">
      <c r="E25" t="s">
        <v>5</v>
      </c>
    </row>
    <row r="26" spans="5:5">
      <c r="E26" t="s">
        <v>48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92D050"/>
    <pageSetUpPr fitToPage="1"/>
  </sheetPr>
  <dimension ref="A1:N26"/>
  <sheetViews>
    <sheetView showGridLines="0" view="pageBreakPreview" zoomScale="70" zoomScaleNormal="106" zoomScaleSheetLayoutView="70" workbookViewId="0">
      <pane ySplit="4" topLeftCell="A5" activePane="bottomLeft" state="frozen"/>
      <selection activeCell="H22" sqref="H22"/>
      <selection pane="bottomLeft" activeCell="A5" sqref="A5"/>
    </sheetView>
  </sheetViews>
  <sheetFormatPr defaultRowHeight="12.75"/>
  <cols>
    <col min="1" max="1" width="5" customWidth="1"/>
    <col min="2" max="2" width="2.5703125" customWidth="1"/>
    <col min="3" max="3" width="6" customWidth="1"/>
    <col min="4" max="4" width="2.28515625" customWidth="1"/>
    <col min="5" max="5" width="2.7109375" customWidth="1"/>
    <col min="6" max="6" width="34.5703125" customWidth="1"/>
    <col min="7" max="7" width="18" customWidth="1"/>
    <col min="8" max="8" width="18.42578125" customWidth="1"/>
    <col min="9" max="12" width="16" customWidth="1"/>
    <col min="13" max="13" width="17.85546875" customWidth="1"/>
    <col min="14" max="14" width="6.85546875" customWidth="1"/>
  </cols>
  <sheetData>
    <row r="1" spans="1:14" ht="15" customHeight="1">
      <c r="A1" s="1210"/>
      <c r="B1" s="735"/>
      <c r="C1" s="735"/>
      <c r="D1" s="735"/>
      <c r="E1" s="735"/>
      <c r="F1" s="735"/>
      <c r="G1" s="735"/>
      <c r="H1" s="735"/>
      <c r="I1" s="1179" t="s">
        <v>89</v>
      </c>
      <c r="J1" s="730"/>
      <c r="K1" s="1606" t="s">
        <v>90</v>
      </c>
      <c r="L1" s="1607"/>
      <c r="M1" s="1180">
        <f>+'F1. RAB'!$R1</f>
        <v>45954</v>
      </c>
      <c r="N1" s="835"/>
    </row>
    <row r="2" spans="1:14" ht="21">
      <c r="A2" s="394" t="s">
        <v>1342</v>
      </c>
      <c r="B2" s="38"/>
      <c r="C2" s="25"/>
      <c r="D2" s="25"/>
      <c r="E2" s="25"/>
      <c r="F2" s="25"/>
      <c r="G2" s="25"/>
      <c r="H2" s="25"/>
      <c r="I2" s="406"/>
      <c r="J2" s="787"/>
      <c r="K2" s="1305" t="s">
        <v>50</v>
      </c>
      <c r="L2" s="1306"/>
      <c r="M2" s="1307">
        <f>+'F1. RAB'!$R2</f>
        <v>45838</v>
      </c>
      <c r="N2" s="865"/>
    </row>
    <row r="3" spans="1:14" ht="15.75" customHeight="1">
      <c r="A3" s="1604"/>
      <c r="B3" s="1605"/>
      <c r="C3" s="1605"/>
      <c r="D3" s="1605"/>
      <c r="E3" s="1605"/>
      <c r="F3" s="1605"/>
      <c r="G3" s="1605"/>
      <c r="H3" s="1605"/>
      <c r="I3" s="1605"/>
      <c r="J3" s="1605"/>
      <c r="K3" s="39"/>
      <c r="L3" s="39"/>
      <c r="M3" s="39"/>
      <c r="N3" s="861"/>
    </row>
    <row r="4" spans="1:14" ht="15" customHeight="1">
      <c r="A4" s="26" t="s">
        <v>93</v>
      </c>
      <c r="B4" s="795"/>
      <c r="C4" s="791"/>
      <c r="D4" s="796"/>
      <c r="E4" s="796"/>
      <c r="F4" s="796"/>
      <c r="G4" s="796"/>
      <c r="H4" s="796"/>
      <c r="I4" s="796"/>
      <c r="J4" s="796"/>
      <c r="K4" s="796"/>
      <c r="L4" s="796"/>
      <c r="M4" s="796"/>
      <c r="N4" s="40"/>
    </row>
    <row r="5" spans="1:14" ht="42.75" customHeight="1">
      <c r="A5" s="58">
        <f>ROW()</f>
        <v>5</v>
      </c>
      <c r="B5" s="48"/>
      <c r="C5" s="65" t="s">
        <v>1343</v>
      </c>
      <c r="D5" s="9"/>
      <c r="E5" s="12"/>
      <c r="F5" s="12"/>
      <c r="G5" s="1603"/>
      <c r="H5" s="1603"/>
      <c r="I5" s="1603"/>
      <c r="J5" s="1603"/>
      <c r="K5" s="1603"/>
      <c r="L5" s="1603"/>
      <c r="M5" s="815"/>
      <c r="N5" s="1312"/>
    </row>
    <row r="6" spans="1:14" ht="16.149999999999999" customHeight="1">
      <c r="A6" s="58">
        <f>ROW()</f>
        <v>6</v>
      </c>
      <c r="B6" s="48"/>
      <c r="C6" s="13"/>
      <c r="D6" s="13"/>
      <c r="E6" s="90"/>
      <c r="F6" s="12"/>
      <c r="G6" s="152" t="s">
        <v>96</v>
      </c>
      <c r="H6" s="152" t="s">
        <v>97</v>
      </c>
      <c r="I6" s="152" t="s">
        <v>98</v>
      </c>
      <c r="J6" s="152" t="s">
        <v>99</v>
      </c>
      <c r="K6" s="152" t="s">
        <v>100</v>
      </c>
      <c r="L6" s="152"/>
      <c r="M6" s="9"/>
      <c r="N6" s="850"/>
    </row>
    <row r="7" spans="1:14" ht="16.149999999999999" customHeight="1">
      <c r="A7" s="58">
        <f>ROW()</f>
        <v>7</v>
      </c>
      <c r="B7" s="48"/>
      <c r="C7" s="13"/>
      <c r="D7" s="21" t="s">
        <v>1344</v>
      </c>
      <c r="E7" s="13"/>
      <c r="F7" s="91"/>
      <c r="G7" s="152" t="s">
        <v>1345</v>
      </c>
      <c r="H7" s="152" t="s">
        <v>1345</v>
      </c>
      <c r="I7" s="152" t="s">
        <v>1345</v>
      </c>
      <c r="J7" s="152" t="s">
        <v>1345</v>
      </c>
      <c r="K7" s="152" t="s">
        <v>1345</v>
      </c>
      <c r="L7" s="152"/>
      <c r="M7" s="12"/>
      <c r="N7" s="850"/>
    </row>
    <row r="8" spans="1:14" ht="16.149999999999999" customHeight="1">
      <c r="A8" s="58">
        <f>ROW()</f>
        <v>8</v>
      </c>
      <c r="B8" s="48"/>
      <c r="C8" s="13"/>
      <c r="D8" s="21"/>
      <c r="E8" s="148" t="s">
        <v>1346</v>
      </c>
      <c r="F8" s="12"/>
      <c r="G8" s="1313">
        <v>37924.371864202236</v>
      </c>
      <c r="H8" s="1313">
        <v>37621.263462665775</v>
      </c>
      <c r="I8" s="1313">
        <v>37945.854641554179</v>
      </c>
      <c r="J8" s="1313">
        <v>38372.640119999996</v>
      </c>
      <c r="K8" s="1313">
        <v>37143.1</v>
      </c>
      <c r="L8" s="658"/>
      <c r="M8" s="12"/>
      <c r="N8" s="850"/>
    </row>
    <row r="9" spans="1:14" ht="16.149999999999999" customHeight="1">
      <c r="A9" s="58">
        <f>ROW()</f>
        <v>9</v>
      </c>
      <c r="B9" s="48"/>
      <c r="C9" s="13"/>
      <c r="D9" s="1195"/>
      <c r="E9" s="198" t="s">
        <v>1347</v>
      </c>
      <c r="F9" s="12"/>
      <c r="G9" s="1313">
        <v>31000.769570667973</v>
      </c>
      <c r="H9" s="1313">
        <v>30875.858486729554</v>
      </c>
      <c r="I9" s="1313">
        <v>31115.532690152129</v>
      </c>
      <c r="J9" s="1313">
        <v>32002.875220000002</v>
      </c>
      <c r="K9" s="1313">
        <v>31521.74</v>
      </c>
      <c r="L9" s="658"/>
      <c r="M9" s="12"/>
      <c r="N9" s="850"/>
    </row>
    <row r="10" spans="1:14" ht="16.149999999999999" customHeight="1">
      <c r="A10" s="58">
        <f>ROW()</f>
        <v>10</v>
      </c>
      <c r="B10" s="48"/>
      <c r="C10" s="13"/>
      <c r="D10" s="1195"/>
      <c r="E10" s="198" t="s">
        <v>1348</v>
      </c>
      <c r="F10" s="12"/>
      <c r="G10" s="1313">
        <v>6974.5021539677909</v>
      </c>
      <c r="H10" s="1313">
        <v>6698.3161906144396</v>
      </c>
      <c r="I10" s="1313">
        <v>6541.407646006438</v>
      </c>
      <c r="J10" s="1313">
        <v>6342.2660569999998</v>
      </c>
      <c r="K10" s="1313">
        <v>5563.82</v>
      </c>
      <c r="L10" s="658"/>
      <c r="M10" s="12"/>
      <c r="N10" s="850"/>
    </row>
    <row r="11" spans="1:14" ht="16.149999999999999" customHeight="1">
      <c r="A11" s="58">
        <f>ROW()</f>
        <v>11</v>
      </c>
      <c r="B11" s="48"/>
      <c r="C11" s="13"/>
      <c r="D11" s="13"/>
      <c r="E11" s="199" t="s">
        <v>1349</v>
      </c>
      <c r="F11" s="12"/>
      <c r="G11" s="1313">
        <v>2043.0672281213035</v>
      </c>
      <c r="H11" s="1313">
        <v>3206.1182524280657</v>
      </c>
      <c r="I11" s="1313">
        <v>3445.7201947361486</v>
      </c>
      <c r="J11" s="1313">
        <v>2324.3043560000001</v>
      </c>
      <c r="K11" s="1313">
        <v>2017.41</v>
      </c>
      <c r="L11" s="658"/>
      <c r="M11" s="12"/>
      <c r="N11" s="850"/>
    </row>
    <row r="12" spans="1:14" ht="16.149999999999999" customHeight="1">
      <c r="A12" s="58">
        <f>ROW()</f>
        <v>12</v>
      </c>
      <c r="B12" s="48"/>
      <c r="C12" s="13"/>
      <c r="D12" s="13"/>
      <c r="E12" s="200" t="s">
        <v>1350</v>
      </c>
      <c r="F12" s="12"/>
      <c r="G12" s="1313">
        <v>315.19487686513997</v>
      </c>
      <c r="H12" s="1313">
        <v>171.2782715845359</v>
      </c>
      <c r="I12" s="1313">
        <v>208.46491538224916</v>
      </c>
      <c r="J12" s="1313">
        <v>380.48341540000001</v>
      </c>
      <c r="K12" s="1313">
        <v>745.26</v>
      </c>
      <c r="L12" s="658"/>
      <c r="M12" s="12"/>
      <c r="N12" s="850"/>
    </row>
    <row r="13" spans="1:14" ht="16.149999999999999" customHeight="1">
      <c r="A13" s="58">
        <f>ROW()</f>
        <v>13</v>
      </c>
      <c r="B13" s="48"/>
      <c r="C13" s="13"/>
      <c r="D13" s="13"/>
      <c r="E13" s="200" t="s">
        <v>1351</v>
      </c>
      <c r="F13" s="12"/>
      <c r="G13" s="1313">
        <v>73.297981590448586</v>
      </c>
      <c r="H13" s="1313">
        <v>122.21749577505963</v>
      </c>
      <c r="I13" s="1313">
        <v>136.85364790822123</v>
      </c>
      <c r="J13" s="1313">
        <v>90.300748909999996</v>
      </c>
      <c r="K13" s="1313">
        <v>95.94</v>
      </c>
      <c r="L13" s="658"/>
      <c r="M13" s="12"/>
      <c r="N13" s="850"/>
    </row>
    <row r="14" spans="1:14" ht="16.149999999999999" customHeight="1">
      <c r="A14" s="58">
        <f>ROW()</f>
        <v>14</v>
      </c>
      <c r="B14" s="48"/>
      <c r="C14" s="13"/>
      <c r="D14" s="13"/>
      <c r="E14" s="200" t="s">
        <v>1352</v>
      </c>
      <c r="F14" s="12"/>
      <c r="G14" s="1313">
        <v>1217.6864606868292</v>
      </c>
      <c r="H14" s="1313">
        <v>1314.0606666108888</v>
      </c>
      <c r="I14" s="1313">
        <v>1361.8534732051753</v>
      </c>
      <c r="J14" s="1313">
        <v>1240.901102</v>
      </c>
      <c r="K14" s="1313">
        <v>1311.68</v>
      </c>
      <c r="L14" s="658"/>
      <c r="M14" s="12"/>
      <c r="N14" s="850"/>
    </row>
    <row r="15" spans="1:14" ht="16.149999999999999" customHeight="1">
      <c r="A15" s="58">
        <f>ROW()</f>
        <v>15</v>
      </c>
      <c r="B15" s="48"/>
      <c r="C15" s="13"/>
      <c r="D15" s="13"/>
      <c r="E15" s="200"/>
      <c r="F15" s="12"/>
      <c r="G15" s="197"/>
      <c r="H15" s="197"/>
      <c r="I15" s="197"/>
      <c r="J15" s="197"/>
      <c r="K15" s="197"/>
      <c r="L15" s="197"/>
      <c r="M15" s="12"/>
      <c r="N15" s="850"/>
    </row>
    <row r="16" spans="1:14" ht="16.149999999999999" customHeight="1">
      <c r="A16" s="58"/>
      <c r="B16" s="48"/>
      <c r="C16" s="13"/>
      <c r="D16" s="13"/>
      <c r="E16" s="200"/>
      <c r="F16" s="12"/>
      <c r="G16" s="152" t="s">
        <v>96</v>
      </c>
      <c r="H16" s="152" t="s">
        <v>97</v>
      </c>
      <c r="I16" s="152" t="s">
        <v>98</v>
      </c>
      <c r="J16" s="152" t="s">
        <v>99</v>
      </c>
      <c r="K16" s="152" t="s">
        <v>100</v>
      </c>
      <c r="L16" s="152"/>
      <c r="M16" s="12"/>
      <c r="N16" s="850"/>
    </row>
    <row r="17" spans="1:14" ht="16.149999999999999" customHeight="1">
      <c r="A17" s="58">
        <f>ROW()</f>
        <v>17</v>
      </c>
      <c r="B17" s="48"/>
      <c r="C17" s="13"/>
      <c r="D17" s="21" t="s">
        <v>1353</v>
      </c>
      <c r="E17" s="199"/>
      <c r="F17" s="12"/>
      <c r="G17" s="152" t="s">
        <v>175</v>
      </c>
      <c r="H17" s="152" t="s">
        <v>175</v>
      </c>
      <c r="I17" s="152" t="s">
        <v>175</v>
      </c>
      <c r="J17" s="152" t="s">
        <v>175</v>
      </c>
      <c r="K17" s="152" t="s">
        <v>175</v>
      </c>
      <c r="L17" s="152"/>
      <c r="M17" s="12"/>
      <c r="N17" s="850"/>
    </row>
    <row r="18" spans="1:14" ht="16.149999999999999" customHeight="1">
      <c r="A18" s="58">
        <f>ROW()</f>
        <v>18</v>
      </c>
      <c r="B18" s="48"/>
      <c r="C18" s="13"/>
      <c r="D18" s="21"/>
      <c r="E18" s="148" t="s">
        <v>1346</v>
      </c>
      <c r="F18" s="12"/>
      <c r="G18" s="1313">
        <v>6594.9657486773285</v>
      </c>
      <c r="H18" s="1313">
        <v>6741.6326072479042</v>
      </c>
      <c r="I18" s="1313">
        <v>6674.0215350772742</v>
      </c>
      <c r="J18" s="1313">
        <v>6864.13</v>
      </c>
      <c r="K18" s="1313">
        <v>6632.69</v>
      </c>
      <c r="L18" s="658"/>
      <c r="M18" s="12"/>
      <c r="N18" s="850"/>
    </row>
    <row r="19" spans="1:14" ht="16.149999999999999" customHeight="1">
      <c r="A19" s="58">
        <f>ROW()</f>
        <v>19</v>
      </c>
      <c r="B19" s="48"/>
      <c r="C19" s="13"/>
      <c r="D19" s="12"/>
      <c r="E19" s="198" t="s">
        <v>1347</v>
      </c>
      <c r="F19" s="12"/>
      <c r="G19" s="1313">
        <v>5781.5361203671746</v>
      </c>
      <c r="H19" s="1313">
        <v>5924.4379539363745</v>
      </c>
      <c r="I19" s="1313">
        <v>5764.7682592135889</v>
      </c>
      <c r="J19" s="1313">
        <v>5965.03</v>
      </c>
      <c r="K19" s="1313">
        <v>5834.4</v>
      </c>
      <c r="L19" s="658"/>
      <c r="M19" s="12"/>
      <c r="N19" s="850"/>
    </row>
    <row r="20" spans="1:14" ht="16.149999999999999" customHeight="1">
      <c r="A20" s="58">
        <f>ROW()</f>
        <v>20</v>
      </c>
      <c r="B20" s="48"/>
      <c r="C20" s="13"/>
      <c r="D20" s="12"/>
      <c r="E20" s="198" t="s">
        <v>1348</v>
      </c>
      <c r="F20" s="12"/>
      <c r="G20" s="1313">
        <v>889.51486831144996</v>
      </c>
      <c r="H20" s="1313">
        <v>833.34399329446808</v>
      </c>
      <c r="I20" s="1313">
        <v>821.05550858064805</v>
      </c>
      <c r="J20" s="1313">
        <v>788.65</v>
      </c>
      <c r="K20" s="1313">
        <v>742.99</v>
      </c>
      <c r="L20" s="658"/>
      <c r="M20" s="12"/>
      <c r="N20" s="850"/>
    </row>
    <row r="21" spans="1:14" ht="16.149999999999999" customHeight="1">
      <c r="A21" s="58">
        <f>ROW()</f>
        <v>21</v>
      </c>
      <c r="B21" s="48"/>
      <c r="C21" s="13"/>
      <c r="D21" s="12"/>
      <c r="E21" s="199" t="s">
        <v>1349</v>
      </c>
      <c r="F21" s="12"/>
      <c r="G21" s="1313">
        <v>829.08409374999997</v>
      </c>
      <c r="H21" s="1313">
        <v>1025.1600000000001</v>
      </c>
      <c r="I21" s="1313">
        <v>1108.9106093749999</v>
      </c>
      <c r="J21" s="1313">
        <v>932.38</v>
      </c>
      <c r="K21" s="1313">
        <v>999.78</v>
      </c>
      <c r="L21" s="658"/>
      <c r="M21" s="12"/>
      <c r="N21" s="850"/>
    </row>
    <row r="22" spans="1:14" ht="16.149999999999999" customHeight="1">
      <c r="A22" s="58">
        <f>ROW()</f>
        <v>22</v>
      </c>
      <c r="B22" s="48"/>
      <c r="C22" s="13"/>
      <c r="D22" s="12"/>
      <c r="E22" s="200" t="s">
        <v>1350</v>
      </c>
      <c r="F22" s="12"/>
      <c r="G22" s="1313">
        <v>478.09213281249998</v>
      </c>
      <c r="H22" s="1313">
        <v>542.04453124999998</v>
      </c>
      <c r="I22" s="1313">
        <v>687.39492187500002</v>
      </c>
      <c r="J22" s="1313">
        <v>578.5</v>
      </c>
      <c r="K22" s="1313">
        <v>765.93</v>
      </c>
      <c r="L22" s="658"/>
      <c r="M22" s="12"/>
      <c r="N22" s="850"/>
    </row>
    <row r="23" spans="1:14" ht="16.149999999999999" customHeight="1">
      <c r="A23" s="58">
        <f>ROW()</f>
        <v>23</v>
      </c>
      <c r="B23" s="48"/>
      <c r="C23" s="13"/>
      <c r="D23" s="12"/>
      <c r="E23" s="200" t="s">
        <v>1351</v>
      </c>
      <c r="F23" s="12"/>
      <c r="G23" s="1313">
        <v>37.640859374999998</v>
      </c>
      <c r="H23" s="1313">
        <v>57.425484375000003</v>
      </c>
      <c r="I23" s="1313">
        <v>66.096031249999996</v>
      </c>
      <c r="J23" s="1313">
        <v>46.84</v>
      </c>
      <c r="K23" s="1313">
        <v>55.16</v>
      </c>
      <c r="L23" s="658"/>
      <c r="M23" s="12"/>
      <c r="N23" s="850"/>
    </row>
    <row r="24" spans="1:14" ht="16.149999999999999" customHeight="1">
      <c r="A24" s="58">
        <f>ROW()</f>
        <v>24</v>
      </c>
      <c r="B24" s="48"/>
      <c r="C24" s="13"/>
      <c r="D24" s="12"/>
      <c r="E24" s="200" t="s">
        <v>1352</v>
      </c>
      <c r="F24" s="12"/>
      <c r="G24" s="1313">
        <v>241.40575465462729</v>
      </c>
      <c r="H24" s="1313">
        <v>286.01149766582995</v>
      </c>
      <c r="I24" s="1313">
        <v>281.12473555111791</v>
      </c>
      <c r="J24" s="1313">
        <v>264.12</v>
      </c>
      <c r="K24" s="1313">
        <v>268</v>
      </c>
      <c r="L24" s="658"/>
      <c r="M24" s="12"/>
      <c r="N24" s="850"/>
    </row>
    <row r="25" spans="1:14">
      <c r="A25" s="58">
        <f>ROW()</f>
        <v>25</v>
      </c>
      <c r="B25" s="48"/>
      <c r="C25" s="12"/>
      <c r="D25" s="12"/>
      <c r="E25" s="13"/>
      <c r="F25" s="12"/>
      <c r="G25" s="12"/>
      <c r="H25" s="12"/>
      <c r="I25" s="12"/>
      <c r="J25" s="12"/>
      <c r="K25" s="12"/>
      <c r="L25" s="12"/>
      <c r="M25" s="12"/>
      <c r="N25" s="857"/>
    </row>
    <row r="26" spans="1:14" ht="18" customHeight="1">
      <c r="A26" s="58">
        <f>ROW()</f>
        <v>26</v>
      </c>
      <c r="B26" s="816"/>
      <c r="C26" s="817"/>
      <c r="D26" s="817"/>
      <c r="E26" s="817"/>
      <c r="F26" s="817"/>
      <c r="G26" s="817"/>
      <c r="H26" s="817"/>
      <c r="I26" s="817"/>
      <c r="J26" s="817"/>
      <c r="K26" s="817"/>
      <c r="L26" s="817"/>
      <c r="M26" s="817"/>
      <c r="N26" s="17"/>
    </row>
  </sheetData>
  <sheetProtection formatColumns="0" formatRows="0"/>
  <mergeCells count="3">
    <mergeCell ref="G5:L5"/>
    <mergeCell ref="A3:J3"/>
    <mergeCell ref="K1:L1"/>
  </mergeCells>
  <dataValidations count="1">
    <dataValidation type="date" operator="greaterThan" allowBlank="1" showInputMessage="1" showErrorMessage="1" errorTitle="Date entry" error="Dates after 1 January 2011 accepted" promptTitle="Date entry" prompt=" " sqref="L2 M1:M2" xr:uid="{FF8EF140-3161-48BF-98C0-6AD43EE5F6B6}">
      <formula1>40544</formula1>
    </dataValidation>
  </dataValidations>
  <pageMargins left="0.25" right="0.25" top="0.75" bottom="0.75" header="0.3" footer="0.3"/>
  <pageSetup paperSize="9" scale="89" fitToHeight="0" orientation="landscape" cellComments="asDisplayed"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67B4-1EC9-4F5D-9B84-2FEC62209A37}">
  <sheetPr>
    <tabColor rgb="FF92D050"/>
    <pageSetUpPr fitToPage="1"/>
  </sheetPr>
  <dimension ref="A1:U369"/>
  <sheetViews>
    <sheetView showGridLines="0" view="pageBreakPreview" topLeftCell="F1" zoomScale="89" zoomScaleNormal="85" zoomScaleSheetLayoutView="55" workbookViewId="0">
      <pane ySplit="4" topLeftCell="A141" activePane="bottomLeft" state="frozen"/>
      <selection activeCell="H22" sqref="H22"/>
      <selection pane="bottomLeft" activeCell="A5" sqref="A5"/>
    </sheetView>
  </sheetViews>
  <sheetFormatPr defaultRowHeight="12.75"/>
  <cols>
    <col min="1" max="1" width="4.7109375" customWidth="1"/>
    <col min="2" max="2" width="2.42578125" customWidth="1"/>
    <col min="3" max="3" width="1.85546875" customWidth="1"/>
    <col min="4" max="4" width="53" customWidth="1"/>
    <col min="5" max="7" width="17.28515625" customWidth="1"/>
    <col min="8" max="15" width="11.42578125" customWidth="1"/>
    <col min="16" max="16" width="13" customWidth="1"/>
    <col min="17" max="17" width="23.42578125" customWidth="1"/>
    <col min="18" max="18" width="59.140625" customWidth="1"/>
    <col min="19" max="19" width="8.5703125" customWidth="1"/>
  </cols>
  <sheetData>
    <row r="1" spans="1:19" ht="15" customHeight="1">
      <c r="A1" s="1314"/>
      <c r="B1" s="818"/>
      <c r="C1" s="818"/>
      <c r="D1" s="818"/>
      <c r="E1" s="818"/>
      <c r="F1" s="818"/>
      <c r="G1" s="818"/>
      <c r="H1" s="818"/>
      <c r="I1" s="818"/>
      <c r="J1" s="818"/>
      <c r="K1" s="818"/>
      <c r="L1" s="818"/>
      <c r="M1" s="1315" t="s">
        <v>89</v>
      </c>
      <c r="N1" s="730"/>
      <c r="O1" s="1627" t="s">
        <v>90</v>
      </c>
      <c r="P1" s="1628"/>
      <c r="Q1" s="1180">
        <f>+'F1. RAB'!$R1</f>
        <v>45954</v>
      </c>
      <c r="R1" s="39"/>
      <c r="S1" s="864"/>
    </row>
    <row r="2" spans="1:19" ht="21">
      <c r="A2" s="695" t="s">
        <v>1354</v>
      </c>
      <c r="B2" s="696"/>
      <c r="C2" s="381"/>
      <c r="D2" s="381"/>
      <c r="E2" s="381"/>
      <c r="F2" s="381"/>
      <c r="G2" s="381"/>
      <c r="H2" s="22"/>
      <c r="I2" s="381"/>
      <c r="J2" s="381"/>
      <c r="K2" s="381"/>
      <c r="L2" s="381"/>
      <c r="M2" s="406"/>
      <c r="N2" s="787"/>
      <c r="O2" s="1316" t="s">
        <v>50</v>
      </c>
      <c r="P2" s="1317"/>
      <c r="Q2" s="1318">
        <f>+'F1. RAB'!$R2</f>
        <v>45838</v>
      </c>
      <c r="R2" s="39"/>
      <c r="S2" s="864"/>
    </row>
    <row r="3" spans="1:19" ht="15.75" customHeight="1">
      <c r="A3" s="1522" t="s">
        <v>1355</v>
      </c>
      <c r="B3" s="1523"/>
      <c r="C3" s="1523"/>
      <c r="D3" s="1523"/>
      <c r="E3" s="1523"/>
      <c r="F3" s="1523"/>
      <c r="G3" s="39"/>
      <c r="H3" s="39"/>
      <c r="I3" s="39"/>
      <c r="J3" s="39"/>
      <c r="K3" s="39"/>
      <c r="L3" s="39"/>
      <c r="M3" s="39"/>
      <c r="N3" s="39"/>
      <c r="O3" s="39"/>
      <c r="P3" s="39"/>
      <c r="Q3" s="39"/>
      <c r="R3" s="39"/>
      <c r="S3" s="864"/>
    </row>
    <row r="4" spans="1:19" ht="15" customHeight="1">
      <c r="A4" s="26" t="s">
        <v>93</v>
      </c>
      <c r="B4" s="795"/>
      <c r="C4" s="791"/>
      <c r="D4" s="959"/>
      <c r="E4" s="959"/>
      <c r="F4" s="819"/>
      <c r="G4" s="819"/>
      <c r="H4" s="819"/>
      <c r="I4" s="819"/>
      <c r="J4" s="819"/>
      <c r="K4" s="819"/>
      <c r="L4" s="819"/>
      <c r="M4" s="819"/>
      <c r="N4" s="381"/>
      <c r="O4" s="381"/>
      <c r="P4" s="381"/>
      <c r="Q4" s="381"/>
      <c r="R4" s="381"/>
      <c r="S4" s="864"/>
    </row>
    <row r="5" spans="1:19" ht="31.5" customHeight="1">
      <c r="A5" s="697">
        <f>ROW()</f>
        <v>5</v>
      </c>
      <c r="B5" s="698"/>
      <c r="C5" s="820" t="s">
        <v>1356</v>
      </c>
      <c r="D5" s="821"/>
      <c r="E5" s="821"/>
      <c r="F5" s="821"/>
      <c r="G5" s="821"/>
      <c r="H5" s="821"/>
      <c r="I5" s="821"/>
      <c r="J5" s="821"/>
      <c r="K5" s="821"/>
      <c r="L5" s="12"/>
      <c r="M5" s="12"/>
      <c r="N5" s="12"/>
      <c r="O5" s="12"/>
      <c r="P5" s="12"/>
      <c r="Q5" s="12"/>
      <c r="R5" s="12"/>
      <c r="S5" s="850"/>
    </row>
    <row r="6" spans="1:19" ht="15.75" customHeight="1">
      <c r="A6" s="697">
        <f>ROW()</f>
        <v>6</v>
      </c>
      <c r="B6" s="698"/>
      <c r="C6" s="65"/>
      <c r="D6" s="65"/>
      <c r="E6" s="65"/>
      <c r="F6" s="291"/>
      <c r="G6" s="291"/>
      <c r="H6" s="291"/>
      <c r="I6" s="291"/>
      <c r="J6" s="291"/>
      <c r="K6" s="291"/>
      <c r="L6" s="7"/>
      <c r="M6" s="7"/>
      <c r="N6" s="7"/>
      <c r="O6" s="7"/>
      <c r="P6" s="7"/>
      <c r="Q6" s="12"/>
      <c r="R6" s="12"/>
      <c r="S6" s="850"/>
    </row>
    <row r="7" spans="1:19" ht="31.5">
      <c r="A7" s="697">
        <f>ROW()</f>
        <v>7</v>
      </c>
      <c r="B7" s="698"/>
      <c r="C7" s="65"/>
      <c r="D7" s="12"/>
      <c r="E7" s="187" t="s">
        <v>1357</v>
      </c>
      <c r="F7" s="705" t="s">
        <v>1358</v>
      </c>
      <c r="G7" s="1629" t="s">
        <v>1359</v>
      </c>
      <c r="H7" s="1629"/>
      <c r="I7" s="1629"/>
      <c r="J7" s="1629"/>
      <c r="K7" s="1629"/>
      <c r="L7" s="1629"/>
      <c r="M7" s="1629"/>
      <c r="N7" s="1629"/>
      <c r="O7" s="1629"/>
      <c r="P7" s="1629"/>
      <c r="Q7" s="706"/>
      <c r="R7" s="706"/>
      <c r="S7" s="906"/>
    </row>
    <row r="8" spans="1:19" ht="16.149999999999999" customHeight="1">
      <c r="A8" s="697">
        <f>ROW()</f>
        <v>8</v>
      </c>
      <c r="B8" s="698"/>
      <c r="C8" s="12"/>
      <c r="D8" s="707" t="s">
        <v>1360</v>
      </c>
      <c r="E8" s="152" t="s">
        <v>100</v>
      </c>
      <c r="F8" s="152" t="s">
        <v>100</v>
      </c>
      <c r="G8" s="152" t="s">
        <v>483</v>
      </c>
      <c r="H8" s="152" t="s">
        <v>484</v>
      </c>
      <c r="I8" s="152" t="s">
        <v>485</v>
      </c>
      <c r="J8" s="152" t="s">
        <v>486</v>
      </c>
      <c r="K8" s="152" t="s">
        <v>487</v>
      </c>
      <c r="L8" s="152" t="s">
        <v>488</v>
      </c>
      <c r="M8" s="152" t="s">
        <v>489</v>
      </c>
      <c r="N8" s="708" t="s">
        <v>490</v>
      </c>
      <c r="O8" s="709" t="s">
        <v>1361</v>
      </c>
      <c r="P8" s="709" t="s">
        <v>1362</v>
      </c>
      <c r="Q8" s="1630" t="s">
        <v>1363</v>
      </c>
      <c r="R8" s="1630"/>
      <c r="S8" s="907"/>
    </row>
    <row r="9" spans="1:19" ht="30" customHeight="1">
      <c r="A9" s="697">
        <f>ROW()</f>
        <v>9</v>
      </c>
      <c r="B9" s="698"/>
      <c r="C9" s="13"/>
      <c r="D9" s="710" t="s">
        <v>708</v>
      </c>
      <c r="E9" s="1319" t="s">
        <v>1166</v>
      </c>
      <c r="F9" s="1320">
        <v>36</v>
      </c>
      <c r="G9" s="1321">
        <v>25</v>
      </c>
      <c r="H9" s="1322">
        <v>25</v>
      </c>
      <c r="I9" s="1322">
        <v>31</v>
      </c>
      <c r="J9" s="1322">
        <v>31</v>
      </c>
      <c r="K9" s="1322">
        <v>75</v>
      </c>
      <c r="L9" s="1322">
        <v>77</v>
      </c>
      <c r="M9" s="1322">
        <v>77</v>
      </c>
      <c r="N9" s="1322">
        <v>78</v>
      </c>
      <c r="O9" s="1322">
        <v>79</v>
      </c>
      <c r="P9" s="1322">
        <v>80</v>
      </c>
      <c r="Q9" s="1625" t="s">
        <v>1364</v>
      </c>
      <c r="R9" s="1626"/>
      <c r="S9" s="908"/>
    </row>
    <row r="10" spans="1:19" ht="18" customHeight="1">
      <c r="A10" s="697">
        <f>ROW()</f>
        <v>10</v>
      </c>
      <c r="B10" s="698"/>
      <c r="C10" s="13"/>
      <c r="D10" s="710" t="s">
        <v>916</v>
      </c>
      <c r="E10" s="1319" t="s">
        <v>1166</v>
      </c>
      <c r="F10" s="1320">
        <v>71.959999080000003</v>
      </c>
      <c r="G10" s="1321">
        <v>78</v>
      </c>
      <c r="H10" s="1322">
        <v>80</v>
      </c>
      <c r="I10" s="1322">
        <v>81</v>
      </c>
      <c r="J10" s="1322">
        <v>83</v>
      </c>
      <c r="K10" s="1322">
        <v>84</v>
      </c>
      <c r="L10" s="1322">
        <v>85</v>
      </c>
      <c r="M10" s="1322">
        <v>87</v>
      </c>
      <c r="N10" s="1322">
        <v>88</v>
      </c>
      <c r="O10" s="1322">
        <v>89</v>
      </c>
      <c r="P10" s="1322">
        <v>90</v>
      </c>
      <c r="Q10" s="1625" t="s">
        <v>1365</v>
      </c>
      <c r="R10" s="1626"/>
      <c r="S10" s="908"/>
    </row>
    <row r="11" spans="1:19" ht="17.100000000000001" customHeight="1">
      <c r="A11" s="697">
        <f>ROW()</f>
        <v>11</v>
      </c>
      <c r="B11" s="698"/>
      <c r="C11" s="13"/>
      <c r="D11" s="710" t="s">
        <v>773</v>
      </c>
      <c r="E11" s="1319" t="s">
        <v>422</v>
      </c>
      <c r="F11" s="1320">
        <v>110.81</v>
      </c>
      <c r="G11" s="1321">
        <v>126</v>
      </c>
      <c r="H11" s="1322">
        <v>127</v>
      </c>
      <c r="I11" s="1322">
        <v>128</v>
      </c>
      <c r="J11" s="1322">
        <v>129</v>
      </c>
      <c r="K11" s="1322">
        <v>130</v>
      </c>
      <c r="L11" s="1322">
        <v>131</v>
      </c>
      <c r="M11" s="1322">
        <v>131</v>
      </c>
      <c r="N11" s="1322">
        <v>132</v>
      </c>
      <c r="O11" s="1322">
        <v>132</v>
      </c>
      <c r="P11" s="1322">
        <v>132</v>
      </c>
      <c r="Q11" s="1625" t="s">
        <v>1366</v>
      </c>
      <c r="R11" s="1626"/>
      <c r="S11" s="908"/>
    </row>
    <row r="12" spans="1:19" ht="15">
      <c r="A12" s="697">
        <f>ROW()</f>
        <v>12</v>
      </c>
      <c r="B12" s="698"/>
      <c r="C12" s="13"/>
      <c r="D12" s="710" t="s">
        <v>775</v>
      </c>
      <c r="E12" s="1319" t="s">
        <v>1166</v>
      </c>
      <c r="F12" s="1320">
        <v>22.2</v>
      </c>
      <c r="G12" s="1321">
        <v>24</v>
      </c>
      <c r="H12" s="1322">
        <v>25</v>
      </c>
      <c r="I12" s="1322">
        <v>25</v>
      </c>
      <c r="J12" s="1322">
        <v>26</v>
      </c>
      <c r="K12" s="1322">
        <v>26</v>
      </c>
      <c r="L12" s="1322">
        <v>27</v>
      </c>
      <c r="M12" s="1322">
        <v>27</v>
      </c>
      <c r="N12" s="1322">
        <v>28</v>
      </c>
      <c r="O12" s="1322">
        <v>28</v>
      </c>
      <c r="P12" s="1322">
        <v>29</v>
      </c>
      <c r="Q12" s="1625" t="s">
        <v>1367</v>
      </c>
      <c r="R12" s="1626"/>
      <c r="S12" s="908"/>
    </row>
    <row r="13" spans="1:19" ht="18" customHeight="1">
      <c r="A13" s="697">
        <f>ROW()</f>
        <v>13</v>
      </c>
      <c r="B13" s="698"/>
      <c r="C13" s="13"/>
      <c r="D13" s="710" t="s">
        <v>992</v>
      </c>
      <c r="E13" s="1319" t="s">
        <v>1173</v>
      </c>
      <c r="F13" s="1320">
        <v>39.630000000000003</v>
      </c>
      <c r="G13" s="1321">
        <v>45</v>
      </c>
      <c r="H13" s="1322">
        <v>47</v>
      </c>
      <c r="I13" s="1322">
        <v>48</v>
      </c>
      <c r="J13" s="1322">
        <v>49</v>
      </c>
      <c r="K13" s="1322">
        <v>51</v>
      </c>
      <c r="L13" s="1322">
        <v>53</v>
      </c>
      <c r="M13" s="1322">
        <v>55</v>
      </c>
      <c r="N13" s="1322">
        <v>58</v>
      </c>
      <c r="O13" s="1322">
        <v>59</v>
      </c>
      <c r="P13" s="1322">
        <v>61</v>
      </c>
      <c r="Q13" s="1625" t="s">
        <v>1368</v>
      </c>
      <c r="R13" s="1626"/>
      <c r="S13" s="908"/>
    </row>
    <row r="14" spans="1:19" ht="60.6" customHeight="1">
      <c r="A14" s="697">
        <f>ROW()</f>
        <v>14</v>
      </c>
      <c r="B14" s="698"/>
      <c r="C14" s="13"/>
      <c r="D14" s="710" t="s">
        <v>1369</v>
      </c>
      <c r="E14" s="1319" t="s">
        <v>1166</v>
      </c>
      <c r="F14" s="1320">
        <v>141.63</v>
      </c>
      <c r="G14" s="1321">
        <v>171</v>
      </c>
      <c r="H14" s="1322">
        <v>175</v>
      </c>
      <c r="I14" s="1322">
        <v>186</v>
      </c>
      <c r="J14" s="1322">
        <v>192</v>
      </c>
      <c r="K14" s="1322">
        <v>200</v>
      </c>
      <c r="L14" s="1322">
        <v>209</v>
      </c>
      <c r="M14" s="1322">
        <v>215</v>
      </c>
      <c r="N14" s="1322">
        <v>222</v>
      </c>
      <c r="O14" s="1322">
        <v>228</v>
      </c>
      <c r="P14" s="1322">
        <v>234</v>
      </c>
      <c r="Q14" s="1625" t="s">
        <v>1370</v>
      </c>
      <c r="R14" s="1626"/>
      <c r="S14" s="908"/>
    </row>
    <row r="15" spans="1:19" ht="33" customHeight="1">
      <c r="A15" s="697">
        <f>ROW()</f>
        <v>15</v>
      </c>
      <c r="B15" s="698"/>
      <c r="C15" s="13"/>
      <c r="D15" s="710" t="s">
        <v>1371</v>
      </c>
      <c r="E15" s="1319" t="s">
        <v>422</v>
      </c>
      <c r="F15" s="1321">
        <v>0</v>
      </c>
      <c r="G15" s="1321">
        <v>0</v>
      </c>
      <c r="H15" s="1322">
        <v>0</v>
      </c>
      <c r="I15" s="1322">
        <v>0</v>
      </c>
      <c r="J15" s="1322">
        <v>0</v>
      </c>
      <c r="K15" s="1322">
        <v>0</v>
      </c>
      <c r="L15" s="1322">
        <v>0</v>
      </c>
      <c r="M15" s="1322">
        <v>0</v>
      </c>
      <c r="N15" s="1322">
        <v>0</v>
      </c>
      <c r="O15" s="1322">
        <v>0</v>
      </c>
      <c r="P15" s="1322" t="s">
        <v>87</v>
      </c>
      <c r="Q15" s="1625" t="s">
        <v>1372</v>
      </c>
      <c r="R15" s="1626"/>
      <c r="S15" s="908"/>
    </row>
    <row r="16" spans="1:19" ht="15">
      <c r="A16" s="697">
        <f>ROW()</f>
        <v>16</v>
      </c>
      <c r="B16" s="698"/>
      <c r="C16" s="13"/>
      <c r="D16" s="710" t="s">
        <v>1373</v>
      </c>
      <c r="E16" s="1319" t="s">
        <v>1166</v>
      </c>
      <c r="F16" s="1320">
        <v>99.07</v>
      </c>
      <c r="G16" s="1321">
        <v>119</v>
      </c>
      <c r="H16" s="1322">
        <v>124</v>
      </c>
      <c r="I16" s="1322">
        <v>130</v>
      </c>
      <c r="J16" s="1322">
        <v>135</v>
      </c>
      <c r="K16" s="1322">
        <v>140</v>
      </c>
      <c r="L16" s="1322">
        <v>146</v>
      </c>
      <c r="M16" s="1322">
        <v>150</v>
      </c>
      <c r="N16" s="1322">
        <v>155</v>
      </c>
      <c r="O16" s="1322">
        <v>160</v>
      </c>
      <c r="P16" s="1322">
        <v>165</v>
      </c>
      <c r="Q16" s="1625" t="s">
        <v>1367</v>
      </c>
      <c r="R16" s="1626"/>
      <c r="S16" s="908"/>
    </row>
    <row r="17" spans="1:19" ht="45.6" customHeight="1">
      <c r="A17" s="697">
        <f>ROW()</f>
        <v>17</v>
      </c>
      <c r="B17" s="698"/>
      <c r="C17" s="13"/>
      <c r="D17" s="710" t="s">
        <v>1374</v>
      </c>
      <c r="E17" s="1319" t="s">
        <v>1173</v>
      </c>
      <c r="F17" s="1320">
        <v>81.02</v>
      </c>
      <c r="G17" s="1321">
        <v>74</v>
      </c>
      <c r="H17" s="1322">
        <v>70</v>
      </c>
      <c r="I17" s="1322">
        <v>71</v>
      </c>
      <c r="J17" s="1322">
        <v>73</v>
      </c>
      <c r="K17" s="1322">
        <v>74</v>
      </c>
      <c r="L17" s="1322">
        <v>75</v>
      </c>
      <c r="M17" s="1322">
        <v>76</v>
      </c>
      <c r="N17" s="1322">
        <v>77</v>
      </c>
      <c r="O17" s="1322">
        <v>79</v>
      </c>
      <c r="P17" s="1322">
        <v>80</v>
      </c>
      <c r="Q17" s="1625" t="s">
        <v>1375</v>
      </c>
      <c r="R17" s="1626"/>
      <c r="S17" s="908"/>
    </row>
    <row r="18" spans="1:19" ht="51.95" customHeight="1">
      <c r="A18" s="697">
        <f>ROW()</f>
        <v>18</v>
      </c>
      <c r="B18" s="698"/>
      <c r="C18" s="13"/>
      <c r="D18" s="710" t="s">
        <v>1376</v>
      </c>
      <c r="E18" s="1319" t="s">
        <v>1166</v>
      </c>
      <c r="F18" s="1320">
        <v>122.52</v>
      </c>
      <c r="G18" s="1321">
        <v>112</v>
      </c>
      <c r="H18" s="1322">
        <v>129</v>
      </c>
      <c r="I18" s="1322">
        <v>86</v>
      </c>
      <c r="J18" s="1322">
        <v>85.972729830682397</v>
      </c>
      <c r="K18" s="1322">
        <v>85.972729830682397</v>
      </c>
      <c r="L18" s="1322">
        <v>85.972729830682397</v>
      </c>
      <c r="M18" s="1322">
        <v>85.972729830682397</v>
      </c>
      <c r="N18" s="1322">
        <v>85.972729830682397</v>
      </c>
      <c r="O18" s="1322">
        <v>85.972729830682397</v>
      </c>
      <c r="P18" s="1322">
        <v>85.972729830682397</v>
      </c>
      <c r="Q18" s="1625" t="s">
        <v>1377</v>
      </c>
      <c r="R18" s="1626"/>
      <c r="S18" s="908"/>
    </row>
    <row r="19" spans="1:19" ht="66.599999999999994" customHeight="1">
      <c r="A19" s="697">
        <f>ROW()</f>
        <v>19</v>
      </c>
      <c r="B19" s="698"/>
      <c r="C19" s="13"/>
      <c r="D19" s="710" t="s">
        <v>973</v>
      </c>
      <c r="E19" s="1319" t="s">
        <v>1166</v>
      </c>
      <c r="F19" s="1320">
        <v>129.15</v>
      </c>
      <c r="G19" s="1321">
        <v>138</v>
      </c>
      <c r="H19" s="1322">
        <v>150</v>
      </c>
      <c r="I19" s="1322">
        <v>171</v>
      </c>
      <c r="J19" s="1322">
        <v>195</v>
      </c>
      <c r="K19" s="1322">
        <v>209</v>
      </c>
      <c r="L19" s="1322">
        <v>223</v>
      </c>
      <c r="M19" s="1322">
        <v>236</v>
      </c>
      <c r="N19" s="1322">
        <v>249</v>
      </c>
      <c r="O19" s="1322">
        <v>264</v>
      </c>
      <c r="P19" s="1322">
        <v>275</v>
      </c>
      <c r="Q19" s="1625" t="s">
        <v>1378</v>
      </c>
      <c r="R19" s="1626"/>
      <c r="S19" s="908"/>
    </row>
    <row r="20" spans="1:19" ht="15">
      <c r="A20" s="697">
        <f>ROW()</f>
        <v>20</v>
      </c>
      <c r="B20" s="698"/>
      <c r="C20" s="13"/>
      <c r="D20" s="710" t="s">
        <v>1379</v>
      </c>
      <c r="E20" s="1319" t="s">
        <v>1166</v>
      </c>
      <c r="F20" s="1320">
        <v>137.05000000000001</v>
      </c>
      <c r="G20" s="1321">
        <v>171</v>
      </c>
      <c r="H20" s="1322">
        <v>175</v>
      </c>
      <c r="I20" s="1322">
        <v>177</v>
      </c>
      <c r="J20" s="1322">
        <v>179</v>
      </c>
      <c r="K20" s="1322">
        <v>185</v>
      </c>
      <c r="L20" s="1322">
        <v>189</v>
      </c>
      <c r="M20" s="1322">
        <v>192</v>
      </c>
      <c r="N20" s="1322">
        <v>196</v>
      </c>
      <c r="O20" s="1322">
        <v>199</v>
      </c>
      <c r="P20" s="1322">
        <v>202</v>
      </c>
      <c r="Q20" s="1625" t="s">
        <v>1367</v>
      </c>
      <c r="R20" s="1626"/>
      <c r="S20" s="908"/>
    </row>
    <row r="21" spans="1:19" ht="65.099999999999994" customHeight="1">
      <c r="A21" s="697">
        <f>ROW()</f>
        <v>21</v>
      </c>
      <c r="B21" s="698"/>
      <c r="C21" s="13"/>
      <c r="D21" s="710" t="s">
        <v>1380</v>
      </c>
      <c r="E21" s="1319" t="s">
        <v>1166</v>
      </c>
      <c r="F21" s="1320">
        <v>124.93</v>
      </c>
      <c r="G21" s="1321">
        <v>111</v>
      </c>
      <c r="H21" s="1322">
        <v>120</v>
      </c>
      <c r="I21" s="1322">
        <v>131</v>
      </c>
      <c r="J21" s="1322">
        <v>143</v>
      </c>
      <c r="K21" s="1322">
        <v>156</v>
      </c>
      <c r="L21" s="1322">
        <v>165</v>
      </c>
      <c r="M21" s="1322">
        <v>169</v>
      </c>
      <c r="N21" s="1322">
        <v>174</v>
      </c>
      <c r="O21" s="1322">
        <v>180</v>
      </c>
      <c r="P21" s="1322">
        <v>190</v>
      </c>
      <c r="Q21" s="1625" t="s">
        <v>1381</v>
      </c>
      <c r="R21" s="1626"/>
      <c r="S21" s="908"/>
    </row>
    <row r="22" spans="1:19" ht="43.5" customHeight="1">
      <c r="A22" s="697">
        <f>ROW()</f>
        <v>22</v>
      </c>
      <c r="B22" s="698"/>
      <c r="C22" s="13"/>
      <c r="D22" s="710" t="s">
        <v>1382</v>
      </c>
      <c r="E22" s="1319" t="s">
        <v>1166</v>
      </c>
      <c r="F22" s="1320">
        <v>110.52</v>
      </c>
      <c r="G22" s="1321">
        <v>136</v>
      </c>
      <c r="H22" s="1322">
        <v>141</v>
      </c>
      <c r="I22" s="1322">
        <v>146</v>
      </c>
      <c r="J22" s="1322">
        <v>151</v>
      </c>
      <c r="K22" s="1322">
        <v>156</v>
      </c>
      <c r="L22" s="1322">
        <v>161</v>
      </c>
      <c r="M22" s="1322">
        <v>166</v>
      </c>
      <c r="N22" s="1322">
        <v>169</v>
      </c>
      <c r="O22" s="1322">
        <v>172</v>
      </c>
      <c r="P22" s="1322">
        <v>176</v>
      </c>
      <c r="Q22" s="1619" t="s">
        <v>1383</v>
      </c>
      <c r="R22" s="1620"/>
      <c r="S22" s="908"/>
    </row>
    <row r="23" spans="1:19" ht="21.95" customHeight="1">
      <c r="A23" s="697">
        <f>ROW()</f>
        <v>23</v>
      </c>
      <c r="B23" s="698"/>
      <c r="C23" s="13"/>
      <c r="D23" s="710" t="s">
        <v>1384</v>
      </c>
      <c r="E23" s="1319" t="s">
        <v>422</v>
      </c>
      <c r="F23" s="1320">
        <v>18.38</v>
      </c>
      <c r="G23" s="1321">
        <v>18</v>
      </c>
      <c r="H23" s="1322">
        <v>18</v>
      </c>
      <c r="I23" s="1322">
        <v>18</v>
      </c>
      <c r="J23" s="1322">
        <v>18</v>
      </c>
      <c r="K23" s="1322">
        <v>18</v>
      </c>
      <c r="L23" s="1322">
        <v>18</v>
      </c>
      <c r="M23" s="1322">
        <v>18</v>
      </c>
      <c r="N23" s="1322">
        <v>18</v>
      </c>
      <c r="O23" s="1322">
        <v>18</v>
      </c>
      <c r="P23" s="1322">
        <v>18</v>
      </c>
      <c r="Q23" s="1619" t="s">
        <v>1385</v>
      </c>
      <c r="R23" s="1620"/>
      <c r="S23" s="908"/>
    </row>
    <row r="24" spans="1:19" ht="32.1" customHeight="1">
      <c r="A24" s="697">
        <f>ROW()</f>
        <v>24</v>
      </c>
      <c r="B24" s="698"/>
      <c r="C24" s="13"/>
      <c r="D24" s="710" t="s">
        <v>1386</v>
      </c>
      <c r="E24" s="1319" t="s">
        <v>1166</v>
      </c>
      <c r="F24" s="1320">
        <v>112.04</v>
      </c>
      <c r="G24" s="1321">
        <v>123</v>
      </c>
      <c r="H24" s="1322">
        <v>127</v>
      </c>
      <c r="I24" s="1322">
        <v>128</v>
      </c>
      <c r="J24" s="1322">
        <v>131</v>
      </c>
      <c r="K24" s="1322">
        <v>135</v>
      </c>
      <c r="L24" s="1322">
        <v>140</v>
      </c>
      <c r="M24" s="1322">
        <v>144</v>
      </c>
      <c r="N24" s="1322">
        <v>148</v>
      </c>
      <c r="O24" s="1322">
        <v>152</v>
      </c>
      <c r="P24" s="1322">
        <v>155</v>
      </c>
      <c r="Q24" s="1619" t="s">
        <v>1387</v>
      </c>
      <c r="R24" s="1620"/>
      <c r="S24" s="908"/>
    </row>
    <row r="25" spans="1:19" ht="18.95" customHeight="1">
      <c r="A25" s="697">
        <f>ROW()</f>
        <v>25</v>
      </c>
      <c r="B25" s="698"/>
      <c r="C25" s="13"/>
      <c r="D25" s="710" t="s">
        <v>1388</v>
      </c>
      <c r="E25" s="1319" t="s">
        <v>422</v>
      </c>
      <c r="F25" s="1320">
        <v>61.95</v>
      </c>
      <c r="G25" s="1321">
        <v>124</v>
      </c>
      <c r="H25" s="1322">
        <v>127</v>
      </c>
      <c r="I25" s="1322">
        <v>129</v>
      </c>
      <c r="J25" s="1322">
        <v>132</v>
      </c>
      <c r="K25" s="1322">
        <v>137</v>
      </c>
      <c r="L25" s="1322">
        <v>141</v>
      </c>
      <c r="M25" s="1322">
        <v>145</v>
      </c>
      <c r="N25" s="1322">
        <v>150</v>
      </c>
      <c r="O25" s="1322">
        <v>154</v>
      </c>
      <c r="P25" s="1322">
        <v>158</v>
      </c>
      <c r="Q25" s="1619" t="s">
        <v>1389</v>
      </c>
      <c r="R25" s="1620"/>
      <c r="S25" s="908"/>
    </row>
    <row r="26" spans="1:19" ht="33" customHeight="1">
      <c r="A26" s="697">
        <f>ROW()</f>
        <v>26</v>
      </c>
      <c r="B26" s="698"/>
      <c r="C26" s="13"/>
      <c r="D26" s="710" t="s">
        <v>1390</v>
      </c>
      <c r="E26" s="1319" t="s">
        <v>1166</v>
      </c>
      <c r="F26" s="1320">
        <v>60.72</v>
      </c>
      <c r="G26" s="1321">
        <v>72</v>
      </c>
      <c r="H26" s="1322">
        <v>75</v>
      </c>
      <c r="I26" s="1322">
        <v>76</v>
      </c>
      <c r="J26" s="1322">
        <v>78</v>
      </c>
      <c r="K26" s="1322">
        <v>80</v>
      </c>
      <c r="L26" s="1322">
        <v>82</v>
      </c>
      <c r="M26" s="1322">
        <v>84</v>
      </c>
      <c r="N26" s="1322">
        <v>85</v>
      </c>
      <c r="O26" s="1322">
        <v>87</v>
      </c>
      <c r="P26" s="1322">
        <v>89</v>
      </c>
      <c r="Q26" s="1619" t="s">
        <v>1391</v>
      </c>
      <c r="R26" s="1620"/>
      <c r="S26" s="908"/>
    </row>
    <row r="27" spans="1:19" ht="15">
      <c r="A27" s="697">
        <f>ROW()</f>
        <v>27</v>
      </c>
      <c r="B27" s="698"/>
      <c r="C27" s="13"/>
      <c r="D27" s="710" t="s">
        <v>984</v>
      </c>
      <c r="E27" s="1319" t="s">
        <v>1166</v>
      </c>
      <c r="F27" s="1320">
        <v>139.28</v>
      </c>
      <c r="G27" s="1321">
        <v>167</v>
      </c>
      <c r="H27" s="1322">
        <v>169</v>
      </c>
      <c r="I27" s="1322">
        <v>171</v>
      </c>
      <c r="J27" s="1322">
        <v>181</v>
      </c>
      <c r="K27" s="1322">
        <v>185</v>
      </c>
      <c r="L27" s="1322">
        <v>189</v>
      </c>
      <c r="M27" s="1322">
        <v>192</v>
      </c>
      <c r="N27" s="1322">
        <v>195</v>
      </c>
      <c r="O27" s="1322">
        <v>198</v>
      </c>
      <c r="P27" s="1322">
        <v>201</v>
      </c>
      <c r="Q27" s="1619" t="s">
        <v>1392</v>
      </c>
      <c r="R27" s="1620"/>
      <c r="S27" s="908"/>
    </row>
    <row r="28" spans="1:19" ht="73.5" customHeight="1">
      <c r="A28" s="697">
        <f>ROW()</f>
        <v>28</v>
      </c>
      <c r="B28" s="698"/>
      <c r="C28" s="13"/>
      <c r="D28" s="711" t="s">
        <v>1393</v>
      </c>
      <c r="E28" s="1319" t="s">
        <v>1166</v>
      </c>
      <c r="F28" s="1320">
        <v>34.65</v>
      </c>
      <c r="G28" s="1323">
        <v>48</v>
      </c>
      <c r="H28" s="1324">
        <v>50</v>
      </c>
      <c r="I28" s="1324">
        <v>51</v>
      </c>
      <c r="J28" s="1324">
        <v>52</v>
      </c>
      <c r="K28" s="1324">
        <v>54</v>
      </c>
      <c r="L28" s="1324">
        <v>56</v>
      </c>
      <c r="M28" s="1324">
        <v>57</v>
      </c>
      <c r="N28" s="1324">
        <v>58</v>
      </c>
      <c r="O28" s="1324">
        <v>60</v>
      </c>
      <c r="P28" s="1324">
        <v>61</v>
      </c>
      <c r="Q28" s="1619" t="s">
        <v>1394</v>
      </c>
      <c r="R28" s="1620"/>
      <c r="S28" s="908"/>
    </row>
    <row r="29" spans="1:19" ht="94.5" customHeight="1">
      <c r="A29" s="697">
        <f>ROW()</f>
        <v>29</v>
      </c>
      <c r="B29" s="698"/>
      <c r="C29" s="13"/>
      <c r="D29" s="710" t="s">
        <v>1395</v>
      </c>
      <c r="E29" s="1319" t="s">
        <v>1166</v>
      </c>
      <c r="F29" s="1320">
        <v>18.66</v>
      </c>
      <c r="G29" s="1321">
        <v>15</v>
      </c>
      <c r="H29" s="1322">
        <v>15</v>
      </c>
      <c r="I29" s="1322">
        <v>15</v>
      </c>
      <c r="J29" s="1322">
        <v>15</v>
      </c>
      <c r="K29" s="1322">
        <v>15</v>
      </c>
      <c r="L29" s="1322">
        <v>15</v>
      </c>
      <c r="M29" s="1322">
        <v>17</v>
      </c>
      <c r="N29" s="1322">
        <v>19</v>
      </c>
      <c r="O29" s="1322">
        <v>20</v>
      </c>
      <c r="P29" s="1322">
        <v>22</v>
      </c>
      <c r="Q29" s="1619" t="s">
        <v>1396</v>
      </c>
      <c r="R29" s="1620"/>
      <c r="S29" s="908"/>
    </row>
    <row r="30" spans="1:19" ht="35.450000000000003" customHeight="1">
      <c r="A30" s="697">
        <f>ROW()</f>
        <v>30</v>
      </c>
      <c r="B30" s="698"/>
      <c r="C30" s="13"/>
      <c r="D30" s="710" t="s">
        <v>1397</v>
      </c>
      <c r="E30" s="1319" t="s">
        <v>1166</v>
      </c>
      <c r="F30" s="1320">
        <v>261.83</v>
      </c>
      <c r="G30" s="1321">
        <v>297</v>
      </c>
      <c r="H30" s="1322">
        <v>318</v>
      </c>
      <c r="I30" s="1322">
        <v>327</v>
      </c>
      <c r="J30" s="1322">
        <v>335</v>
      </c>
      <c r="K30" s="1322">
        <v>347</v>
      </c>
      <c r="L30" s="1322">
        <v>359</v>
      </c>
      <c r="M30" s="1322">
        <v>368</v>
      </c>
      <c r="N30" s="1322">
        <v>378</v>
      </c>
      <c r="O30" s="1322">
        <v>388</v>
      </c>
      <c r="P30" s="1322">
        <v>396</v>
      </c>
      <c r="Q30" s="1619" t="s">
        <v>1398</v>
      </c>
      <c r="R30" s="1620"/>
      <c r="S30" s="908"/>
    </row>
    <row r="31" spans="1:19" ht="35.1" customHeight="1">
      <c r="A31" s="697">
        <f>ROW()</f>
        <v>31</v>
      </c>
      <c r="B31" s="698"/>
      <c r="C31" s="13"/>
      <c r="D31" s="710" t="s">
        <v>1399</v>
      </c>
      <c r="E31" s="1319" t="s">
        <v>1166</v>
      </c>
      <c r="F31" s="1320">
        <v>147.89999389648401</v>
      </c>
      <c r="G31" s="1321">
        <v>111</v>
      </c>
      <c r="H31" s="1322">
        <v>120</v>
      </c>
      <c r="I31" s="1322">
        <v>131</v>
      </c>
      <c r="J31" s="1322">
        <v>143</v>
      </c>
      <c r="K31" s="1322">
        <v>156</v>
      </c>
      <c r="L31" s="1322">
        <v>165</v>
      </c>
      <c r="M31" s="1322">
        <v>169</v>
      </c>
      <c r="N31" s="1322">
        <v>174</v>
      </c>
      <c r="O31" s="1322">
        <v>180</v>
      </c>
      <c r="P31" s="1322">
        <v>190</v>
      </c>
      <c r="Q31" s="1619" t="s">
        <v>1400</v>
      </c>
      <c r="R31" s="1620"/>
      <c r="S31" s="908"/>
    </row>
    <row r="32" spans="1:19" ht="68.45" customHeight="1">
      <c r="A32" s="697">
        <f>ROW()</f>
        <v>32</v>
      </c>
      <c r="B32" s="698"/>
      <c r="C32" s="13"/>
      <c r="D32" s="710" t="s">
        <v>986</v>
      </c>
      <c r="E32" s="1319" t="s">
        <v>1166</v>
      </c>
      <c r="F32" s="1320">
        <v>100.6</v>
      </c>
      <c r="G32" s="1321">
        <v>111</v>
      </c>
      <c r="H32" s="1322">
        <v>118</v>
      </c>
      <c r="I32" s="1322">
        <v>123</v>
      </c>
      <c r="J32" s="1322">
        <v>136</v>
      </c>
      <c r="K32" s="1322">
        <v>144</v>
      </c>
      <c r="L32" s="1322">
        <v>152</v>
      </c>
      <c r="M32" s="1322">
        <v>160</v>
      </c>
      <c r="N32" s="1322">
        <v>167</v>
      </c>
      <c r="O32" s="1322">
        <v>174</v>
      </c>
      <c r="P32" s="1322">
        <v>183</v>
      </c>
      <c r="Q32" s="1619" t="s">
        <v>1401</v>
      </c>
      <c r="R32" s="1620"/>
      <c r="S32" s="908"/>
    </row>
    <row r="33" spans="1:19" ht="92.1" customHeight="1">
      <c r="A33" s="697">
        <f>ROW()</f>
        <v>33</v>
      </c>
      <c r="B33" s="698"/>
      <c r="C33" s="13"/>
      <c r="D33" s="710" t="s">
        <v>1402</v>
      </c>
      <c r="E33" s="1319" t="s">
        <v>1166</v>
      </c>
      <c r="F33" s="1320">
        <v>22.5</v>
      </c>
      <c r="G33" s="1321">
        <v>15</v>
      </c>
      <c r="H33" s="1322">
        <v>15</v>
      </c>
      <c r="I33" s="1322">
        <v>15</v>
      </c>
      <c r="J33" s="1322">
        <v>15</v>
      </c>
      <c r="K33" s="1322">
        <v>15</v>
      </c>
      <c r="L33" s="1322">
        <v>15</v>
      </c>
      <c r="M33" s="1322">
        <v>17</v>
      </c>
      <c r="N33" s="1322">
        <v>18</v>
      </c>
      <c r="O33" s="1322">
        <v>20</v>
      </c>
      <c r="P33" s="1322">
        <v>22</v>
      </c>
      <c r="Q33" s="1619" t="s">
        <v>1403</v>
      </c>
      <c r="R33" s="1620"/>
      <c r="S33" s="908"/>
    </row>
    <row r="34" spans="1:19" ht="61.5" customHeight="1">
      <c r="A34" s="697">
        <f>ROW()</f>
        <v>34</v>
      </c>
      <c r="B34" s="698"/>
      <c r="C34" s="13"/>
      <c r="D34" s="710" t="s">
        <v>988</v>
      </c>
      <c r="E34" s="1319" t="s">
        <v>1166</v>
      </c>
      <c r="F34" s="1320">
        <v>127.35</v>
      </c>
      <c r="G34" s="1321">
        <v>158</v>
      </c>
      <c r="H34" s="1322">
        <v>182</v>
      </c>
      <c r="I34" s="1322">
        <v>223</v>
      </c>
      <c r="J34" s="1322">
        <v>265</v>
      </c>
      <c r="K34" s="1322">
        <v>268</v>
      </c>
      <c r="L34" s="1322">
        <v>272</v>
      </c>
      <c r="M34" s="1322">
        <v>274</v>
      </c>
      <c r="N34" s="1322">
        <v>277</v>
      </c>
      <c r="O34" s="1322">
        <v>279</v>
      </c>
      <c r="P34" s="1322">
        <v>281</v>
      </c>
      <c r="Q34" s="1619" t="s">
        <v>1404</v>
      </c>
      <c r="R34" s="1620"/>
      <c r="S34" s="908"/>
    </row>
    <row r="35" spans="1:19" ht="33.6" customHeight="1">
      <c r="A35" s="697">
        <f>ROW()</f>
        <v>35</v>
      </c>
      <c r="B35" s="698"/>
      <c r="C35" s="13"/>
      <c r="D35" s="710" t="s">
        <v>990</v>
      </c>
      <c r="E35" s="1319" t="s">
        <v>1166</v>
      </c>
      <c r="F35" s="1320">
        <v>103.75</v>
      </c>
      <c r="G35" s="1321">
        <v>156</v>
      </c>
      <c r="H35" s="1322">
        <v>161</v>
      </c>
      <c r="I35" s="1322">
        <v>164</v>
      </c>
      <c r="J35" s="1322">
        <v>169</v>
      </c>
      <c r="K35" s="1322">
        <v>179</v>
      </c>
      <c r="L35" s="1322">
        <v>184</v>
      </c>
      <c r="M35" s="1322">
        <v>188</v>
      </c>
      <c r="N35" s="1322">
        <v>192</v>
      </c>
      <c r="O35" s="1322">
        <v>196</v>
      </c>
      <c r="P35" s="1322">
        <v>200</v>
      </c>
      <c r="Q35" s="1619" t="s">
        <v>1405</v>
      </c>
      <c r="R35" s="1620"/>
      <c r="S35" s="908"/>
    </row>
    <row r="36" spans="1:19" ht="30.6" customHeight="1">
      <c r="A36" s="697">
        <f>ROW()</f>
        <v>36</v>
      </c>
      <c r="B36" s="698"/>
      <c r="C36" s="13"/>
      <c r="D36" s="710" t="s">
        <v>994</v>
      </c>
      <c r="E36" s="1319" t="s">
        <v>1166</v>
      </c>
      <c r="F36" s="1320">
        <v>89.76</v>
      </c>
      <c r="G36" s="1321">
        <v>115</v>
      </c>
      <c r="H36" s="1322">
        <v>119</v>
      </c>
      <c r="I36" s="1322">
        <v>122</v>
      </c>
      <c r="J36" s="1322">
        <v>126</v>
      </c>
      <c r="K36" s="1322">
        <v>130</v>
      </c>
      <c r="L36" s="1322">
        <v>132</v>
      </c>
      <c r="M36" s="1322">
        <v>133</v>
      </c>
      <c r="N36" s="1322">
        <v>135</v>
      </c>
      <c r="O36" s="1322">
        <v>137</v>
      </c>
      <c r="P36" s="1322">
        <v>140</v>
      </c>
      <c r="Q36" s="1619" t="s">
        <v>1406</v>
      </c>
      <c r="R36" s="1620"/>
      <c r="S36" s="908"/>
    </row>
    <row r="37" spans="1:19" ht="18" customHeight="1">
      <c r="A37" s="697">
        <f>ROW()</f>
        <v>37</v>
      </c>
      <c r="B37" s="698"/>
      <c r="C37" s="13"/>
      <c r="D37" s="710" t="s">
        <v>1407</v>
      </c>
      <c r="E37" s="1319" t="s">
        <v>422</v>
      </c>
      <c r="F37" s="1320">
        <v>24.3957500457763</v>
      </c>
      <c r="G37" s="1321">
        <v>21</v>
      </c>
      <c r="H37" s="1322">
        <v>22</v>
      </c>
      <c r="I37" s="1322">
        <v>22</v>
      </c>
      <c r="J37" s="1322">
        <v>22</v>
      </c>
      <c r="K37" s="1322">
        <v>22</v>
      </c>
      <c r="L37" s="1322">
        <v>23</v>
      </c>
      <c r="M37" s="1322">
        <v>23</v>
      </c>
      <c r="N37" s="1322">
        <v>23</v>
      </c>
      <c r="O37" s="1322">
        <v>23</v>
      </c>
      <c r="P37" s="1322">
        <v>23</v>
      </c>
      <c r="Q37" s="1619" t="s">
        <v>1408</v>
      </c>
      <c r="R37" s="1620"/>
      <c r="S37" s="908"/>
    </row>
    <row r="38" spans="1:19" ht="77.45" customHeight="1">
      <c r="A38" s="697">
        <f>ROW()</f>
        <v>38</v>
      </c>
      <c r="B38" s="698"/>
      <c r="C38" s="13"/>
      <c r="D38" s="710" t="s">
        <v>998</v>
      </c>
      <c r="E38" s="1319" t="s">
        <v>1166</v>
      </c>
      <c r="F38" s="1320">
        <v>47.13</v>
      </c>
      <c r="G38" s="1321">
        <v>44</v>
      </c>
      <c r="H38" s="1322">
        <v>66</v>
      </c>
      <c r="I38" s="1322">
        <v>66</v>
      </c>
      <c r="J38" s="1322">
        <v>68</v>
      </c>
      <c r="K38" s="1322">
        <v>70</v>
      </c>
      <c r="L38" s="1322">
        <v>71</v>
      </c>
      <c r="M38" s="1322">
        <v>60</v>
      </c>
      <c r="N38" s="1322">
        <v>62</v>
      </c>
      <c r="O38" s="1322">
        <v>44</v>
      </c>
      <c r="P38" s="1322">
        <v>46</v>
      </c>
      <c r="Q38" s="1619" t="s">
        <v>1409</v>
      </c>
      <c r="R38" s="1620"/>
      <c r="S38" s="908"/>
    </row>
    <row r="39" spans="1:19" ht="18" customHeight="1">
      <c r="A39" s="697">
        <f>ROW()</f>
        <v>39</v>
      </c>
      <c r="B39" s="698"/>
      <c r="C39" s="13"/>
      <c r="D39" s="710" t="s">
        <v>1410</v>
      </c>
      <c r="E39" s="1319" t="s">
        <v>1166</v>
      </c>
      <c r="F39" s="1320">
        <v>30.22</v>
      </c>
      <c r="G39" s="1321">
        <v>37</v>
      </c>
      <c r="H39" s="1322">
        <v>38</v>
      </c>
      <c r="I39" s="1322">
        <v>39</v>
      </c>
      <c r="J39" s="1322">
        <v>34</v>
      </c>
      <c r="K39" s="1322">
        <v>35</v>
      </c>
      <c r="L39" s="1322">
        <v>36</v>
      </c>
      <c r="M39" s="1322">
        <v>37</v>
      </c>
      <c r="N39" s="1322">
        <v>37</v>
      </c>
      <c r="O39" s="1322">
        <v>38</v>
      </c>
      <c r="P39" s="1322">
        <v>38</v>
      </c>
      <c r="Q39" s="1619" t="s">
        <v>1411</v>
      </c>
      <c r="R39" s="1620"/>
      <c r="S39" s="908"/>
    </row>
    <row r="40" spans="1:19" ht="77.099999999999994" customHeight="1">
      <c r="A40" s="697">
        <f>ROW()</f>
        <v>40</v>
      </c>
      <c r="B40" s="698"/>
      <c r="C40" s="13"/>
      <c r="D40" s="710" t="s">
        <v>1412</v>
      </c>
      <c r="E40" s="1319" t="s">
        <v>1173</v>
      </c>
      <c r="F40" s="1320">
        <v>142.05000000000001</v>
      </c>
      <c r="G40" s="1321">
        <v>175</v>
      </c>
      <c r="H40" s="1322">
        <v>180</v>
      </c>
      <c r="I40" s="1322">
        <v>184</v>
      </c>
      <c r="J40" s="1322">
        <v>185</v>
      </c>
      <c r="K40" s="1322">
        <v>189</v>
      </c>
      <c r="L40" s="1322">
        <v>148</v>
      </c>
      <c r="M40" s="1322">
        <v>152</v>
      </c>
      <c r="N40" s="1322">
        <v>156</v>
      </c>
      <c r="O40" s="1322">
        <v>160</v>
      </c>
      <c r="P40" s="1322">
        <v>165</v>
      </c>
      <c r="Q40" s="1619" t="s">
        <v>1413</v>
      </c>
      <c r="R40" s="1620"/>
      <c r="S40" s="908"/>
    </row>
    <row r="41" spans="1:19" ht="75" customHeight="1">
      <c r="A41" s="697">
        <f>ROW()</f>
        <v>41</v>
      </c>
      <c r="B41" s="698"/>
      <c r="C41" s="13"/>
      <c r="D41" s="710" t="s">
        <v>1414</v>
      </c>
      <c r="E41" s="1319" t="s">
        <v>1166</v>
      </c>
      <c r="F41" s="1320">
        <v>6.9</v>
      </c>
      <c r="G41" s="1321">
        <v>5</v>
      </c>
      <c r="H41" s="1322">
        <v>5</v>
      </c>
      <c r="I41" s="1322">
        <v>5</v>
      </c>
      <c r="J41" s="1322">
        <v>5</v>
      </c>
      <c r="K41" s="1322">
        <v>5</v>
      </c>
      <c r="L41" s="1322">
        <v>5</v>
      </c>
      <c r="M41" s="1322">
        <v>5</v>
      </c>
      <c r="N41" s="1322">
        <v>5</v>
      </c>
      <c r="O41" s="1322">
        <v>5</v>
      </c>
      <c r="P41" s="1322">
        <v>5</v>
      </c>
      <c r="Q41" s="1619" t="s">
        <v>1415</v>
      </c>
      <c r="R41" s="1620"/>
      <c r="S41" s="908"/>
    </row>
    <row r="42" spans="1:19" ht="34.5" customHeight="1">
      <c r="A42" s="697">
        <f>ROW()</f>
        <v>42</v>
      </c>
      <c r="B42" s="698"/>
      <c r="C42" s="13"/>
      <c r="D42" s="710" t="s">
        <v>1416</v>
      </c>
      <c r="E42" s="1319" t="s">
        <v>1173</v>
      </c>
      <c r="F42" s="1320">
        <v>27</v>
      </c>
      <c r="G42" s="1321">
        <v>34</v>
      </c>
      <c r="H42" s="1322">
        <v>35</v>
      </c>
      <c r="I42" s="1322">
        <v>36</v>
      </c>
      <c r="J42" s="1322">
        <v>37</v>
      </c>
      <c r="K42" s="1322">
        <v>38</v>
      </c>
      <c r="L42" s="1322">
        <v>39</v>
      </c>
      <c r="M42" s="1322">
        <v>40</v>
      </c>
      <c r="N42" s="1322">
        <v>41</v>
      </c>
      <c r="O42" s="1322">
        <v>42</v>
      </c>
      <c r="P42" s="1322">
        <v>43</v>
      </c>
      <c r="Q42" s="1619" t="s">
        <v>1417</v>
      </c>
      <c r="R42" s="1620"/>
      <c r="S42" s="908"/>
    </row>
    <row r="43" spans="1:19" ht="32.450000000000003" customHeight="1">
      <c r="A43" s="697">
        <f>ROW()</f>
        <v>43</v>
      </c>
      <c r="B43" s="698"/>
      <c r="C43" s="13"/>
      <c r="D43" s="710" t="s">
        <v>1418</v>
      </c>
      <c r="E43" s="1319" t="s">
        <v>422</v>
      </c>
      <c r="F43" s="1320">
        <v>15.8</v>
      </c>
      <c r="G43" s="1321">
        <v>13</v>
      </c>
      <c r="H43" s="1322">
        <v>13</v>
      </c>
      <c r="I43" s="1322">
        <v>13</v>
      </c>
      <c r="J43" s="1322">
        <v>13</v>
      </c>
      <c r="K43" s="1322">
        <v>13</v>
      </c>
      <c r="L43" s="1322">
        <v>13</v>
      </c>
      <c r="M43" s="1322">
        <v>13</v>
      </c>
      <c r="N43" s="1322">
        <v>13</v>
      </c>
      <c r="O43" s="1322">
        <v>13</v>
      </c>
      <c r="P43" s="1322">
        <v>13</v>
      </c>
      <c r="Q43" s="1619" t="s">
        <v>1419</v>
      </c>
      <c r="R43" s="1620"/>
      <c r="S43" s="908"/>
    </row>
    <row r="44" spans="1:19" ht="33.950000000000003" customHeight="1">
      <c r="A44" s="697">
        <f>ROW()</f>
        <v>44</v>
      </c>
      <c r="B44" s="698"/>
      <c r="C44" s="13"/>
      <c r="D44" s="710" t="s">
        <v>820</v>
      </c>
      <c r="E44" s="1319" t="s">
        <v>1166</v>
      </c>
      <c r="F44" s="1320">
        <v>34.65</v>
      </c>
      <c r="G44" s="1321">
        <v>33</v>
      </c>
      <c r="H44" s="1322">
        <v>33</v>
      </c>
      <c r="I44" s="1322">
        <v>34</v>
      </c>
      <c r="J44" s="1322">
        <v>34</v>
      </c>
      <c r="K44" s="1322">
        <v>35</v>
      </c>
      <c r="L44" s="1322">
        <v>35</v>
      </c>
      <c r="M44" s="1322">
        <v>35</v>
      </c>
      <c r="N44" s="1322">
        <v>36</v>
      </c>
      <c r="O44" s="1322">
        <v>36</v>
      </c>
      <c r="P44" s="1322">
        <v>36</v>
      </c>
      <c r="Q44" s="1619" t="s">
        <v>1420</v>
      </c>
      <c r="R44" s="1620"/>
      <c r="S44" s="908"/>
    </row>
    <row r="45" spans="1:19" ht="45.6" customHeight="1">
      <c r="A45" s="697">
        <f>ROW()</f>
        <v>45</v>
      </c>
      <c r="B45" s="698"/>
      <c r="C45" s="13"/>
      <c r="D45" s="710" t="s">
        <v>659</v>
      </c>
      <c r="E45" s="1319" t="s">
        <v>1166</v>
      </c>
      <c r="F45" s="1320">
        <v>32.92</v>
      </c>
      <c r="G45" s="1321">
        <v>48</v>
      </c>
      <c r="H45" s="1322">
        <v>49</v>
      </c>
      <c r="I45" s="1322">
        <v>50</v>
      </c>
      <c r="J45" s="1322">
        <v>52</v>
      </c>
      <c r="K45" s="1322">
        <v>53</v>
      </c>
      <c r="L45" s="1322">
        <v>79</v>
      </c>
      <c r="M45" s="1322">
        <v>80</v>
      </c>
      <c r="N45" s="1322">
        <v>82</v>
      </c>
      <c r="O45" s="1322">
        <v>83</v>
      </c>
      <c r="P45" s="1322">
        <v>85</v>
      </c>
      <c r="Q45" s="1619" t="s">
        <v>1421</v>
      </c>
      <c r="R45" s="1620"/>
      <c r="S45" s="908"/>
    </row>
    <row r="46" spans="1:19" ht="44.45" customHeight="1">
      <c r="A46" s="697">
        <f>ROW()</f>
        <v>46</v>
      </c>
      <c r="B46" s="698"/>
      <c r="C46" s="13"/>
      <c r="D46" s="710" t="s">
        <v>1422</v>
      </c>
      <c r="E46" s="1319" t="s">
        <v>1166</v>
      </c>
      <c r="F46" s="1320">
        <v>11.36</v>
      </c>
      <c r="G46" s="1321">
        <v>11</v>
      </c>
      <c r="H46" s="1322">
        <v>24</v>
      </c>
      <c r="I46" s="1322">
        <v>25</v>
      </c>
      <c r="J46" s="1322">
        <v>25</v>
      </c>
      <c r="K46" s="1322">
        <v>25</v>
      </c>
      <c r="L46" s="1322">
        <v>26</v>
      </c>
      <c r="M46" s="1322">
        <v>41</v>
      </c>
      <c r="N46" s="1322">
        <v>41</v>
      </c>
      <c r="O46" s="1322">
        <v>60</v>
      </c>
      <c r="P46" s="1322">
        <v>61</v>
      </c>
      <c r="Q46" s="1619" t="s">
        <v>1423</v>
      </c>
      <c r="R46" s="1620"/>
      <c r="S46" s="908"/>
    </row>
    <row r="47" spans="1:19" ht="21" customHeight="1">
      <c r="A47" s="697">
        <f>ROW()</f>
        <v>47</v>
      </c>
      <c r="B47" s="698"/>
      <c r="C47" s="13"/>
      <c r="D47" s="710" t="s">
        <v>1424</v>
      </c>
      <c r="E47" s="712" t="s">
        <v>1166</v>
      </c>
      <c r="F47" s="1320">
        <v>75.550003051757798</v>
      </c>
      <c r="G47" s="1321">
        <v>30</v>
      </c>
      <c r="H47" s="1322">
        <v>30</v>
      </c>
      <c r="I47" s="1322">
        <v>30</v>
      </c>
      <c r="J47" s="1322">
        <v>30</v>
      </c>
      <c r="K47" s="1322">
        <v>30</v>
      </c>
      <c r="L47" s="1322">
        <v>30</v>
      </c>
      <c r="M47" s="1322">
        <v>30</v>
      </c>
      <c r="N47" s="1322">
        <v>30</v>
      </c>
      <c r="O47" s="1322">
        <v>30</v>
      </c>
      <c r="P47" s="1322">
        <v>30</v>
      </c>
      <c r="Q47" s="1619" t="s">
        <v>1425</v>
      </c>
      <c r="R47" s="1620"/>
      <c r="S47" s="908"/>
    </row>
    <row r="48" spans="1:19" ht="32.1" customHeight="1">
      <c r="A48" s="697">
        <f>ROW()</f>
        <v>48</v>
      </c>
      <c r="B48" s="698"/>
      <c r="C48" s="13"/>
      <c r="D48" s="710" t="s">
        <v>1426</v>
      </c>
      <c r="E48" s="1319" t="s">
        <v>1173</v>
      </c>
      <c r="F48" s="1320">
        <v>23</v>
      </c>
      <c r="G48" s="1321">
        <v>26</v>
      </c>
      <c r="H48" s="1322">
        <v>27</v>
      </c>
      <c r="I48" s="1322">
        <v>27</v>
      </c>
      <c r="J48" s="1322">
        <v>28</v>
      </c>
      <c r="K48" s="1322">
        <v>28</v>
      </c>
      <c r="L48" s="1322">
        <v>29</v>
      </c>
      <c r="M48" s="1322">
        <v>30</v>
      </c>
      <c r="N48" s="1322">
        <v>31</v>
      </c>
      <c r="O48" s="1322">
        <v>32</v>
      </c>
      <c r="P48" s="1322">
        <v>33</v>
      </c>
      <c r="Q48" s="1619" t="s">
        <v>1427</v>
      </c>
      <c r="R48" s="1620"/>
      <c r="S48" s="908"/>
    </row>
    <row r="49" spans="1:19" ht="30.6" customHeight="1">
      <c r="A49" s="697">
        <f>ROW()</f>
        <v>49</v>
      </c>
      <c r="B49" s="698"/>
      <c r="C49" s="13"/>
      <c r="D49" s="710" t="s">
        <v>828</v>
      </c>
      <c r="E49" s="1319" t="s">
        <v>1166</v>
      </c>
      <c r="F49" s="1320">
        <v>46.65</v>
      </c>
      <c r="G49" s="1321">
        <v>55</v>
      </c>
      <c r="H49" s="1322">
        <v>57</v>
      </c>
      <c r="I49" s="1322">
        <v>59</v>
      </c>
      <c r="J49" s="1322">
        <v>60</v>
      </c>
      <c r="K49" s="1322">
        <v>62</v>
      </c>
      <c r="L49" s="1322">
        <v>63</v>
      </c>
      <c r="M49" s="1322">
        <v>64</v>
      </c>
      <c r="N49" s="1322">
        <v>65</v>
      </c>
      <c r="O49" s="1322">
        <v>65</v>
      </c>
      <c r="P49" s="1322">
        <v>66</v>
      </c>
      <c r="Q49" s="1619" t="s">
        <v>1428</v>
      </c>
      <c r="R49" s="1620"/>
      <c r="S49" s="908"/>
    </row>
    <row r="50" spans="1:19" ht="21.95" customHeight="1">
      <c r="A50" s="697">
        <f>ROW()</f>
        <v>50</v>
      </c>
      <c r="B50" s="698"/>
      <c r="C50" s="13"/>
      <c r="D50" s="710" t="s">
        <v>979</v>
      </c>
      <c r="E50" s="1319" t="s">
        <v>422</v>
      </c>
      <c r="F50" s="1320">
        <v>16.420000000000002</v>
      </c>
      <c r="G50" s="1321">
        <v>16</v>
      </c>
      <c r="H50" s="1322">
        <v>16</v>
      </c>
      <c r="I50" s="1322">
        <v>16</v>
      </c>
      <c r="J50" s="1322">
        <v>16</v>
      </c>
      <c r="K50" s="1322">
        <v>16</v>
      </c>
      <c r="L50" s="1322">
        <v>16</v>
      </c>
      <c r="M50" s="1322">
        <v>16</v>
      </c>
      <c r="N50" s="1322">
        <v>16</v>
      </c>
      <c r="O50" s="1322">
        <v>16</v>
      </c>
      <c r="P50" s="1322">
        <v>16</v>
      </c>
      <c r="Q50" s="1619" t="s">
        <v>1429</v>
      </c>
      <c r="R50" s="1620"/>
      <c r="S50" s="908"/>
    </row>
    <row r="51" spans="1:19" ht="48" customHeight="1">
      <c r="A51" s="697">
        <f>ROW()</f>
        <v>51</v>
      </c>
      <c r="B51" s="698"/>
      <c r="C51" s="13"/>
      <c r="D51" s="710" t="s">
        <v>846</v>
      </c>
      <c r="E51" s="1319" t="s">
        <v>422</v>
      </c>
      <c r="F51" s="1320">
        <v>40</v>
      </c>
      <c r="G51" s="1321">
        <v>49</v>
      </c>
      <c r="H51" s="1322">
        <v>50</v>
      </c>
      <c r="I51" s="1322">
        <v>51</v>
      </c>
      <c r="J51" s="1322">
        <v>52</v>
      </c>
      <c r="K51" s="1322">
        <v>53</v>
      </c>
      <c r="L51" s="1322">
        <v>53</v>
      </c>
      <c r="M51" s="1322">
        <v>54</v>
      </c>
      <c r="N51" s="1322">
        <v>54</v>
      </c>
      <c r="O51" s="1322">
        <v>55</v>
      </c>
      <c r="P51" s="1322">
        <v>55</v>
      </c>
      <c r="Q51" s="1619" t="s">
        <v>1430</v>
      </c>
      <c r="R51" s="1620"/>
      <c r="S51" s="908"/>
    </row>
    <row r="52" spans="1:19" ht="30.6" customHeight="1">
      <c r="A52" s="697">
        <f>ROW()</f>
        <v>52</v>
      </c>
      <c r="B52" s="698"/>
      <c r="C52" s="13"/>
      <c r="D52" s="710" t="s">
        <v>999</v>
      </c>
      <c r="E52" s="1319" t="s">
        <v>1166</v>
      </c>
      <c r="F52" s="1320">
        <v>43.29</v>
      </c>
      <c r="G52" s="1321">
        <v>53</v>
      </c>
      <c r="H52" s="1322">
        <v>57</v>
      </c>
      <c r="I52" s="1322">
        <v>60</v>
      </c>
      <c r="J52" s="1322">
        <v>62</v>
      </c>
      <c r="K52" s="1322">
        <v>64</v>
      </c>
      <c r="L52" s="1322">
        <v>65</v>
      </c>
      <c r="M52" s="1322">
        <v>66</v>
      </c>
      <c r="N52" s="1322">
        <v>73</v>
      </c>
      <c r="O52" s="1322">
        <v>74</v>
      </c>
      <c r="P52" s="1322">
        <v>75</v>
      </c>
      <c r="Q52" s="1619" t="s">
        <v>1431</v>
      </c>
      <c r="R52" s="1620"/>
      <c r="S52" s="908"/>
    </row>
    <row r="53" spans="1:19" ht="78.599999999999994" customHeight="1">
      <c r="A53" s="697">
        <f>ROW()</f>
        <v>53</v>
      </c>
      <c r="B53" s="698"/>
      <c r="C53" s="13"/>
      <c r="D53" s="710" t="s">
        <v>632</v>
      </c>
      <c r="E53" s="1319" t="s">
        <v>1166</v>
      </c>
      <c r="F53" s="1320">
        <v>111.5</v>
      </c>
      <c r="G53" s="1321">
        <v>127</v>
      </c>
      <c r="H53" s="1322">
        <v>145</v>
      </c>
      <c r="I53" s="1322">
        <v>149</v>
      </c>
      <c r="J53" s="1322">
        <v>170</v>
      </c>
      <c r="K53" s="1322">
        <v>175</v>
      </c>
      <c r="L53" s="1322">
        <v>207</v>
      </c>
      <c r="M53" s="1322">
        <v>213</v>
      </c>
      <c r="N53" s="1322">
        <v>220</v>
      </c>
      <c r="O53" s="1322">
        <v>228</v>
      </c>
      <c r="P53" s="1322">
        <v>237</v>
      </c>
      <c r="Q53" s="1619" t="s">
        <v>1432</v>
      </c>
      <c r="R53" s="1620"/>
      <c r="S53" s="908"/>
    </row>
    <row r="54" spans="1:19" ht="20.100000000000001" customHeight="1">
      <c r="A54" s="697">
        <f>ROW()</f>
        <v>54</v>
      </c>
      <c r="B54" s="698"/>
      <c r="C54" s="13"/>
      <c r="D54" s="710" t="s">
        <v>852</v>
      </c>
      <c r="E54" s="1319" t="s">
        <v>1166</v>
      </c>
      <c r="F54" s="1320">
        <v>40.090000000000003</v>
      </c>
      <c r="G54" s="1321">
        <v>48</v>
      </c>
      <c r="H54" s="1322">
        <v>49</v>
      </c>
      <c r="I54" s="1322">
        <v>50</v>
      </c>
      <c r="J54" s="1322">
        <v>50</v>
      </c>
      <c r="K54" s="1322">
        <v>51</v>
      </c>
      <c r="L54" s="1322">
        <v>52</v>
      </c>
      <c r="M54" s="1322">
        <v>52</v>
      </c>
      <c r="N54" s="1322">
        <v>52</v>
      </c>
      <c r="O54" s="1322">
        <v>53</v>
      </c>
      <c r="P54" s="1322">
        <v>53</v>
      </c>
      <c r="Q54" s="1619" t="s">
        <v>1433</v>
      </c>
      <c r="R54" s="1620"/>
      <c r="S54" s="908"/>
    </row>
    <row r="55" spans="1:19" ht="18" customHeight="1">
      <c r="A55" s="697">
        <f>ROW()</f>
        <v>55</v>
      </c>
      <c r="B55" s="698"/>
      <c r="C55" s="13"/>
      <c r="D55" s="710" t="s">
        <v>854</v>
      </c>
      <c r="E55" s="1319" t="s">
        <v>1166</v>
      </c>
      <c r="F55" s="1320">
        <v>40.14</v>
      </c>
      <c r="G55" s="1321">
        <v>45</v>
      </c>
      <c r="H55" s="1322">
        <v>46</v>
      </c>
      <c r="I55" s="1322">
        <v>47</v>
      </c>
      <c r="J55" s="1322">
        <v>51</v>
      </c>
      <c r="K55" s="1322">
        <v>55</v>
      </c>
      <c r="L55" s="1322">
        <v>58</v>
      </c>
      <c r="M55" s="1322">
        <v>62</v>
      </c>
      <c r="N55" s="1322">
        <v>63</v>
      </c>
      <c r="O55" s="1322">
        <v>63</v>
      </c>
      <c r="P55" s="1322">
        <v>63</v>
      </c>
      <c r="Q55" s="1619" t="s">
        <v>1434</v>
      </c>
      <c r="R55" s="1620"/>
      <c r="S55" s="908"/>
    </row>
    <row r="56" spans="1:19" ht="18" customHeight="1">
      <c r="A56" s="697">
        <f>ROW()</f>
        <v>56</v>
      </c>
      <c r="B56" s="698"/>
      <c r="C56" s="13"/>
      <c r="D56" s="710" t="s">
        <v>757</v>
      </c>
      <c r="E56" s="1319" t="s">
        <v>1166</v>
      </c>
      <c r="F56" s="1320">
        <v>11.85</v>
      </c>
      <c r="G56" s="1321">
        <v>12</v>
      </c>
      <c r="H56" s="1322">
        <v>12</v>
      </c>
      <c r="I56" s="1322">
        <v>12</v>
      </c>
      <c r="J56" s="1322">
        <v>13</v>
      </c>
      <c r="K56" s="1322">
        <v>13</v>
      </c>
      <c r="L56" s="1322">
        <v>13</v>
      </c>
      <c r="M56" s="1322">
        <v>13</v>
      </c>
      <c r="N56" s="1322">
        <v>14</v>
      </c>
      <c r="O56" s="1322">
        <v>14</v>
      </c>
      <c r="P56" s="1322">
        <v>14</v>
      </c>
      <c r="Q56" s="1619" t="s">
        <v>1435</v>
      </c>
      <c r="R56" s="1620"/>
      <c r="S56" s="908"/>
    </row>
    <row r="57" spans="1:19" ht="62.45" customHeight="1">
      <c r="A57" s="697">
        <f>ROW()</f>
        <v>57</v>
      </c>
      <c r="B57" s="698"/>
      <c r="C57" s="13"/>
      <c r="D57" s="710" t="s">
        <v>675</v>
      </c>
      <c r="E57" s="1319" t="s">
        <v>1166</v>
      </c>
      <c r="F57" s="1320">
        <v>59.099998474121001</v>
      </c>
      <c r="G57" s="1321">
        <v>103</v>
      </c>
      <c r="H57" s="1322">
        <v>105</v>
      </c>
      <c r="I57" s="1322">
        <v>106</v>
      </c>
      <c r="J57" s="1322">
        <v>108</v>
      </c>
      <c r="K57" s="1322">
        <v>109</v>
      </c>
      <c r="L57" s="1322">
        <v>111</v>
      </c>
      <c r="M57" s="1322">
        <v>112</v>
      </c>
      <c r="N57" s="1322">
        <v>114</v>
      </c>
      <c r="O57" s="1322">
        <v>115</v>
      </c>
      <c r="P57" s="1322">
        <v>116</v>
      </c>
      <c r="Q57" s="1619" t="s">
        <v>1436</v>
      </c>
      <c r="R57" s="1620"/>
      <c r="S57" s="908"/>
    </row>
    <row r="58" spans="1:19" ht="76.5" customHeight="1">
      <c r="A58" s="697">
        <f>ROW()</f>
        <v>58</v>
      </c>
      <c r="B58" s="698"/>
      <c r="C58" s="13"/>
      <c r="D58" s="710" t="s">
        <v>824</v>
      </c>
      <c r="E58" s="1319" t="s">
        <v>1173</v>
      </c>
      <c r="F58" s="1320">
        <v>41.32</v>
      </c>
      <c r="G58" s="1321">
        <v>45</v>
      </c>
      <c r="H58" s="1322">
        <v>47</v>
      </c>
      <c r="I58" s="1322">
        <v>49</v>
      </c>
      <c r="J58" s="1322">
        <v>52</v>
      </c>
      <c r="K58" s="1322">
        <v>39</v>
      </c>
      <c r="L58" s="1322">
        <v>40</v>
      </c>
      <c r="M58" s="1322">
        <v>41</v>
      </c>
      <c r="N58" s="1322">
        <v>42</v>
      </c>
      <c r="O58" s="1322">
        <v>43</v>
      </c>
      <c r="P58" s="1322">
        <v>44</v>
      </c>
      <c r="Q58" s="1619" t="s">
        <v>1437</v>
      </c>
      <c r="R58" s="1620"/>
      <c r="S58" s="908"/>
    </row>
    <row r="59" spans="1:19" ht="20.45" customHeight="1">
      <c r="A59" s="697">
        <f>ROW()</f>
        <v>59</v>
      </c>
      <c r="B59" s="698"/>
      <c r="C59" s="13"/>
      <c r="D59" s="710" t="s">
        <v>1438</v>
      </c>
      <c r="E59" s="1319" t="s">
        <v>1166</v>
      </c>
      <c r="F59" s="1320">
        <v>20.441001892089801</v>
      </c>
      <c r="G59" s="1321">
        <v>20</v>
      </c>
      <c r="H59" s="1322">
        <v>20</v>
      </c>
      <c r="I59" s="1322">
        <v>20</v>
      </c>
      <c r="J59" s="1322">
        <v>20</v>
      </c>
      <c r="K59" s="1322">
        <v>21</v>
      </c>
      <c r="L59" s="1322">
        <v>21</v>
      </c>
      <c r="M59" s="1322">
        <v>21</v>
      </c>
      <c r="N59" s="1322">
        <v>21</v>
      </c>
      <c r="O59" s="1322">
        <v>21</v>
      </c>
      <c r="P59" s="1322">
        <v>21</v>
      </c>
      <c r="Q59" s="1619" t="s">
        <v>1439</v>
      </c>
      <c r="R59" s="1620"/>
      <c r="S59" s="908"/>
    </row>
    <row r="60" spans="1:19" ht="20.45" customHeight="1">
      <c r="A60" s="697">
        <f>ROW()</f>
        <v>60</v>
      </c>
      <c r="B60" s="698"/>
      <c r="C60" s="13"/>
      <c r="D60" s="710" t="s">
        <v>1440</v>
      </c>
      <c r="E60" s="1319" t="s">
        <v>1166</v>
      </c>
      <c r="F60" s="1320">
        <v>26.299999237060501</v>
      </c>
      <c r="G60" s="1321">
        <v>22</v>
      </c>
      <c r="H60" s="1322">
        <v>22</v>
      </c>
      <c r="I60" s="1322">
        <v>22</v>
      </c>
      <c r="J60" s="1322">
        <v>22</v>
      </c>
      <c r="K60" s="1322">
        <v>22</v>
      </c>
      <c r="L60" s="1322">
        <v>22</v>
      </c>
      <c r="M60" s="1322">
        <v>22</v>
      </c>
      <c r="N60" s="1322">
        <v>22</v>
      </c>
      <c r="O60" s="1322">
        <v>22</v>
      </c>
      <c r="P60" s="1322">
        <v>22</v>
      </c>
      <c r="Q60" s="1619" t="s">
        <v>1439</v>
      </c>
      <c r="R60" s="1620"/>
      <c r="S60" s="908"/>
    </row>
    <row r="61" spans="1:19" ht="33.6" customHeight="1">
      <c r="A61" s="697">
        <f>ROW()</f>
        <v>61</v>
      </c>
      <c r="B61" s="698"/>
      <c r="C61" s="13"/>
      <c r="D61" s="710" t="s">
        <v>932</v>
      </c>
      <c r="E61" s="1319" t="s">
        <v>1166</v>
      </c>
      <c r="F61" s="1320">
        <v>14.1088457107543</v>
      </c>
      <c r="G61" s="1321">
        <v>7</v>
      </c>
      <c r="H61" s="1322">
        <v>7</v>
      </c>
      <c r="I61" s="1322">
        <v>7</v>
      </c>
      <c r="J61" s="1322">
        <v>8</v>
      </c>
      <c r="K61" s="1322">
        <v>8</v>
      </c>
      <c r="L61" s="1322">
        <v>8</v>
      </c>
      <c r="M61" s="1322">
        <v>8</v>
      </c>
      <c r="N61" s="1322">
        <v>8</v>
      </c>
      <c r="O61" s="1322">
        <v>8</v>
      </c>
      <c r="P61" s="1322">
        <v>8</v>
      </c>
      <c r="Q61" s="1619" t="s">
        <v>1441</v>
      </c>
      <c r="R61" s="1620"/>
      <c r="S61" s="908"/>
    </row>
    <row r="62" spans="1:19" ht="32.1" customHeight="1">
      <c r="A62" s="697">
        <f>ROW()</f>
        <v>62</v>
      </c>
      <c r="B62" s="698"/>
      <c r="C62" s="13"/>
      <c r="D62" s="710" t="s">
        <v>1442</v>
      </c>
      <c r="E62" s="1319" t="s">
        <v>1166</v>
      </c>
      <c r="F62" s="1320">
        <v>63.1</v>
      </c>
      <c r="G62" s="1321">
        <v>72</v>
      </c>
      <c r="H62" s="1322">
        <v>75</v>
      </c>
      <c r="I62" s="1322">
        <v>76</v>
      </c>
      <c r="J62" s="1322">
        <v>77</v>
      </c>
      <c r="K62" s="1322">
        <v>79</v>
      </c>
      <c r="L62" s="1322">
        <v>60</v>
      </c>
      <c r="M62" s="1322">
        <v>61</v>
      </c>
      <c r="N62" s="1322">
        <v>62</v>
      </c>
      <c r="O62" s="1322">
        <v>63</v>
      </c>
      <c r="P62" s="1322">
        <v>64</v>
      </c>
      <c r="Q62" s="1619" t="s">
        <v>1443</v>
      </c>
      <c r="R62" s="1620"/>
      <c r="S62" s="908"/>
    </row>
    <row r="63" spans="1:19" ht="15">
      <c r="A63" s="697">
        <f>ROW()</f>
        <v>63</v>
      </c>
      <c r="B63" s="698"/>
      <c r="C63" s="13"/>
      <c r="D63" s="710" t="s">
        <v>958</v>
      </c>
      <c r="E63" s="1319" t="s">
        <v>1166</v>
      </c>
      <c r="F63" s="1320">
        <v>12.91</v>
      </c>
      <c r="G63" s="1321">
        <v>18</v>
      </c>
      <c r="H63" s="1322">
        <v>20</v>
      </c>
      <c r="I63" s="1322">
        <v>21</v>
      </c>
      <c r="J63" s="1322">
        <v>21</v>
      </c>
      <c r="K63" s="1322">
        <v>22</v>
      </c>
      <c r="L63" s="1322">
        <v>22</v>
      </c>
      <c r="M63" s="1322">
        <v>22</v>
      </c>
      <c r="N63" s="1322">
        <v>23</v>
      </c>
      <c r="O63" s="1322">
        <v>23</v>
      </c>
      <c r="P63" s="1322">
        <v>23</v>
      </c>
      <c r="Q63" s="1619" t="s">
        <v>1367</v>
      </c>
      <c r="R63" s="1620"/>
      <c r="S63" s="908"/>
    </row>
    <row r="64" spans="1:19" ht="15">
      <c r="A64" s="697">
        <f>ROW()</f>
        <v>64</v>
      </c>
      <c r="B64" s="698"/>
      <c r="C64" s="13"/>
      <c r="D64" s="710" t="s">
        <v>1444</v>
      </c>
      <c r="E64" s="1319" t="s">
        <v>1166</v>
      </c>
      <c r="F64" s="1320">
        <v>29.75</v>
      </c>
      <c r="G64" s="1321">
        <v>30</v>
      </c>
      <c r="H64" s="1322">
        <v>30</v>
      </c>
      <c r="I64" s="1322">
        <v>31</v>
      </c>
      <c r="J64" s="1322">
        <v>32</v>
      </c>
      <c r="K64" s="1322">
        <v>32</v>
      </c>
      <c r="L64" s="1322">
        <v>32</v>
      </c>
      <c r="M64" s="1322">
        <v>33</v>
      </c>
      <c r="N64" s="1322">
        <v>33</v>
      </c>
      <c r="O64" s="1322">
        <v>33</v>
      </c>
      <c r="P64" s="1322">
        <v>33</v>
      </c>
      <c r="Q64" s="1619" t="s">
        <v>1367</v>
      </c>
      <c r="R64" s="1620"/>
      <c r="S64" s="908"/>
    </row>
    <row r="65" spans="1:19" ht="33" customHeight="1">
      <c r="A65" s="697">
        <f>ROW()</f>
        <v>65</v>
      </c>
      <c r="B65" s="698"/>
      <c r="C65" s="13"/>
      <c r="D65" s="710" t="s">
        <v>1445</v>
      </c>
      <c r="E65" s="1319" t="s">
        <v>1166</v>
      </c>
      <c r="F65" s="1320">
        <v>48.24</v>
      </c>
      <c r="G65" s="1321">
        <v>54</v>
      </c>
      <c r="H65" s="1322">
        <v>56</v>
      </c>
      <c r="I65" s="1322">
        <v>57</v>
      </c>
      <c r="J65" s="1322">
        <v>58</v>
      </c>
      <c r="K65" s="1322">
        <v>59</v>
      </c>
      <c r="L65" s="1322">
        <v>59</v>
      </c>
      <c r="M65" s="1322">
        <v>59</v>
      </c>
      <c r="N65" s="1322">
        <v>59</v>
      </c>
      <c r="O65" s="1322">
        <v>63</v>
      </c>
      <c r="P65" s="1322">
        <v>69</v>
      </c>
      <c r="Q65" s="1619" t="s">
        <v>1446</v>
      </c>
      <c r="R65" s="1620"/>
      <c r="S65" s="908"/>
    </row>
    <row r="66" spans="1:19" ht="29.45" customHeight="1">
      <c r="A66" s="697">
        <f>ROW()</f>
        <v>66</v>
      </c>
      <c r="B66" s="698"/>
      <c r="C66" s="13"/>
      <c r="D66" s="710" t="s">
        <v>1447</v>
      </c>
      <c r="E66" s="1319" t="s">
        <v>1173</v>
      </c>
      <c r="F66" s="1320">
        <v>8.42</v>
      </c>
      <c r="G66" s="1321">
        <v>11</v>
      </c>
      <c r="H66" s="1322">
        <v>12</v>
      </c>
      <c r="I66" s="1322">
        <v>12</v>
      </c>
      <c r="J66" s="1322">
        <v>13</v>
      </c>
      <c r="K66" s="1322">
        <v>13</v>
      </c>
      <c r="L66" s="1322">
        <v>13</v>
      </c>
      <c r="M66" s="1322">
        <v>14</v>
      </c>
      <c r="N66" s="1322">
        <v>14</v>
      </c>
      <c r="O66" s="1322">
        <v>14</v>
      </c>
      <c r="P66" s="1322">
        <v>14</v>
      </c>
      <c r="Q66" s="1619" t="s">
        <v>1448</v>
      </c>
      <c r="R66" s="1620"/>
      <c r="S66" s="908"/>
    </row>
    <row r="67" spans="1:19" ht="15">
      <c r="A67" s="697">
        <f>ROW()</f>
        <v>67</v>
      </c>
      <c r="B67" s="698"/>
      <c r="C67" s="13"/>
      <c r="D67" s="710" t="s">
        <v>1449</v>
      </c>
      <c r="E67" s="1319" t="s">
        <v>1166</v>
      </c>
      <c r="F67" s="1320">
        <v>23</v>
      </c>
      <c r="G67" s="1321">
        <v>26</v>
      </c>
      <c r="H67" s="1322">
        <v>27</v>
      </c>
      <c r="I67" s="1322">
        <v>28</v>
      </c>
      <c r="J67" s="1322">
        <v>29</v>
      </c>
      <c r="K67" s="1322">
        <v>31</v>
      </c>
      <c r="L67" s="1322">
        <v>32</v>
      </c>
      <c r="M67" s="1322">
        <v>33</v>
      </c>
      <c r="N67" s="1322">
        <v>33</v>
      </c>
      <c r="O67" s="1322">
        <v>33</v>
      </c>
      <c r="P67" s="1322">
        <v>34</v>
      </c>
      <c r="Q67" s="1619" t="s">
        <v>1367</v>
      </c>
      <c r="R67" s="1620"/>
      <c r="S67" s="908"/>
    </row>
    <row r="68" spans="1:19" ht="88.5" customHeight="1">
      <c r="A68" s="697">
        <f>ROW()</f>
        <v>68</v>
      </c>
      <c r="B68" s="698"/>
      <c r="C68" s="13"/>
      <c r="D68" s="710" t="s">
        <v>1450</v>
      </c>
      <c r="E68" s="1319" t="s">
        <v>1166</v>
      </c>
      <c r="F68" s="1320">
        <v>93.04</v>
      </c>
      <c r="G68" s="1321">
        <v>93</v>
      </c>
      <c r="H68" s="1322">
        <v>97</v>
      </c>
      <c r="I68" s="1322">
        <v>101</v>
      </c>
      <c r="J68" s="1322">
        <v>105</v>
      </c>
      <c r="K68" s="1322">
        <v>108</v>
      </c>
      <c r="L68" s="1322">
        <v>135</v>
      </c>
      <c r="M68" s="1322">
        <v>139</v>
      </c>
      <c r="N68" s="1322">
        <v>141</v>
      </c>
      <c r="O68" s="1322">
        <v>144</v>
      </c>
      <c r="P68" s="1322">
        <v>146</v>
      </c>
      <c r="Q68" s="1619" t="s">
        <v>1451</v>
      </c>
      <c r="R68" s="1620"/>
      <c r="S68" s="908"/>
    </row>
    <row r="69" spans="1:19" ht="61.5" customHeight="1">
      <c r="A69" s="697">
        <f>ROW()</f>
        <v>69</v>
      </c>
      <c r="B69" s="698"/>
      <c r="C69" s="13"/>
      <c r="D69" s="710" t="s">
        <v>850</v>
      </c>
      <c r="E69" s="1319" t="s">
        <v>1166</v>
      </c>
      <c r="F69" s="1320">
        <v>49.5</v>
      </c>
      <c r="G69" s="1321">
        <v>64</v>
      </c>
      <c r="H69" s="1322">
        <v>73</v>
      </c>
      <c r="I69" s="1322">
        <v>77</v>
      </c>
      <c r="J69" s="1322">
        <v>85</v>
      </c>
      <c r="K69" s="1322">
        <v>89</v>
      </c>
      <c r="L69" s="1322">
        <v>121</v>
      </c>
      <c r="M69" s="1322">
        <v>126</v>
      </c>
      <c r="N69" s="1322">
        <v>131</v>
      </c>
      <c r="O69" s="1322">
        <v>135</v>
      </c>
      <c r="P69" s="1322">
        <v>139</v>
      </c>
      <c r="Q69" s="1619" t="s">
        <v>1452</v>
      </c>
      <c r="R69" s="1620"/>
      <c r="S69" s="908"/>
    </row>
    <row r="70" spans="1:19" ht="32.450000000000003" customHeight="1">
      <c r="A70" s="697">
        <f>ROW()</f>
        <v>70</v>
      </c>
      <c r="B70" s="698"/>
      <c r="C70" s="13"/>
      <c r="D70" s="710" t="s">
        <v>1453</v>
      </c>
      <c r="E70" s="1319" t="s">
        <v>1166</v>
      </c>
      <c r="F70" s="1320">
        <v>13.599999427795399</v>
      </c>
      <c r="G70" s="1321">
        <v>14</v>
      </c>
      <c r="H70" s="1322">
        <v>14</v>
      </c>
      <c r="I70" s="1322">
        <v>14</v>
      </c>
      <c r="J70" s="1322">
        <v>15</v>
      </c>
      <c r="K70" s="1322">
        <v>15</v>
      </c>
      <c r="L70" s="1322">
        <v>15</v>
      </c>
      <c r="M70" s="1322">
        <v>16</v>
      </c>
      <c r="N70" s="1322">
        <v>16</v>
      </c>
      <c r="O70" s="1322">
        <v>16</v>
      </c>
      <c r="P70" s="1322">
        <v>17</v>
      </c>
      <c r="Q70" s="1619" t="s">
        <v>1454</v>
      </c>
      <c r="R70" s="1620"/>
      <c r="S70" s="908"/>
    </row>
    <row r="71" spans="1:19" ht="45" customHeight="1">
      <c r="A71" s="697">
        <f>ROW()</f>
        <v>71</v>
      </c>
      <c r="B71" s="698"/>
      <c r="C71" s="13"/>
      <c r="D71" s="710" t="s">
        <v>1455</v>
      </c>
      <c r="E71" s="1319" t="s">
        <v>1173</v>
      </c>
      <c r="F71" s="1320">
        <v>1.5</v>
      </c>
      <c r="G71" s="1321">
        <v>2</v>
      </c>
      <c r="H71" s="1322">
        <v>2</v>
      </c>
      <c r="I71" s="1322">
        <v>2</v>
      </c>
      <c r="J71" s="1322">
        <v>2</v>
      </c>
      <c r="K71" s="1322">
        <v>2</v>
      </c>
      <c r="L71" s="1322">
        <v>2</v>
      </c>
      <c r="M71" s="1322">
        <v>2</v>
      </c>
      <c r="N71" s="1322">
        <v>2</v>
      </c>
      <c r="O71" s="1322">
        <v>2</v>
      </c>
      <c r="P71" s="1322">
        <v>2</v>
      </c>
      <c r="Q71" s="1619" t="s">
        <v>1456</v>
      </c>
      <c r="R71" s="1620"/>
      <c r="S71" s="908"/>
    </row>
    <row r="72" spans="1:19" ht="73.5" customHeight="1">
      <c r="A72" s="697">
        <f>ROW()</f>
        <v>72</v>
      </c>
      <c r="B72" s="698"/>
      <c r="C72" s="13"/>
      <c r="D72" s="710" t="s">
        <v>1457</v>
      </c>
      <c r="E72" s="1319" t="s">
        <v>1166</v>
      </c>
      <c r="F72" s="1320">
        <v>89.99</v>
      </c>
      <c r="G72" s="1321">
        <v>100</v>
      </c>
      <c r="H72" s="1322">
        <v>87</v>
      </c>
      <c r="I72" s="1322">
        <v>90</v>
      </c>
      <c r="J72" s="1322">
        <v>92</v>
      </c>
      <c r="K72" s="1322">
        <v>93</v>
      </c>
      <c r="L72" s="1322">
        <v>95</v>
      </c>
      <c r="M72" s="1322">
        <v>96</v>
      </c>
      <c r="N72" s="1322">
        <v>97</v>
      </c>
      <c r="O72" s="1322">
        <v>98</v>
      </c>
      <c r="P72" s="1322">
        <v>99</v>
      </c>
      <c r="Q72" s="1619" t="s">
        <v>1458</v>
      </c>
      <c r="R72" s="1620"/>
      <c r="S72" s="908"/>
    </row>
    <row r="73" spans="1:19" ht="76.5" customHeight="1">
      <c r="A73" s="697">
        <f>ROW()</f>
        <v>73</v>
      </c>
      <c r="B73" s="698"/>
      <c r="C73" s="13"/>
      <c r="D73" s="710" t="s">
        <v>1459</v>
      </c>
      <c r="E73" s="1319" t="s">
        <v>1166</v>
      </c>
      <c r="F73" s="1320">
        <v>6.57</v>
      </c>
      <c r="G73" s="1321">
        <v>6</v>
      </c>
      <c r="H73" s="1322">
        <v>6</v>
      </c>
      <c r="I73" s="1322">
        <v>6</v>
      </c>
      <c r="J73" s="1322">
        <v>6</v>
      </c>
      <c r="K73" s="1322">
        <v>6</v>
      </c>
      <c r="L73" s="1322">
        <v>6</v>
      </c>
      <c r="M73" s="1322">
        <v>6</v>
      </c>
      <c r="N73" s="1322">
        <v>6</v>
      </c>
      <c r="O73" s="1322">
        <v>6</v>
      </c>
      <c r="P73" s="1322">
        <v>6</v>
      </c>
      <c r="Q73" s="1619" t="s">
        <v>1460</v>
      </c>
      <c r="R73" s="1620"/>
      <c r="S73" s="908"/>
    </row>
    <row r="74" spans="1:19" ht="32.1" customHeight="1">
      <c r="A74" s="697">
        <f>ROW()</f>
        <v>74</v>
      </c>
      <c r="B74" s="698"/>
      <c r="C74" s="13"/>
      <c r="D74" s="710" t="s">
        <v>882</v>
      </c>
      <c r="E74" s="1319" t="s">
        <v>1166</v>
      </c>
      <c r="F74" s="1320">
        <v>13.08</v>
      </c>
      <c r="G74" s="1321">
        <v>16</v>
      </c>
      <c r="H74" s="1322">
        <v>20</v>
      </c>
      <c r="I74" s="1322">
        <v>20</v>
      </c>
      <c r="J74" s="1322">
        <v>21</v>
      </c>
      <c r="K74" s="1322">
        <v>21</v>
      </c>
      <c r="L74" s="1322">
        <v>21</v>
      </c>
      <c r="M74" s="1322">
        <v>22</v>
      </c>
      <c r="N74" s="1322">
        <v>22</v>
      </c>
      <c r="O74" s="1322">
        <v>22</v>
      </c>
      <c r="P74" s="1322">
        <v>23</v>
      </c>
      <c r="Q74" s="1619" t="s">
        <v>1461</v>
      </c>
      <c r="R74" s="1620"/>
      <c r="S74" s="908"/>
    </row>
    <row r="75" spans="1:19" ht="49.5" customHeight="1">
      <c r="A75" s="697">
        <f>ROW()</f>
        <v>75</v>
      </c>
      <c r="B75" s="698"/>
      <c r="C75" s="13"/>
      <c r="D75" s="710" t="s">
        <v>761</v>
      </c>
      <c r="E75" s="1319" t="s">
        <v>1166</v>
      </c>
      <c r="F75" s="1320">
        <v>71.97</v>
      </c>
      <c r="G75" s="1321">
        <v>79</v>
      </c>
      <c r="H75" s="1322">
        <v>83</v>
      </c>
      <c r="I75" s="1322">
        <v>87</v>
      </c>
      <c r="J75" s="1322">
        <v>90</v>
      </c>
      <c r="K75" s="1322">
        <v>91</v>
      </c>
      <c r="L75" s="1322">
        <v>92</v>
      </c>
      <c r="M75" s="1322">
        <v>93</v>
      </c>
      <c r="N75" s="1322">
        <v>94</v>
      </c>
      <c r="O75" s="1322">
        <v>95</v>
      </c>
      <c r="P75" s="1322">
        <v>96</v>
      </c>
      <c r="Q75" s="1619" t="s">
        <v>1462</v>
      </c>
      <c r="R75" s="1620"/>
      <c r="S75" s="908"/>
    </row>
    <row r="76" spans="1:19" ht="32.1" customHeight="1">
      <c r="A76" s="697">
        <f>ROW()</f>
        <v>76</v>
      </c>
      <c r="B76" s="698"/>
      <c r="C76" s="13"/>
      <c r="D76" s="710" t="s">
        <v>669</v>
      </c>
      <c r="E76" s="1319" t="s">
        <v>1173</v>
      </c>
      <c r="F76" s="1320">
        <v>51.07</v>
      </c>
      <c r="G76" s="1321">
        <v>44</v>
      </c>
      <c r="H76" s="1322">
        <v>45</v>
      </c>
      <c r="I76" s="1322">
        <v>45</v>
      </c>
      <c r="J76" s="1322">
        <v>46</v>
      </c>
      <c r="K76" s="1322">
        <v>48</v>
      </c>
      <c r="L76" s="1322">
        <v>49</v>
      </c>
      <c r="M76" s="1322">
        <v>49</v>
      </c>
      <c r="N76" s="1322">
        <v>50</v>
      </c>
      <c r="O76" s="1322">
        <v>50</v>
      </c>
      <c r="P76" s="1322">
        <v>52</v>
      </c>
      <c r="Q76" s="1619" t="s">
        <v>1463</v>
      </c>
      <c r="R76" s="1620"/>
      <c r="S76" s="908"/>
    </row>
    <row r="77" spans="1:19" ht="15">
      <c r="A77" s="697">
        <f>ROW()</f>
        <v>77</v>
      </c>
      <c r="B77" s="698"/>
      <c r="C77" s="13"/>
      <c r="D77" s="710" t="s">
        <v>830</v>
      </c>
      <c r="E77" s="1319" t="s">
        <v>1166</v>
      </c>
      <c r="F77" s="1320">
        <v>14.5</v>
      </c>
      <c r="G77" s="1321">
        <v>17</v>
      </c>
      <c r="H77" s="1322">
        <v>17</v>
      </c>
      <c r="I77" s="1322">
        <v>17</v>
      </c>
      <c r="J77" s="1322">
        <v>17</v>
      </c>
      <c r="K77" s="1322">
        <v>17</v>
      </c>
      <c r="L77" s="1322">
        <v>17</v>
      </c>
      <c r="M77" s="1322">
        <v>17</v>
      </c>
      <c r="N77" s="1322">
        <v>17</v>
      </c>
      <c r="O77" s="1322">
        <v>18</v>
      </c>
      <c r="P77" s="1322">
        <v>18</v>
      </c>
      <c r="Q77" s="1619" t="s">
        <v>1367</v>
      </c>
      <c r="R77" s="1620"/>
      <c r="S77" s="908"/>
    </row>
    <row r="78" spans="1:19" ht="73.5" customHeight="1">
      <c r="A78" s="697">
        <f>ROW()</f>
        <v>78</v>
      </c>
      <c r="B78" s="698"/>
      <c r="C78" s="13"/>
      <c r="D78" s="710" t="s">
        <v>832</v>
      </c>
      <c r="E78" s="1319" t="s">
        <v>1166</v>
      </c>
      <c r="F78" s="1320">
        <v>23.36</v>
      </c>
      <c r="G78" s="1321">
        <v>20</v>
      </c>
      <c r="H78" s="1322">
        <v>38</v>
      </c>
      <c r="I78" s="1322">
        <v>39</v>
      </c>
      <c r="J78" s="1322">
        <v>41</v>
      </c>
      <c r="K78" s="1322">
        <v>43</v>
      </c>
      <c r="L78" s="1322">
        <v>45</v>
      </c>
      <c r="M78" s="1322">
        <v>46</v>
      </c>
      <c r="N78" s="1322">
        <v>48</v>
      </c>
      <c r="O78" s="1322">
        <v>50</v>
      </c>
      <c r="P78" s="1322">
        <v>50</v>
      </c>
      <c r="Q78" s="1619" t="s">
        <v>1464</v>
      </c>
      <c r="R78" s="1620"/>
      <c r="S78" s="908"/>
    </row>
    <row r="79" spans="1:19" ht="32.450000000000003" customHeight="1">
      <c r="A79" s="697">
        <f>ROW()</f>
        <v>79</v>
      </c>
      <c r="B79" s="698"/>
      <c r="C79" s="13"/>
      <c r="D79" s="710" t="s">
        <v>836</v>
      </c>
      <c r="E79" s="1319" t="s">
        <v>1173</v>
      </c>
      <c r="F79" s="1320">
        <v>6.5</v>
      </c>
      <c r="G79" s="1321">
        <v>8</v>
      </c>
      <c r="H79" s="1322">
        <v>8</v>
      </c>
      <c r="I79" s="1322">
        <v>8</v>
      </c>
      <c r="J79" s="1322">
        <v>8</v>
      </c>
      <c r="K79" s="1322">
        <v>8</v>
      </c>
      <c r="L79" s="1322">
        <v>8</v>
      </c>
      <c r="M79" s="1322">
        <v>8</v>
      </c>
      <c r="N79" s="1322">
        <v>9</v>
      </c>
      <c r="O79" s="1322">
        <v>9</v>
      </c>
      <c r="P79" s="1322">
        <v>9</v>
      </c>
      <c r="Q79" s="1619" t="s">
        <v>1465</v>
      </c>
      <c r="R79" s="1620"/>
      <c r="S79" s="908"/>
    </row>
    <row r="80" spans="1:19" ht="48" customHeight="1">
      <c r="A80" s="697">
        <f>ROW()</f>
        <v>80</v>
      </c>
      <c r="B80" s="698"/>
      <c r="C80" s="13"/>
      <c r="D80" s="710" t="s">
        <v>1034</v>
      </c>
      <c r="E80" s="1319" t="s">
        <v>1173</v>
      </c>
      <c r="F80" s="1320">
        <v>5</v>
      </c>
      <c r="G80" s="1321">
        <v>5</v>
      </c>
      <c r="H80" s="1322">
        <v>5</v>
      </c>
      <c r="I80" s="1322">
        <v>5</v>
      </c>
      <c r="J80" s="1322">
        <v>6</v>
      </c>
      <c r="K80" s="1322">
        <v>6</v>
      </c>
      <c r="L80" s="1322">
        <v>6</v>
      </c>
      <c r="M80" s="1322">
        <v>6</v>
      </c>
      <c r="N80" s="1322">
        <v>6</v>
      </c>
      <c r="O80" s="1322">
        <v>6</v>
      </c>
      <c r="P80" s="1322">
        <v>6</v>
      </c>
      <c r="Q80" s="1619" t="s">
        <v>1466</v>
      </c>
      <c r="R80" s="1620"/>
      <c r="S80" s="908"/>
    </row>
    <row r="81" spans="1:19" ht="32.450000000000003" customHeight="1">
      <c r="A81" s="697">
        <f>ROW()</f>
        <v>81</v>
      </c>
      <c r="B81" s="698"/>
      <c r="C81" s="13"/>
      <c r="D81" s="710" t="s">
        <v>842</v>
      </c>
      <c r="E81" s="1319" t="s">
        <v>1173</v>
      </c>
      <c r="F81" s="1320">
        <v>8.32</v>
      </c>
      <c r="G81" s="1321">
        <v>9</v>
      </c>
      <c r="H81" s="1322">
        <v>9</v>
      </c>
      <c r="I81" s="1322">
        <v>10</v>
      </c>
      <c r="J81" s="1322">
        <v>10</v>
      </c>
      <c r="K81" s="1322">
        <v>10</v>
      </c>
      <c r="L81" s="1322">
        <v>10</v>
      </c>
      <c r="M81" s="1322">
        <v>10</v>
      </c>
      <c r="N81" s="1322">
        <v>11</v>
      </c>
      <c r="O81" s="1322">
        <v>11</v>
      </c>
      <c r="P81" s="1322">
        <v>11</v>
      </c>
      <c r="Q81" s="1619" t="s">
        <v>1467</v>
      </c>
      <c r="R81" s="1620"/>
      <c r="S81" s="908"/>
    </row>
    <row r="82" spans="1:19" ht="32.1" customHeight="1">
      <c r="A82" s="697">
        <f>ROW()</f>
        <v>82</v>
      </c>
      <c r="B82" s="698"/>
      <c r="C82" s="13"/>
      <c r="D82" s="710" t="s">
        <v>1036</v>
      </c>
      <c r="E82" s="1319" t="s">
        <v>1173</v>
      </c>
      <c r="F82" s="1320">
        <v>8.64</v>
      </c>
      <c r="G82" s="1321">
        <v>9</v>
      </c>
      <c r="H82" s="1322">
        <v>9</v>
      </c>
      <c r="I82" s="1322">
        <v>10</v>
      </c>
      <c r="J82" s="1322">
        <v>10</v>
      </c>
      <c r="K82" s="1322">
        <v>12</v>
      </c>
      <c r="L82" s="1322">
        <v>12</v>
      </c>
      <c r="M82" s="1322">
        <v>12</v>
      </c>
      <c r="N82" s="1322">
        <v>12</v>
      </c>
      <c r="O82" s="1322">
        <v>13</v>
      </c>
      <c r="P82" s="1322">
        <v>13</v>
      </c>
      <c r="Q82" s="1619" t="s">
        <v>1468</v>
      </c>
      <c r="R82" s="1620"/>
      <c r="S82" s="908"/>
    </row>
    <row r="83" spans="1:19" ht="30.6" customHeight="1">
      <c r="A83" s="697">
        <f>ROW()</f>
        <v>83</v>
      </c>
      <c r="B83" s="698"/>
      <c r="C83" s="13"/>
      <c r="D83" s="710" t="s">
        <v>1469</v>
      </c>
      <c r="E83" s="1319" t="s">
        <v>422</v>
      </c>
      <c r="F83" s="1320">
        <v>34.85</v>
      </c>
      <c r="G83" s="1321">
        <v>0</v>
      </c>
      <c r="H83" s="1322">
        <v>0</v>
      </c>
      <c r="I83" s="1322">
        <v>0</v>
      </c>
      <c r="J83" s="1322">
        <v>0</v>
      </c>
      <c r="K83" s="1322">
        <v>0</v>
      </c>
      <c r="L83" s="1322">
        <v>0</v>
      </c>
      <c r="M83" s="1322">
        <v>0</v>
      </c>
      <c r="N83" s="1322">
        <v>0</v>
      </c>
      <c r="O83" s="1322">
        <v>0</v>
      </c>
      <c r="P83" s="1322">
        <v>0</v>
      </c>
      <c r="Q83" s="1619" t="s">
        <v>1470</v>
      </c>
      <c r="R83" s="1620"/>
      <c r="S83" s="908"/>
    </row>
    <row r="84" spans="1:19" ht="75.95" customHeight="1">
      <c r="A84" s="697">
        <f>ROW()</f>
        <v>84</v>
      </c>
      <c r="B84" s="698"/>
      <c r="C84" s="13"/>
      <c r="D84" s="710" t="s">
        <v>1471</v>
      </c>
      <c r="E84" s="1319" t="s">
        <v>1166</v>
      </c>
      <c r="F84" s="1320">
        <v>8.1199999999999992</v>
      </c>
      <c r="G84" s="1321">
        <v>6</v>
      </c>
      <c r="H84" s="1322">
        <v>6</v>
      </c>
      <c r="I84" s="1322">
        <v>6</v>
      </c>
      <c r="J84" s="1322">
        <v>6</v>
      </c>
      <c r="K84" s="1322">
        <v>6</v>
      </c>
      <c r="L84" s="1322">
        <v>6</v>
      </c>
      <c r="M84" s="1322">
        <v>6</v>
      </c>
      <c r="N84" s="1322">
        <v>6</v>
      </c>
      <c r="O84" s="1322">
        <v>6</v>
      </c>
      <c r="P84" s="1322">
        <v>6</v>
      </c>
      <c r="Q84" s="1619" t="s">
        <v>1472</v>
      </c>
      <c r="R84" s="1620"/>
      <c r="S84" s="908"/>
    </row>
    <row r="85" spans="1:19" ht="43.5" customHeight="1">
      <c r="A85" s="697">
        <f>ROW()</f>
        <v>85</v>
      </c>
      <c r="B85" s="698"/>
      <c r="C85" s="13"/>
      <c r="D85" s="710" t="s">
        <v>665</v>
      </c>
      <c r="E85" s="1319" t="s">
        <v>1173</v>
      </c>
      <c r="F85" s="1320">
        <v>8.3000000000000007</v>
      </c>
      <c r="G85" s="1321">
        <v>9</v>
      </c>
      <c r="H85" s="1322">
        <v>9</v>
      </c>
      <c r="I85" s="1322">
        <v>10</v>
      </c>
      <c r="J85" s="1322">
        <v>10</v>
      </c>
      <c r="K85" s="1322">
        <v>10</v>
      </c>
      <c r="L85" s="1322">
        <v>10</v>
      </c>
      <c r="M85" s="1322">
        <v>11</v>
      </c>
      <c r="N85" s="1322">
        <v>11</v>
      </c>
      <c r="O85" s="1322">
        <v>11</v>
      </c>
      <c r="P85" s="1322">
        <v>11</v>
      </c>
      <c r="Q85" s="1619" t="s">
        <v>1473</v>
      </c>
      <c r="R85" s="1620"/>
      <c r="S85" s="908"/>
    </row>
    <row r="86" spans="1:19" ht="90.6" customHeight="1">
      <c r="A86" s="697">
        <f>ROW()</f>
        <v>86</v>
      </c>
      <c r="B86" s="698"/>
      <c r="C86" s="13"/>
      <c r="D86" s="710" t="s">
        <v>607</v>
      </c>
      <c r="E86" s="1319" t="s">
        <v>1166</v>
      </c>
      <c r="F86" s="1320">
        <v>22.35</v>
      </c>
      <c r="G86" s="1321">
        <v>31</v>
      </c>
      <c r="H86" s="1322">
        <v>32</v>
      </c>
      <c r="I86" s="1322">
        <v>31</v>
      </c>
      <c r="J86" s="1322">
        <v>33</v>
      </c>
      <c r="K86" s="1322">
        <v>33</v>
      </c>
      <c r="L86" s="1322">
        <v>34</v>
      </c>
      <c r="M86" s="1322">
        <v>34</v>
      </c>
      <c r="N86" s="1322">
        <v>35</v>
      </c>
      <c r="O86" s="1322">
        <v>35</v>
      </c>
      <c r="P86" s="1322">
        <v>35</v>
      </c>
      <c r="Q86" s="1619" t="s">
        <v>1474</v>
      </c>
      <c r="R86" s="1620"/>
      <c r="S86" s="908"/>
    </row>
    <row r="87" spans="1:19" ht="45.6" customHeight="1">
      <c r="A87" s="697">
        <f>ROW()</f>
        <v>87</v>
      </c>
      <c r="B87" s="698"/>
      <c r="C87" s="13"/>
      <c r="D87" s="710" t="s">
        <v>635</v>
      </c>
      <c r="E87" s="1319" t="s">
        <v>1166</v>
      </c>
      <c r="F87" s="1320">
        <v>55.89</v>
      </c>
      <c r="G87" s="1321">
        <v>51</v>
      </c>
      <c r="H87" s="1322">
        <v>49</v>
      </c>
      <c r="I87" s="1322">
        <v>49</v>
      </c>
      <c r="J87" s="1322">
        <v>47</v>
      </c>
      <c r="K87" s="1322">
        <v>46</v>
      </c>
      <c r="L87" s="1322">
        <v>45</v>
      </c>
      <c r="M87" s="1322">
        <v>44</v>
      </c>
      <c r="N87" s="1322">
        <v>43</v>
      </c>
      <c r="O87" s="1322">
        <v>42</v>
      </c>
      <c r="P87" s="1322">
        <v>43</v>
      </c>
      <c r="Q87" s="1619" t="s">
        <v>1475</v>
      </c>
      <c r="R87" s="1620"/>
      <c r="S87" s="908"/>
    </row>
    <row r="88" spans="1:19" ht="16.149999999999999" customHeight="1">
      <c r="A88" s="697">
        <f>ROW()</f>
        <v>88</v>
      </c>
      <c r="B88" s="698"/>
      <c r="C88" s="13"/>
      <c r="D88" s="710" t="s">
        <v>696</v>
      </c>
      <c r="E88" s="1319" t="s">
        <v>1166</v>
      </c>
      <c r="F88" s="1320">
        <v>2.6</v>
      </c>
      <c r="G88" s="1321">
        <v>3</v>
      </c>
      <c r="H88" s="1322">
        <v>3</v>
      </c>
      <c r="I88" s="1322">
        <v>3</v>
      </c>
      <c r="J88" s="1322">
        <v>4</v>
      </c>
      <c r="K88" s="1322">
        <v>4</v>
      </c>
      <c r="L88" s="1322">
        <v>4</v>
      </c>
      <c r="M88" s="1322">
        <v>4</v>
      </c>
      <c r="N88" s="1322">
        <v>4</v>
      </c>
      <c r="O88" s="1322">
        <v>4</v>
      </c>
      <c r="P88" s="1322">
        <v>4</v>
      </c>
      <c r="Q88" s="1619" t="s">
        <v>1367</v>
      </c>
      <c r="R88" s="1620"/>
      <c r="S88" s="908"/>
    </row>
    <row r="89" spans="1:19" ht="30" customHeight="1">
      <c r="A89" s="697">
        <f>ROW()</f>
        <v>89</v>
      </c>
      <c r="B89" s="698"/>
      <c r="C89" s="13"/>
      <c r="D89" s="710" t="s">
        <v>811</v>
      </c>
      <c r="E89" s="1319" t="s">
        <v>1173</v>
      </c>
      <c r="F89" s="1320">
        <v>35.42</v>
      </c>
      <c r="G89" s="1321">
        <v>35</v>
      </c>
      <c r="H89" s="1322">
        <v>36</v>
      </c>
      <c r="I89" s="1322">
        <v>37</v>
      </c>
      <c r="J89" s="1322">
        <v>38</v>
      </c>
      <c r="K89" s="1322">
        <v>38</v>
      </c>
      <c r="L89" s="1322">
        <v>38</v>
      </c>
      <c r="M89" s="1322">
        <v>39</v>
      </c>
      <c r="N89" s="1322">
        <v>39</v>
      </c>
      <c r="O89" s="1322">
        <v>39</v>
      </c>
      <c r="P89" s="1322">
        <v>39</v>
      </c>
      <c r="Q89" s="1619" t="s">
        <v>1476</v>
      </c>
      <c r="R89" s="1620"/>
      <c r="S89" s="908"/>
    </row>
    <row r="90" spans="1:19" ht="16.149999999999999" customHeight="1">
      <c r="A90" s="697">
        <f>ROW()</f>
        <v>90</v>
      </c>
      <c r="B90" s="698"/>
      <c r="C90" s="13"/>
      <c r="D90" s="710" t="s">
        <v>1477</v>
      </c>
      <c r="E90" s="1319" t="s">
        <v>1166</v>
      </c>
      <c r="F90" s="1320">
        <v>62.4</v>
      </c>
      <c r="G90" s="1321">
        <v>73</v>
      </c>
      <c r="H90" s="1322">
        <v>75</v>
      </c>
      <c r="I90" s="1322">
        <v>76</v>
      </c>
      <c r="J90" s="1322">
        <v>77</v>
      </c>
      <c r="K90" s="1322">
        <v>78</v>
      </c>
      <c r="L90" s="1322">
        <v>80</v>
      </c>
      <c r="M90" s="1322">
        <v>80</v>
      </c>
      <c r="N90" s="1322">
        <v>81</v>
      </c>
      <c r="O90" s="1322">
        <v>84</v>
      </c>
      <c r="P90" s="1322">
        <v>85</v>
      </c>
      <c r="Q90" s="1619" t="s">
        <v>1367</v>
      </c>
      <c r="R90" s="1620"/>
      <c r="S90" s="908"/>
    </row>
    <row r="91" spans="1:19" ht="16.149999999999999" customHeight="1">
      <c r="A91" s="697">
        <f>ROW()</f>
        <v>91</v>
      </c>
      <c r="B91" s="698"/>
      <c r="C91" s="13"/>
      <c r="D91" s="710" t="s">
        <v>822</v>
      </c>
      <c r="E91" s="1319" t="s">
        <v>1166</v>
      </c>
      <c r="F91" s="1320">
        <v>29</v>
      </c>
      <c r="G91" s="1321">
        <v>32</v>
      </c>
      <c r="H91" s="1322">
        <v>33</v>
      </c>
      <c r="I91" s="1322">
        <v>34</v>
      </c>
      <c r="J91" s="1322">
        <v>35</v>
      </c>
      <c r="K91" s="1322">
        <v>36</v>
      </c>
      <c r="L91" s="1322">
        <v>37</v>
      </c>
      <c r="M91" s="1322">
        <v>37</v>
      </c>
      <c r="N91" s="1322">
        <v>37</v>
      </c>
      <c r="O91" s="1322">
        <v>38</v>
      </c>
      <c r="P91" s="1322">
        <v>38</v>
      </c>
      <c r="Q91" s="1619" t="s">
        <v>1367</v>
      </c>
      <c r="R91" s="1620"/>
      <c r="S91" s="908"/>
    </row>
    <row r="92" spans="1:19" ht="16.149999999999999" customHeight="1">
      <c r="A92" s="697">
        <f>ROW()</f>
        <v>92</v>
      </c>
      <c r="B92" s="698"/>
      <c r="C92" s="13"/>
      <c r="D92" s="710" t="s">
        <v>684</v>
      </c>
      <c r="E92" s="1319" t="s">
        <v>1166</v>
      </c>
      <c r="F92" s="1320">
        <v>31.3</v>
      </c>
      <c r="G92" s="1321">
        <v>30</v>
      </c>
      <c r="H92" s="1322">
        <v>31</v>
      </c>
      <c r="I92" s="1322">
        <v>31</v>
      </c>
      <c r="J92" s="1322">
        <v>32</v>
      </c>
      <c r="K92" s="1322">
        <v>32</v>
      </c>
      <c r="L92" s="1322">
        <v>32</v>
      </c>
      <c r="M92" s="1322">
        <v>32</v>
      </c>
      <c r="N92" s="1322">
        <v>33</v>
      </c>
      <c r="O92" s="1322">
        <v>35</v>
      </c>
      <c r="P92" s="1322">
        <v>35</v>
      </c>
      <c r="Q92" s="1619" t="s">
        <v>1367</v>
      </c>
      <c r="R92" s="1620"/>
      <c r="S92" s="908"/>
    </row>
    <row r="93" spans="1:19" ht="44.45" customHeight="1">
      <c r="A93" s="697">
        <f>ROW()</f>
        <v>93</v>
      </c>
      <c r="B93" s="698"/>
      <c r="C93" s="13"/>
      <c r="D93" s="711" t="s">
        <v>1478</v>
      </c>
      <c r="E93" s="1319" t="s">
        <v>1166</v>
      </c>
      <c r="F93" s="1321">
        <v>28.55</v>
      </c>
      <c r="G93" s="1321">
        <v>108</v>
      </c>
      <c r="H93" s="1322">
        <v>108</v>
      </c>
      <c r="I93" s="1322">
        <v>108</v>
      </c>
      <c r="J93" s="1322">
        <v>108</v>
      </c>
      <c r="K93" s="1322">
        <v>108</v>
      </c>
      <c r="L93" s="1322">
        <v>108</v>
      </c>
      <c r="M93" s="1322">
        <v>108</v>
      </c>
      <c r="N93" s="1322">
        <v>108</v>
      </c>
      <c r="O93" s="1322">
        <v>108</v>
      </c>
      <c r="P93" s="1322">
        <v>108</v>
      </c>
      <c r="Q93" s="1619" t="s">
        <v>1479</v>
      </c>
      <c r="R93" s="1620"/>
      <c r="S93" s="908"/>
    </row>
    <row r="94" spans="1:19" ht="45" customHeight="1">
      <c r="A94" s="697">
        <f>ROW()</f>
        <v>94</v>
      </c>
      <c r="B94" s="698"/>
      <c r="C94" s="13"/>
      <c r="D94" s="710" t="s">
        <v>1480</v>
      </c>
      <c r="E94" s="1319" t="s">
        <v>1173</v>
      </c>
      <c r="F94" s="1325">
        <v>14.2</v>
      </c>
      <c r="G94" s="1321">
        <v>10</v>
      </c>
      <c r="H94" s="1322">
        <v>8</v>
      </c>
      <c r="I94" s="1322">
        <v>8</v>
      </c>
      <c r="J94" s="1322">
        <v>7</v>
      </c>
      <c r="K94" s="1322">
        <v>7</v>
      </c>
      <c r="L94" s="1322">
        <v>7</v>
      </c>
      <c r="M94" s="1322">
        <v>7</v>
      </c>
      <c r="N94" s="1322">
        <v>7</v>
      </c>
      <c r="O94" s="1322">
        <v>7</v>
      </c>
      <c r="P94" s="1322">
        <v>7</v>
      </c>
      <c r="Q94" s="1619" t="s">
        <v>1481</v>
      </c>
      <c r="R94" s="1620"/>
      <c r="S94" s="908"/>
    </row>
    <row r="95" spans="1:19" ht="46.5" customHeight="1">
      <c r="A95" s="697">
        <f>ROW()</f>
        <v>95</v>
      </c>
      <c r="B95" s="698"/>
      <c r="C95" s="13"/>
      <c r="D95" s="710" t="s">
        <v>1482</v>
      </c>
      <c r="E95" s="1319" t="s">
        <v>422</v>
      </c>
      <c r="F95" s="1320">
        <v>8.7100000000000009</v>
      </c>
      <c r="G95" s="1321">
        <v>8</v>
      </c>
      <c r="H95" s="1322">
        <v>8</v>
      </c>
      <c r="I95" s="1322">
        <v>8</v>
      </c>
      <c r="J95" s="1322">
        <v>8</v>
      </c>
      <c r="K95" s="1322">
        <v>8</v>
      </c>
      <c r="L95" s="1322">
        <v>8</v>
      </c>
      <c r="M95" s="1322">
        <v>8</v>
      </c>
      <c r="N95" s="1322">
        <v>8</v>
      </c>
      <c r="O95" s="1322">
        <v>8</v>
      </c>
      <c r="P95" s="1322">
        <v>8</v>
      </c>
      <c r="Q95" s="1619" t="s">
        <v>1483</v>
      </c>
      <c r="R95" s="1620"/>
      <c r="S95" s="908"/>
    </row>
    <row r="96" spans="1:19" ht="16.149999999999999" customHeight="1">
      <c r="A96" s="697">
        <f>ROW()</f>
        <v>96</v>
      </c>
      <c r="B96" s="698"/>
      <c r="C96" s="13"/>
      <c r="D96" s="710" t="s">
        <v>725</v>
      </c>
      <c r="E96" s="1319" t="s">
        <v>1166</v>
      </c>
      <c r="F96" s="1320">
        <v>11.800000190734799</v>
      </c>
      <c r="G96" s="1321">
        <v>19</v>
      </c>
      <c r="H96" s="1322">
        <v>20</v>
      </c>
      <c r="I96" s="1322">
        <v>20</v>
      </c>
      <c r="J96" s="1322">
        <v>20</v>
      </c>
      <c r="K96" s="1322">
        <v>20</v>
      </c>
      <c r="L96" s="1322">
        <v>20</v>
      </c>
      <c r="M96" s="1322">
        <v>20</v>
      </c>
      <c r="N96" s="1322">
        <v>20</v>
      </c>
      <c r="O96" s="1322">
        <v>20</v>
      </c>
      <c r="P96" s="1322">
        <v>20</v>
      </c>
      <c r="Q96" s="1619" t="s">
        <v>1367</v>
      </c>
      <c r="R96" s="1620"/>
      <c r="S96" s="908"/>
    </row>
    <row r="97" spans="1:19" ht="16.149999999999999" customHeight="1">
      <c r="A97" s="697">
        <f>ROW()</f>
        <v>97</v>
      </c>
      <c r="B97" s="698"/>
      <c r="C97" s="13"/>
      <c r="D97" s="710" t="s">
        <v>844</v>
      </c>
      <c r="E97" s="1319" t="s">
        <v>1166</v>
      </c>
      <c r="F97" s="1320">
        <v>11.2</v>
      </c>
      <c r="G97" s="1321">
        <v>13</v>
      </c>
      <c r="H97" s="1322">
        <v>13</v>
      </c>
      <c r="I97" s="1322">
        <v>14</v>
      </c>
      <c r="J97" s="1322">
        <v>14</v>
      </c>
      <c r="K97" s="1322">
        <v>14</v>
      </c>
      <c r="L97" s="1322">
        <v>14</v>
      </c>
      <c r="M97" s="1322">
        <v>14</v>
      </c>
      <c r="N97" s="1322">
        <v>14</v>
      </c>
      <c r="O97" s="1322">
        <v>14</v>
      </c>
      <c r="P97" s="1322">
        <v>15</v>
      </c>
      <c r="Q97" s="1619" t="s">
        <v>1367</v>
      </c>
      <c r="R97" s="1620"/>
      <c r="S97" s="908"/>
    </row>
    <row r="98" spans="1:19" ht="16.149999999999999" customHeight="1">
      <c r="A98" s="697">
        <f>ROW()</f>
        <v>98</v>
      </c>
      <c r="B98" s="698"/>
      <c r="C98" s="13"/>
      <c r="D98" s="710" t="s">
        <v>1484</v>
      </c>
      <c r="E98" s="1319" t="s">
        <v>1166</v>
      </c>
      <c r="F98" s="1320">
        <v>33.700000000000003</v>
      </c>
      <c r="G98" s="1321">
        <v>31</v>
      </c>
      <c r="H98" s="1322">
        <v>31</v>
      </c>
      <c r="I98" s="1322">
        <v>32</v>
      </c>
      <c r="J98" s="1322">
        <v>32</v>
      </c>
      <c r="K98" s="1322">
        <v>33</v>
      </c>
      <c r="L98" s="1322">
        <v>33</v>
      </c>
      <c r="M98" s="1322">
        <v>34</v>
      </c>
      <c r="N98" s="1322">
        <v>34</v>
      </c>
      <c r="O98" s="1322">
        <v>40</v>
      </c>
      <c r="P98" s="1322">
        <v>40</v>
      </c>
      <c r="Q98" s="1619" t="s">
        <v>1485</v>
      </c>
      <c r="R98" s="1620"/>
      <c r="S98" s="908"/>
    </row>
    <row r="99" spans="1:19" ht="72" customHeight="1">
      <c r="A99" s="697">
        <f>ROW()</f>
        <v>99</v>
      </c>
      <c r="B99" s="698"/>
      <c r="C99" s="13"/>
      <c r="D99" s="710" t="s">
        <v>924</v>
      </c>
      <c r="E99" s="1319" t="s">
        <v>1166</v>
      </c>
      <c r="F99" s="1320">
        <v>7.7</v>
      </c>
      <c r="G99" s="1321">
        <v>7</v>
      </c>
      <c r="H99" s="1322">
        <v>7</v>
      </c>
      <c r="I99" s="1322">
        <v>7</v>
      </c>
      <c r="J99" s="1322">
        <v>7</v>
      </c>
      <c r="K99" s="1322">
        <v>7</v>
      </c>
      <c r="L99" s="1322">
        <v>7</v>
      </c>
      <c r="M99" s="1322">
        <v>7</v>
      </c>
      <c r="N99" s="1322">
        <v>7</v>
      </c>
      <c r="O99" s="1322">
        <v>7</v>
      </c>
      <c r="P99" s="1322">
        <v>7</v>
      </c>
      <c r="Q99" s="1619" t="s">
        <v>1486</v>
      </c>
      <c r="R99" s="1620"/>
      <c r="S99" s="908"/>
    </row>
    <row r="100" spans="1:19" ht="31.5" customHeight="1">
      <c r="A100" s="697">
        <f>ROW()</f>
        <v>100</v>
      </c>
      <c r="B100" s="698"/>
      <c r="C100" s="13"/>
      <c r="D100" s="710" t="s">
        <v>858</v>
      </c>
      <c r="E100" s="1319" t="s">
        <v>1173</v>
      </c>
      <c r="F100" s="1320">
        <v>4.7</v>
      </c>
      <c r="G100" s="1321">
        <v>6</v>
      </c>
      <c r="H100" s="1322">
        <v>6</v>
      </c>
      <c r="I100" s="1322">
        <v>7</v>
      </c>
      <c r="J100" s="1322">
        <v>7</v>
      </c>
      <c r="K100" s="1322">
        <v>7</v>
      </c>
      <c r="L100" s="1322">
        <v>7</v>
      </c>
      <c r="M100" s="1322">
        <v>7</v>
      </c>
      <c r="N100" s="1322">
        <v>7</v>
      </c>
      <c r="O100" s="1322">
        <v>7</v>
      </c>
      <c r="P100" s="1322">
        <v>7</v>
      </c>
      <c r="Q100" s="1619" t="s">
        <v>1487</v>
      </c>
      <c r="R100" s="1620"/>
      <c r="S100" s="908"/>
    </row>
    <row r="101" spans="1:19" ht="32.450000000000003" customHeight="1">
      <c r="A101" s="697">
        <f>ROW()</f>
        <v>101</v>
      </c>
      <c r="B101" s="698"/>
      <c r="C101" s="13"/>
      <c r="D101" s="710" t="s">
        <v>1488</v>
      </c>
      <c r="E101" s="1319" t="s">
        <v>1173</v>
      </c>
      <c r="F101" s="1320">
        <v>33.299999999999997</v>
      </c>
      <c r="G101" s="1321">
        <v>35</v>
      </c>
      <c r="H101" s="1322">
        <v>37</v>
      </c>
      <c r="I101" s="1322">
        <v>38</v>
      </c>
      <c r="J101" s="1322">
        <v>42</v>
      </c>
      <c r="K101" s="1322">
        <v>43</v>
      </c>
      <c r="L101" s="1322">
        <v>44</v>
      </c>
      <c r="M101" s="1322">
        <v>44</v>
      </c>
      <c r="N101" s="1322">
        <v>44</v>
      </c>
      <c r="O101" s="1322">
        <v>44</v>
      </c>
      <c r="P101" s="1322">
        <v>44</v>
      </c>
      <c r="Q101" s="1619" t="s">
        <v>1489</v>
      </c>
      <c r="R101" s="1620"/>
      <c r="S101" s="908"/>
    </row>
    <row r="102" spans="1:19" ht="30" customHeight="1">
      <c r="A102" s="697">
        <f>ROW()</f>
        <v>102</v>
      </c>
      <c r="B102" s="698"/>
      <c r="C102" s="13"/>
      <c r="D102" s="710" t="s">
        <v>956</v>
      </c>
      <c r="E102" s="1319" t="s">
        <v>1173</v>
      </c>
      <c r="F102" s="1320">
        <v>77.62</v>
      </c>
      <c r="G102" s="1321">
        <v>79</v>
      </c>
      <c r="H102" s="1322">
        <v>81</v>
      </c>
      <c r="I102" s="1322">
        <v>84</v>
      </c>
      <c r="J102" s="1322">
        <v>86</v>
      </c>
      <c r="K102" s="1322">
        <v>88</v>
      </c>
      <c r="L102" s="1322">
        <v>89</v>
      </c>
      <c r="M102" s="1322">
        <v>90</v>
      </c>
      <c r="N102" s="1322">
        <v>91</v>
      </c>
      <c r="O102" s="1322">
        <v>92</v>
      </c>
      <c r="P102" s="1322">
        <v>92</v>
      </c>
      <c r="Q102" s="1619" t="s">
        <v>1490</v>
      </c>
      <c r="R102" s="1620"/>
      <c r="S102" s="908"/>
    </row>
    <row r="103" spans="1:19" ht="44.1" customHeight="1">
      <c r="A103" s="697">
        <f>ROW()</f>
        <v>103</v>
      </c>
      <c r="B103" s="698"/>
      <c r="C103" s="13"/>
      <c r="D103" s="710" t="s">
        <v>960</v>
      </c>
      <c r="E103" s="1319" t="s">
        <v>1166</v>
      </c>
      <c r="F103" s="1320">
        <v>76.900000000000006</v>
      </c>
      <c r="G103" s="1321">
        <v>106</v>
      </c>
      <c r="H103" s="1322">
        <v>111</v>
      </c>
      <c r="I103" s="1322">
        <v>116</v>
      </c>
      <c r="J103" s="1322">
        <v>120</v>
      </c>
      <c r="K103" s="1322">
        <v>123</v>
      </c>
      <c r="L103" s="1322">
        <v>127</v>
      </c>
      <c r="M103" s="1322">
        <v>129</v>
      </c>
      <c r="N103" s="1322">
        <v>132</v>
      </c>
      <c r="O103" s="1322">
        <v>135</v>
      </c>
      <c r="P103" s="1322">
        <v>137</v>
      </c>
      <c r="Q103" s="1619" t="s">
        <v>1491</v>
      </c>
      <c r="R103" s="1620"/>
      <c r="S103" s="908"/>
    </row>
    <row r="104" spans="1:19" ht="16.149999999999999" customHeight="1">
      <c r="A104" s="697">
        <f>ROW()</f>
        <v>104</v>
      </c>
      <c r="B104" s="698"/>
      <c r="C104" s="13"/>
      <c r="D104" s="710" t="s">
        <v>1492</v>
      </c>
      <c r="E104" s="1319" t="s">
        <v>422</v>
      </c>
      <c r="F104" s="1320">
        <v>61.3</v>
      </c>
      <c r="G104" s="1321">
        <v>77</v>
      </c>
      <c r="H104" s="1322">
        <v>79</v>
      </c>
      <c r="I104" s="1322">
        <v>80</v>
      </c>
      <c r="J104" s="1322">
        <v>82</v>
      </c>
      <c r="K104" s="1322">
        <v>84</v>
      </c>
      <c r="L104" s="1322">
        <v>86</v>
      </c>
      <c r="M104" s="1322">
        <v>87</v>
      </c>
      <c r="N104" s="1322">
        <v>89</v>
      </c>
      <c r="O104" s="1322">
        <v>90</v>
      </c>
      <c r="P104" s="1322">
        <v>91</v>
      </c>
      <c r="Q104" s="1619" t="s">
        <v>1493</v>
      </c>
      <c r="R104" s="1620"/>
      <c r="S104" s="908"/>
    </row>
    <row r="105" spans="1:19" ht="43.5" customHeight="1">
      <c r="A105" s="697">
        <f>ROW()</f>
        <v>105</v>
      </c>
      <c r="B105" s="698"/>
      <c r="C105" s="13"/>
      <c r="D105" s="711" t="s">
        <v>1494</v>
      </c>
      <c r="E105" s="1319" t="s">
        <v>1173</v>
      </c>
      <c r="F105" s="1321">
        <v>8.8000000000000007</v>
      </c>
      <c r="G105" s="1321">
        <v>26</v>
      </c>
      <c r="H105" s="1322">
        <v>32</v>
      </c>
      <c r="I105" s="1322">
        <v>36</v>
      </c>
      <c r="J105" s="1322">
        <v>38</v>
      </c>
      <c r="K105" s="1322">
        <v>41</v>
      </c>
      <c r="L105" s="1322">
        <v>43</v>
      </c>
      <c r="M105" s="1322">
        <v>46</v>
      </c>
      <c r="N105" s="1322">
        <v>46</v>
      </c>
      <c r="O105" s="1322">
        <v>47</v>
      </c>
      <c r="P105" s="1322">
        <v>49</v>
      </c>
      <c r="Q105" s="1619" t="s">
        <v>1495</v>
      </c>
      <c r="R105" s="1620"/>
      <c r="S105" s="908"/>
    </row>
    <row r="106" spans="1:19" ht="16.149999999999999" customHeight="1">
      <c r="A106" s="697">
        <f>ROW()</f>
        <v>106</v>
      </c>
      <c r="B106" s="698"/>
      <c r="C106" s="13"/>
      <c r="D106" s="710" t="s">
        <v>966</v>
      </c>
      <c r="E106" s="1319" t="s">
        <v>1166</v>
      </c>
      <c r="F106" s="1320">
        <v>87.87</v>
      </c>
      <c r="G106" s="1321">
        <v>106</v>
      </c>
      <c r="H106" s="1322">
        <v>108</v>
      </c>
      <c r="I106" s="1322">
        <v>109</v>
      </c>
      <c r="J106" s="1322">
        <v>110</v>
      </c>
      <c r="K106" s="1322">
        <v>111</v>
      </c>
      <c r="L106" s="1322">
        <v>111</v>
      </c>
      <c r="M106" s="1322">
        <v>111</v>
      </c>
      <c r="N106" s="1322">
        <v>112</v>
      </c>
      <c r="O106" s="1322">
        <v>112</v>
      </c>
      <c r="P106" s="1322">
        <v>112</v>
      </c>
      <c r="Q106" s="1619" t="s">
        <v>1496</v>
      </c>
      <c r="R106" s="1620"/>
      <c r="S106" s="908"/>
    </row>
    <row r="107" spans="1:19" ht="16.149999999999999" customHeight="1">
      <c r="A107" s="697">
        <f>ROW()</f>
        <v>107</v>
      </c>
      <c r="B107" s="698"/>
      <c r="C107" s="13"/>
      <c r="D107" s="710" t="s">
        <v>637</v>
      </c>
      <c r="E107" s="1319" t="s">
        <v>1166</v>
      </c>
      <c r="F107" s="1320">
        <v>53.799999237060497</v>
      </c>
      <c r="G107" s="1321">
        <v>80</v>
      </c>
      <c r="H107" s="1322">
        <v>80</v>
      </c>
      <c r="I107" s="1322">
        <v>80</v>
      </c>
      <c r="J107" s="1322">
        <v>80</v>
      </c>
      <c r="K107" s="1322">
        <v>80</v>
      </c>
      <c r="L107" s="1322">
        <v>80</v>
      </c>
      <c r="M107" s="1322">
        <v>80</v>
      </c>
      <c r="N107" s="1322">
        <v>80</v>
      </c>
      <c r="O107" s="1322">
        <v>80</v>
      </c>
      <c r="P107" s="1322">
        <v>80</v>
      </c>
      <c r="Q107" s="1619" t="s">
        <v>1367</v>
      </c>
      <c r="R107" s="1620"/>
      <c r="S107" s="908"/>
    </row>
    <row r="108" spans="1:19" ht="16.149999999999999" customHeight="1">
      <c r="A108" s="697">
        <f>ROW()</f>
        <v>108</v>
      </c>
      <c r="B108" s="698"/>
      <c r="C108" s="13"/>
      <c r="D108" s="710" t="s">
        <v>1497</v>
      </c>
      <c r="E108" s="1319" t="s">
        <v>1166</v>
      </c>
      <c r="F108" s="1320">
        <v>20.324998855590799</v>
      </c>
      <c r="G108" s="1321">
        <v>24</v>
      </c>
      <c r="H108" s="1322">
        <v>24</v>
      </c>
      <c r="I108" s="1322">
        <v>24</v>
      </c>
      <c r="J108" s="1322">
        <v>25</v>
      </c>
      <c r="K108" s="1322">
        <v>26</v>
      </c>
      <c r="L108" s="1322">
        <v>26</v>
      </c>
      <c r="M108" s="1322">
        <v>27</v>
      </c>
      <c r="N108" s="1322">
        <v>27</v>
      </c>
      <c r="O108" s="1322">
        <v>27</v>
      </c>
      <c r="P108" s="1322">
        <v>27</v>
      </c>
      <c r="Q108" s="1619" t="s">
        <v>1367</v>
      </c>
      <c r="R108" s="1620"/>
      <c r="S108" s="908"/>
    </row>
    <row r="109" spans="1:19" ht="31.5" customHeight="1">
      <c r="A109" s="697">
        <f>ROW()</f>
        <v>109</v>
      </c>
      <c r="B109" s="698"/>
      <c r="C109" s="13"/>
      <c r="D109" s="710" t="s">
        <v>1498</v>
      </c>
      <c r="E109" s="1319" t="s">
        <v>1166</v>
      </c>
      <c r="F109" s="1320">
        <v>135.93</v>
      </c>
      <c r="G109" s="1321">
        <v>149</v>
      </c>
      <c r="H109" s="1322">
        <v>158</v>
      </c>
      <c r="I109" s="1322">
        <v>160</v>
      </c>
      <c r="J109" s="1322">
        <v>161</v>
      </c>
      <c r="K109" s="1322">
        <v>163</v>
      </c>
      <c r="L109" s="1322">
        <v>164</v>
      </c>
      <c r="M109" s="1322">
        <v>165</v>
      </c>
      <c r="N109" s="1322">
        <v>166</v>
      </c>
      <c r="O109" s="1322">
        <v>167</v>
      </c>
      <c r="P109" s="1322">
        <v>168</v>
      </c>
      <c r="Q109" s="1619" t="s">
        <v>1499</v>
      </c>
      <c r="R109" s="1620"/>
      <c r="S109" s="908"/>
    </row>
    <row r="110" spans="1:19" ht="60" customHeight="1">
      <c r="A110" s="697">
        <f>ROW()</f>
        <v>110</v>
      </c>
      <c r="B110" s="698"/>
      <c r="C110" s="13"/>
      <c r="D110" s="710" t="s">
        <v>938</v>
      </c>
      <c r="E110" s="1319" t="s">
        <v>1166</v>
      </c>
      <c r="F110" s="1320">
        <v>60.6</v>
      </c>
      <c r="G110" s="1321">
        <v>73</v>
      </c>
      <c r="H110" s="1322">
        <v>70</v>
      </c>
      <c r="I110" s="1322">
        <v>71</v>
      </c>
      <c r="J110" s="1322">
        <v>72</v>
      </c>
      <c r="K110" s="1322">
        <v>76</v>
      </c>
      <c r="L110" s="1322">
        <v>77</v>
      </c>
      <c r="M110" s="1322">
        <v>78</v>
      </c>
      <c r="N110" s="1322">
        <v>79</v>
      </c>
      <c r="O110" s="1322">
        <v>81</v>
      </c>
      <c r="P110" s="1322">
        <v>81</v>
      </c>
      <c r="Q110" s="1619" t="s">
        <v>1500</v>
      </c>
      <c r="R110" s="1620"/>
      <c r="S110" s="908"/>
    </row>
    <row r="111" spans="1:19" ht="16.149999999999999" customHeight="1">
      <c r="A111" s="697">
        <f>ROW()</f>
        <v>111</v>
      </c>
      <c r="B111" s="698"/>
      <c r="C111" s="13"/>
      <c r="D111" s="710" t="s">
        <v>817</v>
      </c>
      <c r="E111" s="1319" t="s">
        <v>1166</v>
      </c>
      <c r="F111" s="1320">
        <v>16.13</v>
      </c>
      <c r="G111" s="1321">
        <v>18</v>
      </c>
      <c r="H111" s="1322">
        <v>18</v>
      </c>
      <c r="I111" s="1322">
        <v>18</v>
      </c>
      <c r="J111" s="1322">
        <v>18</v>
      </c>
      <c r="K111" s="1322">
        <v>19</v>
      </c>
      <c r="L111" s="1322">
        <v>19</v>
      </c>
      <c r="M111" s="1322">
        <v>19</v>
      </c>
      <c r="N111" s="1322">
        <v>19</v>
      </c>
      <c r="O111" s="1322">
        <v>19</v>
      </c>
      <c r="P111" s="1322">
        <v>19</v>
      </c>
      <c r="Q111" s="1619" t="s">
        <v>1367</v>
      </c>
      <c r="R111" s="1620"/>
      <c r="S111" s="908"/>
    </row>
    <row r="112" spans="1:19" ht="59.1" customHeight="1">
      <c r="A112" s="697">
        <f>ROW()</f>
        <v>112</v>
      </c>
      <c r="B112" s="698"/>
      <c r="C112" s="13"/>
      <c r="D112" s="710" t="s">
        <v>1501</v>
      </c>
      <c r="E112" s="1319" t="s">
        <v>1166</v>
      </c>
      <c r="F112" s="1320">
        <v>20.8</v>
      </c>
      <c r="G112" s="1321">
        <v>22</v>
      </c>
      <c r="H112" s="1322">
        <v>22</v>
      </c>
      <c r="I112" s="1322">
        <v>23</v>
      </c>
      <c r="J112" s="1322">
        <v>23</v>
      </c>
      <c r="K112" s="1322">
        <v>23</v>
      </c>
      <c r="L112" s="1322">
        <v>23</v>
      </c>
      <c r="M112" s="1322">
        <v>23</v>
      </c>
      <c r="N112" s="1322">
        <v>23</v>
      </c>
      <c r="O112" s="1322">
        <v>23</v>
      </c>
      <c r="P112" s="1322">
        <v>24</v>
      </c>
      <c r="Q112" s="1619" t="s">
        <v>1502</v>
      </c>
      <c r="R112" s="1620"/>
      <c r="S112" s="908"/>
    </row>
    <row r="113" spans="1:19" ht="91.5" customHeight="1">
      <c r="A113" s="697">
        <f>ROW()</f>
        <v>113</v>
      </c>
      <c r="B113" s="698"/>
      <c r="C113" s="13"/>
      <c r="D113" s="710" t="s">
        <v>1503</v>
      </c>
      <c r="E113" s="1319" t="s">
        <v>1166</v>
      </c>
      <c r="F113" s="1320">
        <v>19.46875</v>
      </c>
      <c r="G113" s="1321">
        <v>32</v>
      </c>
      <c r="H113" s="1322">
        <v>33</v>
      </c>
      <c r="I113" s="1322">
        <v>37</v>
      </c>
      <c r="J113" s="1322">
        <v>37</v>
      </c>
      <c r="K113" s="1322">
        <v>38</v>
      </c>
      <c r="L113" s="1322">
        <v>38</v>
      </c>
      <c r="M113" s="1322">
        <v>38</v>
      </c>
      <c r="N113" s="1322">
        <v>38</v>
      </c>
      <c r="O113" s="1322">
        <v>38</v>
      </c>
      <c r="P113" s="1322">
        <v>38</v>
      </c>
      <c r="Q113" s="1619" t="s">
        <v>1504</v>
      </c>
      <c r="R113" s="1620"/>
      <c r="S113" s="908"/>
    </row>
    <row r="114" spans="1:19" ht="62.45" customHeight="1">
      <c r="A114" s="697">
        <f>ROW()</f>
        <v>114</v>
      </c>
      <c r="B114" s="698"/>
      <c r="C114" s="13"/>
      <c r="D114" s="710" t="s">
        <v>942</v>
      </c>
      <c r="E114" s="1319" t="s">
        <v>1166</v>
      </c>
      <c r="F114" s="1320">
        <v>28</v>
      </c>
      <c r="G114" s="1321">
        <v>34</v>
      </c>
      <c r="H114" s="1322">
        <v>34</v>
      </c>
      <c r="I114" s="1322">
        <v>57</v>
      </c>
      <c r="J114" s="1322">
        <v>57</v>
      </c>
      <c r="K114" s="1322">
        <v>58</v>
      </c>
      <c r="L114" s="1322">
        <v>58</v>
      </c>
      <c r="M114" s="1322">
        <v>59</v>
      </c>
      <c r="N114" s="1322">
        <v>59</v>
      </c>
      <c r="O114" s="1322">
        <v>59</v>
      </c>
      <c r="P114" s="1322">
        <v>60</v>
      </c>
      <c r="Q114" s="1619" t="s">
        <v>1505</v>
      </c>
      <c r="R114" s="1620"/>
      <c r="S114" s="908"/>
    </row>
    <row r="115" spans="1:19" ht="16.149999999999999" customHeight="1">
      <c r="A115" s="697">
        <f>ROW()</f>
        <v>115</v>
      </c>
      <c r="B115" s="698"/>
      <c r="C115" s="13"/>
      <c r="D115" s="710" t="s">
        <v>834</v>
      </c>
      <c r="E115" s="1319" t="s">
        <v>1166</v>
      </c>
      <c r="F115" s="1320">
        <v>53.2</v>
      </c>
      <c r="G115" s="1321">
        <v>59</v>
      </c>
      <c r="H115" s="1322">
        <v>61</v>
      </c>
      <c r="I115" s="1322">
        <v>63</v>
      </c>
      <c r="J115" s="1322">
        <v>64</v>
      </c>
      <c r="K115" s="1322">
        <v>65</v>
      </c>
      <c r="L115" s="1322">
        <v>66</v>
      </c>
      <c r="M115" s="1322">
        <v>66</v>
      </c>
      <c r="N115" s="1322">
        <v>67</v>
      </c>
      <c r="O115" s="1322">
        <v>68</v>
      </c>
      <c r="P115" s="1322">
        <v>68</v>
      </c>
      <c r="Q115" s="1619" t="s">
        <v>1367</v>
      </c>
      <c r="R115" s="1620"/>
      <c r="S115" s="908"/>
    </row>
    <row r="116" spans="1:19" ht="30.95" customHeight="1">
      <c r="A116" s="697">
        <f>ROW()</f>
        <v>116</v>
      </c>
      <c r="B116" s="698"/>
      <c r="C116" s="13"/>
      <c r="D116" s="710" t="s">
        <v>1506</v>
      </c>
      <c r="E116" s="1319" t="s">
        <v>1166</v>
      </c>
      <c r="F116" s="1320">
        <v>25.04</v>
      </c>
      <c r="G116" s="1321">
        <v>32</v>
      </c>
      <c r="H116" s="1322">
        <v>32</v>
      </c>
      <c r="I116" s="1322">
        <v>33</v>
      </c>
      <c r="J116" s="1322">
        <v>33</v>
      </c>
      <c r="K116" s="1322">
        <v>33</v>
      </c>
      <c r="L116" s="1322">
        <v>33</v>
      </c>
      <c r="M116" s="1322">
        <v>33</v>
      </c>
      <c r="N116" s="1322">
        <v>34</v>
      </c>
      <c r="O116" s="1322">
        <v>34</v>
      </c>
      <c r="P116" s="1322">
        <v>34</v>
      </c>
      <c r="Q116" s="1619" t="s">
        <v>1507</v>
      </c>
      <c r="R116" s="1620"/>
      <c r="S116" s="908"/>
    </row>
    <row r="117" spans="1:19" ht="16.149999999999999" customHeight="1">
      <c r="A117" s="697">
        <f>ROW()</f>
        <v>117</v>
      </c>
      <c r="B117" s="698"/>
      <c r="C117" s="13"/>
      <c r="D117" s="710" t="s">
        <v>1508</v>
      </c>
      <c r="E117" s="1319" t="s">
        <v>1166</v>
      </c>
      <c r="F117" s="1320">
        <v>34.36</v>
      </c>
      <c r="G117" s="1321">
        <v>38</v>
      </c>
      <c r="H117" s="1322">
        <v>51</v>
      </c>
      <c r="I117" s="1322">
        <v>51</v>
      </c>
      <c r="J117" s="1322">
        <v>52</v>
      </c>
      <c r="K117" s="1322">
        <v>52</v>
      </c>
      <c r="L117" s="1322">
        <v>53</v>
      </c>
      <c r="M117" s="1322">
        <v>53</v>
      </c>
      <c r="N117" s="1322">
        <v>53</v>
      </c>
      <c r="O117" s="1322">
        <v>53</v>
      </c>
      <c r="P117" s="1322">
        <v>54</v>
      </c>
      <c r="Q117" s="1619" t="s">
        <v>1509</v>
      </c>
      <c r="R117" s="1620"/>
      <c r="S117" s="908"/>
    </row>
    <row r="118" spans="1:19" ht="16.149999999999999" customHeight="1">
      <c r="A118" s="697">
        <f>ROW()</f>
        <v>118</v>
      </c>
      <c r="B118" s="698"/>
      <c r="C118" s="13"/>
      <c r="D118" s="710" t="s">
        <v>671</v>
      </c>
      <c r="E118" s="1319" t="s">
        <v>1166</v>
      </c>
      <c r="F118" s="1320">
        <v>63.6</v>
      </c>
      <c r="G118" s="1321">
        <v>73</v>
      </c>
      <c r="H118" s="1322">
        <v>74</v>
      </c>
      <c r="I118" s="1322">
        <v>76</v>
      </c>
      <c r="J118" s="1322">
        <v>77</v>
      </c>
      <c r="K118" s="1322">
        <v>78</v>
      </c>
      <c r="L118" s="1322">
        <v>80</v>
      </c>
      <c r="M118" s="1322">
        <v>81</v>
      </c>
      <c r="N118" s="1322">
        <v>82</v>
      </c>
      <c r="O118" s="1322">
        <v>83</v>
      </c>
      <c r="P118" s="1322">
        <v>84</v>
      </c>
      <c r="Q118" s="1619" t="s">
        <v>1367</v>
      </c>
      <c r="R118" s="1620"/>
      <c r="S118" s="908"/>
    </row>
    <row r="119" spans="1:19" ht="59.45" customHeight="1">
      <c r="A119" s="697">
        <f>ROW()</f>
        <v>119</v>
      </c>
      <c r="B119" s="698"/>
      <c r="C119" s="13"/>
      <c r="D119" s="710" t="s">
        <v>946</v>
      </c>
      <c r="E119" s="1319" t="s">
        <v>1166</v>
      </c>
      <c r="F119" s="1320">
        <v>20.399999999999999</v>
      </c>
      <c r="G119" s="1321">
        <v>25</v>
      </c>
      <c r="H119" s="1322">
        <v>26</v>
      </c>
      <c r="I119" s="1322">
        <v>34</v>
      </c>
      <c r="J119" s="1322">
        <v>34</v>
      </c>
      <c r="K119" s="1322">
        <v>34</v>
      </c>
      <c r="L119" s="1322">
        <v>35</v>
      </c>
      <c r="M119" s="1322">
        <v>35</v>
      </c>
      <c r="N119" s="1322">
        <v>36</v>
      </c>
      <c r="O119" s="1322">
        <v>36</v>
      </c>
      <c r="P119" s="1322">
        <v>36</v>
      </c>
      <c r="Q119" s="1619" t="s">
        <v>1510</v>
      </c>
      <c r="R119" s="1620"/>
      <c r="S119" s="908"/>
    </row>
    <row r="120" spans="1:19" ht="60.95" customHeight="1">
      <c r="A120" s="697">
        <f>ROW()</f>
        <v>120</v>
      </c>
      <c r="B120" s="698"/>
      <c r="C120" s="13"/>
      <c r="D120" s="710" t="s">
        <v>1511</v>
      </c>
      <c r="E120" s="1319" t="s">
        <v>1166</v>
      </c>
      <c r="F120" s="1320">
        <v>94.47</v>
      </c>
      <c r="G120" s="1321">
        <v>113</v>
      </c>
      <c r="H120" s="1322">
        <v>119</v>
      </c>
      <c r="I120" s="1322">
        <v>120</v>
      </c>
      <c r="J120" s="1322">
        <v>122</v>
      </c>
      <c r="K120" s="1322">
        <v>124</v>
      </c>
      <c r="L120" s="1322">
        <v>126</v>
      </c>
      <c r="M120" s="1322">
        <v>127</v>
      </c>
      <c r="N120" s="1322">
        <v>128</v>
      </c>
      <c r="O120" s="1322">
        <v>130</v>
      </c>
      <c r="P120" s="1322">
        <v>131</v>
      </c>
      <c r="Q120" s="1619" t="s">
        <v>1512</v>
      </c>
      <c r="R120" s="1620"/>
      <c r="S120" s="908"/>
    </row>
    <row r="121" spans="1:19" ht="16.149999999999999" customHeight="1">
      <c r="A121" s="697">
        <f>ROW()</f>
        <v>121</v>
      </c>
      <c r="B121" s="698"/>
      <c r="C121" s="13"/>
      <c r="D121" s="710" t="s">
        <v>950</v>
      </c>
      <c r="E121" s="1319" t="s">
        <v>1166</v>
      </c>
      <c r="F121" s="1320">
        <v>31.48</v>
      </c>
      <c r="G121" s="1321">
        <v>32</v>
      </c>
      <c r="H121" s="1322">
        <v>33</v>
      </c>
      <c r="I121" s="1322">
        <v>34</v>
      </c>
      <c r="J121" s="1322">
        <v>34</v>
      </c>
      <c r="K121" s="1322">
        <v>34</v>
      </c>
      <c r="L121" s="1322">
        <v>35</v>
      </c>
      <c r="M121" s="1322">
        <v>35</v>
      </c>
      <c r="N121" s="1322">
        <v>35</v>
      </c>
      <c r="O121" s="1322">
        <v>35</v>
      </c>
      <c r="P121" s="1322">
        <v>35</v>
      </c>
      <c r="Q121" s="1619" t="s">
        <v>1367</v>
      </c>
      <c r="R121" s="1620"/>
      <c r="S121" s="908"/>
    </row>
    <row r="122" spans="1:19" ht="16.149999999999999" customHeight="1">
      <c r="A122" s="697">
        <f>ROW()</f>
        <v>122</v>
      </c>
      <c r="B122" s="698"/>
      <c r="C122" s="13"/>
      <c r="D122" s="710" t="s">
        <v>952</v>
      </c>
      <c r="E122" s="1319" t="s">
        <v>1166</v>
      </c>
      <c r="F122" s="1320">
        <v>46.09</v>
      </c>
      <c r="G122" s="1321">
        <v>53</v>
      </c>
      <c r="H122" s="1322">
        <v>53</v>
      </c>
      <c r="I122" s="1322">
        <v>54</v>
      </c>
      <c r="J122" s="1322">
        <v>54</v>
      </c>
      <c r="K122" s="1322">
        <v>55</v>
      </c>
      <c r="L122" s="1322">
        <v>55</v>
      </c>
      <c r="M122" s="1322">
        <v>56</v>
      </c>
      <c r="N122" s="1322">
        <v>56</v>
      </c>
      <c r="O122" s="1322">
        <v>56</v>
      </c>
      <c r="P122" s="1322">
        <v>57</v>
      </c>
      <c r="Q122" s="1619" t="s">
        <v>1367</v>
      </c>
      <c r="R122" s="1620"/>
      <c r="S122" s="908"/>
    </row>
    <row r="123" spans="1:19" ht="33.6" customHeight="1">
      <c r="A123" s="697">
        <f>ROW()</f>
        <v>123</v>
      </c>
      <c r="B123" s="698"/>
      <c r="C123" s="13"/>
      <c r="D123" s="710" t="s">
        <v>692</v>
      </c>
      <c r="E123" s="1319" t="s">
        <v>1166</v>
      </c>
      <c r="F123" s="1320">
        <v>72.900000000000006</v>
      </c>
      <c r="G123" s="1321">
        <v>81</v>
      </c>
      <c r="H123" s="1322">
        <v>87</v>
      </c>
      <c r="I123" s="1322">
        <v>89</v>
      </c>
      <c r="J123" s="1322">
        <v>91</v>
      </c>
      <c r="K123" s="1322">
        <v>93</v>
      </c>
      <c r="L123" s="1322">
        <v>95</v>
      </c>
      <c r="M123" s="1322">
        <v>96</v>
      </c>
      <c r="N123" s="1322">
        <v>96</v>
      </c>
      <c r="O123" s="1322">
        <v>97</v>
      </c>
      <c r="P123" s="1322">
        <v>98</v>
      </c>
      <c r="Q123" s="1619" t="s">
        <v>1513</v>
      </c>
      <c r="R123" s="1620"/>
      <c r="S123" s="908"/>
    </row>
    <row r="124" spans="1:19" ht="62.45" customHeight="1">
      <c r="A124" s="697">
        <f>ROW()</f>
        <v>124</v>
      </c>
      <c r="B124" s="698"/>
      <c r="C124" s="13"/>
      <c r="D124" s="710" t="s">
        <v>901</v>
      </c>
      <c r="E124" s="1319" t="s">
        <v>1173</v>
      </c>
      <c r="F124" s="1320">
        <v>2.95</v>
      </c>
      <c r="G124" s="1321">
        <v>4</v>
      </c>
      <c r="H124" s="1322">
        <v>4</v>
      </c>
      <c r="I124" s="1322">
        <v>5</v>
      </c>
      <c r="J124" s="1322">
        <v>5</v>
      </c>
      <c r="K124" s="1322">
        <v>5</v>
      </c>
      <c r="L124" s="1322">
        <v>5</v>
      </c>
      <c r="M124" s="1322">
        <v>5</v>
      </c>
      <c r="N124" s="1322">
        <v>5</v>
      </c>
      <c r="O124" s="1322">
        <v>5</v>
      </c>
      <c r="P124" s="1322">
        <v>5</v>
      </c>
      <c r="Q124" s="1619" t="s">
        <v>1514</v>
      </c>
      <c r="R124" s="1620"/>
      <c r="S124" s="908"/>
    </row>
    <row r="125" spans="1:19" ht="44.45" customHeight="1">
      <c r="A125" s="697">
        <f>ROW()</f>
        <v>125</v>
      </c>
      <c r="B125" s="698"/>
      <c r="C125" s="13"/>
      <c r="D125" s="710" t="s">
        <v>1515</v>
      </c>
      <c r="E125" s="1319" t="s">
        <v>1166</v>
      </c>
      <c r="F125" s="1320">
        <v>137.19999999999999</v>
      </c>
      <c r="G125" s="1321">
        <v>145</v>
      </c>
      <c r="H125" s="1322">
        <v>148</v>
      </c>
      <c r="I125" s="1322">
        <v>150</v>
      </c>
      <c r="J125" s="1322">
        <v>152</v>
      </c>
      <c r="K125" s="1322">
        <v>155</v>
      </c>
      <c r="L125" s="1322">
        <v>157</v>
      </c>
      <c r="M125" s="1322">
        <v>160</v>
      </c>
      <c r="N125" s="1322">
        <v>162</v>
      </c>
      <c r="O125" s="1322">
        <v>167</v>
      </c>
      <c r="P125" s="1322">
        <v>168</v>
      </c>
      <c r="Q125" s="1619" t="s">
        <v>1516</v>
      </c>
      <c r="R125" s="1620"/>
      <c r="S125" s="908"/>
    </row>
    <row r="126" spans="1:19" ht="34.5" customHeight="1">
      <c r="A126" s="697">
        <f>ROW()</f>
        <v>126</v>
      </c>
      <c r="B126" s="698"/>
      <c r="C126" s="13"/>
      <c r="D126" s="710" t="s">
        <v>1517</v>
      </c>
      <c r="E126" s="1319" t="s">
        <v>1166</v>
      </c>
      <c r="F126" s="1320">
        <v>26.9</v>
      </c>
      <c r="G126" s="1321">
        <v>29</v>
      </c>
      <c r="H126" s="1322">
        <v>29</v>
      </c>
      <c r="I126" s="1322">
        <v>30</v>
      </c>
      <c r="J126" s="1322">
        <v>34</v>
      </c>
      <c r="K126" s="1322">
        <v>35</v>
      </c>
      <c r="L126" s="1322">
        <v>35</v>
      </c>
      <c r="M126" s="1322">
        <v>36</v>
      </c>
      <c r="N126" s="1322">
        <v>36</v>
      </c>
      <c r="O126" s="1322">
        <v>36</v>
      </c>
      <c r="P126" s="1322">
        <v>37</v>
      </c>
      <c r="Q126" s="1619" t="s">
        <v>1518</v>
      </c>
      <c r="R126" s="1620"/>
      <c r="S126" s="908"/>
    </row>
    <row r="127" spans="1:19" ht="33.6" customHeight="1">
      <c r="A127" s="697">
        <f>ROW()</f>
        <v>127</v>
      </c>
      <c r="B127" s="698"/>
      <c r="C127" s="13"/>
      <c r="D127" s="710" t="s">
        <v>1519</v>
      </c>
      <c r="E127" s="1319" t="s">
        <v>1173</v>
      </c>
      <c r="F127" s="1326">
        <v>0.66840010881423895</v>
      </c>
      <c r="G127" s="1327">
        <v>0.4</v>
      </c>
      <c r="H127" s="1328">
        <v>0.4</v>
      </c>
      <c r="I127" s="1328">
        <v>0.4</v>
      </c>
      <c r="J127" s="1328">
        <v>0.4</v>
      </c>
      <c r="K127" s="1328">
        <v>0.4</v>
      </c>
      <c r="L127" s="1328">
        <v>0.5</v>
      </c>
      <c r="M127" s="1328">
        <v>0.5</v>
      </c>
      <c r="N127" s="1328">
        <v>0.5</v>
      </c>
      <c r="O127" s="1328">
        <v>0.5</v>
      </c>
      <c r="P127" s="1328">
        <v>0.5</v>
      </c>
      <c r="Q127" s="1619" t="s">
        <v>1520</v>
      </c>
      <c r="R127" s="1620"/>
      <c r="S127" s="908"/>
    </row>
    <row r="128" spans="1:19" ht="34.5" customHeight="1">
      <c r="A128" s="697">
        <f>ROW()</f>
        <v>128</v>
      </c>
      <c r="B128" s="698"/>
      <c r="C128" s="13"/>
      <c r="D128" s="710" t="s">
        <v>1016</v>
      </c>
      <c r="E128" s="1319" t="s">
        <v>422</v>
      </c>
      <c r="F128" s="1321">
        <v>0</v>
      </c>
      <c r="G128" s="1321">
        <v>0</v>
      </c>
      <c r="H128" s="1322">
        <v>0</v>
      </c>
      <c r="I128" s="1322">
        <v>0</v>
      </c>
      <c r="J128" s="1322">
        <v>0</v>
      </c>
      <c r="K128" s="1322">
        <v>0</v>
      </c>
      <c r="L128" s="1322">
        <v>0</v>
      </c>
      <c r="M128" s="1322">
        <v>0</v>
      </c>
      <c r="N128" s="1322">
        <v>0</v>
      </c>
      <c r="O128" s="1322">
        <v>0</v>
      </c>
      <c r="P128" s="1322">
        <v>0</v>
      </c>
      <c r="Q128" s="1619" t="s">
        <v>1521</v>
      </c>
      <c r="R128" s="1620"/>
      <c r="S128" s="908"/>
    </row>
    <row r="129" spans="1:19" ht="29.1" customHeight="1">
      <c r="A129" s="697">
        <f>ROW()</f>
        <v>129</v>
      </c>
      <c r="B129" s="698"/>
      <c r="C129" s="13"/>
      <c r="D129" s="710" t="s">
        <v>795</v>
      </c>
      <c r="E129" s="1319" t="s">
        <v>1173</v>
      </c>
      <c r="F129" s="1320">
        <v>0.69999998807907104</v>
      </c>
      <c r="G129" s="1321">
        <v>0.7</v>
      </c>
      <c r="H129" s="1322">
        <v>0.8</v>
      </c>
      <c r="I129" s="1322">
        <v>0.8</v>
      </c>
      <c r="J129" s="1322">
        <v>0.8</v>
      </c>
      <c r="K129" s="1322">
        <v>0.9</v>
      </c>
      <c r="L129" s="1322">
        <v>0.9</v>
      </c>
      <c r="M129" s="1322">
        <v>1</v>
      </c>
      <c r="N129" s="1322">
        <v>1</v>
      </c>
      <c r="O129" s="1322">
        <v>1</v>
      </c>
      <c r="P129" s="1322">
        <v>1</v>
      </c>
      <c r="Q129" s="1619" t="s">
        <v>1522</v>
      </c>
      <c r="R129" s="1620"/>
      <c r="S129" s="908"/>
    </row>
    <row r="130" spans="1:19" ht="16.149999999999999" customHeight="1">
      <c r="A130" s="697">
        <f>ROW()</f>
        <v>130</v>
      </c>
      <c r="B130" s="698"/>
      <c r="C130" s="13"/>
      <c r="D130" s="710" t="s">
        <v>1018</v>
      </c>
      <c r="E130" s="1319" t="s">
        <v>1166</v>
      </c>
      <c r="F130" s="1320">
        <v>8.6</v>
      </c>
      <c r="G130" s="1321">
        <v>10</v>
      </c>
      <c r="H130" s="1322">
        <v>14</v>
      </c>
      <c r="I130" s="1322">
        <v>15</v>
      </c>
      <c r="J130" s="1322">
        <v>15</v>
      </c>
      <c r="K130" s="1322">
        <v>15</v>
      </c>
      <c r="L130" s="1322">
        <v>15</v>
      </c>
      <c r="M130" s="1322">
        <v>15</v>
      </c>
      <c r="N130" s="1322">
        <v>15</v>
      </c>
      <c r="O130" s="1322">
        <v>16</v>
      </c>
      <c r="P130" s="1322">
        <v>16</v>
      </c>
      <c r="Q130" s="1619" t="s">
        <v>1367</v>
      </c>
      <c r="R130" s="1620"/>
      <c r="S130" s="908"/>
    </row>
    <row r="131" spans="1:19" ht="16.149999999999999" customHeight="1">
      <c r="A131" s="697">
        <f>ROW()</f>
        <v>131</v>
      </c>
      <c r="B131" s="698"/>
      <c r="C131" s="13"/>
      <c r="D131" s="710" t="s">
        <v>1020</v>
      </c>
      <c r="E131" s="1319" t="s">
        <v>422</v>
      </c>
      <c r="F131" s="1320">
        <v>14.46</v>
      </c>
      <c r="G131" s="1321">
        <v>16</v>
      </c>
      <c r="H131" s="1322">
        <v>16</v>
      </c>
      <c r="I131" s="1322">
        <v>17</v>
      </c>
      <c r="J131" s="1322">
        <v>17</v>
      </c>
      <c r="K131" s="1322">
        <v>17</v>
      </c>
      <c r="L131" s="1322">
        <v>18</v>
      </c>
      <c r="M131" s="1322">
        <v>18</v>
      </c>
      <c r="N131" s="1322">
        <v>18</v>
      </c>
      <c r="O131" s="1322">
        <v>19</v>
      </c>
      <c r="P131" s="1322">
        <v>19</v>
      </c>
      <c r="Q131" s="1619" t="s">
        <v>1523</v>
      </c>
      <c r="R131" s="1620"/>
      <c r="S131" s="908"/>
    </row>
    <row r="132" spans="1:19" ht="46.5" customHeight="1">
      <c r="A132" s="697">
        <f>ROW()</f>
        <v>132</v>
      </c>
      <c r="B132" s="698"/>
      <c r="C132" s="13"/>
      <c r="D132" s="710" t="s">
        <v>1022</v>
      </c>
      <c r="E132" s="1319" t="s">
        <v>422</v>
      </c>
      <c r="F132" s="1320">
        <v>19.02</v>
      </c>
      <c r="G132" s="1321">
        <v>22</v>
      </c>
      <c r="H132" s="1322">
        <v>23</v>
      </c>
      <c r="I132" s="1322">
        <v>24</v>
      </c>
      <c r="J132" s="1322">
        <v>24</v>
      </c>
      <c r="K132" s="1322">
        <v>25</v>
      </c>
      <c r="L132" s="1322">
        <v>25</v>
      </c>
      <c r="M132" s="1322">
        <v>26</v>
      </c>
      <c r="N132" s="1322">
        <v>26</v>
      </c>
      <c r="O132" s="1322">
        <v>27</v>
      </c>
      <c r="P132" s="1322">
        <v>27</v>
      </c>
      <c r="Q132" s="1619" t="s">
        <v>1524</v>
      </c>
      <c r="R132" s="1620"/>
      <c r="S132" s="908"/>
    </row>
    <row r="133" spans="1:19" ht="33" customHeight="1">
      <c r="A133" s="697">
        <f>ROW()</f>
        <v>133</v>
      </c>
      <c r="B133" s="698"/>
      <c r="C133" s="13"/>
      <c r="D133" s="710" t="s">
        <v>1024</v>
      </c>
      <c r="E133" s="1319" t="s">
        <v>422</v>
      </c>
      <c r="F133" s="1320">
        <v>3.25</v>
      </c>
      <c r="G133" s="1321">
        <v>3</v>
      </c>
      <c r="H133" s="1322">
        <v>3</v>
      </c>
      <c r="I133" s="1322">
        <v>3</v>
      </c>
      <c r="J133" s="1322">
        <v>3</v>
      </c>
      <c r="K133" s="1322">
        <v>3</v>
      </c>
      <c r="L133" s="1322">
        <v>3</v>
      </c>
      <c r="M133" s="1322">
        <v>3</v>
      </c>
      <c r="N133" s="1322">
        <v>3</v>
      </c>
      <c r="O133" s="1322">
        <v>3</v>
      </c>
      <c r="P133" s="1322">
        <v>3</v>
      </c>
      <c r="Q133" s="1619" t="s">
        <v>1525</v>
      </c>
      <c r="R133" s="1620"/>
      <c r="S133" s="908"/>
    </row>
    <row r="134" spans="1:19" ht="38.1" customHeight="1">
      <c r="A134" s="697">
        <f>ROW()</f>
        <v>134</v>
      </c>
      <c r="B134" s="698"/>
      <c r="C134" s="13"/>
      <c r="D134" s="710" t="s">
        <v>903</v>
      </c>
      <c r="E134" s="1319" t="s">
        <v>1173</v>
      </c>
      <c r="F134" s="1320">
        <v>2.67</v>
      </c>
      <c r="G134" s="1321">
        <v>3</v>
      </c>
      <c r="H134" s="1322">
        <v>3</v>
      </c>
      <c r="I134" s="1322">
        <v>3</v>
      </c>
      <c r="J134" s="1322">
        <v>3</v>
      </c>
      <c r="K134" s="1322">
        <v>3</v>
      </c>
      <c r="L134" s="1322">
        <v>3</v>
      </c>
      <c r="M134" s="1322">
        <v>3</v>
      </c>
      <c r="N134" s="1322">
        <v>3</v>
      </c>
      <c r="O134" s="1322">
        <v>3</v>
      </c>
      <c r="P134" s="1322">
        <v>3</v>
      </c>
      <c r="Q134" s="1619" t="s">
        <v>1526</v>
      </c>
      <c r="R134" s="1620"/>
      <c r="S134" s="908"/>
    </row>
    <row r="135" spans="1:19" ht="34.5" customHeight="1">
      <c r="A135" s="697">
        <f>ROW()</f>
        <v>135</v>
      </c>
      <c r="B135" s="698"/>
      <c r="C135" s="13"/>
      <c r="D135" s="710" t="s">
        <v>1026</v>
      </c>
      <c r="E135" s="1319" t="s">
        <v>1173</v>
      </c>
      <c r="F135" s="1320">
        <v>0.8</v>
      </c>
      <c r="G135" s="1321">
        <v>0.6</v>
      </c>
      <c r="H135" s="1322">
        <v>0.6</v>
      </c>
      <c r="I135" s="1322">
        <v>0.6</v>
      </c>
      <c r="J135" s="1322">
        <v>0.6</v>
      </c>
      <c r="K135" s="1322">
        <v>0.6</v>
      </c>
      <c r="L135" s="1322">
        <v>0.6</v>
      </c>
      <c r="M135" s="1322">
        <v>0.6</v>
      </c>
      <c r="N135" s="1322">
        <v>0.6</v>
      </c>
      <c r="O135" s="1322">
        <v>0.6</v>
      </c>
      <c r="P135" s="1322">
        <v>0.6</v>
      </c>
      <c r="Q135" s="1619" t="s">
        <v>1527</v>
      </c>
      <c r="R135" s="1620"/>
      <c r="S135" s="908"/>
    </row>
    <row r="136" spans="1:19" ht="45.6" customHeight="1">
      <c r="A136" s="697">
        <f>ROW()</f>
        <v>136</v>
      </c>
      <c r="B136" s="698"/>
      <c r="C136" s="13"/>
      <c r="D136" s="710" t="s">
        <v>1528</v>
      </c>
      <c r="E136" s="1319" t="s">
        <v>422</v>
      </c>
      <c r="F136" s="1320">
        <v>6</v>
      </c>
      <c r="G136" s="1321">
        <v>15</v>
      </c>
      <c r="H136" s="1322">
        <v>15</v>
      </c>
      <c r="I136" s="1322">
        <v>15</v>
      </c>
      <c r="J136" s="1322">
        <v>15</v>
      </c>
      <c r="K136" s="1322">
        <v>15</v>
      </c>
      <c r="L136" s="1322">
        <v>16</v>
      </c>
      <c r="M136" s="1322">
        <v>16</v>
      </c>
      <c r="N136" s="1322">
        <v>16</v>
      </c>
      <c r="O136" s="1322">
        <v>16</v>
      </c>
      <c r="P136" s="1322">
        <v>16</v>
      </c>
      <c r="Q136" s="1619" t="s">
        <v>1529</v>
      </c>
      <c r="R136" s="1620"/>
      <c r="S136" s="908"/>
    </row>
    <row r="137" spans="1:19" ht="46.5" customHeight="1">
      <c r="A137" s="697">
        <f>ROW()</f>
        <v>137</v>
      </c>
      <c r="B137" s="698"/>
      <c r="C137" s="13"/>
      <c r="D137" s="710" t="s">
        <v>1530</v>
      </c>
      <c r="E137" s="1319" t="s">
        <v>422</v>
      </c>
      <c r="F137" s="1320">
        <v>10.399999618530201</v>
      </c>
      <c r="G137" s="1321">
        <v>12</v>
      </c>
      <c r="H137" s="1322">
        <v>13</v>
      </c>
      <c r="I137" s="1322">
        <v>13</v>
      </c>
      <c r="J137" s="1322">
        <v>14</v>
      </c>
      <c r="K137" s="1322">
        <v>14</v>
      </c>
      <c r="L137" s="1322">
        <v>14</v>
      </c>
      <c r="M137" s="1322">
        <v>14</v>
      </c>
      <c r="N137" s="1322">
        <v>14</v>
      </c>
      <c r="O137" s="1322">
        <v>15</v>
      </c>
      <c r="P137" s="1322">
        <v>15</v>
      </c>
      <c r="Q137" s="1619" t="s">
        <v>1531</v>
      </c>
      <c r="R137" s="1620"/>
      <c r="S137" s="908"/>
    </row>
    <row r="138" spans="1:19" ht="35.450000000000003" customHeight="1">
      <c r="A138" s="697">
        <f>ROW()</f>
        <v>138</v>
      </c>
      <c r="B138" s="698"/>
      <c r="C138" s="13"/>
      <c r="D138" s="710" t="s">
        <v>1532</v>
      </c>
      <c r="E138" s="1319" t="s">
        <v>1166</v>
      </c>
      <c r="F138" s="1320">
        <v>183.02</v>
      </c>
      <c r="G138" s="1321">
        <v>213</v>
      </c>
      <c r="H138" s="1322">
        <v>216</v>
      </c>
      <c r="I138" s="1322">
        <v>219</v>
      </c>
      <c r="J138" s="1322">
        <v>222</v>
      </c>
      <c r="K138" s="1322">
        <v>225</v>
      </c>
      <c r="L138" s="1322">
        <v>229</v>
      </c>
      <c r="M138" s="1322">
        <v>232</v>
      </c>
      <c r="N138" s="1322">
        <v>235</v>
      </c>
      <c r="O138" s="1322">
        <v>243</v>
      </c>
      <c r="P138" s="1322">
        <v>246</v>
      </c>
      <c r="Q138" s="1619" t="s">
        <v>1533</v>
      </c>
      <c r="R138" s="1620"/>
      <c r="S138" s="908"/>
    </row>
    <row r="139" spans="1:19" ht="147.94999999999999" customHeight="1">
      <c r="A139" s="697">
        <f>ROW()</f>
        <v>139</v>
      </c>
      <c r="B139" s="698"/>
      <c r="C139" s="13"/>
      <c r="D139" s="710" t="s">
        <v>1534</v>
      </c>
      <c r="E139" s="1319" t="s">
        <v>1166</v>
      </c>
      <c r="F139" s="1320">
        <v>13.55</v>
      </c>
      <c r="G139" s="1321">
        <v>13</v>
      </c>
      <c r="H139" s="1322">
        <v>13</v>
      </c>
      <c r="I139" s="1322">
        <v>10</v>
      </c>
      <c r="J139" s="1322">
        <v>10</v>
      </c>
      <c r="K139" s="1322">
        <v>10</v>
      </c>
      <c r="L139" s="1322">
        <v>11</v>
      </c>
      <c r="M139" s="1322">
        <v>11</v>
      </c>
      <c r="N139" s="1322">
        <v>11</v>
      </c>
      <c r="O139" s="1322">
        <v>11</v>
      </c>
      <c r="P139" s="1322">
        <v>11</v>
      </c>
      <c r="Q139" s="1619" t="s">
        <v>1535</v>
      </c>
      <c r="R139" s="1620"/>
      <c r="S139" s="908"/>
    </row>
    <row r="140" spans="1:19" ht="153.6" customHeight="1">
      <c r="A140" s="697">
        <f>ROW()</f>
        <v>140</v>
      </c>
      <c r="B140" s="698"/>
      <c r="C140" s="13"/>
      <c r="D140" s="711" t="s">
        <v>1536</v>
      </c>
      <c r="E140" s="1319" t="s">
        <v>422</v>
      </c>
      <c r="F140" s="1321">
        <v>0</v>
      </c>
      <c r="G140" s="1321">
        <v>0</v>
      </c>
      <c r="H140" s="1328">
        <v>0.2</v>
      </c>
      <c r="I140" s="1322">
        <v>16</v>
      </c>
      <c r="J140" s="1322">
        <v>18</v>
      </c>
      <c r="K140" s="1322">
        <v>22</v>
      </c>
      <c r="L140" s="1322">
        <v>23</v>
      </c>
      <c r="M140" s="1322">
        <v>27</v>
      </c>
      <c r="N140" s="1322">
        <v>28</v>
      </c>
      <c r="O140" s="1322">
        <v>30</v>
      </c>
      <c r="P140" s="1322">
        <v>31</v>
      </c>
      <c r="Q140" s="1619" t="s">
        <v>1537</v>
      </c>
      <c r="R140" s="1620"/>
      <c r="S140" s="908"/>
    </row>
    <row r="141" spans="1:19" ht="52.5" customHeight="1">
      <c r="A141" s="697">
        <f>ROW()</f>
        <v>141</v>
      </c>
      <c r="B141" s="698"/>
      <c r="C141" s="13"/>
      <c r="D141" s="710" t="s">
        <v>1538</v>
      </c>
      <c r="E141" s="1319" t="s">
        <v>1166</v>
      </c>
      <c r="F141" s="1320">
        <v>11.94</v>
      </c>
      <c r="G141" s="1321">
        <v>9</v>
      </c>
      <c r="H141" s="1322">
        <v>9</v>
      </c>
      <c r="I141" s="1322">
        <v>9</v>
      </c>
      <c r="J141" s="1322">
        <v>9</v>
      </c>
      <c r="K141" s="1322">
        <v>9</v>
      </c>
      <c r="L141" s="1322">
        <v>9</v>
      </c>
      <c r="M141" s="1322">
        <v>9</v>
      </c>
      <c r="N141" s="1322">
        <v>9</v>
      </c>
      <c r="O141" s="1322">
        <v>9</v>
      </c>
      <c r="P141" s="1322">
        <v>9</v>
      </c>
      <c r="Q141" s="1619" t="s">
        <v>1539</v>
      </c>
      <c r="R141" s="1620"/>
      <c r="S141" s="908"/>
    </row>
    <row r="142" spans="1:19" ht="93" customHeight="1">
      <c r="A142" s="697">
        <f>ROW()</f>
        <v>142</v>
      </c>
      <c r="B142" s="698"/>
      <c r="C142" s="13"/>
      <c r="D142" s="710" t="s">
        <v>1540</v>
      </c>
      <c r="E142" s="1319" t="s">
        <v>1166</v>
      </c>
      <c r="F142" s="1320">
        <v>166.4</v>
      </c>
      <c r="G142" s="1321">
        <v>169</v>
      </c>
      <c r="H142" s="1322">
        <v>173</v>
      </c>
      <c r="I142" s="1322">
        <v>235</v>
      </c>
      <c r="J142" s="1322">
        <v>240</v>
      </c>
      <c r="K142" s="1322">
        <v>248</v>
      </c>
      <c r="L142" s="1322">
        <v>207</v>
      </c>
      <c r="M142" s="1322">
        <v>210</v>
      </c>
      <c r="N142" s="1322">
        <v>276</v>
      </c>
      <c r="O142" s="1322">
        <v>280</v>
      </c>
      <c r="P142" s="1322">
        <v>282</v>
      </c>
      <c r="Q142" s="1619" t="s">
        <v>1541</v>
      </c>
      <c r="R142" s="1620"/>
      <c r="S142" s="908"/>
    </row>
    <row r="143" spans="1:19" ht="36" customHeight="1">
      <c r="A143" s="697">
        <f>ROW()</f>
        <v>143</v>
      </c>
      <c r="B143" s="698"/>
      <c r="C143" s="13"/>
      <c r="D143" s="710" t="s">
        <v>797</v>
      </c>
      <c r="E143" s="1319" t="s">
        <v>1173</v>
      </c>
      <c r="F143" s="1326">
        <v>0.3</v>
      </c>
      <c r="G143" s="1327">
        <v>0.4</v>
      </c>
      <c r="H143" s="1328">
        <v>0.4</v>
      </c>
      <c r="I143" s="1328">
        <v>0.4</v>
      </c>
      <c r="J143" s="1328">
        <v>0.4</v>
      </c>
      <c r="K143" s="1322">
        <v>0.5</v>
      </c>
      <c r="L143" s="1322">
        <v>0.5</v>
      </c>
      <c r="M143" s="1322">
        <v>0.5</v>
      </c>
      <c r="N143" s="1322">
        <v>0.5</v>
      </c>
      <c r="O143" s="1322">
        <v>0.5</v>
      </c>
      <c r="P143" s="1322">
        <v>0.5</v>
      </c>
      <c r="Q143" s="1619" t="s">
        <v>1542</v>
      </c>
      <c r="R143" s="1620"/>
      <c r="S143" s="908"/>
    </row>
    <row r="144" spans="1:19" ht="39.950000000000003" customHeight="1">
      <c r="A144" s="697">
        <f>ROW()</f>
        <v>144</v>
      </c>
      <c r="B144" s="698"/>
      <c r="C144" s="13"/>
      <c r="D144" s="710" t="s">
        <v>1543</v>
      </c>
      <c r="E144" s="1319" t="s">
        <v>1166</v>
      </c>
      <c r="F144" s="1320">
        <v>19.07</v>
      </c>
      <c r="G144" s="1321">
        <v>22</v>
      </c>
      <c r="H144" s="1322">
        <v>23</v>
      </c>
      <c r="I144" s="1322">
        <v>23</v>
      </c>
      <c r="J144" s="1322">
        <v>24</v>
      </c>
      <c r="K144" s="1322">
        <v>24</v>
      </c>
      <c r="L144" s="1322">
        <v>25</v>
      </c>
      <c r="M144" s="1322">
        <v>25</v>
      </c>
      <c r="N144" s="1322">
        <v>25</v>
      </c>
      <c r="O144" s="1322">
        <v>26</v>
      </c>
      <c r="P144" s="1322">
        <v>26</v>
      </c>
      <c r="Q144" s="1619" t="s">
        <v>1544</v>
      </c>
      <c r="R144" s="1620"/>
      <c r="S144" s="908"/>
    </row>
    <row r="145" spans="1:19" ht="41.1" customHeight="1">
      <c r="A145" s="697">
        <f>ROW()</f>
        <v>145</v>
      </c>
      <c r="B145" s="698"/>
      <c r="C145" s="13"/>
      <c r="D145" s="710" t="s">
        <v>1545</v>
      </c>
      <c r="E145" s="1319" t="s">
        <v>1173</v>
      </c>
      <c r="F145" s="1320">
        <v>9.8000000000000007</v>
      </c>
      <c r="G145" s="1321">
        <v>7</v>
      </c>
      <c r="H145" s="1322">
        <v>8</v>
      </c>
      <c r="I145" s="1322">
        <v>8</v>
      </c>
      <c r="J145" s="1322">
        <v>9</v>
      </c>
      <c r="K145" s="1322">
        <v>9</v>
      </c>
      <c r="L145" s="1322">
        <v>10</v>
      </c>
      <c r="M145" s="1322">
        <v>10</v>
      </c>
      <c r="N145" s="1322">
        <v>10</v>
      </c>
      <c r="O145" s="1322">
        <v>11</v>
      </c>
      <c r="P145" s="1322">
        <v>11</v>
      </c>
      <c r="Q145" s="1619" t="s">
        <v>1546</v>
      </c>
      <c r="R145" s="1620"/>
      <c r="S145" s="908"/>
    </row>
    <row r="146" spans="1:19" ht="58.5" customHeight="1">
      <c r="A146" s="697">
        <f>ROW()</f>
        <v>146</v>
      </c>
      <c r="B146" s="698"/>
      <c r="C146" s="13"/>
      <c r="D146" s="710" t="s">
        <v>1547</v>
      </c>
      <c r="E146" s="1319" t="s">
        <v>1166</v>
      </c>
      <c r="F146" s="1320">
        <v>21.94</v>
      </c>
      <c r="G146" s="1321">
        <v>21</v>
      </c>
      <c r="H146" s="1322">
        <v>22</v>
      </c>
      <c r="I146" s="1322">
        <v>23</v>
      </c>
      <c r="J146" s="1322">
        <v>23</v>
      </c>
      <c r="K146" s="1322">
        <v>24</v>
      </c>
      <c r="L146" s="1322">
        <v>25</v>
      </c>
      <c r="M146" s="1322">
        <v>26</v>
      </c>
      <c r="N146" s="1322">
        <v>19</v>
      </c>
      <c r="O146" s="1322">
        <v>22</v>
      </c>
      <c r="P146" s="1322">
        <v>22</v>
      </c>
      <c r="Q146" s="1619" t="s">
        <v>1548</v>
      </c>
      <c r="R146" s="1620"/>
      <c r="S146" s="908"/>
    </row>
    <row r="147" spans="1:19" ht="31.5" customHeight="1">
      <c r="A147" s="697">
        <f>ROW()</f>
        <v>147</v>
      </c>
      <c r="B147" s="698"/>
      <c r="C147" s="13"/>
      <c r="D147" s="710" t="s">
        <v>1549</v>
      </c>
      <c r="E147" s="1319" t="s">
        <v>422</v>
      </c>
      <c r="F147" s="1320">
        <v>15.85</v>
      </c>
      <c r="G147" s="1321">
        <v>18</v>
      </c>
      <c r="H147" s="1322">
        <v>18</v>
      </c>
      <c r="I147" s="1322">
        <v>19</v>
      </c>
      <c r="J147" s="1322">
        <v>20</v>
      </c>
      <c r="K147" s="1322">
        <v>21</v>
      </c>
      <c r="L147" s="1322">
        <v>22</v>
      </c>
      <c r="M147" s="1322">
        <v>23</v>
      </c>
      <c r="N147" s="1322">
        <v>1</v>
      </c>
      <c r="O147" s="1322">
        <v>1</v>
      </c>
      <c r="P147" s="1322">
        <v>2</v>
      </c>
      <c r="Q147" s="1619" t="s">
        <v>1550</v>
      </c>
      <c r="R147" s="1620"/>
      <c r="S147" s="908"/>
    </row>
    <row r="148" spans="1:19" ht="34.5" customHeight="1">
      <c r="A148" s="697">
        <f>ROW()</f>
        <v>148</v>
      </c>
      <c r="B148" s="698"/>
      <c r="C148" s="13"/>
      <c r="D148" s="710" t="s">
        <v>1551</v>
      </c>
      <c r="E148" s="1319" t="s">
        <v>1166</v>
      </c>
      <c r="F148" s="1320">
        <v>80.599999999999994</v>
      </c>
      <c r="G148" s="1321">
        <v>76</v>
      </c>
      <c r="H148" s="1322">
        <v>79</v>
      </c>
      <c r="I148" s="1322">
        <v>82</v>
      </c>
      <c r="J148" s="1322">
        <v>84</v>
      </c>
      <c r="K148" s="1322">
        <v>92</v>
      </c>
      <c r="L148" s="1322">
        <v>94</v>
      </c>
      <c r="M148" s="1322">
        <v>97</v>
      </c>
      <c r="N148" s="1322">
        <v>99</v>
      </c>
      <c r="O148" s="1322">
        <v>106</v>
      </c>
      <c r="P148" s="1322">
        <v>108</v>
      </c>
      <c r="Q148" s="1619" t="s">
        <v>1552</v>
      </c>
      <c r="R148" s="1620"/>
      <c r="S148" s="908"/>
    </row>
    <row r="149" spans="1:19" ht="80.099999999999994" customHeight="1">
      <c r="A149" s="697">
        <f>ROW()</f>
        <v>149</v>
      </c>
      <c r="B149" s="698"/>
      <c r="C149" s="13"/>
      <c r="D149" s="710" t="s">
        <v>1553</v>
      </c>
      <c r="E149" s="1319" t="s">
        <v>422</v>
      </c>
      <c r="F149" s="1320">
        <v>434.42</v>
      </c>
      <c r="G149" s="1321">
        <v>489</v>
      </c>
      <c r="H149" s="1322">
        <v>505</v>
      </c>
      <c r="I149" s="1322">
        <v>470</v>
      </c>
      <c r="J149" s="1322">
        <v>488</v>
      </c>
      <c r="K149" s="1322">
        <v>484</v>
      </c>
      <c r="L149" s="1322">
        <v>550</v>
      </c>
      <c r="M149" s="1322">
        <v>565</v>
      </c>
      <c r="N149" s="1322">
        <v>541</v>
      </c>
      <c r="O149" s="1322">
        <v>554</v>
      </c>
      <c r="P149" s="1322">
        <v>562</v>
      </c>
      <c r="Q149" s="1619" t="s">
        <v>1554</v>
      </c>
      <c r="R149" s="1620"/>
      <c r="S149" s="908"/>
    </row>
    <row r="150" spans="1:19" ht="62.1" customHeight="1">
      <c r="A150" s="697">
        <f>ROW()</f>
        <v>150</v>
      </c>
      <c r="B150" s="698"/>
      <c r="C150" s="13"/>
      <c r="D150" s="710" t="s">
        <v>733</v>
      </c>
      <c r="E150" s="1319" t="s">
        <v>1166</v>
      </c>
      <c r="F150" s="1320">
        <v>29.95</v>
      </c>
      <c r="G150" s="1321">
        <v>33</v>
      </c>
      <c r="H150" s="1322">
        <v>34</v>
      </c>
      <c r="I150" s="1322">
        <v>32</v>
      </c>
      <c r="J150" s="1322">
        <v>33</v>
      </c>
      <c r="K150" s="1322">
        <v>34</v>
      </c>
      <c r="L150" s="1322">
        <v>35</v>
      </c>
      <c r="M150" s="1322">
        <v>36</v>
      </c>
      <c r="N150" s="1322">
        <v>38</v>
      </c>
      <c r="O150" s="1322">
        <v>39</v>
      </c>
      <c r="P150" s="1322">
        <v>40</v>
      </c>
      <c r="Q150" s="1619" t="s">
        <v>1555</v>
      </c>
      <c r="R150" s="1620"/>
      <c r="S150" s="908"/>
    </row>
    <row r="151" spans="1:19" ht="16.149999999999999" customHeight="1">
      <c r="A151" s="697">
        <f>ROW()</f>
        <v>151</v>
      </c>
      <c r="B151" s="698"/>
      <c r="C151" s="13"/>
      <c r="D151" s="710" t="s">
        <v>803</v>
      </c>
      <c r="E151" s="1319" t="s">
        <v>422</v>
      </c>
      <c r="F151" s="1320">
        <v>15.6</v>
      </c>
      <c r="G151" s="1321">
        <v>17</v>
      </c>
      <c r="H151" s="1322">
        <v>18</v>
      </c>
      <c r="I151" s="1322">
        <v>19</v>
      </c>
      <c r="J151" s="1322">
        <v>20</v>
      </c>
      <c r="K151" s="1322">
        <v>21</v>
      </c>
      <c r="L151" s="1322">
        <v>22</v>
      </c>
      <c r="M151" s="1322">
        <v>23</v>
      </c>
      <c r="N151" s="1322">
        <v>23</v>
      </c>
      <c r="O151" s="1322">
        <v>24</v>
      </c>
      <c r="P151" s="1322">
        <v>24</v>
      </c>
      <c r="Q151" s="1619" t="s">
        <v>1556</v>
      </c>
      <c r="R151" s="1620"/>
      <c r="S151" s="908"/>
    </row>
    <row r="152" spans="1:19" ht="75.95" customHeight="1">
      <c r="A152" s="697">
        <f>ROW()</f>
        <v>152</v>
      </c>
      <c r="B152" s="698"/>
      <c r="C152" s="13"/>
      <c r="D152" s="710" t="s">
        <v>805</v>
      </c>
      <c r="E152" s="1319" t="s">
        <v>1166</v>
      </c>
      <c r="F152" s="1320">
        <v>37.869999999999997</v>
      </c>
      <c r="G152" s="1321">
        <v>43</v>
      </c>
      <c r="H152" s="1322">
        <v>44</v>
      </c>
      <c r="I152" s="1322">
        <v>47</v>
      </c>
      <c r="J152" s="1322">
        <v>49</v>
      </c>
      <c r="K152" s="1322">
        <v>73</v>
      </c>
      <c r="L152" s="1322">
        <v>76</v>
      </c>
      <c r="M152" s="1322">
        <v>78</v>
      </c>
      <c r="N152" s="1322">
        <v>108</v>
      </c>
      <c r="O152" s="1322">
        <v>108</v>
      </c>
      <c r="P152" s="1322">
        <v>109</v>
      </c>
      <c r="Q152" s="1619" t="s">
        <v>1557</v>
      </c>
      <c r="R152" s="1620"/>
      <c r="S152" s="908"/>
    </row>
    <row r="153" spans="1:19" ht="62.45" customHeight="1">
      <c r="A153" s="697">
        <f>ROW()</f>
        <v>153</v>
      </c>
      <c r="B153" s="698"/>
      <c r="C153" s="13"/>
      <c r="D153" s="710" t="s">
        <v>1558</v>
      </c>
      <c r="E153" s="1319" t="s">
        <v>422</v>
      </c>
      <c r="F153" s="1320">
        <v>54.16</v>
      </c>
      <c r="G153" s="1321">
        <v>63</v>
      </c>
      <c r="H153" s="1322">
        <v>58</v>
      </c>
      <c r="I153" s="1322">
        <v>60</v>
      </c>
      <c r="J153" s="1322">
        <v>62</v>
      </c>
      <c r="K153" s="1322">
        <v>61</v>
      </c>
      <c r="L153" s="1322">
        <v>62</v>
      </c>
      <c r="M153" s="1322">
        <v>61</v>
      </c>
      <c r="N153" s="1322">
        <v>62</v>
      </c>
      <c r="O153" s="1322">
        <v>68</v>
      </c>
      <c r="P153" s="1322">
        <v>69</v>
      </c>
      <c r="Q153" s="1619" t="s">
        <v>1559</v>
      </c>
      <c r="R153" s="1620"/>
      <c r="S153" s="908"/>
    </row>
    <row r="154" spans="1:19" ht="30.95" customHeight="1">
      <c r="A154" s="697">
        <f>ROW()</f>
        <v>154</v>
      </c>
      <c r="B154" s="698"/>
      <c r="C154" s="13"/>
      <c r="D154" s="710" t="s">
        <v>1560</v>
      </c>
      <c r="E154" s="1319" t="s">
        <v>1173</v>
      </c>
      <c r="F154" s="1320">
        <v>8</v>
      </c>
      <c r="G154" s="1321">
        <v>9</v>
      </c>
      <c r="H154" s="1322">
        <v>9</v>
      </c>
      <c r="I154" s="1322">
        <v>10</v>
      </c>
      <c r="J154" s="1322">
        <v>10</v>
      </c>
      <c r="K154" s="1322">
        <v>10</v>
      </c>
      <c r="L154" s="1322">
        <v>11</v>
      </c>
      <c r="M154" s="1322">
        <v>11</v>
      </c>
      <c r="N154" s="1322">
        <v>12</v>
      </c>
      <c r="O154" s="1322">
        <v>12</v>
      </c>
      <c r="P154" s="1322">
        <v>13</v>
      </c>
      <c r="Q154" s="1619" t="s">
        <v>1561</v>
      </c>
      <c r="R154" s="1620"/>
      <c r="S154" s="908"/>
    </row>
    <row r="155" spans="1:19" ht="16.149999999999999" customHeight="1">
      <c r="A155" s="697">
        <f>ROW()</f>
        <v>155</v>
      </c>
      <c r="B155" s="698"/>
      <c r="C155" s="13"/>
      <c r="D155" s="710" t="s">
        <v>1562</v>
      </c>
      <c r="E155" s="1319" t="s">
        <v>422</v>
      </c>
      <c r="F155" s="1320">
        <v>9.1999999999999993</v>
      </c>
      <c r="G155" s="1321">
        <v>9</v>
      </c>
      <c r="H155" s="1322">
        <v>9</v>
      </c>
      <c r="I155" s="1322">
        <v>9</v>
      </c>
      <c r="J155" s="1322">
        <v>10</v>
      </c>
      <c r="K155" s="1322">
        <v>10</v>
      </c>
      <c r="L155" s="1322">
        <v>10</v>
      </c>
      <c r="M155" s="1322">
        <v>10</v>
      </c>
      <c r="N155" s="1322">
        <v>11</v>
      </c>
      <c r="O155" s="1322">
        <v>11</v>
      </c>
      <c r="P155" s="1322">
        <v>11</v>
      </c>
      <c r="Q155" s="1619" t="s">
        <v>1563</v>
      </c>
      <c r="R155" s="1620"/>
      <c r="S155" s="908"/>
    </row>
    <row r="156" spans="1:19" ht="33.950000000000003" customHeight="1">
      <c r="A156" s="697">
        <f>ROW()</f>
        <v>156</v>
      </c>
      <c r="B156" s="698"/>
      <c r="C156" s="13"/>
      <c r="D156" s="710" t="s">
        <v>585</v>
      </c>
      <c r="E156" s="1319" t="s">
        <v>1173</v>
      </c>
      <c r="F156" s="1320">
        <v>4.5</v>
      </c>
      <c r="G156" s="1321">
        <v>6</v>
      </c>
      <c r="H156" s="1322">
        <v>6</v>
      </c>
      <c r="I156" s="1322">
        <v>6</v>
      </c>
      <c r="J156" s="1322">
        <v>6</v>
      </c>
      <c r="K156" s="1322">
        <v>6</v>
      </c>
      <c r="L156" s="1322">
        <v>6</v>
      </c>
      <c r="M156" s="1322">
        <v>6</v>
      </c>
      <c r="N156" s="1322">
        <v>7</v>
      </c>
      <c r="O156" s="1322">
        <v>7</v>
      </c>
      <c r="P156" s="1322">
        <v>7</v>
      </c>
      <c r="Q156" s="1619" t="s">
        <v>1564</v>
      </c>
      <c r="R156" s="1620"/>
      <c r="S156" s="908"/>
    </row>
    <row r="157" spans="1:19" ht="61.5" customHeight="1">
      <c r="A157" s="697">
        <f>ROW()</f>
        <v>157</v>
      </c>
      <c r="B157" s="698"/>
      <c r="C157" s="13"/>
      <c r="D157" s="710" t="s">
        <v>588</v>
      </c>
      <c r="E157" s="1319" t="s">
        <v>422</v>
      </c>
      <c r="F157" s="1320">
        <v>15.1</v>
      </c>
      <c r="G157" s="1321">
        <v>18</v>
      </c>
      <c r="H157" s="1322">
        <v>19</v>
      </c>
      <c r="I157" s="1322">
        <v>20</v>
      </c>
      <c r="J157" s="1322">
        <v>21</v>
      </c>
      <c r="K157" s="1322">
        <v>22</v>
      </c>
      <c r="L157" s="1322">
        <v>22</v>
      </c>
      <c r="M157" s="1322">
        <v>23</v>
      </c>
      <c r="N157" s="1322">
        <v>24</v>
      </c>
      <c r="O157" s="1322">
        <v>24</v>
      </c>
      <c r="P157" s="1322">
        <v>25</v>
      </c>
      <c r="Q157" s="1619" t="s">
        <v>1565</v>
      </c>
      <c r="R157" s="1620"/>
      <c r="S157" s="908"/>
    </row>
    <row r="158" spans="1:19" ht="51.6" customHeight="1">
      <c r="A158" s="697">
        <f>ROW()</f>
        <v>158</v>
      </c>
      <c r="B158" s="698"/>
      <c r="C158" s="13"/>
      <c r="D158" s="710" t="s">
        <v>1566</v>
      </c>
      <c r="E158" s="1319" t="s">
        <v>422</v>
      </c>
      <c r="F158" s="1320">
        <v>16.399999999999999</v>
      </c>
      <c r="G158" s="1321">
        <v>17</v>
      </c>
      <c r="H158" s="1322">
        <v>18</v>
      </c>
      <c r="I158" s="1322">
        <v>18</v>
      </c>
      <c r="J158" s="1322">
        <v>18</v>
      </c>
      <c r="K158" s="1322">
        <v>18</v>
      </c>
      <c r="L158" s="1322">
        <v>18</v>
      </c>
      <c r="M158" s="1322">
        <v>18</v>
      </c>
      <c r="N158" s="1322">
        <v>18</v>
      </c>
      <c r="O158" s="1322">
        <v>18</v>
      </c>
      <c r="P158" s="1322">
        <v>18</v>
      </c>
      <c r="Q158" s="1619" t="s">
        <v>1567</v>
      </c>
      <c r="R158" s="1620"/>
      <c r="S158" s="908"/>
    </row>
    <row r="159" spans="1:19" ht="61.5" customHeight="1">
      <c r="A159" s="697">
        <f>ROW()</f>
        <v>159</v>
      </c>
      <c r="B159" s="698"/>
      <c r="C159" s="13"/>
      <c r="D159" s="710" t="s">
        <v>1568</v>
      </c>
      <c r="E159" s="1319" t="s">
        <v>422</v>
      </c>
      <c r="F159" s="1321">
        <v>0</v>
      </c>
      <c r="G159" s="1327">
        <v>0.1</v>
      </c>
      <c r="H159" s="1322">
        <v>9</v>
      </c>
      <c r="I159" s="1322">
        <v>20</v>
      </c>
      <c r="J159" s="1322">
        <v>20</v>
      </c>
      <c r="K159" s="1322">
        <v>20</v>
      </c>
      <c r="L159" s="1322">
        <v>27</v>
      </c>
      <c r="M159" s="1322">
        <v>27</v>
      </c>
      <c r="N159" s="1322">
        <v>27</v>
      </c>
      <c r="O159" s="1322">
        <v>27</v>
      </c>
      <c r="P159" s="1322">
        <v>27</v>
      </c>
      <c r="Q159" s="1619" t="s">
        <v>1569</v>
      </c>
      <c r="R159" s="1620"/>
      <c r="S159" s="908"/>
    </row>
    <row r="160" spans="1:19" ht="76.5" customHeight="1">
      <c r="A160" s="697">
        <f>ROW()</f>
        <v>160</v>
      </c>
      <c r="B160" s="698"/>
      <c r="C160" s="13"/>
      <c r="D160" s="710" t="s">
        <v>1005</v>
      </c>
      <c r="E160" s="1319" t="s">
        <v>1166</v>
      </c>
      <c r="F160" s="1320">
        <v>39.200000000000003</v>
      </c>
      <c r="G160" s="1321">
        <v>50</v>
      </c>
      <c r="H160" s="1322">
        <v>61</v>
      </c>
      <c r="I160" s="1322">
        <v>42</v>
      </c>
      <c r="J160" s="1322">
        <v>44</v>
      </c>
      <c r="K160" s="1322">
        <v>45</v>
      </c>
      <c r="L160" s="1322">
        <v>41</v>
      </c>
      <c r="M160" s="1322">
        <v>42</v>
      </c>
      <c r="N160" s="1322">
        <v>43</v>
      </c>
      <c r="O160" s="1322">
        <v>43</v>
      </c>
      <c r="P160" s="1322">
        <v>43</v>
      </c>
      <c r="Q160" s="1619" t="s">
        <v>1570</v>
      </c>
      <c r="R160" s="1620"/>
      <c r="S160" s="908"/>
    </row>
    <row r="161" spans="1:19" ht="36.6" customHeight="1">
      <c r="A161" s="697">
        <f>ROW()</f>
        <v>161</v>
      </c>
      <c r="B161" s="698"/>
      <c r="C161" s="13"/>
      <c r="D161" s="710" t="s">
        <v>590</v>
      </c>
      <c r="E161" s="1319" t="s">
        <v>1173</v>
      </c>
      <c r="F161" s="1320">
        <v>14.8</v>
      </c>
      <c r="G161" s="1321">
        <v>17</v>
      </c>
      <c r="H161" s="1322">
        <v>18</v>
      </c>
      <c r="I161" s="1322">
        <v>18</v>
      </c>
      <c r="J161" s="1322">
        <v>18</v>
      </c>
      <c r="K161" s="1322">
        <v>19</v>
      </c>
      <c r="L161" s="1322">
        <v>19</v>
      </c>
      <c r="M161" s="1322">
        <v>19</v>
      </c>
      <c r="N161" s="1322">
        <v>19</v>
      </c>
      <c r="O161" s="1322">
        <v>19</v>
      </c>
      <c r="P161" s="1322">
        <v>19</v>
      </c>
      <c r="Q161" s="1619" t="s">
        <v>1571</v>
      </c>
      <c r="R161" s="1620"/>
      <c r="S161" s="908"/>
    </row>
    <row r="162" spans="1:19" ht="81" customHeight="1">
      <c r="A162" s="697">
        <f>ROW()</f>
        <v>162</v>
      </c>
      <c r="B162" s="698"/>
      <c r="C162" s="13"/>
      <c r="D162" s="710" t="s">
        <v>592</v>
      </c>
      <c r="E162" s="1319" t="s">
        <v>1173</v>
      </c>
      <c r="F162" s="1320">
        <v>5.84</v>
      </c>
      <c r="G162" s="1321">
        <v>6</v>
      </c>
      <c r="H162" s="1322">
        <v>6</v>
      </c>
      <c r="I162" s="1322">
        <v>7</v>
      </c>
      <c r="J162" s="1322">
        <v>7</v>
      </c>
      <c r="K162" s="1322">
        <v>8</v>
      </c>
      <c r="L162" s="1322">
        <v>9</v>
      </c>
      <c r="M162" s="1322">
        <v>10</v>
      </c>
      <c r="N162" s="1322">
        <v>11</v>
      </c>
      <c r="O162" s="1322">
        <v>12</v>
      </c>
      <c r="P162" s="1322">
        <v>13</v>
      </c>
      <c r="Q162" s="1619" t="s">
        <v>1572</v>
      </c>
      <c r="R162" s="1620"/>
      <c r="S162" s="908"/>
    </row>
    <row r="163" spans="1:19" ht="36.6" customHeight="1">
      <c r="A163" s="697">
        <f>ROW()</f>
        <v>163</v>
      </c>
      <c r="B163" s="698"/>
      <c r="C163" s="13"/>
      <c r="D163" s="710" t="s">
        <v>594</v>
      </c>
      <c r="E163" s="1319" t="s">
        <v>1173</v>
      </c>
      <c r="F163" s="1320">
        <v>59.7</v>
      </c>
      <c r="G163" s="1321">
        <v>65</v>
      </c>
      <c r="H163" s="1322">
        <v>68</v>
      </c>
      <c r="I163" s="1322">
        <v>70</v>
      </c>
      <c r="J163" s="1322">
        <v>75</v>
      </c>
      <c r="K163" s="1322">
        <v>76</v>
      </c>
      <c r="L163" s="1322">
        <v>113</v>
      </c>
      <c r="M163" s="1322">
        <v>114</v>
      </c>
      <c r="N163" s="1322">
        <v>115</v>
      </c>
      <c r="O163" s="1322">
        <v>116</v>
      </c>
      <c r="P163" s="1322">
        <v>116</v>
      </c>
      <c r="Q163" s="1619" t="s">
        <v>1573</v>
      </c>
      <c r="R163" s="1620"/>
      <c r="S163" s="908"/>
    </row>
    <row r="164" spans="1:19" ht="50.45" customHeight="1">
      <c r="A164" s="697">
        <f>ROW()</f>
        <v>164</v>
      </c>
      <c r="B164" s="698"/>
      <c r="C164" s="13"/>
      <c r="D164" s="710" t="s">
        <v>596</v>
      </c>
      <c r="E164" s="1319" t="s">
        <v>1166</v>
      </c>
      <c r="F164" s="1320">
        <v>69.540000000000006</v>
      </c>
      <c r="G164" s="1321">
        <v>94</v>
      </c>
      <c r="H164" s="1322">
        <v>106</v>
      </c>
      <c r="I164" s="1322">
        <v>108</v>
      </c>
      <c r="J164" s="1322">
        <v>112</v>
      </c>
      <c r="K164" s="1322">
        <v>114</v>
      </c>
      <c r="L164" s="1322">
        <v>115</v>
      </c>
      <c r="M164" s="1322">
        <v>116</v>
      </c>
      <c r="N164" s="1322">
        <v>118</v>
      </c>
      <c r="O164" s="1322">
        <v>119</v>
      </c>
      <c r="P164" s="1322">
        <v>121</v>
      </c>
      <c r="Q164" s="1619" t="s">
        <v>1574</v>
      </c>
      <c r="R164" s="1620"/>
      <c r="S164" s="908"/>
    </row>
    <row r="165" spans="1:19" ht="16.149999999999999" customHeight="1">
      <c r="A165" s="697">
        <f>ROW()</f>
        <v>165</v>
      </c>
      <c r="B165" s="698"/>
      <c r="C165" s="13"/>
      <c r="D165" s="710" t="s">
        <v>598</v>
      </c>
      <c r="E165" s="1319" t="s">
        <v>1166</v>
      </c>
      <c r="F165" s="1320">
        <v>7.9749999046325604</v>
      </c>
      <c r="G165" s="1321">
        <v>7</v>
      </c>
      <c r="H165" s="1322">
        <v>8</v>
      </c>
      <c r="I165" s="1322">
        <v>8</v>
      </c>
      <c r="J165" s="1322">
        <v>8</v>
      </c>
      <c r="K165" s="1322">
        <v>9</v>
      </c>
      <c r="L165" s="1322">
        <v>9</v>
      </c>
      <c r="M165" s="1322">
        <v>10</v>
      </c>
      <c r="N165" s="1322">
        <v>10</v>
      </c>
      <c r="O165" s="1322">
        <v>10</v>
      </c>
      <c r="P165" s="1322">
        <v>10</v>
      </c>
      <c r="Q165" s="1619" t="s">
        <v>1367</v>
      </c>
      <c r="R165" s="1620"/>
      <c r="S165" s="908"/>
    </row>
    <row r="166" spans="1:19" ht="78" customHeight="1">
      <c r="A166" s="697">
        <f>ROW()</f>
        <v>166</v>
      </c>
      <c r="B166" s="698"/>
      <c r="C166" s="13"/>
      <c r="D166" s="710" t="s">
        <v>719</v>
      </c>
      <c r="E166" s="1319" t="s">
        <v>422</v>
      </c>
      <c r="F166" s="1320">
        <v>14.1</v>
      </c>
      <c r="G166" s="1321">
        <v>14</v>
      </c>
      <c r="H166" s="1322">
        <v>14</v>
      </c>
      <c r="I166" s="1322">
        <v>9</v>
      </c>
      <c r="J166" s="1322">
        <v>9</v>
      </c>
      <c r="K166" s="1322">
        <v>9</v>
      </c>
      <c r="L166" s="1322">
        <v>9</v>
      </c>
      <c r="M166" s="1322">
        <v>10</v>
      </c>
      <c r="N166" s="1322">
        <v>10</v>
      </c>
      <c r="O166" s="1322">
        <v>10</v>
      </c>
      <c r="P166" s="1322">
        <v>10</v>
      </c>
      <c r="Q166" s="1619" t="s">
        <v>1575</v>
      </c>
      <c r="R166" s="1620"/>
      <c r="S166" s="908"/>
    </row>
    <row r="167" spans="1:19" ht="33.6" customHeight="1">
      <c r="A167" s="697">
        <f>ROW()</f>
        <v>167</v>
      </c>
      <c r="B167" s="698"/>
      <c r="C167" s="13"/>
      <c r="D167" s="710" t="s">
        <v>862</v>
      </c>
      <c r="E167" s="1319" t="s">
        <v>1166</v>
      </c>
      <c r="F167" s="1320">
        <v>32.9</v>
      </c>
      <c r="G167" s="1321">
        <v>32</v>
      </c>
      <c r="H167" s="1322">
        <v>33</v>
      </c>
      <c r="I167" s="1322">
        <v>34</v>
      </c>
      <c r="J167" s="1322">
        <v>34</v>
      </c>
      <c r="K167" s="1322">
        <v>34</v>
      </c>
      <c r="L167" s="1322">
        <v>35</v>
      </c>
      <c r="M167" s="1322">
        <v>35</v>
      </c>
      <c r="N167" s="1322">
        <v>35</v>
      </c>
      <c r="O167" s="1322">
        <v>35</v>
      </c>
      <c r="P167" s="1322">
        <v>36</v>
      </c>
      <c r="Q167" s="1619" t="s">
        <v>1576</v>
      </c>
      <c r="R167" s="1620"/>
      <c r="S167" s="908"/>
    </row>
    <row r="168" spans="1:19" ht="16.149999999999999" customHeight="1">
      <c r="A168" s="697">
        <f>ROW()</f>
        <v>168</v>
      </c>
      <c r="B168" s="698"/>
      <c r="C168" s="13"/>
      <c r="D168" s="710" t="s">
        <v>878</v>
      </c>
      <c r="E168" s="1319" t="s">
        <v>1166</v>
      </c>
      <c r="F168" s="1320">
        <v>11.3</v>
      </c>
      <c r="G168" s="1321">
        <v>11</v>
      </c>
      <c r="H168" s="1322">
        <v>11</v>
      </c>
      <c r="I168" s="1322">
        <v>11</v>
      </c>
      <c r="J168" s="1322">
        <v>11</v>
      </c>
      <c r="K168" s="1322">
        <v>11</v>
      </c>
      <c r="L168" s="1322">
        <v>11</v>
      </c>
      <c r="M168" s="1322">
        <v>11</v>
      </c>
      <c r="N168" s="1322">
        <v>11</v>
      </c>
      <c r="O168" s="1322">
        <v>11</v>
      </c>
      <c r="P168" s="1322">
        <v>11</v>
      </c>
      <c r="Q168" s="1619" t="s">
        <v>1367</v>
      </c>
      <c r="R168" s="1620"/>
      <c r="S168" s="908"/>
    </row>
    <row r="169" spans="1:19" ht="16.149999999999999" customHeight="1">
      <c r="A169" s="697">
        <f>ROW()</f>
        <v>169</v>
      </c>
      <c r="B169" s="698"/>
      <c r="C169" s="13"/>
      <c r="D169" s="710" t="s">
        <v>621</v>
      </c>
      <c r="E169" s="1319" t="s">
        <v>1166</v>
      </c>
      <c r="F169" s="1320">
        <v>16.21</v>
      </c>
      <c r="G169" s="1321">
        <v>21</v>
      </c>
      <c r="H169" s="1322">
        <v>21</v>
      </c>
      <c r="I169" s="1322">
        <v>23</v>
      </c>
      <c r="J169" s="1322">
        <v>23</v>
      </c>
      <c r="K169" s="1322">
        <v>24</v>
      </c>
      <c r="L169" s="1322">
        <v>25</v>
      </c>
      <c r="M169" s="1322">
        <v>26</v>
      </c>
      <c r="N169" s="1322">
        <v>26</v>
      </c>
      <c r="O169" s="1322">
        <v>27</v>
      </c>
      <c r="P169" s="1322">
        <v>28</v>
      </c>
      <c r="Q169" s="1619" t="s">
        <v>1367</v>
      </c>
      <c r="R169" s="1620"/>
      <c r="S169" s="908"/>
    </row>
    <row r="170" spans="1:19" ht="66.599999999999994" customHeight="1">
      <c r="A170" s="697">
        <f>ROW()</f>
        <v>170</v>
      </c>
      <c r="B170" s="698"/>
      <c r="C170" s="13"/>
      <c r="D170" s="710" t="s">
        <v>641</v>
      </c>
      <c r="E170" s="1319" t="s">
        <v>1166</v>
      </c>
      <c r="F170" s="1320">
        <v>49.7</v>
      </c>
      <c r="G170" s="1321">
        <v>73</v>
      </c>
      <c r="H170" s="1322">
        <v>79</v>
      </c>
      <c r="I170" s="1322">
        <v>81</v>
      </c>
      <c r="J170" s="1322">
        <v>86</v>
      </c>
      <c r="K170" s="1322">
        <v>87</v>
      </c>
      <c r="L170" s="1322">
        <v>99</v>
      </c>
      <c r="M170" s="1322">
        <v>100</v>
      </c>
      <c r="N170" s="1322">
        <v>102</v>
      </c>
      <c r="O170" s="1322">
        <v>103</v>
      </c>
      <c r="P170" s="1322">
        <v>104</v>
      </c>
      <c r="Q170" s="1619" t="s">
        <v>1577</v>
      </c>
      <c r="R170" s="1620"/>
      <c r="S170" s="908"/>
    </row>
    <row r="171" spans="1:19" ht="36" customHeight="1">
      <c r="A171" s="697">
        <f>ROW()</f>
        <v>171</v>
      </c>
      <c r="B171" s="698"/>
      <c r="C171" s="13"/>
      <c r="D171" s="711" t="s">
        <v>1578</v>
      </c>
      <c r="E171" s="1319" t="s">
        <v>1173</v>
      </c>
      <c r="F171" s="1320">
        <v>48.75</v>
      </c>
      <c r="G171" s="1323">
        <v>54</v>
      </c>
      <c r="H171" s="1324">
        <v>54</v>
      </c>
      <c r="I171" s="1324">
        <v>33</v>
      </c>
      <c r="J171" s="1324">
        <v>37</v>
      </c>
      <c r="K171" s="1324">
        <v>38</v>
      </c>
      <c r="L171" s="1324">
        <v>38</v>
      </c>
      <c r="M171" s="1324">
        <v>38</v>
      </c>
      <c r="N171" s="1324">
        <v>38</v>
      </c>
      <c r="O171" s="1324">
        <v>39</v>
      </c>
      <c r="P171" s="1324">
        <v>39</v>
      </c>
      <c r="Q171" s="1619" t="s">
        <v>1579</v>
      </c>
      <c r="R171" s="1620"/>
      <c r="S171" s="908"/>
    </row>
    <row r="172" spans="1:19" ht="49.5" customHeight="1">
      <c r="A172" s="697"/>
      <c r="B172" s="698"/>
      <c r="C172" s="13"/>
      <c r="D172" s="711" t="s">
        <v>1580</v>
      </c>
      <c r="E172" s="1319" t="s">
        <v>422</v>
      </c>
      <c r="F172" s="1323">
        <v>0</v>
      </c>
      <c r="G172" s="1323">
        <v>0</v>
      </c>
      <c r="H172" s="1324">
        <v>0</v>
      </c>
      <c r="I172" s="1324">
        <v>20</v>
      </c>
      <c r="J172" s="1324">
        <v>20</v>
      </c>
      <c r="K172" s="1324">
        <v>20</v>
      </c>
      <c r="L172" s="1324">
        <v>20</v>
      </c>
      <c r="M172" s="1324">
        <v>20</v>
      </c>
      <c r="N172" s="1324">
        <v>20</v>
      </c>
      <c r="O172" s="1324">
        <v>20</v>
      </c>
      <c r="P172" s="1324">
        <v>20</v>
      </c>
      <c r="Q172" s="1619" t="s">
        <v>1581</v>
      </c>
      <c r="R172" s="1620"/>
      <c r="S172" s="908"/>
    </row>
    <row r="173" spans="1:19" ht="51.95" customHeight="1">
      <c r="A173" s="697">
        <f>ROW()</f>
        <v>173</v>
      </c>
      <c r="B173" s="698"/>
      <c r="C173" s="13"/>
      <c r="D173" s="710" t="s">
        <v>643</v>
      </c>
      <c r="E173" s="1319" t="s">
        <v>1166</v>
      </c>
      <c r="F173" s="1320">
        <v>81.27</v>
      </c>
      <c r="G173" s="1321">
        <v>94</v>
      </c>
      <c r="H173" s="1322">
        <v>99</v>
      </c>
      <c r="I173" s="1322">
        <v>104</v>
      </c>
      <c r="J173" s="1322">
        <v>108</v>
      </c>
      <c r="K173" s="1322">
        <v>117</v>
      </c>
      <c r="L173" s="1322">
        <v>123</v>
      </c>
      <c r="M173" s="1322">
        <v>128</v>
      </c>
      <c r="N173" s="1322">
        <v>133</v>
      </c>
      <c r="O173" s="1322">
        <v>138</v>
      </c>
      <c r="P173" s="1322">
        <v>141</v>
      </c>
      <c r="Q173" s="1619" t="s">
        <v>1582</v>
      </c>
      <c r="R173" s="1620"/>
      <c r="S173" s="908"/>
    </row>
    <row r="174" spans="1:19" ht="16.149999999999999" customHeight="1">
      <c r="A174" s="697">
        <f>ROW()</f>
        <v>174</v>
      </c>
      <c r="B174" s="698"/>
      <c r="C174" s="13"/>
      <c r="D174" s="710" t="s">
        <v>867</v>
      </c>
      <c r="E174" s="1319" t="s">
        <v>1166</v>
      </c>
      <c r="F174" s="1320">
        <v>46.35</v>
      </c>
      <c r="G174" s="1321">
        <v>45</v>
      </c>
      <c r="H174" s="1322">
        <v>46</v>
      </c>
      <c r="I174" s="1322">
        <v>47</v>
      </c>
      <c r="J174" s="1322">
        <v>49</v>
      </c>
      <c r="K174" s="1322">
        <v>50</v>
      </c>
      <c r="L174" s="1322">
        <v>51</v>
      </c>
      <c r="M174" s="1322">
        <v>53</v>
      </c>
      <c r="N174" s="1322">
        <v>54</v>
      </c>
      <c r="O174" s="1322">
        <v>56</v>
      </c>
      <c r="P174" s="1322">
        <v>57</v>
      </c>
      <c r="Q174" s="1619" t="s">
        <v>1367</v>
      </c>
      <c r="R174" s="1620"/>
      <c r="S174" s="908"/>
    </row>
    <row r="175" spans="1:19" ht="33.6" customHeight="1">
      <c r="A175" s="697">
        <f>ROW()</f>
        <v>175</v>
      </c>
      <c r="B175" s="698"/>
      <c r="C175" s="13"/>
      <c r="D175" s="710" t="s">
        <v>645</v>
      </c>
      <c r="E175" s="1319" t="s">
        <v>1166</v>
      </c>
      <c r="F175" s="1320">
        <v>118.76</v>
      </c>
      <c r="G175" s="1321">
        <v>123</v>
      </c>
      <c r="H175" s="1322">
        <v>125</v>
      </c>
      <c r="I175" s="1322">
        <v>132</v>
      </c>
      <c r="J175" s="1322">
        <v>134</v>
      </c>
      <c r="K175" s="1322">
        <v>137</v>
      </c>
      <c r="L175" s="1322">
        <v>139</v>
      </c>
      <c r="M175" s="1322">
        <v>140</v>
      </c>
      <c r="N175" s="1322">
        <v>141</v>
      </c>
      <c r="O175" s="1322">
        <v>142</v>
      </c>
      <c r="P175" s="1322">
        <v>143</v>
      </c>
      <c r="Q175" s="1619" t="s">
        <v>1583</v>
      </c>
      <c r="R175" s="1620"/>
      <c r="S175" s="908"/>
    </row>
    <row r="176" spans="1:19" ht="33.6" customHeight="1">
      <c r="A176" s="697">
        <f>ROW()</f>
        <v>176</v>
      </c>
      <c r="B176" s="698"/>
      <c r="C176" s="13"/>
      <c r="D176" s="710" t="s">
        <v>870</v>
      </c>
      <c r="E176" s="1319" t="s">
        <v>1166</v>
      </c>
      <c r="F176" s="1320">
        <v>105.7</v>
      </c>
      <c r="G176" s="1321">
        <v>144</v>
      </c>
      <c r="H176" s="1322">
        <v>147</v>
      </c>
      <c r="I176" s="1322">
        <v>156</v>
      </c>
      <c r="J176" s="1322">
        <v>162</v>
      </c>
      <c r="K176" s="1322">
        <v>165</v>
      </c>
      <c r="L176" s="1322">
        <v>190</v>
      </c>
      <c r="M176" s="1322">
        <v>192</v>
      </c>
      <c r="N176" s="1322">
        <v>195</v>
      </c>
      <c r="O176" s="1322">
        <v>197</v>
      </c>
      <c r="P176" s="1322">
        <v>200</v>
      </c>
      <c r="Q176" s="1619" t="s">
        <v>1584</v>
      </c>
      <c r="R176" s="1620"/>
      <c r="S176" s="908"/>
    </row>
    <row r="177" spans="1:21" ht="16.149999999999999" customHeight="1">
      <c r="A177" s="697">
        <f>ROW()</f>
        <v>177</v>
      </c>
      <c r="B177" s="698"/>
      <c r="C177" s="13"/>
      <c r="D177" s="710" t="s">
        <v>872</v>
      </c>
      <c r="E177" s="1319" t="s">
        <v>1166</v>
      </c>
      <c r="F177" s="1320">
        <v>32.3431587219238</v>
      </c>
      <c r="G177" s="1321">
        <v>30</v>
      </c>
      <c r="H177" s="1322">
        <v>31</v>
      </c>
      <c r="I177" s="1322">
        <v>32</v>
      </c>
      <c r="J177" s="1322">
        <v>36</v>
      </c>
      <c r="K177" s="1322">
        <v>37</v>
      </c>
      <c r="L177" s="1322">
        <v>38</v>
      </c>
      <c r="M177" s="1322">
        <v>38</v>
      </c>
      <c r="N177" s="1322">
        <v>38</v>
      </c>
      <c r="O177" s="1322">
        <v>38</v>
      </c>
      <c r="P177" s="1322">
        <v>39</v>
      </c>
      <c r="Q177" s="1619" t="s">
        <v>1367</v>
      </c>
      <c r="R177" s="1620"/>
      <c r="S177" s="908"/>
    </row>
    <row r="178" spans="1:21" ht="62.1" customHeight="1">
      <c r="A178" s="697">
        <f>ROW()</f>
        <v>178</v>
      </c>
      <c r="B178" s="698"/>
      <c r="C178" s="13"/>
      <c r="D178" s="710" t="s">
        <v>874</v>
      </c>
      <c r="E178" s="1319" t="s">
        <v>1166</v>
      </c>
      <c r="F178" s="1320">
        <v>51.65</v>
      </c>
      <c r="G178" s="1321">
        <v>63</v>
      </c>
      <c r="H178" s="1322">
        <v>66</v>
      </c>
      <c r="I178" s="1322">
        <v>69</v>
      </c>
      <c r="J178" s="1322">
        <v>86</v>
      </c>
      <c r="K178" s="1322">
        <v>90</v>
      </c>
      <c r="L178" s="1322">
        <v>93</v>
      </c>
      <c r="M178" s="1322">
        <v>104</v>
      </c>
      <c r="N178" s="1322">
        <v>106</v>
      </c>
      <c r="O178" s="1322">
        <v>108</v>
      </c>
      <c r="P178" s="1322">
        <v>110</v>
      </c>
      <c r="Q178" s="1619" t="s">
        <v>1585</v>
      </c>
      <c r="R178" s="1620"/>
      <c r="S178" s="908"/>
    </row>
    <row r="179" spans="1:21" ht="16.149999999999999" customHeight="1">
      <c r="A179" s="697">
        <f>ROW()</f>
        <v>179</v>
      </c>
      <c r="B179" s="698"/>
      <c r="C179" s="13"/>
      <c r="D179" s="710" t="s">
        <v>647</v>
      </c>
      <c r="E179" s="1329" t="s">
        <v>1166</v>
      </c>
      <c r="F179" s="1330">
        <v>72.819999999999993</v>
      </c>
      <c r="G179" s="1331">
        <v>80</v>
      </c>
      <c r="H179" s="1332">
        <v>81</v>
      </c>
      <c r="I179" s="1332">
        <v>82</v>
      </c>
      <c r="J179" s="1332">
        <v>83</v>
      </c>
      <c r="K179" s="1332">
        <v>83</v>
      </c>
      <c r="L179" s="1332">
        <v>84</v>
      </c>
      <c r="M179" s="1332">
        <v>85</v>
      </c>
      <c r="N179" s="1333">
        <v>85</v>
      </c>
      <c r="O179" s="1333">
        <v>86</v>
      </c>
      <c r="P179" s="1333">
        <v>86</v>
      </c>
      <c r="Q179" s="1619" t="s">
        <v>1367</v>
      </c>
      <c r="R179" s="1620"/>
      <c r="S179" s="909"/>
    </row>
    <row r="180" spans="1:21" ht="40.5" customHeight="1" thickBot="1">
      <c r="A180" s="697">
        <f>ROW()</f>
        <v>180</v>
      </c>
      <c r="B180" s="698"/>
      <c r="C180" s="13"/>
      <c r="D180" s="710" t="s">
        <v>782</v>
      </c>
      <c r="E180" s="1329" t="s">
        <v>422</v>
      </c>
      <c r="F180" s="1330">
        <v>566</v>
      </c>
      <c r="G180" s="1331">
        <v>585</v>
      </c>
      <c r="H180" s="1332">
        <v>585</v>
      </c>
      <c r="I180" s="1332">
        <v>585</v>
      </c>
      <c r="J180" s="1332">
        <v>585</v>
      </c>
      <c r="K180" s="1332">
        <v>585</v>
      </c>
      <c r="L180" s="1332">
        <v>585</v>
      </c>
      <c r="M180" s="1332">
        <v>585</v>
      </c>
      <c r="N180" s="1333">
        <v>585</v>
      </c>
      <c r="O180" s="1333">
        <v>585</v>
      </c>
      <c r="P180" s="1333">
        <v>585</v>
      </c>
      <c r="Q180" s="1619" t="s">
        <v>1586</v>
      </c>
      <c r="R180" s="1620"/>
      <c r="S180" s="909"/>
    </row>
    <row r="181" spans="1:21" ht="16.149999999999999" customHeight="1" thickBot="1">
      <c r="A181" s="697">
        <f>ROW()</f>
        <v>181</v>
      </c>
      <c r="B181" s="698"/>
      <c r="C181" s="13"/>
      <c r="D181" s="1334" t="s">
        <v>1587</v>
      </c>
      <c r="E181" s="1335"/>
      <c r="F181" s="713">
        <f t="shared" ref="F181:P181" si="0">SUM(F9:F180)</f>
        <v>8529.4758974412071</v>
      </c>
      <c r="G181" s="714">
        <f t="shared" si="0"/>
        <v>9596.2000000000007</v>
      </c>
      <c r="H181" s="714">
        <f t="shared" si="0"/>
        <v>10007.4</v>
      </c>
      <c r="I181" s="714">
        <f t="shared" si="0"/>
        <v>10310.200000000001</v>
      </c>
      <c r="J181" s="714">
        <f t="shared" si="0"/>
        <v>10673.172729830683</v>
      </c>
      <c r="K181" s="714">
        <f t="shared" si="0"/>
        <v>10989.372729830682</v>
      </c>
      <c r="L181" s="714">
        <f t="shared" si="0"/>
        <v>11348.472729830683</v>
      </c>
      <c r="M181" s="714">
        <f t="shared" si="0"/>
        <v>11565.572729830683</v>
      </c>
      <c r="N181" s="714">
        <f t="shared" si="0"/>
        <v>11798.572729830683</v>
      </c>
      <c r="O181" s="714">
        <f t="shared" si="0"/>
        <v>12030.572729830683</v>
      </c>
      <c r="P181" s="714">
        <f t="shared" si="0"/>
        <v>12230.572729830683</v>
      </c>
      <c r="Q181" s="1621"/>
      <c r="R181" s="1622"/>
      <c r="S181" s="909"/>
    </row>
    <row r="182" spans="1:21">
      <c r="A182" s="697">
        <f>ROW()</f>
        <v>182</v>
      </c>
      <c r="B182" s="698"/>
      <c r="C182" s="13"/>
      <c r="D182" s="92" t="s">
        <v>362</v>
      </c>
      <c r="E182" s="12"/>
      <c r="F182" s="715"/>
      <c r="G182" s="715"/>
      <c r="H182" s="716"/>
      <c r="I182" s="715"/>
      <c r="J182" s="715"/>
      <c r="K182" s="715"/>
      <c r="L182" s="716"/>
      <c r="M182" s="717"/>
      <c r="N182" s="718"/>
      <c r="O182" s="718"/>
      <c r="P182" s="718"/>
      <c r="Q182" s="833"/>
      <c r="R182" s="718"/>
      <c r="S182" s="910"/>
    </row>
    <row r="183" spans="1:21">
      <c r="A183" s="697">
        <f>ROW()</f>
        <v>183</v>
      </c>
      <c r="B183" s="698"/>
      <c r="C183" s="13"/>
      <c r="D183" s="92"/>
      <c r="E183" s="12"/>
      <c r="F183" s="715"/>
      <c r="G183" s="715"/>
      <c r="H183" s="716"/>
      <c r="I183" s="715"/>
      <c r="J183" s="715"/>
      <c r="K183" s="715"/>
      <c r="L183" s="716"/>
      <c r="M183" s="717"/>
      <c r="N183" s="718"/>
      <c r="O183" s="718"/>
      <c r="P183" s="718"/>
      <c r="Q183" s="718"/>
      <c r="R183" s="718"/>
      <c r="S183" s="910"/>
    </row>
    <row r="184" spans="1:21" ht="24.75" customHeight="1">
      <c r="A184" s="697">
        <f>ROW()</f>
        <v>184</v>
      </c>
      <c r="B184" s="698"/>
      <c r="C184" s="14" t="s">
        <v>1588</v>
      </c>
      <c r="D184" s="65"/>
      <c r="E184" s="65"/>
      <c r="F184" s="65"/>
      <c r="G184" s="65"/>
      <c r="H184" s="65"/>
      <c r="I184" s="65"/>
      <c r="J184" s="65"/>
      <c r="K184" s="65"/>
      <c r="L184" s="716"/>
      <c r="M184" s="716"/>
      <c r="N184" s="716"/>
      <c r="O184" s="716"/>
      <c r="P184" s="716"/>
      <c r="Q184" s="716"/>
      <c r="R184" s="716"/>
      <c r="S184" s="911"/>
    </row>
    <row r="185" spans="1:21" ht="15.75" customHeight="1">
      <c r="A185" s="697">
        <f>ROW()</f>
        <v>185</v>
      </c>
      <c r="B185" s="698"/>
      <c r="C185" s="65"/>
      <c r="D185" s="65"/>
      <c r="E185" s="65"/>
      <c r="F185" s="65"/>
      <c r="G185" s="65"/>
      <c r="H185" s="65"/>
      <c r="I185" s="65"/>
      <c r="J185" s="65"/>
      <c r="K185" s="65"/>
      <c r="L185" s="716"/>
      <c r="M185" s="716"/>
      <c r="N185" s="716"/>
      <c r="O185" s="716"/>
      <c r="P185" s="716"/>
      <c r="Q185" s="716"/>
      <c r="R185" s="716"/>
      <c r="S185" s="911"/>
    </row>
    <row r="186" spans="1:21" ht="15.75" customHeight="1">
      <c r="A186" s="697">
        <f>ROW()</f>
        <v>186</v>
      </c>
      <c r="B186" s="698"/>
      <c r="C186" s="65"/>
      <c r="D186" s="1623" t="s">
        <v>1589</v>
      </c>
      <c r="E186" s="463"/>
      <c r="F186" s="1612" t="s">
        <v>1590</v>
      </c>
      <c r="G186" s="1612"/>
      <c r="H186" s="1612"/>
      <c r="I186" s="1612"/>
      <c r="J186" s="1612"/>
      <c r="K186" s="1612"/>
      <c r="L186" s="1612"/>
      <c r="M186" s="1612"/>
      <c r="N186" s="1612"/>
      <c r="O186" s="1612"/>
      <c r="P186" s="719"/>
      <c r="Q186" s="706"/>
      <c r="R186" s="706"/>
      <c r="S186" s="906"/>
    </row>
    <row r="187" spans="1:21" ht="16.149999999999999" customHeight="1">
      <c r="A187" s="697">
        <f>ROW()</f>
        <v>187</v>
      </c>
      <c r="B187" s="698"/>
      <c r="C187" s="12"/>
      <c r="D187" s="1623"/>
      <c r="E187" s="720" t="s">
        <v>100</v>
      </c>
      <c r="F187" s="720" t="s">
        <v>483</v>
      </c>
      <c r="G187" s="720" t="s">
        <v>484</v>
      </c>
      <c r="H187" s="720" t="s">
        <v>485</v>
      </c>
      <c r="I187" s="720" t="s">
        <v>486</v>
      </c>
      <c r="J187" s="720" t="s">
        <v>487</v>
      </c>
      <c r="K187" s="720" t="s">
        <v>488</v>
      </c>
      <c r="L187" s="720" t="s">
        <v>489</v>
      </c>
      <c r="M187" s="709" t="s">
        <v>490</v>
      </c>
      <c r="N187" s="709" t="s">
        <v>1361</v>
      </c>
      <c r="O187" s="709" t="s">
        <v>1362</v>
      </c>
      <c r="P187" s="1624" t="s">
        <v>1363</v>
      </c>
      <c r="Q187" s="1624"/>
      <c r="R187" s="1624"/>
      <c r="S187" s="906"/>
    </row>
    <row r="188" spans="1:21" ht="16.149999999999999" customHeight="1">
      <c r="A188" s="697">
        <f>ROW()</f>
        <v>188</v>
      </c>
      <c r="B188" s="698"/>
      <c r="C188" s="13"/>
      <c r="D188" s="1336" t="s">
        <v>1591</v>
      </c>
      <c r="E188" s="1337">
        <v>9</v>
      </c>
      <c r="F188" s="1338">
        <v>9</v>
      </c>
      <c r="G188" s="1337">
        <v>9</v>
      </c>
      <c r="H188" s="1337">
        <v>9</v>
      </c>
      <c r="I188" s="1337">
        <v>9</v>
      </c>
      <c r="J188" s="1337">
        <v>9</v>
      </c>
      <c r="K188" s="1337">
        <v>9</v>
      </c>
      <c r="L188" s="1337">
        <v>9</v>
      </c>
      <c r="M188" s="1337">
        <v>9</v>
      </c>
      <c r="N188" s="1337">
        <v>9</v>
      </c>
      <c r="O188" s="1337">
        <v>9</v>
      </c>
      <c r="P188" s="1608"/>
      <c r="Q188" s="1609"/>
      <c r="R188" s="1610"/>
      <c r="S188" s="908"/>
      <c r="U188" s="471" t="s">
        <v>198</v>
      </c>
    </row>
    <row r="189" spans="1:21" ht="16.149999999999999" customHeight="1">
      <c r="A189" s="697">
        <f>ROW()</f>
        <v>189</v>
      </c>
      <c r="B189" s="698"/>
      <c r="C189" s="13"/>
      <c r="D189" s="1337" t="s">
        <v>1592</v>
      </c>
      <c r="E189" s="1321">
        <v>0</v>
      </c>
      <c r="F189" s="1321">
        <v>0</v>
      </c>
      <c r="G189" s="1337">
        <v>130</v>
      </c>
      <c r="H189" s="1337">
        <v>130</v>
      </c>
      <c r="I189" s="1337">
        <v>130</v>
      </c>
      <c r="J189" s="1337">
        <v>130</v>
      </c>
      <c r="K189" s="1337">
        <v>130</v>
      </c>
      <c r="L189" s="1337">
        <v>130</v>
      </c>
      <c r="M189" s="1337">
        <v>130</v>
      </c>
      <c r="N189" s="1337">
        <v>130</v>
      </c>
      <c r="O189" s="1337">
        <v>130</v>
      </c>
      <c r="P189" s="1608" t="s">
        <v>1593</v>
      </c>
      <c r="Q189" s="1609"/>
      <c r="R189" s="1610"/>
      <c r="S189" s="908"/>
      <c r="U189" s="471"/>
    </row>
    <row r="190" spans="1:21" ht="16.149999999999999" customHeight="1">
      <c r="A190" s="697">
        <f>ROW()</f>
        <v>190</v>
      </c>
      <c r="B190" s="698"/>
      <c r="C190" s="13"/>
      <c r="D190" s="1337" t="s">
        <v>1594</v>
      </c>
      <c r="E190" s="1337">
        <v>35</v>
      </c>
      <c r="F190" s="1338">
        <v>35</v>
      </c>
      <c r="G190" s="1337">
        <v>35</v>
      </c>
      <c r="H190" s="1337">
        <v>35</v>
      </c>
      <c r="I190" s="1337">
        <v>35</v>
      </c>
      <c r="J190" s="1337">
        <v>35</v>
      </c>
      <c r="K190" s="1337">
        <v>35</v>
      </c>
      <c r="L190" s="1337">
        <v>35</v>
      </c>
      <c r="M190" s="1337">
        <v>35</v>
      </c>
      <c r="N190" s="1337">
        <v>35</v>
      </c>
      <c r="O190" s="1337">
        <v>35</v>
      </c>
      <c r="P190" s="1608"/>
      <c r="Q190" s="1609"/>
      <c r="R190" s="1610"/>
      <c r="S190" s="908"/>
      <c r="U190" s="471"/>
    </row>
    <row r="191" spans="1:21" ht="16.149999999999999" customHeight="1">
      <c r="A191" s="697">
        <f>ROW()</f>
        <v>191</v>
      </c>
      <c r="B191" s="698"/>
      <c r="C191" s="13"/>
      <c r="D191" s="1337" t="s">
        <v>1595</v>
      </c>
      <c r="E191" s="1337">
        <v>25</v>
      </c>
      <c r="F191" s="1338">
        <v>25</v>
      </c>
      <c r="G191" s="1337">
        <v>25</v>
      </c>
      <c r="H191" s="1337">
        <v>25</v>
      </c>
      <c r="I191" s="1337">
        <v>25</v>
      </c>
      <c r="J191" s="1337">
        <v>25</v>
      </c>
      <c r="K191" s="1337">
        <v>25</v>
      </c>
      <c r="L191" s="1337">
        <v>25</v>
      </c>
      <c r="M191" s="1337">
        <v>25</v>
      </c>
      <c r="N191" s="1337">
        <v>25</v>
      </c>
      <c r="O191" s="1337">
        <v>25</v>
      </c>
      <c r="P191" s="1608"/>
      <c r="Q191" s="1609"/>
      <c r="R191" s="1610"/>
      <c r="S191" s="908"/>
      <c r="U191" s="471"/>
    </row>
    <row r="192" spans="1:21" ht="16.149999999999999" customHeight="1">
      <c r="A192" s="697">
        <f>ROW()</f>
        <v>192</v>
      </c>
      <c r="B192" s="698"/>
      <c r="C192" s="13"/>
      <c r="D192" s="1337" t="s">
        <v>1596</v>
      </c>
      <c r="E192" s="1337">
        <v>23</v>
      </c>
      <c r="F192" s="1338">
        <v>23</v>
      </c>
      <c r="G192" s="1337">
        <v>23</v>
      </c>
      <c r="H192" s="1337">
        <v>23</v>
      </c>
      <c r="I192" s="1337">
        <v>23</v>
      </c>
      <c r="J192" s="1337">
        <v>23</v>
      </c>
      <c r="K192" s="1337">
        <v>23</v>
      </c>
      <c r="L192" s="1337">
        <v>23</v>
      </c>
      <c r="M192" s="1337">
        <v>23</v>
      </c>
      <c r="N192" s="1337">
        <v>23</v>
      </c>
      <c r="O192" s="1337">
        <v>23</v>
      </c>
      <c r="P192" s="1608"/>
      <c r="Q192" s="1609"/>
      <c r="R192" s="1610"/>
      <c r="S192" s="908"/>
      <c r="U192" s="471"/>
    </row>
    <row r="193" spans="1:21" ht="16.149999999999999" customHeight="1">
      <c r="A193" s="697">
        <f>ROW()</f>
        <v>193</v>
      </c>
      <c r="B193" s="698"/>
      <c r="C193" s="13"/>
      <c r="D193" s="1337" t="s">
        <v>1597</v>
      </c>
      <c r="E193" s="1337">
        <v>22</v>
      </c>
      <c r="F193" s="1338">
        <v>22</v>
      </c>
      <c r="G193" s="1337">
        <v>22</v>
      </c>
      <c r="H193" s="1337">
        <v>22</v>
      </c>
      <c r="I193" s="1337">
        <v>22</v>
      </c>
      <c r="J193" s="1337">
        <v>22</v>
      </c>
      <c r="K193" s="1337">
        <v>22</v>
      </c>
      <c r="L193" s="1337">
        <v>22</v>
      </c>
      <c r="M193" s="1337">
        <v>22</v>
      </c>
      <c r="N193" s="1337">
        <v>22</v>
      </c>
      <c r="O193" s="1337">
        <v>22</v>
      </c>
      <c r="P193" s="1608"/>
      <c r="Q193" s="1609"/>
      <c r="R193" s="1610"/>
      <c r="S193" s="908"/>
      <c r="U193" s="471"/>
    </row>
    <row r="194" spans="1:21" ht="16.149999999999999" customHeight="1">
      <c r="A194" s="697">
        <f>ROW()</f>
        <v>194</v>
      </c>
      <c r="B194" s="698"/>
      <c r="C194" s="13"/>
      <c r="D194" s="1337" t="s">
        <v>1598</v>
      </c>
      <c r="E194" s="1337">
        <v>24</v>
      </c>
      <c r="F194" s="1338">
        <v>24</v>
      </c>
      <c r="G194" s="1337">
        <v>24</v>
      </c>
      <c r="H194" s="1337">
        <v>24</v>
      </c>
      <c r="I194" s="1337">
        <v>24</v>
      </c>
      <c r="J194" s="1337">
        <v>24</v>
      </c>
      <c r="K194" s="1337">
        <v>24</v>
      </c>
      <c r="L194" s="1337">
        <v>24</v>
      </c>
      <c r="M194" s="1337">
        <v>24</v>
      </c>
      <c r="N194" s="1337">
        <v>24</v>
      </c>
      <c r="O194" s="1337">
        <v>24</v>
      </c>
      <c r="P194" s="1608" t="s">
        <v>1599</v>
      </c>
      <c r="Q194" s="1609"/>
      <c r="R194" s="1610"/>
      <c r="S194" s="908"/>
      <c r="U194" s="471"/>
    </row>
    <row r="195" spans="1:21" ht="16.149999999999999" customHeight="1">
      <c r="A195" s="697">
        <f>ROW()</f>
        <v>195</v>
      </c>
      <c r="B195" s="698"/>
      <c r="C195" s="13"/>
      <c r="D195" s="1337" t="s">
        <v>1600</v>
      </c>
      <c r="E195" s="1337">
        <v>5</v>
      </c>
      <c r="F195" s="1338">
        <v>5</v>
      </c>
      <c r="G195" s="1337">
        <v>5</v>
      </c>
      <c r="H195" s="1337">
        <v>5</v>
      </c>
      <c r="I195" s="1337">
        <v>5</v>
      </c>
      <c r="J195" s="1337">
        <v>5</v>
      </c>
      <c r="K195" s="1337">
        <v>5</v>
      </c>
      <c r="L195" s="1337">
        <v>5</v>
      </c>
      <c r="M195" s="1337">
        <v>5</v>
      </c>
      <c r="N195" s="1337">
        <v>5</v>
      </c>
      <c r="O195" s="1337">
        <v>5</v>
      </c>
      <c r="P195" s="1608"/>
      <c r="Q195" s="1609"/>
      <c r="R195" s="1610"/>
      <c r="S195" s="908"/>
      <c r="U195" s="471"/>
    </row>
    <row r="196" spans="1:21" ht="16.149999999999999" customHeight="1">
      <c r="A196" s="697">
        <f>ROW()</f>
        <v>196</v>
      </c>
      <c r="B196" s="698"/>
      <c r="C196" s="13"/>
      <c r="D196" s="1337" t="s">
        <v>1601</v>
      </c>
      <c r="E196" s="1321">
        <v>0</v>
      </c>
      <c r="F196" s="1338">
        <v>73</v>
      </c>
      <c r="G196" s="1337">
        <v>73</v>
      </c>
      <c r="H196" s="1337">
        <v>73</v>
      </c>
      <c r="I196" s="1337">
        <v>73</v>
      </c>
      <c r="J196" s="1337">
        <v>73</v>
      </c>
      <c r="K196" s="1337">
        <v>73</v>
      </c>
      <c r="L196" s="1337">
        <v>73</v>
      </c>
      <c r="M196" s="1337">
        <v>73</v>
      </c>
      <c r="N196" s="1337">
        <v>73</v>
      </c>
      <c r="O196" s="1337">
        <v>73</v>
      </c>
      <c r="P196" s="1608" t="s">
        <v>1602</v>
      </c>
      <c r="Q196" s="1609"/>
      <c r="R196" s="1610"/>
      <c r="S196" s="908"/>
      <c r="U196" s="471"/>
    </row>
    <row r="197" spans="1:21" ht="16.149999999999999" customHeight="1">
      <c r="A197" s="697">
        <f>ROW()</f>
        <v>197</v>
      </c>
      <c r="B197" s="698"/>
      <c r="C197" s="13"/>
      <c r="D197" s="1337" t="s">
        <v>1603</v>
      </c>
      <c r="E197" s="1337">
        <v>20</v>
      </c>
      <c r="F197" s="1338">
        <v>20</v>
      </c>
      <c r="G197" s="1337">
        <v>20</v>
      </c>
      <c r="H197" s="1337">
        <v>20</v>
      </c>
      <c r="I197" s="1337">
        <v>20</v>
      </c>
      <c r="J197" s="1337">
        <v>20</v>
      </c>
      <c r="K197" s="1337">
        <v>20</v>
      </c>
      <c r="L197" s="1337">
        <v>20</v>
      </c>
      <c r="M197" s="1337">
        <v>20</v>
      </c>
      <c r="N197" s="1337">
        <v>20</v>
      </c>
      <c r="O197" s="1337">
        <v>20</v>
      </c>
      <c r="P197" s="1608" t="s">
        <v>1604</v>
      </c>
      <c r="Q197" s="1609"/>
      <c r="R197" s="1610"/>
      <c r="S197" s="908"/>
      <c r="U197" s="471"/>
    </row>
    <row r="198" spans="1:21" ht="16.149999999999999" customHeight="1">
      <c r="A198" s="697">
        <f>ROW()</f>
        <v>198</v>
      </c>
      <c r="B198" s="698"/>
      <c r="C198" s="13"/>
      <c r="D198" s="1337" t="s">
        <v>1605</v>
      </c>
      <c r="E198" s="1337">
        <v>17</v>
      </c>
      <c r="F198" s="1338">
        <v>17</v>
      </c>
      <c r="G198" s="1337">
        <v>17</v>
      </c>
      <c r="H198" s="1337">
        <v>17</v>
      </c>
      <c r="I198" s="1337">
        <v>17</v>
      </c>
      <c r="J198" s="1337">
        <v>17</v>
      </c>
      <c r="K198" s="1337">
        <v>17</v>
      </c>
      <c r="L198" s="1337">
        <v>17</v>
      </c>
      <c r="M198" s="1337">
        <v>17</v>
      </c>
      <c r="N198" s="1337">
        <v>17</v>
      </c>
      <c r="O198" s="1337">
        <v>17</v>
      </c>
      <c r="P198" s="1608"/>
      <c r="Q198" s="1609"/>
      <c r="R198" s="1610"/>
      <c r="S198" s="908"/>
      <c r="U198" s="471"/>
    </row>
    <row r="199" spans="1:21" ht="16.149999999999999" customHeight="1">
      <c r="A199" s="697">
        <f>ROW()</f>
        <v>199</v>
      </c>
      <c r="B199" s="698"/>
      <c r="C199" s="13"/>
      <c r="D199" s="1337" t="s">
        <v>1606</v>
      </c>
      <c r="E199" s="1337">
        <v>7</v>
      </c>
      <c r="F199" s="1338">
        <v>7</v>
      </c>
      <c r="G199" s="1337">
        <v>7</v>
      </c>
      <c r="H199" s="1337">
        <v>7</v>
      </c>
      <c r="I199" s="1337">
        <v>7</v>
      </c>
      <c r="J199" s="1337">
        <v>7</v>
      </c>
      <c r="K199" s="1337">
        <v>7</v>
      </c>
      <c r="L199" s="1337">
        <v>7</v>
      </c>
      <c r="M199" s="1337">
        <v>7</v>
      </c>
      <c r="N199" s="1337">
        <v>7</v>
      </c>
      <c r="O199" s="1337">
        <v>7</v>
      </c>
      <c r="P199" s="1608"/>
      <c r="Q199" s="1609"/>
      <c r="R199" s="1610"/>
      <c r="S199" s="908"/>
      <c r="U199" s="471"/>
    </row>
    <row r="200" spans="1:21" ht="16.149999999999999" customHeight="1">
      <c r="A200" s="697">
        <f>ROW()</f>
        <v>200</v>
      </c>
      <c r="B200" s="698"/>
      <c r="C200" s="13"/>
      <c r="D200" s="1337" t="s">
        <v>1607</v>
      </c>
      <c r="E200" s="1337">
        <v>5</v>
      </c>
      <c r="F200" s="1338">
        <v>5</v>
      </c>
      <c r="G200" s="1337">
        <v>5</v>
      </c>
      <c r="H200" s="1337">
        <v>5</v>
      </c>
      <c r="I200" s="1337">
        <v>5</v>
      </c>
      <c r="J200" s="1337">
        <v>5</v>
      </c>
      <c r="K200" s="1337">
        <v>5</v>
      </c>
      <c r="L200" s="1337">
        <v>5</v>
      </c>
      <c r="M200" s="1337">
        <v>5</v>
      </c>
      <c r="N200" s="1337">
        <v>5</v>
      </c>
      <c r="O200" s="1337">
        <v>5</v>
      </c>
      <c r="P200" s="1608"/>
      <c r="Q200" s="1609"/>
      <c r="R200" s="1610"/>
      <c r="S200" s="908"/>
      <c r="U200" s="471"/>
    </row>
    <row r="201" spans="1:21" ht="68.45" customHeight="1">
      <c r="A201" s="697">
        <f>ROW()</f>
        <v>201</v>
      </c>
      <c r="B201" s="698"/>
      <c r="C201" s="13"/>
      <c r="D201" s="1337" t="s">
        <v>617</v>
      </c>
      <c r="E201" s="1337">
        <v>112</v>
      </c>
      <c r="F201" s="1338">
        <v>112</v>
      </c>
      <c r="G201" s="1337">
        <v>112</v>
      </c>
      <c r="H201" s="1337">
        <v>112</v>
      </c>
      <c r="I201" s="1337">
        <v>112</v>
      </c>
      <c r="J201" s="1337">
        <v>112</v>
      </c>
      <c r="K201" s="1337">
        <v>112</v>
      </c>
      <c r="L201" s="1337">
        <v>112</v>
      </c>
      <c r="M201" s="1337">
        <v>112</v>
      </c>
      <c r="N201" s="1337">
        <v>112</v>
      </c>
      <c r="O201" s="1337">
        <v>112</v>
      </c>
      <c r="P201" s="1613" t="s">
        <v>1608</v>
      </c>
      <c r="Q201" s="1614"/>
      <c r="R201" s="1615"/>
      <c r="S201" s="908"/>
      <c r="U201" s="471"/>
    </row>
    <row r="202" spans="1:21" ht="16.149999999999999" customHeight="1">
      <c r="A202" s="697">
        <f>ROW()</f>
        <v>202</v>
      </c>
      <c r="B202" s="698"/>
      <c r="C202" s="13"/>
      <c r="D202" s="1337" t="s">
        <v>1609</v>
      </c>
      <c r="E202" s="1337">
        <v>7</v>
      </c>
      <c r="F202" s="1338">
        <v>7</v>
      </c>
      <c r="G202" s="1337">
        <v>7</v>
      </c>
      <c r="H202" s="1337">
        <v>7</v>
      </c>
      <c r="I202" s="1337">
        <v>7</v>
      </c>
      <c r="J202" s="1337">
        <v>7</v>
      </c>
      <c r="K202" s="1337">
        <v>7</v>
      </c>
      <c r="L202" s="1337">
        <v>7</v>
      </c>
      <c r="M202" s="1337">
        <v>7</v>
      </c>
      <c r="N202" s="1337">
        <v>7</v>
      </c>
      <c r="O202" s="1337">
        <v>7</v>
      </c>
      <c r="P202" s="1608"/>
      <c r="Q202" s="1609"/>
      <c r="R202" s="1610"/>
      <c r="S202" s="908"/>
      <c r="U202" s="471"/>
    </row>
    <row r="203" spans="1:21" ht="16.149999999999999" customHeight="1">
      <c r="A203" s="697">
        <f>ROW()</f>
        <v>203</v>
      </c>
      <c r="B203" s="698"/>
      <c r="C203" s="13"/>
      <c r="D203" s="1337" t="s">
        <v>1610</v>
      </c>
      <c r="E203" s="1337">
        <v>1</v>
      </c>
      <c r="F203" s="1337">
        <v>1</v>
      </c>
      <c r="G203" s="1337">
        <v>1</v>
      </c>
      <c r="H203" s="1337">
        <v>1</v>
      </c>
      <c r="I203" s="1337">
        <v>1</v>
      </c>
      <c r="J203" s="1337">
        <v>1</v>
      </c>
      <c r="K203" s="1337">
        <v>1</v>
      </c>
      <c r="L203" s="1337">
        <v>1</v>
      </c>
      <c r="M203" s="1337">
        <v>1</v>
      </c>
      <c r="N203" s="1337">
        <v>1</v>
      </c>
      <c r="O203" s="1337">
        <v>1</v>
      </c>
      <c r="P203" s="1608"/>
      <c r="Q203" s="1609"/>
      <c r="R203" s="1610"/>
      <c r="S203" s="908"/>
      <c r="U203" s="471"/>
    </row>
    <row r="204" spans="1:21" ht="16.149999999999999" customHeight="1">
      <c r="A204" s="697">
        <f>ROW()</f>
        <v>204</v>
      </c>
      <c r="B204" s="698"/>
      <c r="C204" s="13"/>
      <c r="D204" s="1337" t="s">
        <v>1611</v>
      </c>
      <c r="E204" s="1337">
        <v>4</v>
      </c>
      <c r="F204" s="1337">
        <v>4</v>
      </c>
      <c r="G204" s="1337">
        <v>4</v>
      </c>
      <c r="H204" s="1337">
        <v>4</v>
      </c>
      <c r="I204" s="1337">
        <v>4</v>
      </c>
      <c r="J204" s="1337">
        <v>4</v>
      </c>
      <c r="K204" s="1337">
        <v>4</v>
      </c>
      <c r="L204" s="1337">
        <v>4</v>
      </c>
      <c r="M204" s="1337">
        <v>4</v>
      </c>
      <c r="N204" s="1337">
        <v>4</v>
      </c>
      <c r="O204" s="1337">
        <v>4</v>
      </c>
      <c r="P204" s="1608"/>
      <c r="Q204" s="1609"/>
      <c r="R204" s="1610"/>
      <c r="S204" s="908"/>
      <c r="U204" s="471"/>
    </row>
    <row r="205" spans="1:21" ht="16.149999999999999" customHeight="1">
      <c r="A205" s="697">
        <f>ROW()</f>
        <v>205</v>
      </c>
      <c r="B205" s="698"/>
      <c r="C205" s="13"/>
      <c r="D205" s="1337" t="s">
        <v>1612</v>
      </c>
      <c r="E205" s="1337">
        <v>12</v>
      </c>
      <c r="F205" s="1337">
        <v>12</v>
      </c>
      <c r="G205" s="1337">
        <v>12</v>
      </c>
      <c r="H205" s="1337">
        <v>12</v>
      </c>
      <c r="I205" s="1337">
        <v>12</v>
      </c>
      <c r="J205" s="1337">
        <v>12</v>
      </c>
      <c r="K205" s="1337">
        <v>12</v>
      </c>
      <c r="L205" s="1337">
        <v>12</v>
      </c>
      <c r="M205" s="1337">
        <v>12</v>
      </c>
      <c r="N205" s="1337">
        <v>12</v>
      </c>
      <c r="O205" s="1337">
        <v>12</v>
      </c>
      <c r="P205" s="1608" t="s">
        <v>1613</v>
      </c>
      <c r="Q205" s="1609"/>
      <c r="R205" s="1610"/>
      <c r="S205" s="908"/>
      <c r="U205" s="471"/>
    </row>
    <row r="206" spans="1:21" ht="16.149999999999999" customHeight="1">
      <c r="A206" s="697">
        <f>ROW()</f>
        <v>206</v>
      </c>
      <c r="B206" s="698"/>
      <c r="C206" s="13"/>
      <c r="D206" s="1337" t="s">
        <v>1614</v>
      </c>
      <c r="E206" s="1337">
        <v>3</v>
      </c>
      <c r="F206" s="1337">
        <v>3</v>
      </c>
      <c r="G206" s="1337">
        <v>3</v>
      </c>
      <c r="H206" s="1337">
        <v>3</v>
      </c>
      <c r="I206" s="1337">
        <v>3</v>
      </c>
      <c r="J206" s="1337">
        <v>3</v>
      </c>
      <c r="K206" s="1337">
        <v>3</v>
      </c>
      <c r="L206" s="1337">
        <v>3</v>
      </c>
      <c r="M206" s="1337">
        <v>3</v>
      </c>
      <c r="N206" s="1337">
        <v>3</v>
      </c>
      <c r="O206" s="1337">
        <v>3</v>
      </c>
      <c r="P206" s="1608"/>
      <c r="Q206" s="1609"/>
      <c r="R206" s="1610"/>
      <c r="S206" s="908"/>
      <c r="U206" s="471"/>
    </row>
    <row r="207" spans="1:21" ht="16.149999999999999" customHeight="1">
      <c r="A207" s="697">
        <f>ROW()</f>
        <v>207</v>
      </c>
      <c r="B207" s="698"/>
      <c r="C207" s="13"/>
      <c r="D207" s="1337" t="s">
        <v>741</v>
      </c>
      <c r="E207" s="1337">
        <v>198</v>
      </c>
      <c r="F207" s="1338">
        <v>198</v>
      </c>
      <c r="G207" s="1337">
        <v>198</v>
      </c>
      <c r="H207" s="1337">
        <v>198</v>
      </c>
      <c r="I207" s="1337">
        <v>198</v>
      </c>
      <c r="J207" s="1337">
        <v>198</v>
      </c>
      <c r="K207" s="1337">
        <v>198</v>
      </c>
      <c r="L207" s="1337">
        <v>198</v>
      </c>
      <c r="M207" s="1337">
        <v>198</v>
      </c>
      <c r="N207" s="1337">
        <v>198</v>
      </c>
      <c r="O207" s="1337">
        <v>198</v>
      </c>
      <c r="P207" s="1608"/>
      <c r="Q207" s="1609"/>
      <c r="R207" s="1610"/>
      <c r="S207" s="908"/>
      <c r="U207" s="471"/>
    </row>
    <row r="208" spans="1:21" ht="16.149999999999999" customHeight="1">
      <c r="A208" s="697">
        <f>ROW()</f>
        <v>208</v>
      </c>
      <c r="B208" s="698"/>
      <c r="C208" s="13"/>
      <c r="D208" s="1337" t="s">
        <v>745</v>
      </c>
      <c r="E208" s="1337">
        <v>84</v>
      </c>
      <c r="F208" s="1338">
        <v>84</v>
      </c>
      <c r="G208" s="1337">
        <v>84</v>
      </c>
      <c r="H208" s="1337">
        <v>84</v>
      </c>
      <c r="I208" s="1337">
        <v>84</v>
      </c>
      <c r="J208" s="1337">
        <v>84</v>
      </c>
      <c r="K208" s="1337">
        <v>84</v>
      </c>
      <c r="L208" s="1337">
        <v>84</v>
      </c>
      <c r="M208" s="1337">
        <v>84</v>
      </c>
      <c r="N208" s="1337">
        <v>84</v>
      </c>
      <c r="O208" s="1337">
        <v>84</v>
      </c>
      <c r="P208" s="1608"/>
      <c r="Q208" s="1609"/>
      <c r="R208" s="1610"/>
      <c r="S208" s="908"/>
      <c r="U208" s="471"/>
    </row>
    <row r="209" spans="1:21" ht="16.149999999999999" customHeight="1">
      <c r="A209" s="697">
        <f>ROW()</f>
        <v>209</v>
      </c>
      <c r="B209" s="698"/>
      <c r="C209" s="13"/>
      <c r="D209" s="1337" t="s">
        <v>1615</v>
      </c>
      <c r="E209" s="1337">
        <v>3</v>
      </c>
      <c r="F209" s="1338">
        <v>3</v>
      </c>
      <c r="G209" s="1337">
        <v>3</v>
      </c>
      <c r="H209" s="1337">
        <v>3</v>
      </c>
      <c r="I209" s="1337">
        <v>3</v>
      </c>
      <c r="J209" s="1337">
        <v>3</v>
      </c>
      <c r="K209" s="1337">
        <v>3</v>
      </c>
      <c r="L209" s="1337">
        <v>3</v>
      </c>
      <c r="M209" s="1337">
        <v>3</v>
      </c>
      <c r="N209" s="1337">
        <v>3</v>
      </c>
      <c r="O209" s="1337">
        <v>3</v>
      </c>
      <c r="P209" s="1608"/>
      <c r="Q209" s="1609"/>
      <c r="R209" s="1610"/>
      <c r="S209" s="908"/>
      <c r="U209" s="471"/>
    </row>
    <row r="210" spans="1:21" ht="16.149999999999999" customHeight="1">
      <c r="A210" s="697">
        <f>ROW()</f>
        <v>210</v>
      </c>
      <c r="B210" s="698"/>
      <c r="C210" s="13"/>
      <c r="D210" s="1337"/>
      <c r="E210" s="1337"/>
      <c r="F210" s="1338"/>
      <c r="G210" s="1337"/>
      <c r="H210" s="1337"/>
      <c r="I210" s="1337"/>
      <c r="J210" s="1337"/>
      <c r="K210" s="1337"/>
      <c r="L210" s="1337"/>
      <c r="M210" s="1337"/>
      <c r="N210" s="1337"/>
      <c r="O210" s="1337"/>
      <c r="P210" s="1608"/>
      <c r="Q210" s="1609"/>
      <c r="R210" s="1610"/>
      <c r="S210" s="908"/>
      <c r="U210" s="471"/>
    </row>
    <row r="211" spans="1:21" ht="16.149999999999999" customHeight="1">
      <c r="A211" s="697">
        <f>ROW()</f>
        <v>211</v>
      </c>
      <c r="B211" s="698"/>
      <c r="C211" s="13"/>
      <c r="D211" s="1337" t="s">
        <v>1616</v>
      </c>
      <c r="E211" s="1337">
        <v>3</v>
      </c>
      <c r="F211" s="1338">
        <v>3</v>
      </c>
      <c r="G211" s="1337">
        <v>3</v>
      </c>
      <c r="H211" s="1337">
        <v>3</v>
      </c>
      <c r="I211" s="1337">
        <v>3</v>
      </c>
      <c r="J211" s="1337">
        <v>3</v>
      </c>
      <c r="K211" s="1337">
        <v>3</v>
      </c>
      <c r="L211" s="1337">
        <v>3</v>
      </c>
      <c r="M211" s="1337">
        <v>3</v>
      </c>
      <c r="N211" s="1337">
        <v>3</v>
      </c>
      <c r="O211" s="1337">
        <v>3</v>
      </c>
      <c r="P211" s="1608"/>
      <c r="Q211" s="1609"/>
      <c r="R211" s="1610"/>
      <c r="S211" s="908"/>
      <c r="U211" s="471"/>
    </row>
    <row r="212" spans="1:21" ht="16.149999999999999" customHeight="1">
      <c r="A212" s="697">
        <f>ROW()</f>
        <v>212</v>
      </c>
      <c r="B212" s="698"/>
      <c r="C212" s="13"/>
      <c r="D212" s="1337" t="s">
        <v>1617</v>
      </c>
      <c r="E212" s="1337">
        <v>2</v>
      </c>
      <c r="F212" s="1338">
        <v>2</v>
      </c>
      <c r="G212" s="1337">
        <v>2</v>
      </c>
      <c r="H212" s="1337">
        <v>2</v>
      </c>
      <c r="I212" s="1337">
        <v>2</v>
      </c>
      <c r="J212" s="1337">
        <v>2</v>
      </c>
      <c r="K212" s="1337">
        <v>2</v>
      </c>
      <c r="L212" s="1337">
        <v>2</v>
      </c>
      <c r="M212" s="1337">
        <v>2</v>
      </c>
      <c r="N212" s="1337">
        <v>2</v>
      </c>
      <c r="O212" s="1337">
        <v>2</v>
      </c>
      <c r="P212" s="1608"/>
      <c r="Q212" s="1609"/>
      <c r="R212" s="1610"/>
      <c r="S212" s="908"/>
      <c r="U212" s="471"/>
    </row>
    <row r="213" spans="1:21" ht="16.149999999999999" customHeight="1">
      <c r="A213" s="697">
        <f>ROW()</f>
        <v>213</v>
      </c>
      <c r="B213" s="698"/>
      <c r="C213" s="13"/>
      <c r="D213" s="1337" t="s">
        <v>1618</v>
      </c>
      <c r="E213" s="1337">
        <v>2</v>
      </c>
      <c r="F213" s="1338">
        <v>2</v>
      </c>
      <c r="G213" s="1337">
        <v>2</v>
      </c>
      <c r="H213" s="1337">
        <v>2</v>
      </c>
      <c r="I213" s="1337">
        <v>2</v>
      </c>
      <c r="J213" s="1337">
        <v>2</v>
      </c>
      <c r="K213" s="1337">
        <v>2</v>
      </c>
      <c r="L213" s="1337">
        <v>2</v>
      </c>
      <c r="M213" s="1337">
        <v>2</v>
      </c>
      <c r="N213" s="1337">
        <v>2</v>
      </c>
      <c r="O213" s="1337">
        <v>2</v>
      </c>
      <c r="P213" s="1608"/>
      <c r="Q213" s="1609"/>
      <c r="R213" s="1610"/>
      <c r="S213" s="908"/>
      <c r="U213" s="471"/>
    </row>
    <row r="214" spans="1:21" ht="16.149999999999999" customHeight="1">
      <c r="A214" s="697">
        <f>ROW()</f>
        <v>214</v>
      </c>
      <c r="B214" s="698"/>
      <c r="C214" s="13"/>
      <c r="D214" s="1337" t="s">
        <v>1619</v>
      </c>
      <c r="E214" s="1337">
        <v>4</v>
      </c>
      <c r="F214" s="1338">
        <v>4</v>
      </c>
      <c r="G214" s="1337">
        <v>4</v>
      </c>
      <c r="H214" s="1337">
        <v>4</v>
      </c>
      <c r="I214" s="1337">
        <v>4</v>
      </c>
      <c r="J214" s="1337">
        <v>4</v>
      </c>
      <c r="K214" s="1337">
        <v>4</v>
      </c>
      <c r="L214" s="1337">
        <v>4</v>
      </c>
      <c r="M214" s="1337">
        <v>4</v>
      </c>
      <c r="N214" s="1337">
        <v>4</v>
      </c>
      <c r="O214" s="1337">
        <v>4</v>
      </c>
      <c r="P214" s="1608"/>
      <c r="Q214" s="1609"/>
      <c r="R214" s="1610"/>
      <c r="S214" s="908"/>
      <c r="U214" s="471"/>
    </row>
    <row r="215" spans="1:21" ht="33.6" customHeight="1">
      <c r="A215" s="697">
        <f>ROW()</f>
        <v>215</v>
      </c>
      <c r="B215" s="698"/>
      <c r="C215" s="13"/>
      <c r="D215" s="1337" t="s">
        <v>659</v>
      </c>
      <c r="E215" s="1337">
        <v>1204</v>
      </c>
      <c r="F215" s="1338">
        <v>1204</v>
      </c>
      <c r="G215" s="1337">
        <v>1204</v>
      </c>
      <c r="H215" s="1337">
        <v>1204</v>
      </c>
      <c r="I215" s="1337">
        <v>1204</v>
      </c>
      <c r="J215" s="1337">
        <v>1204</v>
      </c>
      <c r="K215" s="1337">
        <v>454</v>
      </c>
      <c r="L215" s="1337">
        <v>454</v>
      </c>
      <c r="M215" s="1337">
        <v>454</v>
      </c>
      <c r="N215" s="1337">
        <v>454</v>
      </c>
      <c r="O215" s="1337">
        <v>454</v>
      </c>
      <c r="P215" s="1616" t="s">
        <v>1620</v>
      </c>
      <c r="Q215" s="1617"/>
      <c r="R215" s="1618"/>
      <c r="S215" s="908"/>
      <c r="U215" s="471"/>
    </row>
    <row r="216" spans="1:21" ht="16.149999999999999" customHeight="1">
      <c r="A216" s="697">
        <f>ROW()</f>
        <v>216</v>
      </c>
      <c r="B216" s="698"/>
      <c r="C216" s="13"/>
      <c r="D216" s="1337" t="s">
        <v>1621</v>
      </c>
      <c r="E216" s="1337">
        <v>33</v>
      </c>
      <c r="F216" s="1338">
        <v>33</v>
      </c>
      <c r="G216" s="1337">
        <v>33</v>
      </c>
      <c r="H216" s="1337">
        <v>33</v>
      </c>
      <c r="I216" s="1337">
        <v>33</v>
      </c>
      <c r="J216" s="1337">
        <v>33</v>
      </c>
      <c r="K216" s="1337">
        <v>33</v>
      </c>
      <c r="L216" s="1337">
        <v>33</v>
      </c>
      <c r="M216" s="1337">
        <v>33</v>
      </c>
      <c r="N216" s="1337">
        <v>33</v>
      </c>
      <c r="O216" s="1337">
        <v>33</v>
      </c>
      <c r="P216" s="1608"/>
      <c r="Q216" s="1609"/>
      <c r="R216" s="1610"/>
      <c r="S216" s="908"/>
      <c r="U216" s="471"/>
    </row>
    <row r="217" spans="1:21" ht="36" customHeight="1">
      <c r="A217" s="697">
        <f>ROW()</f>
        <v>217</v>
      </c>
      <c r="B217" s="698"/>
      <c r="C217" s="13"/>
      <c r="D217" s="1337" t="s">
        <v>747</v>
      </c>
      <c r="E217" s="1337">
        <v>112</v>
      </c>
      <c r="F217" s="1338">
        <v>112</v>
      </c>
      <c r="G217" s="1337">
        <v>112</v>
      </c>
      <c r="H217" s="1337">
        <v>112</v>
      </c>
      <c r="I217" s="1337">
        <v>112</v>
      </c>
      <c r="J217" s="1337">
        <v>112</v>
      </c>
      <c r="K217" s="1337">
        <v>112</v>
      </c>
      <c r="L217" s="1337">
        <v>112</v>
      </c>
      <c r="M217" s="1337">
        <v>112</v>
      </c>
      <c r="N217" s="1337">
        <v>112</v>
      </c>
      <c r="O217" s="1337">
        <v>112</v>
      </c>
      <c r="P217" s="1613" t="s">
        <v>1622</v>
      </c>
      <c r="Q217" s="1614"/>
      <c r="R217" s="1615"/>
      <c r="S217" s="908"/>
      <c r="U217" s="471"/>
    </row>
    <row r="218" spans="1:21" ht="34.5" customHeight="1">
      <c r="A218" s="697">
        <f>ROW()</f>
        <v>218</v>
      </c>
      <c r="B218" s="698"/>
      <c r="C218" s="13"/>
      <c r="D218" s="1337" t="s">
        <v>1623</v>
      </c>
      <c r="E218" s="1342" t="s">
        <v>1624</v>
      </c>
      <c r="F218" s="1338">
        <v>15</v>
      </c>
      <c r="G218" s="1337">
        <v>15</v>
      </c>
      <c r="H218" s="1337">
        <v>15</v>
      </c>
      <c r="I218" s="1337">
        <v>15</v>
      </c>
      <c r="J218" s="1337">
        <v>15</v>
      </c>
      <c r="K218" s="1337">
        <v>15</v>
      </c>
      <c r="L218" s="1337">
        <v>15</v>
      </c>
      <c r="M218" s="1337">
        <v>15</v>
      </c>
      <c r="N218" s="1337">
        <v>15</v>
      </c>
      <c r="O218" s="1337">
        <v>15</v>
      </c>
      <c r="P218" s="1613" t="s">
        <v>1625</v>
      </c>
      <c r="Q218" s="1614"/>
      <c r="R218" s="1615"/>
      <c r="S218" s="908"/>
      <c r="U218" s="471"/>
    </row>
    <row r="219" spans="1:21" ht="16.149999999999999" customHeight="1">
      <c r="A219" s="697">
        <f>ROW()</f>
        <v>219</v>
      </c>
      <c r="B219" s="698"/>
      <c r="C219" s="13"/>
      <c r="D219" s="1337" t="s">
        <v>1626</v>
      </c>
      <c r="E219" s="1337">
        <v>32</v>
      </c>
      <c r="F219" s="1338">
        <v>32</v>
      </c>
      <c r="G219" s="1337">
        <v>32</v>
      </c>
      <c r="H219" s="1337">
        <v>32</v>
      </c>
      <c r="I219" s="1337">
        <v>32</v>
      </c>
      <c r="J219" s="1337">
        <v>32</v>
      </c>
      <c r="K219" s="1337">
        <v>32</v>
      </c>
      <c r="L219" s="1337">
        <v>32</v>
      </c>
      <c r="M219" s="1337">
        <v>32</v>
      </c>
      <c r="N219" s="1337">
        <v>32</v>
      </c>
      <c r="O219" s="1337">
        <v>32</v>
      </c>
      <c r="P219" s="1608"/>
      <c r="Q219" s="1609"/>
      <c r="R219" s="1610"/>
      <c r="S219" s="908"/>
      <c r="U219" s="471"/>
    </row>
    <row r="220" spans="1:21" ht="16.149999999999999" customHeight="1">
      <c r="A220" s="697">
        <f>ROW()</f>
        <v>220</v>
      </c>
      <c r="B220" s="698"/>
      <c r="C220" s="13"/>
      <c r="D220" s="1337" t="s">
        <v>749</v>
      </c>
      <c r="E220" s="1337">
        <v>360</v>
      </c>
      <c r="F220" s="1338">
        <v>360</v>
      </c>
      <c r="G220" s="1337">
        <v>360</v>
      </c>
      <c r="H220" s="1337">
        <v>360</v>
      </c>
      <c r="I220" s="1337">
        <v>360</v>
      </c>
      <c r="J220" s="1337">
        <v>360</v>
      </c>
      <c r="K220" s="1337">
        <v>360</v>
      </c>
      <c r="L220" s="1337">
        <v>360</v>
      </c>
      <c r="M220" s="1337">
        <v>360</v>
      </c>
      <c r="N220" s="1337">
        <v>360</v>
      </c>
      <c r="O220" s="1337">
        <v>360</v>
      </c>
      <c r="P220" s="1608"/>
      <c r="Q220" s="1609"/>
      <c r="R220" s="1610"/>
      <c r="S220" s="908"/>
      <c r="U220" s="471"/>
    </row>
    <row r="221" spans="1:21" ht="16.149999999999999" customHeight="1">
      <c r="A221" s="697">
        <f>ROW()</f>
        <v>221</v>
      </c>
      <c r="B221" s="698"/>
      <c r="C221" s="13"/>
      <c r="D221" s="1337" t="s">
        <v>751</v>
      </c>
      <c r="E221" s="1337">
        <v>112</v>
      </c>
      <c r="F221" s="1338">
        <v>112</v>
      </c>
      <c r="G221" s="1337">
        <v>112</v>
      </c>
      <c r="H221" s="1337">
        <v>112</v>
      </c>
      <c r="I221" s="1337">
        <v>112</v>
      </c>
      <c r="J221" s="1337">
        <v>112</v>
      </c>
      <c r="K221" s="1337">
        <v>112</v>
      </c>
      <c r="L221" s="1337">
        <v>112</v>
      </c>
      <c r="M221" s="1337">
        <v>112</v>
      </c>
      <c r="N221" s="1337">
        <v>112</v>
      </c>
      <c r="O221" s="1337">
        <v>112</v>
      </c>
      <c r="P221" s="1608"/>
      <c r="Q221" s="1609"/>
      <c r="R221" s="1610"/>
      <c r="S221" s="908"/>
      <c r="U221" s="471"/>
    </row>
    <row r="222" spans="1:21" ht="16.149999999999999" customHeight="1">
      <c r="A222" s="697">
        <f>ROW()</f>
        <v>222</v>
      </c>
      <c r="B222" s="698"/>
      <c r="C222" s="13"/>
      <c r="D222" s="1337" t="s">
        <v>1627</v>
      </c>
      <c r="E222" s="1337">
        <v>4</v>
      </c>
      <c r="F222" s="1338">
        <v>4</v>
      </c>
      <c r="G222" s="1337">
        <v>4</v>
      </c>
      <c r="H222" s="1337">
        <v>4</v>
      </c>
      <c r="I222" s="1337">
        <v>4</v>
      </c>
      <c r="J222" s="1337">
        <v>4</v>
      </c>
      <c r="K222" s="1337">
        <v>4</v>
      </c>
      <c r="L222" s="1337">
        <v>4</v>
      </c>
      <c r="M222" s="1337">
        <v>4</v>
      </c>
      <c r="N222" s="1337">
        <v>4</v>
      </c>
      <c r="O222" s="1337">
        <v>4</v>
      </c>
      <c r="P222" s="1608"/>
      <c r="Q222" s="1609"/>
      <c r="R222" s="1610"/>
      <c r="S222" s="908"/>
      <c r="U222" s="471"/>
    </row>
    <row r="223" spans="1:21" ht="16.149999999999999" customHeight="1">
      <c r="A223" s="697">
        <f>ROW()</f>
        <v>223</v>
      </c>
      <c r="B223" s="698"/>
      <c r="C223" s="13"/>
      <c r="D223" s="1337" t="s">
        <v>1628</v>
      </c>
      <c r="E223" s="1337">
        <v>1</v>
      </c>
      <c r="F223" s="1338">
        <v>1</v>
      </c>
      <c r="G223" s="1337">
        <v>1</v>
      </c>
      <c r="H223" s="1337">
        <v>1</v>
      </c>
      <c r="I223" s="1337">
        <v>1</v>
      </c>
      <c r="J223" s="1337">
        <v>1</v>
      </c>
      <c r="K223" s="1337">
        <v>1</v>
      </c>
      <c r="L223" s="1337">
        <v>1</v>
      </c>
      <c r="M223" s="1337">
        <v>1</v>
      </c>
      <c r="N223" s="1337">
        <v>1</v>
      </c>
      <c r="O223" s="1337">
        <v>1</v>
      </c>
      <c r="P223" s="1608"/>
      <c r="Q223" s="1609"/>
      <c r="R223" s="1610"/>
      <c r="S223" s="908"/>
      <c r="U223" s="471"/>
    </row>
    <row r="224" spans="1:21" ht="16.149999999999999" customHeight="1">
      <c r="A224" s="697">
        <f>ROW()</f>
        <v>224</v>
      </c>
      <c r="B224" s="698"/>
      <c r="C224" s="13"/>
      <c r="D224" s="1337" t="s">
        <v>1629</v>
      </c>
      <c r="E224" s="1337">
        <v>67</v>
      </c>
      <c r="F224" s="1338">
        <v>67</v>
      </c>
      <c r="G224" s="1337">
        <v>67</v>
      </c>
      <c r="H224" s="1337">
        <v>67</v>
      </c>
      <c r="I224" s="1337">
        <v>67</v>
      </c>
      <c r="J224" s="1337">
        <v>67</v>
      </c>
      <c r="K224" s="1337">
        <v>67</v>
      </c>
      <c r="L224" s="1337">
        <v>67</v>
      </c>
      <c r="M224" s="1337">
        <v>67</v>
      </c>
      <c r="N224" s="1337">
        <v>67</v>
      </c>
      <c r="O224" s="1337">
        <v>67</v>
      </c>
      <c r="P224" s="1608"/>
      <c r="Q224" s="1609"/>
      <c r="R224" s="1610"/>
      <c r="S224" s="908"/>
      <c r="U224" s="471"/>
    </row>
    <row r="225" spans="1:21" ht="16.149999999999999" customHeight="1">
      <c r="A225" s="697">
        <f>ROW()</f>
        <v>225</v>
      </c>
      <c r="B225" s="698"/>
      <c r="C225" s="13"/>
      <c r="D225" s="1337" t="s">
        <v>1630</v>
      </c>
      <c r="E225" s="1321">
        <v>0</v>
      </c>
      <c r="F225" s="1343" t="s">
        <v>1631</v>
      </c>
      <c r="G225" s="1337">
        <v>150</v>
      </c>
      <c r="H225" s="1337">
        <v>150</v>
      </c>
      <c r="I225" s="1337">
        <v>150</v>
      </c>
      <c r="J225" s="1337">
        <v>150</v>
      </c>
      <c r="K225" s="1337">
        <v>150</v>
      </c>
      <c r="L225" s="1337">
        <v>150</v>
      </c>
      <c r="M225" s="1337">
        <v>150</v>
      </c>
      <c r="N225" s="1337">
        <v>150</v>
      </c>
      <c r="O225" s="1337">
        <v>150</v>
      </c>
      <c r="P225" s="1608"/>
      <c r="Q225" s="1609"/>
      <c r="R225" s="1610"/>
      <c r="S225" s="908"/>
      <c r="U225" s="471"/>
    </row>
    <row r="226" spans="1:21" ht="16.149999999999999" customHeight="1">
      <c r="A226" s="697">
        <f>ROW()</f>
        <v>226</v>
      </c>
      <c r="B226" s="698"/>
      <c r="C226" s="13"/>
      <c r="D226" s="1337" t="s">
        <v>1632</v>
      </c>
      <c r="E226" s="1337">
        <v>1</v>
      </c>
      <c r="F226" s="1338">
        <v>1</v>
      </c>
      <c r="G226" s="1337">
        <v>1</v>
      </c>
      <c r="H226" s="1337">
        <v>1</v>
      </c>
      <c r="I226" s="1337">
        <v>1</v>
      </c>
      <c r="J226" s="1337">
        <v>1</v>
      </c>
      <c r="K226" s="1337">
        <v>1</v>
      </c>
      <c r="L226" s="1337">
        <v>1</v>
      </c>
      <c r="M226" s="1337">
        <v>1</v>
      </c>
      <c r="N226" s="1337">
        <v>1</v>
      </c>
      <c r="O226" s="1337">
        <v>1</v>
      </c>
      <c r="P226" s="1608"/>
      <c r="Q226" s="1609"/>
      <c r="R226" s="1610"/>
      <c r="S226" s="908"/>
      <c r="U226" s="471"/>
    </row>
    <row r="227" spans="1:21" ht="16.149999999999999" customHeight="1">
      <c r="A227" s="697">
        <f>ROW()</f>
        <v>227</v>
      </c>
      <c r="B227" s="698"/>
      <c r="C227" s="13"/>
      <c r="D227" s="1337" t="s">
        <v>1633</v>
      </c>
      <c r="E227" s="1337">
        <v>2</v>
      </c>
      <c r="F227" s="1338">
        <v>2</v>
      </c>
      <c r="G227" s="1337">
        <v>2</v>
      </c>
      <c r="H227" s="1337">
        <v>2</v>
      </c>
      <c r="I227" s="1337">
        <v>2</v>
      </c>
      <c r="J227" s="1337">
        <v>2</v>
      </c>
      <c r="K227" s="1337">
        <v>2</v>
      </c>
      <c r="L227" s="1337">
        <v>2</v>
      </c>
      <c r="M227" s="1337">
        <v>2</v>
      </c>
      <c r="N227" s="1337">
        <v>2</v>
      </c>
      <c r="O227" s="1337">
        <v>2</v>
      </c>
      <c r="P227" s="1608"/>
      <c r="Q227" s="1609"/>
      <c r="R227" s="1610"/>
      <c r="S227" s="908"/>
      <c r="U227" s="471"/>
    </row>
    <row r="228" spans="1:21" ht="16.149999999999999" customHeight="1">
      <c r="A228" s="697">
        <f>ROW()</f>
        <v>228</v>
      </c>
      <c r="B228" s="698"/>
      <c r="C228" s="13"/>
      <c r="D228" s="1337" t="s">
        <v>755</v>
      </c>
      <c r="E228" s="1337">
        <v>51</v>
      </c>
      <c r="F228" s="1338">
        <v>51</v>
      </c>
      <c r="G228" s="1337">
        <v>51</v>
      </c>
      <c r="H228" s="1337">
        <v>51</v>
      </c>
      <c r="I228" s="1337">
        <v>51</v>
      </c>
      <c r="J228" s="1337">
        <v>51</v>
      </c>
      <c r="K228" s="1337">
        <v>51</v>
      </c>
      <c r="L228" s="1337">
        <v>51</v>
      </c>
      <c r="M228" s="1337">
        <v>51</v>
      </c>
      <c r="N228" s="1337">
        <v>51</v>
      </c>
      <c r="O228" s="1337">
        <v>51</v>
      </c>
      <c r="P228" s="1608"/>
      <c r="Q228" s="1609"/>
      <c r="R228" s="1610"/>
      <c r="S228" s="908"/>
      <c r="U228" s="471"/>
    </row>
    <row r="229" spans="1:21" ht="16.149999999999999" customHeight="1">
      <c r="A229" s="697">
        <f>ROW()</f>
        <v>229</v>
      </c>
      <c r="B229" s="698"/>
      <c r="C229" s="13"/>
      <c r="D229" s="1337" t="s">
        <v>757</v>
      </c>
      <c r="E229" s="1337">
        <v>126</v>
      </c>
      <c r="F229" s="1338">
        <v>126</v>
      </c>
      <c r="G229" s="1337">
        <v>126</v>
      </c>
      <c r="H229" s="1337">
        <v>126</v>
      </c>
      <c r="I229" s="1337">
        <v>126</v>
      </c>
      <c r="J229" s="1337">
        <v>126</v>
      </c>
      <c r="K229" s="1337">
        <v>126</v>
      </c>
      <c r="L229" s="1337">
        <v>126</v>
      </c>
      <c r="M229" s="1337">
        <v>126</v>
      </c>
      <c r="N229" s="1337">
        <v>126</v>
      </c>
      <c r="O229" s="1337">
        <v>126</v>
      </c>
      <c r="P229" s="1608"/>
      <c r="Q229" s="1609"/>
      <c r="R229" s="1610"/>
      <c r="S229" s="908"/>
      <c r="U229" s="471"/>
    </row>
    <row r="230" spans="1:21" ht="16.149999999999999" customHeight="1">
      <c r="A230" s="697">
        <f>ROW()</f>
        <v>230</v>
      </c>
      <c r="B230" s="698"/>
      <c r="C230" s="13"/>
      <c r="D230" s="1337" t="s">
        <v>1634</v>
      </c>
      <c r="E230" s="1337">
        <v>136</v>
      </c>
      <c r="F230" s="1338">
        <v>136</v>
      </c>
      <c r="G230" s="1337">
        <v>136</v>
      </c>
      <c r="H230" s="1337">
        <v>136</v>
      </c>
      <c r="I230" s="1337">
        <v>136</v>
      </c>
      <c r="J230" s="1337">
        <v>136</v>
      </c>
      <c r="K230" s="1337">
        <v>136</v>
      </c>
      <c r="L230" s="1337">
        <v>136</v>
      </c>
      <c r="M230" s="1337">
        <v>136</v>
      </c>
      <c r="N230" s="1337">
        <v>136</v>
      </c>
      <c r="O230" s="1337">
        <v>136</v>
      </c>
      <c r="P230" s="1608"/>
      <c r="Q230" s="1609"/>
      <c r="R230" s="1610"/>
      <c r="S230" s="908"/>
      <c r="U230" s="471"/>
    </row>
    <row r="231" spans="1:21" ht="16.149999999999999" customHeight="1">
      <c r="A231" s="697">
        <f>ROW()</f>
        <v>231</v>
      </c>
      <c r="B231" s="698"/>
      <c r="C231" s="13"/>
      <c r="D231" s="1337" t="s">
        <v>1635</v>
      </c>
      <c r="E231" s="1337">
        <v>10</v>
      </c>
      <c r="F231" s="1321">
        <v>0</v>
      </c>
      <c r="G231" s="1321">
        <v>0</v>
      </c>
      <c r="H231" s="1321">
        <v>0</v>
      </c>
      <c r="I231" s="1321">
        <v>0</v>
      </c>
      <c r="J231" s="1321">
        <v>0</v>
      </c>
      <c r="K231" s="1321">
        <v>0</v>
      </c>
      <c r="L231" s="1321">
        <v>0</v>
      </c>
      <c r="M231" s="1321">
        <v>0</v>
      </c>
      <c r="N231" s="1321">
        <v>0</v>
      </c>
      <c r="O231" s="1321">
        <v>0</v>
      </c>
      <c r="P231" s="1613" t="s">
        <v>1636</v>
      </c>
      <c r="Q231" s="1614"/>
      <c r="R231" s="1615"/>
      <c r="S231" s="908"/>
      <c r="U231" s="471"/>
    </row>
    <row r="232" spans="1:21" ht="16.149999999999999" customHeight="1">
      <c r="A232" s="697">
        <f>ROW()</f>
        <v>232</v>
      </c>
      <c r="B232" s="698"/>
      <c r="C232" s="13"/>
      <c r="D232" s="1337" t="s">
        <v>1637</v>
      </c>
      <c r="E232" s="1337">
        <v>24</v>
      </c>
      <c r="F232" s="1338">
        <v>24</v>
      </c>
      <c r="G232" s="1337">
        <v>24</v>
      </c>
      <c r="H232" s="1337">
        <v>24</v>
      </c>
      <c r="I232" s="1337">
        <v>24</v>
      </c>
      <c r="J232" s="1337">
        <v>24</v>
      </c>
      <c r="K232" s="1337">
        <v>24</v>
      </c>
      <c r="L232" s="1337">
        <v>24</v>
      </c>
      <c r="M232" s="1337">
        <v>24</v>
      </c>
      <c r="N232" s="1337">
        <v>24</v>
      </c>
      <c r="O232" s="1337">
        <v>24</v>
      </c>
      <c r="P232" s="1608"/>
      <c r="Q232" s="1609"/>
      <c r="R232" s="1610"/>
      <c r="S232" s="908"/>
      <c r="U232" s="471"/>
    </row>
    <row r="233" spans="1:21" ht="16.149999999999999" customHeight="1">
      <c r="A233" s="697">
        <f>ROW()</f>
        <v>233</v>
      </c>
      <c r="B233" s="698"/>
      <c r="C233" s="13"/>
      <c r="D233" s="1337" t="s">
        <v>1638</v>
      </c>
      <c r="E233" s="1321">
        <v>0</v>
      </c>
      <c r="F233" s="1338">
        <v>29</v>
      </c>
      <c r="G233" s="1337">
        <v>29</v>
      </c>
      <c r="H233" s="1337">
        <v>29</v>
      </c>
      <c r="I233" s="1337">
        <v>29</v>
      </c>
      <c r="J233" s="1337">
        <v>29</v>
      </c>
      <c r="K233" s="1337">
        <v>29</v>
      </c>
      <c r="L233" s="1337">
        <v>29</v>
      </c>
      <c r="M233" s="1337">
        <v>29</v>
      </c>
      <c r="N233" s="1337">
        <v>29</v>
      </c>
      <c r="O233" s="1337">
        <v>29</v>
      </c>
      <c r="P233" s="1608"/>
      <c r="Q233" s="1609"/>
      <c r="R233" s="1610"/>
      <c r="S233" s="908"/>
      <c r="U233" s="471"/>
    </row>
    <row r="234" spans="1:21" ht="16.149999999999999" customHeight="1">
      <c r="A234" s="697">
        <f>ROW()</f>
        <v>234</v>
      </c>
      <c r="B234" s="698"/>
      <c r="C234" s="13"/>
      <c r="D234" s="1337" t="s">
        <v>1639</v>
      </c>
      <c r="E234" s="1337">
        <v>107</v>
      </c>
      <c r="F234" s="1338">
        <v>107</v>
      </c>
      <c r="G234" s="1337">
        <v>107</v>
      </c>
      <c r="H234" s="1337">
        <v>107</v>
      </c>
      <c r="I234" s="1337">
        <v>107</v>
      </c>
      <c r="J234" s="1337">
        <v>107</v>
      </c>
      <c r="K234" s="1337">
        <v>107</v>
      </c>
      <c r="L234" s="1337">
        <v>107</v>
      </c>
      <c r="M234" s="1337">
        <v>107</v>
      </c>
      <c r="N234" s="1337">
        <v>107</v>
      </c>
      <c r="O234" s="1337">
        <v>107</v>
      </c>
      <c r="P234" s="1608"/>
      <c r="Q234" s="1609"/>
      <c r="R234" s="1610"/>
      <c r="S234" s="908"/>
      <c r="U234" s="471"/>
    </row>
    <row r="235" spans="1:21" ht="39.950000000000003" customHeight="1">
      <c r="A235" s="697">
        <f>ROW()</f>
        <v>235</v>
      </c>
      <c r="B235" s="698"/>
      <c r="C235" s="13"/>
      <c r="D235" s="1337" t="s">
        <v>1640</v>
      </c>
      <c r="E235" s="1337">
        <v>60</v>
      </c>
      <c r="F235" s="1338">
        <v>60</v>
      </c>
      <c r="G235" s="1337">
        <v>60</v>
      </c>
      <c r="H235" s="1337">
        <v>60</v>
      </c>
      <c r="I235" s="1337">
        <v>60</v>
      </c>
      <c r="J235" s="1337">
        <v>60</v>
      </c>
      <c r="K235" s="1337">
        <v>60</v>
      </c>
      <c r="L235" s="1337">
        <v>60</v>
      </c>
      <c r="M235" s="1337">
        <v>60</v>
      </c>
      <c r="N235" s="1337">
        <v>60</v>
      </c>
      <c r="O235" s="1337">
        <v>60</v>
      </c>
      <c r="P235" s="1613" t="s">
        <v>1641</v>
      </c>
      <c r="Q235" s="1614"/>
      <c r="R235" s="1615"/>
      <c r="S235" s="908"/>
      <c r="U235" s="471"/>
    </row>
    <row r="236" spans="1:21" ht="16.149999999999999" customHeight="1">
      <c r="A236" s="697">
        <f>ROW()</f>
        <v>236</v>
      </c>
      <c r="B236" s="698"/>
      <c r="C236" s="13"/>
      <c r="D236" s="1337" t="s">
        <v>1642</v>
      </c>
      <c r="E236" s="1337">
        <v>24</v>
      </c>
      <c r="F236" s="1338">
        <v>24</v>
      </c>
      <c r="G236" s="1337">
        <v>24</v>
      </c>
      <c r="H236" s="1337">
        <v>24</v>
      </c>
      <c r="I236" s="1337">
        <v>24</v>
      </c>
      <c r="J236" s="1337">
        <v>24</v>
      </c>
      <c r="K236" s="1337">
        <v>24</v>
      </c>
      <c r="L236" s="1337">
        <v>24</v>
      </c>
      <c r="M236" s="1337">
        <v>24</v>
      </c>
      <c r="N236" s="1337">
        <v>24</v>
      </c>
      <c r="O236" s="1337">
        <v>24</v>
      </c>
      <c r="P236" s="1608"/>
      <c r="Q236" s="1609"/>
      <c r="R236" s="1610"/>
      <c r="S236" s="908"/>
      <c r="U236" s="471"/>
    </row>
    <row r="237" spans="1:21" ht="16.149999999999999" customHeight="1">
      <c r="A237" s="697">
        <f>ROW()</f>
        <v>237</v>
      </c>
      <c r="B237" s="698"/>
      <c r="C237" s="13"/>
      <c r="D237" s="1337" t="s">
        <v>1643</v>
      </c>
      <c r="E237" s="1321">
        <v>0</v>
      </c>
      <c r="F237" s="1338">
        <v>49</v>
      </c>
      <c r="G237" s="1338">
        <v>49</v>
      </c>
      <c r="H237" s="1338">
        <v>49</v>
      </c>
      <c r="I237" s="1338">
        <v>49</v>
      </c>
      <c r="J237" s="1338">
        <v>49</v>
      </c>
      <c r="K237" s="1338">
        <v>49</v>
      </c>
      <c r="L237" s="1338">
        <v>49</v>
      </c>
      <c r="M237" s="1338">
        <v>49</v>
      </c>
      <c r="N237" s="1338">
        <v>49</v>
      </c>
      <c r="O237" s="1338">
        <v>49</v>
      </c>
      <c r="P237" s="1608"/>
      <c r="Q237" s="1609"/>
      <c r="R237" s="1610"/>
      <c r="S237" s="908"/>
      <c r="U237" s="471"/>
    </row>
    <row r="238" spans="1:21" ht="16.149999999999999" customHeight="1">
      <c r="A238" s="697">
        <f>ROW()</f>
        <v>238</v>
      </c>
      <c r="B238" s="698"/>
      <c r="C238" s="13"/>
      <c r="D238" s="1337" t="s">
        <v>932</v>
      </c>
      <c r="E238" s="1337">
        <v>80</v>
      </c>
      <c r="F238" s="1338">
        <v>80</v>
      </c>
      <c r="G238" s="1337">
        <v>80</v>
      </c>
      <c r="H238" s="1337">
        <v>80</v>
      </c>
      <c r="I238" s="1337">
        <v>80</v>
      </c>
      <c r="J238" s="1337">
        <v>80</v>
      </c>
      <c r="K238" s="1337">
        <v>80</v>
      </c>
      <c r="L238" s="1337">
        <v>80</v>
      </c>
      <c r="M238" s="1337">
        <v>80</v>
      </c>
      <c r="N238" s="1337">
        <v>80</v>
      </c>
      <c r="O238" s="1337">
        <v>80</v>
      </c>
      <c r="P238" s="1608"/>
      <c r="Q238" s="1609"/>
      <c r="R238" s="1610"/>
      <c r="S238" s="908"/>
      <c r="U238" s="471"/>
    </row>
    <row r="239" spans="1:21" ht="16.149999999999999" customHeight="1">
      <c r="A239" s="697">
        <f>ROW()</f>
        <v>239</v>
      </c>
      <c r="B239" s="698"/>
      <c r="C239" s="13"/>
      <c r="D239" s="1337" t="s">
        <v>1644</v>
      </c>
      <c r="E239" s="1337">
        <v>25</v>
      </c>
      <c r="F239" s="1338">
        <v>25</v>
      </c>
      <c r="G239" s="1337">
        <v>25</v>
      </c>
      <c r="H239" s="1337">
        <v>25</v>
      </c>
      <c r="I239" s="1337">
        <v>25</v>
      </c>
      <c r="J239" s="1337">
        <v>25</v>
      </c>
      <c r="K239" s="1337">
        <v>25</v>
      </c>
      <c r="L239" s="1337">
        <v>25</v>
      </c>
      <c r="M239" s="1337">
        <v>25</v>
      </c>
      <c r="N239" s="1337">
        <v>25</v>
      </c>
      <c r="O239" s="1337">
        <v>25</v>
      </c>
      <c r="P239" s="1608"/>
      <c r="Q239" s="1609"/>
      <c r="R239" s="1610"/>
      <c r="S239" s="908"/>
      <c r="U239" s="471"/>
    </row>
    <row r="240" spans="1:21" ht="16.149999999999999" customHeight="1">
      <c r="A240" s="697">
        <f>ROW()</f>
        <v>240</v>
      </c>
      <c r="B240" s="698"/>
      <c r="C240" s="13"/>
      <c r="D240" s="1337" t="s">
        <v>1645</v>
      </c>
      <c r="E240" s="1337">
        <v>7</v>
      </c>
      <c r="F240" s="1338">
        <v>7</v>
      </c>
      <c r="G240" s="1337">
        <v>7</v>
      </c>
      <c r="H240" s="1337">
        <v>7</v>
      </c>
      <c r="I240" s="1337">
        <v>7</v>
      </c>
      <c r="J240" s="1337">
        <v>7</v>
      </c>
      <c r="K240" s="1337">
        <v>7</v>
      </c>
      <c r="L240" s="1337">
        <v>7</v>
      </c>
      <c r="M240" s="1337">
        <v>7</v>
      </c>
      <c r="N240" s="1337">
        <v>7</v>
      </c>
      <c r="O240" s="1337">
        <v>7</v>
      </c>
      <c r="P240" s="1608"/>
      <c r="Q240" s="1609"/>
      <c r="R240" s="1610"/>
      <c r="S240" s="908"/>
      <c r="U240" s="471"/>
    </row>
    <row r="241" spans="1:21" ht="16.149999999999999" customHeight="1">
      <c r="A241" s="697">
        <f>ROW()</f>
        <v>241</v>
      </c>
      <c r="B241" s="698"/>
      <c r="C241" s="13"/>
      <c r="D241" s="1337" t="s">
        <v>1646</v>
      </c>
      <c r="E241" s="1337">
        <v>3</v>
      </c>
      <c r="F241" s="1338">
        <v>3</v>
      </c>
      <c r="G241" s="1337">
        <v>3</v>
      </c>
      <c r="H241" s="1337">
        <v>3</v>
      </c>
      <c r="I241" s="1337">
        <v>3</v>
      </c>
      <c r="J241" s="1337">
        <v>3</v>
      </c>
      <c r="K241" s="1337">
        <v>3</v>
      </c>
      <c r="L241" s="1337">
        <v>3</v>
      </c>
      <c r="M241" s="1337">
        <v>3</v>
      </c>
      <c r="N241" s="1337">
        <v>3</v>
      </c>
      <c r="O241" s="1337">
        <v>3</v>
      </c>
      <c r="P241" s="1608"/>
      <c r="Q241" s="1609"/>
      <c r="R241" s="1610"/>
      <c r="S241" s="908"/>
      <c r="U241" s="471"/>
    </row>
    <row r="242" spans="1:21" ht="16.149999999999999" customHeight="1">
      <c r="A242" s="697">
        <f>ROW()</f>
        <v>242</v>
      </c>
      <c r="B242" s="698"/>
      <c r="C242" s="13"/>
      <c r="D242" s="1337" t="s">
        <v>1647</v>
      </c>
      <c r="E242" s="1337">
        <v>26</v>
      </c>
      <c r="F242" s="1338">
        <v>26</v>
      </c>
      <c r="G242" s="1337">
        <v>26</v>
      </c>
      <c r="H242" s="1337">
        <v>26</v>
      </c>
      <c r="I242" s="1337">
        <v>26</v>
      </c>
      <c r="J242" s="1337">
        <v>26</v>
      </c>
      <c r="K242" s="1337">
        <v>26</v>
      </c>
      <c r="L242" s="1337">
        <v>26</v>
      </c>
      <c r="M242" s="1337">
        <v>26</v>
      </c>
      <c r="N242" s="1337">
        <v>26</v>
      </c>
      <c r="O242" s="1337">
        <v>26</v>
      </c>
      <c r="P242" s="1608"/>
      <c r="Q242" s="1609"/>
      <c r="R242" s="1610"/>
      <c r="S242" s="908"/>
      <c r="U242" s="471"/>
    </row>
    <row r="243" spans="1:21" ht="45" customHeight="1">
      <c r="A243" s="697">
        <f>ROW()</f>
        <v>243</v>
      </c>
      <c r="B243" s="698"/>
      <c r="C243" s="13"/>
      <c r="D243" s="1337" t="s">
        <v>1648</v>
      </c>
      <c r="E243" s="1337">
        <v>40</v>
      </c>
      <c r="F243" s="1338">
        <v>40</v>
      </c>
      <c r="G243" s="1337">
        <v>40</v>
      </c>
      <c r="H243" s="1337">
        <v>40</v>
      </c>
      <c r="I243" s="1337">
        <v>40</v>
      </c>
      <c r="J243" s="1337">
        <v>40</v>
      </c>
      <c r="K243" s="1337">
        <v>40</v>
      </c>
      <c r="L243" s="1337">
        <v>40</v>
      </c>
      <c r="M243" s="1337">
        <v>40</v>
      </c>
      <c r="N243" s="1337">
        <v>40</v>
      </c>
      <c r="O243" s="1337">
        <v>40</v>
      </c>
      <c r="P243" s="1613" t="s">
        <v>1649</v>
      </c>
      <c r="Q243" s="1614"/>
      <c r="R243" s="1615"/>
      <c r="S243" s="908"/>
      <c r="U243" s="471"/>
    </row>
    <row r="244" spans="1:21" ht="16.149999999999999" customHeight="1">
      <c r="A244" s="697">
        <f>ROW()</f>
        <v>244</v>
      </c>
      <c r="B244" s="698"/>
      <c r="C244" s="13"/>
      <c r="D244" s="1337" t="s">
        <v>1650</v>
      </c>
      <c r="E244" s="1337">
        <v>23</v>
      </c>
      <c r="F244" s="1338">
        <v>23</v>
      </c>
      <c r="G244" s="1337">
        <v>23</v>
      </c>
      <c r="H244" s="1337">
        <v>23</v>
      </c>
      <c r="I244" s="1337">
        <v>23</v>
      </c>
      <c r="J244" s="1337">
        <v>23</v>
      </c>
      <c r="K244" s="1337">
        <v>23</v>
      </c>
      <c r="L244" s="1337">
        <v>23</v>
      </c>
      <c r="M244" s="1337">
        <v>23</v>
      </c>
      <c r="N244" s="1337">
        <v>23</v>
      </c>
      <c r="O244" s="1337">
        <v>23</v>
      </c>
      <c r="P244" s="1608"/>
      <c r="Q244" s="1609"/>
      <c r="R244" s="1610"/>
      <c r="S244" s="908"/>
      <c r="U244" s="471"/>
    </row>
    <row r="245" spans="1:21" ht="16.149999999999999" customHeight="1">
      <c r="A245" s="697">
        <f>ROW()</f>
        <v>245</v>
      </c>
      <c r="B245" s="698"/>
      <c r="C245" s="13"/>
      <c r="D245" s="1337" t="s">
        <v>743</v>
      </c>
      <c r="E245" s="1337">
        <v>78</v>
      </c>
      <c r="F245" s="1338">
        <v>78</v>
      </c>
      <c r="G245" s="1337">
        <v>78</v>
      </c>
      <c r="H245" s="1337">
        <v>78</v>
      </c>
      <c r="I245" s="1337">
        <v>78</v>
      </c>
      <c r="J245" s="1337">
        <v>78</v>
      </c>
      <c r="K245" s="1337">
        <v>78</v>
      </c>
      <c r="L245" s="1337">
        <v>78</v>
      </c>
      <c r="M245" s="1337">
        <v>78</v>
      </c>
      <c r="N245" s="1337">
        <v>78</v>
      </c>
      <c r="O245" s="1337">
        <v>78</v>
      </c>
      <c r="P245" s="1608"/>
      <c r="Q245" s="1609"/>
      <c r="R245" s="1610"/>
      <c r="S245" s="908"/>
      <c r="U245" s="471"/>
    </row>
    <row r="246" spans="1:21" ht="16.149999999999999" customHeight="1">
      <c r="A246" s="697">
        <f>ROW()</f>
        <v>246</v>
      </c>
      <c r="B246" s="698"/>
      <c r="C246" s="13"/>
      <c r="D246" s="1337" t="s">
        <v>1651</v>
      </c>
      <c r="E246" s="1337">
        <v>34</v>
      </c>
      <c r="F246" s="1338">
        <v>34</v>
      </c>
      <c r="G246" s="1337">
        <v>34</v>
      </c>
      <c r="H246" s="1337">
        <v>34</v>
      </c>
      <c r="I246" s="1337">
        <v>34</v>
      </c>
      <c r="J246" s="1337">
        <v>34</v>
      </c>
      <c r="K246" s="1337">
        <v>34</v>
      </c>
      <c r="L246" s="1337">
        <v>34</v>
      </c>
      <c r="M246" s="1337">
        <v>34</v>
      </c>
      <c r="N246" s="1337">
        <v>34</v>
      </c>
      <c r="O246" s="1337">
        <v>34</v>
      </c>
      <c r="P246" s="1608"/>
      <c r="Q246" s="1609"/>
      <c r="R246" s="1610"/>
      <c r="S246" s="908"/>
      <c r="U246" s="471"/>
    </row>
    <row r="247" spans="1:21" ht="16.149999999999999" customHeight="1">
      <c r="A247" s="697">
        <f>ROW()</f>
        <v>247</v>
      </c>
      <c r="B247" s="698"/>
      <c r="C247" s="13"/>
      <c r="D247" s="1337" t="s">
        <v>1652</v>
      </c>
      <c r="E247" s="1337">
        <v>34</v>
      </c>
      <c r="F247" s="1338">
        <v>34</v>
      </c>
      <c r="G247" s="1337">
        <v>34</v>
      </c>
      <c r="H247" s="1337">
        <v>34</v>
      </c>
      <c r="I247" s="1337">
        <v>34</v>
      </c>
      <c r="J247" s="1337">
        <v>34</v>
      </c>
      <c r="K247" s="1337">
        <v>34</v>
      </c>
      <c r="L247" s="1337">
        <v>34</v>
      </c>
      <c r="M247" s="1337">
        <v>34</v>
      </c>
      <c r="N247" s="1337">
        <v>34</v>
      </c>
      <c r="O247" s="1337">
        <v>34</v>
      </c>
      <c r="P247" s="1608"/>
      <c r="Q247" s="1609"/>
      <c r="R247" s="1610"/>
      <c r="S247" s="908"/>
      <c r="U247" s="471"/>
    </row>
    <row r="248" spans="1:21" ht="16.149999999999999" customHeight="1">
      <c r="A248" s="697">
        <f>ROW()</f>
        <v>248</v>
      </c>
      <c r="B248" s="698"/>
      <c r="C248" s="13"/>
      <c r="D248" s="1337" t="s">
        <v>1653</v>
      </c>
      <c r="E248" s="1337">
        <v>221</v>
      </c>
      <c r="F248" s="1338">
        <v>221</v>
      </c>
      <c r="G248" s="1337">
        <v>221</v>
      </c>
      <c r="H248" s="1337">
        <v>221</v>
      </c>
      <c r="I248" s="1337">
        <v>221</v>
      </c>
      <c r="J248" s="1337">
        <v>221</v>
      </c>
      <c r="K248" s="1337">
        <v>221</v>
      </c>
      <c r="L248" s="1337">
        <v>221</v>
      </c>
      <c r="M248" s="1337">
        <v>221</v>
      </c>
      <c r="N248" s="1337">
        <v>221</v>
      </c>
      <c r="O248" s="1337">
        <v>221</v>
      </c>
      <c r="P248" s="1608"/>
      <c r="Q248" s="1609"/>
      <c r="R248" s="1610"/>
      <c r="S248" s="908"/>
      <c r="U248" s="471"/>
    </row>
    <row r="249" spans="1:21" ht="16.149999999999999" customHeight="1">
      <c r="A249" s="697">
        <f>ROW()</f>
        <v>249</v>
      </c>
      <c r="B249" s="698"/>
      <c r="C249" s="13"/>
      <c r="D249" s="1337" t="s">
        <v>669</v>
      </c>
      <c r="E249" s="1337">
        <v>30</v>
      </c>
      <c r="F249" s="1338">
        <v>30</v>
      </c>
      <c r="G249" s="1337">
        <v>30</v>
      </c>
      <c r="H249" s="1337">
        <v>30</v>
      </c>
      <c r="I249" s="1337">
        <v>30</v>
      </c>
      <c r="J249" s="1337">
        <v>30</v>
      </c>
      <c r="K249" s="1337">
        <v>30</v>
      </c>
      <c r="L249" s="1337">
        <v>30</v>
      </c>
      <c r="M249" s="1337">
        <v>30</v>
      </c>
      <c r="N249" s="1337">
        <v>30</v>
      </c>
      <c r="O249" s="1337">
        <v>30</v>
      </c>
      <c r="P249" s="1608"/>
      <c r="Q249" s="1609"/>
      <c r="R249" s="1610"/>
      <c r="S249" s="908"/>
      <c r="U249" s="471"/>
    </row>
    <row r="250" spans="1:21" ht="16.149999999999999" customHeight="1">
      <c r="A250" s="697">
        <f>ROW()</f>
        <v>250</v>
      </c>
      <c r="B250" s="698"/>
      <c r="C250" s="13"/>
      <c r="D250" s="1337" t="s">
        <v>1654</v>
      </c>
      <c r="E250" s="1337">
        <v>140</v>
      </c>
      <c r="F250" s="1338">
        <v>140</v>
      </c>
      <c r="G250" s="1337">
        <v>140</v>
      </c>
      <c r="H250" s="1337">
        <v>140</v>
      </c>
      <c r="I250" s="1337">
        <v>140</v>
      </c>
      <c r="J250" s="1337">
        <v>140</v>
      </c>
      <c r="K250" s="1337">
        <v>140</v>
      </c>
      <c r="L250" s="1337">
        <v>140</v>
      </c>
      <c r="M250" s="1337">
        <v>140</v>
      </c>
      <c r="N250" s="1337">
        <v>140</v>
      </c>
      <c r="O250" s="1337">
        <v>140</v>
      </c>
      <c r="P250" s="1608"/>
      <c r="Q250" s="1609"/>
      <c r="R250" s="1610"/>
      <c r="S250" s="908"/>
      <c r="U250" s="471"/>
    </row>
    <row r="251" spans="1:21" ht="35.450000000000003" customHeight="1">
      <c r="A251" s="697">
        <f>ROW()</f>
        <v>251</v>
      </c>
      <c r="B251" s="698"/>
      <c r="C251" s="13"/>
      <c r="D251" s="1337" t="s">
        <v>1655</v>
      </c>
      <c r="E251" s="1337">
        <v>82</v>
      </c>
      <c r="F251" s="1338">
        <v>128</v>
      </c>
      <c r="G251" s="1337">
        <v>128</v>
      </c>
      <c r="H251" s="1337">
        <v>128</v>
      </c>
      <c r="I251" s="1337">
        <v>128</v>
      </c>
      <c r="J251" s="1337">
        <v>128</v>
      </c>
      <c r="K251" s="1337">
        <v>128</v>
      </c>
      <c r="L251" s="1337">
        <v>128</v>
      </c>
      <c r="M251" s="1337">
        <v>128</v>
      </c>
      <c r="N251" s="1337">
        <v>128</v>
      </c>
      <c r="O251" s="1337">
        <v>128</v>
      </c>
      <c r="P251" s="1613" t="s">
        <v>1656</v>
      </c>
      <c r="Q251" s="1614"/>
      <c r="R251" s="1615"/>
      <c r="S251" s="908"/>
      <c r="U251" s="471"/>
    </row>
    <row r="252" spans="1:21" ht="16.149999999999999" customHeight="1">
      <c r="A252" s="697">
        <f>ROW()</f>
        <v>252</v>
      </c>
      <c r="B252" s="698"/>
      <c r="C252" s="13"/>
      <c r="D252" s="1337" t="s">
        <v>622</v>
      </c>
      <c r="E252" s="1337">
        <v>56</v>
      </c>
      <c r="F252" s="1338">
        <v>56</v>
      </c>
      <c r="G252" s="1337">
        <v>56</v>
      </c>
      <c r="H252" s="1337">
        <v>56</v>
      </c>
      <c r="I252" s="1337">
        <v>56</v>
      </c>
      <c r="J252" s="1337">
        <v>56</v>
      </c>
      <c r="K252" s="1337">
        <v>56</v>
      </c>
      <c r="L252" s="1337">
        <v>56</v>
      </c>
      <c r="M252" s="1337">
        <v>56</v>
      </c>
      <c r="N252" s="1337">
        <v>56</v>
      </c>
      <c r="O252" s="1337">
        <v>56</v>
      </c>
      <c r="P252" s="1608"/>
      <c r="Q252" s="1609"/>
      <c r="R252" s="1610"/>
      <c r="S252" s="908"/>
      <c r="U252" s="471"/>
    </row>
    <row r="253" spans="1:21" ht="16.149999999999999" customHeight="1">
      <c r="A253" s="697">
        <f>ROW()</f>
        <v>253</v>
      </c>
      <c r="B253" s="698"/>
      <c r="C253" s="13"/>
      <c r="D253" s="1337" t="s">
        <v>1657</v>
      </c>
      <c r="E253" s="1337">
        <v>13</v>
      </c>
      <c r="F253" s="1338">
        <v>13</v>
      </c>
      <c r="G253" s="1337">
        <v>13</v>
      </c>
      <c r="H253" s="1337">
        <v>13</v>
      </c>
      <c r="I253" s="1337">
        <v>13</v>
      </c>
      <c r="J253" s="1337">
        <v>13</v>
      </c>
      <c r="K253" s="1337">
        <v>13</v>
      </c>
      <c r="L253" s="1337">
        <v>13</v>
      </c>
      <c r="M253" s="1337">
        <v>13</v>
      </c>
      <c r="N253" s="1337">
        <v>13</v>
      </c>
      <c r="O253" s="1337">
        <v>13</v>
      </c>
      <c r="P253" s="1608"/>
      <c r="Q253" s="1609"/>
      <c r="R253" s="1610"/>
      <c r="S253" s="908"/>
      <c r="U253" s="471"/>
    </row>
    <row r="254" spans="1:21" ht="16.149999999999999" customHeight="1">
      <c r="A254" s="697">
        <f>ROW()</f>
        <v>254</v>
      </c>
      <c r="B254" s="698"/>
      <c r="C254" s="13"/>
      <c r="D254" s="1337" t="s">
        <v>625</v>
      </c>
      <c r="E254" s="1337">
        <v>51</v>
      </c>
      <c r="F254" s="1338">
        <v>51</v>
      </c>
      <c r="G254" s="1337">
        <v>51</v>
      </c>
      <c r="H254" s="1337">
        <v>51</v>
      </c>
      <c r="I254" s="1337">
        <v>51</v>
      </c>
      <c r="J254" s="1337">
        <v>51</v>
      </c>
      <c r="K254" s="1337">
        <v>51</v>
      </c>
      <c r="L254" s="1337">
        <v>51</v>
      </c>
      <c r="M254" s="1337">
        <v>51</v>
      </c>
      <c r="N254" s="1337">
        <v>51</v>
      </c>
      <c r="O254" s="1337">
        <v>51</v>
      </c>
      <c r="P254" s="1608"/>
      <c r="Q254" s="1609"/>
      <c r="R254" s="1610"/>
      <c r="S254" s="908"/>
      <c r="U254" s="471"/>
    </row>
    <row r="255" spans="1:21" ht="16.149999999999999" customHeight="1">
      <c r="A255" s="697">
        <f>ROW()</f>
        <v>255</v>
      </c>
      <c r="B255" s="698"/>
      <c r="C255" s="13"/>
      <c r="D255" s="1337" t="s">
        <v>661</v>
      </c>
      <c r="E255" s="1337">
        <v>120</v>
      </c>
      <c r="F255" s="1338">
        <v>120</v>
      </c>
      <c r="G255" s="1337">
        <v>120</v>
      </c>
      <c r="H255" s="1337">
        <v>120</v>
      </c>
      <c r="I255" s="1337">
        <v>120</v>
      </c>
      <c r="J255" s="1337">
        <v>120</v>
      </c>
      <c r="K255" s="1337">
        <v>120</v>
      </c>
      <c r="L255" s="1337">
        <v>120</v>
      </c>
      <c r="M255" s="1337">
        <v>120</v>
      </c>
      <c r="N255" s="1337">
        <v>120</v>
      </c>
      <c r="O255" s="1337">
        <v>120</v>
      </c>
      <c r="P255" s="1608"/>
      <c r="Q255" s="1609"/>
      <c r="R255" s="1610"/>
      <c r="S255" s="908"/>
      <c r="U255" s="471"/>
    </row>
    <row r="256" spans="1:21" ht="16.149999999999999" customHeight="1">
      <c r="A256" s="697">
        <f>ROW()</f>
        <v>256</v>
      </c>
      <c r="B256" s="698"/>
      <c r="C256" s="13"/>
      <c r="D256" s="1337" t="s">
        <v>1658</v>
      </c>
      <c r="E256" s="1337">
        <v>93</v>
      </c>
      <c r="F256" s="1338">
        <v>93</v>
      </c>
      <c r="G256" s="1337">
        <v>93</v>
      </c>
      <c r="H256" s="1337">
        <v>93</v>
      </c>
      <c r="I256" s="1337">
        <v>93</v>
      </c>
      <c r="J256" s="1337">
        <v>93</v>
      </c>
      <c r="K256" s="1337">
        <v>93</v>
      </c>
      <c r="L256" s="1337">
        <v>93</v>
      </c>
      <c r="M256" s="1337">
        <v>93</v>
      </c>
      <c r="N256" s="1337">
        <v>93</v>
      </c>
      <c r="O256" s="1337">
        <v>93</v>
      </c>
      <c r="P256" s="1608"/>
      <c r="Q256" s="1609"/>
      <c r="R256" s="1610"/>
      <c r="S256" s="908"/>
      <c r="U256" s="471"/>
    </row>
    <row r="257" spans="1:21" ht="16.149999999999999" customHeight="1">
      <c r="A257" s="697">
        <f>ROW()</f>
        <v>257</v>
      </c>
      <c r="B257" s="698"/>
      <c r="C257" s="13"/>
      <c r="D257" s="1337" t="s">
        <v>1659</v>
      </c>
      <c r="E257" s="1337">
        <v>49</v>
      </c>
      <c r="F257" s="1338">
        <v>49</v>
      </c>
      <c r="G257" s="1337">
        <v>49</v>
      </c>
      <c r="H257" s="1337">
        <v>49</v>
      </c>
      <c r="I257" s="1337">
        <v>49</v>
      </c>
      <c r="J257" s="1337">
        <v>49</v>
      </c>
      <c r="K257" s="1337">
        <v>49</v>
      </c>
      <c r="L257" s="1337">
        <v>49</v>
      </c>
      <c r="M257" s="1337">
        <v>49</v>
      </c>
      <c r="N257" s="1337">
        <v>49</v>
      </c>
      <c r="O257" s="1337">
        <v>49</v>
      </c>
      <c r="P257" s="1608"/>
      <c r="Q257" s="1609"/>
      <c r="R257" s="1610"/>
      <c r="S257" s="908"/>
      <c r="U257" s="471"/>
    </row>
    <row r="258" spans="1:21" ht="48" customHeight="1">
      <c r="A258" s="697">
        <f>ROW()</f>
        <v>258</v>
      </c>
      <c r="B258" s="698"/>
      <c r="C258" s="13"/>
      <c r="D258" s="1337" t="s">
        <v>633</v>
      </c>
      <c r="E258" s="1337">
        <v>175</v>
      </c>
      <c r="F258" s="1338">
        <v>175</v>
      </c>
      <c r="G258" s="1337">
        <v>276</v>
      </c>
      <c r="H258" s="1337">
        <v>276</v>
      </c>
      <c r="I258" s="1337">
        <v>276</v>
      </c>
      <c r="J258" s="1337">
        <v>276</v>
      </c>
      <c r="K258" s="1337">
        <v>276</v>
      </c>
      <c r="L258" s="1337">
        <v>276</v>
      </c>
      <c r="M258" s="1337">
        <v>276</v>
      </c>
      <c r="N258" s="1337">
        <v>276</v>
      </c>
      <c r="O258" s="1337">
        <v>276</v>
      </c>
      <c r="P258" s="1613" t="s">
        <v>1660</v>
      </c>
      <c r="Q258" s="1614"/>
      <c r="R258" s="1615"/>
      <c r="S258" s="908"/>
      <c r="U258" s="471"/>
    </row>
    <row r="259" spans="1:21" ht="16.149999999999999" customHeight="1">
      <c r="A259" s="697">
        <f>ROW()</f>
        <v>259</v>
      </c>
      <c r="B259" s="698"/>
      <c r="C259" s="13"/>
      <c r="D259" s="1337" t="s">
        <v>665</v>
      </c>
      <c r="E259" s="1337">
        <v>240</v>
      </c>
      <c r="F259" s="1338">
        <v>240</v>
      </c>
      <c r="G259" s="1337">
        <v>240</v>
      </c>
      <c r="H259" s="1337">
        <v>240</v>
      </c>
      <c r="I259" s="1337">
        <v>240</v>
      </c>
      <c r="J259" s="1337">
        <v>240</v>
      </c>
      <c r="K259" s="1337">
        <v>240</v>
      </c>
      <c r="L259" s="1337">
        <v>240</v>
      </c>
      <c r="M259" s="1337">
        <v>240</v>
      </c>
      <c r="N259" s="1337">
        <v>240</v>
      </c>
      <c r="O259" s="1337">
        <v>240</v>
      </c>
      <c r="P259" s="1608"/>
      <c r="Q259" s="1609"/>
      <c r="R259" s="1610"/>
      <c r="S259" s="908"/>
      <c r="U259" s="471"/>
    </row>
    <row r="260" spans="1:21" ht="47.45" customHeight="1">
      <c r="A260" s="697">
        <f>ROW()</f>
        <v>260</v>
      </c>
      <c r="B260" s="698"/>
      <c r="C260" s="13"/>
      <c r="D260" s="1337" t="s">
        <v>635</v>
      </c>
      <c r="E260" s="1337">
        <v>132</v>
      </c>
      <c r="F260" s="1338">
        <v>132</v>
      </c>
      <c r="G260" s="1337">
        <v>67</v>
      </c>
      <c r="H260" s="1337">
        <v>67</v>
      </c>
      <c r="I260" s="1337">
        <v>67</v>
      </c>
      <c r="J260" s="1337">
        <v>67</v>
      </c>
      <c r="K260" s="1337">
        <v>67</v>
      </c>
      <c r="L260" s="1321">
        <v>0</v>
      </c>
      <c r="M260" s="1321">
        <v>0</v>
      </c>
      <c r="N260" s="1321">
        <v>0</v>
      </c>
      <c r="O260" s="1321">
        <v>0</v>
      </c>
      <c r="P260" s="1613" t="s">
        <v>1660</v>
      </c>
      <c r="Q260" s="1614"/>
      <c r="R260" s="1615"/>
      <c r="S260" s="908"/>
      <c r="U260" s="471"/>
    </row>
    <row r="261" spans="1:21" ht="16.149999999999999" customHeight="1">
      <c r="A261" s="697">
        <f>ROW()</f>
        <v>261</v>
      </c>
      <c r="B261" s="698"/>
      <c r="C261" s="13"/>
      <c r="D261" s="1337" t="s">
        <v>1661</v>
      </c>
      <c r="E261" s="1337">
        <v>6</v>
      </c>
      <c r="F261" s="1338">
        <v>6</v>
      </c>
      <c r="G261" s="1337">
        <v>6</v>
      </c>
      <c r="H261" s="1337">
        <v>6</v>
      </c>
      <c r="I261" s="1337">
        <v>6</v>
      </c>
      <c r="J261" s="1337">
        <v>6</v>
      </c>
      <c r="K261" s="1337">
        <v>6</v>
      </c>
      <c r="L261" s="1337">
        <v>6</v>
      </c>
      <c r="M261" s="1337">
        <v>6</v>
      </c>
      <c r="N261" s="1337">
        <v>6</v>
      </c>
      <c r="O261" s="1337">
        <v>6</v>
      </c>
      <c r="P261" s="1608"/>
      <c r="Q261" s="1609"/>
      <c r="R261" s="1610"/>
      <c r="S261" s="908"/>
      <c r="U261" s="471"/>
    </row>
    <row r="262" spans="1:21" ht="16.149999999999999" customHeight="1">
      <c r="A262" s="697">
        <f>ROW()</f>
        <v>262</v>
      </c>
      <c r="B262" s="698"/>
      <c r="C262" s="13"/>
      <c r="D262" s="1337" t="s">
        <v>1662</v>
      </c>
      <c r="E262" s="1337">
        <v>30</v>
      </c>
      <c r="F262" s="1338">
        <v>30</v>
      </c>
      <c r="G262" s="1337">
        <v>30</v>
      </c>
      <c r="H262" s="1337">
        <v>30</v>
      </c>
      <c r="I262" s="1337">
        <v>30</v>
      </c>
      <c r="J262" s="1337">
        <v>30</v>
      </c>
      <c r="K262" s="1337">
        <v>30</v>
      </c>
      <c r="L262" s="1337">
        <v>30</v>
      </c>
      <c r="M262" s="1337">
        <v>30</v>
      </c>
      <c r="N262" s="1337">
        <v>30</v>
      </c>
      <c r="O262" s="1337">
        <v>30</v>
      </c>
      <c r="P262" s="1608"/>
      <c r="Q262" s="1609"/>
      <c r="R262" s="1610"/>
      <c r="S262" s="908"/>
      <c r="U262" s="471"/>
    </row>
    <row r="263" spans="1:21" ht="16.149999999999999" customHeight="1">
      <c r="A263" s="697">
        <f>ROW()</f>
        <v>263</v>
      </c>
      <c r="B263" s="698"/>
      <c r="C263" s="13"/>
      <c r="D263" s="1337" t="s">
        <v>1663</v>
      </c>
      <c r="E263" s="1337">
        <v>30</v>
      </c>
      <c r="F263" s="1338">
        <v>30</v>
      </c>
      <c r="G263" s="1337">
        <v>30</v>
      </c>
      <c r="H263" s="1337">
        <v>30</v>
      </c>
      <c r="I263" s="1337">
        <v>30</v>
      </c>
      <c r="J263" s="1337">
        <v>30</v>
      </c>
      <c r="K263" s="1337">
        <v>30</v>
      </c>
      <c r="L263" s="1337">
        <v>30</v>
      </c>
      <c r="M263" s="1337">
        <v>30</v>
      </c>
      <c r="N263" s="1337">
        <v>30</v>
      </c>
      <c r="O263" s="1337">
        <v>30</v>
      </c>
      <c r="P263" s="1608"/>
      <c r="Q263" s="1609"/>
      <c r="R263" s="1610"/>
      <c r="S263" s="908"/>
      <c r="U263" s="471"/>
    </row>
    <row r="264" spans="1:21" ht="16.149999999999999" customHeight="1">
      <c r="A264" s="697">
        <f>ROW()</f>
        <v>264</v>
      </c>
      <c r="B264" s="698"/>
      <c r="C264" s="13"/>
      <c r="D264" s="1337" t="s">
        <v>1664</v>
      </c>
      <c r="E264" s="1337">
        <v>90</v>
      </c>
      <c r="F264" s="1338">
        <v>90</v>
      </c>
      <c r="G264" s="1337">
        <v>90</v>
      </c>
      <c r="H264" s="1337">
        <v>90</v>
      </c>
      <c r="I264" s="1337">
        <v>90</v>
      </c>
      <c r="J264" s="1337">
        <v>90</v>
      </c>
      <c r="K264" s="1337">
        <v>90</v>
      </c>
      <c r="L264" s="1337">
        <v>90</v>
      </c>
      <c r="M264" s="1337">
        <v>90</v>
      </c>
      <c r="N264" s="1337">
        <v>90</v>
      </c>
      <c r="O264" s="1337">
        <v>90</v>
      </c>
      <c r="P264" s="1608"/>
      <c r="Q264" s="1609"/>
      <c r="R264" s="1610"/>
      <c r="S264" s="908"/>
      <c r="U264" s="471"/>
    </row>
    <row r="265" spans="1:21" ht="16.149999999999999" customHeight="1">
      <c r="A265" s="697">
        <f>ROW()</f>
        <v>265</v>
      </c>
      <c r="B265" s="698"/>
      <c r="C265" s="13"/>
      <c r="D265" s="1337" t="s">
        <v>1665</v>
      </c>
      <c r="E265" s="1344">
        <v>5</v>
      </c>
      <c r="F265" s="1345">
        <v>5</v>
      </c>
      <c r="G265" s="1344">
        <v>5</v>
      </c>
      <c r="H265" s="1344">
        <v>5</v>
      </c>
      <c r="I265" s="1344">
        <v>5</v>
      </c>
      <c r="J265" s="1344">
        <v>5</v>
      </c>
      <c r="K265" s="1344">
        <v>5</v>
      </c>
      <c r="L265" s="1344">
        <v>5</v>
      </c>
      <c r="M265" s="1344">
        <v>5</v>
      </c>
      <c r="N265" s="1344">
        <v>5</v>
      </c>
      <c r="O265" s="1344">
        <v>5</v>
      </c>
      <c r="P265" s="1608"/>
      <c r="Q265" s="1609"/>
      <c r="R265" s="1610"/>
      <c r="S265" s="908"/>
      <c r="U265" s="471"/>
    </row>
    <row r="266" spans="1:21" ht="16.149999999999999" customHeight="1">
      <c r="A266" s="697">
        <f>ROW()</f>
        <v>266</v>
      </c>
      <c r="B266" s="698"/>
      <c r="C266" s="13"/>
      <c r="D266" s="1337" t="s">
        <v>1666</v>
      </c>
      <c r="E266" s="1344">
        <v>32</v>
      </c>
      <c r="F266" s="1345">
        <v>32</v>
      </c>
      <c r="G266" s="1344">
        <v>32</v>
      </c>
      <c r="H266" s="1344">
        <v>32</v>
      </c>
      <c r="I266" s="1344">
        <v>32</v>
      </c>
      <c r="J266" s="1344">
        <v>32</v>
      </c>
      <c r="K266" s="1344">
        <v>32</v>
      </c>
      <c r="L266" s="1344">
        <v>32</v>
      </c>
      <c r="M266" s="1344">
        <v>32</v>
      </c>
      <c r="N266" s="1344">
        <v>32</v>
      </c>
      <c r="O266" s="1344">
        <v>32</v>
      </c>
      <c r="P266" s="1608"/>
      <c r="Q266" s="1609"/>
      <c r="R266" s="1610"/>
      <c r="S266" s="908"/>
      <c r="U266" s="471"/>
    </row>
    <row r="267" spans="1:21" ht="16.149999999999999" customHeight="1">
      <c r="A267" s="697">
        <f>ROW()</f>
        <v>267</v>
      </c>
      <c r="B267" s="698"/>
      <c r="C267" s="13"/>
      <c r="D267" s="1337" t="s">
        <v>1667</v>
      </c>
      <c r="E267" s="1344">
        <v>64</v>
      </c>
      <c r="F267" s="1345">
        <v>20</v>
      </c>
      <c r="G267" s="1344">
        <v>20</v>
      </c>
      <c r="H267" s="1344">
        <v>20</v>
      </c>
      <c r="I267" s="1344">
        <v>20</v>
      </c>
      <c r="J267" s="1344">
        <v>20</v>
      </c>
      <c r="K267" s="1344">
        <v>20</v>
      </c>
      <c r="L267" s="1344">
        <v>20</v>
      </c>
      <c r="M267" s="1344">
        <v>20</v>
      </c>
      <c r="N267" s="1344">
        <v>20</v>
      </c>
      <c r="O267" s="1344">
        <v>20</v>
      </c>
      <c r="P267" s="1608"/>
      <c r="Q267" s="1609"/>
      <c r="R267" s="1610"/>
      <c r="S267" s="908"/>
      <c r="U267" s="471"/>
    </row>
    <row r="268" spans="1:21" ht="16.149999999999999" customHeight="1">
      <c r="A268" s="697">
        <f>ROW()</f>
        <v>268</v>
      </c>
      <c r="B268" s="698"/>
      <c r="C268" s="13"/>
      <c r="D268" s="1337" t="s">
        <v>1668</v>
      </c>
      <c r="E268" s="1344">
        <v>2</v>
      </c>
      <c r="F268" s="1345">
        <v>2</v>
      </c>
      <c r="G268" s="1344">
        <v>2</v>
      </c>
      <c r="H268" s="1344">
        <v>2</v>
      </c>
      <c r="I268" s="1344">
        <v>2</v>
      </c>
      <c r="J268" s="1344">
        <v>2</v>
      </c>
      <c r="K268" s="1344">
        <v>2</v>
      </c>
      <c r="L268" s="1344">
        <v>2</v>
      </c>
      <c r="M268" s="1344">
        <v>2</v>
      </c>
      <c r="N268" s="1344">
        <v>2</v>
      </c>
      <c r="O268" s="1344">
        <v>2</v>
      </c>
      <c r="P268" s="1608"/>
      <c r="Q268" s="1609"/>
      <c r="R268" s="1610"/>
      <c r="S268" s="908"/>
      <c r="U268" s="471"/>
    </row>
    <row r="269" spans="1:21" ht="16.149999999999999" customHeight="1">
      <c r="A269" s="697">
        <f>ROW()</f>
        <v>269</v>
      </c>
      <c r="B269" s="698"/>
      <c r="C269" s="13"/>
      <c r="D269" s="1337" t="s">
        <v>1669</v>
      </c>
      <c r="E269" s="1344">
        <v>1</v>
      </c>
      <c r="F269" s="1345">
        <v>1</v>
      </c>
      <c r="G269" s="1344">
        <v>1</v>
      </c>
      <c r="H269" s="1344">
        <v>1</v>
      </c>
      <c r="I269" s="1344">
        <v>1</v>
      </c>
      <c r="J269" s="1344">
        <v>1</v>
      </c>
      <c r="K269" s="1344">
        <v>1</v>
      </c>
      <c r="L269" s="1344">
        <v>1</v>
      </c>
      <c r="M269" s="1344">
        <v>1</v>
      </c>
      <c r="N269" s="1344">
        <v>1</v>
      </c>
      <c r="O269" s="1344">
        <v>1</v>
      </c>
      <c r="P269" s="1608"/>
      <c r="Q269" s="1609"/>
      <c r="R269" s="1610"/>
      <c r="S269" s="908"/>
      <c r="U269" s="471"/>
    </row>
    <row r="270" spans="1:21" ht="16.149999999999999" customHeight="1">
      <c r="A270" s="697">
        <f>ROW()</f>
        <v>270</v>
      </c>
      <c r="B270" s="698"/>
      <c r="C270" s="13"/>
      <c r="D270" s="1337" t="s">
        <v>1670</v>
      </c>
      <c r="E270" s="1344">
        <v>11</v>
      </c>
      <c r="F270" s="1345">
        <v>11</v>
      </c>
      <c r="G270" s="1344">
        <v>11</v>
      </c>
      <c r="H270" s="1344">
        <v>11</v>
      </c>
      <c r="I270" s="1344">
        <v>11</v>
      </c>
      <c r="J270" s="1344">
        <v>11</v>
      </c>
      <c r="K270" s="1344">
        <v>11</v>
      </c>
      <c r="L270" s="1344">
        <v>11</v>
      </c>
      <c r="M270" s="1344">
        <v>11</v>
      </c>
      <c r="N270" s="1344">
        <v>11</v>
      </c>
      <c r="O270" s="1344">
        <v>11</v>
      </c>
      <c r="P270" s="1608"/>
      <c r="Q270" s="1609"/>
      <c r="R270" s="1610"/>
      <c r="S270" s="908"/>
      <c r="U270" s="471"/>
    </row>
    <row r="271" spans="1:21" ht="16.149999999999999" customHeight="1">
      <c r="A271" s="697">
        <f>ROW()</f>
        <v>271</v>
      </c>
      <c r="B271" s="698"/>
      <c r="C271" s="13"/>
      <c r="D271" s="1337" t="s">
        <v>1671</v>
      </c>
      <c r="E271" s="1344">
        <v>5</v>
      </c>
      <c r="F271" s="1345">
        <v>5</v>
      </c>
      <c r="G271" s="1344">
        <v>5</v>
      </c>
      <c r="H271" s="1344">
        <v>5</v>
      </c>
      <c r="I271" s="1344">
        <v>5</v>
      </c>
      <c r="J271" s="1344">
        <v>5</v>
      </c>
      <c r="K271" s="1344">
        <v>5</v>
      </c>
      <c r="L271" s="1344">
        <v>5</v>
      </c>
      <c r="M271" s="1344">
        <v>5</v>
      </c>
      <c r="N271" s="1344">
        <v>5</v>
      </c>
      <c r="O271" s="1344">
        <v>5</v>
      </c>
      <c r="P271" s="1608"/>
      <c r="Q271" s="1609"/>
      <c r="R271" s="1610"/>
      <c r="S271" s="908"/>
      <c r="U271" s="471"/>
    </row>
    <row r="272" spans="1:21" ht="16.149999999999999" customHeight="1">
      <c r="A272" s="697">
        <f>ROW()</f>
        <v>272</v>
      </c>
      <c r="B272" s="698"/>
      <c r="C272" s="13"/>
      <c r="D272" s="1337" t="s">
        <v>907</v>
      </c>
      <c r="E272" s="1344">
        <v>98</v>
      </c>
      <c r="F272" s="1345">
        <v>98</v>
      </c>
      <c r="G272" s="1344">
        <v>98</v>
      </c>
      <c r="H272" s="1344">
        <v>98</v>
      </c>
      <c r="I272" s="1344">
        <v>98</v>
      </c>
      <c r="J272" s="1344">
        <v>98</v>
      </c>
      <c r="K272" s="1344">
        <v>98</v>
      </c>
      <c r="L272" s="1344">
        <v>98</v>
      </c>
      <c r="M272" s="1344">
        <v>98</v>
      </c>
      <c r="N272" s="1344">
        <v>98</v>
      </c>
      <c r="O272" s="1344">
        <v>98</v>
      </c>
      <c r="P272" s="1608"/>
      <c r="Q272" s="1609"/>
      <c r="R272" s="1610"/>
      <c r="S272" s="908"/>
      <c r="U272" s="471"/>
    </row>
    <row r="273" spans="1:21" ht="16.149999999999999" customHeight="1">
      <c r="A273" s="697">
        <f>ROW()</f>
        <v>273</v>
      </c>
      <c r="B273" s="698"/>
      <c r="C273" s="13"/>
      <c r="D273" s="1337" t="s">
        <v>1482</v>
      </c>
      <c r="E273" s="1344">
        <v>24</v>
      </c>
      <c r="F273" s="1345">
        <v>24</v>
      </c>
      <c r="G273" s="1344">
        <v>24</v>
      </c>
      <c r="H273" s="1344">
        <v>24</v>
      </c>
      <c r="I273" s="1344">
        <v>24</v>
      </c>
      <c r="J273" s="1344">
        <v>24</v>
      </c>
      <c r="K273" s="1344">
        <v>24</v>
      </c>
      <c r="L273" s="1344">
        <v>24</v>
      </c>
      <c r="M273" s="1344">
        <v>24</v>
      </c>
      <c r="N273" s="1344">
        <v>24</v>
      </c>
      <c r="O273" s="1344">
        <v>24</v>
      </c>
      <c r="P273" s="1608"/>
      <c r="Q273" s="1609"/>
      <c r="R273" s="1610"/>
      <c r="S273" s="908"/>
      <c r="U273" s="471"/>
    </row>
    <row r="274" spans="1:21" ht="16.149999999999999" customHeight="1">
      <c r="A274" s="697">
        <f>ROW()</f>
        <v>274</v>
      </c>
      <c r="B274" s="698"/>
      <c r="C274" s="13"/>
      <c r="D274" s="1337" t="s">
        <v>911</v>
      </c>
      <c r="E274" s="1344">
        <v>94</v>
      </c>
      <c r="F274" s="1345">
        <v>94</v>
      </c>
      <c r="G274" s="1344">
        <v>94</v>
      </c>
      <c r="H274" s="1344">
        <v>94</v>
      </c>
      <c r="I274" s="1344">
        <v>94</v>
      </c>
      <c r="J274" s="1344">
        <v>94</v>
      </c>
      <c r="K274" s="1344">
        <v>94</v>
      </c>
      <c r="L274" s="1344">
        <v>94</v>
      </c>
      <c r="M274" s="1344">
        <v>94</v>
      </c>
      <c r="N274" s="1344">
        <v>94</v>
      </c>
      <c r="O274" s="1344">
        <v>94</v>
      </c>
      <c r="P274" s="1608"/>
      <c r="Q274" s="1609"/>
      <c r="R274" s="1610"/>
      <c r="S274" s="908"/>
      <c r="U274" s="471"/>
    </row>
    <row r="275" spans="1:21" ht="16.149999999999999" customHeight="1">
      <c r="A275" s="697">
        <f>ROW()</f>
        <v>275</v>
      </c>
      <c r="B275" s="698"/>
      <c r="C275" s="13"/>
      <c r="D275" s="1337" t="s">
        <v>1672</v>
      </c>
      <c r="E275" s="1344">
        <v>383</v>
      </c>
      <c r="F275" s="1321">
        <v>0</v>
      </c>
      <c r="G275" s="1321">
        <v>0</v>
      </c>
      <c r="H275" s="1321">
        <v>0</v>
      </c>
      <c r="I275" s="1321">
        <v>0</v>
      </c>
      <c r="J275" s="1321">
        <v>0</v>
      </c>
      <c r="K275" s="1321">
        <v>0</v>
      </c>
      <c r="L275" s="1321">
        <v>0</v>
      </c>
      <c r="M275" s="1321">
        <v>0</v>
      </c>
      <c r="N275" s="1321">
        <v>0</v>
      </c>
      <c r="O275" s="1321">
        <v>0</v>
      </c>
      <c r="P275" s="1608" t="s">
        <v>1673</v>
      </c>
      <c r="Q275" s="1609"/>
      <c r="R275" s="1610"/>
      <c r="S275" s="908"/>
      <c r="U275" s="471"/>
    </row>
    <row r="276" spans="1:21" ht="16.149999999999999" customHeight="1">
      <c r="A276" s="697">
        <f>ROW()</f>
        <v>276</v>
      </c>
      <c r="B276" s="698"/>
      <c r="C276" s="13"/>
      <c r="D276" s="1337" t="s">
        <v>1674</v>
      </c>
      <c r="E276" s="1344">
        <v>220</v>
      </c>
      <c r="F276" s="1345">
        <v>220</v>
      </c>
      <c r="G276" s="1344">
        <v>220</v>
      </c>
      <c r="H276" s="1344">
        <v>220</v>
      </c>
      <c r="I276" s="1344">
        <v>220</v>
      </c>
      <c r="J276" s="1344">
        <v>220</v>
      </c>
      <c r="K276" s="1344">
        <v>220</v>
      </c>
      <c r="L276" s="1344">
        <v>220</v>
      </c>
      <c r="M276" s="1344">
        <v>220</v>
      </c>
      <c r="N276" s="1344">
        <v>220</v>
      </c>
      <c r="O276" s="1344">
        <v>220</v>
      </c>
      <c r="P276" s="1608"/>
      <c r="Q276" s="1609"/>
      <c r="R276" s="1610"/>
      <c r="S276" s="908"/>
      <c r="U276" s="471"/>
    </row>
    <row r="277" spans="1:21" ht="16.149999999999999" customHeight="1">
      <c r="A277" s="697">
        <f>ROW()</f>
        <v>277</v>
      </c>
      <c r="B277" s="698"/>
      <c r="C277" s="13"/>
      <c r="D277" s="1337" t="s">
        <v>1675</v>
      </c>
      <c r="E277" s="1344">
        <v>3</v>
      </c>
      <c r="F277" s="1345">
        <v>3</v>
      </c>
      <c r="G277" s="1344">
        <v>3</v>
      </c>
      <c r="H277" s="1344">
        <v>3</v>
      </c>
      <c r="I277" s="1344">
        <v>3</v>
      </c>
      <c r="J277" s="1344">
        <v>3</v>
      </c>
      <c r="K277" s="1344">
        <v>3</v>
      </c>
      <c r="L277" s="1344">
        <v>3</v>
      </c>
      <c r="M277" s="1344">
        <v>3</v>
      </c>
      <c r="N277" s="1344">
        <v>3</v>
      </c>
      <c r="O277" s="1344">
        <v>3</v>
      </c>
      <c r="P277" s="1608"/>
      <c r="Q277" s="1609"/>
      <c r="R277" s="1610"/>
      <c r="S277" s="908"/>
      <c r="U277" s="471"/>
    </row>
    <row r="278" spans="1:21" ht="16.149999999999999" customHeight="1">
      <c r="A278" s="697">
        <f>ROW()</f>
        <v>278</v>
      </c>
      <c r="B278" s="698"/>
      <c r="C278" s="13"/>
      <c r="D278" s="1337" t="s">
        <v>1676</v>
      </c>
      <c r="E278" s="1344">
        <v>130</v>
      </c>
      <c r="F278" s="1345">
        <v>130</v>
      </c>
      <c r="G278" s="1344">
        <v>130</v>
      </c>
      <c r="H278" s="1344">
        <v>130</v>
      </c>
      <c r="I278" s="1344">
        <v>130</v>
      </c>
      <c r="J278" s="1344">
        <v>130</v>
      </c>
      <c r="K278" s="1344">
        <v>130</v>
      </c>
      <c r="L278" s="1344">
        <v>130</v>
      </c>
      <c r="M278" s="1344">
        <v>130</v>
      </c>
      <c r="N278" s="1344">
        <v>130</v>
      </c>
      <c r="O278" s="1344">
        <v>130</v>
      </c>
      <c r="P278" s="1608"/>
      <c r="Q278" s="1609"/>
      <c r="R278" s="1610"/>
      <c r="S278" s="908"/>
      <c r="U278" s="471"/>
    </row>
    <row r="279" spans="1:21" ht="16.149999999999999" customHeight="1">
      <c r="A279" s="697">
        <f>ROW()</f>
        <v>279</v>
      </c>
      <c r="B279" s="698"/>
      <c r="C279" s="13"/>
      <c r="D279" s="1337" t="s">
        <v>721</v>
      </c>
      <c r="E279" s="1344">
        <v>176</v>
      </c>
      <c r="F279" s="1345">
        <v>176</v>
      </c>
      <c r="G279" s="1344">
        <v>176</v>
      </c>
      <c r="H279" s="1344">
        <v>176</v>
      </c>
      <c r="I279" s="1344">
        <v>176</v>
      </c>
      <c r="J279" s="1344">
        <v>176</v>
      </c>
      <c r="K279" s="1344">
        <v>176</v>
      </c>
      <c r="L279" s="1344">
        <v>176</v>
      </c>
      <c r="M279" s="1344">
        <v>176</v>
      </c>
      <c r="N279" s="1344">
        <v>176</v>
      </c>
      <c r="O279" s="1344">
        <v>176</v>
      </c>
      <c r="P279" s="1608"/>
      <c r="Q279" s="1609"/>
      <c r="R279" s="1610"/>
      <c r="S279" s="908"/>
      <c r="U279" s="471"/>
    </row>
    <row r="280" spans="1:21" ht="30.95" customHeight="1">
      <c r="A280" s="697">
        <f>ROW()</f>
        <v>280</v>
      </c>
      <c r="B280" s="698"/>
      <c r="C280" s="13"/>
      <c r="D280" s="1337" t="s">
        <v>1677</v>
      </c>
      <c r="E280" s="1344">
        <v>36</v>
      </c>
      <c r="F280" s="1345">
        <v>36</v>
      </c>
      <c r="G280" s="1344">
        <v>36</v>
      </c>
      <c r="H280" s="1344">
        <v>36</v>
      </c>
      <c r="I280" s="1344">
        <v>36</v>
      </c>
      <c r="J280" s="1344">
        <v>36</v>
      </c>
      <c r="K280" s="1344">
        <v>36</v>
      </c>
      <c r="L280" s="1344">
        <v>36</v>
      </c>
      <c r="M280" s="1344">
        <v>36</v>
      </c>
      <c r="N280" s="1344">
        <v>36</v>
      </c>
      <c r="O280" s="1344">
        <v>36</v>
      </c>
      <c r="P280" s="1613" t="s">
        <v>1678</v>
      </c>
      <c r="Q280" s="1614"/>
      <c r="R280" s="1615"/>
      <c r="S280" s="908"/>
      <c r="U280" s="471"/>
    </row>
    <row r="281" spans="1:21" ht="29.1" customHeight="1">
      <c r="A281" s="697">
        <f>ROW()</f>
        <v>281</v>
      </c>
      <c r="B281" s="698"/>
      <c r="C281" s="13"/>
      <c r="D281" s="1337" t="s">
        <v>1679</v>
      </c>
      <c r="E281" s="1344">
        <v>42</v>
      </c>
      <c r="F281" s="1345">
        <v>42</v>
      </c>
      <c r="G281" s="1344">
        <v>42</v>
      </c>
      <c r="H281" s="1344">
        <v>42</v>
      </c>
      <c r="I281" s="1344">
        <v>42</v>
      </c>
      <c r="J281" s="1344">
        <v>42</v>
      </c>
      <c r="K281" s="1344">
        <v>42</v>
      </c>
      <c r="L281" s="1344">
        <v>42</v>
      </c>
      <c r="M281" s="1344">
        <v>42</v>
      </c>
      <c r="N281" s="1344">
        <v>42</v>
      </c>
      <c r="O281" s="1344">
        <v>42</v>
      </c>
      <c r="P281" s="1613" t="s">
        <v>1678</v>
      </c>
      <c r="Q281" s="1614"/>
      <c r="R281" s="1615"/>
      <c r="S281" s="908"/>
      <c r="U281" s="471"/>
    </row>
    <row r="282" spans="1:21" ht="16.149999999999999" customHeight="1">
      <c r="A282" s="697">
        <f>ROW()</f>
        <v>282</v>
      </c>
      <c r="B282" s="698"/>
      <c r="C282" s="13"/>
      <c r="D282" s="1337" t="s">
        <v>1680</v>
      </c>
      <c r="E282" s="1344">
        <v>4</v>
      </c>
      <c r="F282" s="1345">
        <v>4</v>
      </c>
      <c r="G282" s="1344">
        <v>4</v>
      </c>
      <c r="H282" s="1344">
        <v>4</v>
      </c>
      <c r="I282" s="1344">
        <v>4</v>
      </c>
      <c r="J282" s="1344">
        <v>4</v>
      </c>
      <c r="K282" s="1344">
        <v>4</v>
      </c>
      <c r="L282" s="1344">
        <v>4</v>
      </c>
      <c r="M282" s="1344">
        <v>4</v>
      </c>
      <c r="N282" s="1344">
        <v>4</v>
      </c>
      <c r="O282" s="1344">
        <v>4</v>
      </c>
      <c r="P282" s="1608"/>
      <c r="Q282" s="1609"/>
      <c r="R282" s="1610"/>
      <c r="S282" s="908"/>
      <c r="U282" s="471"/>
    </row>
    <row r="283" spans="1:21" ht="16.149999999999999" customHeight="1">
      <c r="A283" s="697">
        <f>ROW()</f>
        <v>283</v>
      </c>
      <c r="B283" s="698"/>
      <c r="C283" s="13"/>
      <c r="D283" s="1337" t="s">
        <v>1494</v>
      </c>
      <c r="E283" s="1344">
        <v>174</v>
      </c>
      <c r="F283" s="1345">
        <v>174</v>
      </c>
      <c r="G283" s="1344">
        <v>174</v>
      </c>
      <c r="H283" s="1344">
        <v>174</v>
      </c>
      <c r="I283" s="1344">
        <v>174</v>
      </c>
      <c r="J283" s="1344">
        <v>174</v>
      </c>
      <c r="K283" s="1344">
        <v>174</v>
      </c>
      <c r="L283" s="1344">
        <v>174</v>
      </c>
      <c r="M283" s="1344">
        <v>174</v>
      </c>
      <c r="N283" s="1344">
        <v>174</v>
      </c>
      <c r="O283" s="1344">
        <v>174</v>
      </c>
      <c r="P283" s="1608"/>
      <c r="Q283" s="1609"/>
      <c r="R283" s="1610"/>
      <c r="S283" s="908"/>
      <c r="U283" s="471"/>
    </row>
    <row r="284" spans="1:21" ht="16.149999999999999" customHeight="1">
      <c r="A284" s="697">
        <f>ROW()</f>
        <v>284</v>
      </c>
      <c r="B284" s="698"/>
      <c r="C284" s="13"/>
      <c r="D284" s="1337" t="s">
        <v>1681</v>
      </c>
      <c r="E284" s="1344">
        <v>51</v>
      </c>
      <c r="F284" s="1345">
        <v>51</v>
      </c>
      <c r="G284" s="1344">
        <v>51</v>
      </c>
      <c r="H284" s="1344">
        <v>51</v>
      </c>
      <c r="I284" s="1344">
        <v>51</v>
      </c>
      <c r="J284" s="1344">
        <v>51</v>
      </c>
      <c r="K284" s="1344">
        <v>51</v>
      </c>
      <c r="L284" s="1344">
        <v>51</v>
      </c>
      <c r="M284" s="1344">
        <v>51</v>
      </c>
      <c r="N284" s="1344">
        <v>51</v>
      </c>
      <c r="O284" s="1344">
        <v>51</v>
      </c>
      <c r="P284" s="1608"/>
      <c r="Q284" s="1609"/>
      <c r="R284" s="1610"/>
      <c r="S284" s="908"/>
      <c r="U284" s="471"/>
    </row>
    <row r="285" spans="1:21" ht="30.95" customHeight="1">
      <c r="A285" s="697">
        <f>ROW()</f>
        <v>285</v>
      </c>
      <c r="B285" s="698"/>
      <c r="C285" s="13"/>
      <c r="D285" s="1337" t="s">
        <v>655</v>
      </c>
      <c r="E285" s="1344">
        <v>68</v>
      </c>
      <c r="F285" s="1345">
        <v>68</v>
      </c>
      <c r="G285" s="1344">
        <v>68</v>
      </c>
      <c r="H285" s="1344">
        <v>68</v>
      </c>
      <c r="I285" s="1344">
        <v>68</v>
      </c>
      <c r="J285" s="1344">
        <v>68</v>
      </c>
      <c r="K285" s="1344">
        <v>68</v>
      </c>
      <c r="L285" s="1344">
        <v>68</v>
      </c>
      <c r="M285" s="1344">
        <v>68</v>
      </c>
      <c r="N285" s="1344">
        <v>68</v>
      </c>
      <c r="O285" s="1344">
        <v>68</v>
      </c>
      <c r="P285" s="1613" t="s">
        <v>1678</v>
      </c>
      <c r="Q285" s="1614"/>
      <c r="R285" s="1615"/>
      <c r="S285" s="908"/>
      <c r="U285" s="471"/>
    </row>
    <row r="286" spans="1:21" ht="16.149999999999999" customHeight="1">
      <c r="A286" s="697">
        <f>ROW()</f>
        <v>286</v>
      </c>
      <c r="B286" s="698"/>
      <c r="C286" s="13"/>
      <c r="D286" s="1337" t="s">
        <v>1682</v>
      </c>
      <c r="E286" s="1344">
        <v>5</v>
      </c>
      <c r="F286" s="1345">
        <v>5</v>
      </c>
      <c r="G286" s="1344">
        <v>5</v>
      </c>
      <c r="H286" s="1344">
        <v>5</v>
      </c>
      <c r="I286" s="1344">
        <v>5</v>
      </c>
      <c r="J286" s="1344">
        <v>5</v>
      </c>
      <c r="K286" s="1344">
        <v>5</v>
      </c>
      <c r="L286" s="1344">
        <v>5</v>
      </c>
      <c r="M286" s="1344">
        <v>5</v>
      </c>
      <c r="N286" s="1344">
        <v>5</v>
      </c>
      <c r="O286" s="1344">
        <v>5</v>
      </c>
      <c r="P286" s="1608"/>
      <c r="Q286" s="1609"/>
      <c r="R286" s="1610"/>
      <c r="S286" s="908"/>
      <c r="U286" s="471"/>
    </row>
    <row r="287" spans="1:21" ht="16.149999999999999" customHeight="1">
      <c r="A287" s="697">
        <f>ROW()</f>
        <v>287</v>
      </c>
      <c r="B287" s="698"/>
      <c r="C287" s="13"/>
      <c r="D287" s="1337" t="s">
        <v>1683</v>
      </c>
      <c r="E287" s="1344">
        <v>2</v>
      </c>
      <c r="F287" s="1345">
        <v>2</v>
      </c>
      <c r="G287" s="1344">
        <v>2</v>
      </c>
      <c r="H287" s="1344">
        <v>2</v>
      </c>
      <c r="I287" s="1344">
        <v>2</v>
      </c>
      <c r="J287" s="1344">
        <v>2</v>
      </c>
      <c r="K287" s="1344">
        <v>2</v>
      </c>
      <c r="L287" s="1344">
        <v>2</v>
      </c>
      <c r="M287" s="1344">
        <v>2</v>
      </c>
      <c r="N287" s="1344">
        <v>2</v>
      </c>
      <c r="O287" s="1344">
        <v>2</v>
      </c>
      <c r="P287" s="1608"/>
      <c r="Q287" s="1609"/>
      <c r="R287" s="1610"/>
      <c r="S287" s="908"/>
      <c r="U287" s="471"/>
    </row>
    <row r="288" spans="1:21" ht="16.149999999999999" customHeight="1">
      <c r="A288" s="697">
        <f>ROW()</f>
        <v>288</v>
      </c>
      <c r="B288" s="698"/>
      <c r="C288" s="13"/>
      <c r="D288" s="1337" t="s">
        <v>1684</v>
      </c>
      <c r="E288" s="1344">
        <v>5</v>
      </c>
      <c r="F288" s="1345">
        <v>5</v>
      </c>
      <c r="G288" s="1344">
        <v>5</v>
      </c>
      <c r="H288" s="1344">
        <v>5</v>
      </c>
      <c r="I288" s="1344">
        <v>5</v>
      </c>
      <c r="J288" s="1344">
        <v>5</v>
      </c>
      <c r="K288" s="1344">
        <v>5</v>
      </c>
      <c r="L288" s="1344">
        <v>5</v>
      </c>
      <c r="M288" s="1344">
        <v>5</v>
      </c>
      <c r="N288" s="1344">
        <v>5</v>
      </c>
      <c r="O288" s="1344">
        <v>5</v>
      </c>
      <c r="P288" s="1608"/>
      <c r="Q288" s="1609"/>
      <c r="R288" s="1610"/>
      <c r="S288" s="908"/>
      <c r="U288" s="471"/>
    </row>
    <row r="289" spans="1:21" ht="16.149999999999999" customHeight="1">
      <c r="A289" s="697">
        <f>ROW()</f>
        <v>289</v>
      </c>
      <c r="B289" s="698"/>
      <c r="C289" s="13"/>
      <c r="D289" s="1337" t="s">
        <v>637</v>
      </c>
      <c r="E289" s="1344">
        <v>156</v>
      </c>
      <c r="F289" s="1345">
        <v>156</v>
      </c>
      <c r="G289" s="1344">
        <v>156</v>
      </c>
      <c r="H289" s="1344">
        <v>156</v>
      </c>
      <c r="I289" s="1344">
        <v>156</v>
      </c>
      <c r="J289" s="1344">
        <v>156</v>
      </c>
      <c r="K289" s="1344">
        <v>156</v>
      </c>
      <c r="L289" s="1344">
        <v>156</v>
      </c>
      <c r="M289" s="1344">
        <v>156</v>
      </c>
      <c r="N289" s="1344">
        <v>156</v>
      </c>
      <c r="O289" s="1344">
        <v>156</v>
      </c>
      <c r="P289" s="1608"/>
      <c r="Q289" s="1609"/>
      <c r="R289" s="1610"/>
      <c r="S289" s="908"/>
      <c r="U289" s="471"/>
    </row>
    <row r="290" spans="1:21" ht="16.149999999999999" customHeight="1">
      <c r="A290" s="697">
        <f>ROW()</f>
        <v>290</v>
      </c>
      <c r="B290" s="698"/>
      <c r="C290" s="13"/>
      <c r="D290" s="1337" t="s">
        <v>1685</v>
      </c>
      <c r="E290" s="1344">
        <v>13</v>
      </c>
      <c r="F290" s="1345">
        <v>13</v>
      </c>
      <c r="G290" s="1344">
        <v>13</v>
      </c>
      <c r="H290" s="1344">
        <v>13</v>
      </c>
      <c r="I290" s="1344">
        <v>13</v>
      </c>
      <c r="J290" s="1344">
        <v>13</v>
      </c>
      <c r="K290" s="1344">
        <v>13</v>
      </c>
      <c r="L290" s="1344">
        <v>13</v>
      </c>
      <c r="M290" s="1344">
        <v>13</v>
      </c>
      <c r="N290" s="1344">
        <v>13</v>
      </c>
      <c r="O290" s="1344">
        <v>13</v>
      </c>
      <c r="P290" s="1608"/>
      <c r="Q290" s="1609"/>
      <c r="R290" s="1610"/>
      <c r="S290" s="908"/>
      <c r="U290" s="471"/>
    </row>
    <row r="291" spans="1:21" ht="16.149999999999999" customHeight="1">
      <c r="A291" s="697">
        <f>ROW()</f>
        <v>291</v>
      </c>
      <c r="B291" s="698"/>
      <c r="C291" s="13"/>
      <c r="D291" s="1337" t="s">
        <v>1686</v>
      </c>
      <c r="E291" s="1321">
        <v>0</v>
      </c>
      <c r="F291" s="1321">
        <v>0</v>
      </c>
      <c r="G291" s="1344">
        <v>200</v>
      </c>
      <c r="H291" s="1344">
        <v>200</v>
      </c>
      <c r="I291" s="1344">
        <v>200</v>
      </c>
      <c r="J291" s="1344">
        <v>200</v>
      </c>
      <c r="K291" s="1344">
        <v>200</v>
      </c>
      <c r="L291" s="1344">
        <v>200</v>
      </c>
      <c r="M291" s="1344">
        <v>200</v>
      </c>
      <c r="N291" s="1344">
        <v>200</v>
      </c>
      <c r="O291" s="1344">
        <v>200</v>
      </c>
      <c r="P291" s="1608"/>
      <c r="Q291" s="1609"/>
      <c r="R291" s="1610"/>
      <c r="S291" s="908"/>
      <c r="U291" s="471"/>
    </row>
    <row r="292" spans="1:21" ht="16.149999999999999" customHeight="1">
      <c r="A292" s="697">
        <f>ROW()</f>
        <v>292</v>
      </c>
      <c r="B292" s="698"/>
      <c r="C292" s="13"/>
      <c r="D292" s="1337" t="s">
        <v>1687</v>
      </c>
      <c r="E292" s="1344">
        <v>1</v>
      </c>
      <c r="F292" s="1345">
        <v>1</v>
      </c>
      <c r="G292" s="1344">
        <v>1</v>
      </c>
      <c r="H292" s="1344">
        <v>1</v>
      </c>
      <c r="I292" s="1344">
        <v>1</v>
      </c>
      <c r="J292" s="1344">
        <v>1</v>
      </c>
      <c r="K292" s="1344">
        <v>1</v>
      </c>
      <c r="L292" s="1344">
        <v>1</v>
      </c>
      <c r="M292" s="1344">
        <v>1</v>
      </c>
      <c r="N292" s="1344">
        <v>1</v>
      </c>
      <c r="O292" s="1344">
        <v>1</v>
      </c>
      <c r="P292" s="1608"/>
      <c r="Q292" s="1609"/>
      <c r="R292" s="1610"/>
      <c r="S292" s="908"/>
      <c r="U292" s="471"/>
    </row>
    <row r="293" spans="1:21" ht="16.149999999999999" customHeight="1">
      <c r="A293" s="697">
        <f>ROW()</f>
        <v>293</v>
      </c>
      <c r="B293" s="698"/>
      <c r="C293" s="13"/>
      <c r="D293" s="1337" t="s">
        <v>1688</v>
      </c>
      <c r="E293" s="1344">
        <v>8</v>
      </c>
      <c r="F293" s="1345">
        <v>8</v>
      </c>
      <c r="G293" s="1344">
        <v>8</v>
      </c>
      <c r="H293" s="1344">
        <v>8</v>
      </c>
      <c r="I293" s="1344">
        <v>8</v>
      </c>
      <c r="J293" s="1344">
        <v>8</v>
      </c>
      <c r="K293" s="1344">
        <v>8</v>
      </c>
      <c r="L293" s="1344">
        <v>8</v>
      </c>
      <c r="M293" s="1344">
        <v>8</v>
      </c>
      <c r="N293" s="1344">
        <v>8</v>
      </c>
      <c r="O293" s="1344">
        <v>8</v>
      </c>
      <c r="P293" s="1613" t="s">
        <v>1689</v>
      </c>
      <c r="Q293" s="1614"/>
      <c r="R293" s="1615"/>
      <c r="S293" s="908"/>
      <c r="U293" s="471"/>
    </row>
    <row r="294" spans="1:21" ht="16.149999999999999" customHeight="1">
      <c r="A294" s="697">
        <f>ROW()</f>
        <v>294</v>
      </c>
      <c r="B294" s="698"/>
      <c r="C294" s="13"/>
      <c r="D294" s="1337" t="s">
        <v>1690</v>
      </c>
      <c r="E294" s="1344">
        <v>9</v>
      </c>
      <c r="F294" s="1345">
        <v>9</v>
      </c>
      <c r="G294" s="1344">
        <v>9</v>
      </c>
      <c r="H294" s="1344">
        <v>9</v>
      </c>
      <c r="I294" s="1344">
        <v>9</v>
      </c>
      <c r="J294" s="1344">
        <v>9</v>
      </c>
      <c r="K294" s="1344">
        <v>9</v>
      </c>
      <c r="L294" s="1344">
        <v>9</v>
      </c>
      <c r="M294" s="1344">
        <v>9</v>
      </c>
      <c r="N294" s="1344">
        <v>9</v>
      </c>
      <c r="O294" s="1344">
        <v>9</v>
      </c>
      <c r="P294" s="1608"/>
      <c r="Q294" s="1609"/>
      <c r="R294" s="1610"/>
      <c r="S294" s="908"/>
      <c r="U294" s="471"/>
    </row>
    <row r="295" spans="1:21" ht="16.149999999999999" customHeight="1">
      <c r="A295" s="697">
        <f>ROW()</f>
        <v>295</v>
      </c>
      <c r="B295" s="698"/>
      <c r="C295" s="13"/>
      <c r="D295" s="1337" t="s">
        <v>1691</v>
      </c>
      <c r="E295" s="1344">
        <v>3</v>
      </c>
      <c r="F295" s="1345">
        <v>3</v>
      </c>
      <c r="G295" s="1344">
        <v>3</v>
      </c>
      <c r="H295" s="1344">
        <v>3</v>
      </c>
      <c r="I295" s="1344">
        <v>3</v>
      </c>
      <c r="J295" s="1344">
        <v>3</v>
      </c>
      <c r="K295" s="1344">
        <v>3</v>
      </c>
      <c r="L295" s="1344">
        <v>3</v>
      </c>
      <c r="M295" s="1344">
        <v>3</v>
      </c>
      <c r="N295" s="1344">
        <v>3</v>
      </c>
      <c r="O295" s="1344">
        <v>3</v>
      </c>
      <c r="P295" s="1608"/>
      <c r="Q295" s="1609"/>
      <c r="R295" s="1610"/>
      <c r="S295" s="908"/>
      <c r="U295" s="471"/>
    </row>
    <row r="296" spans="1:21" ht="16.149999999999999" customHeight="1">
      <c r="A296" s="697">
        <f>ROW()</f>
        <v>296</v>
      </c>
      <c r="B296" s="698"/>
      <c r="C296" s="13"/>
      <c r="D296" s="1337" t="s">
        <v>1692</v>
      </c>
      <c r="E296" s="1344">
        <v>1</v>
      </c>
      <c r="F296" s="1345">
        <v>1</v>
      </c>
      <c r="G296" s="1344">
        <v>1</v>
      </c>
      <c r="H296" s="1344">
        <v>1</v>
      </c>
      <c r="I296" s="1344">
        <v>1</v>
      </c>
      <c r="J296" s="1344">
        <v>1</v>
      </c>
      <c r="K296" s="1344">
        <v>1</v>
      </c>
      <c r="L296" s="1344">
        <v>1</v>
      </c>
      <c r="M296" s="1344">
        <v>1</v>
      </c>
      <c r="N296" s="1344">
        <v>1</v>
      </c>
      <c r="O296" s="1344">
        <v>1</v>
      </c>
      <c r="P296" s="1608"/>
      <c r="Q296" s="1609"/>
      <c r="R296" s="1610"/>
      <c r="S296" s="908"/>
      <c r="U296" s="471"/>
    </row>
    <row r="297" spans="1:21" ht="16.149999999999999" customHeight="1">
      <c r="A297" s="697">
        <f>ROW()</f>
        <v>297</v>
      </c>
      <c r="B297" s="698"/>
      <c r="C297" s="13"/>
      <c r="D297" s="1337" t="s">
        <v>700</v>
      </c>
      <c r="E297" s="1344">
        <v>143</v>
      </c>
      <c r="F297" s="1345">
        <v>143</v>
      </c>
      <c r="G297" s="1344">
        <v>143</v>
      </c>
      <c r="H297" s="1344">
        <v>143</v>
      </c>
      <c r="I297" s="1344">
        <v>143</v>
      </c>
      <c r="J297" s="1344">
        <v>143</v>
      </c>
      <c r="K297" s="1344">
        <v>143</v>
      </c>
      <c r="L297" s="1344">
        <v>143</v>
      </c>
      <c r="M297" s="1344">
        <v>143</v>
      </c>
      <c r="N297" s="1344">
        <v>143</v>
      </c>
      <c r="O297" s="1344">
        <v>143</v>
      </c>
      <c r="P297" s="1608"/>
      <c r="Q297" s="1609"/>
      <c r="R297" s="1610"/>
      <c r="S297" s="908"/>
      <c r="U297" s="471"/>
    </row>
    <row r="298" spans="1:21" ht="16.149999999999999" customHeight="1">
      <c r="A298" s="697">
        <f>ROW()</f>
        <v>298</v>
      </c>
      <c r="B298" s="698"/>
      <c r="C298" s="13"/>
      <c r="D298" s="1337" t="s">
        <v>1693</v>
      </c>
      <c r="E298" s="1344">
        <v>60</v>
      </c>
      <c r="F298" s="1345">
        <v>60</v>
      </c>
      <c r="G298" s="1344">
        <v>60</v>
      </c>
      <c r="H298" s="1344">
        <v>60</v>
      </c>
      <c r="I298" s="1344">
        <v>60</v>
      </c>
      <c r="J298" s="1344">
        <v>60</v>
      </c>
      <c r="K298" s="1344">
        <v>60</v>
      </c>
      <c r="L298" s="1344">
        <v>60</v>
      </c>
      <c r="M298" s="1344">
        <v>60</v>
      </c>
      <c r="N298" s="1344">
        <v>60</v>
      </c>
      <c r="O298" s="1344">
        <v>60</v>
      </c>
      <c r="P298" s="1608"/>
      <c r="Q298" s="1609"/>
      <c r="R298" s="1610"/>
      <c r="S298" s="908"/>
      <c r="U298" s="471"/>
    </row>
    <row r="299" spans="1:21" ht="16.149999999999999" customHeight="1">
      <c r="A299" s="697">
        <f>ROW()</f>
        <v>299</v>
      </c>
      <c r="B299" s="698"/>
      <c r="C299" s="13"/>
      <c r="D299" s="1337" t="s">
        <v>1694</v>
      </c>
      <c r="E299" s="1344">
        <v>11</v>
      </c>
      <c r="F299" s="1345">
        <v>11</v>
      </c>
      <c r="G299" s="1344">
        <v>11</v>
      </c>
      <c r="H299" s="1344">
        <v>11</v>
      </c>
      <c r="I299" s="1344">
        <v>11</v>
      </c>
      <c r="J299" s="1344">
        <v>11</v>
      </c>
      <c r="K299" s="1344">
        <v>11</v>
      </c>
      <c r="L299" s="1344">
        <v>11</v>
      </c>
      <c r="M299" s="1344">
        <v>11</v>
      </c>
      <c r="N299" s="1344">
        <v>11</v>
      </c>
      <c r="O299" s="1344">
        <v>11</v>
      </c>
      <c r="P299" s="1608"/>
      <c r="Q299" s="1609"/>
      <c r="R299" s="1610"/>
      <c r="S299" s="908"/>
      <c r="U299" s="471"/>
    </row>
    <row r="300" spans="1:21" ht="16.149999999999999" customHeight="1">
      <c r="A300" s="697">
        <f>ROW()</f>
        <v>300</v>
      </c>
      <c r="B300" s="698"/>
      <c r="C300" s="13"/>
      <c r="D300" s="1337" t="s">
        <v>1695</v>
      </c>
      <c r="E300" s="1321">
        <v>0</v>
      </c>
      <c r="F300" s="1345">
        <v>13</v>
      </c>
      <c r="G300" s="1344">
        <v>13</v>
      </c>
      <c r="H300" s="1344">
        <v>13</v>
      </c>
      <c r="I300" s="1344">
        <v>13</v>
      </c>
      <c r="J300" s="1344">
        <v>13</v>
      </c>
      <c r="K300" s="1344">
        <v>13</v>
      </c>
      <c r="L300" s="1344">
        <v>13</v>
      </c>
      <c r="M300" s="1344">
        <v>13</v>
      </c>
      <c r="N300" s="1344">
        <v>13</v>
      </c>
      <c r="O300" s="1344">
        <v>13</v>
      </c>
      <c r="P300" s="1613" t="s">
        <v>1696</v>
      </c>
      <c r="Q300" s="1614"/>
      <c r="R300" s="1615"/>
      <c r="S300" s="908"/>
      <c r="U300" s="471"/>
    </row>
    <row r="301" spans="1:21" ht="16.149999999999999" customHeight="1">
      <c r="A301" s="697">
        <f>ROW()</f>
        <v>301</v>
      </c>
      <c r="B301" s="698"/>
      <c r="C301" s="13"/>
      <c r="D301" s="1337" t="s">
        <v>1697</v>
      </c>
      <c r="E301" s="1344">
        <v>1</v>
      </c>
      <c r="F301" s="1345">
        <v>1</v>
      </c>
      <c r="G301" s="1344">
        <v>1</v>
      </c>
      <c r="H301" s="1344">
        <v>1</v>
      </c>
      <c r="I301" s="1344">
        <v>1</v>
      </c>
      <c r="J301" s="1344">
        <v>1</v>
      </c>
      <c r="K301" s="1344">
        <v>1</v>
      </c>
      <c r="L301" s="1344">
        <v>1</v>
      </c>
      <c r="M301" s="1344">
        <v>1</v>
      </c>
      <c r="N301" s="1344">
        <v>1</v>
      </c>
      <c r="O301" s="1344">
        <v>1</v>
      </c>
      <c r="P301" s="1608"/>
      <c r="Q301" s="1609"/>
      <c r="R301" s="1610"/>
      <c r="S301" s="908"/>
      <c r="U301" s="471"/>
    </row>
    <row r="302" spans="1:21" ht="16.149999999999999" customHeight="1">
      <c r="A302" s="697">
        <f>ROW()</f>
        <v>302</v>
      </c>
      <c r="B302" s="698"/>
      <c r="C302" s="13"/>
      <c r="D302" s="1337" t="s">
        <v>1698</v>
      </c>
      <c r="E302" s="1344">
        <v>3</v>
      </c>
      <c r="F302" s="1345">
        <v>3</v>
      </c>
      <c r="G302" s="1344">
        <v>3</v>
      </c>
      <c r="H302" s="1344">
        <v>3</v>
      </c>
      <c r="I302" s="1344">
        <v>3</v>
      </c>
      <c r="J302" s="1344">
        <v>3</v>
      </c>
      <c r="K302" s="1344">
        <v>3</v>
      </c>
      <c r="L302" s="1344">
        <v>3</v>
      </c>
      <c r="M302" s="1344">
        <v>3</v>
      </c>
      <c r="N302" s="1344">
        <v>3</v>
      </c>
      <c r="O302" s="1344">
        <v>3</v>
      </c>
      <c r="P302" s="1608"/>
      <c r="Q302" s="1609"/>
      <c r="R302" s="1610"/>
      <c r="S302" s="908"/>
      <c r="U302" s="471"/>
    </row>
    <row r="303" spans="1:21" ht="16.149999999999999" customHeight="1">
      <c r="A303" s="697">
        <f>ROW()</f>
        <v>303</v>
      </c>
      <c r="B303" s="698"/>
      <c r="C303" s="13"/>
      <c r="D303" s="1337" t="s">
        <v>1699</v>
      </c>
      <c r="E303" s="1344">
        <v>2</v>
      </c>
      <c r="F303" s="1345">
        <v>2</v>
      </c>
      <c r="G303" s="1344">
        <v>2</v>
      </c>
      <c r="H303" s="1344">
        <v>2</v>
      </c>
      <c r="I303" s="1344">
        <v>2</v>
      </c>
      <c r="J303" s="1344">
        <v>2</v>
      </c>
      <c r="K303" s="1344">
        <v>2</v>
      </c>
      <c r="L303" s="1344">
        <v>2</v>
      </c>
      <c r="M303" s="1344">
        <v>2</v>
      </c>
      <c r="N303" s="1344">
        <v>2</v>
      </c>
      <c r="O303" s="1344">
        <v>2</v>
      </c>
      <c r="P303" s="1608"/>
      <c r="Q303" s="1609"/>
      <c r="R303" s="1610"/>
      <c r="S303" s="908"/>
      <c r="U303" s="471"/>
    </row>
    <row r="304" spans="1:21" ht="16.149999999999999" customHeight="1">
      <c r="A304" s="697">
        <f>ROW()</f>
        <v>304</v>
      </c>
      <c r="B304" s="698"/>
      <c r="C304" s="13"/>
      <c r="D304" s="1337" t="s">
        <v>1700</v>
      </c>
      <c r="E304" s="1344">
        <v>32</v>
      </c>
      <c r="F304" s="1345">
        <v>32</v>
      </c>
      <c r="G304" s="1344">
        <v>32</v>
      </c>
      <c r="H304" s="1344">
        <v>32</v>
      </c>
      <c r="I304" s="1344">
        <v>32</v>
      </c>
      <c r="J304" s="1344">
        <v>32</v>
      </c>
      <c r="K304" s="1344">
        <v>32</v>
      </c>
      <c r="L304" s="1344">
        <v>32</v>
      </c>
      <c r="M304" s="1344">
        <v>32</v>
      </c>
      <c r="N304" s="1344">
        <v>32</v>
      </c>
      <c r="O304" s="1344">
        <v>32</v>
      </c>
      <c r="P304" s="1608"/>
      <c r="Q304" s="1609"/>
      <c r="R304" s="1610"/>
      <c r="S304" s="908"/>
      <c r="U304" s="471"/>
    </row>
    <row r="305" spans="1:21" ht="16.149999999999999" customHeight="1">
      <c r="A305" s="697">
        <f>ROW()</f>
        <v>305</v>
      </c>
      <c r="B305" s="698"/>
      <c r="C305" s="13"/>
      <c r="D305" s="1337" t="s">
        <v>1701</v>
      </c>
      <c r="E305" s="1344">
        <v>1</v>
      </c>
      <c r="F305" s="1345">
        <v>1</v>
      </c>
      <c r="G305" s="1344">
        <v>1</v>
      </c>
      <c r="H305" s="1344">
        <v>1</v>
      </c>
      <c r="I305" s="1344">
        <v>1</v>
      </c>
      <c r="J305" s="1344">
        <v>1</v>
      </c>
      <c r="K305" s="1344">
        <v>1</v>
      </c>
      <c r="L305" s="1344">
        <v>1</v>
      </c>
      <c r="M305" s="1344">
        <v>1</v>
      </c>
      <c r="N305" s="1344">
        <v>1</v>
      </c>
      <c r="O305" s="1344">
        <v>1</v>
      </c>
      <c r="P305" s="1608"/>
      <c r="Q305" s="1609"/>
      <c r="R305" s="1610"/>
      <c r="S305" s="908"/>
      <c r="U305" s="471"/>
    </row>
    <row r="306" spans="1:21" ht="16.149999999999999" customHeight="1">
      <c r="A306" s="697">
        <f>ROW()</f>
        <v>306</v>
      </c>
      <c r="B306" s="698"/>
      <c r="C306" s="13"/>
      <c r="D306" s="1337" t="s">
        <v>1702</v>
      </c>
      <c r="E306" s="1344">
        <v>3</v>
      </c>
      <c r="F306" s="1345">
        <v>3</v>
      </c>
      <c r="G306" s="1344">
        <v>3</v>
      </c>
      <c r="H306" s="1344">
        <v>3</v>
      </c>
      <c r="I306" s="1344">
        <v>3</v>
      </c>
      <c r="J306" s="1344">
        <v>3</v>
      </c>
      <c r="K306" s="1344">
        <v>3</v>
      </c>
      <c r="L306" s="1344">
        <v>3</v>
      </c>
      <c r="M306" s="1344">
        <v>3</v>
      </c>
      <c r="N306" s="1344">
        <v>3</v>
      </c>
      <c r="O306" s="1344">
        <v>3</v>
      </c>
      <c r="P306" s="1608"/>
      <c r="Q306" s="1609"/>
      <c r="R306" s="1610"/>
      <c r="S306" s="908"/>
      <c r="U306" s="471"/>
    </row>
    <row r="307" spans="1:21" ht="16.149999999999999" customHeight="1">
      <c r="A307" s="697">
        <f>ROW()</f>
        <v>307</v>
      </c>
      <c r="B307" s="698"/>
      <c r="C307" s="13"/>
      <c r="D307" s="1337" t="s">
        <v>1703</v>
      </c>
      <c r="E307" s="1344">
        <v>2</v>
      </c>
      <c r="F307" s="1345">
        <v>2</v>
      </c>
      <c r="G307" s="1344">
        <v>2</v>
      </c>
      <c r="H307" s="1344">
        <v>2</v>
      </c>
      <c r="I307" s="1344">
        <v>2</v>
      </c>
      <c r="J307" s="1344">
        <v>2</v>
      </c>
      <c r="K307" s="1344">
        <v>2</v>
      </c>
      <c r="L307" s="1344">
        <v>2</v>
      </c>
      <c r="M307" s="1344">
        <v>2</v>
      </c>
      <c r="N307" s="1344">
        <v>2</v>
      </c>
      <c r="O307" s="1344">
        <v>2</v>
      </c>
      <c r="P307" s="1608"/>
      <c r="Q307" s="1609"/>
      <c r="R307" s="1610"/>
      <c r="S307" s="908"/>
      <c r="U307" s="471"/>
    </row>
    <row r="308" spans="1:21" ht="16.149999999999999" customHeight="1">
      <c r="A308" s="697">
        <f>ROW()</f>
        <v>308</v>
      </c>
      <c r="B308" s="698"/>
      <c r="C308" s="13"/>
      <c r="D308" s="1337" t="s">
        <v>1704</v>
      </c>
      <c r="E308" s="1344">
        <v>7</v>
      </c>
      <c r="F308" s="1345">
        <v>7</v>
      </c>
      <c r="G308" s="1344">
        <v>7</v>
      </c>
      <c r="H308" s="1344">
        <v>7</v>
      </c>
      <c r="I308" s="1344">
        <v>7</v>
      </c>
      <c r="J308" s="1344">
        <v>7</v>
      </c>
      <c r="K308" s="1344">
        <v>7</v>
      </c>
      <c r="L308" s="1344">
        <v>7</v>
      </c>
      <c r="M308" s="1344">
        <v>7</v>
      </c>
      <c r="N308" s="1344">
        <v>7</v>
      </c>
      <c r="O308" s="1344">
        <v>7</v>
      </c>
      <c r="P308" s="1608"/>
      <c r="Q308" s="1609"/>
      <c r="R308" s="1610"/>
      <c r="S308" s="908"/>
      <c r="U308" s="471"/>
    </row>
    <row r="309" spans="1:21" ht="16.149999999999999" customHeight="1">
      <c r="A309" s="697">
        <f>ROW()</f>
        <v>309</v>
      </c>
      <c r="B309" s="698"/>
      <c r="C309" s="13"/>
      <c r="D309" s="1337" t="s">
        <v>1705</v>
      </c>
      <c r="E309" s="1344">
        <v>1</v>
      </c>
      <c r="F309" s="1345">
        <v>1</v>
      </c>
      <c r="G309" s="1344">
        <v>1</v>
      </c>
      <c r="H309" s="1344">
        <v>1</v>
      </c>
      <c r="I309" s="1344">
        <v>1</v>
      </c>
      <c r="J309" s="1344">
        <v>1</v>
      </c>
      <c r="K309" s="1344">
        <v>1</v>
      </c>
      <c r="L309" s="1344">
        <v>1</v>
      </c>
      <c r="M309" s="1344">
        <v>1</v>
      </c>
      <c r="N309" s="1344">
        <v>1</v>
      </c>
      <c r="O309" s="1344">
        <v>1</v>
      </c>
      <c r="P309" s="1608"/>
      <c r="Q309" s="1609"/>
      <c r="R309" s="1610"/>
      <c r="S309" s="908"/>
      <c r="U309" s="471"/>
    </row>
    <row r="310" spans="1:21" ht="16.149999999999999" customHeight="1">
      <c r="A310" s="697">
        <f>ROW()</f>
        <v>310</v>
      </c>
      <c r="B310" s="698"/>
      <c r="C310" s="13"/>
      <c r="D310" s="1337" t="s">
        <v>1706</v>
      </c>
      <c r="E310" s="1344">
        <v>3</v>
      </c>
      <c r="F310" s="1345">
        <v>3</v>
      </c>
      <c r="G310" s="1344">
        <v>3</v>
      </c>
      <c r="H310" s="1344">
        <v>3</v>
      </c>
      <c r="I310" s="1344">
        <v>3</v>
      </c>
      <c r="J310" s="1344">
        <v>3</v>
      </c>
      <c r="K310" s="1344">
        <v>3</v>
      </c>
      <c r="L310" s="1344">
        <v>3</v>
      </c>
      <c r="M310" s="1344">
        <v>3</v>
      </c>
      <c r="N310" s="1344">
        <v>3</v>
      </c>
      <c r="O310" s="1344">
        <v>3</v>
      </c>
      <c r="P310" s="1608"/>
      <c r="Q310" s="1609"/>
      <c r="R310" s="1610"/>
      <c r="S310" s="908"/>
      <c r="U310" s="471"/>
    </row>
    <row r="311" spans="1:21" ht="32.450000000000003" customHeight="1">
      <c r="A311" s="697">
        <f>ROW()</f>
        <v>311</v>
      </c>
      <c r="B311" s="698"/>
      <c r="C311" s="13"/>
      <c r="D311" s="1337" t="s">
        <v>1707</v>
      </c>
      <c r="E311" s="1344">
        <v>10</v>
      </c>
      <c r="F311" s="1345">
        <v>10</v>
      </c>
      <c r="G311" s="1344">
        <v>10</v>
      </c>
      <c r="H311" s="1344">
        <v>10</v>
      </c>
      <c r="I311" s="1344">
        <v>10</v>
      </c>
      <c r="J311" s="1344">
        <v>10</v>
      </c>
      <c r="K311" s="1344">
        <v>10</v>
      </c>
      <c r="L311" s="1344">
        <v>10</v>
      </c>
      <c r="M311" s="1344">
        <v>10</v>
      </c>
      <c r="N311" s="1344">
        <v>10</v>
      </c>
      <c r="O311" s="1344">
        <v>10</v>
      </c>
      <c r="P311" s="1613" t="s">
        <v>1708</v>
      </c>
      <c r="Q311" s="1614"/>
      <c r="R311" s="1615"/>
      <c r="S311" s="908"/>
      <c r="U311" s="471"/>
    </row>
    <row r="312" spans="1:21" ht="16.149999999999999" customHeight="1">
      <c r="A312" s="697">
        <f>ROW()</f>
        <v>312</v>
      </c>
      <c r="B312" s="698"/>
      <c r="C312" s="13"/>
      <c r="D312" s="1337" t="s">
        <v>1709</v>
      </c>
      <c r="E312" s="1344">
        <v>5</v>
      </c>
      <c r="F312" s="1345">
        <v>5</v>
      </c>
      <c r="G312" s="1344">
        <v>5</v>
      </c>
      <c r="H312" s="1344">
        <v>5</v>
      </c>
      <c r="I312" s="1344">
        <v>5</v>
      </c>
      <c r="J312" s="1344">
        <v>5</v>
      </c>
      <c r="K312" s="1344">
        <v>5</v>
      </c>
      <c r="L312" s="1344">
        <v>5</v>
      </c>
      <c r="M312" s="1344">
        <v>5</v>
      </c>
      <c r="N312" s="1344">
        <v>5</v>
      </c>
      <c r="O312" s="1344">
        <v>5</v>
      </c>
      <c r="P312" s="1608"/>
      <c r="Q312" s="1609"/>
      <c r="R312" s="1610"/>
      <c r="S312" s="908"/>
      <c r="U312" s="471"/>
    </row>
    <row r="313" spans="1:21" ht="16.149999999999999" customHeight="1">
      <c r="A313" s="697">
        <f>ROW()</f>
        <v>313</v>
      </c>
      <c r="B313" s="698"/>
      <c r="C313" s="13"/>
      <c r="D313" s="1337" t="s">
        <v>1710</v>
      </c>
      <c r="E313" s="1344">
        <v>5</v>
      </c>
      <c r="F313" s="1345">
        <v>5</v>
      </c>
      <c r="G313" s="1344">
        <v>5</v>
      </c>
      <c r="H313" s="1344">
        <v>5</v>
      </c>
      <c r="I313" s="1344">
        <v>5</v>
      </c>
      <c r="J313" s="1344">
        <v>5</v>
      </c>
      <c r="K313" s="1344">
        <v>5</v>
      </c>
      <c r="L313" s="1344">
        <v>5</v>
      </c>
      <c r="M313" s="1344">
        <v>5</v>
      </c>
      <c r="N313" s="1344">
        <v>5</v>
      </c>
      <c r="O313" s="1344">
        <v>5</v>
      </c>
      <c r="P313" s="1608"/>
      <c r="Q313" s="1609"/>
      <c r="R313" s="1610"/>
      <c r="S313" s="908"/>
      <c r="U313" s="471"/>
    </row>
    <row r="314" spans="1:21" ht="16.149999999999999" customHeight="1">
      <c r="A314" s="697">
        <f>ROW()</f>
        <v>314</v>
      </c>
      <c r="B314" s="698"/>
      <c r="C314" s="13"/>
      <c r="D314" s="1337" t="s">
        <v>1711</v>
      </c>
      <c r="E314" s="1344">
        <v>25</v>
      </c>
      <c r="F314" s="1345">
        <v>25</v>
      </c>
      <c r="G314" s="1344">
        <v>25</v>
      </c>
      <c r="H314" s="1344">
        <v>25</v>
      </c>
      <c r="I314" s="1344">
        <v>25</v>
      </c>
      <c r="J314" s="1344">
        <v>25</v>
      </c>
      <c r="K314" s="1344">
        <v>25</v>
      </c>
      <c r="L314" s="1344">
        <v>25</v>
      </c>
      <c r="M314" s="1344">
        <v>25</v>
      </c>
      <c r="N314" s="1344">
        <v>25</v>
      </c>
      <c r="O314" s="1344">
        <v>25</v>
      </c>
      <c r="P314" s="1608"/>
      <c r="Q314" s="1609"/>
      <c r="R314" s="1610"/>
      <c r="S314" s="908"/>
      <c r="U314" s="471"/>
    </row>
    <row r="315" spans="1:21" ht="16.149999999999999" customHeight="1">
      <c r="A315" s="697">
        <f>ROW()</f>
        <v>315</v>
      </c>
      <c r="B315" s="698"/>
      <c r="C315" s="13"/>
      <c r="D315" s="1337" t="s">
        <v>1712</v>
      </c>
      <c r="E315" s="1344">
        <v>47</v>
      </c>
      <c r="F315" s="1345">
        <v>47</v>
      </c>
      <c r="G315" s="1344">
        <v>47</v>
      </c>
      <c r="H315" s="1344">
        <v>47</v>
      </c>
      <c r="I315" s="1344">
        <v>47</v>
      </c>
      <c r="J315" s="1344">
        <v>47</v>
      </c>
      <c r="K315" s="1344">
        <v>47</v>
      </c>
      <c r="L315" s="1344">
        <v>47</v>
      </c>
      <c r="M315" s="1344">
        <v>47</v>
      </c>
      <c r="N315" s="1344">
        <v>47</v>
      </c>
      <c r="O315" s="1344">
        <v>47</v>
      </c>
      <c r="P315" s="1608"/>
      <c r="Q315" s="1609"/>
      <c r="R315" s="1610"/>
      <c r="S315" s="908"/>
      <c r="U315" s="471"/>
    </row>
    <row r="316" spans="1:21" ht="16.149999999999999" customHeight="1">
      <c r="A316" s="697">
        <f>ROW()</f>
        <v>316</v>
      </c>
      <c r="B316" s="698"/>
      <c r="C316" s="13"/>
      <c r="D316" s="1337" t="s">
        <v>1713</v>
      </c>
      <c r="E316" s="1344">
        <v>2</v>
      </c>
      <c r="F316" s="1345">
        <v>2</v>
      </c>
      <c r="G316" s="1344">
        <v>2</v>
      </c>
      <c r="H316" s="1344">
        <v>2</v>
      </c>
      <c r="I316" s="1344">
        <v>2</v>
      </c>
      <c r="J316" s="1344">
        <v>2</v>
      </c>
      <c r="K316" s="1344">
        <v>2</v>
      </c>
      <c r="L316" s="1344">
        <v>2</v>
      </c>
      <c r="M316" s="1344">
        <v>2</v>
      </c>
      <c r="N316" s="1344">
        <v>2</v>
      </c>
      <c r="O316" s="1344">
        <v>2</v>
      </c>
      <c r="P316" s="1608"/>
      <c r="Q316" s="1609"/>
      <c r="R316" s="1610"/>
      <c r="S316" s="908"/>
      <c r="U316" s="471"/>
    </row>
    <row r="317" spans="1:21" ht="16.149999999999999" customHeight="1">
      <c r="A317" s="697">
        <f>ROW()</f>
        <v>317</v>
      </c>
      <c r="B317" s="698"/>
      <c r="C317" s="13"/>
      <c r="D317" s="1337" t="s">
        <v>797</v>
      </c>
      <c r="E317" s="1344">
        <v>41</v>
      </c>
      <c r="F317" s="1345">
        <v>42</v>
      </c>
      <c r="G317" s="1344">
        <v>42</v>
      </c>
      <c r="H317" s="1344">
        <v>44</v>
      </c>
      <c r="I317" s="1344">
        <v>44</v>
      </c>
      <c r="J317" s="1344">
        <v>44</v>
      </c>
      <c r="K317" s="1344">
        <v>44</v>
      </c>
      <c r="L317" s="1344">
        <v>44</v>
      </c>
      <c r="M317" s="1344">
        <v>44</v>
      </c>
      <c r="N317" s="1344">
        <v>44</v>
      </c>
      <c r="O317" s="1344">
        <v>44</v>
      </c>
      <c r="P317" s="1608"/>
      <c r="Q317" s="1609"/>
      <c r="R317" s="1610"/>
      <c r="S317" s="908"/>
      <c r="U317" s="471"/>
    </row>
    <row r="318" spans="1:21" ht="16.149999999999999" customHeight="1">
      <c r="A318" s="697">
        <f>ROW()</f>
        <v>318</v>
      </c>
      <c r="B318" s="698"/>
      <c r="C318" s="13"/>
      <c r="D318" s="1337" t="s">
        <v>1714</v>
      </c>
      <c r="E318" s="1321">
        <v>0</v>
      </c>
      <c r="F318" s="1345">
        <v>150</v>
      </c>
      <c r="G318" s="1345">
        <v>150</v>
      </c>
      <c r="H318" s="1345">
        <v>150</v>
      </c>
      <c r="I318" s="1345">
        <v>150</v>
      </c>
      <c r="J318" s="1345">
        <v>150</v>
      </c>
      <c r="K318" s="1345">
        <v>150</v>
      </c>
      <c r="L318" s="1345">
        <v>150</v>
      </c>
      <c r="M318" s="1345">
        <v>150</v>
      </c>
      <c r="N318" s="1345">
        <v>150</v>
      </c>
      <c r="O318" s="1345">
        <v>150</v>
      </c>
      <c r="P318" s="1608"/>
      <c r="Q318" s="1609"/>
      <c r="R318" s="1610"/>
      <c r="S318" s="908"/>
      <c r="U318" s="471"/>
    </row>
    <row r="319" spans="1:21" ht="16.149999999999999" customHeight="1">
      <c r="A319" s="697">
        <f>ROW()</f>
        <v>319</v>
      </c>
      <c r="B319" s="698"/>
      <c r="C319" s="13"/>
      <c r="D319" s="1337" t="s">
        <v>1715</v>
      </c>
      <c r="E319" s="1344">
        <v>7</v>
      </c>
      <c r="F319" s="1345">
        <v>7</v>
      </c>
      <c r="G319" s="1344">
        <v>7</v>
      </c>
      <c r="H319" s="1344">
        <v>7</v>
      </c>
      <c r="I319" s="1344">
        <v>7</v>
      </c>
      <c r="J319" s="1344">
        <v>7</v>
      </c>
      <c r="K319" s="1344">
        <v>7</v>
      </c>
      <c r="L319" s="1344">
        <v>7</v>
      </c>
      <c r="M319" s="1344">
        <v>7</v>
      </c>
      <c r="N319" s="1344">
        <v>7</v>
      </c>
      <c r="O319" s="1344">
        <v>7</v>
      </c>
      <c r="P319" s="1608"/>
      <c r="Q319" s="1609"/>
      <c r="R319" s="1610"/>
      <c r="S319" s="908"/>
      <c r="U319" s="471"/>
    </row>
    <row r="320" spans="1:21" ht="16.149999999999999" customHeight="1">
      <c r="A320" s="697">
        <f>ROW()</f>
        <v>320</v>
      </c>
      <c r="B320" s="698"/>
      <c r="C320" s="13"/>
      <c r="D320" s="1337" t="s">
        <v>704</v>
      </c>
      <c r="E320" s="1344">
        <v>232</v>
      </c>
      <c r="F320" s="1345">
        <v>232</v>
      </c>
      <c r="G320" s="1344">
        <v>232</v>
      </c>
      <c r="H320" s="1344">
        <v>232</v>
      </c>
      <c r="I320" s="1344">
        <v>232</v>
      </c>
      <c r="J320" s="1344">
        <v>232</v>
      </c>
      <c r="K320" s="1344">
        <v>232</v>
      </c>
      <c r="L320" s="1344">
        <v>232</v>
      </c>
      <c r="M320" s="1344">
        <v>232</v>
      </c>
      <c r="N320" s="1344">
        <v>232</v>
      </c>
      <c r="O320" s="1344">
        <v>232</v>
      </c>
      <c r="P320" s="1608"/>
      <c r="Q320" s="1609"/>
      <c r="R320" s="1610"/>
      <c r="S320" s="908"/>
      <c r="U320" s="471"/>
    </row>
    <row r="321" spans="1:21" ht="16.149999999999999" customHeight="1">
      <c r="A321" s="697">
        <f>ROW()</f>
        <v>321</v>
      </c>
      <c r="B321" s="698"/>
      <c r="C321" s="13"/>
      <c r="D321" s="1337" t="s">
        <v>706</v>
      </c>
      <c r="E321" s="1344">
        <v>540</v>
      </c>
      <c r="F321" s="1345">
        <v>540</v>
      </c>
      <c r="G321" s="1344">
        <v>540</v>
      </c>
      <c r="H321" s="1344">
        <v>540</v>
      </c>
      <c r="I321" s="1344">
        <v>540</v>
      </c>
      <c r="J321" s="1344">
        <v>540</v>
      </c>
      <c r="K321" s="1344">
        <v>540</v>
      </c>
      <c r="L321" s="1344">
        <v>540</v>
      </c>
      <c r="M321" s="1344">
        <v>540</v>
      </c>
      <c r="N321" s="1344">
        <v>540</v>
      </c>
      <c r="O321" s="1344">
        <v>540</v>
      </c>
      <c r="P321" s="1608"/>
      <c r="Q321" s="1609"/>
      <c r="R321" s="1610"/>
      <c r="S321" s="908"/>
      <c r="U321" s="471"/>
    </row>
    <row r="322" spans="1:21" ht="16.149999999999999" customHeight="1">
      <c r="A322" s="697">
        <f>ROW()</f>
        <v>322</v>
      </c>
      <c r="B322" s="698"/>
      <c r="C322" s="13"/>
      <c r="D322" s="1337" t="s">
        <v>1716</v>
      </c>
      <c r="E322" s="1344">
        <v>0</v>
      </c>
      <c r="F322" s="1345">
        <v>28</v>
      </c>
      <c r="G322" s="1344">
        <v>28</v>
      </c>
      <c r="H322" s="1344">
        <v>28</v>
      </c>
      <c r="I322" s="1344">
        <v>28</v>
      </c>
      <c r="J322" s="1344">
        <v>28</v>
      </c>
      <c r="K322" s="1344">
        <v>28</v>
      </c>
      <c r="L322" s="1344">
        <v>28</v>
      </c>
      <c r="M322" s="1344">
        <v>28</v>
      </c>
      <c r="N322" s="1344">
        <v>28</v>
      </c>
      <c r="O322" s="1344">
        <v>28</v>
      </c>
      <c r="P322" s="1608"/>
      <c r="Q322" s="1609"/>
      <c r="R322" s="1610"/>
      <c r="S322" s="908"/>
      <c r="U322" s="471"/>
    </row>
    <row r="323" spans="1:21" ht="16.149999999999999" customHeight="1">
      <c r="A323" s="697">
        <f>ROW()</f>
        <v>323</v>
      </c>
      <c r="B323" s="698"/>
      <c r="C323" s="13"/>
      <c r="D323" s="1337" t="s">
        <v>712</v>
      </c>
      <c r="E323" s="1344">
        <v>264</v>
      </c>
      <c r="F323" s="1345">
        <v>264</v>
      </c>
      <c r="G323" s="1344">
        <v>264</v>
      </c>
      <c r="H323" s="1344">
        <v>264</v>
      </c>
      <c r="I323" s="1344">
        <v>264</v>
      </c>
      <c r="J323" s="1344">
        <v>264</v>
      </c>
      <c r="K323" s="1344">
        <v>264</v>
      </c>
      <c r="L323" s="1344">
        <v>264</v>
      </c>
      <c r="M323" s="1344">
        <v>264</v>
      </c>
      <c r="N323" s="1344">
        <v>264</v>
      </c>
      <c r="O323" s="1344">
        <v>264</v>
      </c>
      <c r="P323" s="1608"/>
      <c r="Q323" s="1609"/>
      <c r="R323" s="1610"/>
      <c r="S323" s="908"/>
      <c r="U323" s="471"/>
    </row>
    <row r="324" spans="1:21" ht="16.149999999999999" customHeight="1">
      <c r="A324" s="697">
        <f>ROW()</f>
        <v>324</v>
      </c>
      <c r="B324" s="698"/>
      <c r="C324" s="13"/>
      <c r="D324" s="1337" t="s">
        <v>714</v>
      </c>
      <c r="E324" s="1344">
        <v>212</v>
      </c>
      <c r="F324" s="1345">
        <v>212</v>
      </c>
      <c r="G324" s="1344">
        <v>212</v>
      </c>
      <c r="H324" s="1344">
        <v>212</v>
      </c>
      <c r="I324" s="1344">
        <v>212</v>
      </c>
      <c r="J324" s="1344">
        <v>212</v>
      </c>
      <c r="K324" s="1344">
        <v>212</v>
      </c>
      <c r="L324" s="1344">
        <v>212</v>
      </c>
      <c r="M324" s="1344">
        <v>212</v>
      </c>
      <c r="N324" s="1344">
        <v>212</v>
      </c>
      <c r="O324" s="1344">
        <v>212</v>
      </c>
      <c r="P324" s="1608"/>
      <c r="Q324" s="1609"/>
      <c r="R324" s="1610"/>
      <c r="S324" s="908"/>
      <c r="U324" s="471"/>
    </row>
    <row r="325" spans="1:21" ht="16.149999999999999" customHeight="1">
      <c r="A325" s="697">
        <f>ROW()</f>
        <v>325</v>
      </c>
      <c r="B325" s="698"/>
      <c r="C325" s="13"/>
      <c r="D325" s="1337" t="s">
        <v>716</v>
      </c>
      <c r="E325" s="1344">
        <v>212</v>
      </c>
      <c r="F325" s="1345">
        <v>212</v>
      </c>
      <c r="G325" s="1344">
        <v>212</v>
      </c>
      <c r="H325" s="1344">
        <v>212</v>
      </c>
      <c r="I325" s="1344">
        <v>212</v>
      </c>
      <c r="J325" s="1344">
        <v>212</v>
      </c>
      <c r="K325" s="1344">
        <v>212</v>
      </c>
      <c r="L325" s="1344">
        <v>212</v>
      </c>
      <c r="M325" s="1344">
        <v>212</v>
      </c>
      <c r="N325" s="1344">
        <v>212</v>
      </c>
      <c r="O325" s="1344">
        <v>212</v>
      </c>
      <c r="P325" s="1608"/>
      <c r="Q325" s="1609"/>
      <c r="R325" s="1610"/>
      <c r="S325" s="908"/>
      <c r="U325" s="471"/>
    </row>
    <row r="326" spans="1:21" ht="16.149999999999999" customHeight="1">
      <c r="A326" s="697">
        <f>ROW()</f>
        <v>326</v>
      </c>
      <c r="B326" s="698"/>
      <c r="C326" s="13"/>
      <c r="D326" s="1337" t="s">
        <v>592</v>
      </c>
      <c r="E326" s="1344">
        <v>30</v>
      </c>
      <c r="F326" s="1345">
        <v>30</v>
      </c>
      <c r="G326" s="1344">
        <v>30</v>
      </c>
      <c r="H326" s="1344">
        <v>30</v>
      </c>
      <c r="I326" s="1344">
        <v>30</v>
      </c>
      <c r="J326" s="1344">
        <v>30</v>
      </c>
      <c r="K326" s="1344">
        <v>30</v>
      </c>
      <c r="L326" s="1344">
        <v>30</v>
      </c>
      <c r="M326" s="1344">
        <v>30</v>
      </c>
      <c r="N326" s="1344">
        <v>30</v>
      </c>
      <c r="O326" s="1344">
        <v>30</v>
      </c>
      <c r="P326" s="1608"/>
      <c r="Q326" s="1609"/>
      <c r="R326" s="1610"/>
      <c r="S326" s="908"/>
      <c r="U326" s="471"/>
    </row>
    <row r="327" spans="1:21" ht="16.149999999999999" customHeight="1">
      <c r="A327" s="697">
        <f>ROW()</f>
        <v>327</v>
      </c>
      <c r="B327" s="698"/>
      <c r="C327" s="13"/>
      <c r="D327" s="1337" t="s">
        <v>663</v>
      </c>
      <c r="E327" s="1344">
        <v>154</v>
      </c>
      <c r="F327" s="1345">
        <v>154</v>
      </c>
      <c r="G327" s="1344">
        <v>154</v>
      </c>
      <c r="H327" s="1344">
        <v>154</v>
      </c>
      <c r="I327" s="1344">
        <v>154</v>
      </c>
      <c r="J327" s="1344">
        <v>154</v>
      </c>
      <c r="K327" s="1344">
        <v>154</v>
      </c>
      <c r="L327" s="1344">
        <v>154</v>
      </c>
      <c r="M327" s="1344">
        <v>154</v>
      </c>
      <c r="N327" s="1344">
        <v>154</v>
      </c>
      <c r="O327" s="1344">
        <v>154</v>
      </c>
      <c r="P327" s="1608"/>
      <c r="Q327" s="1609"/>
      <c r="R327" s="1610"/>
      <c r="S327" s="908"/>
      <c r="U327" s="471"/>
    </row>
    <row r="328" spans="1:21" ht="16.149999999999999" customHeight="1">
      <c r="A328" s="697">
        <f>ROW()</f>
        <v>328</v>
      </c>
      <c r="B328" s="698"/>
      <c r="C328" s="13"/>
      <c r="D328" s="1337" t="s">
        <v>719</v>
      </c>
      <c r="E328" s="1344">
        <v>90</v>
      </c>
      <c r="F328" s="1345">
        <v>90</v>
      </c>
      <c r="G328" s="1344">
        <v>90</v>
      </c>
      <c r="H328" s="1344">
        <v>90</v>
      </c>
      <c r="I328" s="1344">
        <v>90</v>
      </c>
      <c r="J328" s="1344">
        <v>90</v>
      </c>
      <c r="K328" s="1344">
        <v>90</v>
      </c>
      <c r="L328" s="1344">
        <v>90</v>
      </c>
      <c r="M328" s="1344">
        <v>90</v>
      </c>
      <c r="N328" s="1344">
        <v>90</v>
      </c>
      <c r="O328" s="1344">
        <v>90</v>
      </c>
      <c r="P328" s="1608"/>
      <c r="Q328" s="1609"/>
      <c r="R328" s="1610"/>
      <c r="S328" s="908"/>
      <c r="U328" s="471"/>
    </row>
    <row r="329" spans="1:21" ht="16.149999999999999" customHeight="1">
      <c r="A329" s="697">
        <f>ROW()</f>
        <v>329</v>
      </c>
      <c r="B329" s="698"/>
      <c r="C329" s="13"/>
      <c r="D329" s="1337" t="s">
        <v>1717</v>
      </c>
      <c r="E329" s="1344">
        <v>8</v>
      </c>
      <c r="F329" s="1345">
        <v>8</v>
      </c>
      <c r="G329" s="1344">
        <v>8</v>
      </c>
      <c r="H329" s="1344">
        <v>8</v>
      </c>
      <c r="I329" s="1344">
        <v>8</v>
      </c>
      <c r="J329" s="1344">
        <v>8</v>
      </c>
      <c r="K329" s="1344">
        <v>8</v>
      </c>
      <c r="L329" s="1344">
        <v>8</v>
      </c>
      <c r="M329" s="1344">
        <v>8</v>
      </c>
      <c r="N329" s="1344">
        <v>8</v>
      </c>
      <c r="O329" s="1344">
        <v>8</v>
      </c>
      <c r="P329" s="1608"/>
      <c r="Q329" s="1609"/>
      <c r="R329" s="1610"/>
      <c r="S329" s="908"/>
      <c r="U329" s="471"/>
    </row>
    <row r="330" spans="1:21" ht="16.149999999999999" customHeight="1">
      <c r="A330" s="697">
        <f>ROW()</f>
        <v>330</v>
      </c>
      <c r="B330" s="698"/>
      <c r="C330" s="13"/>
      <c r="D330" s="1337" t="s">
        <v>1718</v>
      </c>
      <c r="E330" s="1344">
        <v>52</v>
      </c>
      <c r="F330" s="1345">
        <v>52</v>
      </c>
      <c r="G330" s="1344">
        <v>52</v>
      </c>
      <c r="H330" s="1344">
        <v>52</v>
      </c>
      <c r="I330" s="1344">
        <v>52</v>
      </c>
      <c r="J330" s="1344">
        <v>52</v>
      </c>
      <c r="K330" s="1344">
        <v>52</v>
      </c>
      <c r="L330" s="1344">
        <v>52</v>
      </c>
      <c r="M330" s="1344">
        <v>52</v>
      </c>
      <c r="N330" s="1344">
        <v>52</v>
      </c>
      <c r="O330" s="1344">
        <v>52</v>
      </c>
      <c r="P330" s="1608"/>
      <c r="Q330" s="1609"/>
      <c r="R330" s="1610"/>
      <c r="S330" s="908"/>
      <c r="U330" s="471"/>
    </row>
    <row r="331" spans="1:21" ht="16.149999999999999" customHeight="1">
      <c r="A331" s="697">
        <f>ROW()</f>
        <v>331</v>
      </c>
      <c r="B331" s="698"/>
      <c r="C331" s="13"/>
      <c r="D331" s="1337" t="s">
        <v>621</v>
      </c>
      <c r="E331" s="1344">
        <v>464</v>
      </c>
      <c r="F331" s="1345">
        <v>464</v>
      </c>
      <c r="G331" s="1344">
        <v>464</v>
      </c>
      <c r="H331" s="1344">
        <v>464</v>
      </c>
      <c r="I331" s="1344">
        <v>464</v>
      </c>
      <c r="J331" s="1344">
        <v>464</v>
      </c>
      <c r="K331" s="1344">
        <v>464</v>
      </c>
      <c r="L331" s="1344">
        <v>464</v>
      </c>
      <c r="M331" s="1344">
        <v>464</v>
      </c>
      <c r="N331" s="1344">
        <v>464</v>
      </c>
      <c r="O331" s="1344">
        <v>464</v>
      </c>
      <c r="P331" s="1608"/>
      <c r="Q331" s="1609"/>
      <c r="R331" s="1610"/>
      <c r="S331" s="908"/>
      <c r="U331" s="471"/>
    </row>
    <row r="332" spans="1:21" ht="16.149999999999999" customHeight="1">
      <c r="A332" s="697">
        <f>ROW()</f>
        <v>332</v>
      </c>
      <c r="B332" s="698"/>
      <c r="C332" s="13"/>
      <c r="D332" s="1337" t="s">
        <v>1719</v>
      </c>
      <c r="E332" s="1344">
        <v>4</v>
      </c>
      <c r="F332" s="1345">
        <v>4</v>
      </c>
      <c r="G332" s="1344">
        <v>4</v>
      </c>
      <c r="H332" s="1344">
        <v>4</v>
      </c>
      <c r="I332" s="1344">
        <v>4</v>
      </c>
      <c r="J332" s="1344">
        <v>4</v>
      </c>
      <c r="K332" s="1344">
        <v>4</v>
      </c>
      <c r="L332" s="1344">
        <v>4</v>
      </c>
      <c r="M332" s="1344">
        <v>4</v>
      </c>
      <c r="N332" s="1344">
        <v>4</v>
      </c>
      <c r="O332" s="1344">
        <v>4</v>
      </c>
      <c r="P332" s="1608"/>
      <c r="Q332" s="1609"/>
      <c r="R332" s="1610"/>
      <c r="S332" s="908"/>
      <c r="U332" s="471"/>
    </row>
    <row r="333" spans="1:21" ht="16.149999999999999" customHeight="1">
      <c r="A333" s="697">
        <f>ROW()</f>
        <v>333</v>
      </c>
      <c r="B333" s="698"/>
      <c r="C333" s="13"/>
      <c r="D333" s="1337" t="s">
        <v>1720</v>
      </c>
      <c r="E333" s="1344">
        <v>2</v>
      </c>
      <c r="F333" s="1345">
        <v>2</v>
      </c>
      <c r="G333" s="1344">
        <v>2</v>
      </c>
      <c r="H333" s="1344">
        <v>2</v>
      </c>
      <c r="I333" s="1344">
        <v>2</v>
      </c>
      <c r="J333" s="1344">
        <v>2</v>
      </c>
      <c r="K333" s="1344">
        <v>2</v>
      </c>
      <c r="L333" s="1344">
        <v>2</v>
      </c>
      <c r="M333" s="1344">
        <v>2</v>
      </c>
      <c r="N333" s="1344">
        <v>2</v>
      </c>
      <c r="O333" s="1344">
        <v>2</v>
      </c>
      <c r="P333" s="1608"/>
      <c r="Q333" s="1609"/>
      <c r="R333" s="1610"/>
      <c r="S333" s="908"/>
      <c r="U333" s="471"/>
    </row>
    <row r="334" spans="1:21" ht="16.149999999999999" customHeight="1">
      <c r="A334" s="697">
        <f>ROW()</f>
        <v>334</v>
      </c>
      <c r="B334" s="698"/>
      <c r="C334" s="13"/>
      <c r="D334" s="1337" t="s">
        <v>1721</v>
      </c>
      <c r="E334" s="1344">
        <v>3</v>
      </c>
      <c r="F334" s="1345">
        <v>3</v>
      </c>
      <c r="G334" s="1344">
        <v>3</v>
      </c>
      <c r="H334" s="1344">
        <v>3</v>
      </c>
      <c r="I334" s="1344">
        <v>3</v>
      </c>
      <c r="J334" s="1344">
        <v>3</v>
      </c>
      <c r="K334" s="1344">
        <v>3</v>
      </c>
      <c r="L334" s="1344">
        <v>3</v>
      </c>
      <c r="M334" s="1344">
        <v>3</v>
      </c>
      <c r="N334" s="1344">
        <v>3</v>
      </c>
      <c r="O334" s="1344">
        <v>3</v>
      </c>
      <c r="P334" s="1608"/>
      <c r="Q334" s="1609"/>
      <c r="R334" s="1610"/>
      <c r="S334" s="908"/>
      <c r="U334" s="471"/>
    </row>
    <row r="335" spans="1:21" ht="16.149999999999999" customHeight="1">
      <c r="A335" s="697">
        <f>ROW()</f>
        <v>335</v>
      </c>
      <c r="B335" s="698"/>
      <c r="C335" s="13"/>
      <c r="D335" s="1337" t="s">
        <v>1722</v>
      </c>
      <c r="E335" s="1344">
        <v>8</v>
      </c>
      <c r="F335" s="1345">
        <v>8</v>
      </c>
      <c r="G335" s="1344">
        <v>8</v>
      </c>
      <c r="H335" s="1344">
        <v>8</v>
      </c>
      <c r="I335" s="1344">
        <v>8</v>
      </c>
      <c r="J335" s="1344">
        <v>8</v>
      </c>
      <c r="K335" s="1344">
        <v>8</v>
      </c>
      <c r="L335" s="1344">
        <v>8</v>
      </c>
      <c r="M335" s="1344">
        <v>8</v>
      </c>
      <c r="N335" s="1344">
        <v>8</v>
      </c>
      <c r="O335" s="1344">
        <v>8</v>
      </c>
      <c r="P335" s="1608"/>
      <c r="Q335" s="1609"/>
      <c r="R335" s="1610"/>
      <c r="S335" s="908"/>
      <c r="U335" s="471"/>
    </row>
    <row r="336" spans="1:21" ht="16.149999999999999" customHeight="1">
      <c r="A336" s="697">
        <f>ROW()</f>
        <v>336</v>
      </c>
      <c r="B336" s="698"/>
      <c r="C336" s="13"/>
      <c r="D336" s="1337" t="s">
        <v>1723</v>
      </c>
      <c r="E336" s="1344">
        <v>2</v>
      </c>
      <c r="F336" s="1345">
        <v>2</v>
      </c>
      <c r="G336" s="1344">
        <v>2</v>
      </c>
      <c r="H336" s="1344">
        <v>2</v>
      </c>
      <c r="I336" s="1344">
        <v>2</v>
      </c>
      <c r="J336" s="1344">
        <v>2</v>
      </c>
      <c r="K336" s="1344">
        <v>2</v>
      </c>
      <c r="L336" s="1344">
        <v>2</v>
      </c>
      <c r="M336" s="1344">
        <v>2</v>
      </c>
      <c r="N336" s="1344">
        <v>2</v>
      </c>
      <c r="O336" s="1344">
        <v>2</v>
      </c>
      <c r="P336" s="1608"/>
      <c r="Q336" s="1609"/>
      <c r="R336" s="1610"/>
      <c r="S336" s="908"/>
      <c r="U336" s="471"/>
    </row>
    <row r="337" spans="1:21" ht="16.149999999999999" customHeight="1">
      <c r="A337" s="697">
        <f>ROW()</f>
        <v>337</v>
      </c>
      <c r="B337" s="698"/>
      <c r="C337" s="13"/>
      <c r="D337" s="1337" t="s">
        <v>1724</v>
      </c>
      <c r="E337" s="1344">
        <v>2</v>
      </c>
      <c r="F337" s="1345">
        <v>2</v>
      </c>
      <c r="G337" s="1344">
        <v>2</v>
      </c>
      <c r="H337" s="1344">
        <v>2</v>
      </c>
      <c r="I337" s="1344">
        <v>2</v>
      </c>
      <c r="J337" s="1344">
        <v>2</v>
      </c>
      <c r="K337" s="1344">
        <v>2</v>
      </c>
      <c r="L337" s="1344">
        <v>2</v>
      </c>
      <c r="M337" s="1344">
        <v>2</v>
      </c>
      <c r="N337" s="1344">
        <v>2</v>
      </c>
      <c r="O337" s="1344">
        <v>2</v>
      </c>
      <c r="P337" s="1608"/>
      <c r="Q337" s="1609"/>
      <c r="R337" s="1610"/>
      <c r="S337" s="908"/>
      <c r="U337" s="471"/>
    </row>
    <row r="338" spans="1:21" ht="16.149999999999999" customHeight="1">
      <c r="A338" s="697">
        <f>ROW()</f>
        <v>338</v>
      </c>
      <c r="B338" s="698"/>
      <c r="C338" s="13"/>
      <c r="D338" s="1337" t="s">
        <v>1725</v>
      </c>
      <c r="E338" s="1344">
        <v>11</v>
      </c>
      <c r="F338" s="1345">
        <v>11</v>
      </c>
      <c r="G338" s="1344">
        <v>11</v>
      </c>
      <c r="H338" s="1344">
        <v>11</v>
      </c>
      <c r="I338" s="1344">
        <v>11</v>
      </c>
      <c r="J338" s="1344">
        <v>11</v>
      </c>
      <c r="K338" s="1344">
        <v>11</v>
      </c>
      <c r="L338" s="1344">
        <v>11</v>
      </c>
      <c r="M338" s="1344">
        <v>11</v>
      </c>
      <c r="N338" s="1344">
        <v>11</v>
      </c>
      <c r="O338" s="1344">
        <v>11</v>
      </c>
      <c r="P338" s="1608"/>
      <c r="Q338" s="1609"/>
      <c r="R338" s="1610"/>
      <c r="S338" s="908"/>
      <c r="U338" s="471"/>
    </row>
    <row r="339" spans="1:21" ht="16.149999999999999" customHeight="1">
      <c r="A339" s="697">
        <f>ROW()</f>
        <v>339</v>
      </c>
      <c r="B339" s="698"/>
      <c r="C339" s="13"/>
      <c r="D339" s="1337" t="s">
        <v>1726</v>
      </c>
      <c r="E339" s="1344">
        <v>6</v>
      </c>
      <c r="F339" s="1345">
        <v>6</v>
      </c>
      <c r="G339" s="1344">
        <v>6</v>
      </c>
      <c r="H339" s="1344">
        <v>6</v>
      </c>
      <c r="I339" s="1344">
        <v>6</v>
      </c>
      <c r="J339" s="1344">
        <v>6</v>
      </c>
      <c r="K339" s="1344">
        <v>6</v>
      </c>
      <c r="L339" s="1344">
        <v>6</v>
      </c>
      <c r="M339" s="1344">
        <v>6</v>
      </c>
      <c r="N339" s="1344">
        <v>6</v>
      </c>
      <c r="O339" s="1344">
        <v>6</v>
      </c>
      <c r="P339" s="1608"/>
      <c r="Q339" s="1609"/>
      <c r="R339" s="1610"/>
      <c r="S339" s="908"/>
      <c r="U339" s="471"/>
    </row>
    <row r="340" spans="1:21" ht="16.149999999999999" customHeight="1">
      <c r="A340" s="697">
        <f>ROW()</f>
        <v>340</v>
      </c>
      <c r="B340" s="698"/>
      <c r="C340" s="13"/>
      <c r="D340" s="1337" t="s">
        <v>1727</v>
      </c>
      <c r="E340" s="1344">
        <v>2</v>
      </c>
      <c r="F340" s="1345">
        <v>2</v>
      </c>
      <c r="G340" s="1344">
        <v>2</v>
      </c>
      <c r="H340" s="1344">
        <v>2</v>
      </c>
      <c r="I340" s="1344">
        <v>2</v>
      </c>
      <c r="J340" s="1344">
        <v>2</v>
      </c>
      <c r="K340" s="1344">
        <v>2</v>
      </c>
      <c r="L340" s="1344">
        <v>2</v>
      </c>
      <c r="M340" s="1344">
        <v>2</v>
      </c>
      <c r="N340" s="1344">
        <v>2</v>
      </c>
      <c r="O340" s="1344">
        <v>2</v>
      </c>
      <c r="P340" s="1608"/>
      <c r="Q340" s="1609"/>
      <c r="R340" s="1610"/>
      <c r="S340" s="908"/>
      <c r="U340" s="471"/>
    </row>
    <row r="341" spans="1:21" ht="16.149999999999999" customHeight="1">
      <c r="A341" s="697">
        <f>ROW()</f>
        <v>341</v>
      </c>
      <c r="B341" s="698"/>
      <c r="C341" s="13"/>
      <c r="D341" s="1337" t="s">
        <v>1728</v>
      </c>
      <c r="E341" s="1344">
        <v>1</v>
      </c>
      <c r="F341" s="1345">
        <v>1</v>
      </c>
      <c r="G341" s="1344">
        <v>1</v>
      </c>
      <c r="H341" s="1344">
        <v>1</v>
      </c>
      <c r="I341" s="1344">
        <v>1</v>
      </c>
      <c r="J341" s="1344">
        <v>1</v>
      </c>
      <c r="K341" s="1344">
        <v>1</v>
      </c>
      <c r="L341" s="1344">
        <v>1</v>
      </c>
      <c r="M341" s="1344">
        <v>1</v>
      </c>
      <c r="N341" s="1344">
        <v>1</v>
      </c>
      <c r="O341" s="1344">
        <v>1</v>
      </c>
      <c r="P341" s="1608"/>
      <c r="Q341" s="1609"/>
      <c r="R341" s="1610"/>
      <c r="S341" s="908"/>
      <c r="U341" s="471"/>
    </row>
    <row r="342" spans="1:21" ht="16.149999999999999" customHeight="1">
      <c r="A342" s="697">
        <f>ROW()</f>
        <v>342</v>
      </c>
      <c r="B342" s="698"/>
      <c r="C342" s="13"/>
      <c r="D342" s="1337" t="s">
        <v>1729</v>
      </c>
      <c r="E342" s="1344">
        <v>43</v>
      </c>
      <c r="F342" s="1345">
        <v>43</v>
      </c>
      <c r="G342" s="1344">
        <v>43</v>
      </c>
      <c r="H342" s="1346" t="s">
        <v>1730</v>
      </c>
      <c r="I342" s="1344">
        <v>43</v>
      </c>
      <c r="J342" s="1344">
        <v>43</v>
      </c>
      <c r="K342" s="1344">
        <v>43</v>
      </c>
      <c r="L342" s="1344">
        <v>43</v>
      </c>
      <c r="M342" s="1344">
        <v>43</v>
      </c>
      <c r="N342" s="1344">
        <v>43</v>
      </c>
      <c r="O342" s="1344">
        <v>43</v>
      </c>
      <c r="P342" s="1608"/>
      <c r="Q342" s="1609"/>
      <c r="R342" s="1610"/>
      <c r="S342" s="908"/>
      <c r="U342" s="471"/>
    </row>
    <row r="343" spans="1:21" ht="16.149999999999999" customHeight="1">
      <c r="A343" s="697">
        <f>ROW()</f>
        <v>343</v>
      </c>
      <c r="B343" s="698"/>
      <c r="C343" s="13"/>
      <c r="D343" s="1337" t="s">
        <v>1731</v>
      </c>
      <c r="E343" s="1344">
        <v>6</v>
      </c>
      <c r="F343" s="1345">
        <v>6</v>
      </c>
      <c r="G343" s="1344">
        <v>6</v>
      </c>
      <c r="H343" s="1344">
        <v>6</v>
      </c>
      <c r="I343" s="1344">
        <v>6</v>
      </c>
      <c r="J343" s="1344">
        <v>6</v>
      </c>
      <c r="K343" s="1344">
        <v>6</v>
      </c>
      <c r="L343" s="1344">
        <v>6</v>
      </c>
      <c r="M343" s="1344">
        <v>6</v>
      </c>
      <c r="N343" s="1344">
        <v>6</v>
      </c>
      <c r="O343" s="1344">
        <v>6</v>
      </c>
      <c r="P343" s="1608"/>
      <c r="Q343" s="1609"/>
      <c r="R343" s="1610"/>
      <c r="S343" s="908"/>
      <c r="U343" s="471"/>
    </row>
    <row r="344" spans="1:21" ht="16.149999999999999" customHeight="1">
      <c r="A344" s="697">
        <f>ROW()</f>
        <v>344</v>
      </c>
      <c r="B344" s="698"/>
      <c r="C344" s="13"/>
      <c r="D344" s="1337" t="s">
        <v>1732</v>
      </c>
      <c r="E344" s="1344">
        <v>38</v>
      </c>
      <c r="F344" s="1345">
        <v>38</v>
      </c>
      <c r="G344" s="1344">
        <v>38</v>
      </c>
      <c r="H344" s="1344">
        <v>38</v>
      </c>
      <c r="I344" s="1344">
        <v>38</v>
      </c>
      <c r="J344" s="1344">
        <v>38</v>
      </c>
      <c r="K344" s="1344">
        <v>38</v>
      </c>
      <c r="L344" s="1344">
        <v>38</v>
      </c>
      <c r="M344" s="1344">
        <v>38</v>
      </c>
      <c r="N344" s="1344">
        <v>38</v>
      </c>
      <c r="O344" s="1344">
        <v>38</v>
      </c>
      <c r="P344" s="1608"/>
      <c r="Q344" s="1609"/>
      <c r="R344" s="1610"/>
      <c r="S344" s="908"/>
      <c r="U344" s="471"/>
    </row>
    <row r="345" spans="1:21" ht="16.149999999999999" customHeight="1">
      <c r="A345" s="697">
        <f>ROW()</f>
        <v>345</v>
      </c>
      <c r="B345" s="698"/>
      <c r="C345" s="13"/>
      <c r="D345" s="1337" t="s">
        <v>1733</v>
      </c>
      <c r="E345" s="1344">
        <v>36</v>
      </c>
      <c r="F345" s="1345">
        <v>36</v>
      </c>
      <c r="G345" s="1344">
        <v>36</v>
      </c>
      <c r="H345" s="1344">
        <v>36</v>
      </c>
      <c r="I345" s="1344">
        <v>36</v>
      </c>
      <c r="J345" s="1344">
        <v>36</v>
      </c>
      <c r="K345" s="1344">
        <v>36</v>
      </c>
      <c r="L345" s="1344">
        <v>36</v>
      </c>
      <c r="M345" s="1344">
        <v>36</v>
      </c>
      <c r="N345" s="1344">
        <v>36</v>
      </c>
      <c r="O345" s="1344">
        <v>36</v>
      </c>
      <c r="P345" s="1608"/>
      <c r="Q345" s="1609"/>
      <c r="R345" s="1610"/>
      <c r="S345" s="908"/>
      <c r="U345" s="471"/>
    </row>
    <row r="346" spans="1:21" ht="16.149999999999999" customHeight="1">
      <c r="A346" s="697">
        <f>ROW()</f>
        <v>346</v>
      </c>
      <c r="B346" s="698"/>
      <c r="C346" s="13"/>
      <c r="D346" s="1337" t="s">
        <v>1734</v>
      </c>
      <c r="E346" s="1344">
        <v>7</v>
      </c>
      <c r="F346" s="1345">
        <v>7</v>
      </c>
      <c r="G346" s="1344">
        <v>7</v>
      </c>
      <c r="H346" s="1344">
        <v>7</v>
      </c>
      <c r="I346" s="1344">
        <v>7</v>
      </c>
      <c r="J346" s="1344">
        <v>7</v>
      </c>
      <c r="K346" s="1344">
        <v>7</v>
      </c>
      <c r="L346" s="1344">
        <v>7</v>
      </c>
      <c r="M346" s="1344">
        <v>7</v>
      </c>
      <c r="N346" s="1344">
        <v>7</v>
      </c>
      <c r="O346" s="1344">
        <v>7</v>
      </c>
      <c r="P346" s="1608"/>
      <c r="Q346" s="1609"/>
      <c r="R346" s="1610"/>
      <c r="S346" s="908"/>
      <c r="U346" s="471"/>
    </row>
    <row r="347" spans="1:21" ht="16.149999999999999" customHeight="1">
      <c r="A347" s="697">
        <f>ROW()</f>
        <v>347</v>
      </c>
      <c r="B347" s="698"/>
      <c r="C347" s="13"/>
      <c r="D347" s="1337" t="s">
        <v>1735</v>
      </c>
      <c r="E347" s="1321">
        <v>0</v>
      </c>
      <c r="F347" s="1321">
        <v>0</v>
      </c>
      <c r="G347" s="1484">
        <v>155</v>
      </c>
      <c r="H347" s="1346">
        <v>155</v>
      </c>
      <c r="I347" s="1344">
        <v>155</v>
      </c>
      <c r="J347" s="1344">
        <v>155</v>
      </c>
      <c r="K347" s="1344">
        <v>155</v>
      </c>
      <c r="L347" s="1344">
        <v>155</v>
      </c>
      <c r="M347" s="1344">
        <v>155</v>
      </c>
      <c r="N347" s="1344">
        <v>155</v>
      </c>
      <c r="O347" s="1344">
        <v>155</v>
      </c>
      <c r="P347" s="1608"/>
      <c r="Q347" s="1609"/>
      <c r="R347" s="1610"/>
      <c r="S347" s="908"/>
      <c r="U347" s="471"/>
    </row>
    <row r="348" spans="1:21" ht="16.149999999999999" customHeight="1">
      <c r="A348" s="697">
        <f>ROW()</f>
        <v>348</v>
      </c>
      <c r="B348" s="698"/>
      <c r="C348" s="13"/>
      <c r="D348" s="1337" t="s">
        <v>710</v>
      </c>
      <c r="E348" s="1344">
        <v>820</v>
      </c>
      <c r="F348" s="1345">
        <v>820</v>
      </c>
      <c r="G348" s="1344">
        <v>820</v>
      </c>
      <c r="H348" s="1344">
        <v>820</v>
      </c>
      <c r="I348" s="1344">
        <v>820</v>
      </c>
      <c r="J348" s="1344">
        <v>820</v>
      </c>
      <c r="K348" s="1344">
        <v>820</v>
      </c>
      <c r="L348" s="1344">
        <v>820</v>
      </c>
      <c r="M348" s="1344">
        <v>820</v>
      </c>
      <c r="N348" s="1344">
        <v>820</v>
      </c>
      <c r="O348" s="1344">
        <v>820</v>
      </c>
      <c r="P348" s="1608"/>
      <c r="Q348" s="1609"/>
      <c r="R348" s="1610"/>
      <c r="S348" s="908"/>
      <c r="U348" s="471"/>
    </row>
    <row r="349" spans="1:21" ht="16.149999999999999" customHeight="1">
      <c r="A349" s="697">
        <f>ROW()</f>
        <v>349</v>
      </c>
      <c r="B349" s="698"/>
      <c r="C349" s="13"/>
      <c r="D349" s="1337" t="s">
        <v>1736</v>
      </c>
      <c r="E349" s="1344">
        <v>1</v>
      </c>
      <c r="F349" s="1345">
        <v>1</v>
      </c>
      <c r="G349" s="1344">
        <v>1</v>
      </c>
      <c r="H349" s="1344">
        <v>1</v>
      </c>
      <c r="I349" s="1344">
        <v>1</v>
      </c>
      <c r="J349" s="1344">
        <v>1</v>
      </c>
      <c r="K349" s="1344">
        <v>1</v>
      </c>
      <c r="L349" s="1344">
        <v>1</v>
      </c>
      <c r="M349" s="1344">
        <v>1</v>
      </c>
      <c r="N349" s="1344">
        <v>1</v>
      </c>
      <c r="O349" s="1344">
        <v>1</v>
      </c>
      <c r="P349" s="1608"/>
      <c r="Q349" s="1609"/>
      <c r="R349" s="1610"/>
      <c r="S349" s="908"/>
      <c r="U349" s="471"/>
    </row>
    <row r="350" spans="1:21" ht="16.149999999999999" customHeight="1">
      <c r="A350" s="697">
        <f>ROW()</f>
        <v>350</v>
      </c>
      <c r="B350" s="698"/>
      <c r="C350" s="13"/>
      <c r="D350" s="1337" t="s">
        <v>1737</v>
      </c>
      <c r="E350" s="1344">
        <v>10</v>
      </c>
      <c r="F350" s="1345">
        <v>10</v>
      </c>
      <c r="G350" s="1344">
        <v>10</v>
      </c>
      <c r="H350" s="1344">
        <v>10</v>
      </c>
      <c r="I350" s="1344">
        <v>10</v>
      </c>
      <c r="J350" s="1344">
        <v>10</v>
      </c>
      <c r="K350" s="1344">
        <v>10</v>
      </c>
      <c r="L350" s="1344">
        <v>10</v>
      </c>
      <c r="M350" s="1344">
        <v>10</v>
      </c>
      <c r="N350" s="1344">
        <v>10</v>
      </c>
      <c r="O350" s="1344">
        <v>10</v>
      </c>
      <c r="P350" s="1608"/>
      <c r="Q350" s="1609"/>
      <c r="R350" s="1610"/>
      <c r="S350" s="908"/>
      <c r="U350" s="471"/>
    </row>
    <row r="351" spans="1:21" ht="16.149999999999999" customHeight="1">
      <c r="A351" s="697">
        <f>ROW()</f>
        <v>351</v>
      </c>
      <c r="B351" s="698"/>
      <c r="C351" s="13"/>
      <c r="D351" s="1337" t="s">
        <v>1738</v>
      </c>
      <c r="E351" s="1344">
        <v>2</v>
      </c>
      <c r="F351" s="1345">
        <v>2</v>
      </c>
      <c r="G351" s="1344">
        <v>2</v>
      </c>
      <c r="H351" s="1344">
        <v>2</v>
      </c>
      <c r="I351" s="1344">
        <v>2</v>
      </c>
      <c r="J351" s="1344">
        <v>2</v>
      </c>
      <c r="K351" s="1344">
        <v>2</v>
      </c>
      <c r="L351" s="1344">
        <v>2</v>
      </c>
      <c r="M351" s="1344">
        <v>2</v>
      </c>
      <c r="N351" s="1344">
        <v>2</v>
      </c>
      <c r="O351" s="1344">
        <v>2</v>
      </c>
      <c r="P351" s="1608"/>
      <c r="Q351" s="1609"/>
      <c r="R351" s="1610"/>
      <c r="S351" s="908"/>
      <c r="U351" s="471"/>
    </row>
    <row r="352" spans="1:21" ht="16.149999999999999" customHeight="1">
      <c r="A352" s="697">
        <f>ROW()</f>
        <v>352</v>
      </c>
      <c r="B352" s="698"/>
      <c r="C352" s="13"/>
      <c r="D352" s="1337" t="s">
        <v>1739</v>
      </c>
      <c r="E352" s="1344">
        <v>6</v>
      </c>
      <c r="F352" s="1345">
        <v>6</v>
      </c>
      <c r="G352" s="1344">
        <v>6</v>
      </c>
      <c r="H352" s="1344">
        <v>6</v>
      </c>
      <c r="I352" s="1344">
        <v>6</v>
      </c>
      <c r="J352" s="1344">
        <v>6</v>
      </c>
      <c r="K352" s="1344">
        <v>6</v>
      </c>
      <c r="L352" s="1344">
        <v>6</v>
      </c>
      <c r="M352" s="1344">
        <v>6</v>
      </c>
      <c r="N352" s="1344">
        <v>6</v>
      </c>
      <c r="O352" s="1344">
        <v>6</v>
      </c>
      <c r="P352" s="1608"/>
      <c r="Q352" s="1609"/>
      <c r="R352" s="1610"/>
      <c r="S352" s="908"/>
      <c r="U352" s="471"/>
    </row>
    <row r="353" spans="1:21" ht="16.149999999999999" customHeight="1">
      <c r="A353" s="697">
        <f>ROW()</f>
        <v>353</v>
      </c>
      <c r="B353" s="698"/>
      <c r="C353" s="13"/>
      <c r="D353" s="1337" t="s">
        <v>1740</v>
      </c>
      <c r="E353" s="1344">
        <v>58</v>
      </c>
      <c r="F353" s="1345">
        <v>58</v>
      </c>
      <c r="G353" s="1344">
        <v>58</v>
      </c>
      <c r="H353" s="1344">
        <v>58</v>
      </c>
      <c r="I353" s="1344">
        <v>58</v>
      </c>
      <c r="J353" s="1344">
        <v>58</v>
      </c>
      <c r="K353" s="1344">
        <v>58</v>
      </c>
      <c r="L353" s="1344">
        <v>58</v>
      </c>
      <c r="M353" s="1344">
        <v>58</v>
      </c>
      <c r="N353" s="1344">
        <v>58</v>
      </c>
      <c r="O353" s="1344">
        <v>58</v>
      </c>
      <c r="P353" s="1608"/>
      <c r="Q353" s="1609"/>
      <c r="R353" s="1610"/>
      <c r="S353" s="908"/>
      <c r="U353" s="471"/>
    </row>
    <row r="354" spans="1:21" ht="16.149999999999999" customHeight="1" thickBot="1">
      <c r="A354" s="697">
        <f>ROW()</f>
        <v>354</v>
      </c>
      <c r="B354" s="698"/>
      <c r="C354" s="13"/>
      <c r="D354" s="1337" t="s">
        <v>626</v>
      </c>
      <c r="E354" s="1344">
        <v>320</v>
      </c>
      <c r="F354" s="1345">
        <v>320</v>
      </c>
      <c r="G354" s="1344">
        <v>320</v>
      </c>
      <c r="H354" s="1344">
        <v>320</v>
      </c>
      <c r="I354" s="1344">
        <v>320</v>
      </c>
      <c r="J354" s="1344">
        <v>320</v>
      </c>
      <c r="K354" s="1344">
        <v>320</v>
      </c>
      <c r="L354" s="1344">
        <v>320</v>
      </c>
      <c r="M354" s="1344">
        <v>320</v>
      </c>
      <c r="N354" s="1344">
        <v>320</v>
      </c>
      <c r="O354" s="1344">
        <v>320</v>
      </c>
      <c r="P354" s="1339"/>
      <c r="Q354" s="1340"/>
      <c r="R354" s="1341"/>
      <c r="S354" s="908"/>
      <c r="U354" s="471"/>
    </row>
    <row r="355" spans="1:21" ht="16.149999999999999" customHeight="1" thickBot="1">
      <c r="A355" s="697">
        <f>ROW()</f>
        <v>355</v>
      </c>
      <c r="B355" s="698"/>
      <c r="C355" s="13"/>
      <c r="D355" s="1334" t="s">
        <v>1741</v>
      </c>
      <c r="E355" s="721">
        <f>SUM(E188:E354)</f>
        <v>10884</v>
      </c>
      <c r="F355" s="721">
        <f>SUM(F188:F354)</f>
        <v>10851</v>
      </c>
      <c r="G355" s="721">
        <f>SUM(G188:G354)</f>
        <v>11522</v>
      </c>
      <c r="H355" s="721">
        <f t="shared" ref="H355:O355" si="1">SUM(H188:H354)</f>
        <v>11481</v>
      </c>
      <c r="I355" s="721">
        <f t="shared" si="1"/>
        <v>11524</v>
      </c>
      <c r="J355" s="721">
        <f t="shared" si="1"/>
        <v>11524</v>
      </c>
      <c r="K355" s="721">
        <f t="shared" si="1"/>
        <v>10774</v>
      </c>
      <c r="L355" s="721">
        <f t="shared" si="1"/>
        <v>10707</v>
      </c>
      <c r="M355" s="721">
        <f t="shared" si="1"/>
        <v>10707</v>
      </c>
      <c r="N355" s="721">
        <f t="shared" si="1"/>
        <v>10707</v>
      </c>
      <c r="O355" s="721">
        <f t="shared" si="1"/>
        <v>10707</v>
      </c>
      <c r="P355" s="1339"/>
      <c r="Q355" s="1340"/>
      <c r="R355" s="1341"/>
      <c r="S355" s="909"/>
      <c r="U355" s="471" t="s">
        <v>198</v>
      </c>
    </row>
    <row r="356" spans="1:21">
      <c r="A356" s="697">
        <f>ROW()</f>
        <v>356</v>
      </c>
      <c r="B356" s="698"/>
      <c r="C356" s="13"/>
      <c r="D356" s="92" t="s">
        <v>362</v>
      </c>
      <c r="E356" s="12"/>
      <c r="F356" s="9"/>
      <c r="G356" s="9"/>
      <c r="H356" s="12"/>
      <c r="I356" s="9"/>
      <c r="J356" s="9"/>
      <c r="K356" s="9"/>
      <c r="L356" s="12"/>
      <c r="M356" s="363"/>
      <c r="N356" s="462"/>
      <c r="O356" s="462"/>
      <c r="P356" s="462"/>
      <c r="Q356" s="462"/>
      <c r="R356" s="462"/>
      <c r="S356" s="912"/>
      <c r="U356" s="363"/>
    </row>
    <row r="357" spans="1:21" ht="20.25" customHeight="1">
      <c r="A357" s="697">
        <f>ROW()</f>
        <v>357</v>
      </c>
      <c r="B357" s="698"/>
      <c r="C357" s="13"/>
      <c r="D357" s="92"/>
      <c r="E357" s="12"/>
      <c r="F357" s="9"/>
      <c r="G357" s="9"/>
      <c r="H357" s="12"/>
      <c r="I357" s="9"/>
      <c r="J357" s="9"/>
      <c r="K357" s="9"/>
      <c r="L357" s="12"/>
      <c r="M357" s="363"/>
      <c r="N357" s="462"/>
      <c r="O357" s="462"/>
      <c r="P357" s="462"/>
      <c r="Q357" s="462"/>
      <c r="R357" s="462"/>
      <c r="S357" s="912"/>
      <c r="U357" s="363"/>
    </row>
    <row r="358" spans="1:21" ht="18.75">
      <c r="A358" s="697">
        <f>ROW()</f>
        <v>358</v>
      </c>
      <c r="B358" s="698"/>
      <c r="C358" s="30" t="s">
        <v>1742</v>
      </c>
      <c r="D358" s="291"/>
      <c r="E358" s="291"/>
      <c r="F358" s="291"/>
      <c r="G358" s="291"/>
      <c r="H358" s="291"/>
      <c r="I358" s="291"/>
      <c r="J358" s="291"/>
      <c r="K358" s="291"/>
      <c r="L358" s="722"/>
      <c r="M358" s="722"/>
      <c r="N358" s="722"/>
      <c r="O358" s="722"/>
      <c r="P358" s="722"/>
      <c r="Q358" s="722"/>
      <c r="R358" s="722"/>
      <c r="S358" s="912"/>
      <c r="U358" s="363"/>
    </row>
    <row r="359" spans="1:21" ht="18.75">
      <c r="A359" s="697"/>
      <c r="B359" s="698"/>
      <c r="C359" s="30"/>
      <c r="D359" s="291"/>
      <c r="E359" s="1611" t="s">
        <v>100</v>
      </c>
      <c r="F359" s="1611"/>
      <c r="G359" s="1611"/>
      <c r="H359" s="1612" t="s">
        <v>1743</v>
      </c>
      <c r="I359" s="1612"/>
      <c r="J359" s="1612"/>
      <c r="K359" s="1612"/>
      <c r="L359" s="1612"/>
      <c r="M359" s="1612"/>
      <c r="N359" s="1612"/>
      <c r="O359" s="1612"/>
      <c r="P359" s="1612"/>
      <c r="Q359" s="722"/>
      <c r="R359" s="722"/>
      <c r="S359" s="912"/>
      <c r="U359" s="363"/>
    </row>
    <row r="360" spans="1:21" ht="45">
      <c r="A360" s="697">
        <f>ROW()</f>
        <v>360</v>
      </c>
      <c r="B360" s="698"/>
      <c r="C360" s="7"/>
      <c r="D360" s="822" t="s">
        <v>1589</v>
      </c>
      <c r="E360" s="709" t="s">
        <v>1744</v>
      </c>
      <c r="F360" s="709" t="s">
        <v>1745</v>
      </c>
      <c r="G360" s="709" t="s">
        <v>1746</v>
      </c>
      <c r="H360" s="720" t="s">
        <v>483</v>
      </c>
      <c r="I360" s="720" t="s">
        <v>484</v>
      </c>
      <c r="J360" s="720" t="s">
        <v>485</v>
      </c>
      <c r="K360" s="720" t="s">
        <v>486</v>
      </c>
      <c r="L360" s="720" t="s">
        <v>487</v>
      </c>
      <c r="M360" s="720" t="s">
        <v>488</v>
      </c>
      <c r="N360" s="720" t="s">
        <v>489</v>
      </c>
      <c r="O360" s="709" t="s">
        <v>490</v>
      </c>
      <c r="P360" s="709" t="s">
        <v>1361</v>
      </c>
      <c r="Q360" s="709" t="s">
        <v>1362</v>
      </c>
      <c r="R360" s="709" t="s">
        <v>1363</v>
      </c>
      <c r="S360" s="913"/>
      <c r="U360" s="363"/>
    </row>
    <row r="361" spans="1:21" ht="15">
      <c r="A361" s="697">
        <f>ROW()</f>
        <v>361</v>
      </c>
      <c r="B361" s="698"/>
      <c r="C361" s="285"/>
      <c r="D361" s="1337" t="s">
        <v>1747</v>
      </c>
      <c r="E361" s="1338">
        <v>5</v>
      </c>
      <c r="F361" s="1337">
        <v>3</v>
      </c>
      <c r="G361" s="1337">
        <v>1</v>
      </c>
      <c r="H361" s="1337"/>
      <c r="I361" s="1337"/>
      <c r="J361" s="1337"/>
      <c r="K361" s="1337"/>
      <c r="L361" s="1337"/>
      <c r="M361" s="1337"/>
      <c r="N361" s="1337"/>
      <c r="O361" s="1337"/>
      <c r="P361" s="1337"/>
      <c r="Q361" s="1344"/>
      <c r="R361" s="1347"/>
      <c r="S361" s="850"/>
      <c r="U361" s="471" t="s">
        <v>115</v>
      </c>
    </row>
    <row r="362" spans="1:21" ht="15">
      <c r="A362" s="697">
        <f>ROW()</f>
        <v>362</v>
      </c>
      <c r="B362" s="698"/>
      <c r="C362" s="285"/>
      <c r="D362" s="1337" t="s">
        <v>1748</v>
      </c>
      <c r="E362" s="1345"/>
      <c r="F362" s="1344"/>
      <c r="G362" s="1344"/>
      <c r="H362" s="1344"/>
      <c r="I362" s="1344"/>
      <c r="J362" s="1344"/>
      <c r="K362" s="1344"/>
      <c r="L362" s="1344"/>
      <c r="M362" s="1344"/>
      <c r="N362" s="1344"/>
      <c r="O362" s="1344"/>
      <c r="P362" s="1344"/>
      <c r="Q362" s="1344"/>
      <c r="R362" s="1347"/>
      <c r="S362" s="850"/>
      <c r="U362" s="471" t="s">
        <v>115</v>
      </c>
    </row>
    <row r="363" spans="1:21" ht="15">
      <c r="A363" s="697">
        <f>ROW()</f>
        <v>363</v>
      </c>
      <c r="B363" s="698"/>
      <c r="C363" s="285"/>
      <c r="D363" s="723" t="s">
        <v>1749</v>
      </c>
      <c r="E363" s="1345"/>
      <c r="F363" s="1344"/>
      <c r="G363" s="1344"/>
      <c r="H363" s="1344"/>
      <c r="I363" s="1344"/>
      <c r="J363" s="1344"/>
      <c r="K363" s="1344"/>
      <c r="L363" s="1344"/>
      <c r="M363" s="1344"/>
      <c r="N363" s="1344"/>
      <c r="O363" s="1344"/>
      <c r="P363" s="1344"/>
      <c r="Q363" s="1344"/>
      <c r="R363" s="1347"/>
      <c r="S363" s="850"/>
      <c r="U363" s="471" t="s">
        <v>115</v>
      </c>
    </row>
    <row r="364" spans="1:21" ht="15">
      <c r="A364" s="697">
        <f>ROW()</f>
        <v>364</v>
      </c>
      <c r="B364" s="698"/>
      <c r="C364" s="285"/>
      <c r="D364" s="723" t="s">
        <v>1749</v>
      </c>
      <c r="E364" s="1345"/>
      <c r="F364" s="1344"/>
      <c r="G364" s="1344"/>
      <c r="H364" s="1344"/>
      <c r="I364" s="1344"/>
      <c r="J364" s="1344"/>
      <c r="K364" s="1344"/>
      <c r="L364" s="1344"/>
      <c r="M364" s="1344"/>
      <c r="N364" s="1344"/>
      <c r="O364" s="1344"/>
      <c r="P364" s="1344"/>
      <c r="Q364" s="1344"/>
      <c r="R364" s="1347"/>
      <c r="S364" s="850"/>
      <c r="U364" s="471" t="s">
        <v>115</v>
      </c>
    </row>
    <row r="365" spans="1:21" ht="15.75" thickBot="1">
      <c r="A365" s="697">
        <f>ROW()</f>
        <v>365</v>
      </c>
      <c r="B365" s="698"/>
      <c r="C365" s="285"/>
      <c r="D365" s="723" t="s">
        <v>1749</v>
      </c>
      <c r="E365" s="1348"/>
      <c r="F365" s="1349"/>
      <c r="G365" s="1349"/>
      <c r="H365" s="1350"/>
      <c r="I365" s="1350"/>
      <c r="J365" s="1350"/>
      <c r="K365" s="1350"/>
      <c r="L365" s="1350"/>
      <c r="M365" s="1349"/>
      <c r="N365" s="1349"/>
      <c r="O365" s="1349"/>
      <c r="P365" s="1350"/>
      <c r="Q365" s="1350"/>
      <c r="R365" s="1347"/>
      <c r="S365" s="850"/>
      <c r="U365" s="471" t="s">
        <v>115</v>
      </c>
    </row>
    <row r="366" spans="1:21" ht="15.75" thickBot="1">
      <c r="A366" s="697">
        <f>ROW()</f>
        <v>366</v>
      </c>
      <c r="B366" s="698"/>
      <c r="C366" s="285"/>
      <c r="D366" s="1351" t="s">
        <v>1741</v>
      </c>
      <c r="E366" s="724">
        <f>SUM(E361:E365)</f>
        <v>5</v>
      </c>
      <c r="F366" s="724">
        <f t="shared" ref="F366:O366" si="2">SUM(F361:F365)</f>
        <v>3</v>
      </c>
      <c r="G366" s="724">
        <f>SUM(G361:G365)</f>
        <v>1</v>
      </c>
      <c r="H366" s="724">
        <f t="shared" si="2"/>
        <v>0</v>
      </c>
      <c r="I366" s="724">
        <f t="shared" si="2"/>
        <v>0</v>
      </c>
      <c r="J366" s="724">
        <f t="shared" si="2"/>
        <v>0</v>
      </c>
      <c r="K366" s="724">
        <f t="shared" si="2"/>
        <v>0</v>
      </c>
      <c r="L366" s="724">
        <f>SUM(L361:L365)</f>
        <v>0</v>
      </c>
      <c r="M366" s="724">
        <f t="shared" si="2"/>
        <v>0</v>
      </c>
      <c r="N366" s="724">
        <f t="shared" si="2"/>
        <v>0</v>
      </c>
      <c r="O366" s="724">
        <f t="shared" si="2"/>
        <v>0</v>
      </c>
      <c r="P366" s="724">
        <f>SUM(P361:P365)</f>
        <v>0</v>
      </c>
      <c r="Q366" s="724">
        <f>SUM(Q361:Q365)</f>
        <v>0</v>
      </c>
      <c r="R366" s="1352"/>
      <c r="S366" s="850"/>
      <c r="U366" s="471" t="s">
        <v>115</v>
      </c>
    </row>
    <row r="367" spans="1:21">
      <c r="A367" s="697">
        <f>ROW()</f>
        <v>367</v>
      </c>
      <c r="B367" s="698"/>
      <c r="C367" s="285"/>
      <c r="D367" s="725" t="s">
        <v>362</v>
      </c>
      <c r="E367" s="7"/>
      <c r="F367" s="29"/>
      <c r="G367" s="29"/>
      <c r="H367" s="7"/>
      <c r="I367" s="29"/>
      <c r="J367" s="29"/>
      <c r="K367" s="29"/>
      <c r="L367" s="7"/>
      <c r="M367" s="363"/>
      <c r="N367" s="363"/>
      <c r="O367" s="363"/>
      <c r="P367" s="363"/>
      <c r="Q367" s="363"/>
      <c r="R367" s="363"/>
      <c r="S367" s="912"/>
    </row>
    <row r="368" spans="1:21">
      <c r="A368" s="697">
        <f>ROW()</f>
        <v>368</v>
      </c>
      <c r="B368" s="698"/>
      <c r="C368" s="285"/>
      <c r="D368" s="725"/>
      <c r="E368" s="7"/>
      <c r="F368" s="29"/>
      <c r="G368" s="29"/>
      <c r="H368" s="7"/>
      <c r="I368" s="29"/>
      <c r="J368" s="29"/>
      <c r="K368" s="29"/>
      <c r="L368" s="7"/>
      <c r="M368" s="363"/>
      <c r="N368" s="462"/>
      <c r="O368" s="462"/>
      <c r="P368" s="462"/>
      <c r="Q368" s="462"/>
      <c r="R368" s="462"/>
      <c r="S368" s="912"/>
    </row>
    <row r="369" spans="1:19">
      <c r="A369" s="697">
        <f>ROW()</f>
        <v>369</v>
      </c>
      <c r="B369" s="699"/>
      <c r="C369" s="823"/>
      <c r="D369" s="824"/>
      <c r="E369" s="817"/>
      <c r="F369" s="825"/>
      <c r="G369" s="825"/>
      <c r="H369" s="817"/>
      <c r="I369" s="825"/>
      <c r="J369" s="825"/>
      <c r="K369" s="825"/>
      <c r="L369" s="817"/>
      <c r="M369" s="786"/>
      <c r="N369" s="826"/>
      <c r="O369" s="826"/>
      <c r="P369" s="826"/>
      <c r="Q369" s="826"/>
      <c r="R369" s="826"/>
      <c r="S369" s="201"/>
    </row>
  </sheetData>
  <sheetProtection formatColumns="0" formatRows="0"/>
  <mergeCells count="348">
    <mergeCell ref="Q11:R11"/>
    <mergeCell ref="Q12:R12"/>
    <mergeCell ref="Q13:R13"/>
    <mergeCell ref="Q14:R14"/>
    <mergeCell ref="Q15:R15"/>
    <mergeCell ref="Q16:R16"/>
    <mergeCell ref="O1:P1"/>
    <mergeCell ref="A3:F3"/>
    <mergeCell ref="G7:P7"/>
    <mergeCell ref="Q8:R8"/>
    <mergeCell ref="Q9:R9"/>
    <mergeCell ref="Q10:R10"/>
    <mergeCell ref="Q23:R23"/>
    <mergeCell ref="Q24:R24"/>
    <mergeCell ref="Q25:R25"/>
    <mergeCell ref="Q26:R26"/>
    <mergeCell ref="Q27:R27"/>
    <mergeCell ref="Q28:R28"/>
    <mergeCell ref="Q17:R17"/>
    <mergeCell ref="Q18:R18"/>
    <mergeCell ref="Q19:R19"/>
    <mergeCell ref="Q20:R20"/>
    <mergeCell ref="Q21:R21"/>
    <mergeCell ref="Q22:R22"/>
    <mergeCell ref="Q35:R35"/>
    <mergeCell ref="Q36:R36"/>
    <mergeCell ref="Q37:R37"/>
    <mergeCell ref="Q38:R38"/>
    <mergeCell ref="Q39:R39"/>
    <mergeCell ref="Q40:R40"/>
    <mergeCell ref="Q29:R29"/>
    <mergeCell ref="Q30:R30"/>
    <mergeCell ref="Q31:R31"/>
    <mergeCell ref="Q32:R32"/>
    <mergeCell ref="Q33:R33"/>
    <mergeCell ref="Q34:R34"/>
    <mergeCell ref="Q47:R47"/>
    <mergeCell ref="Q48:R48"/>
    <mergeCell ref="Q49:R49"/>
    <mergeCell ref="Q50:R50"/>
    <mergeCell ref="Q51:R51"/>
    <mergeCell ref="Q52:R52"/>
    <mergeCell ref="Q41:R41"/>
    <mergeCell ref="Q42:R42"/>
    <mergeCell ref="Q43:R43"/>
    <mergeCell ref="Q44:R44"/>
    <mergeCell ref="Q45:R45"/>
    <mergeCell ref="Q46:R46"/>
    <mergeCell ref="Q59:R59"/>
    <mergeCell ref="Q60:R60"/>
    <mergeCell ref="Q61:R61"/>
    <mergeCell ref="Q62:R62"/>
    <mergeCell ref="Q63:R63"/>
    <mergeCell ref="Q64:R64"/>
    <mergeCell ref="Q53:R53"/>
    <mergeCell ref="Q54:R54"/>
    <mergeCell ref="Q55:R55"/>
    <mergeCell ref="Q56:R56"/>
    <mergeCell ref="Q57:R57"/>
    <mergeCell ref="Q58:R58"/>
    <mergeCell ref="Q71:R71"/>
    <mergeCell ref="Q72:R72"/>
    <mergeCell ref="Q73:R73"/>
    <mergeCell ref="Q74:R74"/>
    <mergeCell ref="Q75:R75"/>
    <mergeCell ref="Q76:R76"/>
    <mergeCell ref="Q65:R65"/>
    <mergeCell ref="Q66:R66"/>
    <mergeCell ref="Q67:R67"/>
    <mergeCell ref="Q68:R68"/>
    <mergeCell ref="Q69:R69"/>
    <mergeCell ref="Q70:R70"/>
    <mergeCell ref="Q83:R83"/>
    <mergeCell ref="Q84:R84"/>
    <mergeCell ref="Q85:R85"/>
    <mergeCell ref="Q86:R86"/>
    <mergeCell ref="Q87:R87"/>
    <mergeCell ref="Q88:R88"/>
    <mergeCell ref="Q77:R77"/>
    <mergeCell ref="Q78:R78"/>
    <mergeCell ref="Q79:R79"/>
    <mergeCell ref="Q80:R80"/>
    <mergeCell ref="Q81:R81"/>
    <mergeCell ref="Q82:R82"/>
    <mergeCell ref="Q95:R95"/>
    <mergeCell ref="Q96:R96"/>
    <mergeCell ref="Q97:R97"/>
    <mergeCell ref="Q98:R98"/>
    <mergeCell ref="Q99:R99"/>
    <mergeCell ref="Q100:R100"/>
    <mergeCell ref="Q89:R89"/>
    <mergeCell ref="Q90:R90"/>
    <mergeCell ref="Q91:R91"/>
    <mergeCell ref="Q92:R92"/>
    <mergeCell ref="Q93:R93"/>
    <mergeCell ref="Q94:R94"/>
    <mergeCell ref="Q107:R107"/>
    <mergeCell ref="Q108:R108"/>
    <mergeCell ref="Q109:R109"/>
    <mergeCell ref="Q110:R110"/>
    <mergeCell ref="Q111:R111"/>
    <mergeCell ref="Q112:R112"/>
    <mergeCell ref="Q101:R101"/>
    <mergeCell ref="Q102:R102"/>
    <mergeCell ref="Q103:R103"/>
    <mergeCell ref="Q104:R104"/>
    <mergeCell ref="Q105:R105"/>
    <mergeCell ref="Q106:R106"/>
    <mergeCell ref="Q119:R119"/>
    <mergeCell ref="Q120:R120"/>
    <mergeCell ref="Q121:R121"/>
    <mergeCell ref="Q122:R122"/>
    <mergeCell ref="Q123:R123"/>
    <mergeCell ref="Q124:R124"/>
    <mergeCell ref="Q113:R113"/>
    <mergeCell ref="Q114:R114"/>
    <mergeCell ref="Q115:R115"/>
    <mergeCell ref="Q116:R116"/>
    <mergeCell ref="Q117:R117"/>
    <mergeCell ref="Q118:R118"/>
    <mergeCell ref="Q131:R131"/>
    <mergeCell ref="Q132:R132"/>
    <mergeCell ref="Q133:R133"/>
    <mergeCell ref="Q134:R134"/>
    <mergeCell ref="Q135:R135"/>
    <mergeCell ref="Q136:R136"/>
    <mergeCell ref="Q125:R125"/>
    <mergeCell ref="Q126:R126"/>
    <mergeCell ref="Q127:R127"/>
    <mergeCell ref="Q128:R128"/>
    <mergeCell ref="Q129:R129"/>
    <mergeCell ref="Q130:R130"/>
    <mergeCell ref="Q143:R143"/>
    <mergeCell ref="Q144:R144"/>
    <mergeCell ref="Q145:R145"/>
    <mergeCell ref="Q146:R146"/>
    <mergeCell ref="Q147:R147"/>
    <mergeCell ref="Q148:R148"/>
    <mergeCell ref="Q137:R137"/>
    <mergeCell ref="Q138:R138"/>
    <mergeCell ref="Q139:R139"/>
    <mergeCell ref="Q140:R140"/>
    <mergeCell ref="Q141:R141"/>
    <mergeCell ref="Q142:R142"/>
    <mergeCell ref="Q155:R155"/>
    <mergeCell ref="Q156:R156"/>
    <mergeCell ref="Q157:R157"/>
    <mergeCell ref="Q158:R158"/>
    <mergeCell ref="Q159:R159"/>
    <mergeCell ref="Q160:R160"/>
    <mergeCell ref="Q149:R149"/>
    <mergeCell ref="Q150:R150"/>
    <mergeCell ref="Q151:R151"/>
    <mergeCell ref="Q152:R152"/>
    <mergeCell ref="Q153:R153"/>
    <mergeCell ref="Q154:R154"/>
    <mergeCell ref="Q167:R167"/>
    <mergeCell ref="Q168:R168"/>
    <mergeCell ref="Q169:R169"/>
    <mergeCell ref="Q170:R170"/>
    <mergeCell ref="Q171:R171"/>
    <mergeCell ref="Q172:R172"/>
    <mergeCell ref="Q161:R161"/>
    <mergeCell ref="Q162:R162"/>
    <mergeCell ref="Q163:R163"/>
    <mergeCell ref="Q164:R164"/>
    <mergeCell ref="Q165:R165"/>
    <mergeCell ref="Q166:R166"/>
    <mergeCell ref="Q179:R179"/>
    <mergeCell ref="Q180:R180"/>
    <mergeCell ref="Q181:R181"/>
    <mergeCell ref="D186:D187"/>
    <mergeCell ref="F186:O186"/>
    <mergeCell ref="P187:R187"/>
    <mergeCell ref="Q173:R173"/>
    <mergeCell ref="Q174:R174"/>
    <mergeCell ref="Q175:R175"/>
    <mergeCell ref="Q176:R176"/>
    <mergeCell ref="Q177:R177"/>
    <mergeCell ref="Q178:R178"/>
    <mergeCell ref="P194:R194"/>
    <mergeCell ref="P195:R195"/>
    <mergeCell ref="P196:R196"/>
    <mergeCell ref="P197:R197"/>
    <mergeCell ref="P198:R198"/>
    <mergeCell ref="P199:R199"/>
    <mergeCell ref="P188:R188"/>
    <mergeCell ref="P189:R189"/>
    <mergeCell ref="P190:R190"/>
    <mergeCell ref="P191:R191"/>
    <mergeCell ref="P192:R192"/>
    <mergeCell ref="P193:R193"/>
    <mergeCell ref="P206:R206"/>
    <mergeCell ref="P207:R207"/>
    <mergeCell ref="P208:R208"/>
    <mergeCell ref="P209:R209"/>
    <mergeCell ref="P210:R210"/>
    <mergeCell ref="P211:R211"/>
    <mergeCell ref="P200:R200"/>
    <mergeCell ref="P201:R201"/>
    <mergeCell ref="P202:R202"/>
    <mergeCell ref="P203:R203"/>
    <mergeCell ref="P204:R204"/>
    <mergeCell ref="P205:R205"/>
    <mergeCell ref="P218:R218"/>
    <mergeCell ref="P219:R219"/>
    <mergeCell ref="P220:R220"/>
    <mergeCell ref="P221:R221"/>
    <mergeCell ref="P222:R222"/>
    <mergeCell ref="P223:R223"/>
    <mergeCell ref="P212:R212"/>
    <mergeCell ref="P213:R213"/>
    <mergeCell ref="P214:R214"/>
    <mergeCell ref="P215:R215"/>
    <mergeCell ref="P216:R216"/>
    <mergeCell ref="P217:R217"/>
    <mergeCell ref="P230:R230"/>
    <mergeCell ref="P231:R231"/>
    <mergeCell ref="P232:R232"/>
    <mergeCell ref="P233:R233"/>
    <mergeCell ref="P234:R234"/>
    <mergeCell ref="P235:R235"/>
    <mergeCell ref="P224:R224"/>
    <mergeCell ref="P225:R225"/>
    <mergeCell ref="P226:R226"/>
    <mergeCell ref="P227:R227"/>
    <mergeCell ref="P228:R228"/>
    <mergeCell ref="P229:R229"/>
    <mergeCell ref="P242:R242"/>
    <mergeCell ref="P243:R243"/>
    <mergeCell ref="P244:R244"/>
    <mergeCell ref="P245:R245"/>
    <mergeCell ref="P246:R246"/>
    <mergeCell ref="P247:R247"/>
    <mergeCell ref="P236:R236"/>
    <mergeCell ref="P237:R237"/>
    <mergeCell ref="P238:R238"/>
    <mergeCell ref="P239:R239"/>
    <mergeCell ref="P240:R240"/>
    <mergeCell ref="P241:R241"/>
    <mergeCell ref="P254:R254"/>
    <mergeCell ref="P255:R255"/>
    <mergeCell ref="P256:R256"/>
    <mergeCell ref="P257:R257"/>
    <mergeCell ref="P258:R258"/>
    <mergeCell ref="P259:R259"/>
    <mergeCell ref="P248:R248"/>
    <mergeCell ref="P249:R249"/>
    <mergeCell ref="P250:R250"/>
    <mergeCell ref="P251:R251"/>
    <mergeCell ref="P252:R252"/>
    <mergeCell ref="P253:R253"/>
    <mergeCell ref="P266:R266"/>
    <mergeCell ref="P267:R267"/>
    <mergeCell ref="P268:R268"/>
    <mergeCell ref="P269:R269"/>
    <mergeCell ref="P270:R270"/>
    <mergeCell ref="P271:R271"/>
    <mergeCell ref="P260:R260"/>
    <mergeCell ref="P261:R261"/>
    <mergeCell ref="P262:R262"/>
    <mergeCell ref="P263:R263"/>
    <mergeCell ref="P264:R264"/>
    <mergeCell ref="P265:R265"/>
    <mergeCell ref="P278:R278"/>
    <mergeCell ref="P279:R279"/>
    <mergeCell ref="P280:R280"/>
    <mergeCell ref="P281:R281"/>
    <mergeCell ref="P282:R282"/>
    <mergeCell ref="P283:R283"/>
    <mergeCell ref="P272:R272"/>
    <mergeCell ref="P273:R273"/>
    <mergeCell ref="P274:R274"/>
    <mergeCell ref="P275:R275"/>
    <mergeCell ref="P276:R276"/>
    <mergeCell ref="P277:R277"/>
    <mergeCell ref="P290:R290"/>
    <mergeCell ref="P291:R291"/>
    <mergeCell ref="P292:R292"/>
    <mergeCell ref="P293:R293"/>
    <mergeCell ref="P294:R294"/>
    <mergeCell ref="P295:R295"/>
    <mergeCell ref="P284:R284"/>
    <mergeCell ref="P285:R285"/>
    <mergeCell ref="P286:R286"/>
    <mergeCell ref="P287:R287"/>
    <mergeCell ref="P288:R288"/>
    <mergeCell ref="P289:R289"/>
    <mergeCell ref="P302:R302"/>
    <mergeCell ref="P303:R303"/>
    <mergeCell ref="P304:R304"/>
    <mergeCell ref="P305:R305"/>
    <mergeCell ref="P306:R306"/>
    <mergeCell ref="P307:R307"/>
    <mergeCell ref="P296:R296"/>
    <mergeCell ref="P297:R297"/>
    <mergeCell ref="P298:R298"/>
    <mergeCell ref="P299:R299"/>
    <mergeCell ref="P300:R300"/>
    <mergeCell ref="P301:R301"/>
    <mergeCell ref="P314:R314"/>
    <mergeCell ref="P315:R315"/>
    <mergeCell ref="P316:R316"/>
    <mergeCell ref="P317:R317"/>
    <mergeCell ref="P318:R318"/>
    <mergeCell ref="P319:R319"/>
    <mergeCell ref="P308:R308"/>
    <mergeCell ref="P309:R309"/>
    <mergeCell ref="P310:R310"/>
    <mergeCell ref="P311:R311"/>
    <mergeCell ref="P312:R312"/>
    <mergeCell ref="P313:R313"/>
    <mergeCell ref="P326:R326"/>
    <mergeCell ref="P327:R327"/>
    <mergeCell ref="P328:R328"/>
    <mergeCell ref="P329:R329"/>
    <mergeCell ref="P330:R330"/>
    <mergeCell ref="P331:R331"/>
    <mergeCell ref="P320:R320"/>
    <mergeCell ref="P321:R321"/>
    <mergeCell ref="P322:R322"/>
    <mergeCell ref="P323:R323"/>
    <mergeCell ref="P324:R324"/>
    <mergeCell ref="P325:R325"/>
    <mergeCell ref="P338:R338"/>
    <mergeCell ref="P339:R339"/>
    <mergeCell ref="P340:R340"/>
    <mergeCell ref="P341:R341"/>
    <mergeCell ref="P342:R342"/>
    <mergeCell ref="P343:R343"/>
    <mergeCell ref="P332:R332"/>
    <mergeCell ref="P333:R333"/>
    <mergeCell ref="P334:R334"/>
    <mergeCell ref="P335:R335"/>
    <mergeCell ref="P336:R336"/>
    <mergeCell ref="P337:R337"/>
    <mergeCell ref="P350:R350"/>
    <mergeCell ref="P351:R351"/>
    <mergeCell ref="P352:R352"/>
    <mergeCell ref="P353:R353"/>
    <mergeCell ref="E359:G359"/>
    <mergeCell ref="H359:P359"/>
    <mergeCell ref="P344:R344"/>
    <mergeCell ref="P345:R345"/>
    <mergeCell ref="P346:R346"/>
    <mergeCell ref="P347:R347"/>
    <mergeCell ref="P348:R348"/>
    <mergeCell ref="P349:R349"/>
  </mergeCells>
  <dataValidations count="1">
    <dataValidation type="date" operator="greaterThan" allowBlank="1" showInputMessage="1" showErrorMessage="1" errorTitle="Date entry" error="Dates after 1 January 2011 accepted" promptTitle="Date entry" prompt=" " sqref="P2 Q1:R2" xr:uid="{A3642D6E-9774-4F6C-93EE-1228DCC34314}">
      <formula1>40544</formula1>
    </dataValidation>
  </dataValidations>
  <pageMargins left="0.23622047244094491" right="0.23622047244094491" top="0.74803149606299213" bottom="0.74803149606299213" header="0.31496062992125984" footer="0.31496062992125984"/>
  <pageSetup paperSize="8" scale="74" fitToHeight="0" orientation="landscape" cellComments="asDisplayed"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pageSetUpPr fitToPage="1"/>
  </sheetPr>
  <dimension ref="A1:AK463"/>
  <sheetViews>
    <sheetView showGridLines="0" view="pageBreakPreview" zoomScale="87" zoomScaleNormal="85" workbookViewId="0">
      <pane ySplit="4" topLeftCell="A5" activePane="bottomLeft" state="frozen"/>
      <selection activeCell="H22" sqref="H22"/>
      <selection pane="bottomLeft" activeCell="A5" sqref="A5"/>
    </sheetView>
  </sheetViews>
  <sheetFormatPr defaultRowHeight="12.75"/>
  <cols>
    <col min="1" max="1" width="5" customWidth="1"/>
    <col min="2" max="2" width="2.28515625" customWidth="1"/>
    <col min="3" max="3" width="5" customWidth="1"/>
    <col min="4" max="4" width="60" customWidth="1"/>
    <col min="5" max="10" width="14.28515625" customWidth="1"/>
    <col min="11" max="11" width="19.85546875" customWidth="1"/>
    <col min="12" max="12" width="19.7109375" customWidth="1"/>
    <col min="13" max="15" width="14.28515625" customWidth="1"/>
    <col min="16" max="16" width="22.7109375" customWidth="1"/>
    <col min="17" max="17" width="18.7109375" customWidth="1"/>
    <col min="18" max="19" width="14.28515625" customWidth="1"/>
    <col min="20" max="20" width="9" customWidth="1"/>
    <col min="26" max="26" width="15.85546875" customWidth="1"/>
    <col min="27" max="27" width="15.42578125" customWidth="1"/>
    <col min="28" max="28" width="13" customWidth="1"/>
    <col min="29" max="29" width="13.5703125" customWidth="1"/>
    <col min="30" max="30" width="19.5703125" customWidth="1"/>
    <col min="31" max="31" width="2.85546875" customWidth="1"/>
    <col min="32" max="32" width="19.5703125" customWidth="1"/>
    <col min="33" max="33" width="15.85546875" customWidth="1"/>
    <col min="34" max="34" width="15.42578125" customWidth="1"/>
    <col min="35" max="35" width="13" customWidth="1"/>
    <col min="36" max="36" width="13.5703125" customWidth="1"/>
    <col min="37" max="37" width="19.5703125" customWidth="1"/>
  </cols>
  <sheetData>
    <row r="1" spans="1:20" ht="15">
      <c r="A1" s="659"/>
      <c r="B1" s="55"/>
      <c r="C1" s="55"/>
      <c r="D1" s="55"/>
      <c r="E1" s="55"/>
      <c r="F1" s="55"/>
      <c r="G1" s="55"/>
      <c r="H1" s="128"/>
      <c r="I1" s="128"/>
      <c r="J1" s="55"/>
      <c r="K1" s="55"/>
      <c r="L1" s="55"/>
      <c r="M1" s="1315" t="s">
        <v>89</v>
      </c>
      <c r="N1" s="730"/>
      <c r="O1" s="1627" t="s">
        <v>90</v>
      </c>
      <c r="P1" s="1628"/>
      <c r="Q1" s="1180">
        <f>+'F1. RAB'!$R1</f>
        <v>45954</v>
      </c>
      <c r="R1" s="134"/>
      <c r="S1" s="134"/>
      <c r="T1" s="864"/>
    </row>
    <row r="2" spans="1:20" ht="21.75" customHeight="1">
      <c r="A2" s="394" t="s">
        <v>1750</v>
      </c>
      <c r="B2" s="39"/>
      <c r="C2" s="39"/>
      <c r="D2" s="39"/>
      <c r="E2" s="39"/>
      <c r="F2" s="39"/>
      <c r="G2" s="39"/>
      <c r="H2" s="39"/>
      <c r="I2" s="39"/>
      <c r="J2" s="39"/>
      <c r="K2" s="39"/>
      <c r="L2" s="39"/>
      <c r="M2" s="406"/>
      <c r="N2" s="787"/>
      <c r="O2" s="1316" t="s">
        <v>50</v>
      </c>
      <c r="P2" s="1317"/>
      <c r="Q2" s="1318">
        <f>+'F1. RAB'!$R2</f>
        <v>45838</v>
      </c>
      <c r="R2" s="56"/>
      <c r="S2" s="208"/>
      <c r="T2" s="864"/>
    </row>
    <row r="3" spans="1:20" ht="23.25" customHeight="1">
      <c r="A3" s="1637"/>
      <c r="B3" s="1638"/>
      <c r="C3" s="1638"/>
      <c r="D3" s="1638"/>
      <c r="E3" s="1638"/>
      <c r="F3" s="1638"/>
      <c r="G3" s="1638"/>
      <c r="H3" s="1638"/>
      <c r="I3" s="1638"/>
      <c r="J3" s="1638"/>
      <c r="K3" s="1638"/>
      <c r="L3" s="1638"/>
      <c r="M3" s="1638"/>
      <c r="N3" s="1638"/>
      <c r="O3" s="1638"/>
      <c r="P3" s="1638"/>
      <c r="Q3" s="1638"/>
      <c r="R3" s="1638"/>
      <c r="S3" s="208"/>
      <c r="T3" s="864"/>
    </row>
    <row r="4" spans="1:20" ht="12.75" customHeight="1">
      <c r="A4" s="26" t="s">
        <v>93</v>
      </c>
      <c r="B4" s="791"/>
      <c r="C4" s="801"/>
      <c r="D4" s="802"/>
      <c r="E4" s="802"/>
      <c r="F4" s="802"/>
      <c r="G4" s="802"/>
      <c r="H4" s="803"/>
      <c r="I4" s="803"/>
      <c r="J4" s="803"/>
      <c r="K4" s="803"/>
      <c r="L4" s="803"/>
      <c r="M4" s="827"/>
      <c r="N4" s="39"/>
      <c r="O4" s="39"/>
      <c r="P4" s="39"/>
      <c r="Q4" s="39"/>
      <c r="R4" s="39"/>
      <c r="S4" s="135"/>
      <c r="T4" s="864"/>
    </row>
    <row r="5" spans="1:20" ht="26.25" customHeight="1">
      <c r="A5" s="58">
        <f>ROW()</f>
        <v>5</v>
      </c>
      <c r="B5" s="81"/>
      <c r="C5" s="85" t="s">
        <v>1751</v>
      </c>
      <c r="D5" s="83"/>
      <c r="E5" s="83"/>
      <c r="F5" s="83"/>
      <c r="G5" s="83"/>
      <c r="H5" s="84"/>
      <c r="I5" s="84"/>
      <c r="J5" s="84"/>
      <c r="K5" s="84"/>
      <c r="L5" s="12"/>
      <c r="M5" s="84"/>
      <c r="N5" s="84"/>
      <c r="O5" s="84"/>
      <c r="P5" s="84"/>
      <c r="Q5" s="84"/>
      <c r="R5" s="84"/>
      <c r="S5" s="83"/>
      <c r="T5" s="914"/>
    </row>
    <row r="6" spans="1:20" ht="16.149999999999999" customHeight="1">
      <c r="A6" s="58">
        <f>ROW()</f>
        <v>6</v>
      </c>
      <c r="B6" s="81"/>
      <c r="C6" s="85"/>
      <c r="D6" s="83"/>
      <c r="E6" s="83"/>
      <c r="F6" s="83"/>
      <c r="G6" s="83"/>
      <c r="H6" s="84"/>
      <c r="I6" s="84"/>
      <c r="J6" s="84"/>
      <c r="K6" s="84"/>
      <c r="L6" s="12"/>
      <c r="M6" s="84"/>
      <c r="N6" s="84"/>
      <c r="O6" s="84"/>
      <c r="P6" s="84"/>
      <c r="Q6" s="84"/>
      <c r="R6" s="84"/>
      <c r="S6" s="83"/>
      <c r="T6" s="914"/>
    </row>
    <row r="7" spans="1:20" ht="31.5" customHeight="1">
      <c r="A7" s="58">
        <f>ROW()</f>
        <v>7</v>
      </c>
      <c r="B7" s="48"/>
      <c r="C7" s="81"/>
      <c r="D7" s="1639" t="s">
        <v>1752</v>
      </c>
      <c r="E7" s="1643" t="s">
        <v>1753</v>
      </c>
      <c r="F7" s="1644"/>
      <c r="G7" s="1644"/>
      <c r="H7" s="1644"/>
      <c r="I7" s="1644"/>
      <c r="J7" s="170" t="s">
        <v>1754</v>
      </c>
      <c r="K7" s="170" t="s">
        <v>1755</v>
      </c>
      <c r="L7" s="1643" t="s">
        <v>1756</v>
      </c>
      <c r="M7" s="1644"/>
      <c r="N7" s="1644"/>
      <c r="O7" s="1644"/>
      <c r="P7" s="1644"/>
      <c r="Q7" s="1353"/>
      <c r="R7" s="1353"/>
      <c r="S7" s="1353"/>
      <c r="T7" s="915"/>
    </row>
    <row r="8" spans="1:20" ht="15.75" customHeight="1">
      <c r="A8" s="58">
        <f>ROW()</f>
        <v>8</v>
      </c>
      <c r="B8" s="48"/>
      <c r="C8" s="81"/>
      <c r="D8" s="1640"/>
      <c r="E8" s="828" t="s">
        <v>96</v>
      </c>
      <c r="F8" s="828" t="s">
        <v>97</v>
      </c>
      <c r="G8" s="828" t="s">
        <v>98</v>
      </c>
      <c r="H8" s="828" t="s">
        <v>99</v>
      </c>
      <c r="I8" s="828" t="s">
        <v>100</v>
      </c>
      <c r="J8" s="170" t="s">
        <v>88</v>
      </c>
      <c r="K8" s="828" t="s">
        <v>1757</v>
      </c>
      <c r="L8" s="828" t="s">
        <v>483</v>
      </c>
      <c r="M8" s="828" t="s">
        <v>484</v>
      </c>
      <c r="N8" s="828" t="s">
        <v>485</v>
      </c>
      <c r="O8" s="828" t="s">
        <v>486</v>
      </c>
      <c r="P8" s="828" t="s">
        <v>487</v>
      </c>
      <c r="Q8" s="170"/>
      <c r="R8" s="170"/>
      <c r="S8" s="170"/>
      <c r="T8" s="915" t="s">
        <v>88</v>
      </c>
    </row>
    <row r="9" spans="1:20" ht="16.149999999999999" customHeight="1">
      <c r="A9" s="58">
        <f>ROW()</f>
        <v>9</v>
      </c>
      <c r="B9" s="48"/>
      <c r="C9" s="81"/>
      <c r="D9" s="1354" t="s">
        <v>1758</v>
      </c>
      <c r="E9" s="1355">
        <v>12</v>
      </c>
      <c r="F9" s="1355">
        <v>9</v>
      </c>
      <c r="G9" s="1355">
        <v>13</v>
      </c>
      <c r="H9" s="1355">
        <v>9</v>
      </c>
      <c r="I9" s="1356">
        <v>9</v>
      </c>
      <c r="J9" s="1357" t="s">
        <v>1062</v>
      </c>
      <c r="K9" s="1358" t="s">
        <v>1062</v>
      </c>
      <c r="L9" s="1018" t="s">
        <v>1062</v>
      </c>
      <c r="M9" s="1359" t="s">
        <v>1062</v>
      </c>
      <c r="N9" s="1359" t="s">
        <v>1062</v>
      </c>
      <c r="O9" s="1359" t="s">
        <v>1062</v>
      </c>
      <c r="P9" s="1359" t="s">
        <v>1062</v>
      </c>
      <c r="Q9" s="660"/>
      <c r="R9" s="171"/>
      <c r="S9" s="171"/>
      <c r="T9" s="916"/>
    </row>
    <row r="10" spans="1:20" ht="16.149999999999999" customHeight="1">
      <c r="A10" s="58">
        <f>ROW()</f>
        <v>10</v>
      </c>
      <c r="B10" s="48"/>
      <c r="C10" s="81"/>
      <c r="D10" s="1354" t="s">
        <v>1759</v>
      </c>
      <c r="E10" s="1355">
        <v>0</v>
      </c>
      <c r="F10" s="1355">
        <v>0</v>
      </c>
      <c r="G10" s="1355">
        <v>1</v>
      </c>
      <c r="H10" s="1355">
        <v>1</v>
      </c>
      <c r="I10" s="1356">
        <v>2</v>
      </c>
      <c r="J10" s="1357" t="s">
        <v>1062</v>
      </c>
      <c r="K10" s="1358" t="s">
        <v>1062</v>
      </c>
      <c r="L10" s="1018" t="s">
        <v>1062</v>
      </c>
      <c r="M10" s="1359" t="s">
        <v>1062</v>
      </c>
      <c r="N10" s="1359" t="s">
        <v>1062</v>
      </c>
      <c r="O10" s="1359" t="s">
        <v>1062</v>
      </c>
      <c r="P10" s="1359" t="s">
        <v>1062</v>
      </c>
      <c r="Q10" s="660"/>
      <c r="R10" s="171"/>
      <c r="S10" s="171"/>
      <c r="T10" s="916"/>
    </row>
    <row r="11" spans="1:20" ht="16.149999999999999" customHeight="1">
      <c r="A11" s="58">
        <f>ROW()</f>
        <v>11</v>
      </c>
      <c r="B11" s="48"/>
      <c r="C11" s="81"/>
      <c r="D11" s="1360" t="s">
        <v>1760</v>
      </c>
      <c r="E11" s="1361">
        <v>1.34E-3</v>
      </c>
      <c r="F11" s="1361">
        <v>3.3700000000000002E-3</v>
      </c>
      <c r="G11" s="1361">
        <v>4.9399999999999999E-3</v>
      </c>
      <c r="H11" s="1361">
        <v>5.9999999999999995E-4</v>
      </c>
      <c r="I11" s="1362">
        <v>3.4000000000000002E-4</v>
      </c>
      <c r="J11" s="1357" t="s">
        <v>1062</v>
      </c>
      <c r="K11" s="1358" t="s">
        <v>1062</v>
      </c>
      <c r="L11" s="1018" t="s">
        <v>1062</v>
      </c>
      <c r="M11" s="1359" t="s">
        <v>1062</v>
      </c>
      <c r="N11" s="1359" t="s">
        <v>1062</v>
      </c>
      <c r="O11" s="1359" t="s">
        <v>1062</v>
      </c>
      <c r="P11" s="1359" t="s">
        <v>1062</v>
      </c>
      <c r="Q11" s="660"/>
      <c r="R11" s="171"/>
      <c r="S11" s="171"/>
      <c r="T11" s="916"/>
    </row>
    <row r="12" spans="1:20" ht="16.149999999999999" customHeight="1">
      <c r="A12" s="58">
        <f>ROW()</f>
        <v>12</v>
      </c>
      <c r="B12" s="48"/>
      <c r="C12" s="9"/>
      <c r="D12" s="1360" t="s">
        <v>1761</v>
      </c>
      <c r="E12" s="1363">
        <v>9.8999999999999999E-4</v>
      </c>
      <c r="F12" s="1363">
        <v>1.264E-2</v>
      </c>
      <c r="G12" s="1363">
        <v>5.0000000000000001E-4</v>
      </c>
      <c r="H12" s="1363">
        <v>6.6E-4</v>
      </c>
      <c r="I12" s="1362">
        <v>6.4599999999999996E-3</v>
      </c>
      <c r="J12" s="1357" t="s">
        <v>1062</v>
      </c>
      <c r="K12" s="1358" t="s">
        <v>1062</v>
      </c>
      <c r="L12" s="1019" t="s">
        <v>1062</v>
      </c>
      <c r="M12" s="1364" t="s">
        <v>1062</v>
      </c>
      <c r="N12" s="1364" t="s">
        <v>1062</v>
      </c>
      <c r="O12" s="1364" t="s">
        <v>1062</v>
      </c>
      <c r="P12" s="1364" t="s">
        <v>1062</v>
      </c>
      <c r="Q12" s="661"/>
      <c r="R12" s="144"/>
      <c r="S12" s="144"/>
      <c r="T12" s="917"/>
    </row>
    <row r="13" spans="1:20" ht="16.149999999999999" customHeight="1">
      <c r="A13" s="58">
        <f>ROW()</f>
        <v>13</v>
      </c>
      <c r="B13" s="48"/>
      <c r="C13" s="9"/>
      <c r="D13" s="1354" t="s">
        <v>1762</v>
      </c>
      <c r="E13" s="1365">
        <v>5.89</v>
      </c>
      <c r="F13" s="1365">
        <v>6.04</v>
      </c>
      <c r="G13" s="1365">
        <v>334.46</v>
      </c>
      <c r="H13" s="1365">
        <v>2.5299999999999998</v>
      </c>
      <c r="I13" s="1356">
        <v>5.77</v>
      </c>
      <c r="J13" s="1357" t="s">
        <v>1062</v>
      </c>
      <c r="K13" s="1358" t="s">
        <v>1062</v>
      </c>
      <c r="L13" s="1020" t="s">
        <v>1062</v>
      </c>
      <c r="M13" s="1366" t="s">
        <v>1062</v>
      </c>
      <c r="N13" s="1366" t="s">
        <v>1062</v>
      </c>
      <c r="O13" s="1366" t="s">
        <v>1062</v>
      </c>
      <c r="P13" s="1366" t="s">
        <v>1062</v>
      </c>
      <c r="Q13" s="662"/>
      <c r="R13" s="172"/>
      <c r="S13" s="172"/>
      <c r="T13" s="918"/>
    </row>
    <row r="14" spans="1:20" ht="15">
      <c r="A14" s="58">
        <f>ROW()</f>
        <v>14</v>
      </c>
      <c r="B14" s="9"/>
      <c r="C14" s="157"/>
      <c r="D14" s="158" t="s">
        <v>1763</v>
      </c>
      <c r="E14" s="159"/>
      <c r="F14" s="159"/>
      <c r="G14" s="159"/>
      <c r="H14" s="160"/>
      <c r="I14" s="160"/>
      <c r="J14" s="159"/>
      <c r="K14" s="159"/>
      <c r="L14" s="159"/>
      <c r="M14" s="159"/>
      <c r="N14" s="159"/>
      <c r="O14" s="159"/>
      <c r="P14" s="159"/>
      <c r="Q14" s="159"/>
      <c r="R14" s="159"/>
      <c r="S14" s="12"/>
      <c r="T14" s="919"/>
    </row>
    <row r="15" spans="1:20" ht="15">
      <c r="A15" s="58">
        <f>ROW()</f>
        <v>15</v>
      </c>
      <c r="B15" s="9"/>
      <c r="C15" s="157"/>
      <c r="D15" s="751" t="s">
        <v>1764</v>
      </c>
      <c r="E15" s="8"/>
      <c r="F15" s="159"/>
      <c r="G15" s="159"/>
      <c r="H15" s="159"/>
      <c r="I15" s="160"/>
      <c r="J15" s="160"/>
      <c r="K15" s="159"/>
      <c r="L15" s="12"/>
      <c r="M15" s="8"/>
      <c r="N15" s="8"/>
      <c r="O15" s="8"/>
      <c r="P15" s="8"/>
      <c r="Q15" s="8"/>
      <c r="R15" s="8"/>
      <c r="S15" s="8"/>
      <c r="T15" s="919"/>
    </row>
    <row r="16" spans="1:20" ht="15">
      <c r="A16" s="58">
        <f>ROW()</f>
        <v>16</v>
      </c>
      <c r="B16" s="9"/>
      <c r="C16" s="162" t="s">
        <v>88</v>
      </c>
      <c r="D16" s="163"/>
      <c r="E16" s="163"/>
      <c r="F16" s="163"/>
      <c r="G16" s="163"/>
      <c r="H16" s="163"/>
      <c r="I16" s="163"/>
      <c r="J16" s="163"/>
      <c r="K16" s="12"/>
      <c r="L16" s="59"/>
      <c r="M16" s="227" t="s">
        <v>88</v>
      </c>
      <c r="N16" s="228"/>
      <c r="O16" s="227"/>
      <c r="P16" s="227"/>
      <c r="Q16" s="227"/>
      <c r="R16" s="227"/>
      <c r="S16" s="12"/>
      <c r="T16" s="920"/>
    </row>
    <row r="17" spans="1:22" ht="26.25" customHeight="1">
      <c r="A17" s="438">
        <f>ROW()</f>
        <v>17</v>
      </c>
      <c r="B17" s="439"/>
      <c r="C17" s="60" t="s">
        <v>1765</v>
      </c>
      <c r="D17" s="13"/>
      <c r="E17" s="432"/>
      <c r="F17" s="432"/>
      <c r="G17" s="432"/>
      <c r="H17" s="433"/>
      <c r="I17" s="433"/>
      <c r="J17" s="433"/>
      <c r="K17" s="433"/>
      <c r="L17" s="433"/>
      <c r="M17" s="434"/>
      <c r="N17" s="434"/>
      <c r="O17" s="434"/>
      <c r="P17" s="434"/>
      <c r="Q17" s="434"/>
      <c r="R17" s="7"/>
      <c r="S17" s="9"/>
      <c r="T17" s="858"/>
    </row>
    <row r="18" spans="1:22" ht="18.75">
      <c r="A18" s="438">
        <f>ROW()</f>
        <v>18</v>
      </c>
      <c r="B18" s="439"/>
      <c r="C18" s="423"/>
      <c r="D18" s="421"/>
      <c r="E18" s="432"/>
      <c r="F18" s="432"/>
      <c r="G18" s="432"/>
      <c r="H18" s="433"/>
      <c r="I18" s="433"/>
      <c r="J18" s="433"/>
      <c r="K18" s="433"/>
      <c r="L18" s="433"/>
      <c r="M18" s="433"/>
      <c r="N18" s="433"/>
      <c r="O18" s="433"/>
      <c r="P18" s="433"/>
      <c r="Q18" s="433"/>
      <c r="R18" s="12"/>
      <c r="S18" s="9"/>
      <c r="T18" s="858"/>
    </row>
    <row r="19" spans="1:22" ht="15">
      <c r="A19" s="58">
        <f>ROW()</f>
        <v>19</v>
      </c>
      <c r="B19" s="126"/>
      <c r="C19" s="424"/>
      <c r="D19" s="432"/>
      <c r="E19" s="433"/>
      <c r="F19" s="433"/>
      <c r="G19" s="433"/>
      <c r="H19" s="499"/>
      <c r="I19" s="499"/>
      <c r="J19" s="499"/>
      <c r="K19" s="499"/>
      <c r="L19" s="12"/>
      <c r="M19" s="451"/>
      <c r="N19" s="451"/>
      <c r="O19" s="451"/>
      <c r="P19" s="451"/>
      <c r="Q19" s="451"/>
      <c r="R19" s="8"/>
      <c r="S19" s="8"/>
      <c r="T19" s="919"/>
    </row>
    <row r="20" spans="1:22" ht="26.25" customHeight="1">
      <c r="A20" s="58">
        <f>ROW()</f>
        <v>20</v>
      </c>
      <c r="B20" s="126"/>
      <c r="C20" s="440"/>
      <c r="D20" s="441" t="s">
        <v>1766</v>
      </c>
      <c r="E20" s="1634" t="s">
        <v>1767</v>
      </c>
      <c r="F20" s="1634"/>
      <c r="G20" s="1634"/>
      <c r="H20" s="1634"/>
      <c r="I20" s="1634"/>
      <c r="J20" s="752"/>
      <c r="K20" s="1017"/>
      <c r="L20" s="752"/>
      <c r="M20" s="451"/>
      <c r="N20" s="451"/>
      <c r="O20" s="451"/>
      <c r="P20" s="1017"/>
      <c r="Q20" s="451"/>
      <c r="R20" s="8"/>
      <c r="S20" s="8"/>
      <c r="T20" s="919"/>
    </row>
    <row r="21" spans="1:22" ht="15">
      <c r="A21" s="58">
        <f>ROW()</f>
        <v>21</v>
      </c>
      <c r="B21" s="126"/>
      <c r="C21" s="439"/>
      <c r="D21" s="61"/>
      <c r="E21" s="443"/>
      <c r="F21" s="443"/>
      <c r="G21" s="443"/>
      <c r="H21" s="1635" t="s">
        <v>1768</v>
      </c>
      <c r="I21" s="1636"/>
      <c r="J21" s="1636"/>
      <c r="K21" s="1636"/>
      <c r="L21" s="1636"/>
      <c r="M21" s="1635" t="s">
        <v>1769</v>
      </c>
      <c r="N21" s="1636"/>
      <c r="O21" s="1636"/>
      <c r="P21" s="1636"/>
      <c r="Q21" s="1636"/>
      <c r="R21" s="8"/>
      <c r="S21" s="8"/>
      <c r="T21" s="919"/>
    </row>
    <row r="22" spans="1:22" ht="15">
      <c r="A22" s="58">
        <f>ROW()</f>
        <v>22</v>
      </c>
      <c r="B22" s="126"/>
      <c r="C22" s="426"/>
      <c r="D22" s="436"/>
      <c r="E22" s="1633" t="s">
        <v>1770</v>
      </c>
      <c r="F22" s="1633"/>
      <c r="G22" s="1633"/>
      <c r="H22" s="448" t="s">
        <v>1771</v>
      </c>
      <c r="I22" s="448" t="s">
        <v>1772</v>
      </c>
      <c r="J22" s="448" t="s">
        <v>1773</v>
      </c>
      <c r="K22" s="448" t="s">
        <v>1774</v>
      </c>
      <c r="L22" s="448" t="s">
        <v>1775</v>
      </c>
      <c r="M22" s="448" t="s">
        <v>1771</v>
      </c>
      <c r="N22" s="448" t="s">
        <v>1772</v>
      </c>
      <c r="O22" s="448" t="s">
        <v>1773</v>
      </c>
      <c r="P22" s="448" t="s">
        <v>1774</v>
      </c>
      <c r="Q22" s="448" t="s">
        <v>1775</v>
      </c>
      <c r="R22" s="8"/>
      <c r="S22" s="8"/>
      <c r="T22" s="919"/>
    </row>
    <row r="23" spans="1:22" ht="15">
      <c r="A23" s="58">
        <f>ROW()</f>
        <v>23</v>
      </c>
      <c r="B23" s="126"/>
      <c r="C23" s="426"/>
      <c r="D23" s="436"/>
      <c r="E23" s="757" t="s">
        <v>584</v>
      </c>
      <c r="F23" s="756" t="s">
        <v>1776</v>
      </c>
      <c r="G23" s="758"/>
      <c r="H23" s="1367">
        <v>1</v>
      </c>
      <c r="I23" s="1368">
        <v>3</v>
      </c>
      <c r="J23" s="1369">
        <v>1</v>
      </c>
      <c r="K23" s="1370" t="s">
        <v>1062</v>
      </c>
      <c r="L23" s="761">
        <v>1</v>
      </c>
      <c r="M23" s="1371">
        <v>7.9903640172116406</v>
      </c>
      <c r="N23" s="1372">
        <v>10.610592792143066</v>
      </c>
      <c r="O23" s="1373">
        <v>95.739373448520425</v>
      </c>
      <c r="P23" s="1374" t="s">
        <v>1062</v>
      </c>
      <c r="Q23" s="1372">
        <v>22.868066051575028</v>
      </c>
      <c r="R23" s="8"/>
      <c r="S23" s="8"/>
      <c r="T23" s="919"/>
      <c r="V23" s="459"/>
    </row>
    <row r="24" spans="1:22" ht="15">
      <c r="A24" s="58">
        <f>ROW()</f>
        <v>24</v>
      </c>
      <c r="B24" s="126"/>
      <c r="C24" s="426"/>
      <c r="D24" s="436"/>
      <c r="E24" s="757" t="s">
        <v>970</v>
      </c>
      <c r="F24" s="756" t="s">
        <v>1777</v>
      </c>
      <c r="G24" s="758"/>
      <c r="H24" s="1367">
        <v>0</v>
      </c>
      <c r="I24" s="1368">
        <v>0</v>
      </c>
      <c r="J24" s="1369">
        <v>0</v>
      </c>
      <c r="K24" s="1370" t="s">
        <v>1062</v>
      </c>
      <c r="L24" s="762">
        <v>0</v>
      </c>
      <c r="M24" s="1371">
        <v>0</v>
      </c>
      <c r="N24" s="1372">
        <v>0</v>
      </c>
      <c r="O24" s="1373">
        <v>0</v>
      </c>
      <c r="P24" s="1374" t="s">
        <v>1062</v>
      </c>
      <c r="Q24" s="1372">
        <v>0</v>
      </c>
      <c r="R24" s="8"/>
      <c r="S24" s="8"/>
      <c r="T24" s="919"/>
    </row>
    <row r="25" spans="1:22" ht="15">
      <c r="A25" s="58">
        <f>ROW()</f>
        <v>25</v>
      </c>
      <c r="B25" s="126"/>
      <c r="C25" s="426"/>
      <c r="D25" s="436"/>
      <c r="E25" s="757" t="s">
        <v>1778</v>
      </c>
      <c r="F25" s="756" t="s">
        <v>1779</v>
      </c>
      <c r="G25" s="759"/>
      <c r="H25" s="1367">
        <v>0</v>
      </c>
      <c r="I25" s="1368">
        <v>0</v>
      </c>
      <c r="J25" s="1369">
        <v>0</v>
      </c>
      <c r="K25" s="1370" t="s">
        <v>1062</v>
      </c>
      <c r="L25" s="762">
        <v>0</v>
      </c>
      <c r="M25" s="1371">
        <v>0</v>
      </c>
      <c r="N25" s="1372">
        <v>0</v>
      </c>
      <c r="O25" s="1373">
        <v>0</v>
      </c>
      <c r="P25" s="1374" t="s">
        <v>1062</v>
      </c>
      <c r="Q25" s="1372">
        <v>0</v>
      </c>
      <c r="R25" s="8"/>
      <c r="S25" s="8"/>
      <c r="T25" s="919"/>
    </row>
    <row r="26" spans="1:22" ht="15">
      <c r="A26" s="58">
        <f>ROW()</f>
        <v>26</v>
      </c>
      <c r="B26" s="126"/>
      <c r="C26" s="426"/>
      <c r="D26" s="436"/>
      <c r="E26" s="757" t="s">
        <v>790</v>
      </c>
      <c r="F26" s="756" t="s">
        <v>1780</v>
      </c>
      <c r="G26" s="759"/>
      <c r="H26" s="1367">
        <v>1</v>
      </c>
      <c r="I26" s="1368">
        <v>3</v>
      </c>
      <c r="J26" s="1369">
        <v>3</v>
      </c>
      <c r="K26" s="1370" t="s">
        <v>1062</v>
      </c>
      <c r="L26" s="762">
        <v>1.8</v>
      </c>
      <c r="M26" s="1371">
        <v>3.0664431106344927</v>
      </c>
      <c r="N26" s="1372">
        <v>6.1035480838862828</v>
      </c>
      <c r="O26" s="1373">
        <v>4.6090808746810712</v>
      </c>
      <c r="P26" s="1374" t="s">
        <v>1062</v>
      </c>
      <c r="Q26" s="1372">
        <v>3.5382875750348219</v>
      </c>
      <c r="R26" s="8"/>
      <c r="S26" s="8"/>
      <c r="T26" s="919"/>
    </row>
    <row r="27" spans="1:22" ht="15">
      <c r="A27" s="58">
        <f>ROW()</f>
        <v>27</v>
      </c>
      <c r="B27" s="126"/>
      <c r="C27" s="426"/>
      <c r="D27" s="436"/>
      <c r="E27" s="757" t="s">
        <v>740</v>
      </c>
      <c r="F27" s="756" t="s">
        <v>1781</v>
      </c>
      <c r="G27" s="759"/>
      <c r="H27" s="1367">
        <v>0</v>
      </c>
      <c r="I27" s="1368">
        <v>0</v>
      </c>
      <c r="J27" s="1369">
        <v>0</v>
      </c>
      <c r="K27" s="1370" t="s">
        <v>1062</v>
      </c>
      <c r="L27" s="762">
        <v>0</v>
      </c>
      <c r="M27" s="1371">
        <v>0</v>
      </c>
      <c r="N27" s="1372">
        <v>0</v>
      </c>
      <c r="O27" s="1373">
        <v>0</v>
      </c>
      <c r="P27" s="1374" t="s">
        <v>1062</v>
      </c>
      <c r="Q27" s="1372">
        <v>0</v>
      </c>
      <c r="R27" s="8"/>
      <c r="S27" s="8"/>
      <c r="T27" s="919"/>
    </row>
    <row r="28" spans="1:22" ht="15">
      <c r="A28" s="58">
        <f>ROW()</f>
        <v>28</v>
      </c>
      <c r="B28" s="126"/>
      <c r="C28" s="426"/>
      <c r="D28" s="436"/>
      <c r="E28" s="757" t="s">
        <v>650</v>
      </c>
      <c r="F28" s="756" t="s">
        <v>1782</v>
      </c>
      <c r="G28" s="759"/>
      <c r="H28" s="1367">
        <v>0</v>
      </c>
      <c r="I28" s="1368">
        <v>0</v>
      </c>
      <c r="J28" s="1369">
        <v>0</v>
      </c>
      <c r="K28" s="1370" t="s">
        <v>1062</v>
      </c>
      <c r="L28" s="762">
        <v>0</v>
      </c>
      <c r="M28" s="1371">
        <v>0</v>
      </c>
      <c r="N28" s="1372">
        <v>0</v>
      </c>
      <c r="O28" s="1373">
        <v>0</v>
      </c>
      <c r="P28" s="1374" t="s">
        <v>1062</v>
      </c>
      <c r="Q28" s="1372">
        <v>0</v>
      </c>
      <c r="R28" s="8"/>
      <c r="S28" s="8"/>
      <c r="T28" s="919"/>
    </row>
    <row r="29" spans="1:22" ht="15">
      <c r="A29" s="58">
        <f>ROW()</f>
        <v>29</v>
      </c>
      <c r="B29" s="126"/>
      <c r="C29" s="426"/>
      <c r="D29" s="436"/>
      <c r="E29" s="757" t="s">
        <v>728</v>
      </c>
      <c r="F29" s="756" t="s">
        <v>1783</v>
      </c>
      <c r="G29" s="759"/>
      <c r="H29" s="1367">
        <v>0</v>
      </c>
      <c r="I29" s="1368">
        <v>0</v>
      </c>
      <c r="J29" s="1369">
        <v>0</v>
      </c>
      <c r="K29" s="1370" t="s">
        <v>1062</v>
      </c>
      <c r="L29" s="762">
        <v>0</v>
      </c>
      <c r="M29" s="1371">
        <v>0</v>
      </c>
      <c r="N29" s="1372">
        <v>0</v>
      </c>
      <c r="O29" s="1373">
        <v>0</v>
      </c>
      <c r="P29" s="1374" t="s">
        <v>1062</v>
      </c>
      <c r="Q29" s="1372">
        <v>0</v>
      </c>
      <c r="R29" s="8"/>
      <c r="S29" s="8"/>
      <c r="T29" s="919"/>
    </row>
    <row r="30" spans="1:22" ht="15">
      <c r="A30" s="58">
        <f>ROW()</f>
        <v>30</v>
      </c>
      <c r="B30" s="126"/>
      <c r="C30" s="426"/>
      <c r="D30" s="436"/>
      <c r="E30" s="757" t="s">
        <v>744</v>
      </c>
      <c r="F30" s="756" t="s">
        <v>1784</v>
      </c>
      <c r="G30" s="759"/>
      <c r="H30" s="1367" t="s">
        <v>1196</v>
      </c>
      <c r="I30" s="1368">
        <v>0</v>
      </c>
      <c r="J30" s="1369">
        <v>0</v>
      </c>
      <c r="K30" s="1370" t="s">
        <v>1062</v>
      </c>
      <c r="L30" s="762">
        <v>0</v>
      </c>
      <c r="M30" s="1371" t="s">
        <v>1196</v>
      </c>
      <c r="N30" s="1372">
        <v>0</v>
      </c>
      <c r="O30" s="1373">
        <v>0</v>
      </c>
      <c r="P30" s="1374" t="s">
        <v>1062</v>
      </c>
      <c r="Q30" s="1372">
        <v>0</v>
      </c>
      <c r="R30" s="8"/>
      <c r="S30" s="8"/>
      <c r="T30" s="919"/>
    </row>
    <row r="31" spans="1:22" ht="15">
      <c r="A31" s="58">
        <f>ROW()</f>
        <v>31</v>
      </c>
      <c r="B31" s="126"/>
      <c r="C31" s="426"/>
      <c r="D31" s="436"/>
      <c r="E31" s="757" t="s">
        <v>861</v>
      </c>
      <c r="F31" s="756" t="s">
        <v>1785</v>
      </c>
      <c r="G31" s="759"/>
      <c r="H31" s="1367">
        <v>0</v>
      </c>
      <c r="I31" s="1368">
        <v>0</v>
      </c>
      <c r="J31" s="1369">
        <v>0</v>
      </c>
      <c r="K31" s="1370" t="s">
        <v>1062</v>
      </c>
      <c r="L31" s="762">
        <v>0</v>
      </c>
      <c r="M31" s="1371">
        <v>0</v>
      </c>
      <c r="N31" s="1372">
        <v>0</v>
      </c>
      <c r="O31" s="1373">
        <v>0</v>
      </c>
      <c r="P31" s="1374" t="s">
        <v>1062</v>
      </c>
      <c r="Q31" s="1372">
        <v>0</v>
      </c>
      <c r="R31" s="8"/>
      <c r="S31" s="8"/>
      <c r="T31" s="919"/>
    </row>
    <row r="32" spans="1:22" ht="15">
      <c r="A32" s="58">
        <f>ROW()</f>
        <v>32</v>
      </c>
      <c r="B32" s="126"/>
      <c r="C32" s="426"/>
      <c r="D32" s="436"/>
      <c r="E32" s="757" t="s">
        <v>877</v>
      </c>
      <c r="F32" s="756" t="s">
        <v>1786</v>
      </c>
      <c r="G32" s="759"/>
      <c r="H32" s="1367">
        <v>0</v>
      </c>
      <c r="I32" s="1368">
        <v>1</v>
      </c>
      <c r="J32" s="1369">
        <v>0</v>
      </c>
      <c r="K32" s="1370" t="s">
        <v>1062</v>
      </c>
      <c r="L32" s="762">
        <v>0.2</v>
      </c>
      <c r="M32" s="1371">
        <v>0</v>
      </c>
      <c r="N32" s="1372">
        <v>1.4542582778190616</v>
      </c>
      <c r="O32" s="1373">
        <v>0</v>
      </c>
      <c r="P32" s="1374" t="s">
        <v>1062</v>
      </c>
      <c r="Q32" s="1372">
        <v>0.29085165556381232</v>
      </c>
      <c r="R32" s="8"/>
      <c r="S32" s="8"/>
      <c r="T32" s="919"/>
    </row>
    <row r="33" spans="1:20" ht="15">
      <c r="A33" s="58">
        <f>ROW()</f>
        <v>33</v>
      </c>
      <c r="B33" s="126"/>
      <c r="C33" s="426"/>
      <c r="D33" s="436"/>
      <c r="E33" s="757" t="s">
        <v>1787</v>
      </c>
      <c r="F33" s="756" t="s">
        <v>1788</v>
      </c>
      <c r="G33" s="759"/>
      <c r="H33" s="1367">
        <v>0</v>
      </c>
      <c r="I33" s="1368">
        <v>0</v>
      </c>
      <c r="J33" s="1369">
        <v>0</v>
      </c>
      <c r="K33" s="1370" t="s">
        <v>1062</v>
      </c>
      <c r="L33" s="762">
        <v>0</v>
      </c>
      <c r="M33" s="1371">
        <v>0</v>
      </c>
      <c r="N33" s="1372">
        <v>0</v>
      </c>
      <c r="O33" s="1373">
        <v>0</v>
      </c>
      <c r="P33" s="1374" t="s">
        <v>1062</v>
      </c>
      <c r="Q33" s="1372">
        <v>0</v>
      </c>
      <c r="R33" s="8"/>
      <c r="S33" s="8"/>
      <c r="T33" s="919"/>
    </row>
    <row r="34" spans="1:20" ht="15">
      <c r="A34" s="58">
        <f>ROW()</f>
        <v>34</v>
      </c>
      <c r="B34" s="126"/>
      <c r="C34" s="426"/>
      <c r="D34" s="436"/>
      <c r="E34" s="757" t="s">
        <v>691</v>
      </c>
      <c r="F34" s="756" t="s">
        <v>1789</v>
      </c>
      <c r="G34" s="759"/>
      <c r="H34" s="1367">
        <v>0</v>
      </c>
      <c r="I34" s="1368">
        <v>0</v>
      </c>
      <c r="J34" s="1369">
        <v>0</v>
      </c>
      <c r="K34" s="1370" t="s">
        <v>1062</v>
      </c>
      <c r="L34" s="762">
        <v>0</v>
      </c>
      <c r="M34" s="1371">
        <v>0</v>
      </c>
      <c r="N34" s="1372">
        <v>0</v>
      </c>
      <c r="O34" s="1373">
        <v>0</v>
      </c>
      <c r="P34" s="1374" t="s">
        <v>1062</v>
      </c>
      <c r="Q34" s="1372">
        <v>0</v>
      </c>
      <c r="R34" s="8"/>
      <c r="S34" s="8"/>
      <c r="T34" s="919"/>
    </row>
    <row r="35" spans="1:20" ht="15">
      <c r="A35" s="58">
        <f>ROW()</f>
        <v>35</v>
      </c>
      <c r="B35" s="126"/>
      <c r="C35" s="426"/>
      <c r="D35" s="436"/>
      <c r="E35" s="757" t="s">
        <v>1790</v>
      </c>
      <c r="F35" s="756" t="s">
        <v>1791</v>
      </c>
      <c r="G35" s="759"/>
      <c r="H35" s="1367">
        <v>1</v>
      </c>
      <c r="I35" s="1368">
        <v>0</v>
      </c>
      <c r="J35" s="1369">
        <v>0</v>
      </c>
      <c r="K35" s="1370" t="s">
        <v>1062</v>
      </c>
      <c r="L35" s="762">
        <v>0.2</v>
      </c>
      <c r="M35" s="1371">
        <v>0.43154411662496017</v>
      </c>
      <c r="N35" s="1372">
        <v>0</v>
      </c>
      <c r="O35" s="1373">
        <v>0</v>
      </c>
      <c r="P35" s="1374" t="s">
        <v>1062</v>
      </c>
      <c r="Q35" s="1372">
        <v>8.630882332499204E-2</v>
      </c>
      <c r="R35" s="8"/>
      <c r="S35" s="8"/>
      <c r="T35" s="919"/>
    </row>
    <row r="36" spans="1:20" ht="15">
      <c r="A36" s="58">
        <f>ROW()</f>
        <v>36</v>
      </c>
      <c r="B36" s="126"/>
      <c r="C36" s="426"/>
      <c r="D36" s="436"/>
      <c r="E36" s="757" t="s">
        <v>587</v>
      </c>
      <c r="F36" s="756" t="s">
        <v>1792</v>
      </c>
      <c r="G36" s="759"/>
      <c r="H36" s="1367">
        <v>0</v>
      </c>
      <c r="I36" s="1368">
        <v>1</v>
      </c>
      <c r="J36" s="1369">
        <v>2</v>
      </c>
      <c r="K36" s="1370" t="s">
        <v>1062</v>
      </c>
      <c r="L36" s="762">
        <v>0.8</v>
      </c>
      <c r="M36" s="1371">
        <v>0</v>
      </c>
      <c r="N36" s="1372">
        <v>1.5279589180776805</v>
      </c>
      <c r="O36" s="1373">
        <v>1.7384579356111018</v>
      </c>
      <c r="P36" s="1374" t="s">
        <v>1062</v>
      </c>
      <c r="Q36" s="1372">
        <v>0.82775682998437428</v>
      </c>
      <c r="R36" s="8"/>
      <c r="S36" s="8"/>
      <c r="T36" s="919"/>
    </row>
    <row r="37" spans="1:20" ht="15">
      <c r="A37" s="58">
        <f>ROW()</f>
        <v>37</v>
      </c>
      <c r="B37" s="126"/>
      <c r="C37" s="426"/>
      <c r="D37" s="436"/>
      <c r="E37" s="757" t="s">
        <v>812</v>
      </c>
      <c r="F37" s="756" t="s">
        <v>1793</v>
      </c>
      <c r="G37" s="759"/>
      <c r="H37" s="1367">
        <v>1</v>
      </c>
      <c r="I37" s="1368">
        <v>0</v>
      </c>
      <c r="J37" s="1369">
        <v>0</v>
      </c>
      <c r="K37" s="1370" t="s">
        <v>1062</v>
      </c>
      <c r="L37" s="762">
        <v>0.2</v>
      </c>
      <c r="M37" s="1371">
        <v>0.39101384271066453</v>
      </c>
      <c r="N37" s="1372">
        <v>0</v>
      </c>
      <c r="O37" s="1373">
        <v>0</v>
      </c>
      <c r="P37" s="1374" t="s">
        <v>1062</v>
      </c>
      <c r="Q37" s="1372">
        <v>7.82027685421329E-2</v>
      </c>
      <c r="R37" s="8"/>
      <c r="S37" s="8"/>
      <c r="T37" s="919"/>
    </row>
    <row r="38" spans="1:20" ht="15">
      <c r="A38" s="58">
        <f>ROW()</f>
        <v>38</v>
      </c>
      <c r="B38" s="126"/>
      <c r="C38" s="426"/>
      <c r="D38" s="436"/>
      <c r="E38" s="757" t="s">
        <v>1794</v>
      </c>
      <c r="F38" s="756" t="s">
        <v>1795</v>
      </c>
      <c r="G38" s="759"/>
      <c r="H38" s="1367">
        <v>0</v>
      </c>
      <c r="I38" s="1368">
        <v>0</v>
      </c>
      <c r="J38" s="1369">
        <v>0</v>
      </c>
      <c r="K38" s="1370" t="s">
        <v>1062</v>
      </c>
      <c r="L38" s="762">
        <v>0</v>
      </c>
      <c r="M38" s="1375">
        <v>0</v>
      </c>
      <c r="N38" s="1376">
        <v>0</v>
      </c>
      <c r="O38" s="1373">
        <v>0</v>
      </c>
      <c r="P38" s="1374" t="s">
        <v>1062</v>
      </c>
      <c r="Q38" s="1372">
        <v>0</v>
      </c>
      <c r="R38" s="8"/>
      <c r="S38" s="8"/>
      <c r="T38" s="919"/>
    </row>
    <row r="39" spans="1:20" ht="15">
      <c r="A39" s="58">
        <f>ROW()</f>
        <v>39</v>
      </c>
      <c r="B39" s="126"/>
      <c r="C39" s="426"/>
      <c r="D39" s="436"/>
      <c r="E39" s="757" t="s">
        <v>1002</v>
      </c>
      <c r="F39" s="756" t="s">
        <v>1796</v>
      </c>
      <c r="G39" s="759"/>
      <c r="H39" s="1367">
        <v>0</v>
      </c>
      <c r="I39" s="1368">
        <v>2</v>
      </c>
      <c r="J39" s="1369">
        <v>3</v>
      </c>
      <c r="K39" s="1370" t="s">
        <v>1062</v>
      </c>
      <c r="L39" s="762">
        <v>1</v>
      </c>
      <c r="M39" s="1375">
        <v>0</v>
      </c>
      <c r="N39" s="1376">
        <v>1.9647505739459801</v>
      </c>
      <c r="O39" s="1373">
        <v>0.7098171016367506</v>
      </c>
      <c r="P39" s="1374" t="s">
        <v>1062</v>
      </c>
      <c r="Q39" s="1372">
        <v>0.53491353511654616</v>
      </c>
      <c r="R39" s="8"/>
      <c r="S39" s="8"/>
      <c r="T39" s="919"/>
    </row>
    <row r="40" spans="1:20" ht="15">
      <c r="A40" s="58">
        <f>ROW()</f>
        <v>40</v>
      </c>
      <c r="B40" s="126"/>
      <c r="C40" s="426"/>
      <c r="D40" s="436"/>
      <c r="E40" s="757" t="s">
        <v>707</v>
      </c>
      <c r="F40" s="756" t="s">
        <v>1797</v>
      </c>
      <c r="G40" s="759"/>
      <c r="H40" s="1367">
        <v>0</v>
      </c>
      <c r="I40" s="1368">
        <v>1</v>
      </c>
      <c r="J40" s="1369">
        <v>0</v>
      </c>
      <c r="K40" s="1370" t="s">
        <v>1062</v>
      </c>
      <c r="L40" s="762">
        <v>0.2</v>
      </c>
      <c r="M40" s="1375">
        <v>0</v>
      </c>
      <c r="N40" s="1376">
        <v>2.3133154867421704</v>
      </c>
      <c r="O40" s="1373">
        <v>0</v>
      </c>
      <c r="P40" s="1374" t="s">
        <v>1062</v>
      </c>
      <c r="Q40" s="1372">
        <v>0.46266309734843408</v>
      </c>
      <c r="R40" s="8"/>
      <c r="S40" s="8"/>
      <c r="T40" s="919"/>
    </row>
    <row r="41" spans="1:20" ht="15">
      <c r="A41" s="58">
        <f>ROW()</f>
        <v>41</v>
      </c>
      <c r="B41" s="126"/>
      <c r="C41" s="426"/>
      <c r="D41" s="436"/>
      <c r="E41" s="757" t="s">
        <v>810</v>
      </c>
      <c r="F41" s="756" t="s">
        <v>1798</v>
      </c>
      <c r="G41" s="759"/>
      <c r="H41" s="1367">
        <v>0</v>
      </c>
      <c r="I41" s="1368">
        <v>0</v>
      </c>
      <c r="J41" s="1369">
        <v>0</v>
      </c>
      <c r="K41" s="1370" t="s">
        <v>1062</v>
      </c>
      <c r="L41" s="762">
        <v>0</v>
      </c>
      <c r="M41" s="1375">
        <v>0</v>
      </c>
      <c r="N41" s="1376">
        <v>0</v>
      </c>
      <c r="O41" s="1373">
        <v>0</v>
      </c>
      <c r="P41" s="1374" t="s">
        <v>1062</v>
      </c>
      <c r="Q41" s="1372">
        <v>0</v>
      </c>
      <c r="R41" s="8"/>
      <c r="S41" s="8"/>
      <c r="T41" s="919"/>
    </row>
    <row r="42" spans="1:20" ht="15">
      <c r="A42" s="58">
        <f>ROW()</f>
        <v>42</v>
      </c>
      <c r="B42" s="126"/>
      <c r="C42" s="426"/>
      <c r="D42" s="436"/>
      <c r="E42" s="757" t="s">
        <v>792</v>
      </c>
      <c r="F42" s="756" t="s">
        <v>1799</v>
      </c>
      <c r="G42" s="759"/>
      <c r="H42" s="1367">
        <v>0</v>
      </c>
      <c r="I42" s="1368">
        <v>1</v>
      </c>
      <c r="J42" s="1369">
        <v>0</v>
      </c>
      <c r="K42" s="1370" t="s">
        <v>1062</v>
      </c>
      <c r="L42" s="762">
        <v>0.2</v>
      </c>
      <c r="M42" s="1375">
        <v>0</v>
      </c>
      <c r="N42" s="1376">
        <v>0.11255571432275584</v>
      </c>
      <c r="O42" s="1373">
        <v>0</v>
      </c>
      <c r="P42" s="1374" t="s">
        <v>1062</v>
      </c>
      <c r="Q42" s="1372">
        <v>2.2511142864551168E-2</v>
      </c>
      <c r="R42" s="8"/>
      <c r="S42" s="8"/>
      <c r="T42" s="919"/>
    </row>
    <row r="43" spans="1:20" ht="15">
      <c r="A43" s="58">
        <f>ROW()</f>
        <v>43</v>
      </c>
      <c r="B43" s="126"/>
      <c r="C43" s="426"/>
      <c r="D43" s="436"/>
      <c r="E43" s="757" t="s">
        <v>997</v>
      </c>
      <c r="F43" s="756" t="s">
        <v>1800</v>
      </c>
      <c r="G43" s="759"/>
      <c r="H43" s="1367">
        <v>0</v>
      </c>
      <c r="I43" s="1368">
        <v>0</v>
      </c>
      <c r="J43" s="1369">
        <v>0</v>
      </c>
      <c r="K43" s="1370" t="s">
        <v>1062</v>
      </c>
      <c r="L43" s="762">
        <v>0</v>
      </c>
      <c r="M43" s="1375">
        <v>0</v>
      </c>
      <c r="N43" s="1376">
        <v>0</v>
      </c>
      <c r="O43" s="1373">
        <v>0</v>
      </c>
      <c r="P43" s="1374" t="s">
        <v>1062</v>
      </c>
      <c r="Q43" s="1372">
        <v>0</v>
      </c>
      <c r="R43" s="8"/>
      <c r="S43" s="8"/>
      <c r="T43" s="919"/>
    </row>
    <row r="44" spans="1:20" ht="15">
      <c r="A44" s="58">
        <f>ROW()</f>
        <v>44</v>
      </c>
      <c r="B44" s="126"/>
      <c r="C44" s="426"/>
      <c r="D44" s="436"/>
      <c r="E44" s="757" t="s">
        <v>794</v>
      </c>
      <c r="F44" s="756" t="s">
        <v>1801</v>
      </c>
      <c r="G44" s="759"/>
      <c r="H44" s="1367">
        <v>2</v>
      </c>
      <c r="I44" s="1368">
        <v>3</v>
      </c>
      <c r="J44" s="1369">
        <v>3</v>
      </c>
      <c r="K44" s="1370" t="s">
        <v>1062</v>
      </c>
      <c r="L44" s="762">
        <v>1.8</v>
      </c>
      <c r="M44" s="1375">
        <v>2.5815186488811226</v>
      </c>
      <c r="N44" s="1376">
        <v>9.2648211638760287</v>
      </c>
      <c r="O44" s="1373">
        <v>4.833401584980999</v>
      </c>
      <c r="P44" s="1374" t="s">
        <v>1062</v>
      </c>
      <c r="Q44" s="1372">
        <v>3.5790057200664158</v>
      </c>
      <c r="R44" s="8"/>
      <c r="S44" s="8"/>
      <c r="T44" s="919"/>
    </row>
    <row r="45" spans="1:20" ht="15">
      <c r="A45" s="58">
        <f>ROW()</f>
        <v>45</v>
      </c>
      <c r="B45" s="126"/>
      <c r="C45" s="426"/>
      <c r="D45" s="436"/>
      <c r="E45" s="757" t="s">
        <v>640</v>
      </c>
      <c r="F45" s="756" t="s">
        <v>1802</v>
      </c>
      <c r="G45" s="759"/>
      <c r="H45" s="1367">
        <v>0</v>
      </c>
      <c r="I45" s="1368">
        <v>0</v>
      </c>
      <c r="J45" s="1369">
        <v>0</v>
      </c>
      <c r="K45" s="1370" t="s">
        <v>1062</v>
      </c>
      <c r="L45" s="762">
        <v>0</v>
      </c>
      <c r="M45" s="1375">
        <v>0</v>
      </c>
      <c r="N45" s="1376">
        <v>0</v>
      </c>
      <c r="O45" s="1373">
        <v>0</v>
      </c>
      <c r="P45" s="1374" t="s">
        <v>1062</v>
      </c>
      <c r="Q45" s="1372">
        <v>0</v>
      </c>
      <c r="R45" s="8"/>
      <c r="S45" s="8"/>
      <c r="T45" s="919"/>
    </row>
    <row r="46" spans="1:20" ht="15">
      <c r="A46" s="58">
        <f>ROW()</f>
        <v>46</v>
      </c>
      <c r="B46" s="126"/>
      <c r="C46" s="426"/>
      <c r="D46" s="436"/>
      <c r="E46" s="757" t="s">
        <v>796</v>
      </c>
      <c r="F46" s="756" t="s">
        <v>1803</v>
      </c>
      <c r="G46" s="759"/>
      <c r="H46" s="1367">
        <v>0</v>
      </c>
      <c r="I46" s="1368">
        <v>0</v>
      </c>
      <c r="J46" s="1369">
        <v>0</v>
      </c>
      <c r="K46" s="1370" t="s">
        <v>1062</v>
      </c>
      <c r="L46" s="762">
        <v>0.2</v>
      </c>
      <c r="M46" s="1375">
        <v>0</v>
      </c>
      <c r="N46" s="1376">
        <v>0</v>
      </c>
      <c r="O46" s="1373">
        <v>0</v>
      </c>
      <c r="P46" s="1374" t="s">
        <v>1062</v>
      </c>
      <c r="Q46" s="1372">
        <v>1.0922591203243648</v>
      </c>
      <c r="R46" s="8"/>
      <c r="S46" s="8"/>
      <c r="T46" s="919"/>
    </row>
    <row r="47" spans="1:20" ht="15">
      <c r="A47" s="58">
        <f>ROW()</f>
        <v>47</v>
      </c>
      <c r="B47" s="126"/>
      <c r="C47" s="426"/>
      <c r="D47" s="436"/>
      <c r="E47" s="757" t="s">
        <v>935</v>
      </c>
      <c r="F47" s="756" t="s">
        <v>1804</v>
      </c>
      <c r="G47" s="759"/>
      <c r="H47" s="1367">
        <v>0</v>
      </c>
      <c r="I47" s="1368">
        <v>0</v>
      </c>
      <c r="J47" s="1369">
        <v>0</v>
      </c>
      <c r="K47" s="1370" t="s">
        <v>1062</v>
      </c>
      <c r="L47" s="762">
        <v>0</v>
      </c>
      <c r="M47" s="1375">
        <v>0</v>
      </c>
      <c r="N47" s="1376">
        <v>0</v>
      </c>
      <c r="O47" s="1373">
        <v>0</v>
      </c>
      <c r="P47" s="1374" t="s">
        <v>1062</v>
      </c>
      <c r="Q47" s="1372">
        <v>0</v>
      </c>
      <c r="R47" s="8"/>
      <c r="S47" s="8"/>
      <c r="T47" s="919"/>
    </row>
    <row r="48" spans="1:20" ht="15">
      <c r="A48" s="58">
        <f>ROW()</f>
        <v>48</v>
      </c>
      <c r="B48" s="126"/>
      <c r="C48" s="426"/>
      <c r="D48" s="436"/>
      <c r="E48" s="757" t="s">
        <v>1805</v>
      </c>
      <c r="F48" s="756" t="s">
        <v>1806</v>
      </c>
      <c r="G48" s="759"/>
      <c r="H48" s="1367">
        <v>0</v>
      </c>
      <c r="I48" s="1368">
        <v>0</v>
      </c>
      <c r="J48" s="1369">
        <v>0</v>
      </c>
      <c r="K48" s="1370" t="s">
        <v>1062</v>
      </c>
      <c r="L48" s="762">
        <v>0</v>
      </c>
      <c r="M48" s="1375">
        <v>0</v>
      </c>
      <c r="N48" s="1376">
        <v>0</v>
      </c>
      <c r="O48" s="1373">
        <v>0</v>
      </c>
      <c r="P48" s="1374" t="s">
        <v>1062</v>
      </c>
      <c r="Q48" s="1372">
        <v>0</v>
      </c>
      <c r="R48" s="8"/>
      <c r="S48" s="8"/>
      <c r="T48" s="919"/>
    </row>
    <row r="49" spans="1:20" ht="15">
      <c r="A49" s="58">
        <f>ROW()</f>
        <v>49</v>
      </c>
      <c r="B49" s="126"/>
      <c r="C49" s="426"/>
      <c r="D49" s="436"/>
      <c r="E49" s="757" t="s">
        <v>814</v>
      </c>
      <c r="F49" s="756" t="s">
        <v>1807</v>
      </c>
      <c r="G49" s="759"/>
      <c r="H49" s="1367">
        <v>0</v>
      </c>
      <c r="I49" s="1368">
        <v>0</v>
      </c>
      <c r="J49" s="1369">
        <v>0</v>
      </c>
      <c r="K49" s="1370" t="s">
        <v>1062</v>
      </c>
      <c r="L49" s="762">
        <v>0</v>
      </c>
      <c r="M49" s="1375">
        <v>0</v>
      </c>
      <c r="N49" s="1376">
        <v>0</v>
      </c>
      <c r="O49" s="1373">
        <v>0</v>
      </c>
      <c r="P49" s="1374" t="s">
        <v>1062</v>
      </c>
      <c r="Q49" s="1372">
        <v>0</v>
      </c>
      <c r="R49" s="8"/>
      <c r="S49" s="8"/>
      <c r="T49" s="919"/>
    </row>
    <row r="50" spans="1:20" ht="15">
      <c r="A50" s="58">
        <f>ROW()</f>
        <v>50</v>
      </c>
      <c r="B50" s="126"/>
      <c r="C50" s="426"/>
      <c r="D50" s="436"/>
      <c r="E50" s="757" t="s">
        <v>730</v>
      </c>
      <c r="F50" s="756" t="s">
        <v>1808</v>
      </c>
      <c r="G50" s="759"/>
      <c r="H50" s="1367">
        <v>0</v>
      </c>
      <c r="I50" s="1368">
        <v>0</v>
      </c>
      <c r="J50" s="1369">
        <v>0</v>
      </c>
      <c r="K50" s="1370" t="s">
        <v>1062</v>
      </c>
      <c r="L50" s="762">
        <v>0</v>
      </c>
      <c r="M50" s="1375">
        <v>0</v>
      </c>
      <c r="N50" s="1376">
        <v>0</v>
      </c>
      <c r="O50" s="1373">
        <v>0</v>
      </c>
      <c r="P50" s="1374" t="s">
        <v>1062</v>
      </c>
      <c r="Q50" s="1372">
        <v>0</v>
      </c>
      <c r="R50" s="8"/>
      <c r="S50" s="8"/>
      <c r="T50" s="919"/>
    </row>
    <row r="51" spans="1:20" ht="15">
      <c r="A51" s="58">
        <f>ROW()</f>
        <v>51</v>
      </c>
      <c r="B51" s="126"/>
      <c r="C51" s="426"/>
      <c r="D51" s="436"/>
      <c r="E51" s="757" t="s">
        <v>1809</v>
      </c>
      <c r="F51" s="756" t="s">
        <v>1810</v>
      </c>
      <c r="G51" s="759"/>
      <c r="H51" s="1367">
        <v>0</v>
      </c>
      <c r="I51" s="1368">
        <v>0</v>
      </c>
      <c r="J51" s="1369">
        <v>0</v>
      </c>
      <c r="K51" s="1370" t="s">
        <v>1062</v>
      </c>
      <c r="L51" s="762">
        <v>0</v>
      </c>
      <c r="M51" s="1375">
        <v>0</v>
      </c>
      <c r="N51" s="1376">
        <v>0</v>
      </c>
      <c r="O51" s="1373">
        <v>0</v>
      </c>
      <c r="P51" s="1374" t="s">
        <v>1062</v>
      </c>
      <c r="Q51" s="1372">
        <v>0</v>
      </c>
      <c r="R51" s="8"/>
      <c r="S51" s="8"/>
      <c r="T51" s="919"/>
    </row>
    <row r="52" spans="1:20" ht="15">
      <c r="A52" s="58">
        <f>ROW()</f>
        <v>52</v>
      </c>
      <c r="B52" s="126"/>
      <c r="C52" s="426"/>
      <c r="D52" s="436"/>
      <c r="E52" s="757" t="s">
        <v>620</v>
      </c>
      <c r="F52" s="756" t="s">
        <v>1811</v>
      </c>
      <c r="G52" s="759"/>
      <c r="H52" s="1367">
        <v>0</v>
      </c>
      <c r="I52" s="1368">
        <v>0</v>
      </c>
      <c r="J52" s="1369">
        <v>0</v>
      </c>
      <c r="K52" s="1370" t="s">
        <v>1062</v>
      </c>
      <c r="L52" s="762">
        <v>0</v>
      </c>
      <c r="M52" s="1375">
        <v>0</v>
      </c>
      <c r="N52" s="1376">
        <v>0</v>
      </c>
      <c r="O52" s="1373">
        <v>0</v>
      </c>
      <c r="P52" s="1374" t="s">
        <v>1062</v>
      </c>
      <c r="Q52" s="1372">
        <v>0</v>
      </c>
      <c r="R52" s="8"/>
      <c r="S52" s="8"/>
      <c r="T52" s="919"/>
    </row>
    <row r="53" spans="1:20" ht="15">
      <c r="A53" s="58">
        <f>ROW()</f>
        <v>53</v>
      </c>
      <c r="B53" s="126"/>
      <c r="C53" s="426"/>
      <c r="D53" s="436"/>
      <c r="E53" s="757" t="s">
        <v>1017</v>
      </c>
      <c r="F53" s="756" t="s">
        <v>1812</v>
      </c>
      <c r="G53" s="759"/>
      <c r="H53" s="1367">
        <v>0</v>
      </c>
      <c r="I53" s="1368">
        <v>0</v>
      </c>
      <c r="J53" s="1369">
        <v>0</v>
      </c>
      <c r="K53" s="1370" t="s">
        <v>1062</v>
      </c>
      <c r="L53" s="762">
        <v>0.2</v>
      </c>
      <c r="M53" s="1375">
        <v>0</v>
      </c>
      <c r="N53" s="1376">
        <v>0</v>
      </c>
      <c r="O53" s="1373">
        <v>0</v>
      </c>
      <c r="P53" s="1374" t="s">
        <v>1062</v>
      </c>
      <c r="Q53" s="1372">
        <v>0.31806451868053798</v>
      </c>
      <c r="R53" s="8"/>
      <c r="S53" s="8"/>
      <c r="T53" s="919"/>
    </row>
    <row r="54" spans="1:20" ht="15">
      <c r="A54" s="58">
        <f>ROW()</f>
        <v>54</v>
      </c>
      <c r="B54" s="126"/>
      <c r="C54" s="426"/>
      <c r="D54" s="436"/>
      <c r="E54" s="757" t="s">
        <v>881</v>
      </c>
      <c r="F54" s="756" t="s">
        <v>1813</v>
      </c>
      <c r="G54" s="759"/>
      <c r="H54" s="1367">
        <v>0</v>
      </c>
      <c r="I54" s="1368">
        <v>0</v>
      </c>
      <c r="J54" s="1369">
        <v>0</v>
      </c>
      <c r="K54" s="1370" t="s">
        <v>1062</v>
      </c>
      <c r="L54" s="762">
        <v>0</v>
      </c>
      <c r="M54" s="1375">
        <v>0</v>
      </c>
      <c r="N54" s="1376">
        <v>0</v>
      </c>
      <c r="O54" s="1373">
        <v>0</v>
      </c>
      <c r="P54" s="1374" t="s">
        <v>1062</v>
      </c>
      <c r="Q54" s="1372">
        <v>0</v>
      </c>
      <c r="R54" s="8"/>
      <c r="S54" s="8"/>
      <c r="T54" s="919"/>
    </row>
    <row r="55" spans="1:20" ht="15">
      <c r="A55" s="58">
        <f>ROW()</f>
        <v>55</v>
      </c>
      <c r="B55" s="126"/>
      <c r="C55" s="426"/>
      <c r="D55" s="436"/>
      <c r="E55" s="757" t="s">
        <v>674</v>
      </c>
      <c r="F55" s="756" t="s">
        <v>1814</v>
      </c>
      <c r="G55" s="759"/>
      <c r="H55" s="1367">
        <v>0</v>
      </c>
      <c r="I55" s="1368">
        <v>0</v>
      </c>
      <c r="J55" s="1369">
        <v>0</v>
      </c>
      <c r="K55" s="1370" t="s">
        <v>1062</v>
      </c>
      <c r="L55" s="762">
        <v>0</v>
      </c>
      <c r="M55" s="1375">
        <v>0</v>
      </c>
      <c r="N55" s="1376">
        <v>0</v>
      </c>
      <c r="O55" s="1373">
        <v>0</v>
      </c>
      <c r="P55" s="1374" t="s">
        <v>1062</v>
      </c>
      <c r="Q55" s="1372">
        <v>0</v>
      </c>
      <c r="R55" s="8"/>
      <c r="S55" s="8"/>
      <c r="T55" s="919"/>
    </row>
    <row r="56" spans="1:20" ht="15">
      <c r="A56" s="58">
        <f>ROW()</f>
        <v>56</v>
      </c>
      <c r="B56" s="126"/>
      <c r="C56" s="426"/>
      <c r="D56" s="436"/>
      <c r="E56" s="757" t="s">
        <v>863</v>
      </c>
      <c r="F56" s="756" t="s">
        <v>1815</v>
      </c>
      <c r="G56" s="759"/>
      <c r="H56" s="1367">
        <v>0</v>
      </c>
      <c r="I56" s="1368">
        <v>0</v>
      </c>
      <c r="J56" s="1369">
        <v>0</v>
      </c>
      <c r="K56" s="1370" t="s">
        <v>1062</v>
      </c>
      <c r="L56" s="762">
        <v>0.2</v>
      </c>
      <c r="M56" s="1375">
        <v>0</v>
      </c>
      <c r="N56" s="1376">
        <v>0</v>
      </c>
      <c r="O56" s="1373">
        <v>0</v>
      </c>
      <c r="P56" s="1374" t="s">
        <v>1062</v>
      </c>
      <c r="Q56" s="1372">
        <v>0.38782128175807717</v>
      </c>
      <c r="R56" s="8"/>
      <c r="S56" s="8"/>
      <c r="T56" s="919"/>
    </row>
    <row r="57" spans="1:20" ht="15">
      <c r="A57" s="58">
        <f>ROW()</f>
        <v>57</v>
      </c>
      <c r="B57" s="126"/>
      <c r="C57" s="426"/>
      <c r="D57" s="436"/>
      <c r="E57" s="757" t="s">
        <v>955</v>
      </c>
      <c r="F57" s="756" t="s">
        <v>1816</v>
      </c>
      <c r="G57" s="759"/>
      <c r="H57" s="1367">
        <v>1</v>
      </c>
      <c r="I57" s="1368">
        <v>0</v>
      </c>
      <c r="J57" s="1369">
        <v>1</v>
      </c>
      <c r="K57" s="1370" t="s">
        <v>1062</v>
      </c>
      <c r="L57" s="762">
        <v>0.6</v>
      </c>
      <c r="M57" s="1375">
        <v>2.5952432170359483</v>
      </c>
      <c r="N57" s="1376">
        <v>0</v>
      </c>
      <c r="O57" s="1373">
        <v>2.0997227028503489</v>
      </c>
      <c r="P57" s="1374" t="s">
        <v>1062</v>
      </c>
      <c r="Q57" s="1372">
        <v>0.96644872547298921</v>
      </c>
      <c r="R57" s="8"/>
      <c r="S57" s="8"/>
      <c r="T57" s="919"/>
    </row>
    <row r="58" spans="1:20" ht="15">
      <c r="A58" s="58">
        <f>ROW()</f>
        <v>58</v>
      </c>
      <c r="B58" s="126"/>
      <c r="C58" s="426"/>
      <c r="D58" s="436"/>
      <c r="E58" s="757" t="s">
        <v>865</v>
      </c>
      <c r="F58" s="756" t="s">
        <v>1817</v>
      </c>
      <c r="G58" s="759"/>
      <c r="H58" s="1367">
        <v>0</v>
      </c>
      <c r="I58" s="1368">
        <v>1</v>
      </c>
      <c r="J58" s="1369">
        <v>0</v>
      </c>
      <c r="K58" s="1370" t="s">
        <v>1062</v>
      </c>
      <c r="L58" s="762">
        <v>0.2</v>
      </c>
      <c r="M58" s="1375">
        <v>0</v>
      </c>
      <c r="N58" s="1376">
        <v>5.7266955883563953E-2</v>
      </c>
      <c r="O58" s="1373">
        <v>0</v>
      </c>
      <c r="P58" s="1374" t="s">
        <v>1062</v>
      </c>
      <c r="Q58" s="1372">
        <v>1.1453391176712791E-2</v>
      </c>
      <c r="R58" s="8"/>
      <c r="S58" s="8"/>
      <c r="T58" s="919"/>
    </row>
    <row r="59" spans="1:20" ht="15">
      <c r="A59" s="58">
        <f>ROW()</f>
        <v>59</v>
      </c>
      <c r="B59" s="126"/>
      <c r="C59" s="426"/>
      <c r="D59" s="436"/>
      <c r="E59" s="757" t="s">
        <v>1818</v>
      </c>
      <c r="F59" s="756" t="s">
        <v>1819</v>
      </c>
      <c r="G59" s="759"/>
      <c r="H59" s="1367">
        <v>0</v>
      </c>
      <c r="I59" s="1368">
        <v>0</v>
      </c>
      <c r="J59" s="1369">
        <v>0</v>
      </c>
      <c r="K59" s="1370" t="s">
        <v>1062</v>
      </c>
      <c r="L59" s="762">
        <v>0</v>
      </c>
      <c r="M59" s="1375">
        <v>0</v>
      </c>
      <c r="N59" s="1376">
        <v>0</v>
      </c>
      <c r="O59" s="1373">
        <v>0</v>
      </c>
      <c r="P59" s="1374" t="s">
        <v>1062</v>
      </c>
      <c r="Q59" s="1372">
        <v>0</v>
      </c>
      <c r="R59" s="8"/>
      <c r="S59" s="8"/>
      <c r="T59" s="919"/>
    </row>
    <row r="60" spans="1:20" ht="15">
      <c r="A60" s="58">
        <f>ROW()</f>
        <v>60</v>
      </c>
      <c r="B60" s="126"/>
      <c r="C60" s="426"/>
      <c r="D60" s="436"/>
      <c r="E60" s="757" t="s">
        <v>937</v>
      </c>
      <c r="F60" s="756" t="s">
        <v>1820</v>
      </c>
      <c r="G60" s="759"/>
      <c r="H60" s="1367">
        <v>0</v>
      </c>
      <c r="I60" s="1368">
        <v>0</v>
      </c>
      <c r="J60" s="1369">
        <v>0</v>
      </c>
      <c r="K60" s="1370" t="s">
        <v>1062</v>
      </c>
      <c r="L60" s="762">
        <v>0</v>
      </c>
      <c r="M60" s="1375">
        <v>0</v>
      </c>
      <c r="N60" s="1376">
        <v>0</v>
      </c>
      <c r="O60" s="1373">
        <v>0</v>
      </c>
      <c r="P60" s="1374" t="s">
        <v>1062</v>
      </c>
      <c r="Q60" s="1372">
        <v>0</v>
      </c>
      <c r="R60" s="8"/>
      <c r="S60" s="8"/>
      <c r="T60" s="919"/>
    </row>
    <row r="61" spans="1:20" ht="15">
      <c r="A61" s="58">
        <f>ROW()</f>
        <v>61</v>
      </c>
      <c r="B61" s="126"/>
      <c r="C61" s="426"/>
      <c r="D61" s="436"/>
      <c r="E61" s="757" t="s">
        <v>785</v>
      </c>
      <c r="F61" s="756" t="s">
        <v>1821</v>
      </c>
      <c r="G61" s="759"/>
      <c r="H61" s="1367">
        <v>0</v>
      </c>
      <c r="I61" s="1368">
        <v>0</v>
      </c>
      <c r="J61" s="1369">
        <v>0</v>
      </c>
      <c r="K61" s="1370" t="s">
        <v>1062</v>
      </c>
      <c r="L61" s="762">
        <v>0</v>
      </c>
      <c r="M61" s="1375">
        <v>0</v>
      </c>
      <c r="N61" s="1376">
        <v>0</v>
      </c>
      <c r="O61" s="1373">
        <v>0</v>
      </c>
      <c r="P61" s="1374" t="s">
        <v>1062</v>
      </c>
      <c r="Q61" s="1372">
        <v>0</v>
      </c>
      <c r="R61" s="8"/>
      <c r="S61" s="8"/>
      <c r="T61" s="919"/>
    </row>
    <row r="62" spans="1:20" ht="15">
      <c r="A62" s="58">
        <f>ROW()</f>
        <v>62</v>
      </c>
      <c r="B62" s="126"/>
      <c r="C62" s="426"/>
      <c r="D62" s="436"/>
      <c r="E62" s="757" t="s">
        <v>1822</v>
      </c>
      <c r="F62" s="756" t="s">
        <v>1823</v>
      </c>
      <c r="G62" s="759"/>
      <c r="H62" s="1367">
        <v>0</v>
      </c>
      <c r="I62" s="1368">
        <v>0</v>
      </c>
      <c r="J62" s="1369">
        <v>0</v>
      </c>
      <c r="K62" s="1370" t="s">
        <v>1062</v>
      </c>
      <c r="L62" s="762">
        <v>0</v>
      </c>
      <c r="M62" s="1375">
        <v>0</v>
      </c>
      <c r="N62" s="1376">
        <v>0</v>
      </c>
      <c r="O62" s="1373">
        <v>0</v>
      </c>
      <c r="P62" s="1374" t="s">
        <v>1062</v>
      </c>
      <c r="Q62" s="1372">
        <v>0</v>
      </c>
      <c r="R62" s="8"/>
      <c r="S62" s="8"/>
      <c r="T62" s="919"/>
    </row>
    <row r="63" spans="1:20" ht="15">
      <c r="A63" s="58">
        <f>ROW()</f>
        <v>63</v>
      </c>
      <c r="B63" s="126"/>
      <c r="C63" s="426"/>
      <c r="D63" s="436"/>
      <c r="E63" s="757" t="s">
        <v>866</v>
      </c>
      <c r="F63" s="756" t="s">
        <v>1824</v>
      </c>
      <c r="G63" s="759"/>
      <c r="H63" s="1367">
        <v>0</v>
      </c>
      <c r="I63" s="1368">
        <v>0</v>
      </c>
      <c r="J63" s="1369">
        <v>0</v>
      </c>
      <c r="K63" s="1370" t="s">
        <v>1062</v>
      </c>
      <c r="L63" s="762">
        <v>0</v>
      </c>
      <c r="M63" s="1375">
        <v>0</v>
      </c>
      <c r="N63" s="1376">
        <v>0</v>
      </c>
      <c r="O63" s="1373">
        <v>0</v>
      </c>
      <c r="P63" s="1374" t="s">
        <v>1062</v>
      </c>
      <c r="Q63" s="1372">
        <v>0</v>
      </c>
      <c r="R63" s="8"/>
      <c r="S63" s="8"/>
      <c r="T63" s="919"/>
    </row>
    <row r="64" spans="1:20" ht="15">
      <c r="A64" s="58">
        <f>ROW()</f>
        <v>64</v>
      </c>
      <c r="B64" s="126"/>
      <c r="C64" s="426"/>
      <c r="D64" s="436"/>
      <c r="E64" s="757" t="s">
        <v>1019</v>
      </c>
      <c r="F64" s="756" t="s">
        <v>1825</v>
      </c>
      <c r="G64" s="759"/>
      <c r="H64" s="1367">
        <v>0</v>
      </c>
      <c r="I64" s="1368">
        <v>0</v>
      </c>
      <c r="J64" s="1369">
        <v>0</v>
      </c>
      <c r="K64" s="1370" t="s">
        <v>1062</v>
      </c>
      <c r="L64" s="762">
        <v>0.4</v>
      </c>
      <c r="M64" s="1375">
        <v>0</v>
      </c>
      <c r="N64" s="1376">
        <v>0</v>
      </c>
      <c r="O64" s="1373">
        <v>0</v>
      </c>
      <c r="P64" s="1374" t="s">
        <v>1062</v>
      </c>
      <c r="Q64" s="1372">
        <v>0.42542851419332262</v>
      </c>
      <c r="R64" s="8"/>
      <c r="S64" s="8"/>
      <c r="T64" s="919"/>
    </row>
    <row r="65" spans="1:20" ht="15">
      <c r="A65" s="58">
        <f>ROW()</f>
        <v>65</v>
      </c>
      <c r="B65" s="126"/>
      <c r="C65" s="426"/>
      <c r="D65" s="436"/>
      <c r="E65" s="757" t="s">
        <v>816</v>
      </c>
      <c r="F65" s="756" t="s">
        <v>1826</v>
      </c>
      <c r="G65" s="759"/>
      <c r="H65" s="1367">
        <v>0</v>
      </c>
      <c r="I65" s="1368">
        <v>0</v>
      </c>
      <c r="J65" s="1369">
        <v>0</v>
      </c>
      <c r="K65" s="1370" t="s">
        <v>1062</v>
      </c>
      <c r="L65" s="762">
        <v>0.2</v>
      </c>
      <c r="M65" s="1375">
        <v>0</v>
      </c>
      <c r="N65" s="1376">
        <v>0</v>
      </c>
      <c r="O65" s="1373">
        <v>0</v>
      </c>
      <c r="P65" s="1374" t="s">
        <v>1062</v>
      </c>
      <c r="Q65" s="1372">
        <v>0.49636851577947061</v>
      </c>
      <c r="R65" s="8"/>
      <c r="S65" s="8"/>
      <c r="T65" s="919"/>
    </row>
    <row r="66" spans="1:20" ht="15">
      <c r="A66" s="58">
        <f>ROW()</f>
        <v>66</v>
      </c>
      <c r="B66" s="126"/>
      <c r="C66" s="426"/>
      <c r="D66" s="436"/>
      <c r="E66" s="757" t="s">
        <v>919</v>
      </c>
      <c r="F66" s="756" t="s">
        <v>1827</v>
      </c>
      <c r="G66" s="759"/>
      <c r="H66" s="1367">
        <v>0</v>
      </c>
      <c r="I66" s="1368">
        <v>0</v>
      </c>
      <c r="J66" s="1369">
        <v>0</v>
      </c>
      <c r="K66" s="1370" t="s">
        <v>1062</v>
      </c>
      <c r="L66" s="762">
        <v>0</v>
      </c>
      <c r="M66" s="1375">
        <v>0</v>
      </c>
      <c r="N66" s="1376">
        <v>0</v>
      </c>
      <c r="O66" s="1373">
        <v>0</v>
      </c>
      <c r="P66" s="1374" t="s">
        <v>1062</v>
      </c>
      <c r="Q66" s="1372">
        <v>0</v>
      </c>
      <c r="R66" s="8"/>
      <c r="S66" s="8"/>
      <c r="T66" s="919"/>
    </row>
    <row r="67" spans="1:20" ht="15">
      <c r="A67" s="58">
        <f>ROW()</f>
        <v>67</v>
      </c>
      <c r="B67" s="126"/>
      <c r="C67" s="426"/>
      <c r="D67" s="436"/>
      <c r="E67" s="757" t="s">
        <v>1828</v>
      </c>
      <c r="F67" s="756" t="s">
        <v>1829</v>
      </c>
      <c r="G67" s="759"/>
      <c r="H67" s="1367">
        <v>0</v>
      </c>
      <c r="I67" s="1368">
        <v>0</v>
      </c>
      <c r="J67" s="1369">
        <v>0</v>
      </c>
      <c r="K67" s="1370" t="s">
        <v>1062</v>
      </c>
      <c r="L67" s="762">
        <v>0</v>
      </c>
      <c r="M67" s="1375">
        <v>0</v>
      </c>
      <c r="N67" s="1376">
        <v>0</v>
      </c>
      <c r="O67" s="1373">
        <v>0</v>
      </c>
      <c r="P67" s="1374" t="s">
        <v>1062</v>
      </c>
      <c r="Q67" s="1372">
        <v>0</v>
      </c>
      <c r="R67" s="8"/>
      <c r="S67" s="8"/>
      <c r="T67" s="919"/>
    </row>
    <row r="68" spans="1:20" ht="15">
      <c r="A68" s="58">
        <f>ROW()</f>
        <v>68</v>
      </c>
      <c r="B68" s="126"/>
      <c r="C68" s="426"/>
      <c r="D68" s="436"/>
      <c r="E68" s="757" t="s">
        <v>1830</v>
      </c>
      <c r="F68" s="756" t="s">
        <v>1831</v>
      </c>
      <c r="G68" s="759"/>
      <c r="H68" s="1367">
        <v>0</v>
      </c>
      <c r="I68" s="1368">
        <v>1</v>
      </c>
      <c r="J68" s="1369">
        <v>0</v>
      </c>
      <c r="K68" s="1370" t="s">
        <v>1062</v>
      </c>
      <c r="L68" s="762">
        <v>0.2</v>
      </c>
      <c r="M68" s="1375">
        <v>0</v>
      </c>
      <c r="N68" s="1376">
        <v>1.8205541657647335E-2</v>
      </c>
      <c r="O68" s="1373">
        <v>0</v>
      </c>
      <c r="P68" s="1374" t="s">
        <v>1062</v>
      </c>
      <c r="Q68" s="1372">
        <v>3.6411083315294667E-3</v>
      </c>
      <c r="R68" s="8"/>
      <c r="S68" s="8"/>
      <c r="T68" s="919"/>
    </row>
    <row r="69" spans="1:20" ht="15">
      <c r="A69" s="58">
        <f>ROW()</f>
        <v>69</v>
      </c>
      <c r="B69" s="126"/>
      <c r="C69" s="426"/>
      <c r="D69" s="436"/>
      <c r="E69" s="757" t="s">
        <v>939</v>
      </c>
      <c r="F69" s="756" t="s">
        <v>1832</v>
      </c>
      <c r="G69" s="759"/>
      <c r="H69" s="1367">
        <v>0</v>
      </c>
      <c r="I69" s="1368">
        <v>0</v>
      </c>
      <c r="J69" s="1369">
        <v>0</v>
      </c>
      <c r="K69" s="1370" t="s">
        <v>1062</v>
      </c>
      <c r="L69" s="762">
        <v>0</v>
      </c>
      <c r="M69" s="1375">
        <v>0</v>
      </c>
      <c r="N69" s="1376">
        <v>0</v>
      </c>
      <c r="O69" s="1373">
        <v>0</v>
      </c>
      <c r="P69" s="1374" t="s">
        <v>1062</v>
      </c>
      <c r="Q69" s="1372">
        <v>0</v>
      </c>
      <c r="R69" s="8"/>
      <c r="S69" s="8"/>
      <c r="T69" s="919"/>
    </row>
    <row r="70" spans="1:20" ht="15">
      <c r="A70" s="58">
        <f>ROW()</f>
        <v>70</v>
      </c>
      <c r="B70" s="126"/>
      <c r="C70" s="426"/>
      <c r="D70" s="436"/>
      <c r="E70" s="757" t="s">
        <v>1833</v>
      </c>
      <c r="F70" s="756" t="s">
        <v>1834</v>
      </c>
      <c r="G70" s="759"/>
      <c r="H70" s="1367">
        <v>0</v>
      </c>
      <c r="I70" s="1368">
        <v>0</v>
      </c>
      <c r="J70" s="1369">
        <v>0</v>
      </c>
      <c r="K70" s="1370" t="s">
        <v>1062</v>
      </c>
      <c r="L70" s="762">
        <v>0</v>
      </c>
      <c r="M70" s="1375">
        <v>0</v>
      </c>
      <c r="N70" s="1376">
        <v>0</v>
      </c>
      <c r="O70" s="1373">
        <v>0</v>
      </c>
      <c r="P70" s="1374" t="s">
        <v>1062</v>
      </c>
      <c r="Q70" s="1372">
        <v>0</v>
      </c>
      <c r="R70" s="8"/>
      <c r="S70" s="8"/>
      <c r="T70" s="919"/>
    </row>
    <row r="71" spans="1:20" ht="15">
      <c r="A71" s="58">
        <f>ROW()</f>
        <v>71</v>
      </c>
      <c r="B71" s="126"/>
      <c r="C71" s="426"/>
      <c r="D71" s="436"/>
      <c r="E71" s="757" t="s">
        <v>972</v>
      </c>
      <c r="F71" s="756" t="s">
        <v>1835</v>
      </c>
      <c r="G71" s="759"/>
      <c r="H71" s="1367">
        <v>0</v>
      </c>
      <c r="I71" s="1368">
        <v>0</v>
      </c>
      <c r="J71" s="1369">
        <v>0</v>
      </c>
      <c r="K71" s="1370" t="s">
        <v>1062</v>
      </c>
      <c r="L71" s="762">
        <v>0</v>
      </c>
      <c r="M71" s="1375">
        <v>0</v>
      </c>
      <c r="N71" s="1376">
        <v>0</v>
      </c>
      <c r="O71" s="1373">
        <v>0</v>
      </c>
      <c r="P71" s="1374" t="s">
        <v>1062</v>
      </c>
      <c r="Q71" s="1372">
        <v>0</v>
      </c>
      <c r="R71" s="8"/>
      <c r="S71" s="8"/>
      <c r="T71" s="919"/>
    </row>
    <row r="72" spans="1:20" ht="15">
      <c r="A72" s="58">
        <f>ROW()</f>
        <v>72</v>
      </c>
      <c r="B72" s="126"/>
      <c r="C72" s="426"/>
      <c r="D72" s="436"/>
      <c r="E72" s="757" t="s">
        <v>974</v>
      </c>
      <c r="F72" s="756" t="s">
        <v>1836</v>
      </c>
      <c r="G72" s="759"/>
      <c r="H72" s="1367">
        <v>0</v>
      </c>
      <c r="I72" s="1368">
        <v>0</v>
      </c>
      <c r="J72" s="1369">
        <v>0</v>
      </c>
      <c r="K72" s="1370" t="s">
        <v>1062</v>
      </c>
      <c r="L72" s="762">
        <v>0</v>
      </c>
      <c r="M72" s="1375">
        <v>0</v>
      </c>
      <c r="N72" s="1376">
        <v>0</v>
      </c>
      <c r="O72" s="1373">
        <v>0</v>
      </c>
      <c r="P72" s="1374" t="s">
        <v>1062</v>
      </c>
      <c r="Q72" s="1372">
        <v>0</v>
      </c>
      <c r="R72" s="8"/>
      <c r="S72" s="8"/>
      <c r="T72" s="919"/>
    </row>
    <row r="73" spans="1:20" ht="15">
      <c r="A73" s="58">
        <f>ROW()</f>
        <v>73</v>
      </c>
      <c r="B73" s="126"/>
      <c r="C73" s="426"/>
      <c r="D73" s="436"/>
      <c r="E73" s="757" t="s">
        <v>819</v>
      </c>
      <c r="F73" s="756" t="s">
        <v>1837</v>
      </c>
      <c r="G73" s="759"/>
      <c r="H73" s="1367">
        <v>0</v>
      </c>
      <c r="I73" s="1368">
        <v>0</v>
      </c>
      <c r="J73" s="1369">
        <v>2</v>
      </c>
      <c r="K73" s="1370" t="s">
        <v>1062</v>
      </c>
      <c r="L73" s="762">
        <v>0.6</v>
      </c>
      <c r="M73" s="1375">
        <v>0</v>
      </c>
      <c r="N73" s="1376">
        <v>0</v>
      </c>
      <c r="O73" s="1373">
        <v>0.5304105978701239</v>
      </c>
      <c r="P73" s="1374" t="s">
        <v>1062</v>
      </c>
      <c r="Q73" s="1372">
        <v>0.60440673776665965</v>
      </c>
      <c r="R73" s="8"/>
      <c r="S73" s="8"/>
      <c r="T73" s="919"/>
    </row>
    <row r="74" spans="1:20" ht="15">
      <c r="A74" s="58">
        <f>ROW()</f>
        <v>74</v>
      </c>
      <c r="B74" s="126"/>
      <c r="C74" s="426"/>
      <c r="D74" s="436"/>
      <c r="E74" s="757" t="s">
        <v>1021</v>
      </c>
      <c r="F74" s="756" t="s">
        <v>1838</v>
      </c>
      <c r="G74" s="759"/>
      <c r="H74" s="1367">
        <v>1</v>
      </c>
      <c r="I74" s="1368">
        <v>0</v>
      </c>
      <c r="J74" s="1369">
        <v>1</v>
      </c>
      <c r="K74" s="1370" t="s">
        <v>1062</v>
      </c>
      <c r="L74" s="762">
        <v>0.8</v>
      </c>
      <c r="M74" s="1375">
        <v>0.55550261477582286</v>
      </c>
      <c r="N74" s="1376">
        <v>0</v>
      </c>
      <c r="O74" s="1373">
        <v>1.0542826960033576</v>
      </c>
      <c r="P74" s="1374" t="s">
        <v>1062</v>
      </c>
      <c r="Q74" s="1372">
        <v>3.1939974483151543</v>
      </c>
      <c r="R74" s="8"/>
      <c r="S74" s="8"/>
      <c r="T74" s="919"/>
    </row>
    <row r="75" spans="1:20" ht="15">
      <c r="A75" s="58">
        <f>ROW()</f>
        <v>75</v>
      </c>
      <c r="B75" s="126"/>
      <c r="C75" s="426"/>
      <c r="D75" s="436"/>
      <c r="E75" s="757" t="s">
        <v>658</v>
      </c>
      <c r="F75" s="756" t="s">
        <v>1839</v>
      </c>
      <c r="G75" s="759"/>
      <c r="H75" s="1367">
        <v>0</v>
      </c>
      <c r="I75" s="1368">
        <v>0</v>
      </c>
      <c r="J75" s="1369">
        <v>0</v>
      </c>
      <c r="K75" s="1370" t="s">
        <v>1062</v>
      </c>
      <c r="L75" s="762">
        <v>0</v>
      </c>
      <c r="M75" s="1375">
        <v>0</v>
      </c>
      <c r="N75" s="1376">
        <v>0</v>
      </c>
      <c r="O75" s="1373">
        <v>0</v>
      </c>
      <c r="P75" s="1374" t="s">
        <v>1062</v>
      </c>
      <c r="Q75" s="1372">
        <v>0</v>
      </c>
      <c r="R75" s="8"/>
      <c r="S75" s="8"/>
      <c r="T75" s="919"/>
    </row>
    <row r="76" spans="1:20" ht="15">
      <c r="A76" s="58">
        <f>ROW()</f>
        <v>76</v>
      </c>
      <c r="B76" s="126"/>
      <c r="C76" s="426"/>
      <c r="D76" s="436"/>
      <c r="E76" s="757" t="s">
        <v>976</v>
      </c>
      <c r="F76" s="756" t="s">
        <v>1840</v>
      </c>
      <c r="G76" s="759"/>
      <c r="H76" s="1367">
        <v>0</v>
      </c>
      <c r="I76" s="1368">
        <v>0</v>
      </c>
      <c r="J76" s="1369">
        <v>0</v>
      </c>
      <c r="K76" s="1370" t="s">
        <v>1062</v>
      </c>
      <c r="L76" s="762">
        <v>0</v>
      </c>
      <c r="M76" s="1375">
        <v>0</v>
      </c>
      <c r="N76" s="1376">
        <v>0</v>
      </c>
      <c r="O76" s="1373">
        <v>0</v>
      </c>
      <c r="P76" s="1374" t="s">
        <v>1062</v>
      </c>
      <c r="Q76" s="1372">
        <v>0</v>
      </c>
      <c r="R76" s="8"/>
      <c r="S76" s="8"/>
      <c r="T76" s="919"/>
    </row>
    <row r="77" spans="1:20" ht="15">
      <c r="A77" s="58">
        <f>ROW()</f>
        <v>77</v>
      </c>
      <c r="B77" s="126"/>
      <c r="C77" s="426"/>
      <c r="D77" s="436"/>
      <c r="E77" s="757" t="s">
        <v>798</v>
      </c>
      <c r="F77" s="756" t="s">
        <v>1841</v>
      </c>
      <c r="G77" s="759"/>
      <c r="H77" s="1367">
        <v>0</v>
      </c>
      <c r="I77" s="1368">
        <v>0</v>
      </c>
      <c r="J77" s="1369">
        <v>0</v>
      </c>
      <c r="K77" s="1370" t="s">
        <v>1062</v>
      </c>
      <c r="L77" s="762">
        <v>0</v>
      </c>
      <c r="M77" s="1375">
        <v>0</v>
      </c>
      <c r="N77" s="1376">
        <v>0</v>
      </c>
      <c r="O77" s="1373">
        <v>0</v>
      </c>
      <c r="P77" s="1374" t="s">
        <v>1062</v>
      </c>
      <c r="Q77" s="1372">
        <v>0</v>
      </c>
      <c r="R77" s="8"/>
      <c r="S77" s="8"/>
      <c r="T77" s="919"/>
    </row>
    <row r="78" spans="1:20" ht="15">
      <c r="A78" s="58">
        <f>ROW()</f>
        <v>78</v>
      </c>
      <c r="B78" s="126"/>
      <c r="C78" s="426"/>
      <c r="D78" s="436"/>
      <c r="E78" s="757" t="s">
        <v>1842</v>
      </c>
      <c r="F78" s="756" t="s">
        <v>1843</v>
      </c>
      <c r="G78" s="759"/>
      <c r="H78" s="1367">
        <v>0</v>
      </c>
      <c r="I78" s="1368">
        <v>0</v>
      </c>
      <c r="J78" s="1369">
        <v>0</v>
      </c>
      <c r="K78" s="1370" t="s">
        <v>1062</v>
      </c>
      <c r="L78" s="762">
        <v>0</v>
      </c>
      <c r="M78" s="1375">
        <v>0</v>
      </c>
      <c r="N78" s="1376">
        <v>0</v>
      </c>
      <c r="O78" s="1373">
        <v>0</v>
      </c>
      <c r="P78" s="1374" t="s">
        <v>1062</v>
      </c>
      <c r="Q78" s="1372">
        <v>0</v>
      </c>
      <c r="R78" s="8"/>
      <c r="S78" s="8"/>
      <c r="T78" s="919"/>
    </row>
    <row r="79" spans="1:20" ht="15">
      <c r="A79" s="58">
        <f>ROW()</f>
        <v>79</v>
      </c>
      <c r="B79" s="126"/>
      <c r="C79" s="426"/>
      <c r="D79" s="436"/>
      <c r="E79" s="757" t="s">
        <v>1031</v>
      </c>
      <c r="F79" s="756" t="s">
        <v>1844</v>
      </c>
      <c r="G79" s="759"/>
      <c r="H79" s="1367">
        <v>0</v>
      </c>
      <c r="I79" s="1368">
        <v>0</v>
      </c>
      <c r="J79" s="1369">
        <v>0</v>
      </c>
      <c r="K79" s="1370" t="s">
        <v>1062</v>
      </c>
      <c r="L79" s="762">
        <v>0.2</v>
      </c>
      <c r="M79" s="1375">
        <v>0</v>
      </c>
      <c r="N79" s="1376">
        <v>0</v>
      </c>
      <c r="O79" s="1373">
        <v>0</v>
      </c>
      <c r="P79" s="1374" t="s">
        <v>1062</v>
      </c>
      <c r="Q79" s="1372">
        <v>0.77829418456868282</v>
      </c>
      <c r="R79" s="8"/>
      <c r="S79" s="8"/>
      <c r="T79" s="919"/>
    </row>
    <row r="80" spans="1:20" ht="15">
      <c r="A80" s="58">
        <f>ROW()</f>
        <v>80</v>
      </c>
      <c r="B80" s="126"/>
      <c r="C80" s="426"/>
      <c r="D80" s="436"/>
      <c r="E80" s="757" t="s">
        <v>1845</v>
      </c>
      <c r="F80" s="756" t="s">
        <v>1846</v>
      </c>
      <c r="G80" s="759"/>
      <c r="H80" s="1367">
        <v>0</v>
      </c>
      <c r="I80" s="1368">
        <v>0</v>
      </c>
      <c r="J80" s="1369">
        <v>0</v>
      </c>
      <c r="K80" s="1370" t="s">
        <v>1062</v>
      </c>
      <c r="L80" s="762">
        <v>0.2</v>
      </c>
      <c r="M80" s="1375">
        <v>0</v>
      </c>
      <c r="N80" s="1376">
        <v>0</v>
      </c>
      <c r="O80" s="1373">
        <v>0</v>
      </c>
      <c r="P80" s="1374" t="s">
        <v>1062</v>
      </c>
      <c r="Q80" s="1372">
        <v>0.64117674078906217</v>
      </c>
      <c r="R80" s="8"/>
      <c r="S80" s="8"/>
      <c r="T80" s="919"/>
    </row>
    <row r="81" spans="1:20" ht="15">
      <c r="A81" s="58">
        <f>ROW()</f>
        <v>81</v>
      </c>
      <c r="B81" s="126"/>
      <c r="C81" s="426"/>
      <c r="D81" s="436"/>
      <c r="E81" s="757" t="s">
        <v>1847</v>
      </c>
      <c r="F81" s="756" t="s">
        <v>1848</v>
      </c>
      <c r="G81" s="759"/>
      <c r="H81" s="1367" t="s">
        <v>1196</v>
      </c>
      <c r="I81" s="1368" t="s">
        <v>1196</v>
      </c>
      <c r="J81" s="1369">
        <v>0</v>
      </c>
      <c r="K81" s="1370" t="s">
        <v>1062</v>
      </c>
      <c r="L81" s="762">
        <v>0</v>
      </c>
      <c r="M81" s="1375" t="s">
        <v>1196</v>
      </c>
      <c r="N81" s="1376" t="s">
        <v>1196</v>
      </c>
      <c r="O81" s="1373">
        <v>0</v>
      </c>
      <c r="P81" s="1374" t="s">
        <v>1062</v>
      </c>
      <c r="Q81" s="1372">
        <v>0</v>
      </c>
      <c r="R81" s="8"/>
      <c r="S81" s="8"/>
      <c r="T81" s="919"/>
    </row>
    <row r="82" spans="1:20" ht="15">
      <c r="A82" s="58">
        <f>ROW()</f>
        <v>82</v>
      </c>
      <c r="B82" s="126"/>
      <c r="C82" s="426"/>
      <c r="D82" s="436"/>
      <c r="E82" s="757" t="s">
        <v>821</v>
      </c>
      <c r="F82" s="756" t="s">
        <v>1849</v>
      </c>
      <c r="G82" s="759"/>
      <c r="H82" s="1367">
        <v>1</v>
      </c>
      <c r="I82" s="1368">
        <v>0</v>
      </c>
      <c r="J82" s="1369">
        <v>0</v>
      </c>
      <c r="K82" s="1370" t="s">
        <v>1062</v>
      </c>
      <c r="L82" s="762">
        <v>0.2</v>
      </c>
      <c r="M82" s="1375">
        <v>1.8744093731881133</v>
      </c>
      <c r="N82" s="1376">
        <v>0</v>
      </c>
      <c r="O82" s="1373">
        <v>0</v>
      </c>
      <c r="P82" s="1374" t="s">
        <v>1062</v>
      </c>
      <c r="Q82" s="1372">
        <v>0.37488187463762268</v>
      </c>
      <c r="R82" s="8"/>
      <c r="S82" s="8"/>
      <c r="T82" s="919"/>
    </row>
    <row r="83" spans="1:20" ht="15">
      <c r="A83" s="58">
        <f>ROW()</f>
        <v>83</v>
      </c>
      <c r="B83" s="126"/>
      <c r="C83" s="426"/>
      <c r="D83" s="436"/>
      <c r="E83" s="757" t="s">
        <v>818</v>
      </c>
      <c r="F83" s="756" t="s">
        <v>1850</v>
      </c>
      <c r="G83" s="759"/>
      <c r="H83" s="1367">
        <v>0</v>
      </c>
      <c r="I83" s="1368">
        <v>0</v>
      </c>
      <c r="J83" s="1369">
        <v>1</v>
      </c>
      <c r="K83" s="1370" t="s">
        <v>1062</v>
      </c>
      <c r="L83" s="762">
        <v>0.2</v>
      </c>
      <c r="M83" s="1375">
        <v>0</v>
      </c>
      <c r="N83" s="1376">
        <v>0</v>
      </c>
      <c r="O83" s="1373">
        <v>0.48790137346635926</v>
      </c>
      <c r="P83" s="1374" t="s">
        <v>1062</v>
      </c>
      <c r="Q83" s="1372">
        <v>9.7580274693271851E-2</v>
      </c>
      <c r="R83" s="8"/>
      <c r="S83" s="8"/>
      <c r="T83" s="919"/>
    </row>
    <row r="84" spans="1:20" ht="15">
      <c r="A84" s="58">
        <f>ROW()</f>
        <v>84</v>
      </c>
      <c r="B84" s="126"/>
      <c r="C84" s="426"/>
      <c r="D84" s="436"/>
      <c r="E84" s="757" t="s">
        <v>1851</v>
      </c>
      <c r="F84" s="756" t="s">
        <v>1852</v>
      </c>
      <c r="G84" s="759"/>
      <c r="H84" s="1367">
        <v>0</v>
      </c>
      <c r="I84" s="1368">
        <v>0</v>
      </c>
      <c r="J84" s="1369">
        <v>0</v>
      </c>
      <c r="K84" s="1370" t="s">
        <v>1062</v>
      </c>
      <c r="L84" s="762">
        <v>0</v>
      </c>
      <c r="M84" s="1375">
        <v>0</v>
      </c>
      <c r="N84" s="1376">
        <v>0</v>
      </c>
      <c r="O84" s="1373">
        <v>0</v>
      </c>
      <c r="P84" s="1374" t="s">
        <v>1062</v>
      </c>
      <c r="Q84" s="1372">
        <v>0</v>
      </c>
      <c r="R84" s="8"/>
      <c r="S84" s="8"/>
      <c r="T84" s="919"/>
    </row>
    <row r="85" spans="1:20" ht="15">
      <c r="A85" s="58">
        <f>ROW()</f>
        <v>85</v>
      </c>
      <c r="B85" s="126"/>
      <c r="C85" s="426"/>
      <c r="D85" s="436"/>
      <c r="E85" s="757" t="s">
        <v>868</v>
      </c>
      <c r="F85" s="756" t="s">
        <v>1853</v>
      </c>
      <c r="G85" s="759"/>
      <c r="H85" s="1367">
        <v>0</v>
      </c>
      <c r="I85" s="1368">
        <v>0</v>
      </c>
      <c r="J85" s="1369">
        <v>0</v>
      </c>
      <c r="K85" s="1370" t="s">
        <v>1062</v>
      </c>
      <c r="L85" s="762">
        <v>0</v>
      </c>
      <c r="M85" s="1375">
        <v>0</v>
      </c>
      <c r="N85" s="1376">
        <v>0</v>
      </c>
      <c r="O85" s="1373">
        <v>0</v>
      </c>
      <c r="P85" s="1374" t="s">
        <v>1062</v>
      </c>
      <c r="Q85" s="1372">
        <v>0</v>
      </c>
      <c r="R85" s="8"/>
      <c r="S85" s="8"/>
      <c r="T85" s="919"/>
    </row>
    <row r="86" spans="1:20" ht="15">
      <c r="A86" s="58">
        <f>ROW()</f>
        <v>86</v>
      </c>
      <c r="B86" s="126"/>
      <c r="C86" s="426"/>
      <c r="D86" s="436"/>
      <c r="E86" s="757" t="s">
        <v>1854</v>
      </c>
      <c r="F86" s="756" t="s">
        <v>1855</v>
      </c>
      <c r="G86" s="759"/>
      <c r="H86" s="1367">
        <v>0</v>
      </c>
      <c r="I86" s="1368">
        <v>0</v>
      </c>
      <c r="J86" s="1369">
        <v>0</v>
      </c>
      <c r="K86" s="1370" t="s">
        <v>1062</v>
      </c>
      <c r="L86" s="762">
        <v>0</v>
      </c>
      <c r="M86" s="1375">
        <v>0</v>
      </c>
      <c r="N86" s="1376">
        <v>0</v>
      </c>
      <c r="O86" s="1373">
        <v>0</v>
      </c>
      <c r="P86" s="1374" t="s">
        <v>1062</v>
      </c>
      <c r="Q86" s="1372">
        <v>0</v>
      </c>
      <c r="R86" s="8"/>
      <c r="S86" s="8"/>
      <c r="T86" s="919"/>
    </row>
    <row r="87" spans="1:20" ht="15">
      <c r="A87" s="58">
        <f>ROW()</f>
        <v>87</v>
      </c>
      <c r="B87" s="126"/>
      <c r="C87" s="426"/>
      <c r="D87" s="436"/>
      <c r="E87" s="757" t="s">
        <v>869</v>
      </c>
      <c r="F87" s="756" t="s">
        <v>1856</v>
      </c>
      <c r="G87" s="760"/>
      <c r="H87" s="1367">
        <v>0</v>
      </c>
      <c r="I87" s="1368">
        <v>0</v>
      </c>
      <c r="J87" s="1369">
        <v>0</v>
      </c>
      <c r="K87" s="1370" t="s">
        <v>1062</v>
      </c>
      <c r="L87" s="762">
        <v>0</v>
      </c>
      <c r="M87" s="1377">
        <v>0</v>
      </c>
      <c r="N87" s="1378">
        <v>0</v>
      </c>
      <c r="O87" s="1373">
        <v>0</v>
      </c>
      <c r="P87" s="1374" t="s">
        <v>1062</v>
      </c>
      <c r="Q87" s="1372">
        <v>0</v>
      </c>
      <c r="R87" s="8"/>
      <c r="S87" s="8"/>
      <c r="T87" s="919"/>
    </row>
    <row r="88" spans="1:20" ht="15">
      <c r="A88" s="58">
        <f>ROW()</f>
        <v>88</v>
      </c>
      <c r="B88" s="126"/>
      <c r="C88" s="426"/>
      <c r="D88" s="436"/>
      <c r="E88" s="757" t="s">
        <v>800</v>
      </c>
      <c r="F88" s="756" t="s">
        <v>1857</v>
      </c>
      <c r="G88" s="760"/>
      <c r="H88" s="1367">
        <v>0</v>
      </c>
      <c r="I88" s="1368">
        <v>0</v>
      </c>
      <c r="J88" s="1369">
        <v>0</v>
      </c>
      <c r="K88" s="1370" t="s">
        <v>1062</v>
      </c>
      <c r="L88" s="762">
        <v>0</v>
      </c>
      <c r="M88" s="1377">
        <v>0</v>
      </c>
      <c r="N88" s="1378">
        <v>0</v>
      </c>
      <c r="O88" s="1373">
        <v>0</v>
      </c>
      <c r="P88" s="1374" t="s">
        <v>1062</v>
      </c>
      <c r="Q88" s="1372">
        <v>0</v>
      </c>
      <c r="R88" s="8"/>
      <c r="S88" s="8"/>
      <c r="T88" s="919"/>
    </row>
    <row r="89" spans="1:20" ht="15">
      <c r="A89" s="58">
        <f>ROW()</f>
        <v>89</v>
      </c>
      <c r="B89" s="126"/>
      <c r="C89" s="426"/>
      <c r="D89" s="436"/>
      <c r="E89" s="757" t="s">
        <v>1858</v>
      </c>
      <c r="F89" s="756" t="s">
        <v>1859</v>
      </c>
      <c r="G89" s="760"/>
      <c r="H89" s="1367">
        <v>0</v>
      </c>
      <c r="I89" s="1368">
        <v>0</v>
      </c>
      <c r="J89" s="1369">
        <v>0</v>
      </c>
      <c r="K89" s="1370" t="s">
        <v>1062</v>
      </c>
      <c r="L89" s="762">
        <v>0</v>
      </c>
      <c r="M89" s="1377">
        <v>0</v>
      </c>
      <c r="N89" s="1378">
        <v>0</v>
      </c>
      <c r="O89" s="1373">
        <v>0</v>
      </c>
      <c r="P89" s="1374" t="s">
        <v>1062</v>
      </c>
      <c r="Q89" s="1372">
        <v>0</v>
      </c>
      <c r="R89" s="8"/>
      <c r="S89" s="8"/>
      <c r="T89" s="919"/>
    </row>
    <row r="90" spans="1:20" ht="15">
      <c r="A90" s="58">
        <f>ROW()</f>
        <v>90</v>
      </c>
      <c r="B90" s="126"/>
      <c r="C90" s="426"/>
      <c r="D90" s="436"/>
      <c r="E90" s="757" t="s">
        <v>732</v>
      </c>
      <c r="F90" s="756" t="s">
        <v>1860</v>
      </c>
      <c r="G90" s="760"/>
      <c r="H90" s="1367">
        <v>0</v>
      </c>
      <c r="I90" s="1368">
        <v>0</v>
      </c>
      <c r="J90" s="1369">
        <v>0</v>
      </c>
      <c r="K90" s="1370" t="s">
        <v>1062</v>
      </c>
      <c r="L90" s="762">
        <v>0</v>
      </c>
      <c r="M90" s="1377">
        <v>0</v>
      </c>
      <c r="N90" s="1378">
        <v>0</v>
      </c>
      <c r="O90" s="1373">
        <v>0</v>
      </c>
      <c r="P90" s="1374" t="s">
        <v>1062</v>
      </c>
      <c r="Q90" s="1372">
        <v>0</v>
      </c>
      <c r="R90" s="8"/>
      <c r="S90" s="8"/>
      <c r="T90" s="919"/>
    </row>
    <row r="91" spans="1:20" ht="15">
      <c r="A91" s="58">
        <f>ROW()</f>
        <v>91</v>
      </c>
      <c r="B91" s="126"/>
      <c r="C91" s="426"/>
      <c r="D91" s="436"/>
      <c r="E91" s="757" t="s">
        <v>676</v>
      </c>
      <c r="F91" s="756" t="s">
        <v>1861</v>
      </c>
      <c r="G91" s="760"/>
      <c r="H91" s="1367">
        <v>0</v>
      </c>
      <c r="I91" s="1368">
        <v>0</v>
      </c>
      <c r="J91" s="1369">
        <v>0</v>
      </c>
      <c r="K91" s="1370" t="s">
        <v>1062</v>
      </c>
      <c r="L91" s="762">
        <v>0</v>
      </c>
      <c r="M91" s="1377">
        <v>0</v>
      </c>
      <c r="N91" s="1378">
        <v>0</v>
      </c>
      <c r="O91" s="1373">
        <v>0</v>
      </c>
      <c r="P91" s="1374" t="s">
        <v>1062</v>
      </c>
      <c r="Q91" s="1372">
        <v>0</v>
      </c>
      <c r="R91" s="8"/>
      <c r="S91" s="8"/>
      <c r="T91" s="919"/>
    </row>
    <row r="92" spans="1:20" ht="15">
      <c r="A92" s="58">
        <f>ROW()</f>
        <v>92</v>
      </c>
      <c r="B92" s="126"/>
      <c r="C92" s="426"/>
      <c r="D92" s="436"/>
      <c r="E92" s="757" t="s">
        <v>1862</v>
      </c>
      <c r="F92" s="756" t="s">
        <v>1863</v>
      </c>
      <c r="G92" s="760"/>
      <c r="H92" s="1367">
        <v>0</v>
      </c>
      <c r="I92" s="1368">
        <v>0</v>
      </c>
      <c r="J92" s="1369">
        <v>0</v>
      </c>
      <c r="K92" s="1370" t="s">
        <v>1062</v>
      </c>
      <c r="L92" s="762">
        <v>0</v>
      </c>
      <c r="M92" s="1377">
        <v>0</v>
      </c>
      <c r="N92" s="1378">
        <v>0</v>
      </c>
      <c r="O92" s="1373">
        <v>0</v>
      </c>
      <c r="P92" s="1374" t="s">
        <v>1062</v>
      </c>
      <c r="Q92" s="1372">
        <v>0</v>
      </c>
      <c r="R92" s="8"/>
      <c r="S92" s="8"/>
      <c r="T92" s="919"/>
    </row>
    <row r="93" spans="1:20" ht="15">
      <c r="A93" s="58">
        <f>ROW()</f>
        <v>93</v>
      </c>
      <c r="B93" s="126"/>
      <c r="C93" s="426"/>
      <c r="D93" s="436"/>
      <c r="E93" s="757" t="s">
        <v>1864</v>
      </c>
      <c r="F93" s="756" t="s">
        <v>1865</v>
      </c>
      <c r="G93" s="760"/>
      <c r="H93" s="1367">
        <v>0</v>
      </c>
      <c r="I93" s="1368">
        <v>0</v>
      </c>
      <c r="J93" s="1369">
        <v>0</v>
      </c>
      <c r="K93" s="1370" t="s">
        <v>1062</v>
      </c>
      <c r="L93" s="762">
        <v>0</v>
      </c>
      <c r="M93" s="1377">
        <v>0</v>
      </c>
      <c r="N93" s="1378">
        <v>0</v>
      </c>
      <c r="O93" s="1373">
        <v>0</v>
      </c>
      <c r="P93" s="1374" t="s">
        <v>1062</v>
      </c>
      <c r="Q93" s="1372">
        <v>0</v>
      </c>
      <c r="R93" s="8"/>
      <c r="S93" s="8"/>
      <c r="T93" s="919"/>
    </row>
    <row r="94" spans="1:20" ht="15">
      <c r="A94" s="58">
        <f>ROW()</f>
        <v>94</v>
      </c>
      <c r="B94" s="126"/>
      <c r="C94" s="426"/>
      <c r="D94" s="436"/>
      <c r="E94" s="757" t="s">
        <v>802</v>
      </c>
      <c r="F94" s="756" t="s">
        <v>1866</v>
      </c>
      <c r="G94" s="760"/>
      <c r="H94" s="1367">
        <v>0</v>
      </c>
      <c r="I94" s="1368">
        <v>0</v>
      </c>
      <c r="J94" s="1369">
        <v>0</v>
      </c>
      <c r="K94" s="1370" t="s">
        <v>1062</v>
      </c>
      <c r="L94" s="762">
        <v>0</v>
      </c>
      <c r="M94" s="1377">
        <v>0</v>
      </c>
      <c r="N94" s="1378">
        <v>0</v>
      </c>
      <c r="O94" s="1373">
        <v>0</v>
      </c>
      <c r="P94" s="1374" t="s">
        <v>1062</v>
      </c>
      <c r="Q94" s="1372">
        <v>0</v>
      </c>
      <c r="R94" s="8"/>
      <c r="S94" s="8"/>
      <c r="T94" s="919"/>
    </row>
    <row r="95" spans="1:20" ht="15">
      <c r="A95" s="58">
        <f>ROW()</f>
        <v>95</v>
      </c>
      <c r="B95" s="126"/>
      <c r="C95" s="426"/>
      <c r="D95" s="436"/>
      <c r="E95" s="757" t="s">
        <v>900</v>
      </c>
      <c r="F95" s="756" t="s">
        <v>1867</v>
      </c>
      <c r="G95" s="760"/>
      <c r="H95" s="1367">
        <v>0</v>
      </c>
      <c r="I95" s="1368">
        <v>0</v>
      </c>
      <c r="J95" s="1369">
        <v>0</v>
      </c>
      <c r="K95" s="1370" t="s">
        <v>1062</v>
      </c>
      <c r="L95" s="762">
        <v>0.4</v>
      </c>
      <c r="M95" s="1377">
        <v>0</v>
      </c>
      <c r="N95" s="1378">
        <v>0</v>
      </c>
      <c r="O95" s="1373">
        <v>0</v>
      </c>
      <c r="P95" s="1374" t="s">
        <v>1062</v>
      </c>
      <c r="Q95" s="1372">
        <v>4.3229119880923612</v>
      </c>
      <c r="R95" s="8"/>
      <c r="S95" s="8"/>
      <c r="T95" s="919"/>
    </row>
    <row r="96" spans="1:20" ht="15">
      <c r="A96" s="58">
        <f>ROW()</f>
        <v>96</v>
      </c>
      <c r="B96" s="126"/>
      <c r="C96" s="426"/>
      <c r="D96" s="436"/>
      <c r="E96" s="757" t="s">
        <v>825</v>
      </c>
      <c r="F96" s="756" t="s">
        <v>1868</v>
      </c>
      <c r="G96" s="760"/>
      <c r="H96" s="1367">
        <v>0</v>
      </c>
      <c r="I96" s="1368">
        <v>0</v>
      </c>
      <c r="J96" s="1369">
        <v>1</v>
      </c>
      <c r="K96" s="1370" t="s">
        <v>1062</v>
      </c>
      <c r="L96" s="762">
        <v>0.2</v>
      </c>
      <c r="M96" s="1377">
        <v>0</v>
      </c>
      <c r="N96" s="1378">
        <v>0</v>
      </c>
      <c r="O96" s="1373">
        <v>0.23630496479245058</v>
      </c>
      <c r="P96" s="1374" t="s">
        <v>1062</v>
      </c>
      <c r="Q96" s="1372">
        <v>4.7260992958490115E-2</v>
      </c>
      <c r="R96" s="8"/>
      <c r="S96" s="8"/>
      <c r="T96" s="919"/>
    </row>
    <row r="97" spans="1:20" ht="15">
      <c r="A97" s="58">
        <f>ROW()</f>
        <v>97</v>
      </c>
      <c r="B97" s="126"/>
      <c r="C97" s="426"/>
      <c r="D97" s="436"/>
      <c r="E97" s="757" t="s">
        <v>1869</v>
      </c>
      <c r="F97" s="756" t="s">
        <v>1870</v>
      </c>
      <c r="G97" s="760"/>
      <c r="H97" s="1367">
        <v>1</v>
      </c>
      <c r="I97" s="1368">
        <v>0</v>
      </c>
      <c r="J97" s="1369">
        <v>0</v>
      </c>
      <c r="K97" s="1370" t="s">
        <v>1062</v>
      </c>
      <c r="L97" s="762">
        <v>0.2</v>
      </c>
      <c r="M97" s="1377">
        <v>0.32220920254108443</v>
      </c>
      <c r="N97" s="1378">
        <v>0</v>
      </c>
      <c r="O97" s="1373">
        <v>0</v>
      </c>
      <c r="P97" s="1374" t="s">
        <v>1062</v>
      </c>
      <c r="Q97" s="1372">
        <v>6.4441840508216885E-2</v>
      </c>
      <c r="R97" s="8"/>
      <c r="S97" s="8"/>
      <c r="T97" s="919"/>
    </row>
    <row r="98" spans="1:20" ht="15">
      <c r="A98" s="58">
        <f>ROW()</f>
        <v>98</v>
      </c>
      <c r="B98" s="126"/>
      <c r="C98" s="426"/>
      <c r="D98" s="436"/>
      <c r="E98" s="757" t="s">
        <v>823</v>
      </c>
      <c r="F98" s="756" t="s">
        <v>1871</v>
      </c>
      <c r="G98" s="760"/>
      <c r="H98" s="1367">
        <v>0</v>
      </c>
      <c r="I98" s="1368">
        <v>0</v>
      </c>
      <c r="J98" s="1369">
        <v>0</v>
      </c>
      <c r="K98" s="1370" t="s">
        <v>1062</v>
      </c>
      <c r="L98" s="762">
        <v>0</v>
      </c>
      <c r="M98" s="1377">
        <v>0</v>
      </c>
      <c r="N98" s="1378">
        <v>0</v>
      </c>
      <c r="O98" s="1373">
        <v>0</v>
      </c>
      <c r="P98" s="1374" t="s">
        <v>1062</v>
      </c>
      <c r="Q98" s="1372">
        <v>0</v>
      </c>
      <c r="R98" s="8"/>
      <c r="S98" s="8"/>
      <c r="T98" s="919"/>
    </row>
    <row r="99" spans="1:20" ht="15">
      <c r="A99" s="58">
        <f>ROW()</f>
        <v>99</v>
      </c>
      <c r="B99" s="126"/>
      <c r="C99" s="426"/>
      <c r="D99" s="436"/>
      <c r="E99" s="757" t="s">
        <v>915</v>
      </c>
      <c r="F99" s="756" t="s">
        <v>1872</v>
      </c>
      <c r="G99" s="760"/>
      <c r="H99" s="1367">
        <v>0</v>
      </c>
      <c r="I99" s="1368">
        <v>1</v>
      </c>
      <c r="J99" s="1369">
        <v>0</v>
      </c>
      <c r="K99" s="1370" t="s">
        <v>1062</v>
      </c>
      <c r="L99" s="762">
        <v>0.2</v>
      </c>
      <c r="M99" s="1377">
        <v>0</v>
      </c>
      <c r="N99" s="1378">
        <v>144.29167067694272</v>
      </c>
      <c r="O99" s="1373">
        <v>0</v>
      </c>
      <c r="P99" s="1374" t="s">
        <v>1062</v>
      </c>
      <c r="Q99" s="1372">
        <v>28.858334135388542</v>
      </c>
      <c r="R99" s="8"/>
      <c r="S99" s="8"/>
      <c r="T99" s="919"/>
    </row>
    <row r="100" spans="1:20" ht="15">
      <c r="A100" s="58">
        <f>ROW()</f>
        <v>100</v>
      </c>
      <c r="B100" s="126"/>
      <c r="C100" s="426"/>
      <c r="D100" s="436"/>
      <c r="E100" s="757" t="s">
        <v>908</v>
      </c>
      <c r="F100" s="756" t="s">
        <v>1873</v>
      </c>
      <c r="G100" s="760"/>
      <c r="H100" s="1367" t="s">
        <v>1196</v>
      </c>
      <c r="I100" s="1368">
        <v>1</v>
      </c>
      <c r="J100" s="1369">
        <v>1</v>
      </c>
      <c r="K100" s="1370" t="s">
        <v>1062</v>
      </c>
      <c r="L100" s="762">
        <v>1</v>
      </c>
      <c r="M100" s="1377" t="s">
        <v>1196</v>
      </c>
      <c r="N100" s="1378">
        <v>0</v>
      </c>
      <c r="O100" s="1373">
        <v>0</v>
      </c>
      <c r="P100" s="1374" t="s">
        <v>1062</v>
      </c>
      <c r="Q100" s="1372">
        <v>0</v>
      </c>
      <c r="R100" s="8"/>
      <c r="S100" s="8"/>
      <c r="T100" s="919"/>
    </row>
    <row r="101" spans="1:20" ht="15">
      <c r="A101" s="58">
        <f>ROW()</f>
        <v>101</v>
      </c>
      <c r="B101" s="126"/>
      <c r="C101" s="426"/>
      <c r="D101" s="436"/>
      <c r="E101" s="757" t="s">
        <v>827</v>
      </c>
      <c r="F101" s="756" t="s">
        <v>1874</v>
      </c>
      <c r="G101" s="760"/>
      <c r="H101" s="1367">
        <v>0</v>
      </c>
      <c r="I101" s="1368">
        <v>1</v>
      </c>
      <c r="J101" s="1369">
        <v>0</v>
      </c>
      <c r="K101" s="1370" t="s">
        <v>1062</v>
      </c>
      <c r="L101" s="762">
        <v>0.4</v>
      </c>
      <c r="M101" s="1377">
        <v>0</v>
      </c>
      <c r="N101" s="1378">
        <v>1.0970985045619184</v>
      </c>
      <c r="O101" s="1373">
        <v>0</v>
      </c>
      <c r="P101" s="1374" t="s">
        <v>1062</v>
      </c>
      <c r="Q101" s="1372">
        <v>1.0744260751458752</v>
      </c>
      <c r="R101" s="8"/>
      <c r="S101" s="8"/>
      <c r="T101" s="919"/>
    </row>
    <row r="102" spans="1:20" ht="15">
      <c r="A102" s="58">
        <f>ROW()</f>
        <v>102</v>
      </c>
      <c r="B102" s="126"/>
      <c r="C102" s="426"/>
      <c r="D102" s="436"/>
      <c r="E102" s="757" t="s">
        <v>1023</v>
      </c>
      <c r="F102" s="756" t="s">
        <v>1875</v>
      </c>
      <c r="G102" s="760"/>
      <c r="H102" s="1367">
        <v>1</v>
      </c>
      <c r="I102" s="1368">
        <v>0</v>
      </c>
      <c r="J102" s="1369">
        <v>0</v>
      </c>
      <c r="K102" s="1370" t="s">
        <v>1062</v>
      </c>
      <c r="L102" s="762">
        <v>0.6</v>
      </c>
      <c r="M102" s="1377">
        <v>0.24778190632273026</v>
      </c>
      <c r="N102" s="1378">
        <v>0</v>
      </c>
      <c r="O102" s="1373">
        <v>0</v>
      </c>
      <c r="P102" s="1374" t="s">
        <v>1062</v>
      </c>
      <c r="Q102" s="1372">
        <v>1.2636069720517145</v>
      </c>
      <c r="R102" s="8"/>
      <c r="S102" s="8"/>
      <c r="T102" s="919"/>
    </row>
    <row r="103" spans="1:20" ht="15">
      <c r="A103" s="58">
        <f>ROW()</f>
        <v>103</v>
      </c>
      <c r="B103" s="126"/>
      <c r="C103" s="426"/>
      <c r="D103" s="436"/>
      <c r="E103" s="757" t="s">
        <v>941</v>
      </c>
      <c r="F103" s="756" t="s">
        <v>1876</v>
      </c>
      <c r="G103" s="760"/>
      <c r="H103" s="1367">
        <v>0</v>
      </c>
      <c r="I103" s="1368">
        <v>0</v>
      </c>
      <c r="J103" s="1369">
        <v>0</v>
      </c>
      <c r="K103" s="1370" t="s">
        <v>1062</v>
      </c>
      <c r="L103" s="762">
        <v>0</v>
      </c>
      <c r="M103" s="1377">
        <v>0</v>
      </c>
      <c r="N103" s="1378">
        <v>0</v>
      </c>
      <c r="O103" s="1373">
        <v>0</v>
      </c>
      <c r="P103" s="1374" t="s">
        <v>1062</v>
      </c>
      <c r="Q103" s="1372">
        <v>0</v>
      </c>
      <c r="R103" s="8"/>
      <c r="S103" s="8"/>
      <c r="T103" s="919"/>
    </row>
    <row r="104" spans="1:20" ht="15">
      <c r="A104" s="58">
        <f>ROW()</f>
        <v>104</v>
      </c>
      <c r="B104" s="126"/>
      <c r="C104" s="426"/>
      <c r="D104" s="436"/>
      <c r="E104" s="757" t="s">
        <v>978</v>
      </c>
      <c r="F104" s="756" t="s">
        <v>1877</v>
      </c>
      <c r="G104" s="760"/>
      <c r="H104" s="1367">
        <v>0</v>
      </c>
      <c r="I104" s="1368">
        <v>1</v>
      </c>
      <c r="J104" s="1369">
        <v>0</v>
      </c>
      <c r="K104" s="1370" t="s">
        <v>1062</v>
      </c>
      <c r="L104" s="762">
        <v>0.2</v>
      </c>
      <c r="M104" s="1377">
        <v>0</v>
      </c>
      <c r="N104" s="1378">
        <v>9.9266992314200192E-2</v>
      </c>
      <c r="O104" s="1373">
        <v>0</v>
      </c>
      <c r="P104" s="1374" t="s">
        <v>1062</v>
      </c>
      <c r="Q104" s="1372">
        <v>1.9853398462840038E-2</v>
      </c>
      <c r="R104" s="8"/>
      <c r="S104" s="8"/>
      <c r="T104" s="919"/>
    </row>
    <row r="105" spans="1:20" ht="15">
      <c r="A105" s="58">
        <f>ROW()</f>
        <v>105</v>
      </c>
      <c r="B105" s="126"/>
      <c r="C105" s="426"/>
      <c r="D105" s="436"/>
      <c r="E105" s="757" t="s">
        <v>760</v>
      </c>
      <c r="F105" s="756" t="s">
        <v>1878</v>
      </c>
      <c r="G105" s="760"/>
      <c r="H105" s="1367">
        <v>0</v>
      </c>
      <c r="I105" s="1368">
        <v>0</v>
      </c>
      <c r="J105" s="1369">
        <v>0</v>
      </c>
      <c r="K105" s="1370" t="s">
        <v>1062</v>
      </c>
      <c r="L105" s="762">
        <v>0</v>
      </c>
      <c r="M105" s="1377">
        <v>0</v>
      </c>
      <c r="N105" s="1378">
        <v>0</v>
      </c>
      <c r="O105" s="1373">
        <v>0</v>
      </c>
      <c r="P105" s="1374" t="s">
        <v>1062</v>
      </c>
      <c r="Q105" s="1372">
        <v>0</v>
      </c>
      <c r="R105" s="8"/>
      <c r="S105" s="8"/>
      <c r="T105" s="919"/>
    </row>
    <row r="106" spans="1:20" ht="15">
      <c r="A106" s="58">
        <f>ROW()</f>
        <v>106</v>
      </c>
      <c r="B106" s="126"/>
      <c r="C106" s="426"/>
      <c r="D106" s="436"/>
      <c r="E106" s="757" t="s">
        <v>931</v>
      </c>
      <c r="F106" s="756" t="s">
        <v>1879</v>
      </c>
      <c r="G106" s="760"/>
      <c r="H106" s="1367" t="s">
        <v>1196</v>
      </c>
      <c r="I106" s="1368">
        <v>0</v>
      </c>
      <c r="J106" s="1369">
        <v>0</v>
      </c>
      <c r="K106" s="1370" t="s">
        <v>1062</v>
      </c>
      <c r="L106" s="762">
        <v>0</v>
      </c>
      <c r="M106" s="1377" t="s">
        <v>1196</v>
      </c>
      <c r="N106" s="1378">
        <v>0</v>
      </c>
      <c r="O106" s="1373">
        <v>0</v>
      </c>
      <c r="P106" s="1374" t="s">
        <v>1062</v>
      </c>
      <c r="Q106" s="1372">
        <v>0</v>
      </c>
      <c r="R106" s="8"/>
      <c r="S106" s="8"/>
      <c r="T106" s="919"/>
    </row>
    <row r="107" spans="1:20" ht="15">
      <c r="A107" s="58">
        <f>ROW()</f>
        <v>107</v>
      </c>
      <c r="B107" s="126"/>
      <c r="C107" s="426"/>
      <c r="D107" s="436"/>
      <c r="E107" s="757" t="s">
        <v>902</v>
      </c>
      <c r="F107" s="756" t="s">
        <v>1880</v>
      </c>
      <c r="G107" s="760"/>
      <c r="H107" s="1367">
        <v>0</v>
      </c>
      <c r="I107" s="1368">
        <v>0</v>
      </c>
      <c r="J107" s="1369">
        <v>1</v>
      </c>
      <c r="K107" s="1370" t="s">
        <v>1062</v>
      </c>
      <c r="L107" s="762">
        <v>0.6</v>
      </c>
      <c r="M107" s="1377">
        <v>0</v>
      </c>
      <c r="N107" s="1378">
        <v>0</v>
      </c>
      <c r="O107" s="1373">
        <v>3.3090510524897563</v>
      </c>
      <c r="P107" s="1374" t="s">
        <v>1062</v>
      </c>
      <c r="Q107" s="1372">
        <v>2.9247772746511096</v>
      </c>
      <c r="R107" s="8"/>
      <c r="S107" s="8"/>
      <c r="T107" s="919"/>
    </row>
    <row r="108" spans="1:20" ht="15">
      <c r="A108" s="58">
        <f>ROW()</f>
        <v>108</v>
      </c>
      <c r="B108" s="126"/>
      <c r="C108" s="426"/>
      <c r="D108" s="436"/>
      <c r="E108" s="757" t="s">
        <v>829</v>
      </c>
      <c r="F108" s="756" t="s">
        <v>1881</v>
      </c>
      <c r="G108" s="760"/>
      <c r="H108" s="1367">
        <v>0</v>
      </c>
      <c r="I108" s="1368">
        <v>0</v>
      </c>
      <c r="J108" s="1369">
        <v>0</v>
      </c>
      <c r="K108" s="1370" t="s">
        <v>1062</v>
      </c>
      <c r="L108" s="762">
        <v>0</v>
      </c>
      <c r="M108" s="1377">
        <v>0</v>
      </c>
      <c r="N108" s="1378">
        <v>0</v>
      </c>
      <c r="O108" s="1373">
        <v>0</v>
      </c>
      <c r="P108" s="1374" t="s">
        <v>1062</v>
      </c>
      <c r="Q108" s="1372">
        <v>0</v>
      </c>
      <c r="R108" s="8"/>
      <c r="S108" s="8"/>
      <c r="T108" s="919"/>
    </row>
    <row r="109" spans="1:20" ht="15">
      <c r="A109" s="58">
        <f>ROW()</f>
        <v>109</v>
      </c>
      <c r="B109" s="126"/>
      <c r="C109" s="426"/>
      <c r="D109" s="436"/>
      <c r="E109" s="757" t="s">
        <v>668</v>
      </c>
      <c r="F109" s="756" t="s">
        <v>1882</v>
      </c>
      <c r="G109" s="760"/>
      <c r="H109" s="1367">
        <v>0</v>
      </c>
      <c r="I109" s="1368">
        <v>0</v>
      </c>
      <c r="J109" s="1369">
        <v>0</v>
      </c>
      <c r="K109" s="1370" t="s">
        <v>1062</v>
      </c>
      <c r="L109" s="762">
        <v>0</v>
      </c>
      <c r="M109" s="1377">
        <v>0</v>
      </c>
      <c r="N109" s="1378">
        <v>0</v>
      </c>
      <c r="O109" s="1373">
        <v>0</v>
      </c>
      <c r="P109" s="1374" t="s">
        <v>1062</v>
      </c>
      <c r="Q109" s="1372">
        <v>0</v>
      </c>
      <c r="R109" s="8"/>
      <c r="S109" s="8"/>
      <c r="T109" s="919"/>
    </row>
    <row r="110" spans="1:20" ht="15">
      <c r="A110" s="58">
        <f>ROW()</f>
        <v>110</v>
      </c>
      <c r="B110" s="126"/>
      <c r="C110" s="426"/>
      <c r="D110" s="436"/>
      <c r="E110" s="757" t="s">
        <v>943</v>
      </c>
      <c r="F110" s="756" t="s">
        <v>1883</v>
      </c>
      <c r="G110" s="760"/>
      <c r="H110" s="1367">
        <v>0</v>
      </c>
      <c r="I110" s="1368">
        <v>0</v>
      </c>
      <c r="J110" s="1369">
        <v>0</v>
      </c>
      <c r="K110" s="1370" t="s">
        <v>1062</v>
      </c>
      <c r="L110" s="762">
        <v>0.2</v>
      </c>
      <c r="M110" s="1377">
        <v>0</v>
      </c>
      <c r="N110" s="1378">
        <v>0</v>
      </c>
      <c r="O110" s="1373">
        <v>0</v>
      </c>
      <c r="P110" s="1374" t="s">
        <v>1062</v>
      </c>
      <c r="Q110" s="1372">
        <v>0.277407000621125</v>
      </c>
      <c r="R110" s="8"/>
      <c r="S110" s="8"/>
      <c r="T110" s="919"/>
    </row>
    <row r="111" spans="1:20" ht="15">
      <c r="A111" s="58">
        <f>ROW()</f>
        <v>111</v>
      </c>
      <c r="B111" s="126"/>
      <c r="C111" s="426"/>
      <c r="D111" s="436"/>
      <c r="E111" s="757" t="s">
        <v>1884</v>
      </c>
      <c r="F111" s="756" t="s">
        <v>1885</v>
      </c>
      <c r="G111" s="760"/>
      <c r="H111" s="1367">
        <v>0</v>
      </c>
      <c r="I111" s="1368">
        <v>0</v>
      </c>
      <c r="J111" s="1369">
        <v>0</v>
      </c>
      <c r="K111" s="1370" t="s">
        <v>1062</v>
      </c>
      <c r="L111" s="762">
        <v>0</v>
      </c>
      <c r="M111" s="1377">
        <v>0</v>
      </c>
      <c r="N111" s="1378">
        <v>0</v>
      </c>
      <c r="O111" s="1373">
        <v>0</v>
      </c>
      <c r="P111" s="1374" t="s">
        <v>1062</v>
      </c>
      <c r="Q111" s="1372">
        <v>0</v>
      </c>
      <c r="R111" s="8"/>
      <c r="S111" s="8"/>
      <c r="T111" s="919"/>
    </row>
    <row r="112" spans="1:20" ht="15">
      <c r="A112" s="58">
        <f>ROW()</f>
        <v>112</v>
      </c>
      <c r="B112" s="126"/>
      <c r="C112" s="426"/>
      <c r="D112" s="436"/>
      <c r="E112" s="757" t="s">
        <v>980</v>
      </c>
      <c r="F112" s="756" t="s">
        <v>1886</v>
      </c>
      <c r="G112" s="760"/>
      <c r="H112" s="1367">
        <v>0</v>
      </c>
      <c r="I112" s="1368">
        <v>0</v>
      </c>
      <c r="J112" s="1369">
        <v>0</v>
      </c>
      <c r="K112" s="1370" t="s">
        <v>1062</v>
      </c>
      <c r="L112" s="762">
        <v>0</v>
      </c>
      <c r="M112" s="1377">
        <v>0</v>
      </c>
      <c r="N112" s="1378">
        <v>0</v>
      </c>
      <c r="O112" s="1373">
        <v>0</v>
      </c>
      <c r="P112" s="1374" t="s">
        <v>1062</v>
      </c>
      <c r="Q112" s="1372">
        <v>0</v>
      </c>
      <c r="R112" s="8"/>
      <c r="S112" s="8"/>
      <c r="T112" s="919"/>
    </row>
    <row r="113" spans="1:20" ht="15">
      <c r="A113" s="58">
        <f>ROW()</f>
        <v>113</v>
      </c>
      <c r="B113" s="126"/>
      <c r="C113" s="426"/>
      <c r="D113" s="436"/>
      <c r="E113" s="757" t="s">
        <v>1887</v>
      </c>
      <c r="F113" s="756" t="s">
        <v>1888</v>
      </c>
      <c r="G113" s="760"/>
      <c r="H113" s="1367">
        <v>0</v>
      </c>
      <c r="I113" s="1368">
        <v>0</v>
      </c>
      <c r="J113" s="1369">
        <v>0</v>
      </c>
      <c r="K113" s="1370" t="s">
        <v>1062</v>
      </c>
      <c r="L113" s="762">
        <v>0</v>
      </c>
      <c r="M113" s="1377">
        <v>0</v>
      </c>
      <c r="N113" s="1378">
        <v>0</v>
      </c>
      <c r="O113" s="1373">
        <v>0</v>
      </c>
      <c r="P113" s="1374" t="s">
        <v>1062</v>
      </c>
      <c r="Q113" s="1372">
        <v>0</v>
      </c>
      <c r="R113" s="8"/>
      <c r="S113" s="8"/>
      <c r="T113" s="919"/>
    </row>
    <row r="114" spans="1:20" ht="15">
      <c r="A114" s="58">
        <f>ROW()</f>
        <v>114</v>
      </c>
      <c r="B114" s="126"/>
      <c r="C114" s="426"/>
      <c r="D114" s="436"/>
      <c r="E114" s="757" t="s">
        <v>724</v>
      </c>
      <c r="F114" s="756" t="s">
        <v>1889</v>
      </c>
      <c r="G114" s="760"/>
      <c r="H114" s="1367">
        <v>0</v>
      </c>
      <c r="I114" s="1368">
        <v>0</v>
      </c>
      <c r="J114" s="1369">
        <v>0</v>
      </c>
      <c r="K114" s="1370" t="s">
        <v>1062</v>
      </c>
      <c r="L114" s="762">
        <v>0.2</v>
      </c>
      <c r="M114" s="1377">
        <v>0</v>
      </c>
      <c r="N114" s="1378">
        <v>0</v>
      </c>
      <c r="O114" s="1373">
        <v>0</v>
      </c>
      <c r="P114" s="1374" t="s">
        <v>1062</v>
      </c>
      <c r="Q114" s="1372">
        <v>8.0777830567215925E-3</v>
      </c>
      <c r="R114" s="8"/>
      <c r="S114" s="8"/>
      <c r="T114" s="919"/>
    </row>
    <row r="115" spans="1:20" ht="15">
      <c r="A115" s="58">
        <f>ROW()</f>
        <v>115</v>
      </c>
      <c r="B115" s="126"/>
      <c r="C115" s="426"/>
      <c r="D115" s="436"/>
      <c r="E115" s="757" t="s">
        <v>1890</v>
      </c>
      <c r="F115" s="756" t="s">
        <v>1891</v>
      </c>
      <c r="G115" s="760"/>
      <c r="H115" s="1367">
        <v>0</v>
      </c>
      <c r="I115" s="1368">
        <v>0</v>
      </c>
      <c r="J115" s="1369">
        <v>0</v>
      </c>
      <c r="K115" s="1370" t="s">
        <v>1062</v>
      </c>
      <c r="L115" s="762">
        <v>0.2</v>
      </c>
      <c r="M115" s="1377">
        <v>0</v>
      </c>
      <c r="N115" s="1378">
        <v>0</v>
      </c>
      <c r="O115" s="1373">
        <v>0</v>
      </c>
      <c r="P115" s="1374" t="s">
        <v>1062</v>
      </c>
      <c r="Q115" s="1372">
        <v>0.32504962075784638</v>
      </c>
      <c r="R115" s="8"/>
      <c r="S115" s="8"/>
      <c r="T115" s="919"/>
    </row>
    <row r="116" spans="1:20" ht="15">
      <c r="A116" s="58">
        <f>ROW()</f>
        <v>116</v>
      </c>
      <c r="B116" s="126"/>
      <c r="C116" s="426"/>
      <c r="D116" s="436"/>
      <c r="E116" s="757" t="s">
        <v>772</v>
      </c>
      <c r="F116" s="756" t="s">
        <v>1892</v>
      </c>
      <c r="G116" s="760"/>
      <c r="H116" s="1367">
        <v>0</v>
      </c>
      <c r="I116" s="1368">
        <v>1</v>
      </c>
      <c r="J116" s="1369">
        <v>0</v>
      </c>
      <c r="K116" s="1370" t="s">
        <v>1062</v>
      </c>
      <c r="L116" s="762">
        <v>0.2</v>
      </c>
      <c r="M116" s="1377">
        <v>0</v>
      </c>
      <c r="N116" s="1378">
        <v>1.1637963204900561</v>
      </c>
      <c r="O116" s="1373">
        <v>0</v>
      </c>
      <c r="P116" s="1374" t="s">
        <v>1062</v>
      </c>
      <c r="Q116" s="1372">
        <v>0.23275926409801123</v>
      </c>
      <c r="R116" s="8"/>
      <c r="S116" s="8"/>
      <c r="T116" s="919"/>
    </row>
    <row r="117" spans="1:20" ht="15">
      <c r="A117" s="58">
        <f>ROW()</f>
        <v>117</v>
      </c>
      <c r="B117" s="126"/>
      <c r="C117" s="426"/>
      <c r="D117" s="436"/>
      <c r="E117" s="757" t="s">
        <v>833</v>
      </c>
      <c r="F117" s="756" t="s">
        <v>1893</v>
      </c>
      <c r="G117" s="760"/>
      <c r="H117" s="1367">
        <v>0</v>
      </c>
      <c r="I117" s="1368">
        <v>0</v>
      </c>
      <c r="J117" s="1369">
        <v>0</v>
      </c>
      <c r="K117" s="1370" t="s">
        <v>1062</v>
      </c>
      <c r="L117" s="762">
        <v>0</v>
      </c>
      <c r="M117" s="1377">
        <v>0</v>
      </c>
      <c r="N117" s="1378">
        <v>0</v>
      </c>
      <c r="O117" s="1373">
        <v>0</v>
      </c>
      <c r="P117" s="1374" t="s">
        <v>1062</v>
      </c>
      <c r="Q117" s="1372">
        <v>0</v>
      </c>
      <c r="R117" s="8"/>
      <c r="S117" s="8"/>
      <c r="T117" s="919"/>
    </row>
    <row r="118" spans="1:20" ht="15">
      <c r="A118" s="58">
        <f>ROW()</f>
        <v>118</v>
      </c>
      <c r="B118" s="126"/>
      <c r="C118" s="426"/>
      <c r="D118" s="436"/>
      <c r="E118" s="757" t="s">
        <v>837</v>
      </c>
      <c r="F118" s="756" t="s">
        <v>1894</v>
      </c>
      <c r="G118" s="760"/>
      <c r="H118" s="1367">
        <v>0</v>
      </c>
      <c r="I118" s="1368">
        <v>0</v>
      </c>
      <c r="J118" s="1369">
        <v>0</v>
      </c>
      <c r="K118" s="1370" t="s">
        <v>1062</v>
      </c>
      <c r="L118" s="762">
        <v>0</v>
      </c>
      <c r="M118" s="1377">
        <v>0</v>
      </c>
      <c r="N118" s="1378">
        <v>0</v>
      </c>
      <c r="O118" s="1373">
        <v>0</v>
      </c>
      <c r="P118" s="1374" t="s">
        <v>1062</v>
      </c>
      <c r="Q118" s="1372">
        <v>0</v>
      </c>
      <c r="R118" s="8"/>
      <c r="S118" s="8"/>
      <c r="T118" s="919"/>
    </row>
    <row r="119" spans="1:20" ht="15">
      <c r="A119" s="58">
        <f>ROW()</f>
        <v>119</v>
      </c>
      <c r="B119" s="126"/>
      <c r="C119" s="426"/>
      <c r="D119" s="436"/>
      <c r="E119" s="757" t="s">
        <v>831</v>
      </c>
      <c r="F119" s="756" t="s">
        <v>1895</v>
      </c>
      <c r="G119" s="760"/>
      <c r="H119" s="1367">
        <v>0</v>
      </c>
      <c r="I119" s="1368">
        <v>0</v>
      </c>
      <c r="J119" s="1369">
        <v>0</v>
      </c>
      <c r="K119" s="1370" t="s">
        <v>1062</v>
      </c>
      <c r="L119" s="762">
        <v>0.4</v>
      </c>
      <c r="M119" s="1377">
        <v>0</v>
      </c>
      <c r="N119" s="1378">
        <v>0</v>
      </c>
      <c r="O119" s="1373">
        <v>0</v>
      </c>
      <c r="P119" s="1374" t="s">
        <v>1062</v>
      </c>
      <c r="Q119" s="1372">
        <v>0.56413074415071596</v>
      </c>
      <c r="R119" s="8"/>
      <c r="S119" s="8"/>
      <c r="T119" s="919"/>
    </row>
    <row r="120" spans="1:20" ht="15">
      <c r="A120" s="58">
        <f>ROW()</f>
        <v>120</v>
      </c>
      <c r="B120" s="126"/>
      <c r="C120" s="426"/>
      <c r="D120" s="436"/>
      <c r="E120" s="757" t="s">
        <v>774</v>
      </c>
      <c r="F120" s="756" t="s">
        <v>1896</v>
      </c>
      <c r="G120" s="760"/>
      <c r="H120" s="1367">
        <v>0</v>
      </c>
      <c r="I120" s="1368">
        <v>0</v>
      </c>
      <c r="J120" s="1369">
        <v>2</v>
      </c>
      <c r="K120" s="1370" t="s">
        <v>1062</v>
      </c>
      <c r="L120" s="762">
        <v>1</v>
      </c>
      <c r="M120" s="1377">
        <v>0</v>
      </c>
      <c r="N120" s="1378">
        <v>0</v>
      </c>
      <c r="O120" s="1373">
        <v>4.0826839465758002</v>
      </c>
      <c r="P120" s="1374" t="s">
        <v>1062</v>
      </c>
      <c r="Q120" s="1372">
        <v>2.060553977133023</v>
      </c>
      <c r="R120" s="8"/>
      <c r="S120" s="8"/>
      <c r="T120" s="919"/>
    </row>
    <row r="121" spans="1:20" ht="15">
      <c r="A121" s="58">
        <f>ROW()</f>
        <v>121</v>
      </c>
      <c r="B121" s="126"/>
      <c r="C121" s="426"/>
      <c r="D121" s="436"/>
      <c r="E121" s="757" t="s">
        <v>835</v>
      </c>
      <c r="F121" s="756" t="s">
        <v>1897</v>
      </c>
      <c r="G121" s="760"/>
      <c r="H121" s="1367">
        <v>1</v>
      </c>
      <c r="I121" s="1368">
        <v>0</v>
      </c>
      <c r="J121" s="1369">
        <v>0</v>
      </c>
      <c r="K121" s="1370" t="s">
        <v>1062</v>
      </c>
      <c r="L121" s="762">
        <v>0.6</v>
      </c>
      <c r="M121" s="1377">
        <v>0.57038305766724784</v>
      </c>
      <c r="N121" s="1378">
        <v>0</v>
      </c>
      <c r="O121" s="1373">
        <v>0</v>
      </c>
      <c r="P121" s="1374" t="s">
        <v>1062</v>
      </c>
      <c r="Q121" s="1372">
        <v>0.8279963527981099</v>
      </c>
      <c r="R121" s="8"/>
      <c r="S121" s="8"/>
      <c r="T121" s="919"/>
    </row>
    <row r="122" spans="1:20" ht="15">
      <c r="A122" s="58">
        <f>ROW()</f>
        <v>122</v>
      </c>
      <c r="B122" s="126"/>
      <c r="C122" s="426"/>
      <c r="D122" s="436"/>
      <c r="E122" s="757" t="s">
        <v>873</v>
      </c>
      <c r="F122" s="756" t="s">
        <v>1898</v>
      </c>
      <c r="G122" s="760"/>
      <c r="H122" s="1367">
        <v>0</v>
      </c>
      <c r="I122" s="1368">
        <v>0</v>
      </c>
      <c r="J122" s="1369">
        <v>0</v>
      </c>
      <c r="K122" s="1370" t="s">
        <v>1062</v>
      </c>
      <c r="L122" s="762">
        <v>0</v>
      </c>
      <c r="M122" s="1377">
        <v>0</v>
      </c>
      <c r="N122" s="1378">
        <v>0</v>
      </c>
      <c r="O122" s="1373">
        <v>0</v>
      </c>
      <c r="P122" s="1374" t="s">
        <v>1062</v>
      </c>
      <c r="Q122" s="1372">
        <v>0</v>
      </c>
      <c r="R122" s="8"/>
      <c r="S122" s="8"/>
      <c r="T122" s="919"/>
    </row>
    <row r="123" spans="1:20" ht="15">
      <c r="A123" s="58">
        <f>ROW()</f>
        <v>123</v>
      </c>
      <c r="B123" s="126"/>
      <c r="C123" s="426"/>
      <c r="D123" s="436"/>
      <c r="E123" s="757" t="s">
        <v>1033</v>
      </c>
      <c r="F123" s="756" t="s">
        <v>1899</v>
      </c>
      <c r="G123" s="760"/>
      <c r="H123" s="1367">
        <v>1</v>
      </c>
      <c r="I123" s="1368">
        <v>0</v>
      </c>
      <c r="J123" s="1369">
        <v>0</v>
      </c>
      <c r="K123" s="1370" t="s">
        <v>1062</v>
      </c>
      <c r="L123" s="762">
        <v>1.2</v>
      </c>
      <c r="M123" s="1377">
        <v>0.39831128485251105</v>
      </c>
      <c r="N123" s="1378">
        <v>0</v>
      </c>
      <c r="O123" s="1373">
        <v>0</v>
      </c>
      <c r="P123" s="1374" t="s">
        <v>1062</v>
      </c>
      <c r="Q123" s="1372">
        <v>0.76932402816376866</v>
      </c>
      <c r="R123" s="8"/>
      <c r="S123" s="8"/>
      <c r="T123" s="919"/>
    </row>
    <row r="124" spans="1:20" ht="15">
      <c r="A124" s="58">
        <f>ROW()</f>
        <v>124</v>
      </c>
      <c r="B124" s="126"/>
      <c r="C124" s="426"/>
      <c r="D124" s="436"/>
      <c r="E124" s="757" t="s">
        <v>871</v>
      </c>
      <c r="F124" s="756" t="s">
        <v>1900</v>
      </c>
      <c r="G124" s="760"/>
      <c r="H124" s="1367">
        <v>0</v>
      </c>
      <c r="I124" s="1368">
        <v>0</v>
      </c>
      <c r="J124" s="1369">
        <v>0</v>
      </c>
      <c r="K124" s="1370" t="s">
        <v>1062</v>
      </c>
      <c r="L124" s="762">
        <v>0</v>
      </c>
      <c r="M124" s="1377">
        <v>0</v>
      </c>
      <c r="N124" s="1378">
        <v>0</v>
      </c>
      <c r="O124" s="1373">
        <v>0</v>
      </c>
      <c r="P124" s="1374" t="s">
        <v>1062</v>
      </c>
      <c r="Q124" s="1372">
        <v>0</v>
      </c>
      <c r="R124" s="8"/>
      <c r="S124" s="8"/>
      <c r="T124" s="919"/>
    </row>
    <row r="125" spans="1:20" ht="15">
      <c r="A125" s="58">
        <f>ROW()</f>
        <v>125</v>
      </c>
      <c r="B125" s="126"/>
      <c r="C125" s="426"/>
      <c r="D125" s="436"/>
      <c r="E125" s="757" t="s">
        <v>804</v>
      </c>
      <c r="F125" s="756" t="s">
        <v>1901</v>
      </c>
      <c r="G125" s="760"/>
      <c r="H125" s="1367" t="s">
        <v>1196</v>
      </c>
      <c r="I125" s="1368">
        <v>0</v>
      </c>
      <c r="J125" s="1369">
        <v>0</v>
      </c>
      <c r="K125" s="1370" t="s">
        <v>1062</v>
      </c>
      <c r="L125" s="762">
        <v>0</v>
      </c>
      <c r="M125" s="1377" t="s">
        <v>1196</v>
      </c>
      <c r="N125" s="1378">
        <v>0</v>
      </c>
      <c r="O125" s="1373">
        <v>0</v>
      </c>
      <c r="P125" s="1374" t="s">
        <v>1062</v>
      </c>
      <c r="Q125" s="1372">
        <v>0</v>
      </c>
      <c r="R125" s="8"/>
      <c r="S125" s="8"/>
      <c r="T125" s="919"/>
    </row>
    <row r="126" spans="1:20" ht="15">
      <c r="A126" s="58">
        <f>ROW()</f>
        <v>126</v>
      </c>
      <c r="B126" s="126"/>
      <c r="C126" s="426"/>
      <c r="D126" s="436"/>
      <c r="E126" s="757" t="s">
        <v>1004</v>
      </c>
      <c r="F126" s="756" t="s">
        <v>1902</v>
      </c>
      <c r="G126" s="760"/>
      <c r="H126" s="1367">
        <v>0</v>
      </c>
      <c r="I126" s="1368">
        <v>0</v>
      </c>
      <c r="J126" s="1369">
        <v>1</v>
      </c>
      <c r="K126" s="1370" t="s">
        <v>1062</v>
      </c>
      <c r="L126" s="762">
        <v>0.2</v>
      </c>
      <c r="M126" s="1377">
        <v>0</v>
      </c>
      <c r="N126" s="1378">
        <v>0</v>
      </c>
      <c r="O126" s="1373">
        <v>1.433949752030524</v>
      </c>
      <c r="P126" s="1374" t="s">
        <v>1062</v>
      </c>
      <c r="Q126" s="1372">
        <v>0.28678995040610478</v>
      </c>
      <c r="R126" s="8"/>
      <c r="S126" s="8"/>
      <c r="T126" s="919"/>
    </row>
    <row r="127" spans="1:20" ht="15">
      <c r="A127" s="58">
        <f>ROW()</f>
        <v>127</v>
      </c>
      <c r="B127" s="126"/>
      <c r="C127" s="426"/>
      <c r="D127" s="436"/>
      <c r="E127" s="757" t="s">
        <v>841</v>
      </c>
      <c r="F127" s="756" t="s">
        <v>1903</v>
      </c>
      <c r="G127" s="760"/>
      <c r="H127" s="1367">
        <v>1</v>
      </c>
      <c r="I127" s="1368">
        <v>0</v>
      </c>
      <c r="J127" s="1369">
        <v>0</v>
      </c>
      <c r="K127" s="1370" t="s">
        <v>1062</v>
      </c>
      <c r="L127" s="762">
        <v>0.8</v>
      </c>
      <c r="M127" s="1377">
        <v>0.49247494738070496</v>
      </c>
      <c r="N127" s="1378">
        <v>0</v>
      </c>
      <c r="O127" s="1373">
        <v>0</v>
      </c>
      <c r="P127" s="1374" t="s">
        <v>1062</v>
      </c>
      <c r="Q127" s="1372">
        <v>0.88755525768865962</v>
      </c>
      <c r="R127" s="8"/>
      <c r="S127" s="8"/>
      <c r="T127" s="919"/>
    </row>
    <row r="128" spans="1:20" ht="15">
      <c r="A128" s="58">
        <f>ROW()</f>
        <v>128</v>
      </c>
      <c r="B128" s="126"/>
      <c r="C128" s="426"/>
      <c r="D128" s="436"/>
      <c r="E128" s="757" t="s">
        <v>1904</v>
      </c>
      <c r="F128" s="756" t="s">
        <v>1905</v>
      </c>
      <c r="G128" s="760"/>
      <c r="H128" s="1367">
        <v>1</v>
      </c>
      <c r="I128" s="1368">
        <v>0</v>
      </c>
      <c r="J128" s="1369">
        <v>0</v>
      </c>
      <c r="K128" s="1370" t="s">
        <v>1062</v>
      </c>
      <c r="L128" s="762">
        <v>0.8</v>
      </c>
      <c r="M128" s="1377">
        <v>0.93416384491299276</v>
      </c>
      <c r="N128" s="1378">
        <v>0</v>
      </c>
      <c r="O128" s="1373">
        <v>0</v>
      </c>
      <c r="P128" s="1374" t="s">
        <v>1062</v>
      </c>
      <c r="Q128" s="1372">
        <v>0.96169029167980735</v>
      </c>
      <c r="R128" s="8"/>
      <c r="S128" s="8"/>
      <c r="T128" s="919"/>
    </row>
    <row r="129" spans="1:20" ht="15">
      <c r="A129" s="58">
        <f>ROW()</f>
        <v>129</v>
      </c>
      <c r="B129" s="126"/>
      <c r="C129" s="426"/>
      <c r="D129" s="436"/>
      <c r="E129" s="757" t="s">
        <v>1035</v>
      </c>
      <c r="F129" s="756" t="s">
        <v>1906</v>
      </c>
      <c r="G129" s="760"/>
      <c r="H129" s="1367">
        <v>1</v>
      </c>
      <c r="I129" s="1368">
        <v>0</v>
      </c>
      <c r="J129" s="1369">
        <v>0</v>
      </c>
      <c r="K129" s="1370" t="s">
        <v>1062</v>
      </c>
      <c r="L129" s="762">
        <v>1</v>
      </c>
      <c r="M129" s="1377">
        <v>0.33842731331875325</v>
      </c>
      <c r="N129" s="1378">
        <v>0</v>
      </c>
      <c r="O129" s="1373">
        <v>0</v>
      </c>
      <c r="P129" s="1374" t="s">
        <v>1062</v>
      </c>
      <c r="Q129" s="1372">
        <v>1.0263515153298539</v>
      </c>
      <c r="R129" s="8"/>
      <c r="S129" s="8"/>
      <c r="T129" s="919"/>
    </row>
    <row r="130" spans="1:20" ht="15">
      <c r="A130" s="58">
        <f>ROW()</f>
        <v>130</v>
      </c>
      <c r="B130" s="126"/>
      <c r="C130" s="426"/>
      <c r="D130" s="436"/>
      <c r="E130" s="757" t="s">
        <v>843</v>
      </c>
      <c r="F130" s="756" t="s">
        <v>1907</v>
      </c>
      <c r="G130" s="760"/>
      <c r="H130" s="1367">
        <v>1</v>
      </c>
      <c r="I130" s="1368">
        <v>0</v>
      </c>
      <c r="J130" s="1369">
        <v>0</v>
      </c>
      <c r="K130" s="1370" t="s">
        <v>1062</v>
      </c>
      <c r="L130" s="762">
        <v>0.6</v>
      </c>
      <c r="M130" s="1377">
        <v>1.7543394152470868</v>
      </c>
      <c r="N130" s="1378">
        <v>0</v>
      </c>
      <c r="O130" s="1373">
        <v>0</v>
      </c>
      <c r="P130" s="1374" t="s">
        <v>1062</v>
      </c>
      <c r="Q130" s="1372">
        <v>1.2980740417736207</v>
      </c>
      <c r="R130" s="8"/>
      <c r="S130" s="8"/>
      <c r="T130" s="919"/>
    </row>
    <row r="131" spans="1:20" ht="15">
      <c r="A131" s="58">
        <f>ROW()</f>
        <v>131</v>
      </c>
      <c r="B131" s="126"/>
      <c r="C131" s="426"/>
      <c r="D131" s="436"/>
      <c r="E131" s="757" t="s">
        <v>602</v>
      </c>
      <c r="F131" s="756" t="s">
        <v>1908</v>
      </c>
      <c r="G131" s="760"/>
      <c r="H131" s="1367">
        <v>0</v>
      </c>
      <c r="I131" s="1368">
        <v>2</v>
      </c>
      <c r="J131" s="1369">
        <v>0</v>
      </c>
      <c r="K131" s="1370" t="s">
        <v>1062</v>
      </c>
      <c r="L131" s="762">
        <v>0.8</v>
      </c>
      <c r="M131" s="1377">
        <v>0</v>
      </c>
      <c r="N131" s="1378">
        <v>0.57376135103536852</v>
      </c>
      <c r="O131" s="1373">
        <v>0</v>
      </c>
      <c r="P131" s="1374" t="s">
        <v>1062</v>
      </c>
      <c r="Q131" s="1372">
        <v>0.34942759740455093</v>
      </c>
      <c r="R131" s="8"/>
      <c r="S131" s="8"/>
      <c r="T131" s="919"/>
    </row>
    <row r="132" spans="1:20" ht="15">
      <c r="A132" s="58">
        <f>ROW()</f>
        <v>132</v>
      </c>
      <c r="B132" s="126"/>
      <c r="C132" s="426"/>
      <c r="D132" s="436"/>
      <c r="E132" s="757" t="s">
        <v>623</v>
      </c>
      <c r="F132" s="756" t="s">
        <v>1909</v>
      </c>
      <c r="G132" s="760"/>
      <c r="H132" s="1367">
        <v>0</v>
      </c>
      <c r="I132" s="1368">
        <v>0</v>
      </c>
      <c r="J132" s="1369">
        <v>0</v>
      </c>
      <c r="K132" s="1370" t="s">
        <v>1062</v>
      </c>
      <c r="L132" s="762">
        <v>0</v>
      </c>
      <c r="M132" s="1377">
        <v>0</v>
      </c>
      <c r="N132" s="1378">
        <v>0</v>
      </c>
      <c r="O132" s="1373">
        <v>0</v>
      </c>
      <c r="P132" s="1374" t="s">
        <v>1062</v>
      </c>
      <c r="Q132" s="1372">
        <v>0</v>
      </c>
      <c r="R132" s="8"/>
      <c r="S132" s="8"/>
      <c r="T132" s="919"/>
    </row>
    <row r="133" spans="1:20" ht="15">
      <c r="A133" s="58">
        <f>ROW()</f>
        <v>133</v>
      </c>
      <c r="B133" s="126"/>
      <c r="C133" s="426"/>
      <c r="D133" s="436"/>
      <c r="E133" s="757" t="s">
        <v>1025</v>
      </c>
      <c r="F133" s="756" t="s">
        <v>1910</v>
      </c>
      <c r="G133" s="760"/>
      <c r="H133" s="1367">
        <v>0</v>
      </c>
      <c r="I133" s="1368">
        <v>0</v>
      </c>
      <c r="J133" s="1369">
        <v>0</v>
      </c>
      <c r="K133" s="1370" t="s">
        <v>1062</v>
      </c>
      <c r="L133" s="762">
        <v>0.4</v>
      </c>
      <c r="M133" s="1377">
        <v>0</v>
      </c>
      <c r="N133" s="1378">
        <v>0</v>
      </c>
      <c r="O133" s="1373">
        <v>0</v>
      </c>
      <c r="P133" s="1374" t="s">
        <v>1062</v>
      </c>
      <c r="Q133" s="1372">
        <v>0.60348141101101382</v>
      </c>
      <c r="R133" s="8"/>
      <c r="S133" s="8"/>
      <c r="T133" s="919"/>
    </row>
    <row r="134" spans="1:20" ht="15">
      <c r="A134" s="58">
        <f>ROW()</f>
        <v>134</v>
      </c>
      <c r="B134" s="126"/>
      <c r="C134" s="426"/>
      <c r="D134" s="436"/>
      <c r="E134" s="757" t="s">
        <v>957</v>
      </c>
      <c r="F134" s="756" t="s">
        <v>1911</v>
      </c>
      <c r="G134" s="760"/>
      <c r="H134" s="1367">
        <v>0</v>
      </c>
      <c r="I134" s="1368">
        <v>0</v>
      </c>
      <c r="J134" s="1369">
        <v>0</v>
      </c>
      <c r="K134" s="1370" t="s">
        <v>1062</v>
      </c>
      <c r="L134" s="762">
        <v>0</v>
      </c>
      <c r="M134" s="1377">
        <v>0</v>
      </c>
      <c r="N134" s="1378">
        <v>0</v>
      </c>
      <c r="O134" s="1373">
        <v>0</v>
      </c>
      <c r="P134" s="1374" t="s">
        <v>1062</v>
      </c>
      <c r="Q134" s="1372">
        <v>0</v>
      </c>
      <c r="R134" s="8"/>
      <c r="S134" s="8"/>
      <c r="T134" s="919"/>
    </row>
    <row r="135" spans="1:20" ht="15">
      <c r="A135" s="58">
        <f>ROW()</f>
        <v>135</v>
      </c>
      <c r="B135" s="126"/>
      <c r="C135" s="426"/>
      <c r="D135" s="436"/>
      <c r="E135" s="757" t="s">
        <v>983</v>
      </c>
      <c r="F135" s="756" t="s">
        <v>1912</v>
      </c>
      <c r="G135" s="760"/>
      <c r="H135" s="1367">
        <v>0</v>
      </c>
      <c r="I135" s="1368">
        <v>0</v>
      </c>
      <c r="J135" s="1369">
        <v>0</v>
      </c>
      <c r="K135" s="1370" t="s">
        <v>1062</v>
      </c>
      <c r="L135" s="762">
        <v>0</v>
      </c>
      <c r="M135" s="1377">
        <v>0</v>
      </c>
      <c r="N135" s="1378">
        <v>0</v>
      </c>
      <c r="O135" s="1373">
        <v>0</v>
      </c>
      <c r="P135" s="1374" t="s">
        <v>1062</v>
      </c>
      <c r="Q135" s="1372">
        <v>0</v>
      </c>
      <c r="R135" s="8"/>
      <c r="S135" s="8"/>
      <c r="T135" s="919"/>
    </row>
    <row r="136" spans="1:20" ht="15">
      <c r="A136" s="58">
        <f>ROW()</f>
        <v>136</v>
      </c>
      <c r="B136" s="126"/>
      <c r="C136" s="426"/>
      <c r="D136" s="436"/>
      <c r="E136" s="757" t="s">
        <v>845</v>
      </c>
      <c r="F136" s="756" t="s">
        <v>1913</v>
      </c>
      <c r="G136" s="760"/>
      <c r="H136" s="1367">
        <v>0</v>
      </c>
      <c r="I136" s="1368">
        <v>0</v>
      </c>
      <c r="J136" s="1369">
        <v>0</v>
      </c>
      <c r="K136" s="1370" t="s">
        <v>1062</v>
      </c>
      <c r="L136" s="762">
        <v>0</v>
      </c>
      <c r="M136" s="1377">
        <v>0</v>
      </c>
      <c r="N136" s="1378">
        <v>0</v>
      </c>
      <c r="O136" s="1373">
        <v>0</v>
      </c>
      <c r="P136" s="1374" t="s">
        <v>1062</v>
      </c>
      <c r="Q136" s="1372">
        <v>0</v>
      </c>
      <c r="R136" s="8"/>
      <c r="S136" s="8"/>
      <c r="T136" s="919"/>
    </row>
    <row r="137" spans="1:20" ht="15">
      <c r="A137" s="58">
        <f>ROW()</f>
        <v>137</v>
      </c>
      <c r="B137" s="126"/>
      <c r="C137" s="426"/>
      <c r="D137" s="436"/>
      <c r="E137" s="757" t="s">
        <v>890</v>
      </c>
      <c r="F137" s="756" t="s">
        <v>1914</v>
      </c>
      <c r="G137" s="760"/>
      <c r="H137" s="1367">
        <v>0</v>
      </c>
      <c r="I137" s="1368">
        <v>0</v>
      </c>
      <c r="J137" s="1369">
        <v>0</v>
      </c>
      <c r="K137" s="1370" t="s">
        <v>1062</v>
      </c>
      <c r="L137" s="762">
        <v>0</v>
      </c>
      <c r="M137" s="1377">
        <v>0</v>
      </c>
      <c r="N137" s="1378">
        <v>0</v>
      </c>
      <c r="O137" s="1373">
        <v>0</v>
      </c>
      <c r="P137" s="1374" t="s">
        <v>1062</v>
      </c>
      <c r="Q137" s="1372">
        <v>0</v>
      </c>
      <c r="R137" s="8"/>
      <c r="S137" s="8"/>
      <c r="T137" s="919"/>
    </row>
    <row r="138" spans="1:20" ht="15">
      <c r="A138" s="58">
        <f>ROW()</f>
        <v>138</v>
      </c>
      <c r="B138" s="126"/>
      <c r="C138" s="426"/>
      <c r="D138" s="436"/>
      <c r="E138" s="757" t="s">
        <v>1915</v>
      </c>
      <c r="F138" s="756" t="s">
        <v>1916</v>
      </c>
      <c r="G138" s="760"/>
      <c r="H138" s="1367">
        <v>0</v>
      </c>
      <c r="I138" s="1368">
        <v>0</v>
      </c>
      <c r="J138" s="1369">
        <v>0</v>
      </c>
      <c r="K138" s="1370" t="s">
        <v>1062</v>
      </c>
      <c r="L138" s="762">
        <v>0</v>
      </c>
      <c r="M138" s="1377">
        <v>0</v>
      </c>
      <c r="N138" s="1378">
        <v>0</v>
      </c>
      <c r="O138" s="1373">
        <v>0</v>
      </c>
      <c r="P138" s="1374" t="s">
        <v>1062</v>
      </c>
      <c r="Q138" s="1372">
        <v>0</v>
      </c>
      <c r="R138" s="8"/>
      <c r="S138" s="8"/>
      <c r="T138" s="919"/>
    </row>
    <row r="139" spans="1:20" ht="15">
      <c r="A139" s="58">
        <f>ROW()</f>
        <v>139</v>
      </c>
      <c r="B139" s="126"/>
      <c r="C139" s="426"/>
      <c r="D139" s="436"/>
      <c r="E139" s="757" t="s">
        <v>1917</v>
      </c>
      <c r="F139" s="756" t="s">
        <v>1918</v>
      </c>
      <c r="G139" s="760"/>
      <c r="H139" s="1367">
        <v>0</v>
      </c>
      <c r="I139" s="1368">
        <v>1</v>
      </c>
      <c r="J139" s="1369">
        <v>0</v>
      </c>
      <c r="K139" s="1370" t="s">
        <v>1062</v>
      </c>
      <c r="L139" s="762">
        <v>0.2</v>
      </c>
      <c r="M139" s="1377">
        <v>0</v>
      </c>
      <c r="N139" s="1378">
        <v>0.12267873226406739</v>
      </c>
      <c r="O139" s="1373">
        <v>0</v>
      </c>
      <c r="P139" s="1374" t="s">
        <v>1062</v>
      </c>
      <c r="Q139" s="1372">
        <v>2.4535746452813478E-2</v>
      </c>
      <c r="R139" s="8"/>
      <c r="S139" s="8"/>
      <c r="T139" s="919"/>
    </row>
    <row r="140" spans="1:20" ht="15">
      <c r="A140" s="58">
        <f>ROW()</f>
        <v>140</v>
      </c>
      <c r="B140" s="126"/>
      <c r="C140" s="426"/>
      <c r="D140" s="436"/>
      <c r="E140" s="757" t="s">
        <v>1919</v>
      </c>
      <c r="F140" s="756" t="s">
        <v>1920</v>
      </c>
      <c r="G140" s="760"/>
      <c r="H140" s="1367">
        <v>0</v>
      </c>
      <c r="I140" s="1368">
        <v>0</v>
      </c>
      <c r="J140" s="1369">
        <v>0</v>
      </c>
      <c r="K140" s="1370" t="s">
        <v>1062</v>
      </c>
      <c r="L140" s="762">
        <v>0</v>
      </c>
      <c r="M140" s="1377">
        <v>0</v>
      </c>
      <c r="N140" s="1378">
        <v>0</v>
      </c>
      <c r="O140" s="1373">
        <v>0</v>
      </c>
      <c r="P140" s="1374" t="s">
        <v>1062</v>
      </c>
      <c r="Q140" s="1372">
        <v>0</v>
      </c>
      <c r="R140" s="8"/>
      <c r="S140" s="8"/>
      <c r="T140" s="919"/>
    </row>
    <row r="141" spans="1:20" ht="15">
      <c r="A141" s="58">
        <f>ROW()</f>
        <v>141</v>
      </c>
      <c r="B141" s="126"/>
      <c r="C141" s="426"/>
      <c r="D141" s="436"/>
      <c r="E141" s="757" t="s">
        <v>1921</v>
      </c>
      <c r="F141" s="756" t="s">
        <v>1922</v>
      </c>
      <c r="G141" s="760"/>
      <c r="H141" s="1367">
        <v>0</v>
      </c>
      <c r="I141" s="1368">
        <v>0</v>
      </c>
      <c r="J141" s="1369">
        <v>0</v>
      </c>
      <c r="K141" s="1370" t="s">
        <v>1062</v>
      </c>
      <c r="L141" s="762">
        <v>0</v>
      </c>
      <c r="M141" s="1377">
        <v>0</v>
      </c>
      <c r="N141" s="1378">
        <v>0</v>
      </c>
      <c r="O141" s="1373">
        <v>0</v>
      </c>
      <c r="P141" s="1374" t="s">
        <v>1062</v>
      </c>
      <c r="Q141" s="1372">
        <v>0</v>
      </c>
      <c r="R141" s="8"/>
      <c r="S141" s="8"/>
      <c r="T141" s="919"/>
    </row>
    <row r="142" spans="1:20" ht="15">
      <c r="A142" s="58">
        <f>ROW()</f>
        <v>142</v>
      </c>
      <c r="B142" s="126"/>
      <c r="C142" s="426"/>
      <c r="D142" s="436"/>
      <c r="E142" s="757" t="s">
        <v>945</v>
      </c>
      <c r="F142" s="756" t="s">
        <v>1923</v>
      </c>
      <c r="G142" s="760"/>
      <c r="H142" s="1367">
        <v>2</v>
      </c>
      <c r="I142" s="1368">
        <v>1</v>
      </c>
      <c r="J142" s="1369">
        <v>0</v>
      </c>
      <c r="K142" s="1370" t="s">
        <v>1062</v>
      </c>
      <c r="L142" s="762">
        <v>0.6</v>
      </c>
      <c r="M142" s="1377">
        <v>0.94434165243804746</v>
      </c>
      <c r="N142" s="1378">
        <v>0.9383170131309807</v>
      </c>
      <c r="O142" s="1373">
        <v>0</v>
      </c>
      <c r="P142" s="1374" t="s">
        <v>1062</v>
      </c>
      <c r="Q142" s="1372">
        <v>0.37653173311380561</v>
      </c>
      <c r="R142" s="8"/>
      <c r="S142" s="8"/>
      <c r="T142" s="919"/>
    </row>
    <row r="143" spans="1:20" ht="15">
      <c r="A143" s="58">
        <f>ROW()</f>
        <v>143</v>
      </c>
      <c r="B143" s="126"/>
      <c r="C143" s="426"/>
      <c r="D143" s="436"/>
      <c r="E143" s="757" t="s">
        <v>670</v>
      </c>
      <c r="F143" s="756" t="s">
        <v>1924</v>
      </c>
      <c r="G143" s="760"/>
      <c r="H143" s="1367">
        <v>0</v>
      </c>
      <c r="I143" s="1368">
        <v>0</v>
      </c>
      <c r="J143" s="1369">
        <v>1</v>
      </c>
      <c r="K143" s="1370" t="s">
        <v>1062</v>
      </c>
      <c r="L143" s="762">
        <v>0.2</v>
      </c>
      <c r="M143" s="1377">
        <v>0</v>
      </c>
      <c r="N143" s="1378">
        <v>0</v>
      </c>
      <c r="O143" s="1373">
        <v>0.10122458892720905</v>
      </c>
      <c r="P143" s="1374" t="s">
        <v>1062</v>
      </c>
      <c r="Q143" s="1372">
        <v>2.024491778544181E-2</v>
      </c>
      <c r="R143" s="8"/>
      <c r="S143" s="8"/>
      <c r="T143" s="919"/>
    </row>
    <row r="144" spans="1:20" ht="15">
      <c r="A144" s="58">
        <f>ROW()</f>
        <v>144</v>
      </c>
      <c r="B144" s="126"/>
      <c r="C144" s="426"/>
      <c r="D144" s="436"/>
      <c r="E144" s="757" t="s">
        <v>959</v>
      </c>
      <c r="F144" s="756" t="s">
        <v>1925</v>
      </c>
      <c r="G144" s="760"/>
      <c r="H144" s="1367">
        <v>2</v>
      </c>
      <c r="I144" s="1368">
        <v>0</v>
      </c>
      <c r="J144" s="1369">
        <v>1</v>
      </c>
      <c r="K144" s="1370" t="s">
        <v>1062</v>
      </c>
      <c r="L144" s="762">
        <v>0.6</v>
      </c>
      <c r="M144" s="1377">
        <v>195.56208916040336</v>
      </c>
      <c r="N144" s="1378">
        <v>0</v>
      </c>
      <c r="O144" s="1373">
        <v>1.9782815566566982</v>
      </c>
      <c r="P144" s="1374" t="s">
        <v>1062</v>
      </c>
      <c r="Q144" s="1372">
        <v>39.50807414341201</v>
      </c>
      <c r="R144" s="8"/>
      <c r="S144" s="8"/>
      <c r="T144" s="919"/>
    </row>
    <row r="145" spans="1:20" ht="15">
      <c r="A145" s="58">
        <f>ROW()</f>
        <v>145</v>
      </c>
      <c r="B145" s="126"/>
      <c r="C145" s="426"/>
      <c r="D145" s="436"/>
      <c r="E145" s="757" t="s">
        <v>1027</v>
      </c>
      <c r="F145" s="756" t="s">
        <v>1926</v>
      </c>
      <c r="G145" s="760"/>
      <c r="H145" s="1367">
        <v>0</v>
      </c>
      <c r="I145" s="1368">
        <v>1</v>
      </c>
      <c r="J145" s="1369">
        <v>0</v>
      </c>
      <c r="K145" s="1370" t="s">
        <v>1062</v>
      </c>
      <c r="L145" s="762">
        <v>0.4</v>
      </c>
      <c r="M145" s="1377">
        <v>0</v>
      </c>
      <c r="N145" s="1378">
        <v>0.41096090965512411</v>
      </c>
      <c r="O145" s="1373">
        <v>0</v>
      </c>
      <c r="P145" s="1374" t="s">
        <v>1062</v>
      </c>
      <c r="Q145" s="1372">
        <v>0.32269481604373584</v>
      </c>
      <c r="R145" s="8"/>
      <c r="S145" s="8"/>
      <c r="T145" s="919"/>
    </row>
    <row r="146" spans="1:20" ht="15">
      <c r="A146" s="58">
        <f>ROW()</f>
        <v>146</v>
      </c>
      <c r="B146" s="126"/>
      <c r="C146" s="426"/>
      <c r="D146" s="436"/>
      <c r="E146" s="757" t="s">
        <v>1927</v>
      </c>
      <c r="F146" s="756" t="s">
        <v>1928</v>
      </c>
      <c r="G146" s="760"/>
      <c r="H146" s="1367">
        <v>0</v>
      </c>
      <c r="I146" s="1368">
        <v>0</v>
      </c>
      <c r="J146" s="1369">
        <v>0</v>
      </c>
      <c r="K146" s="1370" t="s">
        <v>1062</v>
      </c>
      <c r="L146" s="762">
        <v>0</v>
      </c>
      <c r="M146" s="1377">
        <v>0</v>
      </c>
      <c r="N146" s="1378">
        <v>0</v>
      </c>
      <c r="O146" s="1373">
        <v>0</v>
      </c>
      <c r="P146" s="1374" t="s">
        <v>1062</v>
      </c>
      <c r="Q146" s="1372">
        <v>0</v>
      </c>
      <c r="R146" s="8"/>
      <c r="S146" s="8"/>
      <c r="T146" s="919"/>
    </row>
    <row r="147" spans="1:20" ht="15">
      <c r="A147" s="58">
        <f>ROW()</f>
        <v>147</v>
      </c>
      <c r="B147" s="126"/>
      <c r="C147" s="426"/>
      <c r="D147" s="436"/>
      <c r="E147" s="757" t="s">
        <v>1929</v>
      </c>
      <c r="F147" s="756" t="s">
        <v>1930</v>
      </c>
      <c r="G147" s="760"/>
      <c r="H147" s="1367">
        <v>0</v>
      </c>
      <c r="I147" s="1368">
        <v>0</v>
      </c>
      <c r="J147" s="1369">
        <v>0</v>
      </c>
      <c r="K147" s="1370" t="s">
        <v>1062</v>
      </c>
      <c r="L147" s="762">
        <v>0</v>
      </c>
      <c r="M147" s="1377">
        <v>0</v>
      </c>
      <c r="N147" s="1378">
        <v>0</v>
      </c>
      <c r="O147" s="1373">
        <v>0</v>
      </c>
      <c r="P147" s="1374" t="s">
        <v>1062</v>
      </c>
      <c r="Q147" s="1372">
        <v>0</v>
      </c>
      <c r="R147" s="8"/>
      <c r="S147" s="8"/>
      <c r="T147" s="919"/>
    </row>
    <row r="148" spans="1:20" ht="15">
      <c r="A148" s="58">
        <f>ROW()</f>
        <v>148</v>
      </c>
      <c r="B148" s="126"/>
      <c r="C148" s="426"/>
      <c r="D148" s="436"/>
      <c r="E148" s="757" t="s">
        <v>961</v>
      </c>
      <c r="F148" s="756" t="s">
        <v>1931</v>
      </c>
      <c r="G148" s="760"/>
      <c r="H148" s="1367">
        <v>0</v>
      </c>
      <c r="I148" s="1368">
        <v>0</v>
      </c>
      <c r="J148" s="1369">
        <v>1</v>
      </c>
      <c r="K148" s="1370" t="s">
        <v>1062</v>
      </c>
      <c r="L148" s="762">
        <v>0.2</v>
      </c>
      <c r="M148" s="1377">
        <v>0</v>
      </c>
      <c r="N148" s="1378">
        <v>0</v>
      </c>
      <c r="O148" s="1373">
        <v>1.0655595632417507</v>
      </c>
      <c r="P148" s="1374" t="s">
        <v>1062</v>
      </c>
      <c r="Q148" s="1372">
        <v>0.21311191264835014</v>
      </c>
      <c r="R148" s="8"/>
      <c r="S148" s="8"/>
      <c r="T148" s="919"/>
    </row>
    <row r="149" spans="1:20" ht="15">
      <c r="A149" s="58">
        <f>ROW()</f>
        <v>149</v>
      </c>
      <c r="B149" s="126"/>
      <c r="C149" s="426"/>
      <c r="D149" s="436"/>
      <c r="E149" s="757" t="s">
        <v>1932</v>
      </c>
      <c r="F149" s="756" t="s">
        <v>1933</v>
      </c>
      <c r="G149" s="760"/>
      <c r="H149" s="1367">
        <v>0</v>
      </c>
      <c r="I149" s="1368">
        <v>0</v>
      </c>
      <c r="J149" s="1369">
        <v>1</v>
      </c>
      <c r="K149" s="1370" t="s">
        <v>1062</v>
      </c>
      <c r="L149" s="762">
        <v>0.2</v>
      </c>
      <c r="M149" s="1377">
        <v>0</v>
      </c>
      <c r="N149" s="1378">
        <v>0</v>
      </c>
      <c r="O149" s="1373">
        <v>1.4580905355641345</v>
      </c>
      <c r="P149" s="1374" t="s">
        <v>1062</v>
      </c>
      <c r="Q149" s="1372">
        <v>0.29161810711282687</v>
      </c>
      <c r="R149" s="8"/>
      <c r="S149" s="8"/>
      <c r="T149" s="919"/>
    </row>
    <row r="150" spans="1:20" ht="15">
      <c r="A150" s="58">
        <f>ROW()</f>
        <v>150</v>
      </c>
      <c r="B150" s="126"/>
      <c r="C150" s="426"/>
      <c r="D150" s="436"/>
      <c r="E150" s="757" t="s">
        <v>734</v>
      </c>
      <c r="F150" s="756" t="s">
        <v>1934</v>
      </c>
      <c r="G150" s="760"/>
      <c r="H150" s="1367">
        <v>0</v>
      </c>
      <c r="I150" s="1368">
        <v>0</v>
      </c>
      <c r="J150" s="1369">
        <v>0</v>
      </c>
      <c r="K150" s="1370" t="s">
        <v>1062</v>
      </c>
      <c r="L150" s="762">
        <v>0</v>
      </c>
      <c r="M150" s="1377">
        <v>0</v>
      </c>
      <c r="N150" s="1378">
        <v>0</v>
      </c>
      <c r="O150" s="1373">
        <v>0</v>
      </c>
      <c r="P150" s="1374" t="s">
        <v>1062</v>
      </c>
      <c r="Q150" s="1372">
        <v>0</v>
      </c>
      <c r="R150" s="8"/>
      <c r="S150" s="8"/>
      <c r="T150" s="919"/>
    </row>
    <row r="151" spans="1:20" ht="15">
      <c r="A151" s="58">
        <f>ROW()</f>
        <v>151</v>
      </c>
      <c r="B151" s="126"/>
      <c r="C151" s="426"/>
      <c r="D151" s="436"/>
      <c r="E151" s="757" t="s">
        <v>646</v>
      </c>
      <c r="F151" s="756" t="s">
        <v>1935</v>
      </c>
      <c r="G151" s="760"/>
      <c r="H151" s="1367">
        <v>0</v>
      </c>
      <c r="I151" s="1368">
        <v>0</v>
      </c>
      <c r="J151" s="1369">
        <v>0</v>
      </c>
      <c r="K151" s="1370" t="s">
        <v>1062</v>
      </c>
      <c r="L151" s="762">
        <v>0</v>
      </c>
      <c r="M151" s="1377">
        <v>0</v>
      </c>
      <c r="N151" s="1378">
        <v>0</v>
      </c>
      <c r="O151" s="1373">
        <v>0</v>
      </c>
      <c r="P151" s="1374" t="s">
        <v>1062</v>
      </c>
      <c r="Q151" s="1372">
        <v>0</v>
      </c>
      <c r="R151" s="8"/>
      <c r="S151" s="8"/>
      <c r="T151" s="919"/>
    </row>
    <row r="152" spans="1:20" ht="15">
      <c r="A152" s="58">
        <f>ROW()</f>
        <v>152</v>
      </c>
      <c r="B152" s="126"/>
      <c r="C152" s="426"/>
      <c r="D152" s="436"/>
      <c r="E152" s="757" t="s">
        <v>627</v>
      </c>
      <c r="F152" s="756" t="s">
        <v>1936</v>
      </c>
      <c r="G152" s="760"/>
      <c r="H152" s="1367">
        <v>0</v>
      </c>
      <c r="I152" s="1368">
        <v>0</v>
      </c>
      <c r="J152" s="1369">
        <v>0</v>
      </c>
      <c r="K152" s="1370" t="s">
        <v>1062</v>
      </c>
      <c r="L152" s="762">
        <v>0</v>
      </c>
      <c r="M152" s="1377">
        <v>0</v>
      </c>
      <c r="N152" s="1378">
        <v>0</v>
      </c>
      <c r="O152" s="1373">
        <v>0</v>
      </c>
      <c r="P152" s="1374" t="s">
        <v>1062</v>
      </c>
      <c r="Q152" s="1372">
        <v>0</v>
      </c>
      <c r="R152" s="8"/>
      <c r="S152" s="8"/>
      <c r="T152" s="919"/>
    </row>
    <row r="153" spans="1:20" ht="15">
      <c r="A153" s="58">
        <f>ROW()</f>
        <v>153</v>
      </c>
      <c r="B153" s="126"/>
      <c r="C153" s="426"/>
      <c r="D153" s="436"/>
      <c r="E153" s="757" t="s">
        <v>768</v>
      </c>
      <c r="F153" s="756" t="s">
        <v>1937</v>
      </c>
      <c r="G153" s="760"/>
      <c r="H153" s="1367">
        <v>0</v>
      </c>
      <c r="I153" s="1368">
        <v>0</v>
      </c>
      <c r="J153" s="1369">
        <v>0</v>
      </c>
      <c r="K153" s="1370" t="s">
        <v>1062</v>
      </c>
      <c r="L153" s="762">
        <v>0</v>
      </c>
      <c r="M153" s="1377">
        <v>0</v>
      </c>
      <c r="N153" s="1378">
        <v>0</v>
      </c>
      <c r="O153" s="1373">
        <v>0</v>
      </c>
      <c r="P153" s="1374" t="s">
        <v>1062</v>
      </c>
      <c r="Q153" s="1372">
        <v>0</v>
      </c>
      <c r="R153" s="8"/>
      <c r="S153" s="8"/>
      <c r="T153" s="919"/>
    </row>
    <row r="154" spans="1:20" ht="15">
      <c r="A154" s="58">
        <f>ROW()</f>
        <v>154</v>
      </c>
      <c r="B154" s="126"/>
      <c r="C154" s="426"/>
      <c r="D154" s="436"/>
      <c r="E154" s="757" t="s">
        <v>1938</v>
      </c>
      <c r="F154" s="756" t="s">
        <v>1939</v>
      </c>
      <c r="G154" s="760"/>
      <c r="H154" s="1367">
        <v>0</v>
      </c>
      <c r="I154" s="1368">
        <v>0</v>
      </c>
      <c r="J154" s="1369">
        <v>0</v>
      </c>
      <c r="K154" s="1370" t="s">
        <v>1062</v>
      </c>
      <c r="L154" s="762">
        <v>0</v>
      </c>
      <c r="M154" s="1377">
        <v>0</v>
      </c>
      <c r="N154" s="1378">
        <v>0</v>
      </c>
      <c r="O154" s="1373">
        <v>0</v>
      </c>
      <c r="P154" s="1374" t="s">
        <v>1062</v>
      </c>
      <c r="Q154" s="1372">
        <v>0</v>
      </c>
      <c r="R154" s="8"/>
      <c r="S154" s="8"/>
      <c r="T154" s="919"/>
    </row>
    <row r="155" spans="1:20" ht="15">
      <c r="A155" s="58">
        <f>ROW()</f>
        <v>155</v>
      </c>
      <c r="B155" s="126"/>
      <c r="C155" s="426"/>
      <c r="D155" s="436"/>
      <c r="E155" s="757" t="s">
        <v>1940</v>
      </c>
      <c r="F155" s="756" t="s">
        <v>1941</v>
      </c>
      <c r="G155" s="760"/>
      <c r="H155" s="1367">
        <v>0</v>
      </c>
      <c r="I155" s="1368">
        <v>0</v>
      </c>
      <c r="J155" s="1369">
        <v>0</v>
      </c>
      <c r="K155" s="1370" t="s">
        <v>1062</v>
      </c>
      <c r="L155" s="762">
        <v>0</v>
      </c>
      <c r="M155" s="1377">
        <v>0</v>
      </c>
      <c r="N155" s="1378">
        <v>0</v>
      </c>
      <c r="O155" s="1373">
        <v>0</v>
      </c>
      <c r="P155" s="1374" t="s">
        <v>1062</v>
      </c>
      <c r="Q155" s="1372">
        <v>0</v>
      </c>
      <c r="R155" s="8"/>
      <c r="S155" s="8"/>
      <c r="T155" s="919"/>
    </row>
    <row r="156" spans="1:20" ht="15">
      <c r="A156" s="58">
        <f>ROW()</f>
        <v>156</v>
      </c>
      <c r="B156" s="126"/>
      <c r="C156" s="426"/>
      <c r="D156" s="436"/>
      <c r="E156" s="757" t="s">
        <v>589</v>
      </c>
      <c r="F156" s="756" t="s">
        <v>1942</v>
      </c>
      <c r="G156" s="760"/>
      <c r="H156" s="1367">
        <v>0</v>
      </c>
      <c r="I156" s="1368">
        <v>0</v>
      </c>
      <c r="J156" s="1369">
        <v>1</v>
      </c>
      <c r="K156" s="1370" t="s">
        <v>1062</v>
      </c>
      <c r="L156" s="762">
        <v>0.2</v>
      </c>
      <c r="M156" s="1377">
        <v>0</v>
      </c>
      <c r="N156" s="1378">
        <v>0</v>
      </c>
      <c r="O156" s="1373">
        <v>2.5285467882689168</v>
      </c>
      <c r="P156" s="1374" t="s">
        <v>1062</v>
      </c>
      <c r="Q156" s="1372">
        <v>0.50570935765378333</v>
      </c>
      <c r="R156" s="8"/>
      <c r="S156" s="8"/>
      <c r="T156" s="919"/>
    </row>
    <row r="157" spans="1:20" ht="15">
      <c r="A157" s="58">
        <f>ROW()</f>
        <v>157</v>
      </c>
      <c r="B157" s="126"/>
      <c r="C157" s="426"/>
      <c r="D157" s="436"/>
      <c r="E157" s="757" t="s">
        <v>985</v>
      </c>
      <c r="F157" s="756" t="s">
        <v>1943</v>
      </c>
      <c r="G157" s="760"/>
      <c r="H157" s="1367">
        <v>0</v>
      </c>
      <c r="I157" s="1368">
        <v>0</v>
      </c>
      <c r="J157" s="1369">
        <v>0</v>
      </c>
      <c r="K157" s="1370" t="s">
        <v>1062</v>
      </c>
      <c r="L157" s="762">
        <v>0</v>
      </c>
      <c r="M157" s="1377">
        <v>0</v>
      </c>
      <c r="N157" s="1378">
        <v>0</v>
      </c>
      <c r="O157" s="1373">
        <v>0</v>
      </c>
      <c r="P157" s="1374" t="s">
        <v>1062</v>
      </c>
      <c r="Q157" s="1372">
        <v>0</v>
      </c>
      <c r="R157" s="8"/>
      <c r="S157" s="8"/>
      <c r="T157" s="919"/>
    </row>
    <row r="158" spans="1:20" ht="15">
      <c r="A158" s="58">
        <f>ROW()</f>
        <v>158</v>
      </c>
      <c r="B158" s="126"/>
      <c r="C158" s="426"/>
      <c r="D158" s="436"/>
      <c r="E158" s="757" t="s">
        <v>752</v>
      </c>
      <c r="F158" s="756" t="s">
        <v>1944</v>
      </c>
      <c r="G158" s="760"/>
      <c r="H158" s="1367">
        <v>0</v>
      </c>
      <c r="I158" s="1368">
        <v>0</v>
      </c>
      <c r="J158" s="1369">
        <v>0</v>
      </c>
      <c r="K158" s="1370" t="s">
        <v>1062</v>
      </c>
      <c r="L158" s="762">
        <v>0</v>
      </c>
      <c r="M158" s="1377">
        <v>0</v>
      </c>
      <c r="N158" s="1378">
        <v>0</v>
      </c>
      <c r="O158" s="1373">
        <v>0</v>
      </c>
      <c r="P158" s="1374" t="s">
        <v>1062</v>
      </c>
      <c r="Q158" s="1372">
        <v>0</v>
      </c>
      <c r="R158" s="8"/>
      <c r="S158" s="8"/>
      <c r="T158" s="919"/>
    </row>
    <row r="159" spans="1:20" ht="15">
      <c r="A159" s="58">
        <f>ROW()</f>
        <v>159</v>
      </c>
      <c r="B159" s="126"/>
      <c r="C159" s="426"/>
      <c r="D159" s="436"/>
      <c r="E159" s="757" t="s">
        <v>629</v>
      </c>
      <c r="F159" s="756" t="s">
        <v>1945</v>
      </c>
      <c r="G159" s="760"/>
      <c r="H159" s="1367" t="s">
        <v>1196</v>
      </c>
      <c r="I159" s="1368">
        <v>0</v>
      </c>
      <c r="J159" s="1369">
        <v>1</v>
      </c>
      <c r="K159" s="1370" t="s">
        <v>1062</v>
      </c>
      <c r="L159" s="762">
        <v>0.5</v>
      </c>
      <c r="M159" s="1377" t="s">
        <v>1196</v>
      </c>
      <c r="N159" s="1378">
        <v>0</v>
      </c>
      <c r="O159" s="1373">
        <v>26.340456944417902</v>
      </c>
      <c r="P159" s="1374" t="s">
        <v>1062</v>
      </c>
      <c r="Q159" s="1372">
        <v>13.170228472208951</v>
      </c>
      <c r="R159" s="8"/>
      <c r="S159" s="8"/>
      <c r="T159" s="919"/>
    </row>
    <row r="160" spans="1:20" ht="15">
      <c r="A160" s="58">
        <f>ROW()</f>
        <v>160</v>
      </c>
      <c r="B160" s="126"/>
      <c r="C160" s="426"/>
      <c r="D160" s="436"/>
      <c r="E160" s="757" t="s">
        <v>987</v>
      </c>
      <c r="F160" s="756" t="s">
        <v>1946</v>
      </c>
      <c r="G160" s="760"/>
      <c r="H160" s="1367">
        <v>0</v>
      </c>
      <c r="I160" s="1368">
        <v>0</v>
      </c>
      <c r="J160" s="1369">
        <v>0</v>
      </c>
      <c r="K160" s="1370" t="s">
        <v>1062</v>
      </c>
      <c r="L160" s="762">
        <v>0</v>
      </c>
      <c r="M160" s="1377">
        <v>0</v>
      </c>
      <c r="N160" s="1378">
        <v>0</v>
      </c>
      <c r="O160" s="1373">
        <v>0</v>
      </c>
      <c r="P160" s="1374" t="s">
        <v>1062</v>
      </c>
      <c r="Q160" s="1372">
        <v>0</v>
      </c>
      <c r="R160" s="8"/>
      <c r="S160" s="8"/>
      <c r="T160" s="919"/>
    </row>
    <row r="161" spans="1:20" ht="15">
      <c r="A161" s="58">
        <f>ROW()</f>
        <v>161</v>
      </c>
      <c r="B161" s="126"/>
      <c r="C161" s="426"/>
      <c r="D161" s="436"/>
      <c r="E161" s="757" t="s">
        <v>847</v>
      </c>
      <c r="F161" s="756" t="s">
        <v>1947</v>
      </c>
      <c r="G161" s="760"/>
      <c r="H161" s="1367">
        <v>1</v>
      </c>
      <c r="I161" s="1368">
        <v>0</v>
      </c>
      <c r="J161" s="1369">
        <v>0</v>
      </c>
      <c r="K161" s="1370" t="s">
        <v>1062</v>
      </c>
      <c r="L161" s="762">
        <v>0.2</v>
      </c>
      <c r="M161" s="1377">
        <v>2.5641729836531666</v>
      </c>
      <c r="N161" s="1378">
        <v>0</v>
      </c>
      <c r="O161" s="1373">
        <v>0</v>
      </c>
      <c r="P161" s="1374" t="s">
        <v>1062</v>
      </c>
      <c r="Q161" s="1372">
        <v>0.51283459673063336</v>
      </c>
      <c r="R161" s="8"/>
      <c r="S161" s="8"/>
      <c r="T161" s="919"/>
    </row>
    <row r="162" spans="1:20" ht="15">
      <c r="A162" s="58">
        <f>ROW()</f>
        <v>162</v>
      </c>
      <c r="B162" s="126"/>
      <c r="C162" s="426"/>
      <c r="D162" s="436"/>
      <c r="E162" s="757" t="s">
        <v>1948</v>
      </c>
      <c r="F162" s="756" t="s">
        <v>1949</v>
      </c>
      <c r="G162" s="760"/>
      <c r="H162" s="1367">
        <v>1</v>
      </c>
      <c r="I162" s="1368">
        <v>0</v>
      </c>
      <c r="J162" s="1369">
        <v>0</v>
      </c>
      <c r="K162" s="1370" t="s">
        <v>1062</v>
      </c>
      <c r="L162" s="762">
        <v>0.2</v>
      </c>
      <c r="M162" s="1377">
        <v>1.5256082669864846</v>
      </c>
      <c r="N162" s="1378">
        <v>0</v>
      </c>
      <c r="O162" s="1373">
        <v>0</v>
      </c>
      <c r="P162" s="1374" t="s">
        <v>1062</v>
      </c>
      <c r="Q162" s="1372">
        <v>0.30512165339729691</v>
      </c>
      <c r="R162" s="8"/>
      <c r="S162" s="8"/>
      <c r="T162" s="919"/>
    </row>
    <row r="163" spans="1:20" ht="15">
      <c r="A163" s="58">
        <f>ROW()</f>
        <v>163</v>
      </c>
      <c r="B163" s="126"/>
      <c r="C163" s="426"/>
      <c r="D163" s="436"/>
      <c r="E163" s="757" t="s">
        <v>595</v>
      </c>
      <c r="F163" s="756" t="s">
        <v>1950</v>
      </c>
      <c r="G163" s="760"/>
      <c r="H163" s="1367">
        <v>0</v>
      </c>
      <c r="I163" s="1368">
        <v>0</v>
      </c>
      <c r="J163" s="1369">
        <v>0</v>
      </c>
      <c r="K163" s="1370" t="s">
        <v>1062</v>
      </c>
      <c r="L163" s="762">
        <v>0</v>
      </c>
      <c r="M163" s="1377">
        <v>0</v>
      </c>
      <c r="N163" s="1378">
        <v>0</v>
      </c>
      <c r="O163" s="1373">
        <v>0</v>
      </c>
      <c r="P163" s="1374" t="s">
        <v>1062</v>
      </c>
      <c r="Q163" s="1372">
        <v>0</v>
      </c>
      <c r="R163" s="8"/>
      <c r="S163" s="8"/>
      <c r="T163" s="919"/>
    </row>
    <row r="164" spans="1:20" ht="15">
      <c r="A164" s="58">
        <f>ROW()</f>
        <v>164</v>
      </c>
      <c r="B164" s="126"/>
      <c r="C164" s="426"/>
      <c r="D164" s="436"/>
      <c r="E164" s="757" t="s">
        <v>591</v>
      </c>
      <c r="F164" s="756" t="s">
        <v>1951</v>
      </c>
      <c r="G164" s="760"/>
      <c r="H164" s="1367">
        <v>6</v>
      </c>
      <c r="I164" s="1368">
        <v>0</v>
      </c>
      <c r="J164" s="1369">
        <v>2</v>
      </c>
      <c r="K164" s="1370" t="s">
        <v>1062</v>
      </c>
      <c r="L164" s="762">
        <v>2</v>
      </c>
      <c r="M164" s="1377">
        <v>4.5389578786458102</v>
      </c>
      <c r="N164" s="1378">
        <v>0</v>
      </c>
      <c r="O164" s="1373">
        <v>35.487017855569604</v>
      </c>
      <c r="P164" s="1374" t="s">
        <v>1062</v>
      </c>
      <c r="Q164" s="1372">
        <v>8.7664720434820449</v>
      </c>
      <c r="R164" s="8"/>
      <c r="S164" s="8"/>
      <c r="T164" s="919"/>
    </row>
    <row r="165" spans="1:20" ht="14.25" customHeight="1">
      <c r="A165" s="58">
        <f>ROW()</f>
        <v>165</v>
      </c>
      <c r="B165" s="126"/>
      <c r="C165" s="426"/>
      <c r="D165" s="436"/>
      <c r="E165" s="757" t="s">
        <v>947</v>
      </c>
      <c r="F165" s="756" t="s">
        <v>1952</v>
      </c>
      <c r="G165" s="760"/>
      <c r="H165" s="1367">
        <v>0</v>
      </c>
      <c r="I165" s="1368">
        <v>0</v>
      </c>
      <c r="J165" s="1369">
        <v>0</v>
      </c>
      <c r="K165" s="1370" t="s">
        <v>1062</v>
      </c>
      <c r="L165" s="762">
        <v>0</v>
      </c>
      <c r="M165" s="1377">
        <v>0</v>
      </c>
      <c r="N165" s="1378">
        <v>0</v>
      </c>
      <c r="O165" s="1373">
        <v>0</v>
      </c>
      <c r="P165" s="1374" t="s">
        <v>1062</v>
      </c>
      <c r="Q165" s="1372">
        <v>0</v>
      </c>
      <c r="R165" s="8"/>
      <c r="S165" s="8"/>
      <c r="T165" s="919"/>
    </row>
    <row r="166" spans="1:20" ht="15">
      <c r="A166" s="58">
        <f>ROW()</f>
        <v>166</v>
      </c>
      <c r="B166" s="126"/>
      <c r="C166" s="426"/>
      <c r="D166" s="436"/>
      <c r="E166" s="757" t="s">
        <v>664</v>
      </c>
      <c r="F166" s="756" t="s">
        <v>1953</v>
      </c>
      <c r="G166" s="760"/>
      <c r="H166" s="1367">
        <v>0</v>
      </c>
      <c r="I166" s="1368">
        <v>1</v>
      </c>
      <c r="J166" s="1369">
        <v>0</v>
      </c>
      <c r="K166" s="1370" t="s">
        <v>1062</v>
      </c>
      <c r="L166" s="762">
        <v>0.2</v>
      </c>
      <c r="M166" s="1377">
        <v>0</v>
      </c>
      <c r="N166" s="1378">
        <v>0.49224142998670645</v>
      </c>
      <c r="O166" s="1373">
        <v>0</v>
      </c>
      <c r="P166" s="1374" t="s">
        <v>1062</v>
      </c>
      <c r="Q166" s="1372">
        <v>9.8448285997341289E-2</v>
      </c>
      <c r="R166" s="8"/>
      <c r="S166" s="8"/>
      <c r="T166" s="919"/>
    </row>
    <row r="167" spans="1:20" ht="15">
      <c r="A167" s="58">
        <f>ROW()</f>
        <v>167</v>
      </c>
      <c r="B167" s="126"/>
      <c r="C167" s="426"/>
      <c r="D167" s="436"/>
      <c r="E167" s="757" t="s">
        <v>849</v>
      </c>
      <c r="F167" s="756" t="s">
        <v>1954</v>
      </c>
      <c r="G167" s="760"/>
      <c r="H167" s="1367">
        <v>1</v>
      </c>
      <c r="I167" s="1368">
        <v>0</v>
      </c>
      <c r="J167" s="1369">
        <v>0</v>
      </c>
      <c r="K167" s="1370" t="s">
        <v>1062</v>
      </c>
      <c r="L167" s="762">
        <v>0.2</v>
      </c>
      <c r="M167" s="1377">
        <v>1.078728659378835</v>
      </c>
      <c r="N167" s="1378">
        <v>0</v>
      </c>
      <c r="O167" s="1373">
        <v>0</v>
      </c>
      <c r="P167" s="1374" t="s">
        <v>1062</v>
      </c>
      <c r="Q167" s="1372">
        <v>0.21574573187576701</v>
      </c>
      <c r="R167" s="8"/>
      <c r="S167" s="8"/>
      <c r="T167" s="919"/>
    </row>
    <row r="168" spans="1:20" ht="15">
      <c r="A168" s="58">
        <f>ROW()</f>
        <v>168</v>
      </c>
      <c r="B168" s="126"/>
      <c r="C168" s="426"/>
      <c r="D168" s="436"/>
      <c r="E168" s="757" t="s">
        <v>593</v>
      </c>
      <c r="F168" s="756" t="s">
        <v>1955</v>
      </c>
      <c r="G168" s="760"/>
      <c r="H168" s="1367">
        <v>0</v>
      </c>
      <c r="I168" s="1368">
        <v>0</v>
      </c>
      <c r="J168" s="1369">
        <v>0</v>
      </c>
      <c r="K168" s="1370" t="s">
        <v>1062</v>
      </c>
      <c r="L168" s="762">
        <v>0</v>
      </c>
      <c r="M168" s="1377">
        <v>0</v>
      </c>
      <c r="N168" s="1378">
        <v>0</v>
      </c>
      <c r="O168" s="1373">
        <v>0</v>
      </c>
      <c r="P168" s="1374" t="s">
        <v>1062</v>
      </c>
      <c r="Q168" s="1372">
        <v>0</v>
      </c>
      <c r="R168" s="8"/>
      <c r="S168" s="8"/>
      <c r="T168" s="919"/>
    </row>
    <row r="169" spans="1:20" ht="15">
      <c r="A169" s="58">
        <f>ROW()</f>
        <v>169</v>
      </c>
      <c r="B169" s="126"/>
      <c r="C169" s="426"/>
      <c r="D169" s="436"/>
      <c r="E169" s="757" t="s">
        <v>923</v>
      </c>
      <c r="F169" s="756" t="s">
        <v>1956</v>
      </c>
      <c r="G169" s="760"/>
      <c r="H169" s="1367">
        <v>0</v>
      </c>
      <c r="I169" s="1368">
        <v>0</v>
      </c>
      <c r="J169" s="1369">
        <v>0</v>
      </c>
      <c r="K169" s="1370" t="s">
        <v>1062</v>
      </c>
      <c r="L169" s="762">
        <v>0</v>
      </c>
      <c r="M169" s="1377">
        <v>0</v>
      </c>
      <c r="N169" s="1378">
        <v>0</v>
      </c>
      <c r="O169" s="1373">
        <v>0</v>
      </c>
      <c r="P169" s="1374" t="s">
        <v>1062</v>
      </c>
      <c r="Q169" s="1372">
        <v>0</v>
      </c>
      <c r="R169" s="8"/>
      <c r="S169" s="8"/>
      <c r="T169" s="919"/>
    </row>
    <row r="170" spans="1:20" ht="15">
      <c r="A170" s="58">
        <f>ROW()</f>
        <v>170</v>
      </c>
      <c r="B170" s="126"/>
      <c r="C170" s="426"/>
      <c r="D170" s="436"/>
      <c r="E170" s="757" t="s">
        <v>1957</v>
      </c>
      <c r="F170" s="756" t="s">
        <v>1958</v>
      </c>
      <c r="G170" s="760"/>
      <c r="H170" s="1367">
        <v>0</v>
      </c>
      <c r="I170" s="1368">
        <v>2</v>
      </c>
      <c r="J170" s="1369">
        <v>0</v>
      </c>
      <c r="K170" s="1370" t="s">
        <v>1062</v>
      </c>
      <c r="L170" s="762">
        <v>0.4</v>
      </c>
      <c r="M170" s="1377">
        <v>0</v>
      </c>
      <c r="N170" s="1378">
        <v>0.16786798128661226</v>
      </c>
      <c r="O170" s="1373">
        <v>0</v>
      </c>
      <c r="P170" s="1374" t="s">
        <v>1062</v>
      </c>
      <c r="Q170" s="1372">
        <v>3.3573596257322452E-2</v>
      </c>
      <c r="R170" s="8"/>
      <c r="S170" s="8"/>
      <c r="T170" s="919"/>
    </row>
    <row r="171" spans="1:20" ht="15">
      <c r="A171" s="58">
        <f>ROW()</f>
        <v>171</v>
      </c>
      <c r="B171" s="126"/>
      <c r="C171" s="426"/>
      <c r="D171" s="436"/>
      <c r="E171" s="757" t="s">
        <v>1959</v>
      </c>
      <c r="F171" s="756" t="s">
        <v>1960</v>
      </c>
      <c r="G171" s="760"/>
      <c r="H171" s="1367">
        <v>0</v>
      </c>
      <c r="I171" s="1368">
        <v>0</v>
      </c>
      <c r="J171" s="1369">
        <v>0</v>
      </c>
      <c r="K171" s="1370" t="s">
        <v>1062</v>
      </c>
      <c r="L171" s="762">
        <v>0</v>
      </c>
      <c r="M171" s="1377">
        <v>0</v>
      </c>
      <c r="N171" s="1378">
        <v>0</v>
      </c>
      <c r="O171" s="1373">
        <v>0</v>
      </c>
      <c r="P171" s="1374" t="s">
        <v>1062</v>
      </c>
      <c r="Q171" s="1372">
        <v>0</v>
      </c>
      <c r="R171" s="8"/>
      <c r="S171" s="8"/>
      <c r="T171" s="919"/>
    </row>
    <row r="172" spans="1:20" ht="15">
      <c r="A172" s="58">
        <f>ROW()</f>
        <v>172</v>
      </c>
      <c r="B172" s="126"/>
      <c r="C172" s="426"/>
      <c r="D172" s="436"/>
      <c r="E172" s="757" t="s">
        <v>963</v>
      </c>
      <c r="F172" s="756" t="s">
        <v>1961</v>
      </c>
      <c r="G172" s="760"/>
      <c r="H172" s="1367">
        <v>0</v>
      </c>
      <c r="I172" s="1368">
        <v>0</v>
      </c>
      <c r="J172" s="1369">
        <v>0</v>
      </c>
      <c r="K172" s="1370" t="s">
        <v>1062</v>
      </c>
      <c r="L172" s="762">
        <v>0</v>
      </c>
      <c r="M172" s="1377">
        <v>0</v>
      </c>
      <c r="N172" s="1378">
        <v>0</v>
      </c>
      <c r="O172" s="1373">
        <v>0</v>
      </c>
      <c r="P172" s="1374" t="s">
        <v>1062</v>
      </c>
      <c r="Q172" s="1372">
        <v>0</v>
      </c>
      <c r="R172" s="8"/>
      <c r="S172" s="8"/>
      <c r="T172" s="919"/>
    </row>
    <row r="173" spans="1:20" ht="15">
      <c r="A173" s="58">
        <f>ROW()</f>
        <v>173</v>
      </c>
      <c r="B173" s="126"/>
      <c r="C173" s="426"/>
      <c r="D173" s="436"/>
      <c r="E173" s="757" t="s">
        <v>654</v>
      </c>
      <c r="F173" s="756" t="s">
        <v>1962</v>
      </c>
      <c r="G173" s="760"/>
      <c r="H173" s="1367">
        <v>2</v>
      </c>
      <c r="I173" s="1368">
        <v>0</v>
      </c>
      <c r="J173" s="1369">
        <v>1</v>
      </c>
      <c r="K173" s="1370" t="s">
        <v>1062</v>
      </c>
      <c r="L173" s="762">
        <v>0.8</v>
      </c>
      <c r="M173" s="1377">
        <v>9.1665575141302025</v>
      </c>
      <c r="N173" s="1378">
        <v>0</v>
      </c>
      <c r="O173" s="1373">
        <v>1.6875517550102541</v>
      </c>
      <c r="P173" s="1374" t="s">
        <v>1062</v>
      </c>
      <c r="Q173" s="1372">
        <v>2.3015179908388057</v>
      </c>
      <c r="R173" s="8"/>
      <c r="S173" s="8"/>
      <c r="T173" s="919"/>
    </row>
    <row r="174" spans="1:20" ht="15">
      <c r="A174" s="58">
        <f>ROW()</f>
        <v>174</v>
      </c>
      <c r="B174" s="126"/>
      <c r="C174" s="426"/>
      <c r="D174" s="436"/>
      <c r="E174" s="757" t="s">
        <v>896</v>
      </c>
      <c r="F174" s="756" t="s">
        <v>1963</v>
      </c>
      <c r="G174" s="760"/>
      <c r="H174" s="1367" t="s">
        <v>1196</v>
      </c>
      <c r="I174" s="1368">
        <v>0</v>
      </c>
      <c r="J174" s="1369">
        <v>0</v>
      </c>
      <c r="K174" s="1370" t="s">
        <v>1062</v>
      </c>
      <c r="L174" s="762">
        <v>0</v>
      </c>
      <c r="M174" s="1377" t="s">
        <v>1196</v>
      </c>
      <c r="N174" s="1378">
        <v>0</v>
      </c>
      <c r="O174" s="1373">
        <v>0</v>
      </c>
      <c r="P174" s="1374" t="s">
        <v>1062</v>
      </c>
      <c r="Q174" s="1372">
        <v>0</v>
      </c>
      <c r="R174" s="8"/>
      <c r="S174" s="8"/>
      <c r="T174" s="919"/>
    </row>
    <row r="175" spans="1:20" ht="15">
      <c r="A175" s="58">
        <f>ROW()</f>
        <v>175</v>
      </c>
      <c r="B175" s="126"/>
      <c r="C175" s="426"/>
      <c r="D175" s="436"/>
      <c r="E175" s="757" t="s">
        <v>631</v>
      </c>
      <c r="F175" s="756" t="s">
        <v>1964</v>
      </c>
      <c r="G175" s="760"/>
      <c r="H175" s="1367">
        <v>0</v>
      </c>
      <c r="I175" s="1368">
        <v>0</v>
      </c>
      <c r="J175" s="1369">
        <v>0</v>
      </c>
      <c r="K175" s="1370" t="s">
        <v>1062</v>
      </c>
      <c r="L175" s="762">
        <v>0</v>
      </c>
      <c r="M175" s="1377">
        <v>0</v>
      </c>
      <c r="N175" s="1378">
        <v>0</v>
      </c>
      <c r="O175" s="1373">
        <v>0</v>
      </c>
      <c r="P175" s="1374" t="s">
        <v>1062</v>
      </c>
      <c r="Q175" s="1372">
        <v>0</v>
      </c>
      <c r="R175" s="8"/>
      <c r="S175" s="8"/>
      <c r="T175" s="919"/>
    </row>
    <row r="176" spans="1:20" ht="15">
      <c r="A176" s="58">
        <f>ROW()</f>
        <v>176</v>
      </c>
      <c r="B176" s="126"/>
      <c r="C176" s="426"/>
      <c r="D176" s="436"/>
      <c r="E176" s="757" t="s">
        <v>781</v>
      </c>
      <c r="F176" s="756" t="s">
        <v>1965</v>
      </c>
      <c r="G176" s="760"/>
      <c r="H176" s="1367">
        <v>0</v>
      </c>
      <c r="I176" s="1368">
        <v>0</v>
      </c>
      <c r="J176" s="1369">
        <v>0</v>
      </c>
      <c r="K176" s="1370" t="s">
        <v>1062</v>
      </c>
      <c r="L176" s="762">
        <v>0</v>
      </c>
      <c r="M176" s="1377">
        <v>0</v>
      </c>
      <c r="N176" s="1378">
        <v>0</v>
      </c>
      <c r="O176" s="1373">
        <v>0</v>
      </c>
      <c r="P176" s="1374" t="s">
        <v>1062</v>
      </c>
      <c r="Q176" s="1372">
        <v>0</v>
      </c>
      <c r="R176" s="8"/>
      <c r="S176" s="8"/>
      <c r="T176" s="919"/>
    </row>
    <row r="177" spans="1:20" ht="15">
      <c r="A177" s="58">
        <f>ROW()</f>
        <v>177</v>
      </c>
      <c r="B177" s="126"/>
      <c r="C177" s="426"/>
      <c r="D177" s="436"/>
      <c r="E177" s="757" t="s">
        <v>1006</v>
      </c>
      <c r="F177" s="756" t="s">
        <v>1966</v>
      </c>
      <c r="G177" s="760"/>
      <c r="H177" s="1367">
        <v>0</v>
      </c>
      <c r="I177" s="1368">
        <v>0</v>
      </c>
      <c r="J177" s="1369">
        <v>0</v>
      </c>
      <c r="K177" s="1370" t="s">
        <v>1062</v>
      </c>
      <c r="L177" s="762">
        <v>0.2</v>
      </c>
      <c r="M177" s="1377">
        <v>0</v>
      </c>
      <c r="N177" s="1378">
        <v>0</v>
      </c>
      <c r="O177" s="1373">
        <v>0</v>
      </c>
      <c r="P177" s="1374" t="s">
        <v>1062</v>
      </c>
      <c r="Q177" s="1372">
        <v>8.5583798457238736E-2</v>
      </c>
      <c r="R177" s="8"/>
      <c r="S177" s="8"/>
      <c r="T177" s="919"/>
    </row>
    <row r="178" spans="1:20" ht="15">
      <c r="A178" s="58">
        <f>ROW()</f>
        <v>178</v>
      </c>
      <c r="B178" s="126"/>
      <c r="C178" s="426"/>
      <c r="D178" s="436"/>
      <c r="E178" s="757" t="s">
        <v>1967</v>
      </c>
      <c r="F178" s="756" t="s">
        <v>1968</v>
      </c>
      <c r="G178" s="760"/>
      <c r="H178" s="1367">
        <v>0</v>
      </c>
      <c r="I178" s="1368">
        <v>0</v>
      </c>
      <c r="J178" s="1369">
        <v>0</v>
      </c>
      <c r="K178" s="1370" t="s">
        <v>1062</v>
      </c>
      <c r="L178" s="762">
        <v>0</v>
      </c>
      <c r="M178" s="1377">
        <v>0</v>
      </c>
      <c r="N178" s="1378">
        <v>0</v>
      </c>
      <c r="O178" s="1373">
        <v>0</v>
      </c>
      <c r="P178" s="1374" t="s">
        <v>1062</v>
      </c>
      <c r="Q178" s="1372">
        <v>0</v>
      </c>
      <c r="R178" s="8"/>
      <c r="S178" s="8"/>
      <c r="T178" s="919"/>
    </row>
    <row r="179" spans="1:20" ht="15">
      <c r="A179" s="58">
        <f>ROW()</f>
        <v>179</v>
      </c>
      <c r="B179" s="126"/>
      <c r="C179" s="426"/>
      <c r="D179" s="436"/>
      <c r="E179" s="757" t="s">
        <v>949</v>
      </c>
      <c r="F179" s="756" t="s">
        <v>1969</v>
      </c>
      <c r="G179" s="760"/>
      <c r="H179" s="1367">
        <v>0</v>
      </c>
      <c r="I179" s="1368">
        <v>0</v>
      </c>
      <c r="J179" s="1369">
        <v>0</v>
      </c>
      <c r="K179" s="1370" t="s">
        <v>1062</v>
      </c>
      <c r="L179" s="762">
        <v>0</v>
      </c>
      <c r="M179" s="1377">
        <v>0</v>
      </c>
      <c r="N179" s="1378">
        <v>0</v>
      </c>
      <c r="O179" s="1373">
        <v>0</v>
      </c>
      <c r="P179" s="1374" t="s">
        <v>1062</v>
      </c>
      <c r="Q179" s="1372">
        <v>0</v>
      </c>
      <c r="R179" s="8"/>
      <c r="S179" s="8"/>
      <c r="T179" s="919"/>
    </row>
    <row r="180" spans="1:20" ht="15">
      <c r="A180" s="58">
        <f>ROW()</f>
        <v>180</v>
      </c>
      <c r="B180" s="126"/>
      <c r="C180" s="426"/>
      <c r="D180" s="436"/>
      <c r="E180" s="757" t="s">
        <v>677</v>
      </c>
      <c r="F180" s="756" t="s">
        <v>1970</v>
      </c>
      <c r="G180" s="760"/>
      <c r="H180" s="1367">
        <v>0</v>
      </c>
      <c r="I180" s="1368">
        <v>0</v>
      </c>
      <c r="J180" s="1369">
        <v>1</v>
      </c>
      <c r="K180" s="1370" t="s">
        <v>1062</v>
      </c>
      <c r="L180" s="762">
        <v>0.2</v>
      </c>
      <c r="M180" s="1377">
        <v>0</v>
      </c>
      <c r="N180" s="1378">
        <v>0</v>
      </c>
      <c r="O180" s="1373">
        <v>0.29490695876026263</v>
      </c>
      <c r="P180" s="1374" t="s">
        <v>1062</v>
      </c>
      <c r="Q180" s="1372">
        <v>5.8981391752052525E-2</v>
      </c>
      <c r="R180" s="8"/>
      <c r="S180" s="8"/>
      <c r="T180" s="919"/>
    </row>
    <row r="181" spans="1:20" ht="15">
      <c r="A181" s="58">
        <f>ROW()</f>
        <v>181</v>
      </c>
      <c r="B181" s="126"/>
      <c r="C181" s="426"/>
      <c r="D181" s="436"/>
      <c r="E181" s="757" t="s">
        <v>1971</v>
      </c>
      <c r="F181" s="756" t="s">
        <v>1972</v>
      </c>
      <c r="G181" s="760"/>
      <c r="H181" s="1367">
        <v>0</v>
      </c>
      <c r="I181" s="1368">
        <v>1</v>
      </c>
      <c r="J181" s="1369">
        <v>1</v>
      </c>
      <c r="K181" s="1370" t="s">
        <v>1062</v>
      </c>
      <c r="L181" s="762">
        <v>0.4</v>
      </c>
      <c r="M181" s="1377">
        <v>0</v>
      </c>
      <c r="N181" s="1378">
        <v>0.35903803482120178</v>
      </c>
      <c r="O181" s="1373">
        <v>0.23776857148992647</v>
      </c>
      <c r="P181" s="1374" t="s">
        <v>1062</v>
      </c>
      <c r="Q181" s="1372">
        <v>0.11936132126222565</v>
      </c>
      <c r="R181" s="8"/>
      <c r="S181" s="8"/>
      <c r="T181" s="919"/>
    </row>
    <row r="182" spans="1:20" ht="15">
      <c r="A182" s="58">
        <f>ROW()</f>
        <v>182</v>
      </c>
      <c r="B182" s="126"/>
      <c r="C182" s="426"/>
      <c r="D182" s="436"/>
      <c r="E182" s="757" t="s">
        <v>695</v>
      </c>
      <c r="F182" s="756" t="s">
        <v>1973</v>
      </c>
      <c r="G182" s="760"/>
      <c r="H182" s="1367">
        <v>0</v>
      </c>
      <c r="I182" s="1368">
        <v>0</v>
      </c>
      <c r="J182" s="1369">
        <v>0</v>
      </c>
      <c r="K182" s="1370" t="s">
        <v>1062</v>
      </c>
      <c r="L182" s="762">
        <v>0</v>
      </c>
      <c r="M182" s="1377">
        <v>0</v>
      </c>
      <c r="N182" s="1378">
        <v>0</v>
      </c>
      <c r="O182" s="1373">
        <v>0</v>
      </c>
      <c r="P182" s="1374" t="s">
        <v>1062</v>
      </c>
      <c r="Q182" s="1372">
        <v>0</v>
      </c>
      <c r="R182" s="8"/>
      <c r="S182" s="8"/>
      <c r="T182" s="919"/>
    </row>
    <row r="183" spans="1:20" ht="15">
      <c r="A183" s="58">
        <f>ROW()</f>
        <v>183</v>
      </c>
      <c r="B183" s="126"/>
      <c r="C183" s="426"/>
      <c r="D183" s="436"/>
      <c r="E183" s="757" t="s">
        <v>991</v>
      </c>
      <c r="F183" s="756" t="s">
        <v>1974</v>
      </c>
      <c r="G183" s="760"/>
      <c r="H183" s="1367">
        <v>0</v>
      </c>
      <c r="I183" s="1368">
        <v>0</v>
      </c>
      <c r="J183" s="1369">
        <v>0</v>
      </c>
      <c r="K183" s="1370" t="s">
        <v>1062</v>
      </c>
      <c r="L183" s="762">
        <v>0.2</v>
      </c>
      <c r="M183" s="1377">
        <v>0</v>
      </c>
      <c r="N183" s="1378">
        <v>0</v>
      </c>
      <c r="O183" s="1373">
        <v>0</v>
      </c>
      <c r="P183" s="1374" t="s">
        <v>1062</v>
      </c>
      <c r="Q183" s="1372">
        <v>0.38894443343450991</v>
      </c>
      <c r="R183" s="8"/>
      <c r="S183" s="8"/>
      <c r="T183" s="919"/>
    </row>
    <row r="184" spans="1:20" ht="15">
      <c r="A184" s="58">
        <f>ROW()</f>
        <v>184</v>
      </c>
      <c r="B184" s="126"/>
      <c r="C184" s="426"/>
      <c r="D184" s="436"/>
      <c r="E184" s="757" t="s">
        <v>855</v>
      </c>
      <c r="F184" s="756" t="s">
        <v>1975</v>
      </c>
      <c r="G184" s="760"/>
      <c r="H184" s="1367">
        <v>0</v>
      </c>
      <c r="I184" s="1368">
        <v>0</v>
      </c>
      <c r="J184" s="1369">
        <v>0</v>
      </c>
      <c r="K184" s="1370" t="s">
        <v>1062</v>
      </c>
      <c r="L184" s="762">
        <v>0.2</v>
      </c>
      <c r="M184" s="1377">
        <v>0</v>
      </c>
      <c r="N184" s="1378">
        <v>0</v>
      </c>
      <c r="O184" s="1373">
        <v>0</v>
      </c>
      <c r="P184" s="1374" t="s">
        <v>1062</v>
      </c>
      <c r="Q184" s="1372">
        <v>0.1151905198455333</v>
      </c>
      <c r="R184" s="8"/>
      <c r="S184" s="8"/>
      <c r="T184" s="919"/>
    </row>
    <row r="185" spans="1:20" ht="15">
      <c r="A185" s="58">
        <f>ROW()</f>
        <v>185</v>
      </c>
      <c r="B185" s="126"/>
      <c r="C185" s="426"/>
      <c r="D185" s="436"/>
      <c r="E185" s="757" t="s">
        <v>636</v>
      </c>
      <c r="F185" s="756" t="s">
        <v>1976</v>
      </c>
      <c r="G185" s="760"/>
      <c r="H185" s="1367">
        <v>1</v>
      </c>
      <c r="I185" s="1368">
        <v>0</v>
      </c>
      <c r="J185" s="1369">
        <v>1</v>
      </c>
      <c r="K185" s="1370" t="s">
        <v>1062</v>
      </c>
      <c r="L185" s="762">
        <v>0.4</v>
      </c>
      <c r="M185" s="1377">
        <v>1035.1195176223428</v>
      </c>
      <c r="N185" s="1378">
        <v>0</v>
      </c>
      <c r="O185" s="1373">
        <v>1.759636723231041</v>
      </c>
      <c r="P185" s="1374" t="s">
        <v>1062</v>
      </c>
      <c r="Q185" s="1372">
        <v>207.37583086911476</v>
      </c>
      <c r="R185" s="8"/>
      <c r="S185" s="8"/>
      <c r="T185" s="919"/>
    </row>
    <row r="186" spans="1:20" ht="15">
      <c r="A186" s="58">
        <f>ROW()</f>
        <v>186</v>
      </c>
      <c r="B186" s="126"/>
      <c r="C186" s="426"/>
      <c r="D186" s="436"/>
      <c r="E186" s="757" t="s">
        <v>851</v>
      </c>
      <c r="F186" s="756" t="s">
        <v>1977</v>
      </c>
      <c r="G186" s="760"/>
      <c r="H186" s="1367">
        <v>0</v>
      </c>
      <c r="I186" s="1368">
        <v>0</v>
      </c>
      <c r="J186" s="1369">
        <v>0</v>
      </c>
      <c r="K186" s="1370" t="s">
        <v>1062</v>
      </c>
      <c r="L186" s="762">
        <v>0</v>
      </c>
      <c r="M186" s="1377">
        <v>0</v>
      </c>
      <c r="N186" s="1378">
        <v>0</v>
      </c>
      <c r="O186" s="1373">
        <v>0</v>
      </c>
      <c r="P186" s="1374" t="s">
        <v>1062</v>
      </c>
      <c r="Q186" s="1372">
        <v>0</v>
      </c>
      <c r="R186" s="8"/>
      <c r="S186" s="8"/>
      <c r="T186" s="919"/>
    </row>
    <row r="187" spans="1:20" ht="15">
      <c r="A187" s="58">
        <f>ROW()</f>
        <v>187</v>
      </c>
      <c r="B187" s="126"/>
      <c r="C187" s="426"/>
      <c r="D187" s="436"/>
      <c r="E187" s="757" t="s">
        <v>951</v>
      </c>
      <c r="F187" s="756" t="s">
        <v>1978</v>
      </c>
      <c r="G187" s="760"/>
      <c r="H187" s="1367">
        <v>0</v>
      </c>
      <c r="I187" s="1368">
        <v>0</v>
      </c>
      <c r="J187" s="1369">
        <v>0</v>
      </c>
      <c r="K187" s="1370" t="s">
        <v>1062</v>
      </c>
      <c r="L187" s="762">
        <v>0</v>
      </c>
      <c r="M187" s="1377">
        <v>0</v>
      </c>
      <c r="N187" s="1378">
        <v>0</v>
      </c>
      <c r="O187" s="1373">
        <v>0</v>
      </c>
      <c r="P187" s="1374" t="s">
        <v>1062</v>
      </c>
      <c r="Q187" s="1372">
        <v>0</v>
      </c>
      <c r="R187" s="8"/>
      <c r="S187" s="8"/>
      <c r="T187" s="919"/>
    </row>
    <row r="188" spans="1:20" ht="15">
      <c r="A188" s="58">
        <f>ROW()</f>
        <v>188</v>
      </c>
      <c r="B188" s="126"/>
      <c r="C188" s="426"/>
      <c r="D188" s="436"/>
      <c r="E188" s="757" t="s">
        <v>993</v>
      </c>
      <c r="F188" s="756" t="s">
        <v>1979</v>
      </c>
      <c r="G188" s="760"/>
      <c r="H188" s="1367">
        <v>0</v>
      </c>
      <c r="I188" s="1368">
        <v>0</v>
      </c>
      <c r="J188" s="1369">
        <v>0</v>
      </c>
      <c r="K188" s="1370" t="s">
        <v>1062</v>
      </c>
      <c r="L188" s="762">
        <v>0</v>
      </c>
      <c r="M188" s="1377">
        <v>0</v>
      </c>
      <c r="N188" s="1378">
        <v>0</v>
      </c>
      <c r="O188" s="1373">
        <v>0</v>
      </c>
      <c r="P188" s="1374" t="s">
        <v>1062</v>
      </c>
      <c r="Q188" s="1372">
        <v>0</v>
      </c>
      <c r="R188" s="8"/>
      <c r="S188" s="8"/>
      <c r="T188" s="919"/>
    </row>
    <row r="189" spans="1:20" ht="15">
      <c r="A189" s="58">
        <f>ROW()</f>
        <v>189</v>
      </c>
      <c r="B189" s="126"/>
      <c r="C189" s="426"/>
      <c r="D189" s="436"/>
      <c r="E189" s="757" t="s">
        <v>853</v>
      </c>
      <c r="F189" s="756" t="s">
        <v>1980</v>
      </c>
      <c r="G189" s="760"/>
      <c r="H189" s="1367">
        <v>0</v>
      </c>
      <c r="I189" s="1368">
        <v>0</v>
      </c>
      <c r="J189" s="1369">
        <v>0</v>
      </c>
      <c r="K189" s="1370" t="s">
        <v>1062</v>
      </c>
      <c r="L189" s="762">
        <v>0</v>
      </c>
      <c r="M189" s="1377">
        <v>0</v>
      </c>
      <c r="N189" s="1378">
        <v>0</v>
      </c>
      <c r="O189" s="1373">
        <v>0</v>
      </c>
      <c r="P189" s="1374" t="s">
        <v>1062</v>
      </c>
      <c r="Q189" s="1372">
        <v>0</v>
      </c>
      <c r="R189" s="8"/>
      <c r="S189" s="8"/>
      <c r="T189" s="919"/>
    </row>
    <row r="190" spans="1:20" ht="15">
      <c r="A190" s="58">
        <f>ROW()</f>
        <v>190</v>
      </c>
      <c r="B190" s="126"/>
      <c r="C190" s="426"/>
      <c r="D190" s="436"/>
      <c r="E190" s="757" t="s">
        <v>736</v>
      </c>
      <c r="F190" s="756" t="s">
        <v>1981</v>
      </c>
      <c r="G190" s="760"/>
      <c r="H190" s="1367">
        <v>0</v>
      </c>
      <c r="I190" s="1368">
        <v>0</v>
      </c>
      <c r="J190" s="1369">
        <v>1</v>
      </c>
      <c r="K190" s="1370" t="s">
        <v>1062</v>
      </c>
      <c r="L190" s="762">
        <v>0.2</v>
      </c>
      <c r="M190" s="1377">
        <v>0</v>
      </c>
      <c r="N190" s="1378">
        <v>0</v>
      </c>
      <c r="O190" s="1373">
        <v>0.33664728142899419</v>
      </c>
      <c r="P190" s="1374" t="s">
        <v>1062</v>
      </c>
      <c r="Q190" s="1372">
        <v>6.7329456285798839E-2</v>
      </c>
      <c r="R190" s="8"/>
      <c r="S190" s="8"/>
      <c r="T190" s="919"/>
    </row>
    <row r="191" spans="1:20" ht="15">
      <c r="A191" s="58">
        <f>ROW()</f>
        <v>191</v>
      </c>
      <c r="B191" s="126"/>
      <c r="C191" s="426"/>
      <c r="D191" s="436"/>
      <c r="E191" s="757" t="s">
        <v>1982</v>
      </c>
      <c r="F191" s="756" t="s">
        <v>1983</v>
      </c>
      <c r="G191" s="760"/>
      <c r="H191" s="1367">
        <v>0</v>
      </c>
      <c r="I191" s="1368">
        <v>0</v>
      </c>
      <c r="J191" s="1369">
        <v>1</v>
      </c>
      <c r="K191" s="1370" t="s">
        <v>1062</v>
      </c>
      <c r="L191" s="762">
        <v>0.2</v>
      </c>
      <c r="M191" s="1377">
        <v>0</v>
      </c>
      <c r="N191" s="1378">
        <v>0</v>
      </c>
      <c r="O191" s="1373">
        <v>0.34678099486099861</v>
      </c>
      <c r="P191" s="1374" t="s">
        <v>1062</v>
      </c>
      <c r="Q191" s="1372">
        <v>6.9356198972199717E-2</v>
      </c>
      <c r="R191" s="8"/>
      <c r="S191" s="8"/>
      <c r="T191" s="919"/>
    </row>
    <row r="192" spans="1:20" ht="15">
      <c r="A192" s="58">
        <f>ROW()</f>
        <v>192</v>
      </c>
      <c r="B192" s="126"/>
      <c r="C192" s="426"/>
      <c r="D192" s="436"/>
      <c r="E192" s="757" t="s">
        <v>1984</v>
      </c>
      <c r="F192" s="756" t="s">
        <v>1985</v>
      </c>
      <c r="G192" s="760"/>
      <c r="H192" s="1367">
        <v>2</v>
      </c>
      <c r="I192" s="1368">
        <v>0</v>
      </c>
      <c r="J192" s="1369">
        <v>0</v>
      </c>
      <c r="K192" s="1370" t="s">
        <v>1062</v>
      </c>
      <c r="L192" s="762">
        <v>0.4</v>
      </c>
      <c r="M192" s="1377">
        <v>6.3431699364760856</v>
      </c>
      <c r="N192" s="1378">
        <v>0</v>
      </c>
      <c r="O192" s="1373">
        <v>0</v>
      </c>
      <c r="P192" s="1374" t="s">
        <v>1062</v>
      </c>
      <c r="Q192" s="1372">
        <v>1.268633987295217</v>
      </c>
      <c r="R192" s="8"/>
      <c r="S192" s="8"/>
      <c r="T192" s="919"/>
    </row>
    <row r="193" spans="1:20" ht="15">
      <c r="A193" s="58">
        <f>ROW()</f>
        <v>193</v>
      </c>
      <c r="B193" s="126"/>
      <c r="C193" s="426"/>
      <c r="D193" s="436"/>
      <c r="E193" s="757" t="s">
        <v>1986</v>
      </c>
      <c r="F193" s="756" t="s">
        <v>1987</v>
      </c>
      <c r="G193" s="760"/>
      <c r="H193" s="1367">
        <v>2</v>
      </c>
      <c r="I193" s="1368">
        <v>0</v>
      </c>
      <c r="J193" s="1369">
        <v>0</v>
      </c>
      <c r="K193" s="1370" t="s">
        <v>1062</v>
      </c>
      <c r="L193" s="762">
        <v>0.4</v>
      </c>
      <c r="M193" s="1377">
        <v>2.9111608083701528</v>
      </c>
      <c r="N193" s="1378">
        <v>0</v>
      </c>
      <c r="O193" s="1373">
        <v>0</v>
      </c>
      <c r="P193" s="1374" t="s">
        <v>1062</v>
      </c>
      <c r="Q193" s="1372">
        <v>0.58223216167403058</v>
      </c>
      <c r="R193" s="8"/>
      <c r="S193" s="8"/>
      <c r="T193" s="919"/>
    </row>
    <row r="194" spans="1:20" ht="15">
      <c r="A194" s="58">
        <f>ROW()</f>
        <v>194</v>
      </c>
      <c r="B194" s="126"/>
      <c r="C194" s="426"/>
      <c r="D194" s="436"/>
      <c r="E194" s="757" t="s">
        <v>989</v>
      </c>
      <c r="F194" s="756" t="s">
        <v>1988</v>
      </c>
      <c r="G194" s="760"/>
      <c r="H194" s="1367">
        <v>0</v>
      </c>
      <c r="I194" s="1368">
        <v>0</v>
      </c>
      <c r="J194" s="1369">
        <v>0</v>
      </c>
      <c r="K194" s="1370" t="s">
        <v>1062</v>
      </c>
      <c r="L194" s="762">
        <v>0</v>
      </c>
      <c r="M194" s="1377">
        <v>0</v>
      </c>
      <c r="N194" s="1378">
        <v>0</v>
      </c>
      <c r="O194" s="1373">
        <v>0</v>
      </c>
      <c r="P194" s="1374" t="s">
        <v>1062</v>
      </c>
      <c r="Q194" s="1372">
        <v>0</v>
      </c>
      <c r="R194" s="8"/>
      <c r="S194" s="8"/>
      <c r="T194" s="919"/>
    </row>
    <row r="195" spans="1:20" ht="15">
      <c r="A195" s="58">
        <f>ROW()</f>
        <v>195</v>
      </c>
      <c r="B195" s="126"/>
      <c r="C195" s="426"/>
      <c r="D195" s="436"/>
      <c r="E195" s="757" t="s">
        <v>634</v>
      </c>
      <c r="F195" s="756" t="s">
        <v>1989</v>
      </c>
      <c r="G195" s="760"/>
      <c r="H195" s="1367">
        <v>0</v>
      </c>
      <c r="I195" s="1368">
        <v>0</v>
      </c>
      <c r="J195" s="1369">
        <v>0</v>
      </c>
      <c r="K195" s="1370" t="s">
        <v>1062</v>
      </c>
      <c r="L195" s="762">
        <v>0</v>
      </c>
      <c r="M195" s="1377">
        <v>0</v>
      </c>
      <c r="N195" s="1378">
        <v>0</v>
      </c>
      <c r="O195" s="1373">
        <v>0</v>
      </c>
      <c r="P195" s="1374" t="s">
        <v>1062</v>
      </c>
      <c r="Q195" s="1372">
        <v>0</v>
      </c>
      <c r="R195" s="8"/>
      <c r="S195" s="8"/>
      <c r="T195" s="919"/>
    </row>
    <row r="196" spans="1:20" ht="15">
      <c r="A196" s="58">
        <f>ROW()</f>
        <v>196</v>
      </c>
      <c r="B196" s="126"/>
      <c r="C196" s="426"/>
      <c r="D196" s="436"/>
      <c r="E196" s="757" t="s">
        <v>718</v>
      </c>
      <c r="F196" s="756" t="s">
        <v>1990</v>
      </c>
      <c r="G196" s="760"/>
      <c r="H196" s="1367">
        <v>0</v>
      </c>
      <c r="I196" s="1368">
        <v>0</v>
      </c>
      <c r="J196" s="1369">
        <v>0</v>
      </c>
      <c r="K196" s="1370" t="s">
        <v>1062</v>
      </c>
      <c r="L196" s="762">
        <v>0.2</v>
      </c>
      <c r="M196" s="1377">
        <v>0</v>
      </c>
      <c r="N196" s="1378">
        <v>0</v>
      </c>
      <c r="O196" s="1373">
        <v>0</v>
      </c>
      <c r="P196" s="1374" t="s">
        <v>1062</v>
      </c>
      <c r="Q196" s="1372">
        <v>0.1588601652341361</v>
      </c>
      <c r="R196" s="8"/>
      <c r="S196" s="8"/>
      <c r="T196" s="919"/>
    </row>
    <row r="197" spans="1:20" ht="15">
      <c r="A197" s="58">
        <f>ROW()</f>
        <v>197</v>
      </c>
      <c r="B197" s="126"/>
      <c r="C197" s="426"/>
      <c r="D197" s="436"/>
      <c r="E197" s="757" t="s">
        <v>1991</v>
      </c>
      <c r="F197" s="756" t="s">
        <v>1992</v>
      </c>
      <c r="G197" s="760"/>
      <c r="H197" s="1367">
        <v>0</v>
      </c>
      <c r="I197" s="1368">
        <v>0</v>
      </c>
      <c r="J197" s="1369">
        <v>0</v>
      </c>
      <c r="K197" s="1370" t="s">
        <v>1062</v>
      </c>
      <c r="L197" s="762">
        <v>0</v>
      </c>
      <c r="M197" s="1377">
        <v>0</v>
      </c>
      <c r="N197" s="1378">
        <v>0</v>
      </c>
      <c r="O197" s="1373">
        <v>0</v>
      </c>
      <c r="P197" s="1374" t="s">
        <v>1062</v>
      </c>
      <c r="Q197" s="1372">
        <v>0</v>
      </c>
      <c r="R197" s="8"/>
      <c r="S197" s="8"/>
      <c r="T197" s="919"/>
    </row>
    <row r="198" spans="1:20" ht="15">
      <c r="A198" s="58">
        <f>ROW()</f>
        <v>198</v>
      </c>
      <c r="B198" s="126"/>
      <c r="C198" s="426"/>
      <c r="D198" s="436"/>
      <c r="E198" s="757" t="s">
        <v>965</v>
      </c>
      <c r="F198" s="756" t="s">
        <v>1993</v>
      </c>
      <c r="G198" s="760"/>
      <c r="H198" s="1367">
        <v>1</v>
      </c>
      <c r="I198" s="1368">
        <v>0</v>
      </c>
      <c r="J198" s="1369">
        <v>1</v>
      </c>
      <c r="K198" s="1370" t="s">
        <v>1062</v>
      </c>
      <c r="L198" s="762">
        <v>0.4</v>
      </c>
      <c r="M198" s="1377">
        <v>95.793874426517121</v>
      </c>
      <c r="N198" s="1378">
        <v>0</v>
      </c>
      <c r="O198" s="1373">
        <v>1.250128812678067</v>
      </c>
      <c r="P198" s="1374" t="s">
        <v>1062</v>
      </c>
      <c r="Q198" s="1372">
        <v>19.408800647839037</v>
      </c>
      <c r="R198" s="8"/>
      <c r="S198" s="8"/>
      <c r="T198" s="919"/>
    </row>
    <row r="199" spans="1:20" ht="15">
      <c r="A199" s="58">
        <f>ROW()</f>
        <v>199</v>
      </c>
      <c r="B199" s="126"/>
      <c r="C199" s="426"/>
      <c r="D199" s="436"/>
      <c r="E199" s="757" t="s">
        <v>857</v>
      </c>
      <c r="F199" s="756" t="s">
        <v>1994</v>
      </c>
      <c r="G199" s="760"/>
      <c r="H199" s="1367">
        <v>0</v>
      </c>
      <c r="I199" s="1368">
        <v>0</v>
      </c>
      <c r="J199" s="1369">
        <v>0</v>
      </c>
      <c r="K199" s="1370" t="s">
        <v>1062</v>
      </c>
      <c r="L199" s="762">
        <v>0.4</v>
      </c>
      <c r="M199" s="1377">
        <v>0</v>
      </c>
      <c r="N199" s="1378">
        <v>0</v>
      </c>
      <c r="O199" s="1373">
        <v>0</v>
      </c>
      <c r="P199" s="1374" t="s">
        <v>1062</v>
      </c>
      <c r="Q199" s="1372">
        <v>0.71154753327446274</v>
      </c>
      <c r="R199" s="8"/>
      <c r="S199" s="8"/>
      <c r="T199" s="919"/>
    </row>
    <row r="200" spans="1:20" ht="15">
      <c r="A200" s="58">
        <f>ROW()</f>
        <v>200</v>
      </c>
      <c r="B200" s="126"/>
      <c r="C200" s="426"/>
      <c r="D200" s="436"/>
      <c r="E200" s="753"/>
      <c r="F200" s="754"/>
      <c r="G200" s="755"/>
      <c r="H200" s="1379"/>
      <c r="I200" s="1380"/>
      <c r="J200" s="1380"/>
      <c r="K200" s="1379"/>
      <c r="L200" s="763"/>
      <c r="M200" s="1381"/>
      <c r="N200" s="1382"/>
      <c r="O200" s="1382"/>
      <c r="P200" s="1383"/>
      <c r="Q200" s="1384"/>
      <c r="R200" s="8"/>
      <c r="S200" s="8"/>
      <c r="T200" s="919"/>
    </row>
    <row r="201" spans="1:20" ht="15">
      <c r="A201" s="58">
        <f>ROW()</f>
        <v>201</v>
      </c>
      <c r="B201" s="126"/>
      <c r="C201" s="426"/>
      <c r="D201" s="437"/>
      <c r="E201" s="778" t="s">
        <v>1995</v>
      </c>
      <c r="F201" s="449"/>
      <c r="G201" s="449"/>
      <c r="H201" s="450"/>
      <c r="I201" s="450"/>
      <c r="J201" s="450"/>
      <c r="K201" s="450"/>
      <c r="L201" s="12"/>
      <c r="M201" s="451"/>
      <c r="N201" s="451"/>
      <c r="O201" s="451"/>
      <c r="P201" s="451"/>
      <c r="Q201" s="451"/>
      <c r="R201" s="8"/>
      <c r="S201" s="8"/>
      <c r="T201" s="919"/>
    </row>
    <row r="202" spans="1:20" ht="15">
      <c r="A202" s="58">
        <f>ROW()</f>
        <v>202</v>
      </c>
      <c r="B202" s="126"/>
      <c r="C202" s="426"/>
      <c r="D202" s="437"/>
      <c r="E202" s="446" t="s">
        <v>1996</v>
      </c>
      <c r="F202" s="449"/>
      <c r="G202" s="449"/>
      <c r="H202" s="450"/>
      <c r="I202" s="450"/>
      <c r="J202" s="450"/>
      <c r="K202" s="450"/>
      <c r="L202" s="12"/>
      <c r="M202" s="451"/>
      <c r="N202" s="451"/>
      <c r="O202" s="451"/>
      <c r="P202" s="451"/>
      <c r="Q202" s="451"/>
      <c r="R202" s="8"/>
      <c r="S202" s="8"/>
      <c r="T202" s="919"/>
    </row>
    <row r="203" spans="1:20" ht="15">
      <c r="A203" s="58">
        <f>ROW()</f>
        <v>203</v>
      </c>
      <c r="B203" s="126"/>
      <c r="C203" s="427"/>
      <c r="D203" s="424"/>
      <c r="F203" s="420"/>
      <c r="G203" s="420"/>
      <c r="H203" s="420"/>
      <c r="I203" s="420"/>
      <c r="J203" s="422"/>
      <c r="K203" s="430"/>
      <c r="L203" s="420"/>
      <c r="M203" s="425"/>
      <c r="N203" s="425"/>
      <c r="O203" s="425"/>
      <c r="P203" s="425"/>
      <c r="Q203" s="425"/>
      <c r="R203" s="8"/>
      <c r="S203" s="8"/>
      <c r="T203" s="919"/>
    </row>
    <row r="204" spans="1:20" ht="26.25">
      <c r="A204" s="58">
        <f>ROW()</f>
        <v>204</v>
      </c>
      <c r="B204" s="9"/>
      <c r="C204" s="440"/>
      <c r="D204" s="441" t="s">
        <v>1997</v>
      </c>
      <c r="E204" s="363"/>
      <c r="F204" s="363"/>
      <c r="G204" s="363"/>
      <c r="H204" s="363"/>
      <c r="I204" s="363"/>
      <c r="J204" s="363"/>
      <c r="K204" s="1017" t="s">
        <v>198</v>
      </c>
      <c r="L204" s="12"/>
      <c r="M204" s="451"/>
      <c r="N204" s="451"/>
      <c r="O204" s="451"/>
      <c r="P204" s="1017" t="s">
        <v>198</v>
      </c>
      <c r="Q204" s="451"/>
      <c r="R204" s="8"/>
      <c r="S204" s="8"/>
      <c r="T204" s="919"/>
    </row>
    <row r="205" spans="1:20" ht="15.75">
      <c r="A205" s="58">
        <f>ROW()</f>
        <v>205</v>
      </c>
      <c r="B205" s="9"/>
      <c r="C205" s="442"/>
      <c r="D205" s="12"/>
      <c r="E205" s="443"/>
      <c r="F205" s="443"/>
      <c r="G205" s="443"/>
      <c r="H205" s="1635" t="s">
        <v>1768</v>
      </c>
      <c r="I205" s="1636"/>
      <c r="J205" s="1636"/>
      <c r="K205" s="1636"/>
      <c r="L205" s="1636"/>
      <c r="M205" s="1635" t="s">
        <v>1998</v>
      </c>
      <c r="N205" s="1636"/>
      <c r="O205" s="1636"/>
      <c r="P205" s="1636"/>
      <c r="Q205" s="1636"/>
      <c r="R205" s="8"/>
      <c r="S205" s="8"/>
      <c r="T205" s="919"/>
    </row>
    <row r="206" spans="1:20" ht="15.75">
      <c r="A206" s="58">
        <f>ROW()</f>
        <v>206</v>
      </c>
      <c r="B206" s="9"/>
      <c r="C206" s="442"/>
      <c r="D206" s="12"/>
      <c r="E206" s="1645" t="s">
        <v>1770</v>
      </c>
      <c r="F206" s="1645"/>
      <c r="G206" s="1645"/>
      <c r="H206" s="448" t="s">
        <v>1771</v>
      </c>
      <c r="I206" s="448" t="s">
        <v>1772</v>
      </c>
      <c r="J206" s="448" t="s">
        <v>1773</v>
      </c>
      <c r="K206" s="448" t="s">
        <v>1774</v>
      </c>
      <c r="L206" s="448" t="s">
        <v>1775</v>
      </c>
      <c r="M206" s="448" t="s">
        <v>1771</v>
      </c>
      <c r="N206" s="448" t="s">
        <v>1772</v>
      </c>
      <c r="O206" s="448" t="s">
        <v>1773</v>
      </c>
      <c r="P206" s="448" t="s">
        <v>1774</v>
      </c>
      <c r="Q206" s="448" t="s">
        <v>1775</v>
      </c>
      <c r="R206" s="8"/>
      <c r="S206" s="8"/>
      <c r="T206" s="919"/>
    </row>
    <row r="207" spans="1:20" ht="15" customHeight="1">
      <c r="A207" s="58">
        <f>ROW()</f>
        <v>207</v>
      </c>
      <c r="B207" s="126"/>
      <c r="C207" s="444"/>
      <c r="D207" s="13"/>
      <c r="E207" s="768" t="s">
        <v>742</v>
      </c>
      <c r="F207" s="765" t="s">
        <v>1999</v>
      </c>
      <c r="G207" s="1385"/>
      <c r="H207" s="1386">
        <v>0</v>
      </c>
      <c r="I207" s="1386">
        <v>0</v>
      </c>
      <c r="J207" s="1386">
        <v>0</v>
      </c>
      <c r="K207" s="1387" t="s">
        <v>1062</v>
      </c>
      <c r="L207" s="1388">
        <v>0</v>
      </c>
      <c r="M207" s="764">
        <v>0</v>
      </c>
      <c r="N207" s="1389">
        <v>0</v>
      </c>
      <c r="O207" s="1389">
        <v>0</v>
      </c>
      <c r="P207" s="1389" t="s">
        <v>1062</v>
      </c>
      <c r="Q207" s="1390">
        <v>0</v>
      </c>
      <c r="R207" s="8"/>
      <c r="S207" s="8"/>
      <c r="T207" s="919"/>
    </row>
    <row r="208" spans="1:20" ht="15" customHeight="1">
      <c r="A208" s="58">
        <f>ROW()</f>
        <v>208</v>
      </c>
      <c r="B208" s="126"/>
      <c r="C208" s="444"/>
      <c r="D208" s="13"/>
      <c r="E208" s="769" t="s">
        <v>927</v>
      </c>
      <c r="F208" s="766" t="s">
        <v>2000</v>
      </c>
      <c r="G208" s="1385"/>
      <c r="H208" s="1386">
        <v>3</v>
      </c>
      <c r="I208" s="1386">
        <v>0</v>
      </c>
      <c r="J208" s="1386">
        <v>3</v>
      </c>
      <c r="K208" s="1387" t="s">
        <v>1062</v>
      </c>
      <c r="L208" s="1388">
        <v>1.8</v>
      </c>
      <c r="M208" s="764">
        <v>12</v>
      </c>
      <c r="N208" s="1389">
        <v>0</v>
      </c>
      <c r="O208" s="1389">
        <v>20</v>
      </c>
      <c r="P208" s="1389" t="s">
        <v>1062</v>
      </c>
      <c r="Q208" s="1390">
        <v>71.599999999999994</v>
      </c>
      <c r="R208" s="8"/>
      <c r="S208" s="8"/>
      <c r="T208" s="919"/>
    </row>
    <row r="209" spans="1:20" ht="15" customHeight="1">
      <c r="A209" s="58">
        <f>ROW()</f>
        <v>209</v>
      </c>
      <c r="B209" s="126"/>
      <c r="C209" s="444"/>
      <c r="D209" s="13"/>
      <c r="E209" s="769" t="s">
        <v>2001</v>
      </c>
      <c r="F209" s="766" t="s">
        <v>2002</v>
      </c>
      <c r="G209" s="1385"/>
      <c r="H209" s="1386">
        <v>0</v>
      </c>
      <c r="I209" s="1386">
        <v>0</v>
      </c>
      <c r="J209" s="1386">
        <v>0</v>
      </c>
      <c r="K209" s="1387" t="s">
        <v>1062</v>
      </c>
      <c r="L209" s="1388">
        <v>0</v>
      </c>
      <c r="M209" s="764">
        <v>0</v>
      </c>
      <c r="N209" s="1389">
        <v>0</v>
      </c>
      <c r="O209" s="1389">
        <v>0</v>
      </c>
      <c r="P209" s="1389" t="s">
        <v>1062</v>
      </c>
      <c r="Q209" s="1390">
        <v>0</v>
      </c>
      <c r="R209" s="8"/>
      <c r="S209" s="8"/>
      <c r="T209" s="919"/>
    </row>
    <row r="210" spans="1:20" ht="15" customHeight="1">
      <c r="A210" s="58">
        <f>ROW()</f>
        <v>210</v>
      </c>
      <c r="B210" s="126"/>
      <c r="C210" s="444"/>
      <c r="D210" s="13"/>
      <c r="E210" s="769" t="s">
        <v>703</v>
      </c>
      <c r="F210" s="766" t="s">
        <v>2003</v>
      </c>
      <c r="G210" s="1385"/>
      <c r="H210" s="1386">
        <v>0</v>
      </c>
      <c r="I210" s="1386">
        <v>0</v>
      </c>
      <c r="J210" s="1386">
        <v>0</v>
      </c>
      <c r="K210" s="1387" t="s">
        <v>1062</v>
      </c>
      <c r="L210" s="1388">
        <v>0</v>
      </c>
      <c r="M210" s="764">
        <v>0</v>
      </c>
      <c r="N210" s="1389">
        <v>0</v>
      </c>
      <c r="O210" s="1389">
        <v>0</v>
      </c>
      <c r="P210" s="1389" t="s">
        <v>1062</v>
      </c>
      <c r="Q210" s="1390">
        <v>0</v>
      </c>
      <c r="R210" s="8"/>
      <c r="S210" s="8"/>
      <c r="T210" s="919"/>
    </row>
    <row r="211" spans="1:20" ht="15" customHeight="1">
      <c r="A211" s="58">
        <f>ROW()</f>
        <v>211</v>
      </c>
      <c r="B211" s="126"/>
      <c r="C211" s="444"/>
      <c r="D211" s="13"/>
      <c r="E211" s="769" t="s">
        <v>705</v>
      </c>
      <c r="F211" s="766" t="s">
        <v>2004</v>
      </c>
      <c r="G211" s="1385"/>
      <c r="H211" s="1386">
        <v>0</v>
      </c>
      <c r="I211" s="1386">
        <v>0</v>
      </c>
      <c r="J211" s="1386">
        <v>0</v>
      </c>
      <c r="K211" s="1387" t="s">
        <v>1062</v>
      </c>
      <c r="L211" s="1388">
        <v>0</v>
      </c>
      <c r="M211" s="764">
        <v>0</v>
      </c>
      <c r="N211" s="1389">
        <v>0</v>
      </c>
      <c r="O211" s="1389">
        <v>0</v>
      </c>
      <c r="P211" s="1389" t="s">
        <v>1062</v>
      </c>
      <c r="Q211" s="1390">
        <v>0</v>
      </c>
      <c r="R211" s="8"/>
      <c r="S211" s="8"/>
      <c r="T211" s="919"/>
    </row>
    <row r="212" spans="1:20" ht="15" customHeight="1">
      <c r="A212" s="58">
        <f>ROW()</f>
        <v>212</v>
      </c>
      <c r="B212" s="126"/>
      <c r="C212" s="444"/>
      <c r="D212" s="13"/>
      <c r="E212" s="769" t="s">
        <v>2005</v>
      </c>
      <c r="F212" s="766" t="s">
        <v>2006</v>
      </c>
      <c r="G212" s="1385"/>
      <c r="H212" s="1386">
        <v>0</v>
      </c>
      <c r="I212" s="1386">
        <v>1</v>
      </c>
      <c r="J212" s="1386">
        <v>0</v>
      </c>
      <c r="K212" s="1387" t="s">
        <v>1062</v>
      </c>
      <c r="L212" s="1388">
        <v>0.2</v>
      </c>
      <c r="M212" s="764">
        <v>0</v>
      </c>
      <c r="N212" s="1389">
        <v>89</v>
      </c>
      <c r="O212" s="1389">
        <v>0</v>
      </c>
      <c r="P212" s="1389" t="s">
        <v>1062</v>
      </c>
      <c r="Q212" s="1390">
        <v>17.8</v>
      </c>
      <c r="R212" s="8"/>
      <c r="S212" s="8"/>
      <c r="T212" s="919"/>
    </row>
    <row r="213" spans="1:20" ht="15" customHeight="1">
      <c r="A213" s="58">
        <f>ROW()</f>
        <v>213</v>
      </c>
      <c r="B213" s="126"/>
      <c r="C213" s="444"/>
      <c r="D213" s="13"/>
      <c r="E213" s="769" t="s">
        <v>929</v>
      </c>
      <c r="F213" s="766" t="s">
        <v>2007</v>
      </c>
      <c r="G213" s="1385"/>
      <c r="H213" s="1386">
        <v>3</v>
      </c>
      <c r="I213" s="1386">
        <v>1</v>
      </c>
      <c r="J213" s="1386">
        <v>1</v>
      </c>
      <c r="K213" s="1387" t="s">
        <v>1062</v>
      </c>
      <c r="L213" s="1388">
        <v>1.4</v>
      </c>
      <c r="M213" s="764">
        <v>157</v>
      </c>
      <c r="N213" s="1389">
        <v>96</v>
      </c>
      <c r="O213" s="1389">
        <v>3</v>
      </c>
      <c r="P213" s="1389" t="s">
        <v>1062</v>
      </c>
      <c r="Q213" s="1390">
        <v>53.6</v>
      </c>
      <c r="R213" s="8"/>
      <c r="S213" s="8"/>
      <c r="T213" s="919"/>
    </row>
    <row r="214" spans="1:20" ht="15" customHeight="1">
      <c r="A214" s="58">
        <f>ROW()</f>
        <v>214</v>
      </c>
      <c r="B214" s="126"/>
      <c r="C214" s="444"/>
      <c r="D214" s="13"/>
      <c r="E214" s="769" t="s">
        <v>2008</v>
      </c>
      <c r="F214" s="766" t="s">
        <v>2009</v>
      </c>
      <c r="G214" s="1385"/>
      <c r="H214" s="1386">
        <v>0</v>
      </c>
      <c r="I214" s="1386">
        <v>0</v>
      </c>
      <c r="J214" s="1386">
        <v>0</v>
      </c>
      <c r="K214" s="1387" t="s">
        <v>1062</v>
      </c>
      <c r="L214" s="1388">
        <v>0</v>
      </c>
      <c r="M214" s="764">
        <v>0</v>
      </c>
      <c r="N214" s="1389">
        <v>0</v>
      </c>
      <c r="O214" s="1389">
        <v>0</v>
      </c>
      <c r="P214" s="1389" t="s">
        <v>1062</v>
      </c>
      <c r="Q214" s="1390">
        <v>0</v>
      </c>
      <c r="R214" s="8"/>
      <c r="S214" s="8"/>
      <c r="T214" s="919"/>
    </row>
    <row r="215" spans="1:20" ht="15" customHeight="1">
      <c r="A215" s="58">
        <f>ROW()</f>
        <v>215</v>
      </c>
      <c r="B215" s="126"/>
      <c r="C215" s="444"/>
      <c r="D215" s="13"/>
      <c r="E215" s="769" t="s">
        <v>2010</v>
      </c>
      <c r="F215" s="766" t="s">
        <v>2011</v>
      </c>
      <c r="G215" s="1385"/>
      <c r="H215" s="1386">
        <v>0</v>
      </c>
      <c r="I215" s="1386">
        <v>0</v>
      </c>
      <c r="J215" s="1386">
        <v>0</v>
      </c>
      <c r="K215" s="1387" t="s">
        <v>1062</v>
      </c>
      <c r="L215" s="1388">
        <v>0</v>
      </c>
      <c r="M215" s="764">
        <v>0</v>
      </c>
      <c r="N215" s="1389">
        <v>0</v>
      </c>
      <c r="O215" s="1389">
        <v>0</v>
      </c>
      <c r="P215" s="1389" t="s">
        <v>1062</v>
      </c>
      <c r="Q215" s="1390">
        <v>0</v>
      </c>
      <c r="R215" s="8"/>
      <c r="S215" s="8"/>
      <c r="T215" s="919"/>
    </row>
    <row r="216" spans="1:20" ht="15" customHeight="1">
      <c r="A216" s="58">
        <f>ROW()</f>
        <v>216</v>
      </c>
      <c r="B216" s="126"/>
      <c r="C216" s="444"/>
      <c r="D216" s="13"/>
      <c r="E216" s="769" t="s">
        <v>2012</v>
      </c>
      <c r="F216" s="766" t="s">
        <v>2013</v>
      </c>
      <c r="G216" s="1385"/>
      <c r="H216" s="1386">
        <v>0</v>
      </c>
      <c r="I216" s="1386">
        <v>0</v>
      </c>
      <c r="J216" s="1386">
        <v>0</v>
      </c>
      <c r="K216" s="1387" t="s">
        <v>1062</v>
      </c>
      <c r="L216" s="1388">
        <v>0.2</v>
      </c>
      <c r="M216" s="764">
        <v>0</v>
      </c>
      <c r="N216" s="1389">
        <v>0</v>
      </c>
      <c r="O216" s="1389">
        <v>0</v>
      </c>
      <c r="P216" s="1389" t="s">
        <v>1062</v>
      </c>
      <c r="Q216" s="1390">
        <v>10.6</v>
      </c>
      <c r="R216" s="8"/>
      <c r="S216" s="8"/>
      <c r="T216" s="919"/>
    </row>
    <row r="217" spans="1:20" ht="15" customHeight="1">
      <c r="A217" s="58">
        <f>ROW()</f>
        <v>217</v>
      </c>
      <c r="B217" s="126"/>
      <c r="C217" s="444"/>
      <c r="D217" s="13"/>
      <c r="E217" s="769" t="s">
        <v>2014</v>
      </c>
      <c r="F217" s="766" t="s">
        <v>2015</v>
      </c>
      <c r="G217" s="1385"/>
      <c r="H217" s="1386">
        <v>0</v>
      </c>
      <c r="I217" s="1386">
        <v>0</v>
      </c>
      <c r="J217" s="1386">
        <v>0</v>
      </c>
      <c r="K217" s="1387" t="s">
        <v>1062</v>
      </c>
      <c r="L217" s="1388">
        <v>0.2</v>
      </c>
      <c r="M217" s="764">
        <v>0</v>
      </c>
      <c r="N217" s="1389">
        <v>0</v>
      </c>
      <c r="O217" s="1389">
        <v>0</v>
      </c>
      <c r="P217" s="1389" t="s">
        <v>1062</v>
      </c>
      <c r="Q217" s="1390">
        <v>32.799999999999997</v>
      </c>
      <c r="R217" s="8"/>
      <c r="S217" s="8"/>
      <c r="T217" s="919"/>
    </row>
    <row r="218" spans="1:20" ht="15" customHeight="1">
      <c r="A218" s="58">
        <f>ROW()</f>
        <v>218</v>
      </c>
      <c r="B218" s="126"/>
      <c r="C218" s="444"/>
      <c r="D218" s="13"/>
      <c r="E218" s="769" t="s">
        <v>720</v>
      </c>
      <c r="F218" s="766" t="s">
        <v>2016</v>
      </c>
      <c r="G218" s="1385"/>
      <c r="H218" s="1386">
        <v>0</v>
      </c>
      <c r="I218" s="1386">
        <v>0</v>
      </c>
      <c r="J218" s="1386">
        <v>1</v>
      </c>
      <c r="K218" s="1387" t="s">
        <v>1062</v>
      </c>
      <c r="L218" s="1388">
        <v>0.2</v>
      </c>
      <c r="M218" s="764">
        <v>0</v>
      </c>
      <c r="N218" s="1389">
        <v>0</v>
      </c>
      <c r="O218" s="1389">
        <v>133</v>
      </c>
      <c r="P218" s="1389" t="s">
        <v>1062</v>
      </c>
      <c r="Q218" s="1390">
        <v>26.6</v>
      </c>
      <c r="R218" s="8"/>
      <c r="S218" s="8"/>
      <c r="T218" s="919"/>
    </row>
    <row r="219" spans="1:20" ht="15" customHeight="1">
      <c r="A219" s="58">
        <f>ROW()</f>
        <v>219</v>
      </c>
      <c r="B219" s="126"/>
      <c r="C219" s="444"/>
      <c r="D219" s="13"/>
      <c r="E219" s="769" t="s">
        <v>2017</v>
      </c>
      <c r="F219" s="766" t="s">
        <v>2018</v>
      </c>
      <c r="G219" s="1385"/>
      <c r="H219" s="1386">
        <v>0</v>
      </c>
      <c r="I219" s="1386">
        <v>0</v>
      </c>
      <c r="J219" s="1386">
        <v>0</v>
      </c>
      <c r="K219" s="1387" t="s">
        <v>1062</v>
      </c>
      <c r="L219" s="1388">
        <v>0</v>
      </c>
      <c r="M219" s="764">
        <v>0</v>
      </c>
      <c r="N219" s="1389">
        <v>0</v>
      </c>
      <c r="O219" s="1389">
        <v>0</v>
      </c>
      <c r="P219" s="1389" t="s">
        <v>1062</v>
      </c>
      <c r="Q219" s="1390">
        <v>0</v>
      </c>
      <c r="R219" s="8"/>
      <c r="S219" s="8"/>
      <c r="T219" s="919"/>
    </row>
    <row r="220" spans="1:20" ht="15" customHeight="1">
      <c r="A220" s="58">
        <f>ROW()</f>
        <v>220</v>
      </c>
      <c r="B220" s="126"/>
      <c r="C220" s="444"/>
      <c r="D220" s="13"/>
      <c r="E220" s="769" t="s">
        <v>2019</v>
      </c>
      <c r="F220" s="766" t="s">
        <v>2020</v>
      </c>
      <c r="G220" s="1385"/>
      <c r="H220" s="1386">
        <v>0</v>
      </c>
      <c r="I220" s="1386">
        <v>0</v>
      </c>
      <c r="J220" s="1386">
        <v>0</v>
      </c>
      <c r="K220" s="1387" t="s">
        <v>1062</v>
      </c>
      <c r="L220" s="1388">
        <v>0.2</v>
      </c>
      <c r="M220" s="764">
        <v>0</v>
      </c>
      <c r="N220" s="1389">
        <v>0</v>
      </c>
      <c r="O220" s="1389">
        <v>0</v>
      </c>
      <c r="P220" s="1389" t="s">
        <v>1062</v>
      </c>
      <c r="Q220" s="1390">
        <v>25.2</v>
      </c>
      <c r="R220" s="8"/>
      <c r="S220" s="8"/>
      <c r="T220" s="919"/>
    </row>
    <row r="221" spans="1:20" ht="15" customHeight="1">
      <c r="A221" s="58">
        <f>ROW()</f>
        <v>221</v>
      </c>
      <c r="B221" s="126"/>
      <c r="C221" s="444"/>
      <c r="D221" s="13"/>
      <c r="E221" s="769" t="s">
        <v>906</v>
      </c>
      <c r="F221" s="766" t="s">
        <v>2021</v>
      </c>
      <c r="G221" s="1385"/>
      <c r="H221" s="1386">
        <v>1</v>
      </c>
      <c r="I221" s="1386">
        <v>0</v>
      </c>
      <c r="J221" s="1386">
        <v>0</v>
      </c>
      <c r="K221" s="1387" t="s">
        <v>1062</v>
      </c>
      <c r="L221" s="1388">
        <v>0.6</v>
      </c>
      <c r="M221" s="764">
        <v>3</v>
      </c>
      <c r="N221" s="1389">
        <v>0</v>
      </c>
      <c r="O221" s="1389">
        <v>0</v>
      </c>
      <c r="P221" s="1389" t="s">
        <v>1062</v>
      </c>
      <c r="Q221" s="1390">
        <v>4.4000000000000004</v>
      </c>
      <c r="R221" s="8"/>
      <c r="S221" s="8"/>
      <c r="T221" s="919"/>
    </row>
    <row r="222" spans="1:20" ht="15" customHeight="1">
      <c r="A222" s="58">
        <f>ROW()</f>
        <v>222</v>
      </c>
      <c r="B222" s="126"/>
      <c r="C222" s="444"/>
      <c r="D222" s="13"/>
      <c r="E222" s="769" t="s">
        <v>2022</v>
      </c>
      <c r="F222" s="766" t="s">
        <v>2023</v>
      </c>
      <c r="G222" s="1385"/>
      <c r="H222" s="1386">
        <v>0</v>
      </c>
      <c r="I222" s="1386">
        <v>0</v>
      </c>
      <c r="J222" s="1386">
        <v>0</v>
      </c>
      <c r="K222" s="1387" t="s">
        <v>1062</v>
      </c>
      <c r="L222" s="1388">
        <v>0</v>
      </c>
      <c r="M222" s="764">
        <v>0</v>
      </c>
      <c r="N222" s="1389">
        <v>0</v>
      </c>
      <c r="O222" s="1389">
        <v>0</v>
      </c>
      <c r="P222" s="1389" t="s">
        <v>1062</v>
      </c>
      <c r="Q222" s="1390">
        <v>0</v>
      </c>
      <c r="R222" s="8"/>
      <c r="S222" s="8"/>
      <c r="T222" s="919"/>
    </row>
    <row r="223" spans="1:20" ht="15" customHeight="1">
      <c r="A223" s="58">
        <f>ROW()</f>
        <v>223</v>
      </c>
      <c r="B223" s="126"/>
      <c r="C223" s="444"/>
      <c r="D223" s="13"/>
      <c r="E223" s="769" t="s">
        <v>746</v>
      </c>
      <c r="F223" s="766" t="s">
        <v>2024</v>
      </c>
      <c r="G223" s="1385"/>
      <c r="H223" s="1386">
        <v>0</v>
      </c>
      <c r="I223" s="1386">
        <v>0</v>
      </c>
      <c r="J223" s="1386">
        <v>1</v>
      </c>
      <c r="K223" s="1387" t="s">
        <v>1062</v>
      </c>
      <c r="L223" s="1388">
        <v>0.2</v>
      </c>
      <c r="M223" s="764">
        <v>0</v>
      </c>
      <c r="N223" s="1389">
        <v>0</v>
      </c>
      <c r="O223" s="1389">
        <v>35</v>
      </c>
      <c r="P223" s="1389" t="s">
        <v>1062</v>
      </c>
      <c r="Q223" s="1390">
        <v>7</v>
      </c>
      <c r="R223" s="8"/>
      <c r="S223" s="8"/>
      <c r="T223" s="919"/>
    </row>
    <row r="224" spans="1:20" ht="15" customHeight="1">
      <c r="A224" s="58">
        <f>ROW()</f>
        <v>224</v>
      </c>
      <c r="B224" s="126"/>
      <c r="C224" s="444"/>
      <c r="D224" s="13"/>
      <c r="E224" s="769" t="s">
        <v>2025</v>
      </c>
      <c r="F224" s="766" t="s">
        <v>2026</v>
      </c>
      <c r="G224" s="1385"/>
      <c r="H224" s="1386">
        <v>0</v>
      </c>
      <c r="I224" s="1386">
        <v>0</v>
      </c>
      <c r="J224" s="1386">
        <v>0</v>
      </c>
      <c r="K224" s="1387" t="s">
        <v>1062</v>
      </c>
      <c r="L224" s="1388">
        <v>0</v>
      </c>
      <c r="M224" s="764">
        <v>0</v>
      </c>
      <c r="N224" s="1389">
        <v>0</v>
      </c>
      <c r="O224" s="1389">
        <v>0</v>
      </c>
      <c r="P224" s="1389" t="s">
        <v>1062</v>
      </c>
      <c r="Q224" s="1390">
        <v>0</v>
      </c>
      <c r="R224" s="8"/>
      <c r="S224" s="8"/>
      <c r="T224" s="919"/>
    </row>
    <row r="225" spans="1:20" ht="15" customHeight="1">
      <c r="A225" s="58">
        <f>ROW()</f>
        <v>225</v>
      </c>
      <c r="B225" s="126"/>
      <c r="C225" s="444"/>
      <c r="D225" s="13"/>
      <c r="E225" s="769" t="s">
        <v>709</v>
      </c>
      <c r="F225" s="766" t="s">
        <v>2027</v>
      </c>
      <c r="G225" s="1385"/>
      <c r="H225" s="1386">
        <v>2</v>
      </c>
      <c r="I225" s="1386">
        <v>0</v>
      </c>
      <c r="J225" s="1386">
        <v>0</v>
      </c>
      <c r="K225" s="1387" t="s">
        <v>1062</v>
      </c>
      <c r="L225" s="1388">
        <v>0.4</v>
      </c>
      <c r="M225" s="764">
        <v>24291</v>
      </c>
      <c r="N225" s="1389">
        <v>0</v>
      </c>
      <c r="O225" s="1389">
        <v>0</v>
      </c>
      <c r="P225" s="1389" t="s">
        <v>1062</v>
      </c>
      <c r="Q225" s="1390">
        <v>4858.2</v>
      </c>
      <c r="R225" s="8"/>
      <c r="S225" s="8"/>
      <c r="T225" s="919"/>
    </row>
    <row r="226" spans="1:20" ht="15" customHeight="1">
      <c r="A226" s="58">
        <f>ROW()</f>
        <v>226</v>
      </c>
      <c r="B226" s="126"/>
      <c r="C226" s="444"/>
      <c r="D226" s="13"/>
      <c r="E226" s="769" t="s">
        <v>2028</v>
      </c>
      <c r="F226" s="766" t="s">
        <v>2029</v>
      </c>
      <c r="G226" s="1385"/>
      <c r="H226" s="1386">
        <v>0</v>
      </c>
      <c r="I226" s="1386">
        <v>0</v>
      </c>
      <c r="J226" s="1386">
        <v>1</v>
      </c>
      <c r="K226" s="1387" t="s">
        <v>1062</v>
      </c>
      <c r="L226" s="1388">
        <v>0.2</v>
      </c>
      <c r="M226" s="764">
        <v>0</v>
      </c>
      <c r="N226" s="1389">
        <v>0</v>
      </c>
      <c r="O226" s="1389">
        <v>131</v>
      </c>
      <c r="P226" s="1389" t="s">
        <v>1062</v>
      </c>
      <c r="Q226" s="1390">
        <v>26.2</v>
      </c>
      <c r="R226" s="8"/>
      <c r="S226" s="8"/>
      <c r="T226" s="919"/>
    </row>
    <row r="227" spans="1:20" ht="15" customHeight="1">
      <c r="A227" s="58">
        <f>ROW()</f>
        <v>227</v>
      </c>
      <c r="B227" s="126"/>
      <c r="C227" s="444"/>
      <c r="D227" s="13"/>
      <c r="E227" s="769" t="s">
        <v>2030</v>
      </c>
      <c r="F227" s="766" t="s">
        <v>2031</v>
      </c>
      <c r="G227" s="1385"/>
      <c r="H227" s="1386">
        <v>0</v>
      </c>
      <c r="I227" s="1386">
        <v>0</v>
      </c>
      <c r="J227" s="1386">
        <v>0</v>
      </c>
      <c r="K227" s="1387" t="s">
        <v>1062</v>
      </c>
      <c r="L227" s="1388">
        <v>0</v>
      </c>
      <c r="M227" s="764">
        <v>0</v>
      </c>
      <c r="N227" s="1389">
        <v>0</v>
      </c>
      <c r="O227" s="1389">
        <v>0</v>
      </c>
      <c r="P227" s="1389" t="s">
        <v>1062</v>
      </c>
      <c r="Q227" s="1390">
        <v>0</v>
      </c>
      <c r="R227" s="8"/>
      <c r="S227" s="8"/>
      <c r="T227" s="919"/>
    </row>
    <row r="228" spans="1:20" ht="15" customHeight="1">
      <c r="A228" s="58">
        <f>ROW()</f>
        <v>228</v>
      </c>
      <c r="B228" s="126"/>
      <c r="C228" s="444"/>
      <c r="D228" s="13"/>
      <c r="E228" s="769" t="s">
        <v>910</v>
      </c>
      <c r="F228" s="766" t="s">
        <v>2032</v>
      </c>
      <c r="G228" s="1385"/>
      <c r="H228" s="1386">
        <v>0</v>
      </c>
      <c r="I228" s="1386">
        <v>0</v>
      </c>
      <c r="J228" s="1386">
        <v>0</v>
      </c>
      <c r="K228" s="1387" t="s">
        <v>1062</v>
      </c>
      <c r="L228" s="1388">
        <v>0.2</v>
      </c>
      <c r="M228" s="764">
        <v>0</v>
      </c>
      <c r="N228" s="1389">
        <v>0</v>
      </c>
      <c r="O228" s="1389">
        <v>0</v>
      </c>
      <c r="P228" s="1389" t="s">
        <v>1062</v>
      </c>
      <c r="Q228" s="1390">
        <v>3</v>
      </c>
      <c r="R228" s="8"/>
      <c r="S228" s="8"/>
      <c r="T228" s="919"/>
    </row>
    <row r="229" spans="1:20" ht="15" customHeight="1">
      <c r="A229" s="58">
        <f>ROW()</f>
        <v>229</v>
      </c>
      <c r="B229" s="126"/>
      <c r="C229" s="444"/>
      <c r="D229" s="13"/>
      <c r="E229" s="769" t="s">
        <v>748</v>
      </c>
      <c r="F229" s="766" t="s">
        <v>2033</v>
      </c>
      <c r="G229" s="1385"/>
      <c r="H229" s="1386">
        <v>0</v>
      </c>
      <c r="I229" s="1386">
        <v>2</v>
      </c>
      <c r="J229" s="1386">
        <v>1</v>
      </c>
      <c r="K229" s="1387" t="s">
        <v>1062</v>
      </c>
      <c r="L229" s="1388">
        <v>1</v>
      </c>
      <c r="M229" s="764">
        <v>0</v>
      </c>
      <c r="N229" s="1389">
        <v>412</v>
      </c>
      <c r="O229" s="1389">
        <v>158</v>
      </c>
      <c r="P229" s="1389" t="s">
        <v>1062</v>
      </c>
      <c r="Q229" s="1390">
        <v>175.6</v>
      </c>
      <c r="R229" s="8"/>
      <c r="S229" s="8"/>
      <c r="T229" s="919"/>
    </row>
    <row r="230" spans="1:20" ht="15" customHeight="1">
      <c r="A230" s="58">
        <f>ROW()</f>
        <v>230</v>
      </c>
      <c r="B230" s="126"/>
      <c r="C230" s="444"/>
      <c r="D230" s="13"/>
      <c r="E230" s="769" t="s">
        <v>764</v>
      </c>
      <c r="F230" s="766" t="s">
        <v>2034</v>
      </c>
      <c r="G230" s="1385"/>
      <c r="H230" s="1386">
        <v>0</v>
      </c>
      <c r="I230" s="1386">
        <v>0</v>
      </c>
      <c r="J230" s="1386">
        <v>1</v>
      </c>
      <c r="K230" s="1387" t="s">
        <v>1062</v>
      </c>
      <c r="L230" s="1388">
        <v>0.2</v>
      </c>
      <c r="M230" s="764">
        <v>0</v>
      </c>
      <c r="N230" s="1389">
        <v>0</v>
      </c>
      <c r="O230" s="1389">
        <v>549</v>
      </c>
      <c r="P230" s="1389" t="s">
        <v>1062</v>
      </c>
      <c r="Q230" s="1390">
        <v>109.8</v>
      </c>
      <c r="R230" s="8"/>
      <c r="S230" s="8"/>
      <c r="T230" s="919"/>
    </row>
    <row r="231" spans="1:20" ht="15" customHeight="1">
      <c r="A231" s="58">
        <f>ROW()</f>
        <v>231</v>
      </c>
      <c r="B231" s="126"/>
      <c r="C231" s="444"/>
      <c r="D231" s="13"/>
      <c r="E231" s="769" t="s">
        <v>778</v>
      </c>
      <c r="F231" s="766" t="s">
        <v>2035</v>
      </c>
      <c r="G231" s="1385"/>
      <c r="H231" s="1386">
        <v>0</v>
      </c>
      <c r="I231" s="1386">
        <v>0</v>
      </c>
      <c r="J231" s="1386">
        <v>0</v>
      </c>
      <c r="K231" s="1387" t="s">
        <v>1062</v>
      </c>
      <c r="L231" s="1388">
        <v>0</v>
      </c>
      <c r="M231" s="764">
        <v>0</v>
      </c>
      <c r="N231" s="1389">
        <v>0</v>
      </c>
      <c r="O231" s="1389">
        <v>0</v>
      </c>
      <c r="P231" s="1389" t="s">
        <v>1062</v>
      </c>
      <c r="Q231" s="1390">
        <v>0</v>
      </c>
      <c r="R231" s="8"/>
      <c r="S231" s="8"/>
      <c r="T231" s="919"/>
    </row>
    <row r="232" spans="1:20" ht="15" customHeight="1">
      <c r="A232" s="58">
        <f>ROW()</f>
        <v>232</v>
      </c>
      <c r="B232" s="126"/>
      <c r="C232" s="444"/>
      <c r="D232" s="13"/>
      <c r="E232" s="769" t="s">
        <v>711</v>
      </c>
      <c r="F232" s="766" t="s">
        <v>2036</v>
      </c>
      <c r="G232" s="1385"/>
      <c r="H232" s="1386">
        <v>0</v>
      </c>
      <c r="I232" s="1386">
        <v>0</v>
      </c>
      <c r="J232" s="1386">
        <v>0</v>
      </c>
      <c r="K232" s="1387" t="s">
        <v>1062</v>
      </c>
      <c r="L232" s="1388">
        <v>0</v>
      </c>
      <c r="M232" s="764">
        <v>0</v>
      </c>
      <c r="N232" s="1389">
        <v>0</v>
      </c>
      <c r="O232" s="1389">
        <v>0</v>
      </c>
      <c r="P232" s="1389" t="s">
        <v>1062</v>
      </c>
      <c r="Q232" s="1390">
        <v>0</v>
      </c>
      <c r="R232" s="8"/>
      <c r="S232" s="8"/>
      <c r="T232" s="919"/>
    </row>
    <row r="233" spans="1:20" ht="15" customHeight="1">
      <c r="A233" s="58">
        <f>ROW()</f>
        <v>233</v>
      </c>
      <c r="B233" s="126"/>
      <c r="C233" s="444"/>
      <c r="D233" s="13"/>
      <c r="E233" s="769" t="s">
        <v>713</v>
      </c>
      <c r="F233" s="766" t="s">
        <v>2037</v>
      </c>
      <c r="G233" s="1385"/>
      <c r="H233" s="1386">
        <v>4</v>
      </c>
      <c r="I233" s="1386">
        <v>0</v>
      </c>
      <c r="J233" s="1386">
        <v>0</v>
      </c>
      <c r="K233" s="1387" t="s">
        <v>1062</v>
      </c>
      <c r="L233" s="1388">
        <v>0.8</v>
      </c>
      <c r="M233" s="764">
        <v>118</v>
      </c>
      <c r="N233" s="1389">
        <v>0</v>
      </c>
      <c r="O233" s="1389">
        <v>0</v>
      </c>
      <c r="P233" s="1389" t="s">
        <v>1062</v>
      </c>
      <c r="Q233" s="1390">
        <v>23.6</v>
      </c>
      <c r="R233" s="8"/>
      <c r="S233" s="8"/>
      <c r="T233" s="919"/>
    </row>
    <row r="234" spans="1:20" ht="15" customHeight="1">
      <c r="A234" s="58">
        <f>ROW()</f>
        <v>234</v>
      </c>
      <c r="B234" s="126"/>
      <c r="C234" s="444"/>
      <c r="D234" s="13"/>
      <c r="E234" s="769" t="s">
        <v>715</v>
      </c>
      <c r="F234" s="766" t="s">
        <v>2038</v>
      </c>
      <c r="G234" s="1385"/>
      <c r="H234" s="1386">
        <v>0</v>
      </c>
      <c r="I234" s="1386">
        <v>0</v>
      </c>
      <c r="J234" s="1386">
        <v>0</v>
      </c>
      <c r="K234" s="1387" t="s">
        <v>1062</v>
      </c>
      <c r="L234" s="1388">
        <v>0.2</v>
      </c>
      <c r="M234" s="764">
        <v>0</v>
      </c>
      <c r="N234" s="1389">
        <v>0</v>
      </c>
      <c r="O234" s="1389">
        <v>0</v>
      </c>
      <c r="P234" s="1389" t="s">
        <v>1062</v>
      </c>
      <c r="Q234" s="1390">
        <v>5.6</v>
      </c>
      <c r="R234" s="8"/>
      <c r="S234" s="8"/>
      <c r="T234" s="919"/>
    </row>
    <row r="235" spans="1:20" ht="15" customHeight="1">
      <c r="A235" s="58">
        <f>ROW()</f>
        <v>235</v>
      </c>
      <c r="B235" s="126"/>
      <c r="C235" s="444"/>
      <c r="D235" s="13"/>
      <c r="E235" s="769" t="s">
        <v>750</v>
      </c>
      <c r="F235" s="766" t="s">
        <v>2039</v>
      </c>
      <c r="G235" s="1385"/>
      <c r="H235" s="1386">
        <v>0</v>
      </c>
      <c r="I235" s="1386">
        <v>0</v>
      </c>
      <c r="J235" s="1386">
        <v>0</v>
      </c>
      <c r="K235" s="1387" t="s">
        <v>1062</v>
      </c>
      <c r="L235" s="1388">
        <v>0</v>
      </c>
      <c r="M235" s="764">
        <v>0</v>
      </c>
      <c r="N235" s="1389">
        <v>0</v>
      </c>
      <c r="O235" s="1389">
        <v>0</v>
      </c>
      <c r="P235" s="1389" t="s">
        <v>1062</v>
      </c>
      <c r="Q235" s="1390">
        <v>0</v>
      </c>
      <c r="R235" s="8"/>
      <c r="S235" s="8"/>
      <c r="T235" s="919"/>
    </row>
    <row r="236" spans="1:20" ht="15" customHeight="1">
      <c r="A236" s="58">
        <f>ROW()</f>
        <v>236</v>
      </c>
      <c r="B236" s="126"/>
      <c r="C236" s="444"/>
      <c r="D236" s="13"/>
      <c r="E236" s="769" t="s">
        <v>2040</v>
      </c>
      <c r="F236" s="766" t="s">
        <v>2041</v>
      </c>
      <c r="G236" s="1385"/>
      <c r="H236" s="1386">
        <v>0</v>
      </c>
      <c r="I236" s="1386">
        <v>0</v>
      </c>
      <c r="J236" s="1386">
        <v>0</v>
      </c>
      <c r="K236" s="1387" t="s">
        <v>1062</v>
      </c>
      <c r="L236" s="1388">
        <v>0.2</v>
      </c>
      <c r="M236" s="764">
        <v>0</v>
      </c>
      <c r="N236" s="1389">
        <v>0</v>
      </c>
      <c r="O236" s="1389">
        <v>0</v>
      </c>
      <c r="P236" s="1389" t="s">
        <v>1062</v>
      </c>
      <c r="Q236" s="1390">
        <v>7.4</v>
      </c>
      <c r="R236" s="8"/>
      <c r="S236" s="8"/>
      <c r="T236" s="919"/>
    </row>
    <row r="237" spans="1:20" ht="15" customHeight="1">
      <c r="A237" s="58">
        <f>ROW()</f>
        <v>237</v>
      </c>
      <c r="B237" s="126"/>
      <c r="C237" s="444"/>
      <c r="D237" s="13"/>
      <c r="E237" s="769" t="s">
        <v>2042</v>
      </c>
      <c r="F237" s="766" t="s">
        <v>2043</v>
      </c>
      <c r="G237" s="1385"/>
      <c r="H237" s="1386">
        <v>0</v>
      </c>
      <c r="I237" s="1386">
        <v>0</v>
      </c>
      <c r="J237" s="1386">
        <v>0</v>
      </c>
      <c r="K237" s="1387" t="s">
        <v>1062</v>
      </c>
      <c r="L237" s="1388">
        <v>0</v>
      </c>
      <c r="M237" s="764">
        <v>0</v>
      </c>
      <c r="N237" s="1389">
        <v>0</v>
      </c>
      <c r="O237" s="1389">
        <v>0</v>
      </c>
      <c r="P237" s="1389" t="s">
        <v>1062</v>
      </c>
      <c r="Q237" s="1390">
        <v>0</v>
      </c>
      <c r="R237" s="8"/>
      <c r="S237" s="8"/>
      <c r="T237" s="919"/>
    </row>
    <row r="238" spans="1:20" ht="15" customHeight="1">
      <c r="A238" s="58">
        <f>ROW()</f>
        <v>238</v>
      </c>
      <c r="B238" s="126"/>
      <c r="C238" s="444"/>
      <c r="D238" s="13"/>
      <c r="E238" s="769" t="s">
        <v>2044</v>
      </c>
      <c r="F238" s="766" t="s">
        <v>2045</v>
      </c>
      <c r="G238" s="1385"/>
      <c r="H238" s="1386">
        <v>0</v>
      </c>
      <c r="I238" s="1386">
        <v>0</v>
      </c>
      <c r="J238" s="1386">
        <v>2</v>
      </c>
      <c r="K238" s="1387" t="s">
        <v>1062</v>
      </c>
      <c r="L238" s="1388">
        <v>0.4</v>
      </c>
      <c r="M238" s="764">
        <v>0</v>
      </c>
      <c r="N238" s="1389">
        <v>0</v>
      </c>
      <c r="O238" s="1389">
        <v>650</v>
      </c>
      <c r="P238" s="1389" t="s">
        <v>1062</v>
      </c>
      <c r="Q238" s="1390">
        <v>130</v>
      </c>
      <c r="R238" s="8"/>
      <c r="S238" s="8"/>
      <c r="T238" s="919"/>
    </row>
    <row r="239" spans="1:20" ht="15" customHeight="1">
      <c r="A239" s="58">
        <f>ROW()</f>
        <v>239</v>
      </c>
      <c r="B239" s="126"/>
      <c r="C239" s="444"/>
      <c r="D239" s="13"/>
      <c r="E239" s="769" t="s">
        <v>2046</v>
      </c>
      <c r="F239" s="766" t="s">
        <v>2047</v>
      </c>
      <c r="G239" s="1385"/>
      <c r="H239" s="1386">
        <v>0</v>
      </c>
      <c r="I239" s="1386">
        <v>0</v>
      </c>
      <c r="J239" s="1386">
        <v>0</v>
      </c>
      <c r="K239" s="1387" t="s">
        <v>1062</v>
      </c>
      <c r="L239" s="1388">
        <v>0</v>
      </c>
      <c r="M239" s="764">
        <v>0</v>
      </c>
      <c r="N239" s="1389">
        <v>0</v>
      </c>
      <c r="O239" s="1389">
        <v>0</v>
      </c>
      <c r="P239" s="1389" t="s">
        <v>1062</v>
      </c>
      <c r="Q239" s="1390">
        <v>0</v>
      </c>
      <c r="R239" s="8"/>
      <c r="S239" s="8"/>
      <c r="T239" s="919"/>
    </row>
    <row r="240" spans="1:20" ht="15" customHeight="1">
      <c r="A240" s="58">
        <f>ROW()</f>
        <v>240</v>
      </c>
      <c r="B240" s="126"/>
      <c r="C240" s="444"/>
      <c r="D240" s="13"/>
      <c r="E240" s="769" t="s">
        <v>2048</v>
      </c>
      <c r="F240" s="766" t="s">
        <v>2049</v>
      </c>
      <c r="G240" s="1385"/>
      <c r="H240" s="1386">
        <v>0</v>
      </c>
      <c r="I240" s="1386">
        <v>0</v>
      </c>
      <c r="J240" s="1386">
        <v>0</v>
      </c>
      <c r="K240" s="1387" t="s">
        <v>1062</v>
      </c>
      <c r="L240" s="1388">
        <v>0</v>
      </c>
      <c r="M240" s="764">
        <v>0</v>
      </c>
      <c r="N240" s="1389">
        <v>0</v>
      </c>
      <c r="O240" s="1389">
        <v>0</v>
      </c>
      <c r="P240" s="1389" t="s">
        <v>1062</v>
      </c>
      <c r="Q240" s="1390">
        <v>0</v>
      </c>
      <c r="R240" s="8"/>
      <c r="S240" s="8"/>
      <c r="T240" s="919"/>
    </row>
    <row r="241" spans="1:20" ht="15" customHeight="1">
      <c r="A241" s="58">
        <f>ROW()</f>
        <v>241</v>
      </c>
      <c r="B241" s="126"/>
      <c r="C241" s="444"/>
      <c r="D241" s="13"/>
      <c r="E241" s="769" t="s">
        <v>660</v>
      </c>
      <c r="F241" s="766" t="s">
        <v>2050</v>
      </c>
      <c r="G241" s="1385"/>
      <c r="H241" s="1386">
        <v>4</v>
      </c>
      <c r="I241" s="1386">
        <v>1</v>
      </c>
      <c r="J241" s="1386">
        <v>1</v>
      </c>
      <c r="K241" s="1387" t="s">
        <v>1062</v>
      </c>
      <c r="L241" s="1388">
        <v>1.4</v>
      </c>
      <c r="M241" s="764">
        <v>548</v>
      </c>
      <c r="N241" s="1389">
        <v>14</v>
      </c>
      <c r="O241" s="1389">
        <v>205</v>
      </c>
      <c r="P241" s="1389" t="s">
        <v>1062</v>
      </c>
      <c r="Q241" s="1390">
        <v>475.8</v>
      </c>
      <c r="R241" s="8"/>
      <c r="S241" s="8"/>
      <c r="T241" s="919"/>
    </row>
    <row r="242" spans="1:20" ht="15" customHeight="1">
      <c r="A242" s="58">
        <f>ROW()</f>
        <v>242</v>
      </c>
      <c r="B242" s="126"/>
      <c r="C242" s="444"/>
      <c r="D242" s="13"/>
      <c r="E242" s="769" t="s">
        <v>2051</v>
      </c>
      <c r="F242" s="766" t="s">
        <v>2052</v>
      </c>
      <c r="G242" s="1385"/>
      <c r="H242" s="1386">
        <v>0</v>
      </c>
      <c r="I242" s="1386">
        <v>0</v>
      </c>
      <c r="J242" s="1386">
        <v>0</v>
      </c>
      <c r="K242" s="1387" t="s">
        <v>1062</v>
      </c>
      <c r="L242" s="1388">
        <v>0.2</v>
      </c>
      <c r="M242" s="764">
        <v>0</v>
      </c>
      <c r="N242" s="1389">
        <v>0</v>
      </c>
      <c r="O242" s="1389">
        <v>0</v>
      </c>
      <c r="P242" s="1389" t="s">
        <v>1062</v>
      </c>
      <c r="Q242" s="1390">
        <v>29.2</v>
      </c>
      <c r="R242" s="8"/>
      <c r="S242" s="8"/>
      <c r="T242" s="919"/>
    </row>
    <row r="243" spans="1:20" ht="15" customHeight="1">
      <c r="A243" s="58">
        <f>ROW()</f>
        <v>243</v>
      </c>
      <c r="B243" s="126"/>
      <c r="C243" s="444"/>
      <c r="D243" s="13"/>
      <c r="E243" s="769" t="s">
        <v>2053</v>
      </c>
      <c r="F243" s="766" t="s">
        <v>2054</v>
      </c>
      <c r="G243" s="1385"/>
      <c r="H243" s="1386">
        <v>0</v>
      </c>
      <c r="I243" s="1386">
        <v>0</v>
      </c>
      <c r="J243" s="1386">
        <v>0</v>
      </c>
      <c r="K243" s="1387" t="s">
        <v>1062</v>
      </c>
      <c r="L243" s="1388">
        <v>0</v>
      </c>
      <c r="M243" s="764">
        <v>0</v>
      </c>
      <c r="N243" s="1389">
        <v>0</v>
      </c>
      <c r="O243" s="1389">
        <v>0</v>
      </c>
      <c r="P243" s="1389" t="s">
        <v>1062</v>
      </c>
      <c r="Q243" s="1390">
        <v>0</v>
      </c>
      <c r="R243" s="8"/>
      <c r="S243" s="8"/>
      <c r="T243" s="919"/>
    </row>
    <row r="244" spans="1:20" ht="15" customHeight="1">
      <c r="A244" s="58">
        <f>ROW()</f>
        <v>244</v>
      </c>
      <c r="B244" s="126"/>
      <c r="C244" s="444"/>
      <c r="D244" s="13"/>
      <c r="E244" s="769" t="s">
        <v>2055</v>
      </c>
      <c r="F244" s="766" t="s">
        <v>2056</v>
      </c>
      <c r="G244" s="1385"/>
      <c r="H244" s="1386">
        <v>0</v>
      </c>
      <c r="I244" s="1386">
        <v>0</v>
      </c>
      <c r="J244" s="1386">
        <v>1</v>
      </c>
      <c r="K244" s="1387" t="s">
        <v>1062</v>
      </c>
      <c r="L244" s="1388">
        <v>0.2</v>
      </c>
      <c r="M244" s="764">
        <v>0</v>
      </c>
      <c r="N244" s="1389">
        <v>0</v>
      </c>
      <c r="O244" s="1389">
        <v>102</v>
      </c>
      <c r="P244" s="1389" t="s">
        <v>1062</v>
      </c>
      <c r="Q244" s="1390">
        <v>20.399999999999999</v>
      </c>
      <c r="R244" s="8"/>
      <c r="S244" s="8"/>
      <c r="T244" s="919"/>
    </row>
    <row r="245" spans="1:20" ht="15" customHeight="1">
      <c r="A245" s="58">
        <f>ROW()</f>
        <v>245</v>
      </c>
      <c r="B245" s="126"/>
      <c r="C245" s="444"/>
      <c r="D245" s="13"/>
      <c r="E245" s="769" t="s">
        <v>2057</v>
      </c>
      <c r="F245" s="766" t="s">
        <v>2058</v>
      </c>
      <c r="G245" s="1385"/>
      <c r="H245" s="1386">
        <v>0</v>
      </c>
      <c r="I245" s="1386">
        <v>0</v>
      </c>
      <c r="J245" s="1386">
        <v>0</v>
      </c>
      <c r="K245" s="1387" t="s">
        <v>1062</v>
      </c>
      <c r="L245" s="1388">
        <v>0</v>
      </c>
      <c r="M245" s="764">
        <v>0</v>
      </c>
      <c r="N245" s="1389">
        <v>0</v>
      </c>
      <c r="O245" s="1389">
        <v>0</v>
      </c>
      <c r="P245" s="1389" t="s">
        <v>1062</v>
      </c>
      <c r="Q245" s="1390">
        <v>0</v>
      </c>
      <c r="R245" s="8"/>
      <c r="S245" s="8"/>
      <c r="T245" s="919"/>
    </row>
    <row r="246" spans="1:20" ht="15" customHeight="1">
      <c r="A246" s="58">
        <f>ROW()</f>
        <v>246</v>
      </c>
      <c r="B246" s="126"/>
      <c r="C246" s="444"/>
      <c r="D246" s="13"/>
      <c r="E246" s="769" t="s">
        <v>2059</v>
      </c>
      <c r="F246" s="766" t="s">
        <v>2060</v>
      </c>
      <c r="G246" s="1385"/>
      <c r="H246" s="1386">
        <v>6</v>
      </c>
      <c r="I246" s="1386">
        <v>2</v>
      </c>
      <c r="J246" s="1386">
        <v>2</v>
      </c>
      <c r="K246" s="1387" t="s">
        <v>1062</v>
      </c>
      <c r="L246" s="1388">
        <v>2.4</v>
      </c>
      <c r="M246" s="764">
        <v>278</v>
      </c>
      <c r="N246" s="1389">
        <v>8</v>
      </c>
      <c r="O246" s="1389">
        <v>1795</v>
      </c>
      <c r="P246" s="1389" t="s">
        <v>1062</v>
      </c>
      <c r="Q246" s="1390">
        <v>454</v>
      </c>
      <c r="R246" s="8"/>
      <c r="S246" s="8"/>
      <c r="T246" s="919"/>
    </row>
    <row r="247" spans="1:20" ht="15" customHeight="1">
      <c r="A247" s="58">
        <f>ROW()</f>
        <v>247</v>
      </c>
      <c r="B247" s="126"/>
      <c r="C247" s="444"/>
      <c r="D247" s="13"/>
      <c r="E247" s="769" t="s">
        <v>2061</v>
      </c>
      <c r="F247" s="766" t="s">
        <v>2062</v>
      </c>
      <c r="G247" s="1385"/>
      <c r="H247" s="1386">
        <v>0</v>
      </c>
      <c r="I247" s="1386">
        <v>0</v>
      </c>
      <c r="J247" s="1386">
        <v>0</v>
      </c>
      <c r="K247" s="1387" t="s">
        <v>1062</v>
      </c>
      <c r="L247" s="1388">
        <v>0</v>
      </c>
      <c r="M247" s="764">
        <v>0</v>
      </c>
      <c r="N247" s="1389">
        <v>0</v>
      </c>
      <c r="O247" s="1389">
        <v>0</v>
      </c>
      <c r="P247" s="1389" t="s">
        <v>1062</v>
      </c>
      <c r="Q247" s="1390">
        <v>0</v>
      </c>
      <c r="R247" s="8"/>
      <c r="S247" s="8"/>
      <c r="T247" s="919"/>
    </row>
    <row r="248" spans="1:20" ht="15" customHeight="1">
      <c r="A248" s="58">
        <f>ROW()</f>
        <v>248</v>
      </c>
      <c r="B248" s="126"/>
      <c r="C248" s="444"/>
      <c r="D248" s="13"/>
      <c r="E248" s="769" t="s">
        <v>2063</v>
      </c>
      <c r="F248" s="766" t="s">
        <v>2064</v>
      </c>
      <c r="G248" s="1385"/>
      <c r="H248" s="1386">
        <v>0</v>
      </c>
      <c r="I248" s="1386">
        <v>0</v>
      </c>
      <c r="J248" s="1386">
        <v>0</v>
      </c>
      <c r="K248" s="1387" t="s">
        <v>1062</v>
      </c>
      <c r="L248" s="1388">
        <v>0</v>
      </c>
      <c r="M248" s="764">
        <v>0</v>
      </c>
      <c r="N248" s="1389">
        <v>0</v>
      </c>
      <c r="O248" s="1389">
        <v>0</v>
      </c>
      <c r="P248" s="1389" t="s">
        <v>1062</v>
      </c>
      <c r="Q248" s="1390">
        <v>0</v>
      </c>
      <c r="R248" s="8"/>
      <c r="S248" s="8"/>
      <c r="T248" s="919"/>
    </row>
    <row r="249" spans="1:20" ht="15" customHeight="1">
      <c r="A249" s="58">
        <f>ROW()</f>
        <v>249</v>
      </c>
      <c r="B249" s="126"/>
      <c r="C249" s="444"/>
      <c r="D249" s="13"/>
      <c r="E249" s="769" t="s">
        <v>2065</v>
      </c>
      <c r="F249" s="766" t="s">
        <v>2066</v>
      </c>
      <c r="G249" s="1385"/>
      <c r="H249" s="1386">
        <v>2</v>
      </c>
      <c r="I249" s="1386">
        <v>0</v>
      </c>
      <c r="J249" s="1386">
        <v>1</v>
      </c>
      <c r="K249" s="1387" t="s">
        <v>1062</v>
      </c>
      <c r="L249" s="1388">
        <v>0.8</v>
      </c>
      <c r="M249" s="764">
        <v>282</v>
      </c>
      <c r="N249" s="1389">
        <v>0</v>
      </c>
      <c r="O249" s="1389">
        <v>97</v>
      </c>
      <c r="P249" s="1389" t="s">
        <v>1062</v>
      </c>
      <c r="Q249" s="1390">
        <v>82.6</v>
      </c>
      <c r="R249" s="8"/>
      <c r="S249" s="8"/>
      <c r="T249" s="919"/>
    </row>
    <row r="250" spans="1:20" ht="15" customHeight="1">
      <c r="A250" s="58">
        <f>ROW()</f>
        <v>250</v>
      </c>
      <c r="B250" s="126"/>
      <c r="C250" s="444"/>
      <c r="D250" s="13"/>
      <c r="E250" s="769" t="s">
        <v>2067</v>
      </c>
      <c r="F250" s="766" t="s">
        <v>2068</v>
      </c>
      <c r="G250" s="1385"/>
      <c r="H250" s="1386">
        <v>0</v>
      </c>
      <c r="I250" s="1386">
        <v>0</v>
      </c>
      <c r="J250" s="1386">
        <v>1</v>
      </c>
      <c r="K250" s="1387" t="s">
        <v>1062</v>
      </c>
      <c r="L250" s="1388">
        <v>0.2</v>
      </c>
      <c r="M250" s="764">
        <v>0</v>
      </c>
      <c r="N250" s="1389">
        <v>0</v>
      </c>
      <c r="O250" s="1389">
        <v>25</v>
      </c>
      <c r="P250" s="1389" t="s">
        <v>1062</v>
      </c>
      <c r="Q250" s="1390">
        <v>5</v>
      </c>
      <c r="R250" s="8"/>
      <c r="S250" s="8"/>
      <c r="T250" s="919"/>
    </row>
    <row r="251" spans="1:20" ht="15" customHeight="1">
      <c r="A251" s="58">
        <f>ROW()</f>
        <v>251</v>
      </c>
      <c r="B251" s="126"/>
      <c r="C251" s="444"/>
      <c r="D251" s="13"/>
      <c r="E251" s="769" t="s">
        <v>2069</v>
      </c>
      <c r="F251" s="766" t="s">
        <v>2070</v>
      </c>
      <c r="G251" s="1385"/>
      <c r="H251" s="1386">
        <v>0</v>
      </c>
      <c r="I251" s="1386">
        <v>0</v>
      </c>
      <c r="J251" s="1386">
        <v>0</v>
      </c>
      <c r="K251" s="1387" t="s">
        <v>1062</v>
      </c>
      <c r="L251" s="1388">
        <v>0</v>
      </c>
      <c r="M251" s="764">
        <v>0</v>
      </c>
      <c r="N251" s="1389">
        <v>0</v>
      </c>
      <c r="O251" s="1389">
        <v>0</v>
      </c>
      <c r="P251" s="1389" t="s">
        <v>1062</v>
      </c>
      <c r="Q251" s="1390">
        <v>0</v>
      </c>
      <c r="R251" s="8"/>
      <c r="S251" s="8"/>
      <c r="T251" s="919"/>
    </row>
    <row r="252" spans="1:20" ht="15" customHeight="1">
      <c r="A252" s="58">
        <f>ROW()</f>
        <v>252</v>
      </c>
      <c r="B252" s="126"/>
      <c r="C252" s="444"/>
      <c r="D252" s="13"/>
      <c r="E252" s="769" t="s">
        <v>2071</v>
      </c>
      <c r="F252" s="766" t="s">
        <v>2072</v>
      </c>
      <c r="G252" s="1385"/>
      <c r="H252" s="1386">
        <v>1</v>
      </c>
      <c r="I252" s="1386">
        <v>0</v>
      </c>
      <c r="J252" s="1386">
        <v>1</v>
      </c>
      <c r="K252" s="1387" t="s">
        <v>1062</v>
      </c>
      <c r="L252" s="1388">
        <v>0.4</v>
      </c>
      <c r="M252" s="764">
        <v>31641</v>
      </c>
      <c r="N252" s="1389">
        <v>0</v>
      </c>
      <c r="O252" s="1389">
        <v>80</v>
      </c>
      <c r="P252" s="1389" t="s">
        <v>1062</v>
      </c>
      <c r="Q252" s="1390">
        <v>6344.2</v>
      </c>
      <c r="R252" s="8"/>
      <c r="S252" s="8"/>
      <c r="T252" s="919"/>
    </row>
    <row r="253" spans="1:20" ht="15" customHeight="1">
      <c r="A253" s="58">
        <f>ROW()</f>
        <v>253</v>
      </c>
      <c r="B253" s="126"/>
      <c r="C253" s="444"/>
      <c r="D253" s="13"/>
      <c r="E253" s="769" t="s">
        <v>756</v>
      </c>
      <c r="F253" s="766" t="s">
        <v>2073</v>
      </c>
      <c r="G253" s="1385"/>
      <c r="H253" s="1386">
        <v>0</v>
      </c>
      <c r="I253" s="1386">
        <v>0</v>
      </c>
      <c r="J253" s="1386">
        <v>0</v>
      </c>
      <c r="K253" s="1387" t="s">
        <v>1062</v>
      </c>
      <c r="L253" s="1388">
        <v>0.2</v>
      </c>
      <c r="M253" s="764">
        <v>0</v>
      </c>
      <c r="N253" s="1389">
        <v>0</v>
      </c>
      <c r="O253" s="1389">
        <v>0</v>
      </c>
      <c r="P253" s="1389" t="s">
        <v>1062</v>
      </c>
      <c r="Q253" s="1390">
        <v>59.4</v>
      </c>
      <c r="R253" s="8"/>
      <c r="S253" s="8"/>
      <c r="T253" s="919"/>
    </row>
    <row r="254" spans="1:20" ht="15" customHeight="1">
      <c r="A254" s="58">
        <f>ROW()</f>
        <v>254</v>
      </c>
      <c r="B254" s="126"/>
      <c r="C254" s="444"/>
      <c r="D254" s="13"/>
      <c r="E254" s="769" t="s">
        <v>754</v>
      </c>
      <c r="F254" s="766" t="s">
        <v>2074</v>
      </c>
      <c r="G254" s="1385"/>
      <c r="H254" s="1386">
        <v>0</v>
      </c>
      <c r="I254" s="1386">
        <v>2</v>
      </c>
      <c r="J254" s="1386">
        <v>0</v>
      </c>
      <c r="K254" s="1387" t="s">
        <v>1062</v>
      </c>
      <c r="L254" s="1388">
        <v>0.4</v>
      </c>
      <c r="M254" s="764">
        <v>0</v>
      </c>
      <c r="N254" s="1389">
        <v>1449</v>
      </c>
      <c r="O254" s="1389">
        <v>0</v>
      </c>
      <c r="P254" s="1389" t="s">
        <v>1062</v>
      </c>
      <c r="Q254" s="1390">
        <v>289.8</v>
      </c>
      <c r="R254" s="8"/>
      <c r="S254" s="8"/>
      <c r="T254" s="919"/>
    </row>
    <row r="255" spans="1:20" ht="15" customHeight="1">
      <c r="A255" s="58">
        <f>ROW()</f>
        <v>255</v>
      </c>
      <c r="B255" s="126"/>
      <c r="C255" s="444"/>
      <c r="D255" s="13"/>
      <c r="E255" s="769" t="s">
        <v>2075</v>
      </c>
      <c r="F255" s="766" t="s">
        <v>2076</v>
      </c>
      <c r="G255" s="1385"/>
      <c r="H255" s="1386">
        <v>0</v>
      </c>
      <c r="I255" s="1386">
        <v>0</v>
      </c>
      <c r="J255" s="1386">
        <v>0</v>
      </c>
      <c r="K255" s="1387" t="s">
        <v>1062</v>
      </c>
      <c r="L255" s="1388">
        <v>0</v>
      </c>
      <c r="M255" s="764">
        <v>0</v>
      </c>
      <c r="N255" s="1389">
        <v>0</v>
      </c>
      <c r="O255" s="1389">
        <v>0</v>
      </c>
      <c r="P255" s="1389" t="s">
        <v>1062</v>
      </c>
      <c r="Q255" s="1390">
        <v>0</v>
      </c>
      <c r="R255" s="8"/>
      <c r="S255" s="8"/>
      <c r="T255" s="919"/>
    </row>
    <row r="256" spans="1:20" ht="15" customHeight="1">
      <c r="A256" s="58">
        <f>ROW()</f>
        <v>256</v>
      </c>
      <c r="B256" s="126"/>
      <c r="C256" s="444"/>
      <c r="D256" s="13"/>
      <c r="E256" s="769" t="s">
        <v>2077</v>
      </c>
      <c r="F256" s="766" t="s">
        <v>2078</v>
      </c>
      <c r="G256" s="1385"/>
      <c r="H256" s="1386">
        <v>0</v>
      </c>
      <c r="I256" s="1386">
        <v>0</v>
      </c>
      <c r="J256" s="1386">
        <v>0</v>
      </c>
      <c r="K256" s="1387" t="s">
        <v>1062</v>
      </c>
      <c r="L256" s="1388">
        <v>0.2</v>
      </c>
      <c r="M256" s="764">
        <v>0</v>
      </c>
      <c r="N256" s="1389">
        <v>0</v>
      </c>
      <c r="O256" s="1389">
        <v>0</v>
      </c>
      <c r="P256" s="1389" t="s">
        <v>1062</v>
      </c>
      <c r="Q256" s="1390">
        <v>44</v>
      </c>
      <c r="R256" s="8"/>
      <c r="S256" s="8"/>
      <c r="T256" s="919"/>
    </row>
    <row r="257" spans="1:20" ht="15" customHeight="1">
      <c r="A257" s="58">
        <f>ROW()</f>
        <v>257</v>
      </c>
      <c r="B257" s="126"/>
      <c r="C257" s="444"/>
      <c r="D257" s="13"/>
      <c r="E257" s="769" t="s">
        <v>2079</v>
      </c>
      <c r="F257" s="766" t="s">
        <v>2080</v>
      </c>
      <c r="G257" s="1385"/>
      <c r="H257" s="1386">
        <v>0</v>
      </c>
      <c r="I257" s="1386">
        <v>0</v>
      </c>
      <c r="J257" s="1386">
        <v>0</v>
      </c>
      <c r="K257" s="1387" t="s">
        <v>1062</v>
      </c>
      <c r="L257" s="1388">
        <v>0</v>
      </c>
      <c r="M257" s="764">
        <v>0</v>
      </c>
      <c r="N257" s="1389">
        <v>0</v>
      </c>
      <c r="O257" s="1389">
        <v>0</v>
      </c>
      <c r="P257" s="1389" t="s">
        <v>1062</v>
      </c>
      <c r="Q257" s="1390">
        <v>0</v>
      </c>
      <c r="R257" s="8"/>
      <c r="S257" s="8"/>
      <c r="T257" s="919"/>
    </row>
    <row r="258" spans="1:20" ht="15" customHeight="1">
      <c r="A258" s="58">
        <f>ROW()</f>
        <v>258</v>
      </c>
      <c r="B258" s="126"/>
      <c r="C258" s="444"/>
      <c r="D258" s="13"/>
      <c r="E258" s="770" t="s">
        <v>699</v>
      </c>
      <c r="F258" s="767" t="s">
        <v>2081</v>
      </c>
      <c r="G258" s="1391"/>
      <c r="H258" s="1386">
        <v>3</v>
      </c>
      <c r="I258" s="1386">
        <v>0</v>
      </c>
      <c r="J258" s="1386">
        <v>0</v>
      </c>
      <c r="K258" s="1387" t="s">
        <v>1062</v>
      </c>
      <c r="L258" s="1388">
        <v>0.8</v>
      </c>
      <c r="M258" s="764">
        <v>682</v>
      </c>
      <c r="N258" s="1389">
        <v>0</v>
      </c>
      <c r="O258" s="1389">
        <v>0</v>
      </c>
      <c r="P258" s="1389" t="s">
        <v>1062</v>
      </c>
      <c r="Q258" s="1390">
        <v>140.19999999999999</v>
      </c>
      <c r="R258" s="8"/>
      <c r="S258" s="8"/>
      <c r="T258" s="919"/>
    </row>
    <row r="259" spans="1:20" ht="15" customHeight="1">
      <c r="A259" s="58">
        <f>ROW()</f>
        <v>259</v>
      </c>
      <c r="B259" s="126"/>
      <c r="C259" s="444"/>
      <c r="D259" s="13"/>
      <c r="E259" s="769"/>
      <c r="F259" s="766"/>
      <c r="G259" s="771"/>
      <c r="H259" s="1392"/>
      <c r="I259" s="1393"/>
      <c r="J259" s="1393"/>
      <c r="K259" s="1394"/>
      <c r="L259" s="1395"/>
      <c r="M259" s="1396"/>
      <c r="N259" s="1397"/>
      <c r="O259" s="1397"/>
      <c r="P259" s="1397"/>
      <c r="Q259" s="1398"/>
      <c r="R259" s="8"/>
      <c r="S259" s="8"/>
      <c r="T259" s="919"/>
    </row>
    <row r="260" spans="1:20" ht="15">
      <c r="A260" s="58">
        <f>ROW()</f>
        <v>260</v>
      </c>
      <c r="B260" s="126"/>
      <c r="C260" s="445"/>
      <c r="D260" s="13"/>
      <c r="E260" s="446" t="s">
        <v>1996</v>
      </c>
      <c r="F260" s="447"/>
      <c r="G260" s="447"/>
      <c r="H260" s="772"/>
      <c r="I260" s="772"/>
      <c r="J260" s="772"/>
      <c r="K260" s="773"/>
      <c r="L260" s="774"/>
      <c r="M260" s="775"/>
      <c r="N260" s="776"/>
      <c r="O260" s="776"/>
      <c r="P260" s="776"/>
      <c r="Q260" s="777"/>
      <c r="R260" s="8"/>
      <c r="S260" s="8"/>
      <c r="T260" s="919"/>
    </row>
    <row r="261" spans="1:20" ht="15">
      <c r="A261" s="58">
        <f>ROW()</f>
        <v>261</v>
      </c>
      <c r="B261" s="126"/>
      <c r="C261" s="421"/>
      <c r="D261" s="421"/>
      <c r="E261" s="428"/>
      <c r="F261" s="431"/>
      <c r="G261" s="431"/>
      <c r="H261" s="429"/>
      <c r="I261" s="429"/>
      <c r="J261" s="429"/>
      <c r="K261" s="429"/>
      <c r="L261" s="420"/>
      <c r="M261" s="425"/>
      <c r="N261" s="425"/>
      <c r="O261" s="425"/>
      <c r="P261" s="425"/>
      <c r="Q261" s="425"/>
      <c r="R261" s="8"/>
      <c r="S261" s="8"/>
      <c r="T261" s="919"/>
    </row>
    <row r="262" spans="1:20" ht="26.25" customHeight="1">
      <c r="A262" s="58">
        <f>ROW()</f>
        <v>262</v>
      </c>
      <c r="B262" s="126"/>
      <c r="C262" s="60" t="s">
        <v>2082</v>
      </c>
      <c r="D262" s="166"/>
      <c r="E262" s="166"/>
      <c r="F262" s="166"/>
      <c r="G262" s="166"/>
      <c r="H262" s="166"/>
      <c r="I262" s="166"/>
      <c r="J262" s="166"/>
      <c r="K262" s="166"/>
      <c r="L262" s="166"/>
      <c r="M262" s="166"/>
      <c r="N262" s="166"/>
      <c r="O262" s="166"/>
      <c r="P262" s="166"/>
      <c r="Q262" s="166"/>
      <c r="R262" s="166"/>
      <c r="S262" s="12"/>
      <c r="T262" s="857"/>
    </row>
    <row r="263" spans="1:20" ht="15">
      <c r="A263" s="58">
        <f>ROW()</f>
        <v>263</v>
      </c>
      <c r="B263" s="126"/>
      <c r="C263" s="165"/>
      <c r="D263" s="166"/>
      <c r="E263" s="166"/>
      <c r="F263" s="166"/>
      <c r="G263" s="166"/>
      <c r="H263" s="166"/>
      <c r="I263" s="166"/>
      <c r="J263" s="166"/>
      <c r="K263" s="166"/>
      <c r="L263" s="166"/>
      <c r="M263" s="166"/>
      <c r="N263" s="166"/>
      <c r="O263" s="166"/>
      <c r="P263" s="166"/>
      <c r="Q263" s="166"/>
      <c r="R263" s="166"/>
      <c r="S263" s="12"/>
      <c r="T263" s="857"/>
    </row>
    <row r="264" spans="1:20" ht="15">
      <c r="A264" s="58">
        <f>ROW()</f>
        <v>264</v>
      </c>
      <c r="B264" s="48"/>
      <c r="C264" s="81"/>
      <c r="D264" s="1641" t="s">
        <v>2083</v>
      </c>
      <c r="E264" s="1631" t="s">
        <v>2084</v>
      </c>
      <c r="F264" s="1632"/>
      <c r="G264" s="1632"/>
      <c r="H264" s="1632"/>
      <c r="I264" s="1632"/>
      <c r="J264" s="1631" t="s">
        <v>2085</v>
      </c>
      <c r="K264" s="1632"/>
      <c r="L264" s="1632"/>
      <c r="M264" s="1632"/>
      <c r="N264" s="1632"/>
      <c r="O264" s="1631" t="s">
        <v>2086</v>
      </c>
      <c r="P264" s="1632"/>
      <c r="Q264" s="1632"/>
      <c r="R264" s="1632"/>
      <c r="S264" s="1632"/>
      <c r="T264" s="919"/>
    </row>
    <row r="265" spans="1:20" ht="15">
      <c r="A265" s="58">
        <f>ROW()</f>
        <v>265</v>
      </c>
      <c r="B265" s="48"/>
      <c r="C265" s="81"/>
      <c r="D265" s="1642"/>
      <c r="E265" s="828" t="s">
        <v>96</v>
      </c>
      <c r="F265" s="828" t="s">
        <v>97</v>
      </c>
      <c r="G265" s="828" t="s">
        <v>98</v>
      </c>
      <c r="H265" s="828" t="s">
        <v>99</v>
      </c>
      <c r="I265" s="828" t="s">
        <v>100</v>
      </c>
      <c r="J265" s="828" t="s">
        <v>96</v>
      </c>
      <c r="K265" s="828" t="s">
        <v>97</v>
      </c>
      <c r="L265" s="828" t="s">
        <v>98</v>
      </c>
      <c r="M265" s="828" t="s">
        <v>99</v>
      </c>
      <c r="N265" s="828" t="s">
        <v>100</v>
      </c>
      <c r="O265" s="828" t="s">
        <v>96</v>
      </c>
      <c r="P265" s="828" t="s">
        <v>97</v>
      </c>
      <c r="Q265" s="828" t="s">
        <v>98</v>
      </c>
      <c r="R265" s="828" t="s">
        <v>99</v>
      </c>
      <c r="S265" s="828" t="s">
        <v>100</v>
      </c>
      <c r="T265" s="919"/>
    </row>
    <row r="266" spans="1:20" ht="15.75">
      <c r="A266" s="58">
        <f>ROW()</f>
        <v>266</v>
      </c>
      <c r="B266" s="48"/>
      <c r="C266" s="81"/>
      <c r="D266" s="1399" t="s">
        <v>2087</v>
      </c>
      <c r="E266" s="1400"/>
      <c r="F266" s="1400"/>
      <c r="G266" s="1400"/>
      <c r="H266" s="1400"/>
      <c r="I266" s="221"/>
      <c r="J266" s="1401"/>
      <c r="K266" s="1400"/>
      <c r="L266" s="1400"/>
      <c r="M266" s="1400"/>
      <c r="N266" s="221"/>
      <c r="O266" s="1402"/>
      <c r="P266" s="1403"/>
      <c r="Q266" s="1403"/>
      <c r="R266" s="1403"/>
      <c r="S266" s="1404"/>
      <c r="T266" s="919"/>
    </row>
    <row r="267" spans="1:20" ht="15">
      <c r="A267" s="58">
        <f>ROW()</f>
        <v>267</v>
      </c>
      <c r="B267" s="48"/>
      <c r="C267" s="81"/>
      <c r="D267" s="1405" t="s">
        <v>77</v>
      </c>
      <c r="E267" s="639">
        <v>0.8</v>
      </c>
      <c r="F267" s="639">
        <v>2.0299999999999998</v>
      </c>
      <c r="G267" s="639">
        <v>333.47</v>
      </c>
      <c r="H267" s="1406">
        <v>0.11</v>
      </c>
      <c r="I267" s="747">
        <v>2.74</v>
      </c>
      <c r="J267" s="639">
        <v>0</v>
      </c>
      <c r="K267" s="639">
        <v>0</v>
      </c>
      <c r="L267" s="639">
        <v>331.99</v>
      </c>
      <c r="M267" s="639">
        <v>0</v>
      </c>
      <c r="N267" s="750">
        <v>2.4700000000000002</v>
      </c>
      <c r="O267" s="639">
        <v>0.80247299999999999</v>
      </c>
      <c r="P267" s="639">
        <v>2.0299999999999998</v>
      </c>
      <c r="Q267" s="639">
        <v>1.48</v>
      </c>
      <c r="R267" s="643">
        <v>0.11</v>
      </c>
      <c r="S267" s="1407">
        <v>0.27</v>
      </c>
      <c r="T267" s="919"/>
    </row>
    <row r="268" spans="1:20" ht="15">
      <c r="A268" s="58">
        <f>ROW()</f>
        <v>268</v>
      </c>
      <c r="B268" s="48"/>
      <c r="C268" s="81"/>
      <c r="D268" s="1405" t="s">
        <v>78</v>
      </c>
      <c r="E268" s="639">
        <v>0.92</v>
      </c>
      <c r="F268" s="639">
        <v>0.9</v>
      </c>
      <c r="G268" s="639">
        <v>0.62</v>
      </c>
      <c r="H268" s="640">
        <v>0.23</v>
      </c>
      <c r="I268" s="747">
        <v>0.49</v>
      </c>
      <c r="J268" s="639">
        <v>0</v>
      </c>
      <c r="K268" s="639">
        <v>0</v>
      </c>
      <c r="L268" s="639">
        <v>0</v>
      </c>
      <c r="M268" s="639">
        <v>0</v>
      </c>
      <c r="N268" s="750">
        <v>0</v>
      </c>
      <c r="O268" s="639">
        <v>0.92285899999999998</v>
      </c>
      <c r="P268" s="639">
        <v>0.9</v>
      </c>
      <c r="Q268" s="639">
        <v>0.62</v>
      </c>
      <c r="R268" s="643">
        <v>0.23</v>
      </c>
      <c r="S268" s="1407">
        <v>0.49</v>
      </c>
      <c r="T268" s="919"/>
    </row>
    <row r="269" spans="1:20" ht="15">
      <c r="A269" s="58">
        <f>ROW()</f>
        <v>269</v>
      </c>
      <c r="B269" s="48"/>
      <c r="C269" s="81"/>
      <c r="D269" s="1405" t="s">
        <v>79</v>
      </c>
      <c r="E269" s="639">
        <v>0.28000000000000003</v>
      </c>
      <c r="F269" s="639">
        <v>0.31</v>
      </c>
      <c r="G269" s="639">
        <v>0.2</v>
      </c>
      <c r="H269" s="640">
        <v>2.02</v>
      </c>
      <c r="I269" s="747">
        <v>0.42</v>
      </c>
      <c r="J269" s="639">
        <v>0</v>
      </c>
      <c r="K269" s="639">
        <v>0</v>
      </c>
      <c r="L269" s="639">
        <v>0</v>
      </c>
      <c r="M269" s="639">
        <v>1.55</v>
      </c>
      <c r="N269" s="750">
        <v>0</v>
      </c>
      <c r="O269" s="639">
        <v>0.277418</v>
      </c>
      <c r="P269" s="639">
        <v>0.31</v>
      </c>
      <c r="Q269" s="639">
        <v>0.2</v>
      </c>
      <c r="R269" s="643">
        <v>0.47</v>
      </c>
      <c r="S269" s="1407">
        <v>0.42</v>
      </c>
      <c r="T269" s="919"/>
    </row>
    <row r="270" spans="1:20" ht="15">
      <c r="A270" s="58">
        <f>ROW()</f>
        <v>270</v>
      </c>
      <c r="B270" s="48"/>
      <c r="C270" s="81"/>
      <c r="D270" s="1405" t="s">
        <v>80</v>
      </c>
      <c r="E270" s="639">
        <v>0.05</v>
      </c>
      <c r="F270" s="639">
        <v>0</v>
      </c>
      <c r="G270" s="639">
        <v>0</v>
      </c>
      <c r="H270" s="640">
        <v>7.0000000000000007E-2</v>
      </c>
      <c r="I270" s="747">
        <v>1.75</v>
      </c>
      <c r="J270" s="639">
        <v>0</v>
      </c>
      <c r="K270" s="639">
        <v>0</v>
      </c>
      <c r="L270" s="639">
        <v>0</v>
      </c>
      <c r="M270" s="639">
        <v>0</v>
      </c>
      <c r="N270" s="750">
        <v>1.72</v>
      </c>
      <c r="O270" s="639">
        <v>4.6428999999999998E-2</v>
      </c>
      <c r="P270" s="639">
        <v>0</v>
      </c>
      <c r="Q270" s="639">
        <v>0</v>
      </c>
      <c r="R270" s="643">
        <v>7.0000000000000007E-2</v>
      </c>
      <c r="S270" s="1407">
        <v>0.03</v>
      </c>
      <c r="T270" s="919"/>
    </row>
    <row r="271" spans="1:20" ht="15">
      <c r="A271" s="58">
        <f>ROW()</f>
        <v>271</v>
      </c>
      <c r="B271" s="48"/>
      <c r="C271" s="81"/>
      <c r="D271" s="1405" t="s">
        <v>81</v>
      </c>
      <c r="E271" s="639">
        <v>0.18</v>
      </c>
      <c r="F271" s="639">
        <v>0.04</v>
      </c>
      <c r="G271" s="639">
        <v>0.16</v>
      </c>
      <c r="H271" s="641">
        <v>0.09</v>
      </c>
      <c r="I271" s="747">
        <v>0.38</v>
      </c>
      <c r="J271" s="639">
        <v>0</v>
      </c>
      <c r="K271" s="639">
        <v>0</v>
      </c>
      <c r="L271" s="639">
        <v>0</v>
      </c>
      <c r="M271" s="639">
        <v>0</v>
      </c>
      <c r="N271" s="750">
        <v>0</v>
      </c>
      <c r="O271" s="639">
        <v>0.17795900000000001</v>
      </c>
      <c r="P271" s="639">
        <v>0.04</v>
      </c>
      <c r="Q271" s="639">
        <v>0.16</v>
      </c>
      <c r="R271" s="643">
        <v>0.09</v>
      </c>
      <c r="S271" s="1407">
        <v>0.38</v>
      </c>
      <c r="T271" s="919"/>
    </row>
    <row r="272" spans="1:20" ht="15">
      <c r="A272" s="58">
        <f>ROW()</f>
        <v>272</v>
      </c>
      <c r="B272" s="48"/>
      <c r="C272" s="81"/>
      <c r="D272" s="1399" t="s">
        <v>2088</v>
      </c>
      <c r="E272" s="1408">
        <f>SUM(E267:E271)</f>
        <v>2.23</v>
      </c>
      <c r="F272" s="1408">
        <f t="shared" ref="F272:S272" si="0">SUM(F267:F271)</f>
        <v>3.28</v>
      </c>
      <c r="G272" s="1408">
        <f t="shared" si="0"/>
        <v>334.45000000000005</v>
      </c>
      <c r="H272" s="1408">
        <f t="shared" si="0"/>
        <v>2.5199999999999996</v>
      </c>
      <c r="I272" s="779">
        <f t="shared" si="0"/>
        <v>5.78</v>
      </c>
      <c r="J272" s="1409">
        <f t="shared" si="0"/>
        <v>0</v>
      </c>
      <c r="K272" s="1408">
        <f t="shared" si="0"/>
        <v>0</v>
      </c>
      <c r="L272" s="1408">
        <f t="shared" si="0"/>
        <v>331.99</v>
      </c>
      <c r="M272" s="1408">
        <f t="shared" si="0"/>
        <v>1.55</v>
      </c>
      <c r="N272" s="779">
        <f t="shared" si="0"/>
        <v>4.1900000000000004</v>
      </c>
      <c r="O272" s="1409">
        <f t="shared" si="0"/>
        <v>2.2271379999999996</v>
      </c>
      <c r="P272" s="1408">
        <f t="shared" si="0"/>
        <v>3.28</v>
      </c>
      <c r="Q272" s="1408">
        <f t="shared" si="0"/>
        <v>2.4600000000000004</v>
      </c>
      <c r="R272" s="1408">
        <f t="shared" si="0"/>
        <v>0.97000000000000008</v>
      </c>
      <c r="S272" s="1408">
        <f t="shared" si="0"/>
        <v>1.5899999999999999</v>
      </c>
      <c r="T272" s="919"/>
    </row>
    <row r="273" spans="1:37" ht="15.75">
      <c r="A273" s="58">
        <f>ROW()</f>
        <v>273</v>
      </c>
      <c r="B273" s="48"/>
      <c r="C273" s="81"/>
      <c r="D273" s="1405"/>
      <c r="E273" s="1400"/>
      <c r="F273" s="1400"/>
      <c r="G273" s="1400"/>
      <c r="H273" s="1400"/>
      <c r="I273" s="748"/>
      <c r="J273" s="1401"/>
      <c r="K273" s="1400"/>
      <c r="L273" s="1400"/>
      <c r="M273" s="1400"/>
      <c r="N273" s="748"/>
      <c r="O273" s="1402"/>
      <c r="P273" s="1403"/>
      <c r="Q273" s="1403"/>
      <c r="R273" s="1403"/>
      <c r="S273" s="1404"/>
      <c r="T273" s="919"/>
    </row>
    <row r="274" spans="1:37" ht="15">
      <c r="A274" s="58">
        <f>ROW()</f>
        <v>274</v>
      </c>
      <c r="B274" s="48"/>
      <c r="C274" s="81"/>
      <c r="D274" s="1399" t="s">
        <v>82</v>
      </c>
      <c r="E274" s="639">
        <v>3.66</v>
      </c>
      <c r="F274" s="639">
        <v>2.76</v>
      </c>
      <c r="G274" s="639">
        <v>1.24</v>
      </c>
      <c r="H274" s="642">
        <v>1.82</v>
      </c>
      <c r="I274" s="747">
        <v>1.75</v>
      </c>
      <c r="J274" s="639">
        <v>0</v>
      </c>
      <c r="K274" s="639">
        <v>0</v>
      </c>
      <c r="L274" s="639">
        <v>0</v>
      </c>
      <c r="M274" s="639">
        <v>0</v>
      </c>
      <c r="N274" s="750">
        <v>0</v>
      </c>
      <c r="O274" s="639">
        <v>3.6644109999999999</v>
      </c>
      <c r="P274" s="639">
        <v>2.76</v>
      </c>
      <c r="Q274" s="639">
        <v>1.24</v>
      </c>
      <c r="R274" s="643">
        <v>1.82</v>
      </c>
      <c r="S274" s="1407">
        <v>1.75</v>
      </c>
      <c r="T274" s="919"/>
    </row>
    <row r="275" spans="1:37" ht="15.75" thickBot="1">
      <c r="A275" s="58">
        <f>ROW()</f>
        <v>275</v>
      </c>
      <c r="B275" s="48"/>
      <c r="C275" s="81"/>
      <c r="D275" s="1399"/>
      <c r="E275" s="1410"/>
      <c r="F275" s="1410"/>
      <c r="G275" s="1410"/>
      <c r="H275" s="1410"/>
      <c r="I275" s="1411"/>
      <c r="J275" s="1412"/>
      <c r="K275" s="1413"/>
      <c r="L275" s="1413"/>
      <c r="M275" s="1413"/>
      <c r="N275" s="1414"/>
      <c r="O275" s="1415"/>
      <c r="P275" s="1416"/>
      <c r="Q275" s="1416"/>
      <c r="R275" s="1416"/>
      <c r="S275" s="1416"/>
      <c r="T275" s="919"/>
    </row>
    <row r="276" spans="1:37" ht="15.75" thickBot="1">
      <c r="A276" s="58">
        <f>ROW()</f>
        <v>276</v>
      </c>
      <c r="B276" s="48"/>
      <c r="C276" s="81"/>
      <c r="D276" s="1417" t="s">
        <v>2089</v>
      </c>
      <c r="E276" s="746">
        <f>E272+E274</f>
        <v>5.8900000000000006</v>
      </c>
      <c r="F276" s="222">
        <f t="shared" ref="F276:I276" si="1">F272+F274</f>
        <v>6.0399999999999991</v>
      </c>
      <c r="G276" s="222">
        <f t="shared" si="1"/>
        <v>335.69000000000005</v>
      </c>
      <c r="H276" s="222">
        <f t="shared" si="1"/>
        <v>4.34</v>
      </c>
      <c r="I276" s="223">
        <f t="shared" si="1"/>
        <v>7.53</v>
      </c>
      <c r="J276" s="749">
        <f>J272+J274</f>
        <v>0</v>
      </c>
      <c r="K276" s="746">
        <f t="shared" ref="K276:N276" si="2">K272+K274</f>
        <v>0</v>
      </c>
      <c r="L276" s="222">
        <f t="shared" si="2"/>
        <v>331.99</v>
      </c>
      <c r="M276" s="222">
        <f t="shared" si="2"/>
        <v>1.55</v>
      </c>
      <c r="N276" s="223">
        <f t="shared" si="2"/>
        <v>4.1900000000000004</v>
      </c>
      <c r="O276" s="749">
        <f>O272+O274</f>
        <v>5.8915489999999995</v>
      </c>
      <c r="P276" s="222">
        <f>P272+P274</f>
        <v>6.0399999999999991</v>
      </c>
      <c r="Q276" s="746">
        <f t="shared" ref="Q276:S276" si="3">Q272+Q274</f>
        <v>3.7</v>
      </c>
      <c r="R276" s="222">
        <f t="shared" si="3"/>
        <v>2.79</v>
      </c>
      <c r="S276" s="222">
        <f t="shared" si="3"/>
        <v>3.34</v>
      </c>
      <c r="T276" s="919"/>
    </row>
    <row r="277" spans="1:37" ht="15">
      <c r="A277" s="58">
        <f>ROW()</f>
        <v>277</v>
      </c>
      <c r="B277" s="9"/>
      <c r="C277" s="164"/>
      <c r="E277" s="167"/>
      <c r="F277" s="167"/>
      <c r="G277" s="167"/>
      <c r="H277" s="168"/>
      <c r="I277" s="168"/>
      <c r="J277" s="167"/>
      <c r="K277" s="167"/>
      <c r="L277" s="167"/>
      <c r="M277" s="167"/>
      <c r="N277" s="167"/>
      <c r="O277" s="167"/>
      <c r="P277" s="12"/>
      <c r="Q277" s="8"/>
      <c r="R277" s="8"/>
      <c r="S277" s="8"/>
      <c r="T277" s="850"/>
    </row>
    <row r="278" spans="1:37">
      <c r="A278" s="58">
        <f>ROW()</f>
        <v>278</v>
      </c>
      <c r="B278" s="54"/>
      <c r="C278" s="823"/>
      <c r="D278" s="840"/>
      <c r="E278" s="823"/>
      <c r="F278" s="823"/>
      <c r="G278" s="823"/>
      <c r="H278" s="817"/>
      <c r="I278" s="817"/>
      <c r="J278" s="817"/>
      <c r="K278" s="817"/>
      <c r="L278" s="817"/>
      <c r="M278" s="829"/>
      <c r="N278" s="817"/>
      <c r="O278" s="817"/>
      <c r="P278" s="817"/>
      <c r="Q278" s="817"/>
      <c r="R278" s="817"/>
      <c r="S278" s="830"/>
      <c r="T278" s="209"/>
    </row>
    <row r="279" spans="1:37">
      <c r="A279" s="48"/>
      <c r="D279" s="13"/>
    </row>
    <row r="280" spans="1:37">
      <c r="A280" s="48"/>
    </row>
    <row r="281" spans="1:37">
      <c r="D281" s="53"/>
    </row>
    <row r="283" spans="1:37" ht="15">
      <c r="D283" s="443"/>
      <c r="E283" s="443"/>
      <c r="F283" s="443"/>
      <c r="G283" s="638"/>
      <c r="H283" s="363"/>
      <c r="I283" s="363"/>
      <c r="J283" s="363"/>
      <c r="K283" s="363"/>
      <c r="M283" s="638"/>
      <c r="N283" s="468"/>
      <c r="O283" s="468"/>
      <c r="P283" s="468"/>
      <c r="U283" s="443"/>
      <c r="V283" s="443"/>
      <c r="W283" s="443"/>
      <c r="X283" s="443"/>
      <c r="Y283" s="443"/>
      <c r="Z283" s="1635"/>
      <c r="AA283" s="1636"/>
      <c r="AB283" s="1636"/>
      <c r="AC283" s="1636"/>
      <c r="AD283" s="1636"/>
      <c r="AE283" s="1635"/>
      <c r="AF283" s="1635"/>
      <c r="AG283" s="1635"/>
      <c r="AH283" s="1635"/>
      <c r="AI283" s="1635"/>
      <c r="AJ283" s="1635"/>
      <c r="AK283" s="1635"/>
    </row>
    <row r="284" spans="1:37" ht="15">
      <c r="D284" s="1633"/>
      <c r="E284" s="1633"/>
      <c r="F284" s="1633"/>
      <c r="G284" s="990"/>
      <c r="H284" s="990"/>
      <c r="I284" s="448"/>
      <c r="J284" s="448"/>
      <c r="K284" s="448"/>
      <c r="L284" s="448"/>
      <c r="M284" s="448"/>
      <c r="N284" s="448"/>
      <c r="O284" s="448"/>
      <c r="P284" s="448"/>
      <c r="Q284" s="448"/>
      <c r="R284" s="448"/>
      <c r="S284" s="448"/>
      <c r="U284" s="1633"/>
      <c r="V284" s="1633"/>
      <c r="W284" s="1633"/>
      <c r="X284" s="448"/>
      <c r="Y284" s="448"/>
      <c r="Z284" s="448"/>
      <c r="AA284" s="448"/>
      <c r="AB284" s="448"/>
      <c r="AC284" s="448"/>
      <c r="AD284" s="448"/>
      <c r="AE284" s="448"/>
      <c r="AF284" s="448"/>
      <c r="AG284" s="448"/>
      <c r="AH284" s="448"/>
      <c r="AI284" s="448"/>
      <c r="AJ284" s="448"/>
      <c r="AK284" s="448"/>
    </row>
    <row r="285" spans="1:37" ht="15">
      <c r="D285" s="961"/>
      <c r="E285" s="961"/>
      <c r="F285" s="991"/>
      <c r="G285" s="992"/>
      <c r="H285" s="992"/>
      <c r="I285" s="992"/>
      <c r="J285" s="992"/>
      <c r="K285" s="993"/>
      <c r="L285" s="994"/>
      <c r="M285" s="995"/>
      <c r="N285" s="995"/>
      <c r="O285" s="995"/>
      <c r="P285" s="995"/>
      <c r="Q285" s="996"/>
      <c r="R285" s="997"/>
      <c r="S285" s="995"/>
      <c r="U285" s="998"/>
      <c r="V285" s="999"/>
      <c r="W285" s="471"/>
      <c r="X285" s="471"/>
      <c r="Y285" s="1000"/>
      <c r="Z285" s="1000"/>
      <c r="AA285" s="1000"/>
      <c r="AB285" s="1418"/>
      <c r="AC285" s="1001"/>
      <c r="AD285" s="1002"/>
      <c r="AE285" s="1002"/>
      <c r="AF285" s="1003"/>
      <c r="AG285" s="1003"/>
      <c r="AH285" s="1003"/>
      <c r="AI285" s="1419"/>
      <c r="AJ285" s="997"/>
      <c r="AK285" s="1002"/>
    </row>
    <row r="286" spans="1:37" ht="15">
      <c r="D286" s="961"/>
      <c r="E286" s="961"/>
      <c r="F286" s="991"/>
      <c r="G286" s="992"/>
      <c r="H286" s="992"/>
      <c r="I286" s="992"/>
      <c r="J286" s="992"/>
      <c r="K286" s="993"/>
      <c r="L286" s="994"/>
      <c r="M286" s="995"/>
      <c r="N286" s="995"/>
      <c r="O286" s="995"/>
      <c r="P286" s="995"/>
      <c r="Q286" s="996"/>
      <c r="R286" s="997"/>
      <c r="S286" s="995"/>
      <c r="U286" s="998"/>
      <c r="V286" s="999"/>
      <c r="W286" s="471"/>
      <c r="X286" s="471"/>
      <c r="Y286" s="1000"/>
      <c r="Z286" s="1000"/>
      <c r="AA286" s="1000"/>
      <c r="AB286" s="1418"/>
      <c r="AC286" s="1001"/>
      <c r="AD286" s="1002"/>
      <c r="AE286" s="1002"/>
      <c r="AF286" s="1003"/>
      <c r="AG286" s="1003"/>
      <c r="AH286" s="1003"/>
      <c r="AI286" s="1419"/>
      <c r="AJ286" s="997"/>
      <c r="AK286" s="1002"/>
    </row>
    <row r="287" spans="1:37" ht="15">
      <c r="D287" s="961"/>
      <c r="E287" s="961"/>
      <c r="F287" s="704"/>
      <c r="G287" s="992"/>
      <c r="H287" s="992"/>
      <c r="I287" s="992"/>
      <c r="J287" s="992"/>
      <c r="K287" s="993"/>
      <c r="L287" s="994"/>
      <c r="M287" s="995"/>
      <c r="N287" s="995"/>
      <c r="O287" s="995"/>
      <c r="P287" s="995"/>
      <c r="Q287" s="996"/>
      <c r="R287" s="997"/>
      <c r="S287" s="995"/>
      <c r="U287" s="998"/>
      <c r="V287" s="1004"/>
      <c r="W287" s="471"/>
      <c r="X287" s="471"/>
      <c r="Y287" s="1000"/>
      <c r="Z287" s="1000"/>
      <c r="AA287" s="1000"/>
      <c r="AB287" s="1000"/>
      <c r="AC287" s="1001"/>
      <c r="AD287" s="1002"/>
      <c r="AE287" s="1002"/>
      <c r="AF287" s="1003"/>
      <c r="AG287" s="1003"/>
      <c r="AH287" s="1003"/>
      <c r="AI287" s="1003"/>
      <c r="AJ287" s="997"/>
      <c r="AK287" s="1002"/>
    </row>
    <row r="288" spans="1:37" ht="15">
      <c r="D288" s="961"/>
      <c r="E288" s="961"/>
      <c r="F288" s="704"/>
      <c r="G288" s="992"/>
      <c r="H288" s="992"/>
      <c r="I288" s="992"/>
      <c r="J288" s="992"/>
      <c r="K288" s="993"/>
      <c r="L288" s="994"/>
      <c r="M288" s="995"/>
      <c r="N288" s="995"/>
      <c r="O288" s="995"/>
      <c r="P288" s="995"/>
      <c r="Q288" s="996"/>
      <c r="R288" s="997"/>
      <c r="S288" s="995"/>
      <c r="U288" s="998"/>
      <c r="V288" s="1004"/>
      <c r="W288" s="471"/>
      <c r="X288" s="471"/>
      <c r="Y288" s="1000"/>
      <c r="Z288" s="1000"/>
      <c r="AA288" s="1000"/>
      <c r="AB288" s="1000"/>
      <c r="AC288" s="1001"/>
      <c r="AD288" s="1002"/>
      <c r="AE288" s="1002"/>
      <c r="AF288" s="1003"/>
      <c r="AG288" s="1003"/>
      <c r="AH288" s="1003"/>
      <c r="AI288" s="1003"/>
      <c r="AJ288" s="997"/>
      <c r="AK288" s="1002"/>
    </row>
    <row r="289" spans="4:37" ht="15">
      <c r="D289" s="961"/>
      <c r="E289" s="961"/>
      <c r="F289" s="704"/>
      <c r="G289" s="992"/>
      <c r="H289" s="992"/>
      <c r="I289" s="992"/>
      <c r="J289" s="992"/>
      <c r="K289" s="993"/>
      <c r="L289" s="994"/>
      <c r="M289" s="995"/>
      <c r="N289" s="995"/>
      <c r="O289" s="995"/>
      <c r="P289" s="995"/>
      <c r="Q289" s="996"/>
      <c r="R289" s="997"/>
      <c r="S289" s="995"/>
      <c r="U289" s="998"/>
      <c r="V289" s="1004"/>
      <c r="W289" s="471"/>
      <c r="X289" s="471"/>
      <c r="Y289" s="1000"/>
      <c r="Z289" s="1000"/>
      <c r="AA289" s="1000"/>
      <c r="AB289" s="1000"/>
      <c r="AC289" s="1001"/>
      <c r="AD289" s="1002"/>
      <c r="AE289" s="1002"/>
      <c r="AF289" s="1003"/>
      <c r="AG289" s="1003"/>
      <c r="AH289" s="1003"/>
      <c r="AI289" s="1003"/>
      <c r="AJ289" s="997"/>
      <c r="AK289" s="1002"/>
    </row>
    <row r="290" spans="4:37" ht="15">
      <c r="D290" s="961"/>
      <c r="E290" s="961"/>
      <c r="F290" s="704"/>
      <c r="G290" s="992"/>
      <c r="H290" s="992"/>
      <c r="I290" s="992"/>
      <c r="J290" s="992"/>
      <c r="K290" s="993"/>
      <c r="L290" s="994"/>
      <c r="M290" s="995"/>
      <c r="N290" s="995"/>
      <c r="O290" s="995"/>
      <c r="P290" s="995"/>
      <c r="Q290" s="996"/>
      <c r="R290" s="997"/>
      <c r="S290" s="995"/>
      <c r="U290" s="998"/>
      <c r="V290" s="1004"/>
      <c r="W290" s="471"/>
      <c r="X290" s="471"/>
      <c r="Y290" s="1000"/>
      <c r="Z290" s="1000"/>
      <c r="AA290" s="1000"/>
      <c r="AB290" s="1000"/>
      <c r="AC290" s="1001"/>
      <c r="AD290" s="1002"/>
      <c r="AE290" s="1002"/>
      <c r="AF290" s="1003"/>
      <c r="AG290" s="1003"/>
      <c r="AH290" s="1003"/>
      <c r="AI290" s="1003"/>
      <c r="AJ290" s="997"/>
      <c r="AK290" s="1002"/>
    </row>
    <row r="291" spans="4:37" ht="15">
      <c r="D291" s="961"/>
      <c r="E291" s="961"/>
      <c r="F291" s="704"/>
      <c r="G291" s="992"/>
      <c r="H291" s="992"/>
      <c r="I291" s="992"/>
      <c r="J291" s="992"/>
      <c r="K291" s="993"/>
      <c r="L291" s="994"/>
      <c r="M291" s="995"/>
      <c r="N291" s="995"/>
      <c r="O291" s="995"/>
      <c r="P291" s="995"/>
      <c r="Q291" s="996"/>
      <c r="R291" s="997"/>
      <c r="S291" s="995"/>
      <c r="U291" s="998"/>
      <c r="V291" s="1004"/>
      <c r="W291" s="471"/>
      <c r="X291" s="471"/>
      <c r="Y291" s="1000"/>
      <c r="Z291" s="1000"/>
      <c r="AA291" s="1000"/>
      <c r="AB291" s="1000"/>
      <c r="AC291" s="1001"/>
      <c r="AD291" s="1002"/>
      <c r="AE291" s="1002"/>
      <c r="AF291" s="1003"/>
      <c r="AG291" s="1003"/>
      <c r="AH291" s="1003"/>
      <c r="AI291" s="1003"/>
      <c r="AJ291" s="997"/>
      <c r="AK291" s="1002"/>
    </row>
    <row r="292" spans="4:37" ht="15">
      <c r="D292" s="961"/>
      <c r="E292" s="961"/>
      <c r="F292" s="704"/>
      <c r="G292" s="992"/>
      <c r="H292" s="992"/>
      <c r="I292" s="992"/>
      <c r="J292" s="992"/>
      <c r="K292" s="993"/>
      <c r="L292" s="994"/>
      <c r="M292" s="995"/>
      <c r="N292" s="995"/>
      <c r="O292" s="995"/>
      <c r="P292" s="995"/>
      <c r="Q292" s="996"/>
      <c r="R292" s="997"/>
      <c r="S292" s="995"/>
      <c r="U292" s="998"/>
      <c r="V292" s="1004"/>
      <c r="W292" s="471"/>
      <c r="X292" s="471"/>
      <c r="Y292" s="1000"/>
      <c r="Z292" s="1000"/>
      <c r="AA292" s="1000"/>
      <c r="AB292" s="1000"/>
      <c r="AC292" s="1001"/>
      <c r="AD292" s="1002"/>
      <c r="AE292" s="1002"/>
      <c r="AF292" s="1003"/>
      <c r="AG292" s="1003"/>
      <c r="AH292" s="1003"/>
      <c r="AI292" s="1003"/>
      <c r="AJ292" s="997"/>
      <c r="AK292" s="1002"/>
    </row>
    <row r="293" spans="4:37" ht="15">
      <c r="D293" s="961"/>
      <c r="E293" s="961"/>
      <c r="F293" s="704"/>
      <c r="G293" s="992"/>
      <c r="H293" s="992"/>
      <c r="I293" s="992"/>
      <c r="J293" s="992"/>
      <c r="K293" s="993"/>
      <c r="L293" s="994"/>
      <c r="M293" s="995"/>
      <c r="N293" s="995"/>
      <c r="O293" s="995"/>
      <c r="P293" s="995"/>
      <c r="Q293" s="996"/>
      <c r="R293" s="997"/>
      <c r="S293" s="995"/>
      <c r="U293" s="998"/>
      <c r="V293" s="1004"/>
      <c r="W293" s="471"/>
      <c r="X293" s="471"/>
      <c r="Y293" s="1000"/>
      <c r="Z293" s="1000"/>
      <c r="AA293" s="1000"/>
      <c r="AB293" s="1000"/>
      <c r="AC293" s="1001"/>
      <c r="AD293" s="1002"/>
      <c r="AE293" s="1002"/>
      <c r="AF293" s="1003"/>
      <c r="AG293" s="1003"/>
      <c r="AH293" s="1003"/>
      <c r="AI293" s="1003"/>
      <c r="AJ293" s="997"/>
      <c r="AK293" s="1002"/>
    </row>
    <row r="294" spans="4:37" ht="15">
      <c r="D294" s="961"/>
      <c r="E294" s="961"/>
      <c r="F294" s="704"/>
      <c r="G294" s="992"/>
      <c r="H294" s="992"/>
      <c r="I294" s="992"/>
      <c r="J294" s="992"/>
      <c r="K294" s="993"/>
      <c r="L294" s="994"/>
      <c r="M294" s="995"/>
      <c r="N294" s="995"/>
      <c r="O294" s="995"/>
      <c r="P294" s="995"/>
      <c r="Q294" s="996"/>
      <c r="R294" s="997"/>
      <c r="S294" s="995"/>
      <c r="U294" s="998"/>
      <c r="V294" s="1004"/>
      <c r="W294" s="471"/>
      <c r="X294" s="471"/>
      <c r="Y294" s="1000"/>
      <c r="Z294" s="1000"/>
      <c r="AA294" s="1000"/>
      <c r="AB294" s="1000"/>
      <c r="AC294" s="1001"/>
      <c r="AD294" s="1002"/>
      <c r="AE294" s="1002"/>
      <c r="AF294" s="1003"/>
      <c r="AG294" s="1003"/>
      <c r="AH294" s="1003"/>
      <c r="AI294" s="1003"/>
      <c r="AJ294" s="997"/>
      <c r="AK294" s="1002"/>
    </row>
    <row r="295" spans="4:37" ht="15">
      <c r="D295" s="961"/>
      <c r="E295" s="961"/>
      <c r="F295" s="704"/>
      <c r="G295" s="992"/>
      <c r="H295" s="992"/>
      <c r="I295" s="992"/>
      <c r="J295" s="992"/>
      <c r="K295" s="993"/>
      <c r="L295" s="994"/>
      <c r="M295" s="995"/>
      <c r="N295" s="995"/>
      <c r="O295" s="995"/>
      <c r="P295" s="995"/>
      <c r="Q295" s="996"/>
      <c r="R295" s="997"/>
      <c r="S295" s="995"/>
      <c r="U295" s="998"/>
      <c r="V295" s="1004"/>
      <c r="W295" s="471"/>
      <c r="X295" s="471"/>
      <c r="Y295" s="1000"/>
      <c r="Z295" s="1000"/>
      <c r="AA295" s="1000"/>
      <c r="AB295" s="1000"/>
      <c r="AC295" s="1001"/>
      <c r="AD295" s="1002"/>
      <c r="AE295" s="1002"/>
      <c r="AF295" s="1003"/>
      <c r="AG295" s="1003"/>
      <c r="AH295" s="1003"/>
      <c r="AI295" s="1003"/>
      <c r="AJ295" s="997"/>
      <c r="AK295" s="1002"/>
    </row>
    <row r="296" spans="4:37" ht="15">
      <c r="D296" s="961"/>
      <c r="E296" s="961"/>
      <c r="F296" s="704"/>
      <c r="G296" s="992"/>
      <c r="H296" s="992"/>
      <c r="I296" s="992"/>
      <c r="J296" s="992"/>
      <c r="K296" s="993"/>
      <c r="L296" s="994"/>
      <c r="M296" s="995"/>
      <c r="N296" s="995"/>
      <c r="O296" s="995"/>
      <c r="P296" s="995"/>
      <c r="Q296" s="996"/>
      <c r="R296" s="997"/>
      <c r="S296" s="995"/>
      <c r="U296" s="998"/>
      <c r="V296" s="1004"/>
      <c r="W296" s="471"/>
      <c r="X296" s="471"/>
      <c r="Y296" s="1000"/>
      <c r="Z296" s="1000"/>
      <c r="AA296" s="1000"/>
      <c r="AB296" s="1000"/>
      <c r="AC296" s="1001"/>
      <c r="AD296" s="1002"/>
      <c r="AE296" s="1002"/>
      <c r="AF296" s="1003"/>
      <c r="AG296" s="1003"/>
      <c r="AH296" s="1003"/>
      <c r="AI296" s="1003"/>
      <c r="AJ296" s="997"/>
      <c r="AK296" s="1002"/>
    </row>
    <row r="297" spans="4:37" ht="15">
      <c r="D297" s="961"/>
      <c r="E297" s="961"/>
      <c r="F297" s="704"/>
      <c r="G297" s="992"/>
      <c r="H297" s="992"/>
      <c r="I297" s="992"/>
      <c r="J297" s="992"/>
      <c r="K297" s="993"/>
      <c r="L297" s="994"/>
      <c r="M297" s="995"/>
      <c r="N297" s="995"/>
      <c r="O297" s="995"/>
      <c r="P297" s="995"/>
      <c r="Q297" s="996"/>
      <c r="R297" s="997"/>
      <c r="S297" s="995"/>
      <c r="U297" s="998"/>
      <c r="V297" s="1004"/>
      <c r="W297" s="471"/>
      <c r="X297" s="471"/>
      <c r="Y297" s="1000"/>
      <c r="Z297" s="1000"/>
      <c r="AA297" s="1000"/>
      <c r="AB297" s="1000"/>
      <c r="AC297" s="1001"/>
      <c r="AD297" s="1002"/>
      <c r="AE297" s="1002"/>
      <c r="AF297" s="1003"/>
      <c r="AG297" s="1003"/>
      <c r="AH297" s="1003"/>
      <c r="AI297" s="1003"/>
      <c r="AJ297" s="997"/>
      <c r="AK297" s="1002"/>
    </row>
    <row r="298" spans="4:37" ht="15">
      <c r="D298" s="961"/>
      <c r="E298" s="961"/>
      <c r="F298" s="704"/>
      <c r="G298" s="992"/>
      <c r="H298" s="992"/>
      <c r="I298" s="992"/>
      <c r="J298" s="992"/>
      <c r="K298" s="993"/>
      <c r="L298" s="994"/>
      <c r="M298" s="995"/>
      <c r="N298" s="995"/>
      <c r="O298" s="995"/>
      <c r="P298" s="995"/>
      <c r="Q298" s="996"/>
      <c r="R298" s="997"/>
      <c r="S298" s="995"/>
      <c r="U298" s="998"/>
      <c r="V298" s="1004"/>
      <c r="W298" s="471"/>
      <c r="X298" s="471"/>
      <c r="Y298" s="1000"/>
      <c r="Z298" s="1000"/>
      <c r="AA298" s="1000"/>
      <c r="AB298" s="1000"/>
      <c r="AC298" s="1001"/>
      <c r="AD298" s="1002"/>
      <c r="AE298" s="1002"/>
      <c r="AF298" s="1003"/>
      <c r="AG298" s="1003"/>
      <c r="AH298" s="1003"/>
      <c r="AI298" s="1003"/>
      <c r="AJ298" s="997"/>
      <c r="AK298" s="1002"/>
    </row>
    <row r="299" spans="4:37" ht="15">
      <c r="D299" s="961"/>
      <c r="E299" s="961"/>
      <c r="F299" s="704"/>
      <c r="G299" s="992"/>
      <c r="H299" s="992"/>
      <c r="I299" s="992"/>
      <c r="J299" s="992"/>
      <c r="K299" s="993"/>
      <c r="L299" s="994"/>
      <c r="M299" s="995"/>
      <c r="N299" s="995"/>
      <c r="O299" s="995"/>
      <c r="P299" s="995"/>
      <c r="Q299" s="996"/>
      <c r="R299" s="997"/>
      <c r="S299" s="995"/>
      <c r="U299" s="998"/>
      <c r="V299" s="1004"/>
      <c r="W299" s="471"/>
      <c r="X299" s="471"/>
      <c r="Y299" s="1000"/>
      <c r="Z299" s="1000"/>
      <c r="AA299" s="1000"/>
      <c r="AB299" s="1000"/>
      <c r="AC299" s="1001"/>
      <c r="AD299" s="1002"/>
      <c r="AE299" s="1002"/>
      <c r="AF299" s="1003"/>
      <c r="AG299" s="1003"/>
      <c r="AH299" s="1003"/>
      <c r="AI299" s="1003"/>
      <c r="AJ299" s="997"/>
      <c r="AK299" s="1002"/>
    </row>
    <row r="300" spans="4:37" ht="15">
      <c r="D300" s="961"/>
      <c r="E300" s="961"/>
      <c r="F300" s="704"/>
      <c r="G300" s="992"/>
      <c r="H300" s="992"/>
      <c r="I300" s="992"/>
      <c r="J300" s="992"/>
      <c r="K300" s="993"/>
      <c r="L300" s="994"/>
      <c r="M300" s="995"/>
      <c r="N300" s="995"/>
      <c r="O300" s="995"/>
      <c r="P300" s="995"/>
      <c r="Q300" s="996"/>
      <c r="R300" s="997"/>
      <c r="S300" s="995"/>
      <c r="U300" s="998"/>
      <c r="V300" s="1004"/>
      <c r="W300" s="471"/>
      <c r="X300" s="471"/>
      <c r="Y300" s="1000"/>
      <c r="Z300" s="1000"/>
      <c r="AA300" s="1000"/>
      <c r="AB300" s="1000"/>
      <c r="AC300" s="1001"/>
      <c r="AD300" s="1002"/>
      <c r="AE300" s="1002"/>
      <c r="AF300" s="1003"/>
      <c r="AG300" s="1003"/>
      <c r="AH300" s="1003"/>
      <c r="AI300" s="1003"/>
      <c r="AJ300" s="997"/>
      <c r="AK300" s="1002"/>
    </row>
    <row r="301" spans="4:37" ht="15">
      <c r="D301" s="961"/>
      <c r="E301" s="961"/>
      <c r="F301" s="704"/>
      <c r="G301" s="992"/>
      <c r="H301" s="992"/>
      <c r="I301" s="992"/>
      <c r="J301" s="992"/>
      <c r="K301" s="993"/>
      <c r="L301" s="994"/>
      <c r="M301" s="1005"/>
      <c r="N301" s="1005"/>
      <c r="O301" s="1005"/>
      <c r="P301" s="1005"/>
      <c r="Q301" s="996"/>
      <c r="R301" s="997"/>
      <c r="S301" s="995"/>
      <c r="U301" s="998"/>
      <c r="V301" s="1004"/>
      <c r="W301" s="471"/>
      <c r="X301" s="471"/>
      <c r="Y301" s="1000"/>
      <c r="Z301" s="1000"/>
      <c r="AA301" s="1000"/>
      <c r="AB301" s="1000"/>
      <c r="AC301" s="1001"/>
      <c r="AD301" s="1002"/>
      <c r="AE301" s="1002"/>
      <c r="AF301" s="1003"/>
      <c r="AG301" s="1003"/>
      <c r="AH301" s="1003"/>
      <c r="AI301" s="1003"/>
      <c r="AJ301" s="997"/>
      <c r="AK301" s="1002"/>
    </row>
    <row r="302" spans="4:37" ht="15">
      <c r="D302" s="961"/>
      <c r="E302" s="961"/>
      <c r="F302" s="704"/>
      <c r="G302" s="992"/>
      <c r="H302" s="992"/>
      <c r="I302" s="992"/>
      <c r="J302" s="992"/>
      <c r="K302" s="993"/>
      <c r="L302" s="994"/>
      <c r="M302" s="1005"/>
      <c r="N302" s="1005"/>
      <c r="O302" s="1005"/>
      <c r="P302" s="1005"/>
      <c r="Q302" s="996"/>
      <c r="R302" s="997"/>
      <c r="S302" s="995"/>
      <c r="U302" s="998"/>
      <c r="V302" s="1004"/>
      <c r="W302" s="471"/>
      <c r="X302" s="471"/>
      <c r="Y302" s="1000"/>
      <c r="Z302" s="1000"/>
      <c r="AA302" s="1000"/>
      <c r="AB302" s="1000"/>
      <c r="AC302" s="1001"/>
      <c r="AD302" s="1002"/>
      <c r="AE302" s="1002"/>
      <c r="AF302" s="1003"/>
      <c r="AG302" s="1003"/>
      <c r="AH302" s="1003"/>
      <c r="AI302" s="1003"/>
      <c r="AJ302" s="997"/>
      <c r="AK302" s="1002"/>
    </row>
    <row r="303" spans="4:37" ht="15">
      <c r="D303" s="961"/>
      <c r="E303" s="961"/>
      <c r="F303" s="704"/>
      <c r="G303" s="992"/>
      <c r="H303" s="992"/>
      <c r="I303" s="992"/>
      <c r="J303" s="992"/>
      <c r="K303" s="993"/>
      <c r="L303" s="994"/>
      <c r="M303" s="1005"/>
      <c r="N303" s="1005"/>
      <c r="O303" s="1005"/>
      <c r="P303" s="1005"/>
      <c r="Q303" s="996"/>
      <c r="R303" s="997"/>
      <c r="S303" s="995"/>
      <c r="U303" s="998"/>
      <c r="V303" s="1004"/>
      <c r="W303" s="471"/>
      <c r="X303" s="471"/>
      <c r="Y303" s="1000"/>
      <c r="Z303" s="1000"/>
      <c r="AA303" s="1000"/>
      <c r="AB303" s="1000"/>
      <c r="AC303" s="1001"/>
      <c r="AD303" s="1002"/>
      <c r="AE303" s="1002"/>
      <c r="AF303" s="1003"/>
      <c r="AG303" s="1003"/>
      <c r="AH303" s="1003"/>
      <c r="AI303" s="1003"/>
      <c r="AJ303" s="997"/>
      <c r="AK303" s="1002"/>
    </row>
    <row r="304" spans="4:37" ht="15">
      <c r="D304" s="961"/>
      <c r="E304" s="961"/>
      <c r="F304" s="704"/>
      <c r="G304" s="992"/>
      <c r="H304" s="992"/>
      <c r="I304" s="992"/>
      <c r="J304" s="992"/>
      <c r="K304" s="993"/>
      <c r="L304" s="994"/>
      <c r="M304" s="1005"/>
      <c r="N304" s="1005"/>
      <c r="O304" s="1005"/>
      <c r="P304" s="1005"/>
      <c r="Q304" s="996"/>
      <c r="R304" s="997"/>
      <c r="S304" s="995"/>
      <c r="U304" s="998"/>
      <c r="V304" s="1004"/>
      <c r="W304" s="471"/>
      <c r="X304" s="471"/>
      <c r="Y304" s="1000"/>
      <c r="Z304" s="1000"/>
      <c r="AA304" s="1000"/>
      <c r="AB304" s="1000"/>
      <c r="AC304" s="1001"/>
      <c r="AD304" s="1002"/>
      <c r="AE304" s="1002"/>
      <c r="AF304" s="1003"/>
      <c r="AG304" s="1003"/>
      <c r="AH304" s="1003"/>
      <c r="AI304" s="1003"/>
      <c r="AJ304" s="997"/>
      <c r="AK304" s="1002"/>
    </row>
    <row r="305" spans="4:37" ht="15">
      <c r="D305" s="961"/>
      <c r="E305" s="961"/>
      <c r="F305" s="704"/>
      <c r="G305" s="992"/>
      <c r="H305" s="992"/>
      <c r="I305" s="992"/>
      <c r="J305" s="992"/>
      <c r="K305" s="993"/>
      <c r="L305" s="994"/>
      <c r="M305" s="1005"/>
      <c r="N305" s="1005"/>
      <c r="O305" s="1005"/>
      <c r="P305" s="1005"/>
      <c r="Q305" s="996"/>
      <c r="R305" s="997"/>
      <c r="S305" s="995"/>
      <c r="U305" s="998"/>
      <c r="V305" s="1004"/>
      <c r="W305" s="471"/>
      <c r="X305" s="471"/>
      <c r="Y305" s="1000"/>
      <c r="Z305" s="1000"/>
      <c r="AA305" s="1000"/>
      <c r="AB305" s="1000"/>
      <c r="AC305" s="1001"/>
      <c r="AD305" s="1002"/>
      <c r="AE305" s="1002"/>
      <c r="AF305" s="1003"/>
      <c r="AG305" s="1003"/>
      <c r="AH305" s="1003"/>
      <c r="AI305" s="1003"/>
      <c r="AJ305" s="997"/>
      <c r="AK305" s="1002"/>
    </row>
    <row r="306" spans="4:37" ht="15">
      <c r="D306" s="961"/>
      <c r="E306" s="961"/>
      <c r="F306" s="704"/>
      <c r="G306" s="992"/>
      <c r="H306" s="992"/>
      <c r="I306" s="992"/>
      <c r="J306" s="992"/>
      <c r="K306" s="993"/>
      <c r="L306" s="994"/>
      <c r="M306" s="1005"/>
      <c r="N306" s="1005"/>
      <c r="O306" s="1005"/>
      <c r="P306" s="1005"/>
      <c r="Q306" s="996"/>
      <c r="R306" s="997"/>
      <c r="S306" s="995"/>
      <c r="U306" s="998"/>
      <c r="V306" s="1004"/>
      <c r="W306" s="471"/>
      <c r="X306" s="471"/>
      <c r="Y306" s="1000"/>
      <c r="Z306" s="1000"/>
      <c r="AA306" s="1000"/>
      <c r="AB306" s="1000"/>
      <c r="AC306" s="1001"/>
      <c r="AD306" s="1002"/>
      <c r="AE306" s="1002"/>
      <c r="AF306" s="1003"/>
      <c r="AG306" s="1003"/>
      <c r="AH306" s="1003"/>
      <c r="AI306" s="1003"/>
      <c r="AJ306" s="997"/>
      <c r="AK306" s="1002"/>
    </row>
    <row r="307" spans="4:37" ht="15">
      <c r="D307" s="961"/>
      <c r="E307" s="961"/>
      <c r="F307" s="704"/>
      <c r="G307" s="992"/>
      <c r="H307" s="992"/>
      <c r="I307" s="992"/>
      <c r="J307" s="992"/>
      <c r="K307" s="993"/>
      <c r="L307" s="994"/>
      <c r="M307" s="1005"/>
      <c r="N307" s="1005"/>
      <c r="O307" s="1005"/>
      <c r="P307" s="1005"/>
      <c r="Q307" s="996"/>
      <c r="R307" s="997"/>
      <c r="S307" s="995"/>
      <c r="U307" s="998"/>
      <c r="V307" s="1004"/>
      <c r="W307" s="471"/>
      <c r="X307" s="471"/>
      <c r="Y307" s="1000"/>
      <c r="Z307" s="1000"/>
      <c r="AA307" s="1000"/>
      <c r="AB307" s="1000"/>
      <c r="AC307" s="1001"/>
      <c r="AD307" s="1002"/>
      <c r="AE307" s="1002"/>
      <c r="AF307" s="1003"/>
      <c r="AG307" s="1003"/>
      <c r="AH307" s="1003"/>
      <c r="AI307" s="1003"/>
      <c r="AJ307" s="997"/>
      <c r="AK307" s="1002"/>
    </row>
    <row r="308" spans="4:37" ht="15">
      <c r="D308" s="961"/>
      <c r="E308" s="961"/>
      <c r="F308" s="704"/>
      <c r="G308" s="992"/>
      <c r="H308" s="992"/>
      <c r="I308" s="992"/>
      <c r="J308" s="992"/>
      <c r="K308" s="993"/>
      <c r="L308" s="994"/>
      <c r="M308" s="1005"/>
      <c r="N308" s="1005"/>
      <c r="O308" s="1005"/>
      <c r="P308" s="1005"/>
      <c r="Q308" s="996"/>
      <c r="R308" s="997"/>
      <c r="S308" s="995"/>
      <c r="U308" s="998"/>
      <c r="V308" s="1004"/>
      <c r="W308" s="471"/>
      <c r="X308" s="471"/>
      <c r="Y308" s="1000"/>
      <c r="Z308" s="1000"/>
      <c r="AA308" s="1000"/>
      <c r="AB308" s="1000"/>
      <c r="AC308" s="1001"/>
      <c r="AD308" s="1002"/>
      <c r="AE308" s="1002"/>
      <c r="AF308" s="1003"/>
      <c r="AG308" s="1003"/>
      <c r="AH308" s="1003"/>
      <c r="AI308" s="1003"/>
      <c r="AJ308" s="997"/>
      <c r="AK308" s="1002"/>
    </row>
    <row r="309" spans="4:37" ht="15">
      <c r="D309" s="961"/>
      <c r="E309" s="961"/>
      <c r="F309" s="704"/>
      <c r="G309" s="992"/>
      <c r="H309" s="992"/>
      <c r="I309" s="992"/>
      <c r="J309" s="992"/>
      <c r="K309" s="993"/>
      <c r="L309" s="994"/>
      <c r="M309" s="1005"/>
      <c r="N309" s="1005"/>
      <c r="O309" s="1005"/>
      <c r="P309" s="1005"/>
      <c r="Q309" s="996"/>
      <c r="R309" s="997"/>
      <c r="S309" s="995"/>
      <c r="U309" s="998"/>
      <c r="V309" s="1004"/>
      <c r="W309" s="471"/>
      <c r="X309" s="471"/>
      <c r="Y309" s="1000"/>
      <c r="Z309" s="1000"/>
      <c r="AA309" s="1000"/>
      <c r="AB309" s="1000"/>
      <c r="AC309" s="1001"/>
      <c r="AD309" s="1002"/>
      <c r="AE309" s="1002"/>
      <c r="AF309" s="1003"/>
      <c r="AG309" s="1003"/>
      <c r="AH309" s="1003"/>
      <c r="AI309" s="1003"/>
      <c r="AJ309" s="997"/>
      <c r="AK309" s="1002"/>
    </row>
    <row r="310" spans="4:37" ht="15">
      <c r="D310" s="961"/>
      <c r="E310" s="961"/>
      <c r="F310" s="704"/>
      <c r="G310" s="992"/>
      <c r="H310" s="992"/>
      <c r="I310" s="992"/>
      <c r="J310" s="992"/>
      <c r="K310" s="993"/>
      <c r="L310" s="994"/>
      <c r="M310" s="1005"/>
      <c r="N310" s="1005"/>
      <c r="O310" s="1005"/>
      <c r="P310" s="1005"/>
      <c r="Q310" s="996"/>
      <c r="R310" s="997"/>
      <c r="S310" s="995"/>
      <c r="U310" s="998"/>
      <c r="V310" s="1004"/>
      <c r="W310" s="471"/>
      <c r="X310" s="471"/>
      <c r="Y310" s="1000"/>
      <c r="Z310" s="1000"/>
      <c r="AA310" s="1000"/>
      <c r="AB310" s="1000"/>
      <c r="AC310" s="1001"/>
      <c r="AD310" s="1002"/>
      <c r="AE310" s="1002"/>
      <c r="AF310" s="1003"/>
      <c r="AG310" s="1003"/>
      <c r="AH310" s="1003"/>
      <c r="AI310" s="1003"/>
      <c r="AJ310" s="997"/>
      <c r="AK310" s="1002"/>
    </row>
    <row r="311" spans="4:37" ht="15">
      <c r="D311" s="961"/>
      <c r="E311" s="961"/>
      <c r="F311" s="704"/>
      <c r="G311" s="992"/>
      <c r="H311" s="992"/>
      <c r="I311" s="992"/>
      <c r="J311" s="992"/>
      <c r="K311" s="993"/>
      <c r="L311" s="994"/>
      <c r="M311" s="1005"/>
      <c r="N311" s="1005"/>
      <c r="O311" s="1005"/>
      <c r="P311" s="1005"/>
      <c r="Q311" s="996"/>
      <c r="R311" s="997"/>
      <c r="S311" s="995"/>
      <c r="U311" s="998"/>
      <c r="V311" s="1004"/>
      <c r="W311" s="471"/>
      <c r="X311" s="471"/>
      <c r="Y311" s="1000"/>
      <c r="Z311" s="1000"/>
      <c r="AA311" s="1000"/>
      <c r="AB311" s="1000"/>
      <c r="AC311" s="1001"/>
      <c r="AD311" s="1002"/>
      <c r="AE311" s="1002"/>
      <c r="AF311" s="1003"/>
      <c r="AG311" s="1003"/>
      <c r="AH311" s="1003"/>
      <c r="AI311" s="1003"/>
      <c r="AJ311" s="997"/>
      <c r="AK311" s="1002"/>
    </row>
    <row r="312" spans="4:37" ht="15">
      <c r="D312" s="961"/>
      <c r="E312" s="961"/>
      <c r="F312" s="704"/>
      <c r="G312" s="992"/>
      <c r="H312" s="992"/>
      <c r="I312" s="992"/>
      <c r="J312" s="992"/>
      <c r="K312" s="993"/>
      <c r="L312" s="994"/>
      <c r="M312" s="1005"/>
      <c r="N312" s="1005"/>
      <c r="O312" s="1005"/>
      <c r="P312" s="1005"/>
      <c r="Q312" s="996"/>
      <c r="R312" s="997"/>
      <c r="S312" s="995"/>
      <c r="U312" s="998"/>
      <c r="V312" s="1004"/>
      <c r="W312" s="471"/>
      <c r="X312" s="471"/>
      <c r="Y312" s="1000"/>
      <c r="Z312" s="1000"/>
      <c r="AA312" s="1000"/>
      <c r="AB312" s="1000"/>
      <c r="AC312" s="1001"/>
      <c r="AD312" s="1002"/>
      <c r="AE312" s="1002"/>
      <c r="AF312" s="1003"/>
      <c r="AG312" s="1003"/>
      <c r="AH312" s="1003"/>
      <c r="AI312" s="1003"/>
      <c r="AJ312" s="997"/>
      <c r="AK312" s="1002"/>
    </row>
    <row r="313" spans="4:37" ht="15">
      <c r="D313" s="961"/>
      <c r="E313" s="961"/>
      <c r="F313" s="704"/>
      <c r="G313" s="992"/>
      <c r="H313" s="992"/>
      <c r="I313" s="992"/>
      <c r="J313" s="992"/>
      <c r="K313" s="993"/>
      <c r="L313" s="994"/>
      <c r="M313" s="1005"/>
      <c r="N313" s="1005"/>
      <c r="O313" s="1005"/>
      <c r="P313" s="1005"/>
      <c r="Q313" s="996"/>
      <c r="R313" s="997"/>
      <c r="S313" s="995"/>
      <c r="U313" s="998"/>
      <c r="V313" s="1004"/>
      <c r="W313" s="471"/>
      <c r="X313" s="471"/>
      <c r="Y313" s="1000"/>
      <c r="Z313" s="1000"/>
      <c r="AA313" s="1000"/>
      <c r="AB313" s="1000"/>
      <c r="AC313" s="1001"/>
      <c r="AD313" s="1002"/>
      <c r="AE313" s="1002"/>
      <c r="AF313" s="1003"/>
      <c r="AG313" s="1003"/>
      <c r="AH313" s="1003"/>
      <c r="AI313" s="1003"/>
      <c r="AJ313" s="997"/>
      <c r="AK313" s="1002"/>
    </row>
    <row r="314" spans="4:37" ht="15">
      <c r="D314" s="961"/>
      <c r="E314" s="961"/>
      <c r="F314" s="704"/>
      <c r="G314" s="992"/>
      <c r="H314" s="992"/>
      <c r="I314" s="992"/>
      <c r="J314" s="992"/>
      <c r="K314" s="993"/>
      <c r="L314" s="994"/>
      <c r="M314" s="1005"/>
      <c r="N314" s="1005"/>
      <c r="O314" s="1005"/>
      <c r="P314" s="1005"/>
      <c r="Q314" s="996"/>
      <c r="R314" s="997"/>
      <c r="S314" s="995"/>
      <c r="U314" s="998"/>
      <c r="V314" s="1004"/>
      <c r="W314" s="471"/>
      <c r="X314" s="471"/>
      <c r="Y314" s="1000"/>
      <c r="Z314" s="1000"/>
      <c r="AA314" s="1000"/>
      <c r="AB314" s="1000"/>
      <c r="AC314" s="1001"/>
      <c r="AD314" s="1002"/>
      <c r="AE314" s="1002"/>
      <c r="AF314" s="1003"/>
      <c r="AG314" s="1003"/>
      <c r="AH314" s="1003"/>
      <c r="AI314" s="1003"/>
      <c r="AJ314" s="997"/>
      <c r="AK314" s="1002"/>
    </row>
    <row r="315" spans="4:37" ht="15">
      <c r="D315" s="961"/>
      <c r="E315" s="961"/>
      <c r="F315" s="704"/>
      <c r="G315" s="992"/>
      <c r="H315" s="992"/>
      <c r="I315" s="992"/>
      <c r="J315" s="992"/>
      <c r="K315" s="993"/>
      <c r="L315" s="994"/>
      <c r="M315" s="1005"/>
      <c r="N315" s="1005"/>
      <c r="O315" s="1005"/>
      <c r="P315" s="1005"/>
      <c r="Q315" s="996"/>
      <c r="R315" s="997"/>
      <c r="S315" s="995"/>
      <c r="U315" s="998"/>
      <c r="V315" s="1004"/>
      <c r="W315" s="471"/>
      <c r="X315" s="471"/>
      <c r="Y315" s="1000"/>
      <c r="Z315" s="1000"/>
      <c r="AA315" s="1000"/>
      <c r="AB315" s="1000"/>
      <c r="AC315" s="1001"/>
      <c r="AD315" s="1002"/>
      <c r="AE315" s="1002"/>
      <c r="AF315" s="1003"/>
      <c r="AG315" s="1003"/>
      <c r="AH315" s="1003"/>
      <c r="AI315" s="1003"/>
      <c r="AJ315" s="997"/>
      <c r="AK315" s="1002"/>
    </row>
    <row r="316" spans="4:37" ht="15">
      <c r="D316" s="961"/>
      <c r="E316" s="961"/>
      <c r="F316" s="704"/>
      <c r="G316" s="992"/>
      <c r="H316" s="992"/>
      <c r="I316" s="992"/>
      <c r="J316" s="992"/>
      <c r="K316" s="993"/>
      <c r="L316" s="994"/>
      <c r="M316" s="1005"/>
      <c r="N316" s="1005"/>
      <c r="O316" s="1005"/>
      <c r="P316" s="1005"/>
      <c r="Q316" s="996"/>
      <c r="R316" s="997"/>
      <c r="S316" s="995"/>
      <c r="U316" s="998"/>
      <c r="V316" s="1004"/>
      <c r="W316" s="471"/>
      <c r="X316" s="471"/>
      <c r="Y316" s="1000"/>
      <c r="Z316" s="1000"/>
      <c r="AA316" s="1000"/>
      <c r="AB316" s="1000"/>
      <c r="AC316" s="1001"/>
      <c r="AD316" s="1002"/>
      <c r="AE316" s="1002"/>
      <c r="AF316" s="1003"/>
      <c r="AG316" s="1003"/>
      <c r="AH316" s="1003"/>
      <c r="AI316" s="1003"/>
      <c r="AJ316" s="997"/>
      <c r="AK316" s="1002"/>
    </row>
    <row r="317" spans="4:37" ht="15">
      <c r="D317" s="961"/>
      <c r="E317" s="961"/>
      <c r="F317" s="704"/>
      <c r="G317" s="992"/>
      <c r="H317" s="992"/>
      <c r="I317" s="992"/>
      <c r="J317" s="992"/>
      <c r="K317" s="993"/>
      <c r="L317" s="994"/>
      <c r="M317" s="1005"/>
      <c r="N317" s="1005"/>
      <c r="O317" s="1005"/>
      <c r="P317" s="1005"/>
      <c r="Q317" s="996"/>
      <c r="R317" s="997"/>
      <c r="S317" s="995"/>
      <c r="U317" s="998"/>
      <c r="V317" s="1004"/>
      <c r="W317" s="471"/>
      <c r="X317" s="471"/>
      <c r="Y317" s="1000"/>
      <c r="Z317" s="1000"/>
      <c r="AA317" s="1000"/>
      <c r="AB317" s="1000"/>
      <c r="AC317" s="1001"/>
      <c r="AD317" s="1002"/>
      <c r="AE317" s="1002"/>
      <c r="AF317" s="1003"/>
      <c r="AG317" s="1003"/>
      <c r="AH317" s="1003"/>
      <c r="AI317" s="1003"/>
      <c r="AJ317" s="997"/>
      <c r="AK317" s="1002"/>
    </row>
    <row r="318" spans="4:37" ht="15">
      <c r="D318" s="961"/>
      <c r="E318" s="961"/>
      <c r="F318" s="704"/>
      <c r="G318" s="992"/>
      <c r="H318" s="992"/>
      <c r="I318" s="992"/>
      <c r="J318" s="992"/>
      <c r="K318" s="993"/>
      <c r="L318" s="994"/>
      <c r="M318" s="1005"/>
      <c r="N318" s="1005"/>
      <c r="O318" s="1005"/>
      <c r="P318" s="1005"/>
      <c r="Q318" s="996"/>
      <c r="R318" s="997"/>
      <c r="S318" s="995"/>
      <c r="U318" s="998"/>
      <c r="V318" s="1004"/>
      <c r="W318" s="471"/>
      <c r="X318" s="471"/>
      <c r="Y318" s="1000"/>
      <c r="Z318" s="1000"/>
      <c r="AA318" s="1000"/>
      <c r="AB318" s="1000"/>
      <c r="AC318" s="1001"/>
      <c r="AD318" s="1002"/>
      <c r="AE318" s="1002"/>
      <c r="AF318" s="1003"/>
      <c r="AG318" s="1003"/>
      <c r="AH318" s="1003"/>
      <c r="AI318" s="1003"/>
      <c r="AJ318" s="997"/>
      <c r="AK318" s="1002"/>
    </row>
    <row r="319" spans="4:37" ht="15">
      <c r="D319" s="961"/>
      <c r="E319" s="961"/>
      <c r="F319" s="704"/>
      <c r="G319" s="992"/>
      <c r="H319" s="992"/>
      <c r="I319" s="992"/>
      <c r="J319" s="992"/>
      <c r="K319" s="993"/>
      <c r="L319" s="994"/>
      <c r="M319" s="1005"/>
      <c r="N319" s="1005"/>
      <c r="O319" s="1005"/>
      <c r="P319" s="1005"/>
      <c r="Q319" s="996"/>
      <c r="R319" s="997"/>
      <c r="S319" s="995"/>
      <c r="U319" s="998"/>
      <c r="V319" s="1004"/>
      <c r="W319" s="471"/>
      <c r="X319" s="471"/>
      <c r="Y319" s="1000"/>
      <c r="Z319" s="1000"/>
      <c r="AA319" s="1000"/>
      <c r="AB319" s="1000"/>
      <c r="AC319" s="1001"/>
      <c r="AD319" s="1002"/>
      <c r="AE319" s="1002"/>
      <c r="AF319" s="1003"/>
      <c r="AG319" s="1003"/>
      <c r="AH319" s="1003"/>
      <c r="AI319" s="1003"/>
      <c r="AJ319" s="997"/>
      <c r="AK319" s="1002"/>
    </row>
    <row r="320" spans="4:37" ht="15">
      <c r="D320" s="961"/>
      <c r="E320" s="961"/>
      <c r="F320" s="704"/>
      <c r="G320" s="992"/>
      <c r="H320" s="992"/>
      <c r="I320" s="992"/>
      <c r="J320" s="992"/>
      <c r="K320" s="993"/>
      <c r="L320" s="994"/>
      <c r="M320" s="1005"/>
      <c r="N320" s="1005"/>
      <c r="O320" s="1005"/>
      <c r="P320" s="1005"/>
      <c r="Q320" s="996"/>
      <c r="R320" s="997"/>
      <c r="S320" s="995"/>
      <c r="U320" s="998"/>
      <c r="V320" s="1004"/>
      <c r="W320" s="471"/>
      <c r="X320" s="471"/>
      <c r="Y320" s="1000"/>
      <c r="Z320" s="1000"/>
      <c r="AA320" s="1000"/>
      <c r="AB320" s="1000"/>
      <c r="AC320" s="1001"/>
      <c r="AD320" s="1002"/>
      <c r="AE320" s="1002"/>
      <c r="AF320" s="1003"/>
      <c r="AG320" s="1003"/>
      <c r="AH320" s="1003"/>
      <c r="AI320" s="1003"/>
      <c r="AJ320" s="997"/>
      <c r="AK320" s="1002"/>
    </row>
    <row r="321" spans="4:37" ht="15">
      <c r="D321" s="961"/>
      <c r="E321" s="961"/>
      <c r="F321" s="704"/>
      <c r="G321" s="992"/>
      <c r="H321" s="992"/>
      <c r="I321" s="992"/>
      <c r="J321" s="992"/>
      <c r="K321" s="993"/>
      <c r="L321" s="994"/>
      <c r="M321" s="1005"/>
      <c r="N321" s="1005"/>
      <c r="O321" s="1005"/>
      <c r="P321" s="1005"/>
      <c r="Q321" s="996"/>
      <c r="R321" s="997"/>
      <c r="S321" s="995"/>
      <c r="U321" s="998"/>
      <c r="V321" s="1004"/>
      <c r="W321" s="471"/>
      <c r="X321" s="471"/>
      <c r="Y321" s="1000"/>
      <c r="Z321" s="1000"/>
      <c r="AA321" s="1000"/>
      <c r="AB321" s="1000"/>
      <c r="AC321" s="1001"/>
      <c r="AD321" s="1002"/>
      <c r="AE321" s="1002"/>
      <c r="AF321" s="1003"/>
      <c r="AG321" s="1003"/>
      <c r="AH321" s="1003"/>
      <c r="AI321" s="1003"/>
      <c r="AJ321" s="997"/>
      <c r="AK321" s="1002"/>
    </row>
    <row r="322" spans="4:37" ht="15">
      <c r="D322" s="961"/>
      <c r="E322" s="961"/>
      <c r="F322" s="704"/>
      <c r="G322" s="992"/>
      <c r="H322" s="992"/>
      <c r="I322" s="992"/>
      <c r="J322" s="992"/>
      <c r="K322" s="993"/>
      <c r="L322" s="994"/>
      <c r="M322" s="1005"/>
      <c r="N322" s="1005"/>
      <c r="O322" s="1005"/>
      <c r="P322" s="1005"/>
      <c r="Q322" s="996"/>
      <c r="R322" s="997"/>
      <c r="S322" s="995"/>
      <c r="U322" s="998"/>
      <c r="V322" s="1004"/>
      <c r="W322" s="471"/>
      <c r="X322" s="471"/>
      <c r="Y322" s="1000"/>
      <c r="Z322" s="1000"/>
      <c r="AA322" s="1000"/>
      <c r="AB322" s="1000"/>
      <c r="AC322" s="1001"/>
      <c r="AD322" s="1002"/>
      <c r="AE322" s="1002"/>
      <c r="AF322" s="1003"/>
      <c r="AG322" s="1003"/>
      <c r="AH322" s="1003"/>
      <c r="AI322" s="1003"/>
      <c r="AJ322" s="997"/>
      <c r="AK322" s="1002"/>
    </row>
    <row r="323" spans="4:37" ht="15">
      <c r="D323" s="961"/>
      <c r="E323" s="961"/>
      <c r="F323" s="704"/>
      <c r="G323" s="992"/>
      <c r="H323" s="992"/>
      <c r="I323" s="992"/>
      <c r="J323" s="992"/>
      <c r="K323" s="993"/>
      <c r="L323" s="994"/>
      <c r="M323" s="1005"/>
      <c r="N323" s="1005"/>
      <c r="O323" s="1005"/>
      <c r="P323" s="1005"/>
      <c r="Q323" s="996"/>
      <c r="R323" s="997"/>
      <c r="S323" s="995"/>
      <c r="U323" s="998"/>
      <c r="V323" s="1004"/>
      <c r="W323" s="471"/>
      <c r="X323" s="471"/>
      <c r="Y323" s="1000"/>
      <c r="Z323" s="1000"/>
      <c r="AA323" s="1000"/>
      <c r="AB323" s="1000"/>
      <c r="AC323" s="1001"/>
      <c r="AD323" s="1002"/>
      <c r="AE323" s="1002"/>
      <c r="AF323" s="1003"/>
      <c r="AG323" s="1003"/>
      <c r="AH323" s="1003"/>
      <c r="AI323" s="1003"/>
      <c r="AJ323" s="997"/>
      <c r="AK323" s="1002"/>
    </row>
    <row r="324" spans="4:37" ht="15">
      <c r="D324" s="961"/>
      <c r="E324" s="961"/>
      <c r="F324" s="704"/>
      <c r="G324" s="992"/>
      <c r="H324" s="992"/>
      <c r="I324" s="992"/>
      <c r="J324" s="992"/>
      <c r="K324" s="993"/>
      <c r="L324" s="994"/>
      <c r="M324" s="1005"/>
      <c r="N324" s="1005"/>
      <c r="O324" s="1005"/>
      <c r="P324" s="1005"/>
      <c r="Q324" s="996"/>
      <c r="R324" s="997"/>
      <c r="S324" s="995"/>
      <c r="U324" s="998"/>
      <c r="V324" s="1004"/>
      <c r="W324" s="471"/>
      <c r="X324" s="471"/>
      <c r="Y324" s="1000"/>
      <c r="Z324" s="1000"/>
      <c r="AA324" s="1000"/>
      <c r="AB324" s="1000"/>
      <c r="AC324" s="1001"/>
      <c r="AD324" s="1002"/>
      <c r="AE324" s="1002"/>
      <c r="AF324" s="1003"/>
      <c r="AG324" s="1003"/>
      <c r="AH324" s="1003"/>
      <c r="AI324" s="1003"/>
      <c r="AJ324" s="997"/>
      <c r="AK324" s="1002"/>
    </row>
    <row r="325" spans="4:37" ht="15">
      <c r="D325" s="961"/>
      <c r="E325" s="961"/>
      <c r="F325" s="704"/>
      <c r="G325" s="992"/>
      <c r="H325" s="992"/>
      <c r="I325" s="992"/>
      <c r="J325" s="992"/>
      <c r="K325" s="993"/>
      <c r="L325" s="994"/>
      <c r="M325" s="1005"/>
      <c r="N325" s="1005"/>
      <c r="O325" s="1005"/>
      <c r="P325" s="1005"/>
      <c r="Q325" s="996"/>
      <c r="R325" s="997"/>
      <c r="S325" s="995"/>
      <c r="U325" s="998"/>
      <c r="V325" s="1004"/>
      <c r="W325" s="471"/>
      <c r="X325" s="471"/>
      <c r="Y325" s="1000"/>
      <c r="Z325" s="1000"/>
      <c r="AA325" s="1000"/>
      <c r="AB325" s="1000"/>
      <c r="AC325" s="1001"/>
      <c r="AD325" s="1002"/>
      <c r="AE325" s="1002"/>
      <c r="AF325" s="1003"/>
      <c r="AG325" s="1003"/>
      <c r="AH325" s="1003"/>
      <c r="AI325" s="1003"/>
      <c r="AJ325" s="997"/>
      <c r="AK325" s="1002"/>
    </row>
    <row r="326" spans="4:37" ht="15">
      <c r="D326" s="961"/>
      <c r="E326" s="961"/>
      <c r="F326" s="704"/>
      <c r="G326" s="992"/>
      <c r="H326" s="992"/>
      <c r="I326" s="992"/>
      <c r="J326" s="992"/>
      <c r="K326" s="993"/>
      <c r="L326" s="994"/>
      <c r="M326" s="1005"/>
      <c r="N326" s="1005"/>
      <c r="O326" s="1005"/>
      <c r="P326" s="1005"/>
      <c r="Q326" s="996"/>
      <c r="R326" s="997"/>
      <c r="S326" s="995"/>
      <c r="U326" s="998"/>
      <c r="V326" s="1004"/>
      <c r="W326" s="471"/>
      <c r="X326" s="471"/>
      <c r="Y326" s="1000"/>
      <c r="Z326" s="1000"/>
      <c r="AA326" s="1000"/>
      <c r="AB326" s="1000"/>
      <c r="AC326" s="1001"/>
      <c r="AD326" s="1002"/>
      <c r="AE326" s="1002"/>
      <c r="AF326" s="1003"/>
      <c r="AG326" s="1003"/>
      <c r="AH326" s="1003"/>
      <c r="AI326" s="1003"/>
      <c r="AJ326" s="997"/>
      <c r="AK326" s="1002"/>
    </row>
    <row r="327" spans="4:37" ht="15">
      <c r="D327" s="961"/>
      <c r="E327" s="961"/>
      <c r="F327" s="704"/>
      <c r="G327" s="992"/>
      <c r="H327" s="992"/>
      <c r="I327" s="992"/>
      <c r="J327" s="992"/>
      <c r="K327" s="993"/>
      <c r="L327" s="994"/>
      <c r="M327" s="1005"/>
      <c r="N327" s="1005"/>
      <c r="O327" s="1005"/>
      <c r="P327" s="1005"/>
      <c r="Q327" s="996"/>
      <c r="R327" s="997"/>
      <c r="S327" s="995"/>
      <c r="U327" s="998"/>
      <c r="V327" s="1004"/>
      <c r="W327" s="471"/>
      <c r="X327" s="471"/>
      <c r="Y327" s="1000"/>
      <c r="Z327" s="1000"/>
      <c r="AA327" s="1000"/>
      <c r="AB327" s="1000"/>
      <c r="AC327" s="1001"/>
      <c r="AD327" s="1002"/>
      <c r="AE327" s="1002"/>
      <c r="AF327" s="1003"/>
      <c r="AG327" s="1003"/>
      <c r="AH327" s="1003"/>
      <c r="AI327" s="1003"/>
      <c r="AJ327" s="997"/>
      <c r="AK327" s="1002"/>
    </row>
    <row r="328" spans="4:37" ht="15">
      <c r="D328" s="961"/>
      <c r="E328" s="961"/>
      <c r="F328" s="704"/>
      <c r="G328" s="992"/>
      <c r="H328" s="992"/>
      <c r="I328" s="992"/>
      <c r="J328" s="992"/>
      <c r="K328" s="993"/>
      <c r="L328" s="994"/>
      <c r="M328" s="1005"/>
      <c r="N328" s="1005"/>
      <c r="O328" s="1005"/>
      <c r="P328" s="1005"/>
      <c r="Q328" s="996"/>
      <c r="R328" s="997"/>
      <c r="S328" s="995"/>
      <c r="U328" s="998"/>
      <c r="V328" s="1004"/>
      <c r="W328" s="471"/>
      <c r="X328" s="471"/>
      <c r="Y328" s="1000"/>
      <c r="Z328" s="1000"/>
      <c r="AA328" s="1000"/>
      <c r="AB328" s="1000"/>
      <c r="AC328" s="1001"/>
      <c r="AD328" s="1002"/>
      <c r="AE328" s="1002"/>
      <c r="AF328" s="1003"/>
      <c r="AG328" s="1003"/>
      <c r="AH328" s="1003"/>
      <c r="AI328" s="1003"/>
      <c r="AJ328" s="997"/>
      <c r="AK328" s="1002"/>
    </row>
    <row r="329" spans="4:37" ht="15">
      <c r="D329" s="961"/>
      <c r="E329" s="961"/>
      <c r="F329" s="704"/>
      <c r="G329" s="992"/>
      <c r="H329" s="992"/>
      <c r="I329" s="992"/>
      <c r="J329" s="992"/>
      <c r="K329" s="993"/>
      <c r="L329" s="994"/>
      <c r="M329" s="1005"/>
      <c r="N329" s="1005"/>
      <c r="O329" s="1005"/>
      <c r="P329" s="1005"/>
      <c r="Q329" s="996"/>
      <c r="R329" s="997"/>
      <c r="S329" s="995"/>
      <c r="U329" s="998"/>
      <c r="V329" s="1004"/>
      <c r="W329" s="471"/>
      <c r="X329" s="471"/>
      <c r="Y329" s="1000"/>
      <c r="Z329" s="1000"/>
      <c r="AA329" s="1000"/>
      <c r="AB329" s="1000"/>
      <c r="AC329" s="1001"/>
      <c r="AD329" s="1002"/>
      <c r="AE329" s="1002"/>
      <c r="AF329" s="1003"/>
      <c r="AG329" s="1003"/>
      <c r="AH329" s="1003"/>
      <c r="AI329" s="1003"/>
      <c r="AJ329" s="997"/>
      <c r="AK329" s="1002"/>
    </row>
    <row r="330" spans="4:37" ht="15">
      <c r="D330" s="961"/>
      <c r="E330" s="961"/>
      <c r="F330" s="704"/>
      <c r="G330" s="992"/>
      <c r="H330" s="992"/>
      <c r="I330" s="992"/>
      <c r="J330" s="992"/>
      <c r="K330" s="993"/>
      <c r="L330" s="994"/>
      <c r="M330" s="1005"/>
      <c r="N330" s="1005"/>
      <c r="O330" s="1005"/>
      <c r="P330" s="1005"/>
      <c r="Q330" s="996"/>
      <c r="R330" s="997"/>
      <c r="S330" s="995"/>
      <c r="U330" s="998"/>
      <c r="V330" s="1004"/>
      <c r="W330" s="471"/>
      <c r="X330" s="471"/>
      <c r="Y330" s="1000"/>
      <c r="Z330" s="1000"/>
      <c r="AA330" s="1000"/>
      <c r="AB330" s="1000"/>
      <c r="AC330" s="1001"/>
      <c r="AD330" s="1002"/>
      <c r="AE330" s="1002"/>
      <c r="AF330" s="1003"/>
      <c r="AG330" s="1003"/>
      <c r="AH330" s="1003"/>
      <c r="AI330" s="1003"/>
      <c r="AJ330" s="997"/>
      <c r="AK330" s="1002"/>
    </row>
    <row r="331" spans="4:37" ht="15">
      <c r="D331" s="961"/>
      <c r="E331" s="961"/>
      <c r="F331" s="704"/>
      <c r="G331" s="992"/>
      <c r="H331" s="992"/>
      <c r="I331" s="992"/>
      <c r="J331" s="992"/>
      <c r="K331" s="993"/>
      <c r="L331" s="994"/>
      <c r="M331" s="1005"/>
      <c r="N331" s="1005"/>
      <c r="O331" s="1005"/>
      <c r="P331" s="1005"/>
      <c r="Q331" s="996"/>
      <c r="R331" s="997"/>
      <c r="S331" s="995"/>
      <c r="U331" s="998"/>
      <c r="V331" s="1004"/>
      <c r="W331" s="471"/>
      <c r="X331" s="471"/>
      <c r="Y331" s="1000"/>
      <c r="Z331" s="1000"/>
      <c r="AA331" s="1000"/>
      <c r="AB331" s="1000"/>
      <c r="AC331" s="1001"/>
      <c r="AD331" s="1002"/>
      <c r="AE331" s="1002"/>
      <c r="AF331" s="1003"/>
      <c r="AG331" s="1003"/>
      <c r="AH331" s="1003"/>
      <c r="AI331" s="1003"/>
      <c r="AJ331" s="997"/>
      <c r="AK331" s="1002"/>
    </row>
    <row r="332" spans="4:37" ht="15">
      <c r="D332" s="961"/>
      <c r="E332" s="961"/>
      <c r="F332" s="704"/>
      <c r="G332" s="992"/>
      <c r="H332" s="992"/>
      <c r="I332" s="992"/>
      <c r="J332" s="992"/>
      <c r="K332" s="993"/>
      <c r="L332" s="994"/>
      <c r="M332" s="1005"/>
      <c r="N332" s="1005"/>
      <c r="O332" s="1005"/>
      <c r="P332" s="1005"/>
      <c r="Q332" s="996"/>
      <c r="R332" s="997"/>
      <c r="S332" s="995"/>
      <c r="U332" s="998"/>
      <c r="V332" s="1004"/>
      <c r="W332" s="471"/>
      <c r="X332" s="471"/>
      <c r="Y332" s="1000"/>
      <c r="Z332" s="1000"/>
      <c r="AA332" s="1000"/>
      <c r="AB332" s="1000"/>
      <c r="AC332" s="1001"/>
      <c r="AD332" s="1002"/>
      <c r="AE332" s="1002"/>
      <c r="AF332" s="1003"/>
      <c r="AG332" s="1003"/>
      <c r="AH332" s="1003"/>
      <c r="AI332" s="1003"/>
      <c r="AJ332" s="997"/>
      <c r="AK332" s="1002"/>
    </row>
    <row r="333" spans="4:37" ht="15">
      <c r="D333" s="961"/>
      <c r="E333" s="961"/>
      <c r="F333" s="704"/>
      <c r="G333" s="992"/>
      <c r="H333" s="992"/>
      <c r="I333" s="992"/>
      <c r="J333" s="992"/>
      <c r="K333" s="993"/>
      <c r="L333" s="994"/>
      <c r="M333" s="1005"/>
      <c r="N333" s="1005"/>
      <c r="O333" s="1005"/>
      <c r="P333" s="1005"/>
      <c r="Q333" s="996"/>
      <c r="R333" s="997"/>
      <c r="S333" s="995"/>
      <c r="U333" s="1006"/>
      <c r="V333" s="1007"/>
      <c r="W333" s="471"/>
      <c r="X333" s="471"/>
      <c r="Y333" s="1008"/>
      <c r="Z333" s="1008"/>
      <c r="AA333" s="1008"/>
      <c r="AB333" s="1008"/>
      <c r="AC333" s="1001"/>
      <c r="AD333" s="1002"/>
      <c r="AE333" s="1002"/>
      <c r="AF333" s="1008"/>
      <c r="AG333" s="1009"/>
      <c r="AH333" s="1008"/>
      <c r="AI333" s="1008"/>
      <c r="AJ333" s="997"/>
      <c r="AK333" s="1002"/>
    </row>
    <row r="334" spans="4:37" ht="15">
      <c r="D334" s="961"/>
      <c r="E334" s="961"/>
      <c r="F334" s="704"/>
      <c r="G334" s="992"/>
      <c r="H334" s="992"/>
      <c r="I334" s="992"/>
      <c r="J334" s="992"/>
      <c r="K334" s="993"/>
      <c r="L334" s="994"/>
      <c r="M334" s="1005"/>
      <c r="N334" s="1005"/>
      <c r="O334" s="1005"/>
      <c r="P334" s="1005"/>
      <c r="Q334" s="996"/>
      <c r="R334" s="997"/>
      <c r="S334" s="995"/>
      <c r="U334" s="1007"/>
      <c r="V334" s="1420"/>
      <c r="W334" s="471"/>
      <c r="X334" s="471"/>
      <c r="Y334" s="1010"/>
      <c r="Z334" s="1010"/>
      <c r="AA334" s="1010"/>
      <c r="AB334" s="1010"/>
      <c r="AC334" s="1001"/>
      <c r="AD334" s="1002"/>
      <c r="AE334" s="1002"/>
      <c r="AF334" s="1011"/>
      <c r="AG334" s="1011"/>
      <c r="AH334" s="1011"/>
      <c r="AI334" s="1011"/>
      <c r="AJ334" s="997"/>
      <c r="AK334" s="1002"/>
    </row>
    <row r="335" spans="4:37" ht="15">
      <c r="D335" s="961"/>
      <c r="E335" s="961"/>
      <c r="F335" s="704"/>
      <c r="G335" s="992"/>
      <c r="H335" s="992"/>
      <c r="I335" s="992"/>
      <c r="J335" s="992"/>
      <c r="K335" s="993"/>
      <c r="L335" s="994"/>
      <c r="M335" s="1005"/>
      <c r="N335" s="1005"/>
      <c r="O335" s="1005"/>
      <c r="P335" s="1005"/>
      <c r="Q335" s="996"/>
      <c r="R335" s="997"/>
      <c r="S335" s="995"/>
      <c r="U335" s="1007"/>
      <c r="V335" s="1420"/>
      <c r="W335" s="471"/>
      <c r="X335" s="471"/>
      <c r="Y335" s="1010"/>
      <c r="Z335" s="1010"/>
      <c r="AA335" s="1010"/>
      <c r="AB335" s="1010"/>
      <c r="AC335" s="1001"/>
      <c r="AD335" s="1002"/>
      <c r="AE335" s="1002"/>
      <c r="AF335" s="1011"/>
      <c r="AG335" s="1011"/>
      <c r="AH335" s="1011"/>
      <c r="AI335" s="1011"/>
      <c r="AJ335" s="997"/>
      <c r="AK335" s="1002"/>
    </row>
    <row r="336" spans="4:37" ht="15">
      <c r="D336" s="961"/>
      <c r="E336" s="961"/>
      <c r="F336" s="704"/>
      <c r="G336" s="992"/>
      <c r="H336" s="992"/>
      <c r="I336" s="992"/>
      <c r="J336" s="992"/>
      <c r="K336" s="993"/>
      <c r="L336" s="994"/>
      <c r="M336" s="1005"/>
      <c r="N336" s="1005"/>
      <c r="O336" s="1005"/>
      <c r="P336" s="1005"/>
      <c r="Q336" s="996"/>
      <c r="R336" s="997"/>
      <c r="S336" s="995"/>
      <c r="U336" s="1007"/>
      <c r="V336" s="1420"/>
      <c r="W336" s="471"/>
      <c r="X336" s="471"/>
      <c r="Y336" s="1010"/>
      <c r="Z336" s="1010"/>
      <c r="AA336" s="1010"/>
      <c r="AB336" s="1010"/>
      <c r="AC336" s="1001"/>
      <c r="AD336" s="1002"/>
      <c r="AE336" s="1002"/>
      <c r="AF336" s="1011"/>
      <c r="AG336" s="1011"/>
      <c r="AH336" s="1011"/>
      <c r="AJ336" s="997"/>
      <c r="AK336" s="1002"/>
    </row>
    <row r="337" spans="4:37" ht="15">
      <c r="D337" s="961"/>
      <c r="E337" s="961"/>
      <c r="F337" s="704"/>
      <c r="G337" s="992"/>
      <c r="H337" s="992"/>
      <c r="I337" s="992"/>
      <c r="J337" s="992"/>
      <c r="K337" s="993"/>
      <c r="L337" s="994"/>
      <c r="M337" s="1005"/>
      <c r="N337" s="1005"/>
      <c r="O337" s="1005"/>
      <c r="P337" s="1005"/>
      <c r="Q337" s="996"/>
      <c r="R337" s="997"/>
      <c r="S337" s="995"/>
      <c r="U337" s="1007"/>
      <c r="V337" s="1420"/>
      <c r="W337" s="471"/>
      <c r="X337" s="471"/>
      <c r="Y337" s="1010"/>
      <c r="Z337" s="1010"/>
      <c r="AA337" s="1010"/>
      <c r="AC337" s="1001"/>
      <c r="AD337" s="1002"/>
      <c r="AE337" s="1002"/>
      <c r="AF337" s="1011"/>
      <c r="AG337" s="1011"/>
      <c r="AH337" s="1011"/>
      <c r="AJ337" s="997"/>
      <c r="AK337" s="1002"/>
    </row>
    <row r="338" spans="4:37" ht="15">
      <c r="D338" s="961"/>
      <c r="E338" s="961"/>
      <c r="F338" s="704"/>
      <c r="G338" s="992"/>
      <c r="H338" s="992"/>
      <c r="I338" s="992"/>
      <c r="J338" s="992"/>
      <c r="K338" s="993"/>
      <c r="L338" s="994"/>
      <c r="M338" s="1005"/>
      <c r="N338" s="1005"/>
      <c r="O338" s="1005"/>
      <c r="P338" s="1005"/>
      <c r="Q338" s="996"/>
      <c r="R338" s="997"/>
      <c r="S338" s="995"/>
      <c r="U338" s="1007"/>
      <c r="V338" s="1420"/>
      <c r="W338" s="471"/>
      <c r="X338" s="471"/>
      <c r="Y338" s="1010"/>
      <c r="Z338" s="1010"/>
      <c r="AA338" s="1010"/>
      <c r="AC338" s="1001"/>
      <c r="AD338" s="1002"/>
      <c r="AE338" s="1002"/>
      <c r="AF338" s="1011"/>
      <c r="AG338" s="1011"/>
      <c r="AH338" s="1011"/>
      <c r="AJ338" s="997"/>
      <c r="AK338" s="1002"/>
    </row>
    <row r="339" spans="4:37" ht="15">
      <c r="D339" s="961"/>
      <c r="E339" s="961"/>
      <c r="F339" s="704"/>
      <c r="G339" s="992"/>
      <c r="H339" s="992"/>
      <c r="I339" s="992"/>
      <c r="J339" s="992"/>
      <c r="K339" s="993"/>
      <c r="L339" s="994"/>
      <c r="M339" s="1005"/>
      <c r="N339" s="1005"/>
      <c r="O339" s="1005"/>
      <c r="P339" s="1005"/>
      <c r="Q339" s="996"/>
      <c r="R339" s="997"/>
      <c r="S339" s="995"/>
      <c r="U339" s="1007"/>
      <c r="V339" s="1420"/>
      <c r="W339" s="471"/>
      <c r="X339" s="471"/>
      <c r="Y339" s="1010"/>
      <c r="Z339" s="1010"/>
      <c r="AA339" s="1010"/>
      <c r="AC339" s="1001"/>
      <c r="AD339" s="1002"/>
      <c r="AE339" s="1002"/>
      <c r="AF339" s="1011"/>
      <c r="AG339" s="1011"/>
      <c r="AH339" s="1011"/>
      <c r="AJ339" s="997"/>
      <c r="AK339" s="1002"/>
    </row>
    <row r="340" spans="4:37" ht="15">
      <c r="D340" s="961"/>
      <c r="E340" s="961"/>
      <c r="F340" s="704"/>
      <c r="G340" s="992"/>
      <c r="H340" s="992"/>
      <c r="I340" s="992"/>
      <c r="J340" s="992"/>
      <c r="K340" s="993"/>
      <c r="L340" s="994"/>
      <c r="M340" s="1005"/>
      <c r="N340" s="1005"/>
      <c r="O340" s="1005"/>
      <c r="P340" s="1005"/>
      <c r="Q340" s="996"/>
      <c r="R340" s="997"/>
      <c r="S340" s="995"/>
    </row>
    <row r="341" spans="4:37" ht="15">
      <c r="D341" s="961"/>
      <c r="E341" s="961"/>
      <c r="F341" s="704"/>
      <c r="G341" s="992"/>
      <c r="H341" s="992"/>
      <c r="I341" s="992"/>
      <c r="J341" s="992"/>
      <c r="K341" s="993"/>
      <c r="L341" s="994"/>
      <c r="M341" s="1005"/>
      <c r="N341" s="1005"/>
      <c r="O341" s="1005"/>
      <c r="P341" s="1005"/>
      <c r="Q341" s="996"/>
      <c r="R341" s="997"/>
      <c r="S341" s="995"/>
    </row>
    <row r="342" spans="4:37" ht="15">
      <c r="D342" s="961"/>
      <c r="E342" s="961"/>
      <c r="F342" s="704"/>
      <c r="G342" s="992"/>
      <c r="H342" s="992"/>
      <c r="I342" s="992"/>
      <c r="J342" s="992"/>
      <c r="K342" s="993"/>
      <c r="L342" s="994"/>
      <c r="M342" s="1005"/>
      <c r="N342" s="1005"/>
      <c r="O342" s="1005"/>
      <c r="P342" s="1005"/>
      <c r="Q342" s="996"/>
      <c r="R342" s="997"/>
      <c r="S342" s="995"/>
    </row>
    <row r="343" spans="4:37" ht="15">
      <c r="D343" s="961"/>
      <c r="E343" s="961"/>
      <c r="F343" s="704"/>
      <c r="G343" s="992"/>
      <c r="H343" s="992"/>
      <c r="I343" s="992"/>
      <c r="J343" s="992"/>
      <c r="K343" s="993"/>
      <c r="L343" s="994"/>
      <c r="M343" s="1005"/>
      <c r="N343" s="1005"/>
      <c r="O343" s="1005"/>
      <c r="P343" s="1005"/>
      <c r="Q343" s="996"/>
      <c r="R343" s="997"/>
      <c r="S343" s="995"/>
    </row>
    <row r="344" spans="4:37" ht="15">
      <c r="D344" s="961"/>
      <c r="E344" s="961"/>
      <c r="F344" s="704"/>
      <c r="G344" s="992"/>
      <c r="H344" s="992"/>
      <c r="I344" s="992"/>
      <c r="J344" s="992"/>
      <c r="K344" s="993"/>
      <c r="L344" s="994"/>
      <c r="M344" s="1005"/>
      <c r="N344" s="1005"/>
      <c r="O344" s="1005"/>
      <c r="P344" s="1005"/>
      <c r="Q344" s="996"/>
      <c r="R344" s="997"/>
      <c r="S344" s="995"/>
    </row>
    <row r="345" spans="4:37" ht="15">
      <c r="D345" s="961"/>
      <c r="E345" s="961"/>
      <c r="F345" s="704"/>
      <c r="G345" s="992"/>
      <c r="H345" s="992"/>
      <c r="I345" s="992"/>
      <c r="J345" s="992"/>
      <c r="K345" s="993"/>
      <c r="L345" s="994"/>
      <c r="M345" s="1005"/>
      <c r="N345" s="1005"/>
      <c r="O345" s="1005"/>
      <c r="P345" s="1005"/>
      <c r="Q345" s="996"/>
      <c r="R345" s="997"/>
      <c r="S345" s="995"/>
    </row>
    <row r="346" spans="4:37" ht="15">
      <c r="D346" s="961"/>
      <c r="E346" s="961"/>
      <c r="F346" s="704"/>
      <c r="G346" s="992"/>
      <c r="H346" s="992"/>
      <c r="I346" s="992"/>
      <c r="J346" s="992"/>
      <c r="K346" s="993"/>
      <c r="L346" s="994"/>
      <c r="M346" s="1005"/>
      <c r="N346" s="1005"/>
      <c r="O346" s="1005"/>
      <c r="P346" s="1005"/>
      <c r="Q346" s="996"/>
      <c r="R346" s="997"/>
      <c r="S346" s="995"/>
    </row>
    <row r="347" spans="4:37" ht="15">
      <c r="D347" s="961"/>
      <c r="E347" s="961"/>
      <c r="F347" s="704"/>
      <c r="G347" s="992"/>
      <c r="H347" s="992"/>
      <c r="I347" s="992"/>
      <c r="J347" s="992"/>
      <c r="K347" s="993"/>
      <c r="L347" s="994"/>
      <c r="M347" s="1005"/>
      <c r="N347" s="1005"/>
      <c r="O347" s="1005"/>
      <c r="P347" s="1005"/>
      <c r="Q347" s="996"/>
      <c r="R347" s="997"/>
      <c r="S347" s="995"/>
    </row>
    <row r="348" spans="4:37" ht="15">
      <c r="D348" s="961"/>
      <c r="E348" s="961"/>
      <c r="F348" s="704"/>
      <c r="G348" s="992"/>
      <c r="H348" s="992"/>
      <c r="I348" s="992"/>
      <c r="J348" s="992"/>
      <c r="K348" s="993"/>
      <c r="L348" s="994"/>
      <c r="M348" s="1005"/>
      <c r="N348" s="1005"/>
      <c r="O348" s="1005"/>
      <c r="P348" s="1005"/>
      <c r="Q348" s="996"/>
      <c r="R348" s="997"/>
      <c r="S348" s="995"/>
    </row>
    <row r="349" spans="4:37" ht="15">
      <c r="D349" s="961"/>
      <c r="E349" s="961"/>
      <c r="F349" s="704"/>
      <c r="G349" s="992"/>
      <c r="H349" s="992"/>
      <c r="I349" s="992"/>
      <c r="J349" s="992"/>
      <c r="K349" s="993"/>
      <c r="L349" s="994"/>
      <c r="M349" s="1005"/>
      <c r="N349" s="1005"/>
      <c r="O349" s="1005"/>
      <c r="P349" s="1005"/>
      <c r="Q349" s="996"/>
      <c r="R349" s="997"/>
      <c r="S349" s="995"/>
    </row>
    <row r="350" spans="4:37" ht="15">
      <c r="D350" s="961"/>
      <c r="E350" s="961"/>
      <c r="F350" s="1012"/>
      <c r="G350" s="992"/>
      <c r="H350" s="992"/>
      <c r="I350" s="992"/>
      <c r="J350" s="992"/>
      <c r="K350" s="993"/>
      <c r="L350" s="994"/>
      <c r="M350" s="1013"/>
      <c r="N350" s="1013"/>
      <c r="O350" s="1013"/>
      <c r="P350" s="1013"/>
      <c r="Q350" s="996"/>
      <c r="R350" s="997"/>
      <c r="S350" s="995"/>
    </row>
    <row r="351" spans="4:37" ht="15">
      <c r="D351" s="961"/>
      <c r="E351" s="961"/>
      <c r="F351" s="1012"/>
      <c r="G351" s="992"/>
      <c r="H351" s="992"/>
      <c r="I351" s="992"/>
      <c r="J351" s="992"/>
      <c r="K351" s="993"/>
      <c r="L351" s="994"/>
      <c r="M351" s="1013"/>
      <c r="N351" s="1013"/>
      <c r="O351" s="1013"/>
      <c r="P351" s="1013"/>
      <c r="Q351" s="996"/>
      <c r="R351" s="997"/>
      <c r="S351" s="995"/>
    </row>
    <row r="352" spans="4:37" ht="15">
      <c r="D352" s="961"/>
      <c r="E352" s="961"/>
      <c r="F352" s="1012"/>
      <c r="G352" s="992"/>
      <c r="H352" s="992"/>
      <c r="I352" s="992"/>
      <c r="J352" s="992"/>
      <c r="K352" s="993"/>
      <c r="L352" s="994"/>
      <c r="M352" s="1013"/>
      <c r="N352" s="1013"/>
      <c r="O352" s="1013"/>
      <c r="P352" s="1013"/>
      <c r="Q352" s="996"/>
      <c r="R352" s="997"/>
      <c r="S352" s="995"/>
    </row>
    <row r="353" spans="4:19" ht="15">
      <c r="D353" s="961"/>
      <c r="E353" s="961"/>
      <c r="F353" s="1012"/>
      <c r="G353" s="992"/>
      <c r="H353" s="992"/>
      <c r="I353" s="992"/>
      <c r="J353" s="992"/>
      <c r="K353" s="993"/>
      <c r="L353" s="994"/>
      <c r="M353" s="1013"/>
      <c r="N353" s="1013"/>
      <c r="O353" s="1013"/>
      <c r="P353" s="1013"/>
      <c r="Q353" s="996"/>
      <c r="R353" s="997"/>
      <c r="S353" s="995"/>
    </row>
    <row r="354" spans="4:19" ht="15">
      <c r="D354" s="961"/>
      <c r="E354" s="961"/>
      <c r="F354" s="1012"/>
      <c r="G354" s="992"/>
      <c r="H354" s="992"/>
      <c r="I354" s="992"/>
      <c r="J354" s="992"/>
      <c r="K354" s="993"/>
      <c r="L354" s="994"/>
      <c r="M354" s="1013"/>
      <c r="N354" s="1013"/>
      <c r="O354" s="1013"/>
      <c r="P354" s="1013"/>
      <c r="Q354" s="996"/>
      <c r="R354" s="997"/>
      <c r="S354" s="995"/>
    </row>
    <row r="355" spans="4:19" ht="15">
      <c r="D355" s="961"/>
      <c r="E355" s="961"/>
      <c r="F355" s="1012"/>
      <c r="G355" s="992"/>
      <c r="H355" s="992"/>
      <c r="I355" s="992"/>
      <c r="J355" s="992"/>
      <c r="K355" s="993"/>
      <c r="L355" s="994"/>
      <c r="M355" s="1013"/>
      <c r="N355" s="1013"/>
      <c r="O355" s="1013"/>
      <c r="P355" s="1013"/>
      <c r="Q355" s="996"/>
      <c r="R355" s="997"/>
      <c r="S355" s="995"/>
    </row>
    <row r="356" spans="4:19" ht="15">
      <c r="D356" s="961"/>
      <c r="E356" s="961"/>
      <c r="F356" s="1012"/>
      <c r="G356" s="992"/>
      <c r="H356" s="992"/>
      <c r="I356" s="992"/>
      <c r="J356" s="992"/>
      <c r="K356" s="993"/>
      <c r="L356" s="994"/>
      <c r="M356" s="1013"/>
      <c r="N356" s="1013"/>
      <c r="O356" s="1013"/>
      <c r="P356" s="1013"/>
      <c r="Q356" s="996"/>
      <c r="R356" s="997"/>
      <c r="S356" s="995"/>
    </row>
    <row r="357" spans="4:19" ht="15">
      <c r="D357" s="961"/>
      <c r="E357" s="961"/>
      <c r="F357" s="1012"/>
      <c r="G357" s="992"/>
      <c r="H357" s="992"/>
      <c r="I357" s="992"/>
      <c r="J357" s="992"/>
      <c r="K357" s="993"/>
      <c r="L357" s="994"/>
      <c r="M357" s="1013"/>
      <c r="N357" s="1013"/>
      <c r="O357" s="1013"/>
      <c r="P357" s="1013"/>
      <c r="Q357" s="996"/>
      <c r="R357" s="997"/>
      <c r="S357" s="995"/>
    </row>
    <row r="358" spans="4:19" ht="15">
      <c r="D358" s="961"/>
      <c r="E358" s="961"/>
      <c r="F358" s="1012"/>
      <c r="G358" s="992"/>
      <c r="H358" s="992"/>
      <c r="I358" s="992"/>
      <c r="J358" s="992"/>
      <c r="K358" s="993"/>
      <c r="L358" s="994"/>
      <c r="M358" s="1013"/>
      <c r="N358" s="1013"/>
      <c r="O358" s="1013"/>
      <c r="P358" s="1013"/>
      <c r="Q358" s="996"/>
      <c r="R358" s="997"/>
      <c r="S358" s="995"/>
    </row>
    <row r="359" spans="4:19" ht="15">
      <c r="D359" s="961"/>
      <c r="E359" s="961"/>
      <c r="F359" s="1012"/>
      <c r="G359" s="992"/>
      <c r="H359" s="992"/>
      <c r="I359" s="992"/>
      <c r="J359" s="992"/>
      <c r="K359" s="993"/>
      <c r="L359" s="994"/>
      <c r="M359" s="1013"/>
      <c r="N359" s="1013"/>
      <c r="O359" s="1013"/>
      <c r="P359" s="1013"/>
      <c r="Q359" s="996"/>
      <c r="R359" s="997"/>
      <c r="S359" s="995"/>
    </row>
    <row r="360" spans="4:19" ht="15">
      <c r="D360" s="961"/>
      <c r="E360" s="961"/>
      <c r="F360" s="1012"/>
      <c r="G360" s="992"/>
      <c r="H360" s="992"/>
      <c r="I360" s="992"/>
      <c r="J360" s="992"/>
      <c r="K360" s="993"/>
      <c r="L360" s="994"/>
      <c r="M360" s="1013"/>
      <c r="N360" s="1013"/>
      <c r="O360" s="1013"/>
      <c r="P360" s="1013"/>
      <c r="Q360" s="996"/>
      <c r="R360" s="997"/>
      <c r="S360" s="995"/>
    </row>
    <row r="361" spans="4:19" ht="15">
      <c r="D361" s="961"/>
      <c r="E361" s="961"/>
      <c r="F361" s="1012"/>
      <c r="G361" s="992"/>
      <c r="H361" s="992"/>
      <c r="I361" s="992"/>
      <c r="J361" s="992"/>
      <c r="K361" s="993"/>
      <c r="L361" s="994"/>
      <c r="M361" s="1013"/>
      <c r="N361" s="1013"/>
      <c r="O361" s="1013"/>
      <c r="P361" s="1013"/>
      <c r="Q361" s="996"/>
      <c r="R361" s="997"/>
      <c r="S361" s="995"/>
    </row>
    <row r="362" spans="4:19" ht="15">
      <c r="D362" s="961"/>
      <c r="E362" s="961"/>
      <c r="F362" s="1012"/>
      <c r="G362" s="992"/>
      <c r="H362" s="992"/>
      <c r="I362" s="992"/>
      <c r="J362" s="992"/>
      <c r="K362" s="993"/>
      <c r="L362" s="994"/>
      <c r="M362" s="1013"/>
      <c r="N362" s="1013"/>
      <c r="O362" s="1013"/>
      <c r="P362" s="1013"/>
      <c r="Q362" s="996"/>
      <c r="R362" s="997"/>
      <c r="S362" s="995"/>
    </row>
    <row r="363" spans="4:19" ht="15">
      <c r="D363" s="961"/>
      <c r="E363" s="961"/>
      <c r="F363" s="1012"/>
      <c r="G363" s="992"/>
      <c r="H363" s="992"/>
      <c r="I363" s="992"/>
      <c r="J363" s="992"/>
      <c r="K363" s="993"/>
      <c r="L363" s="994"/>
      <c r="M363" s="1013"/>
      <c r="N363" s="1013"/>
      <c r="O363" s="1013"/>
      <c r="P363" s="1013"/>
      <c r="Q363" s="996"/>
      <c r="R363" s="997"/>
      <c r="S363" s="995"/>
    </row>
    <row r="364" spans="4:19" ht="15">
      <c r="D364" s="961"/>
      <c r="E364" s="961"/>
      <c r="F364" s="1012"/>
      <c r="G364" s="992"/>
      <c r="H364" s="992"/>
      <c r="I364" s="992"/>
      <c r="J364" s="992"/>
      <c r="K364" s="993"/>
      <c r="L364" s="994"/>
      <c r="M364" s="1013"/>
      <c r="N364" s="1013"/>
      <c r="O364" s="1013"/>
      <c r="P364" s="1013"/>
      <c r="Q364" s="996"/>
      <c r="R364" s="997"/>
      <c r="S364" s="995"/>
    </row>
    <row r="365" spans="4:19" ht="15">
      <c r="D365" s="961"/>
      <c r="E365" s="961"/>
      <c r="F365" s="1012"/>
      <c r="G365" s="992"/>
      <c r="H365" s="992"/>
      <c r="I365" s="992"/>
      <c r="J365" s="992"/>
      <c r="K365" s="993"/>
      <c r="L365" s="994"/>
      <c r="M365" s="1013"/>
      <c r="N365" s="1013"/>
      <c r="O365" s="1013"/>
      <c r="P365" s="1013"/>
      <c r="Q365" s="996"/>
      <c r="R365" s="997"/>
      <c r="S365" s="995"/>
    </row>
    <row r="366" spans="4:19" ht="15">
      <c r="D366" s="961"/>
      <c r="E366" s="961"/>
      <c r="F366" s="1012"/>
      <c r="G366" s="992"/>
      <c r="H366" s="992"/>
      <c r="I366" s="992"/>
      <c r="J366" s="992"/>
      <c r="K366" s="993"/>
      <c r="L366" s="994"/>
      <c r="M366" s="1013"/>
      <c r="N366" s="1013"/>
      <c r="O366" s="1013"/>
      <c r="P366" s="1013"/>
      <c r="Q366" s="996"/>
      <c r="R366" s="997"/>
      <c r="S366" s="995"/>
    </row>
    <row r="367" spans="4:19" ht="15">
      <c r="D367" s="961"/>
      <c r="E367" s="961"/>
      <c r="F367" s="1012"/>
      <c r="G367" s="992"/>
      <c r="H367" s="992"/>
      <c r="I367" s="992"/>
      <c r="J367" s="992"/>
      <c r="K367" s="993"/>
      <c r="L367" s="994"/>
      <c r="M367" s="1013"/>
      <c r="N367" s="1013"/>
      <c r="O367" s="1013"/>
      <c r="P367" s="1013"/>
      <c r="Q367" s="996"/>
      <c r="R367" s="997"/>
      <c r="S367" s="995"/>
    </row>
    <row r="368" spans="4:19" ht="15">
      <c r="D368" s="961"/>
      <c r="E368" s="961"/>
      <c r="F368" s="1012"/>
      <c r="G368" s="992"/>
      <c r="H368" s="992"/>
      <c r="I368" s="992"/>
      <c r="J368" s="992"/>
      <c r="K368" s="993"/>
      <c r="L368" s="994"/>
      <c r="M368" s="1013"/>
      <c r="N368" s="1013"/>
      <c r="O368" s="1013"/>
      <c r="P368" s="1013"/>
      <c r="Q368" s="996"/>
      <c r="R368" s="997"/>
      <c r="S368" s="995"/>
    </row>
    <row r="369" spans="4:19" ht="15">
      <c r="D369" s="961"/>
      <c r="E369" s="961"/>
      <c r="F369" s="1012"/>
      <c r="G369" s="992"/>
      <c r="H369" s="992"/>
      <c r="I369" s="992"/>
      <c r="J369" s="992"/>
      <c r="K369" s="993"/>
      <c r="L369" s="994"/>
      <c r="M369" s="1013"/>
      <c r="N369" s="1013"/>
      <c r="O369" s="1013"/>
      <c r="P369" s="1013"/>
      <c r="Q369" s="996"/>
      <c r="R369" s="997"/>
      <c r="S369" s="995"/>
    </row>
    <row r="370" spans="4:19" ht="15">
      <c r="D370" s="961"/>
      <c r="E370" s="961"/>
      <c r="F370" s="1012"/>
      <c r="G370" s="992"/>
      <c r="H370" s="992"/>
      <c r="I370" s="992"/>
      <c r="J370" s="992"/>
      <c r="K370" s="993"/>
      <c r="L370" s="994"/>
      <c r="M370" s="1013"/>
      <c r="N370" s="1013"/>
      <c r="O370" s="1013"/>
      <c r="P370" s="1013"/>
      <c r="Q370" s="996"/>
      <c r="R370" s="997"/>
      <c r="S370" s="995"/>
    </row>
    <row r="371" spans="4:19" ht="15">
      <c r="D371" s="961"/>
      <c r="E371" s="961"/>
      <c r="F371" s="1012"/>
      <c r="G371" s="992"/>
      <c r="H371" s="992"/>
      <c r="I371" s="992"/>
      <c r="J371" s="992"/>
      <c r="K371" s="993"/>
      <c r="L371" s="994"/>
      <c r="M371" s="1013"/>
      <c r="N371" s="1013"/>
      <c r="O371" s="1013"/>
      <c r="P371" s="1013"/>
      <c r="Q371" s="996"/>
      <c r="R371" s="997"/>
      <c r="S371" s="995"/>
    </row>
    <row r="372" spans="4:19" ht="15">
      <c r="D372" s="961"/>
      <c r="E372" s="961"/>
      <c r="F372" s="1012"/>
      <c r="G372" s="992"/>
      <c r="H372" s="992"/>
      <c r="I372" s="992"/>
      <c r="J372" s="992"/>
      <c r="K372" s="993"/>
      <c r="L372" s="994"/>
      <c r="M372" s="1013"/>
      <c r="N372" s="1013"/>
      <c r="O372" s="1013"/>
      <c r="P372" s="1013"/>
      <c r="Q372" s="996"/>
      <c r="R372" s="997"/>
      <c r="S372" s="995"/>
    </row>
    <row r="373" spans="4:19" ht="15">
      <c r="D373" s="961"/>
      <c r="E373" s="961"/>
      <c r="F373" s="1012"/>
      <c r="G373" s="992"/>
      <c r="H373" s="992"/>
      <c r="I373" s="992"/>
      <c r="J373" s="992"/>
      <c r="K373" s="993"/>
      <c r="L373" s="994"/>
      <c r="M373" s="1013"/>
      <c r="N373" s="1013"/>
      <c r="O373" s="1013"/>
      <c r="P373" s="1013"/>
      <c r="Q373" s="996"/>
      <c r="R373" s="997"/>
      <c r="S373" s="995"/>
    </row>
    <row r="374" spans="4:19" ht="15">
      <c r="D374" s="961"/>
      <c r="E374" s="961"/>
      <c r="F374" s="1012"/>
      <c r="G374" s="992"/>
      <c r="H374" s="992"/>
      <c r="I374" s="992"/>
      <c r="J374" s="992"/>
      <c r="K374" s="993"/>
      <c r="L374" s="994"/>
      <c r="M374" s="1013"/>
      <c r="N374" s="1013"/>
      <c r="O374" s="1013"/>
      <c r="P374" s="1013"/>
      <c r="Q374" s="996"/>
      <c r="R374" s="997"/>
      <c r="S374" s="995"/>
    </row>
    <row r="375" spans="4:19" ht="15">
      <c r="D375" s="961"/>
      <c r="E375" s="961"/>
      <c r="F375" s="1012"/>
      <c r="G375" s="992"/>
      <c r="H375" s="992"/>
      <c r="I375" s="992"/>
      <c r="J375" s="992"/>
      <c r="K375" s="993"/>
      <c r="L375" s="994"/>
      <c r="M375" s="1013"/>
      <c r="N375" s="1013"/>
      <c r="O375" s="1013"/>
      <c r="P375" s="1013"/>
      <c r="Q375" s="996"/>
      <c r="R375" s="997"/>
      <c r="S375" s="995"/>
    </row>
    <row r="376" spans="4:19" ht="15">
      <c r="D376" s="961"/>
      <c r="E376" s="961"/>
      <c r="F376" s="1012"/>
      <c r="G376" s="992"/>
      <c r="H376" s="992"/>
      <c r="I376" s="992"/>
      <c r="J376" s="992"/>
      <c r="K376" s="993"/>
      <c r="L376" s="994"/>
      <c r="M376" s="1013"/>
      <c r="N376" s="1013"/>
      <c r="O376" s="1013"/>
      <c r="P376" s="1013"/>
      <c r="Q376" s="996"/>
      <c r="R376" s="997"/>
      <c r="S376" s="995"/>
    </row>
    <row r="377" spans="4:19" ht="15">
      <c r="D377" s="961"/>
      <c r="E377" s="961"/>
      <c r="F377" s="1012"/>
      <c r="G377" s="992"/>
      <c r="H377" s="992"/>
      <c r="I377" s="992"/>
      <c r="J377" s="992"/>
      <c r="K377" s="993"/>
      <c r="L377" s="994"/>
      <c r="M377" s="1013"/>
      <c r="N377" s="1013"/>
      <c r="O377" s="1013"/>
      <c r="P377" s="1013"/>
      <c r="Q377" s="996"/>
      <c r="R377" s="997"/>
      <c r="S377" s="995"/>
    </row>
    <row r="378" spans="4:19" ht="15">
      <c r="D378" s="961"/>
      <c r="E378" s="961"/>
      <c r="F378" s="1012"/>
      <c r="G378" s="992"/>
      <c r="H378" s="992"/>
      <c r="I378" s="992"/>
      <c r="J378" s="992"/>
      <c r="K378" s="993"/>
      <c r="L378" s="994"/>
      <c r="M378" s="1013"/>
      <c r="N378" s="1013"/>
      <c r="O378" s="1013"/>
      <c r="P378" s="1013"/>
      <c r="Q378" s="996"/>
      <c r="R378" s="997"/>
      <c r="S378" s="995"/>
    </row>
    <row r="379" spans="4:19" ht="15">
      <c r="D379" s="961"/>
      <c r="E379" s="961"/>
      <c r="F379" s="1012"/>
      <c r="G379" s="992"/>
      <c r="H379" s="992"/>
      <c r="I379" s="992"/>
      <c r="J379" s="992"/>
      <c r="K379" s="993"/>
      <c r="L379" s="994"/>
      <c r="M379" s="1013"/>
      <c r="N379" s="1013"/>
      <c r="O379" s="1013"/>
      <c r="P379" s="1013"/>
      <c r="Q379" s="996"/>
      <c r="R379" s="997"/>
      <c r="S379" s="995"/>
    </row>
    <row r="380" spans="4:19" ht="15">
      <c r="D380" s="961"/>
      <c r="E380" s="961"/>
      <c r="F380" s="1012"/>
      <c r="G380" s="992"/>
      <c r="H380" s="992"/>
      <c r="I380" s="992"/>
      <c r="J380" s="992"/>
      <c r="K380" s="993"/>
      <c r="L380" s="994"/>
      <c r="M380" s="1013"/>
      <c r="N380" s="1013"/>
      <c r="O380" s="1013"/>
      <c r="P380" s="1013"/>
      <c r="Q380" s="996"/>
      <c r="R380" s="997"/>
      <c r="S380" s="995"/>
    </row>
    <row r="381" spans="4:19" ht="15">
      <c r="D381" s="961"/>
      <c r="E381" s="961"/>
      <c r="F381" s="1012"/>
      <c r="G381" s="992"/>
      <c r="H381" s="992"/>
      <c r="I381" s="992"/>
      <c r="J381" s="992"/>
      <c r="K381" s="993"/>
      <c r="L381" s="994"/>
      <c r="M381" s="1013"/>
      <c r="N381" s="1013"/>
      <c r="O381" s="1013"/>
      <c r="P381" s="1013"/>
      <c r="Q381" s="996"/>
      <c r="R381" s="997"/>
      <c r="S381" s="995"/>
    </row>
    <row r="382" spans="4:19" ht="15">
      <c r="D382" s="961"/>
      <c r="E382" s="961"/>
      <c r="F382" s="1012"/>
      <c r="G382" s="992"/>
      <c r="H382" s="992"/>
      <c r="I382" s="992"/>
      <c r="J382" s="992"/>
      <c r="K382" s="993"/>
      <c r="L382" s="994"/>
      <c r="M382" s="1013"/>
      <c r="N382" s="1013"/>
      <c r="O382" s="1013"/>
      <c r="P382" s="1013"/>
      <c r="Q382" s="996"/>
      <c r="R382" s="997"/>
      <c r="S382" s="995"/>
    </row>
    <row r="383" spans="4:19" ht="15">
      <c r="D383" s="961"/>
      <c r="E383" s="961"/>
      <c r="F383" s="1012"/>
      <c r="G383" s="992"/>
      <c r="H383" s="992"/>
      <c r="I383" s="992"/>
      <c r="J383" s="992"/>
      <c r="K383" s="993"/>
      <c r="L383" s="994"/>
      <c r="M383" s="1013"/>
      <c r="N383" s="1013"/>
      <c r="O383" s="1013"/>
      <c r="P383" s="1013"/>
      <c r="Q383" s="996"/>
      <c r="R383" s="997"/>
      <c r="S383" s="995"/>
    </row>
    <row r="384" spans="4:19" ht="15">
      <c r="D384" s="961"/>
      <c r="E384" s="961"/>
      <c r="F384" s="1012"/>
      <c r="G384" s="992"/>
      <c r="H384" s="992"/>
      <c r="I384" s="992"/>
      <c r="J384" s="992"/>
      <c r="K384" s="993"/>
      <c r="L384" s="994"/>
      <c r="M384" s="1013"/>
      <c r="N384" s="1013"/>
      <c r="O384" s="1013"/>
      <c r="P384" s="1013"/>
      <c r="Q384" s="996"/>
      <c r="R384" s="997"/>
      <c r="S384" s="995"/>
    </row>
    <row r="385" spans="4:19" ht="15">
      <c r="D385" s="961"/>
      <c r="E385" s="961"/>
      <c r="F385" s="1012"/>
      <c r="G385" s="992"/>
      <c r="H385" s="992"/>
      <c r="I385" s="992"/>
      <c r="J385" s="992"/>
      <c r="K385" s="993"/>
      <c r="L385" s="994"/>
      <c r="M385" s="1013"/>
      <c r="N385" s="1013"/>
      <c r="O385" s="1013"/>
      <c r="P385" s="1013"/>
      <c r="Q385" s="996"/>
      <c r="R385" s="997"/>
      <c r="S385" s="995"/>
    </row>
    <row r="386" spans="4:19" ht="15">
      <c r="D386" s="961"/>
      <c r="E386" s="961"/>
      <c r="F386" s="1012"/>
      <c r="G386" s="992"/>
      <c r="H386" s="992"/>
      <c r="I386" s="992"/>
      <c r="J386" s="992"/>
      <c r="K386" s="993"/>
      <c r="L386" s="994"/>
      <c r="M386" s="1013"/>
      <c r="N386" s="1013"/>
      <c r="O386" s="1013"/>
      <c r="P386" s="1013"/>
      <c r="Q386" s="996"/>
      <c r="R386" s="997"/>
      <c r="S386" s="995"/>
    </row>
    <row r="387" spans="4:19" ht="15">
      <c r="D387" s="961"/>
      <c r="E387" s="961"/>
      <c r="F387" s="1012"/>
      <c r="G387" s="992"/>
      <c r="H387" s="992"/>
      <c r="I387" s="992"/>
      <c r="J387" s="992"/>
      <c r="K387" s="993"/>
      <c r="L387" s="994"/>
      <c r="M387" s="1013"/>
      <c r="N387" s="1013"/>
      <c r="O387" s="1013"/>
      <c r="P387" s="1013"/>
      <c r="Q387" s="996"/>
      <c r="R387" s="997"/>
      <c r="S387" s="995"/>
    </row>
    <row r="388" spans="4:19" ht="15">
      <c r="D388" s="961"/>
      <c r="E388" s="961"/>
      <c r="F388" s="1012"/>
      <c r="G388" s="992"/>
      <c r="H388" s="992"/>
      <c r="I388" s="992"/>
      <c r="J388" s="992"/>
      <c r="K388" s="993"/>
      <c r="L388" s="994"/>
      <c r="M388" s="1013"/>
      <c r="N388" s="1013"/>
      <c r="O388" s="1013"/>
      <c r="P388" s="1013"/>
      <c r="Q388" s="996"/>
      <c r="R388" s="997"/>
      <c r="S388" s="995"/>
    </row>
    <row r="389" spans="4:19" ht="15">
      <c r="D389" s="961"/>
      <c r="E389" s="961"/>
      <c r="F389" s="1012"/>
      <c r="G389" s="992"/>
      <c r="H389" s="992"/>
      <c r="I389" s="992"/>
      <c r="J389" s="992"/>
      <c r="K389" s="993"/>
      <c r="L389" s="994"/>
      <c r="M389" s="1013"/>
      <c r="N389" s="1013"/>
      <c r="O389" s="1013"/>
      <c r="P389" s="1013"/>
      <c r="Q389" s="996"/>
      <c r="R389" s="997"/>
      <c r="S389" s="995"/>
    </row>
    <row r="390" spans="4:19" ht="15">
      <c r="D390" s="961"/>
      <c r="E390" s="961"/>
      <c r="F390" s="1012"/>
      <c r="G390" s="992"/>
      <c r="H390" s="992"/>
      <c r="I390" s="992"/>
      <c r="J390" s="992"/>
      <c r="K390" s="993"/>
      <c r="L390" s="994"/>
      <c r="M390" s="1013"/>
      <c r="N390" s="1013"/>
      <c r="O390" s="1013"/>
      <c r="P390" s="1013"/>
      <c r="Q390" s="996"/>
      <c r="R390" s="997"/>
      <c r="S390" s="995"/>
    </row>
    <row r="391" spans="4:19" ht="15">
      <c r="D391" s="961"/>
      <c r="E391" s="961"/>
      <c r="F391" s="1012"/>
      <c r="G391" s="992"/>
      <c r="H391" s="992"/>
      <c r="I391" s="992"/>
      <c r="J391" s="992"/>
      <c r="K391" s="993"/>
      <c r="L391" s="994"/>
      <c r="M391" s="1013"/>
      <c r="N391" s="1013"/>
      <c r="O391" s="1013"/>
      <c r="P391" s="1013"/>
      <c r="Q391" s="996"/>
      <c r="R391" s="997"/>
      <c r="S391" s="995"/>
    </row>
    <row r="392" spans="4:19" ht="15">
      <c r="D392" s="961"/>
      <c r="E392" s="961"/>
      <c r="F392" s="1012"/>
      <c r="G392" s="992"/>
      <c r="H392" s="992"/>
      <c r="I392" s="992"/>
      <c r="J392" s="992"/>
      <c r="K392" s="993"/>
      <c r="L392" s="994"/>
      <c r="M392" s="1013"/>
      <c r="N392" s="1013"/>
      <c r="O392" s="1013"/>
      <c r="P392" s="1013"/>
      <c r="Q392" s="996"/>
      <c r="R392" s="997"/>
      <c r="S392" s="995"/>
    </row>
    <row r="393" spans="4:19" ht="15">
      <c r="D393" s="961"/>
      <c r="E393" s="961"/>
      <c r="F393" s="1012"/>
      <c r="G393" s="992"/>
      <c r="H393" s="992"/>
      <c r="I393" s="992"/>
      <c r="J393" s="992"/>
      <c r="K393" s="993"/>
      <c r="L393" s="994"/>
      <c r="M393" s="1013"/>
      <c r="N393" s="1013"/>
      <c r="O393" s="1013"/>
      <c r="P393" s="1013"/>
      <c r="Q393" s="996"/>
      <c r="R393" s="997"/>
      <c r="S393" s="995"/>
    </row>
    <row r="394" spans="4:19" ht="15">
      <c r="D394" s="961"/>
      <c r="E394" s="961"/>
      <c r="F394" s="1012"/>
      <c r="G394" s="992"/>
      <c r="H394" s="992"/>
      <c r="I394" s="992"/>
      <c r="J394" s="992"/>
      <c r="K394" s="993"/>
      <c r="L394" s="994"/>
      <c r="M394" s="1013"/>
      <c r="N394" s="1013"/>
      <c r="O394" s="1013"/>
      <c r="P394" s="1013"/>
      <c r="Q394" s="996"/>
      <c r="R394" s="997"/>
      <c r="S394" s="995"/>
    </row>
    <row r="395" spans="4:19" ht="15">
      <c r="D395" s="961"/>
      <c r="E395" s="961"/>
      <c r="F395" s="1012"/>
      <c r="G395" s="992"/>
      <c r="H395" s="992"/>
      <c r="I395" s="992"/>
      <c r="J395" s="992"/>
      <c r="K395" s="993"/>
      <c r="L395" s="994"/>
      <c r="M395" s="1013"/>
      <c r="N395" s="1013"/>
      <c r="O395" s="1013"/>
      <c r="P395" s="1013"/>
      <c r="Q395" s="996"/>
      <c r="R395" s="997"/>
      <c r="S395" s="995"/>
    </row>
    <row r="396" spans="4:19" ht="15">
      <c r="D396" s="961"/>
      <c r="E396" s="961"/>
      <c r="F396" s="1012"/>
      <c r="G396" s="992"/>
      <c r="H396" s="992"/>
      <c r="I396" s="992"/>
      <c r="J396" s="992"/>
      <c r="K396" s="993"/>
      <c r="L396" s="994"/>
      <c r="M396" s="1013"/>
      <c r="N396" s="1013"/>
      <c r="O396" s="1013"/>
      <c r="P396" s="1013"/>
      <c r="Q396" s="996"/>
      <c r="R396" s="997"/>
      <c r="S396" s="995"/>
    </row>
    <row r="397" spans="4:19" ht="15">
      <c r="D397" s="961"/>
      <c r="E397" s="961"/>
      <c r="F397" s="1012"/>
      <c r="G397" s="992"/>
      <c r="H397" s="992"/>
      <c r="I397" s="992"/>
      <c r="J397" s="992"/>
      <c r="K397" s="993"/>
      <c r="L397" s="994"/>
      <c r="M397" s="1013"/>
      <c r="N397" s="1013"/>
      <c r="O397" s="1013"/>
      <c r="P397" s="1013"/>
      <c r="Q397" s="996"/>
      <c r="R397" s="997"/>
      <c r="S397" s="995"/>
    </row>
    <row r="398" spans="4:19" ht="15">
      <c r="D398" s="961"/>
      <c r="E398" s="961"/>
      <c r="F398" s="1012"/>
      <c r="G398" s="992"/>
      <c r="H398" s="992"/>
      <c r="I398" s="992"/>
      <c r="J398" s="992"/>
      <c r="K398" s="993"/>
      <c r="L398" s="994"/>
      <c r="M398" s="1013"/>
      <c r="N398" s="1013"/>
      <c r="O398" s="1013"/>
      <c r="P398" s="1013"/>
      <c r="Q398" s="996"/>
      <c r="R398" s="997"/>
      <c r="S398" s="995"/>
    </row>
    <row r="399" spans="4:19" ht="15">
      <c r="D399" s="961"/>
      <c r="E399" s="961"/>
      <c r="F399" s="1012"/>
      <c r="G399" s="992"/>
      <c r="H399" s="992"/>
      <c r="I399" s="992"/>
      <c r="J399" s="992"/>
      <c r="K399" s="993"/>
      <c r="L399" s="994"/>
      <c r="M399" s="1013"/>
      <c r="N399" s="1013"/>
      <c r="O399" s="1013"/>
      <c r="P399" s="1013"/>
      <c r="Q399" s="996"/>
      <c r="R399" s="997"/>
      <c r="S399" s="995"/>
    </row>
    <row r="400" spans="4:19" ht="15">
      <c r="D400" s="961"/>
      <c r="E400" s="961"/>
      <c r="F400" s="1012"/>
      <c r="G400" s="992"/>
      <c r="H400" s="992"/>
      <c r="I400" s="992"/>
      <c r="J400" s="992"/>
      <c r="K400" s="993"/>
      <c r="L400" s="994"/>
      <c r="M400" s="1013"/>
      <c r="N400" s="1013"/>
      <c r="O400" s="1013"/>
      <c r="P400" s="1013"/>
      <c r="Q400" s="996"/>
      <c r="R400" s="997"/>
      <c r="S400" s="995"/>
    </row>
    <row r="401" spans="4:19" ht="15">
      <c r="D401" s="961"/>
      <c r="E401" s="961"/>
      <c r="F401" s="1012"/>
      <c r="G401" s="992"/>
      <c r="H401" s="992"/>
      <c r="I401" s="992"/>
      <c r="J401" s="992"/>
      <c r="K401" s="993"/>
      <c r="L401" s="994"/>
      <c r="M401" s="1013"/>
      <c r="N401" s="1013"/>
      <c r="O401" s="1013"/>
      <c r="P401" s="1013"/>
      <c r="Q401" s="996"/>
      <c r="R401" s="997"/>
      <c r="S401" s="995"/>
    </row>
    <row r="402" spans="4:19" ht="15">
      <c r="D402" s="961"/>
      <c r="E402" s="961"/>
      <c r="F402" s="1012"/>
      <c r="G402" s="992"/>
      <c r="H402" s="992"/>
      <c r="I402" s="992"/>
      <c r="J402" s="992"/>
      <c r="K402" s="993"/>
      <c r="L402" s="994"/>
      <c r="M402" s="1013"/>
      <c r="N402" s="1013"/>
      <c r="O402" s="1013"/>
      <c r="P402" s="1013"/>
      <c r="Q402" s="996"/>
      <c r="R402" s="997"/>
      <c r="S402" s="995"/>
    </row>
    <row r="403" spans="4:19" ht="15">
      <c r="D403" s="961"/>
      <c r="E403" s="961"/>
      <c r="F403" s="1012"/>
      <c r="G403" s="992"/>
      <c r="H403" s="992"/>
      <c r="I403" s="992"/>
      <c r="J403" s="992"/>
      <c r="K403" s="993"/>
      <c r="L403" s="994"/>
      <c r="M403" s="1013"/>
      <c r="N403" s="1013"/>
      <c r="O403" s="1013"/>
      <c r="P403" s="1013"/>
      <c r="Q403" s="996"/>
      <c r="R403" s="997"/>
      <c r="S403" s="995"/>
    </row>
    <row r="404" spans="4:19" ht="15">
      <c r="D404" s="961"/>
      <c r="E404" s="961"/>
      <c r="F404" s="1012"/>
      <c r="G404" s="992"/>
      <c r="H404" s="992"/>
      <c r="I404" s="992"/>
      <c r="J404" s="992"/>
      <c r="K404" s="993"/>
      <c r="L404" s="994"/>
      <c r="M404" s="1013"/>
      <c r="N404" s="1013"/>
      <c r="O404" s="1013"/>
      <c r="P404" s="1013"/>
      <c r="Q404" s="996"/>
      <c r="R404" s="997"/>
      <c r="S404" s="995"/>
    </row>
    <row r="405" spans="4:19" ht="15">
      <c r="D405" s="961"/>
      <c r="E405" s="961"/>
      <c r="F405" s="1012"/>
      <c r="G405" s="992"/>
      <c r="H405" s="992"/>
      <c r="I405" s="992"/>
      <c r="J405" s="992"/>
      <c r="K405" s="993"/>
      <c r="L405" s="994"/>
      <c r="M405" s="1013"/>
      <c r="N405" s="1013"/>
      <c r="O405" s="1013"/>
      <c r="P405" s="1013"/>
      <c r="Q405" s="996"/>
      <c r="R405" s="997"/>
      <c r="S405" s="995"/>
    </row>
    <row r="406" spans="4:19" ht="15">
      <c r="D406" s="961"/>
      <c r="E406" s="961"/>
      <c r="F406" s="1012"/>
      <c r="G406" s="992"/>
      <c r="H406" s="992"/>
      <c r="I406" s="992"/>
      <c r="J406" s="992"/>
      <c r="K406" s="993"/>
      <c r="L406" s="994"/>
      <c r="M406" s="1013"/>
      <c r="N406" s="1013"/>
      <c r="O406" s="1013"/>
      <c r="P406" s="1013"/>
      <c r="Q406" s="996"/>
      <c r="R406" s="997"/>
      <c r="S406" s="995"/>
    </row>
    <row r="407" spans="4:19" ht="15">
      <c r="D407" s="961"/>
      <c r="E407" s="961"/>
      <c r="F407" s="1012"/>
      <c r="G407" s="992"/>
      <c r="H407" s="992"/>
      <c r="I407" s="992"/>
      <c r="J407" s="992"/>
      <c r="K407" s="993"/>
      <c r="L407" s="994"/>
      <c r="M407" s="1013"/>
      <c r="N407" s="1013"/>
      <c r="O407" s="1013"/>
      <c r="P407" s="1013"/>
      <c r="Q407" s="996"/>
      <c r="R407" s="997"/>
      <c r="S407" s="995"/>
    </row>
    <row r="408" spans="4:19" ht="15">
      <c r="D408" s="961"/>
      <c r="E408" s="961"/>
      <c r="F408" s="1012"/>
      <c r="G408" s="992"/>
      <c r="H408" s="992"/>
      <c r="I408" s="992"/>
      <c r="J408" s="992"/>
      <c r="K408" s="993"/>
      <c r="L408" s="994"/>
      <c r="M408" s="1013"/>
      <c r="N408" s="1013"/>
      <c r="O408" s="1013"/>
      <c r="P408" s="1013"/>
      <c r="Q408" s="996"/>
      <c r="R408" s="997"/>
      <c r="S408" s="995"/>
    </row>
    <row r="409" spans="4:19" ht="15">
      <c r="D409" s="961"/>
      <c r="E409" s="961"/>
      <c r="F409" s="1012"/>
      <c r="G409" s="992"/>
      <c r="H409" s="992"/>
      <c r="I409" s="992"/>
      <c r="J409" s="992"/>
      <c r="K409" s="993"/>
      <c r="L409" s="994"/>
      <c r="M409" s="1013"/>
      <c r="N409" s="1013"/>
      <c r="O409" s="1013"/>
      <c r="P409" s="1013"/>
      <c r="Q409" s="996"/>
      <c r="R409" s="997"/>
      <c r="S409" s="995"/>
    </row>
    <row r="410" spans="4:19" ht="15">
      <c r="D410" s="961"/>
      <c r="E410" s="961"/>
      <c r="F410" s="1012"/>
      <c r="G410" s="992"/>
      <c r="H410" s="992"/>
      <c r="I410" s="992"/>
      <c r="J410" s="992"/>
      <c r="K410" s="993"/>
      <c r="L410" s="994"/>
      <c r="M410" s="1013"/>
      <c r="N410" s="1013"/>
      <c r="O410" s="1013"/>
      <c r="P410" s="1013"/>
      <c r="Q410" s="996"/>
      <c r="R410" s="997"/>
      <c r="S410" s="995"/>
    </row>
    <row r="411" spans="4:19" ht="15">
      <c r="D411" s="961"/>
      <c r="E411" s="961"/>
      <c r="F411" s="1012"/>
      <c r="G411" s="992"/>
      <c r="H411" s="992"/>
      <c r="I411" s="992"/>
      <c r="J411" s="992"/>
      <c r="K411" s="993"/>
      <c r="L411" s="994"/>
      <c r="M411" s="1013"/>
      <c r="N411" s="1013"/>
      <c r="O411" s="1013"/>
      <c r="P411" s="1013"/>
      <c r="Q411" s="996"/>
      <c r="R411" s="997"/>
      <c r="S411" s="995"/>
    </row>
    <row r="412" spans="4:19" ht="15">
      <c r="D412" s="961"/>
      <c r="E412" s="961"/>
      <c r="F412" s="1012"/>
      <c r="G412" s="992"/>
      <c r="H412" s="992"/>
      <c r="I412" s="992"/>
      <c r="J412" s="992"/>
      <c r="K412" s="993"/>
      <c r="L412" s="994"/>
      <c r="M412" s="1013"/>
      <c r="N412" s="1013"/>
      <c r="O412" s="1013"/>
      <c r="P412" s="1013"/>
      <c r="Q412" s="996"/>
      <c r="R412" s="997"/>
      <c r="S412" s="995"/>
    </row>
    <row r="413" spans="4:19" ht="15">
      <c r="D413" s="961"/>
      <c r="E413" s="961"/>
      <c r="F413" s="1012"/>
      <c r="G413" s="992"/>
      <c r="H413" s="992"/>
      <c r="I413" s="992"/>
      <c r="J413" s="992"/>
      <c r="K413" s="993"/>
      <c r="L413" s="994"/>
      <c r="M413" s="1013"/>
      <c r="N413" s="1013"/>
      <c r="O413" s="1013"/>
      <c r="P413" s="1013"/>
      <c r="Q413" s="996"/>
      <c r="R413" s="997"/>
      <c r="S413" s="995"/>
    </row>
    <row r="414" spans="4:19" ht="15">
      <c r="D414" s="961"/>
      <c r="E414" s="961"/>
      <c r="F414" s="1012"/>
      <c r="G414" s="992"/>
      <c r="H414" s="992"/>
      <c r="I414" s="992"/>
      <c r="J414" s="992"/>
      <c r="K414" s="993"/>
      <c r="L414" s="994"/>
      <c r="M414" s="1013"/>
      <c r="N414" s="1013"/>
      <c r="O414" s="1013"/>
      <c r="P414" s="1013"/>
      <c r="Q414" s="996"/>
      <c r="R414" s="997"/>
      <c r="S414" s="995"/>
    </row>
    <row r="415" spans="4:19" ht="15">
      <c r="D415" s="961"/>
      <c r="E415" s="961"/>
      <c r="F415" s="1012"/>
      <c r="G415" s="992"/>
      <c r="H415" s="992"/>
      <c r="I415" s="992"/>
      <c r="J415" s="992"/>
      <c r="K415" s="993"/>
      <c r="L415" s="994"/>
      <c r="M415" s="1013"/>
      <c r="N415" s="1013"/>
      <c r="O415" s="1013"/>
      <c r="P415" s="1013"/>
      <c r="Q415" s="996"/>
      <c r="R415" s="997"/>
      <c r="S415" s="995"/>
    </row>
    <row r="416" spans="4:19" ht="15">
      <c r="D416" s="961"/>
      <c r="E416" s="961"/>
      <c r="F416" s="1012"/>
      <c r="G416" s="992"/>
      <c r="H416" s="992"/>
      <c r="I416" s="992"/>
      <c r="J416" s="992"/>
      <c r="K416" s="993"/>
      <c r="L416" s="994"/>
      <c r="M416" s="1013"/>
      <c r="N416" s="1013"/>
      <c r="O416" s="1013"/>
      <c r="P416" s="1013"/>
      <c r="Q416" s="996"/>
      <c r="R416" s="997"/>
      <c r="S416" s="995"/>
    </row>
    <row r="417" spans="4:19" ht="15">
      <c r="D417" s="961"/>
      <c r="E417" s="961"/>
      <c r="F417" s="1012"/>
      <c r="G417" s="992"/>
      <c r="H417" s="992"/>
      <c r="I417" s="992"/>
      <c r="J417" s="992"/>
      <c r="K417" s="993"/>
      <c r="L417" s="994"/>
      <c r="M417" s="1013"/>
      <c r="N417" s="1013"/>
      <c r="O417" s="1013"/>
      <c r="P417" s="1013"/>
      <c r="Q417" s="996"/>
      <c r="R417" s="997"/>
      <c r="S417" s="995"/>
    </row>
    <row r="418" spans="4:19" ht="15">
      <c r="D418" s="961"/>
      <c r="E418" s="961"/>
      <c r="F418" s="1012"/>
      <c r="G418" s="992"/>
      <c r="H418" s="992"/>
      <c r="I418" s="992"/>
      <c r="J418" s="992"/>
      <c r="K418" s="993"/>
      <c r="L418" s="994"/>
      <c r="M418" s="1013"/>
      <c r="N418" s="1013"/>
      <c r="O418" s="1013"/>
      <c r="P418" s="1013"/>
      <c r="Q418" s="996"/>
      <c r="R418" s="997"/>
      <c r="S418" s="995"/>
    </row>
    <row r="419" spans="4:19" ht="15">
      <c r="D419" s="961"/>
      <c r="E419" s="961"/>
      <c r="F419" s="1012"/>
      <c r="G419" s="992"/>
      <c r="H419" s="992"/>
      <c r="I419" s="992"/>
      <c r="J419" s="992"/>
      <c r="K419" s="993"/>
      <c r="L419" s="994"/>
      <c r="M419" s="1013"/>
      <c r="N419" s="1013"/>
      <c r="O419" s="1013"/>
      <c r="P419" s="1013"/>
      <c r="Q419" s="996"/>
      <c r="R419" s="997"/>
      <c r="S419" s="995"/>
    </row>
    <row r="420" spans="4:19" ht="15">
      <c r="D420" s="961"/>
      <c r="E420" s="961"/>
      <c r="F420" s="1012"/>
      <c r="G420" s="992"/>
      <c r="H420" s="992"/>
      <c r="I420" s="992"/>
      <c r="J420" s="992"/>
      <c r="K420" s="993"/>
      <c r="L420" s="994"/>
      <c r="M420" s="1013"/>
      <c r="N420" s="1013"/>
      <c r="O420" s="1013"/>
      <c r="P420" s="1013"/>
      <c r="Q420" s="996"/>
      <c r="R420" s="997"/>
      <c r="S420" s="995"/>
    </row>
    <row r="421" spans="4:19" ht="15">
      <c r="D421" s="961"/>
      <c r="E421" s="961"/>
      <c r="F421" s="1012"/>
      <c r="G421" s="992"/>
      <c r="H421" s="992"/>
      <c r="I421" s="992"/>
      <c r="J421" s="992"/>
      <c r="K421" s="993"/>
      <c r="L421" s="994"/>
      <c r="M421" s="1013"/>
      <c r="N421" s="1013"/>
      <c r="O421" s="1013"/>
      <c r="P421" s="1013"/>
      <c r="Q421" s="996"/>
      <c r="R421" s="997"/>
      <c r="S421" s="995"/>
    </row>
    <row r="422" spans="4:19" ht="15">
      <c r="D422" s="961"/>
      <c r="E422" s="961"/>
      <c r="F422" s="1012"/>
      <c r="G422" s="992"/>
      <c r="H422" s="992"/>
      <c r="I422" s="992"/>
      <c r="J422" s="992"/>
      <c r="K422" s="993"/>
      <c r="L422" s="994"/>
      <c r="M422" s="1013"/>
      <c r="N422" s="1013"/>
      <c r="O422" s="1013"/>
      <c r="P422" s="1013"/>
      <c r="Q422" s="996"/>
      <c r="R422" s="997"/>
      <c r="S422" s="995"/>
    </row>
    <row r="423" spans="4:19" ht="15">
      <c r="D423" s="961"/>
      <c r="E423" s="961"/>
      <c r="F423" s="1012"/>
      <c r="G423" s="992"/>
      <c r="H423" s="992"/>
      <c r="I423" s="992"/>
      <c r="J423" s="992"/>
      <c r="K423" s="993"/>
      <c r="L423" s="994"/>
      <c r="M423" s="1013"/>
      <c r="N423" s="1013"/>
      <c r="O423" s="1013"/>
      <c r="P423" s="1013"/>
      <c r="Q423" s="996"/>
      <c r="R423" s="997"/>
      <c r="S423" s="995"/>
    </row>
    <row r="424" spans="4:19" ht="15">
      <c r="D424" s="961"/>
      <c r="E424" s="961"/>
      <c r="F424" s="1012"/>
      <c r="G424" s="992"/>
      <c r="H424" s="992"/>
      <c r="I424" s="992"/>
      <c r="J424" s="992"/>
      <c r="K424" s="993"/>
      <c r="L424" s="994"/>
      <c r="M424" s="1013"/>
      <c r="N424" s="1013"/>
      <c r="O424" s="1013"/>
      <c r="P424" s="1013"/>
      <c r="Q424" s="996"/>
      <c r="R424" s="997"/>
      <c r="S424" s="995"/>
    </row>
    <row r="425" spans="4:19" ht="15">
      <c r="D425" s="961"/>
      <c r="E425" s="961"/>
      <c r="F425" s="1012"/>
      <c r="G425" s="992"/>
      <c r="H425" s="992"/>
      <c r="I425" s="992"/>
      <c r="J425" s="992"/>
      <c r="K425" s="993"/>
      <c r="L425" s="994"/>
      <c r="M425" s="1013"/>
      <c r="N425" s="1013"/>
      <c r="O425" s="1013"/>
      <c r="P425" s="1013"/>
      <c r="Q425" s="996"/>
      <c r="R425" s="997"/>
      <c r="S425" s="995"/>
    </row>
    <row r="426" spans="4:19" ht="15">
      <c r="D426" s="961"/>
      <c r="E426" s="961"/>
      <c r="F426" s="1012"/>
      <c r="G426" s="992"/>
      <c r="H426" s="992"/>
      <c r="I426" s="992"/>
      <c r="J426" s="992"/>
      <c r="K426" s="993"/>
      <c r="L426" s="994"/>
      <c r="M426" s="1013"/>
      <c r="N426" s="1013"/>
      <c r="O426" s="1013"/>
      <c r="P426" s="1013"/>
      <c r="Q426" s="996"/>
      <c r="R426" s="997"/>
      <c r="S426" s="995"/>
    </row>
    <row r="427" spans="4:19" ht="15">
      <c r="D427" s="961"/>
      <c r="E427" s="961"/>
      <c r="F427" s="1012"/>
      <c r="G427" s="992"/>
      <c r="H427" s="992"/>
      <c r="I427" s="992"/>
      <c r="J427" s="992"/>
      <c r="K427" s="993"/>
      <c r="L427" s="994"/>
      <c r="M427" s="1013"/>
      <c r="N427" s="1013"/>
      <c r="O427" s="1013"/>
      <c r="P427" s="1013"/>
      <c r="Q427" s="996"/>
      <c r="R427" s="997"/>
      <c r="S427" s="995"/>
    </row>
    <row r="428" spans="4:19" ht="15">
      <c r="D428" s="961"/>
      <c r="E428" s="961"/>
      <c r="F428" s="1012"/>
      <c r="G428" s="992"/>
      <c r="H428" s="992"/>
      <c r="I428" s="992"/>
      <c r="J428" s="992"/>
      <c r="K428" s="993"/>
      <c r="L428" s="994"/>
      <c r="M428" s="1013"/>
      <c r="N428" s="1013"/>
      <c r="O428" s="1013"/>
      <c r="P428" s="1013"/>
      <c r="Q428" s="996"/>
      <c r="R428" s="997"/>
      <c r="S428" s="995"/>
    </row>
    <row r="429" spans="4:19" ht="15">
      <c r="D429" s="961"/>
      <c r="E429" s="961"/>
      <c r="F429" s="1012"/>
      <c r="G429" s="992"/>
      <c r="H429" s="992"/>
      <c r="I429" s="992"/>
      <c r="J429" s="992"/>
      <c r="K429" s="993"/>
      <c r="L429" s="994"/>
      <c r="M429" s="1013"/>
      <c r="N429" s="1013"/>
      <c r="O429" s="1013"/>
      <c r="P429" s="1013"/>
      <c r="Q429" s="996"/>
      <c r="R429" s="997"/>
      <c r="S429" s="995"/>
    </row>
    <row r="430" spans="4:19" ht="15">
      <c r="D430" s="961"/>
      <c r="E430" s="961"/>
      <c r="F430" s="1012"/>
      <c r="G430" s="992"/>
      <c r="H430" s="992"/>
      <c r="I430" s="992"/>
      <c r="J430" s="992"/>
      <c r="K430" s="993"/>
      <c r="L430" s="994"/>
      <c r="M430" s="1013"/>
      <c r="N430" s="1013"/>
      <c r="O430" s="1013"/>
      <c r="P430" s="1013"/>
      <c r="Q430" s="996"/>
      <c r="R430" s="997"/>
      <c r="S430" s="995"/>
    </row>
    <row r="431" spans="4:19" ht="15">
      <c r="D431" s="961"/>
      <c r="E431" s="961"/>
      <c r="F431" s="1012"/>
      <c r="G431" s="992"/>
      <c r="H431" s="992"/>
      <c r="I431" s="992"/>
      <c r="J431" s="992"/>
      <c r="K431" s="993"/>
      <c r="L431" s="994"/>
      <c r="M431" s="1013"/>
      <c r="N431" s="1013"/>
      <c r="O431" s="1013"/>
      <c r="P431" s="1013"/>
      <c r="Q431" s="996"/>
      <c r="R431" s="997"/>
      <c r="S431" s="995"/>
    </row>
    <row r="432" spans="4:19" ht="15">
      <c r="D432" s="961"/>
      <c r="E432" s="961"/>
      <c r="F432" s="1012"/>
      <c r="G432" s="992"/>
      <c r="H432" s="992"/>
      <c r="I432" s="992"/>
      <c r="J432" s="992"/>
      <c r="K432" s="993"/>
      <c r="L432" s="994"/>
      <c r="M432" s="1013"/>
      <c r="N432" s="1013"/>
      <c r="O432" s="1013"/>
      <c r="P432" s="1013"/>
      <c r="Q432" s="996"/>
      <c r="R432" s="997"/>
      <c r="S432" s="995"/>
    </row>
    <row r="433" spans="4:19" ht="15">
      <c r="D433" s="961"/>
      <c r="E433" s="961"/>
      <c r="F433" s="1012"/>
      <c r="G433" s="992"/>
      <c r="H433" s="992"/>
      <c r="I433" s="992"/>
      <c r="J433" s="992"/>
      <c r="K433" s="993"/>
      <c r="L433" s="994"/>
      <c r="M433" s="1013"/>
      <c r="N433" s="1013"/>
      <c r="O433" s="1013"/>
      <c r="P433" s="1013"/>
      <c r="Q433" s="996"/>
      <c r="R433" s="997"/>
      <c r="S433" s="995"/>
    </row>
    <row r="434" spans="4:19" ht="15">
      <c r="D434" s="961"/>
      <c r="E434" s="961"/>
      <c r="F434" s="1012"/>
      <c r="G434" s="992"/>
      <c r="H434" s="992"/>
      <c r="I434" s="992"/>
      <c r="J434" s="992"/>
      <c r="K434" s="993"/>
      <c r="L434" s="994"/>
      <c r="M434" s="1013"/>
      <c r="N434" s="1013"/>
      <c r="O434" s="1013"/>
      <c r="P434" s="1013"/>
      <c r="Q434" s="996"/>
      <c r="R434" s="997"/>
      <c r="S434" s="995"/>
    </row>
    <row r="435" spans="4:19" ht="15">
      <c r="D435" s="961"/>
      <c r="E435" s="961"/>
      <c r="F435" s="1012"/>
      <c r="G435" s="992"/>
      <c r="H435" s="992"/>
      <c r="I435" s="992"/>
      <c r="J435" s="992"/>
      <c r="K435" s="993"/>
      <c r="L435" s="994"/>
      <c r="M435" s="1013"/>
      <c r="N435" s="1013"/>
      <c r="O435" s="1013"/>
      <c r="P435" s="1013"/>
      <c r="Q435" s="996"/>
      <c r="R435" s="997"/>
      <c r="S435" s="995"/>
    </row>
    <row r="436" spans="4:19" ht="15">
      <c r="D436" s="961"/>
      <c r="E436" s="961"/>
      <c r="F436" s="1012"/>
      <c r="G436" s="992"/>
      <c r="H436" s="992"/>
      <c r="I436" s="992"/>
      <c r="J436" s="992"/>
      <c r="K436" s="993"/>
      <c r="L436" s="994"/>
      <c r="M436" s="1013"/>
      <c r="N436" s="1013"/>
      <c r="O436" s="1013"/>
      <c r="P436" s="1013"/>
      <c r="Q436" s="996"/>
      <c r="R436" s="997"/>
      <c r="S436" s="995"/>
    </row>
    <row r="437" spans="4:19" ht="15">
      <c r="D437" s="961"/>
      <c r="E437" s="961"/>
      <c r="F437" s="1012"/>
      <c r="G437" s="992"/>
      <c r="H437" s="992"/>
      <c r="I437" s="992"/>
      <c r="J437" s="992"/>
      <c r="K437" s="993"/>
      <c r="L437" s="994"/>
      <c r="M437" s="1013"/>
      <c r="N437" s="1013"/>
      <c r="O437" s="1013"/>
      <c r="P437" s="1013"/>
      <c r="Q437" s="996"/>
      <c r="R437" s="997"/>
      <c r="S437" s="995"/>
    </row>
    <row r="438" spans="4:19" ht="15">
      <c r="D438" s="961"/>
      <c r="E438" s="961"/>
      <c r="F438" s="1012"/>
      <c r="G438" s="992"/>
      <c r="H438" s="992"/>
      <c r="I438" s="992"/>
      <c r="J438" s="992"/>
      <c r="K438" s="993"/>
      <c r="L438" s="994"/>
      <c r="M438" s="1013"/>
      <c r="N438" s="1013"/>
      <c r="O438" s="1013"/>
      <c r="P438" s="1013"/>
      <c r="Q438" s="996"/>
      <c r="R438" s="997"/>
      <c r="S438" s="995"/>
    </row>
    <row r="439" spans="4:19" ht="15">
      <c r="D439" s="961"/>
      <c r="E439" s="961"/>
      <c r="F439" s="1012"/>
      <c r="G439" s="992"/>
      <c r="H439" s="992"/>
      <c r="I439" s="992"/>
      <c r="J439" s="992"/>
      <c r="K439" s="993"/>
      <c r="L439" s="994"/>
      <c r="M439" s="1013"/>
      <c r="N439" s="1013"/>
      <c r="O439" s="1013"/>
      <c r="P439" s="1013"/>
      <c r="Q439" s="996"/>
      <c r="R439" s="997"/>
      <c r="S439" s="995"/>
    </row>
    <row r="440" spans="4:19" ht="15">
      <c r="D440" s="961"/>
      <c r="E440" s="961"/>
      <c r="F440" s="1012"/>
      <c r="G440" s="992"/>
      <c r="H440" s="992"/>
      <c r="I440" s="992"/>
      <c r="J440" s="992"/>
      <c r="K440" s="993"/>
      <c r="L440" s="994"/>
      <c r="M440" s="1013"/>
      <c r="N440" s="1013"/>
      <c r="O440" s="1013"/>
      <c r="P440" s="1013"/>
      <c r="Q440" s="996"/>
      <c r="R440" s="997"/>
      <c r="S440" s="995"/>
    </row>
    <row r="441" spans="4:19" ht="15">
      <c r="D441" s="961"/>
      <c r="E441" s="961"/>
      <c r="F441" s="1012"/>
      <c r="G441" s="992"/>
      <c r="H441" s="992"/>
      <c r="I441" s="992"/>
      <c r="J441" s="992"/>
      <c r="K441" s="993"/>
      <c r="L441" s="994"/>
      <c r="M441" s="1013"/>
      <c r="N441" s="1013"/>
      <c r="O441" s="1013"/>
      <c r="P441" s="1013"/>
      <c r="Q441" s="996"/>
      <c r="R441" s="997"/>
      <c r="S441" s="995"/>
    </row>
    <row r="442" spans="4:19" ht="15">
      <c r="D442" s="961"/>
      <c r="E442" s="961"/>
      <c r="F442" s="1012"/>
      <c r="G442" s="992"/>
      <c r="H442" s="992"/>
      <c r="I442" s="992"/>
      <c r="J442" s="992"/>
      <c r="K442" s="993"/>
      <c r="L442" s="994"/>
      <c r="M442" s="1013"/>
      <c r="N442" s="1013"/>
      <c r="O442" s="1013"/>
      <c r="P442" s="1013"/>
      <c r="Q442" s="996"/>
      <c r="R442" s="997"/>
      <c r="S442" s="995"/>
    </row>
    <row r="443" spans="4:19" ht="15">
      <c r="D443" s="961"/>
      <c r="E443" s="961"/>
      <c r="F443" s="1012"/>
      <c r="G443" s="992"/>
      <c r="H443" s="992"/>
      <c r="I443" s="992"/>
      <c r="J443" s="992"/>
      <c r="K443" s="993"/>
      <c r="L443" s="994"/>
      <c r="M443" s="1013"/>
      <c r="N443" s="1013"/>
      <c r="O443" s="1013"/>
      <c r="P443" s="1013"/>
      <c r="Q443" s="996"/>
      <c r="R443" s="997"/>
      <c r="S443" s="995"/>
    </row>
    <row r="444" spans="4:19" ht="15">
      <c r="D444" s="961"/>
      <c r="E444" s="961"/>
      <c r="F444" s="1012"/>
      <c r="G444" s="992"/>
      <c r="H444" s="992"/>
      <c r="I444" s="992"/>
      <c r="J444" s="992"/>
      <c r="K444" s="993"/>
      <c r="L444" s="994"/>
      <c r="M444" s="1013"/>
      <c r="N444" s="1013"/>
      <c r="O444" s="1013"/>
      <c r="P444" s="1013"/>
      <c r="Q444" s="996"/>
      <c r="R444" s="997"/>
      <c r="S444" s="995"/>
    </row>
    <row r="445" spans="4:19" ht="15">
      <c r="D445" s="961"/>
      <c r="E445" s="961"/>
      <c r="F445" s="1012"/>
      <c r="G445" s="992"/>
      <c r="H445" s="992"/>
      <c r="I445" s="992"/>
      <c r="J445" s="992"/>
      <c r="K445" s="993"/>
      <c r="L445" s="994"/>
      <c r="M445" s="1013"/>
      <c r="N445" s="1013"/>
      <c r="O445" s="1013"/>
      <c r="P445" s="1013"/>
      <c r="Q445" s="996"/>
      <c r="R445" s="997"/>
      <c r="S445" s="995"/>
    </row>
    <row r="446" spans="4:19" ht="15">
      <c r="D446" s="961"/>
      <c r="E446" s="961"/>
      <c r="F446" s="1012"/>
      <c r="G446" s="992"/>
      <c r="H446" s="992"/>
      <c r="I446" s="992"/>
      <c r="J446" s="992"/>
      <c r="K446" s="993"/>
      <c r="L446" s="994"/>
      <c r="M446" s="1013"/>
      <c r="N446" s="1013"/>
      <c r="O446" s="1013"/>
      <c r="P446" s="1013"/>
      <c r="Q446" s="996"/>
      <c r="R446" s="997"/>
      <c r="S446" s="995"/>
    </row>
    <row r="447" spans="4:19" ht="15">
      <c r="D447" s="961"/>
      <c r="E447" s="961"/>
      <c r="F447" s="1012"/>
      <c r="G447" s="992"/>
      <c r="H447" s="992"/>
      <c r="I447" s="992"/>
      <c r="J447" s="992"/>
      <c r="K447" s="993"/>
      <c r="L447" s="994"/>
      <c r="M447" s="1013"/>
      <c r="N447" s="1013"/>
      <c r="O447" s="1013"/>
      <c r="P447" s="1013"/>
      <c r="Q447" s="996"/>
      <c r="R447" s="997"/>
      <c r="S447" s="995"/>
    </row>
    <row r="448" spans="4:19" ht="15">
      <c r="D448" s="961"/>
      <c r="E448" s="961"/>
      <c r="F448" s="1012"/>
      <c r="G448" s="992"/>
      <c r="H448" s="992"/>
      <c r="I448" s="992"/>
      <c r="J448" s="992"/>
      <c r="K448" s="993"/>
      <c r="L448" s="994"/>
      <c r="M448" s="1013"/>
      <c r="N448" s="1013"/>
      <c r="O448" s="1013"/>
      <c r="P448" s="1013"/>
      <c r="Q448" s="996"/>
      <c r="R448" s="997"/>
      <c r="S448" s="995"/>
    </row>
    <row r="449" spans="4:19" ht="15">
      <c r="D449" s="961"/>
      <c r="E449" s="961"/>
      <c r="F449" s="1012"/>
      <c r="G449" s="992"/>
      <c r="H449" s="992"/>
      <c r="I449" s="992"/>
      <c r="J449" s="992"/>
      <c r="K449" s="993"/>
      <c r="L449" s="994"/>
      <c r="M449" s="1013"/>
      <c r="N449" s="1013"/>
      <c r="O449" s="1013"/>
      <c r="P449" s="1013"/>
      <c r="Q449" s="996"/>
      <c r="R449" s="997"/>
      <c r="S449" s="995"/>
    </row>
    <row r="450" spans="4:19" ht="15">
      <c r="D450" s="961"/>
      <c r="E450" s="961"/>
      <c r="F450" s="1012"/>
      <c r="G450" s="992"/>
      <c r="H450" s="992"/>
      <c r="I450" s="992"/>
      <c r="J450" s="992"/>
      <c r="K450" s="993"/>
      <c r="L450" s="994"/>
      <c r="M450" s="1013"/>
      <c r="N450" s="1013"/>
      <c r="O450" s="1013"/>
      <c r="P450" s="1013"/>
      <c r="Q450" s="996"/>
      <c r="R450" s="997"/>
      <c r="S450" s="995"/>
    </row>
    <row r="451" spans="4:19" ht="15">
      <c r="D451" s="961"/>
      <c r="E451" s="961"/>
      <c r="F451" s="1012"/>
      <c r="G451" s="992"/>
      <c r="H451" s="992"/>
      <c r="I451" s="992"/>
      <c r="J451" s="992"/>
      <c r="K451" s="993"/>
      <c r="L451" s="994"/>
      <c r="M451" s="1013"/>
      <c r="N451" s="1013"/>
      <c r="O451" s="1013"/>
      <c r="P451" s="1013"/>
      <c r="Q451" s="996"/>
      <c r="R451" s="997"/>
      <c r="S451" s="995"/>
    </row>
    <row r="452" spans="4:19" ht="15">
      <c r="D452" s="961"/>
      <c r="E452" s="961"/>
      <c r="F452" s="1012"/>
      <c r="G452" s="992"/>
      <c r="H452" s="992"/>
      <c r="I452" s="992"/>
      <c r="J452" s="992"/>
      <c r="K452" s="993"/>
      <c r="L452" s="994"/>
      <c r="M452" s="1013"/>
      <c r="N452" s="1013"/>
      <c r="O452" s="1013"/>
      <c r="P452" s="1013"/>
      <c r="Q452" s="996"/>
      <c r="R452" s="997"/>
      <c r="S452" s="995"/>
    </row>
    <row r="453" spans="4:19" ht="15">
      <c r="D453" s="961"/>
      <c r="E453" s="961"/>
      <c r="F453" s="1012"/>
      <c r="G453" s="992"/>
      <c r="H453" s="992"/>
      <c r="I453" s="992"/>
      <c r="J453" s="992"/>
      <c r="K453" s="993"/>
      <c r="L453" s="994"/>
      <c r="M453" s="1013"/>
      <c r="N453" s="1013"/>
      <c r="O453" s="1013"/>
      <c r="P453" s="1013"/>
      <c r="Q453" s="996"/>
      <c r="R453" s="997"/>
      <c r="S453" s="995"/>
    </row>
    <row r="454" spans="4:19" ht="15">
      <c r="D454" s="961"/>
      <c r="E454" s="961"/>
      <c r="F454" s="1012"/>
      <c r="G454" s="992"/>
      <c r="H454" s="992"/>
      <c r="I454" s="992"/>
      <c r="J454" s="992"/>
      <c r="K454" s="993"/>
      <c r="L454" s="994"/>
      <c r="M454" s="1013"/>
      <c r="N454" s="1013"/>
      <c r="O454" s="1013"/>
      <c r="P454" s="1013"/>
      <c r="Q454" s="996"/>
      <c r="R454" s="997"/>
      <c r="S454" s="995"/>
    </row>
    <row r="455" spans="4:19" ht="15">
      <c r="D455" s="961"/>
      <c r="E455" s="961"/>
      <c r="F455" s="1012"/>
      <c r="G455" s="992"/>
      <c r="H455" s="992"/>
      <c r="I455" s="992"/>
      <c r="J455" s="992"/>
      <c r="K455" s="993"/>
      <c r="L455" s="994"/>
      <c r="M455" s="1013"/>
      <c r="N455" s="1013"/>
      <c r="O455" s="1013"/>
      <c r="P455" s="1013"/>
      <c r="Q455" s="996"/>
      <c r="R455" s="997"/>
      <c r="S455" s="995"/>
    </row>
    <row r="456" spans="4:19" ht="15">
      <c r="D456" s="961"/>
      <c r="E456" s="961"/>
      <c r="F456" s="1012"/>
      <c r="G456" s="992"/>
      <c r="H456" s="992"/>
      <c r="I456" s="992"/>
      <c r="J456" s="992"/>
      <c r="K456" s="993"/>
      <c r="L456" s="994"/>
      <c r="M456" s="1013"/>
      <c r="N456" s="1013"/>
      <c r="O456" s="1013"/>
      <c r="P456" s="1013"/>
      <c r="Q456" s="996"/>
      <c r="R456" s="997"/>
      <c r="S456" s="995"/>
    </row>
    <row r="457" spans="4:19" ht="15">
      <c r="D457" s="961"/>
      <c r="E457" s="961"/>
      <c r="F457" s="1012"/>
      <c r="G457" s="1012"/>
      <c r="H457" s="992"/>
      <c r="I457" s="992"/>
      <c r="J457" s="992"/>
      <c r="K457" s="993"/>
      <c r="L457" s="994"/>
      <c r="M457" s="994"/>
      <c r="N457" s="994"/>
      <c r="O457" s="1013"/>
      <c r="P457" s="1013"/>
      <c r="Q457" s="996"/>
      <c r="R457" s="997"/>
      <c r="S457" s="995"/>
    </row>
    <row r="458" spans="4:19" ht="15">
      <c r="D458" s="961"/>
      <c r="E458" s="961"/>
      <c r="F458" s="1012"/>
      <c r="G458" s="1012"/>
      <c r="H458" s="992"/>
      <c r="I458" s="992"/>
      <c r="J458" s="992"/>
      <c r="K458" s="993"/>
      <c r="L458" s="994"/>
      <c r="M458" s="994"/>
      <c r="N458" s="994"/>
      <c r="O458" s="1013"/>
      <c r="P458" s="1013"/>
      <c r="Q458" s="996"/>
      <c r="R458" s="997"/>
      <c r="S458" s="995"/>
    </row>
    <row r="459" spans="4:19" ht="15">
      <c r="D459" s="961"/>
      <c r="E459" s="961"/>
      <c r="F459" s="1012"/>
      <c r="G459" s="1012"/>
      <c r="H459" s="992"/>
      <c r="I459" s="992"/>
      <c r="J459" s="992"/>
      <c r="K459" s="993"/>
      <c r="L459" s="994"/>
      <c r="M459" s="994"/>
      <c r="N459" s="994"/>
      <c r="O459" s="1013"/>
      <c r="P459" s="1013"/>
      <c r="Q459" s="996"/>
      <c r="R459" s="997"/>
      <c r="S459" s="995"/>
    </row>
    <row r="460" spans="4:19" ht="15">
      <c r="D460" s="961"/>
      <c r="E460" s="961"/>
      <c r="F460" s="1012"/>
      <c r="G460" s="1012"/>
      <c r="H460" s="992"/>
      <c r="I460" s="992"/>
      <c r="J460" s="992"/>
      <c r="K460" s="993"/>
      <c r="L460" s="994"/>
      <c r="M460" s="994"/>
      <c r="N460" s="994"/>
      <c r="O460" s="1013"/>
      <c r="P460" s="1013"/>
      <c r="Q460" s="996"/>
      <c r="R460" s="997"/>
      <c r="S460" s="995"/>
    </row>
    <row r="461" spans="4:19" ht="15">
      <c r="D461" s="961"/>
      <c r="E461" s="961"/>
      <c r="F461" s="1012"/>
      <c r="G461" s="1012"/>
      <c r="H461" s="992"/>
      <c r="I461" s="992"/>
      <c r="J461" s="992"/>
      <c r="K461" s="993"/>
      <c r="L461" s="994"/>
      <c r="M461" s="994"/>
      <c r="N461" s="994"/>
      <c r="O461" s="1013"/>
      <c r="P461" s="1013"/>
      <c r="Q461" s="996"/>
      <c r="R461" s="997"/>
      <c r="S461" s="995"/>
    </row>
    <row r="462" spans="4:19" ht="15">
      <c r="D462" s="961"/>
      <c r="E462" s="961"/>
      <c r="F462" s="1012"/>
      <c r="G462" s="1012"/>
      <c r="H462" s="992"/>
      <c r="I462" s="992"/>
      <c r="J462" s="992"/>
      <c r="K462" s="993"/>
      <c r="L462" s="994"/>
      <c r="M462" s="994"/>
      <c r="N462" s="994"/>
      <c r="O462" s="1013"/>
      <c r="P462" s="1013"/>
      <c r="Q462" s="996"/>
      <c r="R462" s="997"/>
      <c r="S462" s="995"/>
    </row>
    <row r="463" spans="4:19" ht="15">
      <c r="D463" s="1014"/>
      <c r="E463" s="471"/>
      <c r="F463" s="471"/>
      <c r="G463" s="471"/>
      <c r="H463" s="1001"/>
      <c r="I463" s="993"/>
      <c r="J463" s="993"/>
      <c r="K463" s="1001"/>
      <c r="L463" s="1015"/>
      <c r="M463" s="1015"/>
      <c r="N463" s="1015"/>
      <c r="O463" s="1001"/>
      <c r="P463" s="996"/>
      <c r="Q463" s="996"/>
      <c r="R463" s="997"/>
      <c r="S463" s="1016"/>
    </row>
  </sheetData>
  <mergeCells count="20">
    <mergeCell ref="AE283:AK283"/>
    <mergeCell ref="O1:P1"/>
    <mergeCell ref="J264:N264"/>
    <mergeCell ref="A3:R3"/>
    <mergeCell ref="D7:D8"/>
    <mergeCell ref="D264:D265"/>
    <mergeCell ref="E7:I7"/>
    <mergeCell ref="H205:L205"/>
    <mergeCell ref="O264:S264"/>
    <mergeCell ref="L7:P7"/>
    <mergeCell ref="M205:Q205"/>
    <mergeCell ref="E206:G206"/>
    <mergeCell ref="H21:L21"/>
    <mergeCell ref="M21:Q21"/>
    <mergeCell ref="E264:I264"/>
    <mergeCell ref="E22:G22"/>
    <mergeCell ref="E20:I20"/>
    <mergeCell ref="Z283:AD283"/>
    <mergeCell ref="U284:W284"/>
    <mergeCell ref="D284:F284"/>
  </mergeCells>
  <phoneticPr fontId="126" type="noConversion"/>
  <dataValidations count="1">
    <dataValidation type="date" operator="greaterThan" allowBlank="1" showInputMessage="1" showErrorMessage="1" errorTitle="Date entry" error="Dates after 1 January 2011 accepted" promptTitle="Date entry" prompt=" " sqref="P2 Q1:Q2" xr:uid="{60494AD8-D366-45E6-9BD3-083C1DA69010}">
      <formula1>40544</formula1>
    </dataValidation>
  </dataValidations>
  <pageMargins left="0.25" right="0.25" top="0.75" bottom="0.75" header="0.3" footer="0.3"/>
  <pageSetup paperSize="8" scale="71"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92D050"/>
    <pageSetUpPr fitToPage="1"/>
  </sheetPr>
  <dimension ref="A1:U556"/>
  <sheetViews>
    <sheetView showGridLines="0" view="pageBreakPreview" topLeftCell="M169" zoomScale="89" zoomScaleNormal="100" workbookViewId="0"/>
  </sheetViews>
  <sheetFormatPr defaultRowHeight="12.75"/>
  <cols>
    <col min="1" max="1" width="5" customWidth="1"/>
    <col min="2" max="2" width="2.28515625" customWidth="1"/>
    <col min="3" max="3" width="21" customWidth="1"/>
    <col min="4" max="4" width="11.28515625" customWidth="1"/>
    <col min="5" max="5" width="11.5703125" customWidth="1"/>
    <col min="6" max="6" width="9.5703125" customWidth="1"/>
    <col min="7" max="7" width="13.42578125" customWidth="1"/>
    <col min="8" max="11" width="14.28515625" customWidth="1"/>
    <col min="12" max="13" width="13" customWidth="1"/>
    <col min="14" max="14" width="14.28515625" customWidth="1"/>
    <col min="15" max="15" width="18.5703125" customWidth="1"/>
    <col min="16" max="16" width="66.28515625" customWidth="1"/>
    <col min="17" max="17" width="47.7109375" customWidth="1"/>
    <col min="18" max="18" width="10" customWidth="1"/>
    <col min="19" max="19" width="15.7109375" customWidth="1"/>
    <col min="20" max="20" width="3.5703125" customWidth="1"/>
    <col min="21" max="21" width="29" customWidth="1"/>
  </cols>
  <sheetData>
    <row r="1" spans="1:21" ht="15">
      <c r="A1" s="659"/>
      <c r="B1" s="55"/>
      <c r="C1" s="55"/>
      <c r="D1" s="55"/>
      <c r="E1" s="55"/>
      <c r="F1" s="55"/>
      <c r="G1" s="55"/>
      <c r="H1" s="128"/>
      <c r="I1" s="128"/>
      <c r="J1" s="55"/>
      <c r="K1" s="1315" t="s">
        <v>89</v>
      </c>
      <c r="L1" s="730"/>
      <c r="M1" s="1627" t="s">
        <v>90</v>
      </c>
      <c r="N1" s="1628"/>
      <c r="O1" s="1180">
        <f>+'F1. RAB'!$R1</f>
        <v>45954</v>
      </c>
      <c r="P1" s="134"/>
      <c r="Q1" s="134"/>
      <c r="R1" s="134"/>
      <c r="S1" s="864"/>
      <c r="U1" s="169"/>
    </row>
    <row r="2" spans="1:21" ht="21">
      <c r="A2" s="394" t="s">
        <v>2090</v>
      </c>
      <c r="B2" s="127"/>
      <c r="C2" s="55"/>
      <c r="D2" s="55"/>
      <c r="E2" s="55"/>
      <c r="F2" s="55"/>
      <c r="G2" s="55"/>
      <c r="H2" s="55"/>
      <c r="I2" s="55"/>
      <c r="J2" s="55"/>
      <c r="K2" s="406"/>
      <c r="L2" s="787"/>
      <c r="M2" s="1316" t="s">
        <v>50</v>
      </c>
      <c r="N2" s="1317"/>
      <c r="O2" s="1318">
        <f>+'F1. RAB'!$R2</f>
        <v>45838</v>
      </c>
      <c r="P2" s="156"/>
      <c r="Q2" s="156"/>
      <c r="R2" s="156"/>
      <c r="S2" s="884"/>
      <c r="T2" s="131"/>
      <c r="U2" s="131"/>
    </row>
    <row r="3" spans="1:21" s="148" customFormat="1" ht="12.75" customHeight="1">
      <c r="A3" s="1637"/>
      <c r="B3" s="1638"/>
      <c r="C3" s="1638"/>
      <c r="D3" s="1638"/>
      <c r="E3" s="1638"/>
      <c r="F3" s="1638"/>
      <c r="G3" s="1638"/>
      <c r="H3" s="1638"/>
      <c r="I3" s="1638"/>
      <c r="J3" s="1638"/>
      <c r="K3" s="1638"/>
      <c r="L3" s="1638"/>
      <c r="M3" s="1638"/>
      <c r="N3" s="1638"/>
      <c r="O3" s="1638"/>
      <c r="P3" s="1638"/>
      <c r="Q3" s="39"/>
      <c r="R3" s="39"/>
      <c r="S3" s="921"/>
      <c r="T3" s="176"/>
      <c r="U3" s="174"/>
    </row>
    <row r="4" spans="1:21">
      <c r="A4" s="26" t="s">
        <v>93</v>
      </c>
      <c r="B4" s="791"/>
      <c r="C4" s="801"/>
      <c r="D4" s="802"/>
      <c r="E4" s="802"/>
      <c r="F4" s="802"/>
      <c r="G4" s="802"/>
      <c r="H4" s="803"/>
      <c r="I4" s="803"/>
      <c r="J4" s="803"/>
      <c r="K4" s="803"/>
      <c r="L4" s="803"/>
      <c r="M4" s="827"/>
      <c r="N4" s="827"/>
      <c r="O4" s="827"/>
      <c r="P4" s="827"/>
      <c r="Q4" s="827"/>
      <c r="R4" s="827"/>
      <c r="S4" s="136"/>
      <c r="T4" s="131"/>
      <c r="U4" s="132"/>
    </row>
    <row r="5" spans="1:21" ht="31.5" customHeight="1">
      <c r="A5" s="58">
        <f>ROW()</f>
        <v>5</v>
      </c>
      <c r="B5" s="48"/>
      <c r="C5" s="129" t="s">
        <v>2091</v>
      </c>
      <c r="D5" s="130"/>
      <c r="E5" s="130"/>
      <c r="F5" s="130"/>
      <c r="G5" s="130"/>
      <c r="H5" s="130"/>
      <c r="I5" s="130"/>
      <c r="J5" s="131"/>
      <c r="K5" s="131"/>
      <c r="L5" s="131"/>
      <c r="M5" s="131"/>
      <c r="N5" s="7"/>
      <c r="O5" s="131"/>
      <c r="P5" s="131"/>
      <c r="Q5" s="131"/>
      <c r="R5" s="131"/>
      <c r="S5" s="922"/>
      <c r="T5" s="132"/>
      <c r="U5" s="133"/>
    </row>
    <row r="6" spans="1:21" s="145" customFormat="1" ht="15">
      <c r="A6" s="58">
        <f>ROW()</f>
        <v>6</v>
      </c>
      <c r="B6" s="48"/>
      <c r="C6" s="1154"/>
      <c r="D6" s="124"/>
      <c r="E6" s="147"/>
      <c r="F6" s="61"/>
      <c r="G6" s="61"/>
      <c r="H6" s="61"/>
      <c r="I6" s="61"/>
      <c r="J6" s="144"/>
      <c r="K6" s="144"/>
      <c r="L6" s="144"/>
      <c r="M6" s="144"/>
      <c r="N6" s="144"/>
      <c r="O6" s="144"/>
      <c r="P6" s="144"/>
      <c r="Q6" s="144"/>
      <c r="R6" s="144"/>
      <c r="S6" s="917"/>
      <c r="T6" s="125"/>
      <c r="U6" s="123"/>
    </row>
    <row r="7" spans="1:21" s="145" customFormat="1" ht="44.25" customHeight="1">
      <c r="A7" s="58">
        <f>ROW()</f>
        <v>7</v>
      </c>
      <c r="B7" s="663"/>
      <c r="C7" s="1467" t="s">
        <v>83</v>
      </c>
      <c r="D7" s="1475" t="s">
        <v>2092</v>
      </c>
      <c r="E7" s="1475" t="s">
        <v>85</v>
      </c>
      <c r="F7" s="1475" t="s">
        <v>2093</v>
      </c>
      <c r="G7" s="1475" t="s">
        <v>2094</v>
      </c>
      <c r="H7" s="1475" t="s">
        <v>2095</v>
      </c>
      <c r="I7" s="1475" t="s">
        <v>2096</v>
      </c>
      <c r="J7" s="1475" t="s">
        <v>2097</v>
      </c>
      <c r="K7" s="1475" t="s">
        <v>2098</v>
      </c>
      <c r="L7" s="1475" t="s">
        <v>2099</v>
      </c>
      <c r="M7" s="1475" t="s">
        <v>2100</v>
      </c>
      <c r="N7" s="1475" t="s">
        <v>2101</v>
      </c>
      <c r="O7" s="1475" t="s">
        <v>2102</v>
      </c>
      <c r="P7" s="1467" t="s">
        <v>2103</v>
      </c>
      <c r="Q7" s="1467" t="s">
        <v>2104</v>
      </c>
      <c r="R7" s="1467" t="s">
        <v>2105</v>
      </c>
      <c r="S7" s="1247"/>
      <c r="T7" s="121"/>
      <c r="U7" s="121"/>
    </row>
    <row r="8" spans="1:21" s="194" customFormat="1" ht="30">
      <c r="A8" s="20">
        <f>ROW()</f>
        <v>8</v>
      </c>
      <c r="B8" s="193"/>
      <c r="C8" s="1469" t="s">
        <v>84</v>
      </c>
      <c r="D8" s="1467"/>
      <c r="E8" s="1470" t="s">
        <v>2106</v>
      </c>
      <c r="F8" s="1470" t="s">
        <v>2856</v>
      </c>
      <c r="G8" s="1470" t="s">
        <v>2857</v>
      </c>
      <c r="H8" s="1470" t="s">
        <v>2858</v>
      </c>
      <c r="I8" s="1470" t="s">
        <v>2859</v>
      </c>
      <c r="J8" s="1470" t="s">
        <v>2860</v>
      </c>
      <c r="K8" s="1470" t="s">
        <v>2861</v>
      </c>
      <c r="L8" s="1470" t="s">
        <v>2862</v>
      </c>
      <c r="M8" s="1470" t="s">
        <v>2107</v>
      </c>
      <c r="N8" s="1470" t="s">
        <v>2107</v>
      </c>
      <c r="O8" s="1467"/>
      <c r="P8" s="1467"/>
      <c r="Q8" s="1467"/>
      <c r="R8" s="1467"/>
      <c r="S8" s="923"/>
      <c r="T8" s="1421"/>
      <c r="U8" s="1421"/>
    </row>
    <row r="9" spans="1:21" s="194" customFormat="1" ht="15">
      <c r="A9" s="193">
        <f>ROW()</f>
        <v>9</v>
      </c>
      <c r="B9" s="193"/>
      <c r="C9" s="1468" t="s">
        <v>2108</v>
      </c>
      <c r="D9" s="1475" t="s">
        <v>2109</v>
      </c>
      <c r="E9" s="1475" t="s">
        <v>2106</v>
      </c>
      <c r="F9" s="1475" t="s">
        <v>2856</v>
      </c>
      <c r="G9" s="1475" t="s">
        <v>2863</v>
      </c>
      <c r="H9" s="1475" t="s">
        <v>2864</v>
      </c>
      <c r="I9" s="1475" t="s">
        <v>2865</v>
      </c>
      <c r="J9" s="1475" t="s">
        <v>2865</v>
      </c>
      <c r="K9" s="1475" t="s">
        <v>2865</v>
      </c>
      <c r="L9" s="1475" t="s">
        <v>2865</v>
      </c>
      <c r="M9" s="1475" t="s">
        <v>2865</v>
      </c>
      <c r="N9" s="1475" t="s">
        <v>2865</v>
      </c>
      <c r="O9" s="1475" t="s">
        <v>2110</v>
      </c>
      <c r="P9" s="1467" t="s">
        <v>2111</v>
      </c>
      <c r="Q9" s="1467"/>
      <c r="R9" s="1476"/>
      <c r="S9" s="923"/>
      <c r="T9" s="1421"/>
      <c r="U9" s="1421"/>
    </row>
    <row r="10" spans="1:21" s="194" customFormat="1" ht="30">
      <c r="A10" s="20">
        <f>ROW()</f>
        <v>10</v>
      </c>
      <c r="B10" s="193"/>
      <c r="C10" s="1476"/>
      <c r="D10" s="1476"/>
      <c r="E10" s="1476"/>
      <c r="F10" s="1476"/>
      <c r="G10" s="1476"/>
      <c r="H10" s="1476"/>
      <c r="I10" s="1476"/>
      <c r="J10" s="1476"/>
      <c r="K10" s="1476"/>
      <c r="L10" s="1476"/>
      <c r="M10" s="1476"/>
      <c r="N10" s="1476"/>
      <c r="O10" s="1476"/>
      <c r="P10" s="1467" t="s">
        <v>2112</v>
      </c>
      <c r="Q10" s="1467" t="s">
        <v>2823</v>
      </c>
      <c r="R10" s="1467" t="s">
        <v>2113</v>
      </c>
      <c r="S10" s="924"/>
      <c r="T10" s="1421"/>
      <c r="U10" s="196"/>
    </row>
    <row r="11" spans="1:21" s="194" customFormat="1" ht="45">
      <c r="A11" s="20">
        <f>ROW()</f>
        <v>11</v>
      </c>
      <c r="B11" s="193"/>
      <c r="C11" s="1476"/>
      <c r="D11" s="1476"/>
      <c r="E11" s="1476"/>
      <c r="F11" s="1476"/>
      <c r="G11" s="1476"/>
      <c r="H11" s="1476"/>
      <c r="I11" s="1476"/>
      <c r="J11" s="1476"/>
      <c r="K11" s="1476"/>
      <c r="L11" s="1476"/>
      <c r="M11" s="1476"/>
      <c r="N11" s="1476"/>
      <c r="O11" s="1476"/>
      <c r="P11" s="1467" t="s">
        <v>2114</v>
      </c>
      <c r="Q11" s="1467" t="s">
        <v>2824</v>
      </c>
      <c r="R11" s="1467" t="s">
        <v>2115</v>
      </c>
      <c r="S11" s="924"/>
      <c r="T11" s="195"/>
      <c r="U11" s="196"/>
    </row>
    <row r="12" spans="1:21" s="194" customFormat="1" ht="60">
      <c r="A12" s="20">
        <f>ROW()</f>
        <v>12</v>
      </c>
      <c r="B12" s="193"/>
      <c r="C12" s="1476"/>
      <c r="D12" s="1476"/>
      <c r="E12" s="1476"/>
      <c r="F12" s="1476"/>
      <c r="G12" s="1476"/>
      <c r="H12" s="1476"/>
      <c r="I12" s="1476"/>
      <c r="J12" s="1476"/>
      <c r="K12" s="1476"/>
      <c r="L12" s="1476"/>
      <c r="M12" s="1476"/>
      <c r="N12" s="1476"/>
      <c r="O12" s="1476"/>
      <c r="P12" s="1467" t="s">
        <v>2116</v>
      </c>
      <c r="Q12" s="1467" t="s">
        <v>2825</v>
      </c>
      <c r="R12" s="1467" t="s">
        <v>2117</v>
      </c>
      <c r="S12" s="924"/>
      <c r="T12" s="195"/>
      <c r="U12" s="196"/>
    </row>
    <row r="13" spans="1:21" s="194" customFormat="1" ht="30">
      <c r="A13" s="20">
        <f>ROW()</f>
        <v>13</v>
      </c>
      <c r="B13" s="193"/>
      <c r="C13" s="1476"/>
      <c r="D13" s="1476"/>
      <c r="E13" s="1476"/>
      <c r="F13" s="1476"/>
      <c r="G13" s="1476"/>
      <c r="H13" s="1476"/>
      <c r="I13" s="1476"/>
      <c r="J13" s="1476"/>
      <c r="K13" s="1476"/>
      <c r="L13" s="1476"/>
      <c r="M13" s="1476"/>
      <c r="N13" s="1476"/>
      <c r="O13" s="1476"/>
      <c r="P13" s="1467" t="s">
        <v>2118</v>
      </c>
      <c r="Q13" s="1467" t="s">
        <v>2823</v>
      </c>
      <c r="R13" s="1467" t="s">
        <v>2119</v>
      </c>
      <c r="S13" s="925"/>
      <c r="T13" s="195"/>
      <c r="U13" s="196"/>
    </row>
    <row r="14" spans="1:21" s="194" customFormat="1" ht="60">
      <c r="A14" s="20">
        <f>ROW()</f>
        <v>14</v>
      </c>
      <c r="B14" s="193"/>
      <c r="C14" s="1476"/>
      <c r="D14" s="1476"/>
      <c r="E14" s="1476"/>
      <c r="F14" s="1476"/>
      <c r="G14" s="1476"/>
      <c r="H14" s="1476"/>
      <c r="I14" s="1476"/>
      <c r="J14" s="1476"/>
      <c r="K14" s="1476"/>
      <c r="L14" s="1476"/>
      <c r="M14" s="1476"/>
      <c r="N14" s="1476"/>
      <c r="O14" s="1476"/>
      <c r="P14" s="1467" t="s">
        <v>2120</v>
      </c>
      <c r="Q14" s="1467" t="s">
        <v>2826</v>
      </c>
      <c r="R14" s="1467" t="s">
        <v>2121</v>
      </c>
      <c r="S14" s="1422"/>
      <c r="T14" s="195"/>
      <c r="U14" s="196"/>
    </row>
    <row r="15" spans="1:21" s="194" customFormat="1" ht="15">
      <c r="A15" s="20">
        <f>ROW()</f>
        <v>15</v>
      </c>
      <c r="B15" s="193"/>
      <c r="C15" s="1467" t="s">
        <v>2122</v>
      </c>
      <c r="D15" s="1475" t="s">
        <v>2109</v>
      </c>
      <c r="E15" s="1475" t="s">
        <v>2106</v>
      </c>
      <c r="F15" s="1475" t="s">
        <v>2856</v>
      </c>
      <c r="G15" s="1475" t="s">
        <v>2866</v>
      </c>
      <c r="H15" s="1475" t="s">
        <v>2865</v>
      </c>
      <c r="I15" s="1475" t="s">
        <v>2865</v>
      </c>
      <c r="J15" s="1475" t="s">
        <v>2865</v>
      </c>
      <c r="K15" s="1475" t="s">
        <v>2865</v>
      </c>
      <c r="L15" s="1475" t="s">
        <v>2865</v>
      </c>
      <c r="M15" s="1475" t="s">
        <v>2865</v>
      </c>
      <c r="N15" s="1475" t="s">
        <v>2865</v>
      </c>
      <c r="O15" s="1475" t="s">
        <v>2123</v>
      </c>
      <c r="P15" s="1467" t="s">
        <v>2111</v>
      </c>
      <c r="Q15" s="1467"/>
      <c r="R15" s="1476"/>
      <c r="S15" s="1422"/>
      <c r="T15" s="195"/>
      <c r="U15" s="196"/>
    </row>
    <row r="16" spans="1:21" s="194" customFormat="1" ht="15">
      <c r="A16" s="20">
        <f>ROW()</f>
        <v>16</v>
      </c>
      <c r="B16" s="193"/>
      <c r="C16" s="1467" t="s">
        <v>2124</v>
      </c>
      <c r="D16" s="1475" t="s">
        <v>2109</v>
      </c>
      <c r="E16" s="1475" t="s">
        <v>2106</v>
      </c>
      <c r="F16" s="1475" t="s">
        <v>2856</v>
      </c>
      <c r="G16" s="1475" t="s">
        <v>2867</v>
      </c>
      <c r="H16" s="1475" t="s">
        <v>2865</v>
      </c>
      <c r="I16" s="1475" t="s">
        <v>2865</v>
      </c>
      <c r="J16" s="1475" t="s">
        <v>2865</v>
      </c>
      <c r="K16" s="1475" t="s">
        <v>2865</v>
      </c>
      <c r="L16" s="1475" t="s">
        <v>2865</v>
      </c>
      <c r="M16" s="1475" t="s">
        <v>2868</v>
      </c>
      <c r="N16" s="1475" t="s">
        <v>2865</v>
      </c>
      <c r="O16" s="1475" t="s">
        <v>2123</v>
      </c>
      <c r="P16" s="1467" t="s">
        <v>2111</v>
      </c>
      <c r="Q16" s="1467"/>
      <c r="R16" s="1476"/>
      <c r="S16" s="1422"/>
      <c r="T16" s="195"/>
      <c r="U16" s="196"/>
    </row>
    <row r="17" spans="1:21" s="194" customFormat="1" ht="15">
      <c r="A17" s="20">
        <f>ROW()</f>
        <v>17</v>
      </c>
      <c r="B17" s="193"/>
      <c r="C17" s="1467" t="s">
        <v>2125</v>
      </c>
      <c r="D17" s="1475" t="s">
        <v>2109</v>
      </c>
      <c r="E17" s="1475" t="s">
        <v>2106</v>
      </c>
      <c r="F17" s="1475" t="s">
        <v>2856</v>
      </c>
      <c r="G17" s="1475" t="s">
        <v>2869</v>
      </c>
      <c r="H17" s="1475" t="s">
        <v>2865</v>
      </c>
      <c r="I17" s="1475" t="s">
        <v>2865</v>
      </c>
      <c r="J17" s="1475" t="s">
        <v>2865</v>
      </c>
      <c r="K17" s="1475" t="s">
        <v>2865</v>
      </c>
      <c r="L17" s="1475" t="s">
        <v>2865</v>
      </c>
      <c r="M17" s="1475" t="s">
        <v>2870</v>
      </c>
      <c r="N17" s="1475" t="s">
        <v>2865</v>
      </c>
      <c r="O17" s="1475" t="s">
        <v>2126</v>
      </c>
      <c r="P17" s="1467" t="s">
        <v>2111</v>
      </c>
      <c r="Q17" s="1467"/>
      <c r="R17" s="1476"/>
      <c r="S17" s="1422"/>
      <c r="T17" s="195"/>
      <c r="U17" s="196"/>
    </row>
    <row r="18" spans="1:21" s="194" customFormat="1" ht="15">
      <c r="A18" s="20">
        <f>ROW()</f>
        <v>18</v>
      </c>
      <c r="B18" s="193"/>
      <c r="C18" s="1467" t="s">
        <v>2127</v>
      </c>
      <c r="D18" s="1475" t="s">
        <v>2109</v>
      </c>
      <c r="E18" s="1475" t="s">
        <v>2106</v>
      </c>
      <c r="F18" s="1475" t="s">
        <v>2856</v>
      </c>
      <c r="G18" s="1475" t="s">
        <v>2871</v>
      </c>
      <c r="H18" s="1475" t="s">
        <v>2872</v>
      </c>
      <c r="I18" s="1475" t="s">
        <v>2865</v>
      </c>
      <c r="J18" s="1475" t="s">
        <v>2865</v>
      </c>
      <c r="K18" s="1475" t="s">
        <v>2865</v>
      </c>
      <c r="L18" s="1475" t="s">
        <v>2865</v>
      </c>
      <c r="M18" s="1475" t="s">
        <v>2873</v>
      </c>
      <c r="N18" s="1475" t="s">
        <v>2865</v>
      </c>
      <c r="O18" s="1475" t="s">
        <v>2123</v>
      </c>
      <c r="P18" s="1467" t="s">
        <v>2111</v>
      </c>
      <c r="Q18" s="1467"/>
      <c r="R18" s="1476"/>
      <c r="S18" s="1422"/>
      <c r="T18" s="195"/>
      <c r="U18" s="196"/>
    </row>
    <row r="19" spans="1:21" s="194" customFormat="1" ht="15">
      <c r="A19" s="20">
        <f>ROW()</f>
        <v>19</v>
      </c>
      <c r="B19" s="193"/>
      <c r="C19" s="1467" t="s">
        <v>2128</v>
      </c>
      <c r="D19" s="1475" t="s">
        <v>2109</v>
      </c>
      <c r="E19" s="1475" t="s">
        <v>2106</v>
      </c>
      <c r="F19" s="1475" t="s">
        <v>2856</v>
      </c>
      <c r="G19" s="1475" t="s">
        <v>2874</v>
      </c>
      <c r="H19" s="1475" t="s">
        <v>2865</v>
      </c>
      <c r="I19" s="1475" t="s">
        <v>2865</v>
      </c>
      <c r="J19" s="1475" t="s">
        <v>2865</v>
      </c>
      <c r="K19" s="1475" t="s">
        <v>2865</v>
      </c>
      <c r="L19" s="1475" t="s">
        <v>2865</v>
      </c>
      <c r="M19" s="1475" t="s">
        <v>2868</v>
      </c>
      <c r="N19" s="1475" t="s">
        <v>2865</v>
      </c>
      <c r="O19" s="1475" t="s">
        <v>2126</v>
      </c>
      <c r="P19" s="1467" t="s">
        <v>2111</v>
      </c>
      <c r="Q19" s="1467"/>
      <c r="R19" s="1476"/>
      <c r="S19" s="1422"/>
      <c r="T19" s="195"/>
      <c r="U19" s="196"/>
    </row>
    <row r="20" spans="1:21" s="194" customFormat="1" ht="15">
      <c r="A20" s="20">
        <f>ROW()</f>
        <v>20</v>
      </c>
      <c r="B20" s="193"/>
      <c r="C20" s="1467" t="s">
        <v>2129</v>
      </c>
      <c r="D20" s="1475" t="s">
        <v>2109</v>
      </c>
      <c r="E20" s="1475" t="s">
        <v>2106</v>
      </c>
      <c r="F20" s="1475" t="s">
        <v>2856</v>
      </c>
      <c r="G20" s="1475" t="s">
        <v>2875</v>
      </c>
      <c r="H20" s="1475" t="s">
        <v>2865</v>
      </c>
      <c r="I20" s="1475" t="s">
        <v>2865</v>
      </c>
      <c r="J20" s="1475" t="s">
        <v>2865</v>
      </c>
      <c r="K20" s="1475" t="s">
        <v>2865</v>
      </c>
      <c r="L20" s="1475" t="s">
        <v>2865</v>
      </c>
      <c r="M20" s="1475" t="s">
        <v>2873</v>
      </c>
      <c r="N20" s="1475" t="s">
        <v>2865</v>
      </c>
      <c r="O20" s="1475" t="s">
        <v>2126</v>
      </c>
      <c r="P20" s="1467" t="s">
        <v>2111</v>
      </c>
      <c r="Q20" s="1467"/>
      <c r="R20" s="1476"/>
      <c r="S20" s="1422"/>
      <c r="T20" s="195"/>
      <c r="U20" s="196"/>
    </row>
    <row r="21" spans="1:21" s="194" customFormat="1" ht="15">
      <c r="A21" s="20">
        <f>ROW()</f>
        <v>21</v>
      </c>
      <c r="B21" s="193"/>
      <c r="C21" s="1467" t="s">
        <v>2130</v>
      </c>
      <c r="D21" s="1475" t="s">
        <v>2109</v>
      </c>
      <c r="E21" s="1475" t="s">
        <v>2106</v>
      </c>
      <c r="F21" s="1475" t="s">
        <v>2856</v>
      </c>
      <c r="G21" s="1475" t="s">
        <v>2876</v>
      </c>
      <c r="H21" s="1475" t="s">
        <v>2865</v>
      </c>
      <c r="I21" s="1475" t="s">
        <v>2865</v>
      </c>
      <c r="J21" s="1475" t="s">
        <v>2865</v>
      </c>
      <c r="K21" s="1475" t="s">
        <v>2865</v>
      </c>
      <c r="L21" s="1475" t="s">
        <v>2865</v>
      </c>
      <c r="M21" s="1475" t="s">
        <v>2865</v>
      </c>
      <c r="N21" s="1475" t="s">
        <v>2865</v>
      </c>
      <c r="O21" s="1475" t="s">
        <v>2123</v>
      </c>
      <c r="P21" s="1467" t="s">
        <v>2111</v>
      </c>
      <c r="Q21" s="1467"/>
      <c r="R21" s="1476"/>
      <c r="S21" s="1422"/>
      <c r="T21" s="195"/>
      <c r="U21" s="196"/>
    </row>
    <row r="22" spans="1:21" s="145" customFormat="1" ht="15">
      <c r="A22" s="58">
        <f>ROW()</f>
        <v>22</v>
      </c>
      <c r="B22" s="58"/>
      <c r="C22" s="1467" t="s">
        <v>2131</v>
      </c>
      <c r="D22" s="1475" t="s">
        <v>2109</v>
      </c>
      <c r="E22" s="1475" t="s">
        <v>2106</v>
      </c>
      <c r="F22" s="1475" t="s">
        <v>2856</v>
      </c>
      <c r="G22" s="1475" t="s">
        <v>2876</v>
      </c>
      <c r="H22" s="1475" t="s">
        <v>2865</v>
      </c>
      <c r="I22" s="1475" t="s">
        <v>2865</v>
      </c>
      <c r="J22" s="1475" t="s">
        <v>2865</v>
      </c>
      <c r="K22" s="1475" t="s">
        <v>2865</v>
      </c>
      <c r="L22" s="1475" t="s">
        <v>2865</v>
      </c>
      <c r="M22" s="1475" t="s">
        <v>2868</v>
      </c>
      <c r="N22" s="1475" t="s">
        <v>2868</v>
      </c>
      <c r="O22" s="1475" t="s">
        <v>2123</v>
      </c>
      <c r="P22" s="1467" t="s">
        <v>2111</v>
      </c>
      <c r="Q22" s="1467"/>
      <c r="R22" s="1476"/>
      <c r="S22" s="1423"/>
      <c r="T22" s="125"/>
      <c r="U22" s="123"/>
    </row>
    <row r="23" spans="1:21" s="145" customFormat="1" ht="15">
      <c r="A23" s="58">
        <f>ROW()</f>
        <v>23</v>
      </c>
      <c r="B23" s="58"/>
      <c r="C23" s="1467" t="s">
        <v>2132</v>
      </c>
      <c r="D23" s="1475" t="s">
        <v>2133</v>
      </c>
      <c r="E23" s="1475" t="s">
        <v>2106</v>
      </c>
      <c r="F23" s="1475" t="s">
        <v>2856</v>
      </c>
      <c r="G23" s="1475" t="s">
        <v>2877</v>
      </c>
      <c r="H23" s="1475" t="s">
        <v>2878</v>
      </c>
      <c r="I23" s="1475" t="s">
        <v>2865</v>
      </c>
      <c r="J23" s="1475" t="s">
        <v>2865</v>
      </c>
      <c r="K23" s="1475" t="s">
        <v>2865</v>
      </c>
      <c r="L23" s="1475" t="s">
        <v>2865</v>
      </c>
      <c r="M23" s="1475" t="s">
        <v>2865</v>
      </c>
      <c r="N23" s="1475" t="s">
        <v>2865</v>
      </c>
      <c r="O23" s="1475" t="s">
        <v>2110</v>
      </c>
      <c r="P23" s="1467" t="s">
        <v>2111</v>
      </c>
      <c r="Q23" s="1467"/>
      <c r="R23" s="1476"/>
      <c r="S23" s="1423"/>
      <c r="T23" s="125"/>
      <c r="U23" s="123"/>
    </row>
    <row r="24" spans="1:21" s="145" customFormat="1" ht="30">
      <c r="A24" s="58">
        <f>ROW()</f>
        <v>24</v>
      </c>
      <c r="B24" s="58"/>
      <c r="C24" s="1476"/>
      <c r="D24" s="1476"/>
      <c r="E24" s="1476"/>
      <c r="F24" s="1476"/>
      <c r="G24" s="1476"/>
      <c r="H24" s="1476"/>
      <c r="I24" s="1476"/>
      <c r="J24" s="1476"/>
      <c r="K24" s="1476"/>
      <c r="L24" s="1476"/>
      <c r="M24" s="1476"/>
      <c r="N24" s="1476"/>
      <c r="O24" s="1476"/>
      <c r="P24" s="1467" t="s">
        <v>2134</v>
      </c>
      <c r="Q24" s="1467" t="s">
        <v>2823</v>
      </c>
      <c r="R24" s="1467" t="s">
        <v>2135</v>
      </c>
      <c r="S24" s="1423"/>
      <c r="T24" s="125"/>
      <c r="U24" s="123"/>
    </row>
    <row r="25" spans="1:21" s="145" customFormat="1" ht="15">
      <c r="A25" s="58">
        <f>ROW()</f>
        <v>25</v>
      </c>
      <c r="B25" s="58"/>
      <c r="C25" s="1467" t="s">
        <v>2136</v>
      </c>
      <c r="D25" s="1475" t="s">
        <v>2133</v>
      </c>
      <c r="E25" s="1475" t="s">
        <v>2106</v>
      </c>
      <c r="F25" s="1475" t="s">
        <v>2856</v>
      </c>
      <c r="G25" s="1475" t="s">
        <v>2879</v>
      </c>
      <c r="H25" s="1475" t="s">
        <v>2880</v>
      </c>
      <c r="I25" s="1475" t="s">
        <v>2865</v>
      </c>
      <c r="J25" s="1475" t="s">
        <v>2865</v>
      </c>
      <c r="K25" s="1475" t="s">
        <v>2865</v>
      </c>
      <c r="L25" s="1475" t="s">
        <v>2865</v>
      </c>
      <c r="M25" s="1475" t="s">
        <v>2873</v>
      </c>
      <c r="N25" s="1475" t="s">
        <v>2865</v>
      </c>
      <c r="O25" s="1475" t="s">
        <v>2123</v>
      </c>
      <c r="P25" s="1467" t="s">
        <v>2111</v>
      </c>
      <c r="Q25" s="1467"/>
      <c r="R25" s="1476"/>
      <c r="S25" s="1423"/>
      <c r="T25" s="125"/>
      <c r="U25" s="123"/>
    </row>
    <row r="26" spans="1:21" s="145" customFormat="1" ht="15">
      <c r="A26" s="58">
        <f>ROW()</f>
        <v>26</v>
      </c>
      <c r="B26" s="58"/>
      <c r="C26" s="1467" t="s">
        <v>2137</v>
      </c>
      <c r="D26" s="1475" t="s">
        <v>2133</v>
      </c>
      <c r="E26" s="1475" t="s">
        <v>2106</v>
      </c>
      <c r="F26" s="1475" t="s">
        <v>2856</v>
      </c>
      <c r="G26" s="1475" t="s">
        <v>2868</v>
      </c>
      <c r="H26" s="1475" t="s">
        <v>2865</v>
      </c>
      <c r="I26" s="1475" t="s">
        <v>2865</v>
      </c>
      <c r="J26" s="1475" t="s">
        <v>2865</v>
      </c>
      <c r="K26" s="1475" t="s">
        <v>2865</v>
      </c>
      <c r="L26" s="1475" t="s">
        <v>2865</v>
      </c>
      <c r="M26" s="1475" t="s">
        <v>2865</v>
      </c>
      <c r="N26" s="1475" t="s">
        <v>2865</v>
      </c>
      <c r="O26" s="1475" t="s">
        <v>2126</v>
      </c>
      <c r="P26" s="1467" t="s">
        <v>2111</v>
      </c>
      <c r="Q26" s="1467"/>
      <c r="R26" s="1476"/>
      <c r="S26" s="1423"/>
      <c r="T26" s="125"/>
      <c r="U26" s="123"/>
    </row>
    <row r="27" spans="1:21" s="145" customFormat="1" ht="15">
      <c r="A27" s="58">
        <f>ROW()</f>
        <v>27</v>
      </c>
      <c r="B27" s="58"/>
      <c r="C27" s="1467" t="s">
        <v>2138</v>
      </c>
      <c r="D27" s="1475" t="s">
        <v>2133</v>
      </c>
      <c r="E27" s="1475" t="s">
        <v>2106</v>
      </c>
      <c r="F27" s="1475" t="s">
        <v>2856</v>
      </c>
      <c r="G27" s="1475" t="s">
        <v>2881</v>
      </c>
      <c r="H27" s="1475" t="s">
        <v>2865</v>
      </c>
      <c r="I27" s="1475" t="s">
        <v>2865</v>
      </c>
      <c r="J27" s="1475" t="s">
        <v>2865</v>
      </c>
      <c r="K27" s="1475" t="s">
        <v>2865</v>
      </c>
      <c r="L27" s="1475" t="s">
        <v>2865</v>
      </c>
      <c r="M27" s="1475" t="s">
        <v>2865</v>
      </c>
      <c r="N27" s="1475" t="s">
        <v>2865</v>
      </c>
      <c r="O27" s="1475" t="s">
        <v>2126</v>
      </c>
      <c r="P27" s="1467" t="s">
        <v>2111</v>
      </c>
      <c r="Q27" s="1467"/>
      <c r="R27" s="1476"/>
      <c r="S27" s="1423"/>
      <c r="T27" s="125"/>
      <c r="U27" s="123"/>
    </row>
    <row r="28" spans="1:21" s="145" customFormat="1" ht="15">
      <c r="A28" s="58">
        <f>ROW()</f>
        <v>28</v>
      </c>
      <c r="B28" s="58"/>
      <c r="C28" s="1467" t="s">
        <v>2139</v>
      </c>
      <c r="D28" s="1475" t="s">
        <v>2109</v>
      </c>
      <c r="E28" s="1475" t="s">
        <v>2106</v>
      </c>
      <c r="F28" s="1475" t="s">
        <v>2856</v>
      </c>
      <c r="G28" s="1475" t="s">
        <v>2882</v>
      </c>
      <c r="H28" s="1475" t="s">
        <v>2865</v>
      </c>
      <c r="I28" s="1475" t="s">
        <v>2865</v>
      </c>
      <c r="J28" s="1475" t="s">
        <v>2865</v>
      </c>
      <c r="K28" s="1475" t="s">
        <v>2865</v>
      </c>
      <c r="L28" s="1475" t="s">
        <v>2865</v>
      </c>
      <c r="M28" s="1475" t="s">
        <v>2883</v>
      </c>
      <c r="N28" s="1475" t="s">
        <v>2865</v>
      </c>
      <c r="O28" s="1475" t="s">
        <v>2123</v>
      </c>
      <c r="P28" s="1467" t="s">
        <v>2111</v>
      </c>
      <c r="Q28" s="1467"/>
      <c r="R28" s="1476"/>
      <c r="S28" s="1423"/>
      <c r="T28" s="125"/>
      <c r="U28" s="123"/>
    </row>
    <row r="29" spans="1:21" s="145" customFormat="1" ht="15">
      <c r="A29" s="58">
        <f>ROW()</f>
        <v>29</v>
      </c>
      <c r="B29" s="58"/>
      <c r="C29" s="1467" t="s">
        <v>2140</v>
      </c>
      <c r="D29" s="1475" t="s">
        <v>2109</v>
      </c>
      <c r="E29" s="1475" t="s">
        <v>2106</v>
      </c>
      <c r="F29" s="1475" t="s">
        <v>2856</v>
      </c>
      <c r="G29" s="1475" t="s">
        <v>2884</v>
      </c>
      <c r="H29" s="1475" t="s">
        <v>2880</v>
      </c>
      <c r="I29" s="1475" t="s">
        <v>2865</v>
      </c>
      <c r="J29" s="1475" t="s">
        <v>2865</v>
      </c>
      <c r="K29" s="1475" t="s">
        <v>2865</v>
      </c>
      <c r="L29" s="1475" t="s">
        <v>2865</v>
      </c>
      <c r="M29" s="1475" t="s">
        <v>2885</v>
      </c>
      <c r="N29" s="1475" t="s">
        <v>2865</v>
      </c>
      <c r="O29" s="1475" t="s">
        <v>2126</v>
      </c>
      <c r="P29" s="1467" t="s">
        <v>2111</v>
      </c>
      <c r="Q29" s="1467"/>
      <c r="R29" s="1476"/>
      <c r="S29" s="1423"/>
      <c r="T29" s="125"/>
      <c r="U29" s="123"/>
    </row>
    <row r="30" spans="1:21" s="145" customFormat="1" ht="15">
      <c r="A30" s="58">
        <f>ROW()</f>
        <v>30</v>
      </c>
      <c r="B30" s="58"/>
      <c r="C30" s="1467" t="s">
        <v>2141</v>
      </c>
      <c r="D30" s="1475" t="s">
        <v>2109</v>
      </c>
      <c r="E30" s="1475" t="s">
        <v>2106</v>
      </c>
      <c r="F30" s="1475" t="s">
        <v>2856</v>
      </c>
      <c r="G30" s="1475" t="s">
        <v>2865</v>
      </c>
      <c r="H30" s="1475" t="s">
        <v>2886</v>
      </c>
      <c r="I30" s="1475" t="s">
        <v>2865</v>
      </c>
      <c r="J30" s="1475" t="s">
        <v>2865</v>
      </c>
      <c r="K30" s="1475" t="s">
        <v>2865</v>
      </c>
      <c r="L30" s="1475" t="s">
        <v>2865</v>
      </c>
      <c r="M30" s="1475" t="s">
        <v>2873</v>
      </c>
      <c r="N30" s="1475" t="s">
        <v>2865</v>
      </c>
      <c r="O30" s="1475" t="s">
        <v>2126</v>
      </c>
      <c r="P30" s="1476"/>
      <c r="Q30" s="1467"/>
      <c r="R30" s="1476"/>
      <c r="S30" s="1423"/>
      <c r="T30" s="125"/>
      <c r="U30" s="123"/>
    </row>
    <row r="31" spans="1:21" s="145" customFormat="1" ht="15">
      <c r="A31" s="58">
        <f>ROW()</f>
        <v>31</v>
      </c>
      <c r="B31" s="58"/>
      <c r="C31" s="1467" t="s">
        <v>2142</v>
      </c>
      <c r="D31" s="1475" t="s">
        <v>2109</v>
      </c>
      <c r="E31" s="1475" t="s">
        <v>2106</v>
      </c>
      <c r="F31" s="1475" t="s">
        <v>2856</v>
      </c>
      <c r="G31" s="1475" t="s">
        <v>2865</v>
      </c>
      <c r="H31" s="1475" t="s">
        <v>2865</v>
      </c>
      <c r="I31" s="1475" t="s">
        <v>2865</v>
      </c>
      <c r="J31" s="1475" t="s">
        <v>2865</v>
      </c>
      <c r="K31" s="1475" t="s">
        <v>2865</v>
      </c>
      <c r="L31" s="1475" t="s">
        <v>2865</v>
      </c>
      <c r="M31" s="1475" t="s">
        <v>2865</v>
      </c>
      <c r="N31" s="1475" t="s">
        <v>2865</v>
      </c>
      <c r="O31" s="1475" t="s">
        <v>2126</v>
      </c>
      <c r="P31" s="1476"/>
      <c r="Q31" s="1467"/>
      <c r="R31" s="1476"/>
      <c r="S31" s="1423"/>
      <c r="T31" s="125"/>
      <c r="U31" s="123"/>
    </row>
    <row r="32" spans="1:21" s="145" customFormat="1" ht="15">
      <c r="A32" s="58">
        <f>ROW()</f>
        <v>32</v>
      </c>
      <c r="B32" s="58"/>
      <c r="C32" s="1467" t="s">
        <v>2143</v>
      </c>
      <c r="D32" s="1475" t="s">
        <v>2109</v>
      </c>
      <c r="E32" s="1475" t="s">
        <v>2106</v>
      </c>
      <c r="F32" s="1475" t="s">
        <v>2856</v>
      </c>
      <c r="G32" s="1475" t="s">
        <v>2865</v>
      </c>
      <c r="H32" s="1475" t="s">
        <v>2865</v>
      </c>
      <c r="I32" s="1475" t="s">
        <v>2865</v>
      </c>
      <c r="J32" s="1475" t="s">
        <v>2865</v>
      </c>
      <c r="K32" s="1475" t="s">
        <v>2865</v>
      </c>
      <c r="L32" s="1475" t="s">
        <v>2865</v>
      </c>
      <c r="M32" s="1475" t="s">
        <v>2865</v>
      </c>
      <c r="N32" s="1475" t="s">
        <v>2865</v>
      </c>
      <c r="O32" s="1475" t="s">
        <v>2126</v>
      </c>
      <c r="P32" s="1476"/>
      <c r="Q32" s="1467"/>
      <c r="R32" s="1476"/>
      <c r="S32" s="1423"/>
      <c r="T32" s="125"/>
      <c r="U32" s="123"/>
    </row>
    <row r="33" spans="1:21" s="145" customFormat="1" ht="15">
      <c r="A33" s="58">
        <f>ROW()</f>
        <v>33</v>
      </c>
      <c r="B33" s="58"/>
      <c r="C33" s="1467" t="s">
        <v>2144</v>
      </c>
      <c r="D33" s="1475" t="s">
        <v>2133</v>
      </c>
      <c r="E33" s="1475" t="s">
        <v>2106</v>
      </c>
      <c r="F33" s="1475" t="s">
        <v>2856</v>
      </c>
      <c r="G33" s="1475" t="s">
        <v>2887</v>
      </c>
      <c r="H33" s="1475" t="s">
        <v>2865</v>
      </c>
      <c r="I33" s="1475" t="s">
        <v>2865</v>
      </c>
      <c r="J33" s="1475" t="s">
        <v>2865</v>
      </c>
      <c r="K33" s="1475" t="s">
        <v>2865</v>
      </c>
      <c r="L33" s="1475" t="s">
        <v>2865</v>
      </c>
      <c r="M33" s="1475" t="s">
        <v>2865</v>
      </c>
      <c r="N33" s="1475" t="s">
        <v>2865</v>
      </c>
      <c r="O33" s="1475" t="s">
        <v>2123</v>
      </c>
      <c r="P33" s="1467" t="s">
        <v>2111</v>
      </c>
      <c r="Q33" s="1467"/>
      <c r="R33" s="1476"/>
      <c r="S33" s="1423"/>
      <c r="T33" s="125"/>
      <c r="U33" s="123"/>
    </row>
    <row r="34" spans="1:21" s="145" customFormat="1" ht="45">
      <c r="A34" s="58">
        <f>ROW()</f>
        <v>34</v>
      </c>
      <c r="B34" s="58"/>
      <c r="C34" s="1467" t="s">
        <v>2145</v>
      </c>
      <c r="D34" s="1475" t="s">
        <v>2133</v>
      </c>
      <c r="E34" s="1475" t="s">
        <v>2106</v>
      </c>
      <c r="F34" s="1475" t="s">
        <v>2856</v>
      </c>
      <c r="G34" s="1475" t="s">
        <v>2888</v>
      </c>
      <c r="H34" s="1475" t="s">
        <v>2889</v>
      </c>
      <c r="I34" s="1475" t="s">
        <v>2865</v>
      </c>
      <c r="J34" s="1475" t="s">
        <v>2865</v>
      </c>
      <c r="K34" s="1475" t="s">
        <v>2865</v>
      </c>
      <c r="L34" s="1475" t="s">
        <v>2865</v>
      </c>
      <c r="M34" s="1475" t="s">
        <v>2865</v>
      </c>
      <c r="N34" s="1475" t="s">
        <v>2865</v>
      </c>
      <c r="O34" s="1475" t="s">
        <v>2146</v>
      </c>
      <c r="P34" s="1467" t="s">
        <v>2147</v>
      </c>
      <c r="Q34" s="1467" t="s">
        <v>2824</v>
      </c>
      <c r="R34" s="1467" t="s">
        <v>2148</v>
      </c>
      <c r="S34" s="1423"/>
      <c r="T34" s="125"/>
      <c r="U34" s="123"/>
    </row>
    <row r="35" spans="1:21" s="145" customFormat="1" ht="30">
      <c r="A35" s="58">
        <f>ROW()</f>
        <v>35</v>
      </c>
      <c r="B35" s="58"/>
      <c r="C35" s="1476"/>
      <c r="D35" s="1476"/>
      <c r="E35" s="1476"/>
      <c r="F35" s="1476"/>
      <c r="G35" s="1476"/>
      <c r="H35" s="1476"/>
      <c r="I35" s="1476"/>
      <c r="J35" s="1476"/>
      <c r="K35" s="1476"/>
      <c r="L35" s="1476"/>
      <c r="M35" s="1476"/>
      <c r="N35" s="1476"/>
      <c r="O35" s="1476"/>
      <c r="P35" s="1467" t="s">
        <v>2149</v>
      </c>
      <c r="Q35" s="1467" t="s">
        <v>2823</v>
      </c>
      <c r="R35" s="1467" t="s">
        <v>2150</v>
      </c>
      <c r="S35" s="1423"/>
      <c r="T35" s="125"/>
      <c r="U35" s="123"/>
    </row>
    <row r="36" spans="1:21" s="145" customFormat="1" ht="15">
      <c r="A36" s="58">
        <f>ROW()</f>
        <v>36</v>
      </c>
      <c r="B36" s="58"/>
      <c r="C36" s="1467" t="s">
        <v>2151</v>
      </c>
      <c r="D36" s="1475" t="s">
        <v>2109</v>
      </c>
      <c r="E36" s="1475" t="s">
        <v>2106</v>
      </c>
      <c r="F36" s="1475" t="s">
        <v>2856</v>
      </c>
      <c r="G36" s="1475" t="s">
        <v>2890</v>
      </c>
      <c r="H36" s="1475" t="s">
        <v>2886</v>
      </c>
      <c r="I36" s="1475" t="s">
        <v>2865</v>
      </c>
      <c r="J36" s="1475" t="s">
        <v>2865</v>
      </c>
      <c r="K36" s="1475" t="s">
        <v>2865</v>
      </c>
      <c r="L36" s="1475" t="s">
        <v>2865</v>
      </c>
      <c r="M36" s="1475" t="s">
        <v>2865</v>
      </c>
      <c r="N36" s="1475" t="s">
        <v>2865</v>
      </c>
      <c r="O36" s="1475" t="s">
        <v>2126</v>
      </c>
      <c r="P36" s="1467" t="s">
        <v>2111</v>
      </c>
      <c r="Q36" s="1467"/>
      <c r="R36" s="1476"/>
      <c r="S36" s="1423"/>
      <c r="T36" s="125"/>
      <c r="U36" s="123"/>
    </row>
    <row r="37" spans="1:21" s="145" customFormat="1" ht="15">
      <c r="A37" s="58">
        <f>ROW()</f>
        <v>37</v>
      </c>
      <c r="B37" s="58"/>
      <c r="C37" s="1467" t="s">
        <v>2152</v>
      </c>
      <c r="D37" s="1475" t="s">
        <v>2109</v>
      </c>
      <c r="E37" s="1475" t="s">
        <v>2106</v>
      </c>
      <c r="F37" s="1475" t="s">
        <v>2856</v>
      </c>
      <c r="G37" s="1475" t="s">
        <v>2881</v>
      </c>
      <c r="H37" s="1475" t="s">
        <v>2865</v>
      </c>
      <c r="I37" s="1475" t="s">
        <v>2865</v>
      </c>
      <c r="J37" s="1475" t="s">
        <v>2865</v>
      </c>
      <c r="K37" s="1475" t="s">
        <v>2865</v>
      </c>
      <c r="L37" s="1475" t="s">
        <v>2865</v>
      </c>
      <c r="M37" s="1475" t="s">
        <v>2868</v>
      </c>
      <c r="N37" s="1475" t="s">
        <v>2865</v>
      </c>
      <c r="O37" s="1475" t="s">
        <v>2126</v>
      </c>
      <c r="P37" s="1467" t="s">
        <v>2111</v>
      </c>
      <c r="Q37" s="1467"/>
      <c r="R37" s="1476"/>
      <c r="S37" s="917"/>
      <c r="T37" s="125"/>
      <c r="U37" s="123"/>
    </row>
    <row r="38" spans="1:21" s="145" customFormat="1" ht="15">
      <c r="A38" s="58">
        <f>ROW()</f>
        <v>38</v>
      </c>
      <c r="B38" s="58"/>
      <c r="C38" s="1467" t="s">
        <v>2153</v>
      </c>
      <c r="D38" s="1475" t="s">
        <v>2109</v>
      </c>
      <c r="E38" s="1475" t="s">
        <v>2106</v>
      </c>
      <c r="F38" s="1475" t="s">
        <v>2856</v>
      </c>
      <c r="G38" s="1475" t="s">
        <v>2891</v>
      </c>
      <c r="H38" s="1475" t="s">
        <v>2865</v>
      </c>
      <c r="I38" s="1475" t="s">
        <v>2865</v>
      </c>
      <c r="J38" s="1475" t="s">
        <v>2865</v>
      </c>
      <c r="K38" s="1475" t="s">
        <v>2865</v>
      </c>
      <c r="L38" s="1475" t="s">
        <v>2865</v>
      </c>
      <c r="M38" s="1475" t="s">
        <v>2868</v>
      </c>
      <c r="N38" s="1475" t="s">
        <v>2865</v>
      </c>
      <c r="O38" s="1475" t="s">
        <v>2126</v>
      </c>
      <c r="P38" s="1467" t="s">
        <v>2111</v>
      </c>
      <c r="Q38" s="1467"/>
      <c r="R38" s="1476"/>
      <c r="S38" s="917"/>
      <c r="T38" s="125"/>
      <c r="U38" s="123"/>
    </row>
    <row r="39" spans="1:21" s="145" customFormat="1" ht="15">
      <c r="A39" s="58">
        <f>ROW()</f>
        <v>39</v>
      </c>
      <c r="B39" s="58"/>
      <c r="C39" s="1467" t="s">
        <v>2154</v>
      </c>
      <c r="D39" s="1475" t="s">
        <v>2133</v>
      </c>
      <c r="E39" s="1475" t="s">
        <v>2106</v>
      </c>
      <c r="F39" s="1475" t="s">
        <v>2856</v>
      </c>
      <c r="G39" s="1475" t="s">
        <v>2892</v>
      </c>
      <c r="H39" s="1475" t="s">
        <v>2865</v>
      </c>
      <c r="I39" s="1475" t="s">
        <v>2865</v>
      </c>
      <c r="J39" s="1475" t="s">
        <v>2865</v>
      </c>
      <c r="K39" s="1475" t="s">
        <v>2865</v>
      </c>
      <c r="L39" s="1475" t="s">
        <v>2865</v>
      </c>
      <c r="M39" s="1475" t="s">
        <v>2865</v>
      </c>
      <c r="N39" s="1475" t="s">
        <v>2865</v>
      </c>
      <c r="O39" s="1475" t="s">
        <v>2126</v>
      </c>
      <c r="P39" s="1467" t="s">
        <v>2111</v>
      </c>
      <c r="Q39" s="1467"/>
      <c r="R39" s="1476"/>
      <c r="S39" s="923"/>
      <c r="T39" s="125"/>
      <c r="U39" s="123"/>
    </row>
    <row r="40" spans="1:21" s="145" customFormat="1" ht="15">
      <c r="A40" s="58">
        <f>ROW()</f>
        <v>40</v>
      </c>
      <c r="B40" s="173"/>
      <c r="C40" s="1467" t="s">
        <v>2155</v>
      </c>
      <c r="D40" s="1475" t="s">
        <v>2133</v>
      </c>
      <c r="E40" s="1475" t="s">
        <v>2106</v>
      </c>
      <c r="F40" s="1475" t="s">
        <v>2856</v>
      </c>
      <c r="G40" s="1475" t="s">
        <v>2893</v>
      </c>
      <c r="H40" s="1475" t="s">
        <v>2865</v>
      </c>
      <c r="I40" s="1475" t="s">
        <v>2865</v>
      </c>
      <c r="J40" s="1475" t="s">
        <v>2865</v>
      </c>
      <c r="K40" s="1475" t="s">
        <v>2865</v>
      </c>
      <c r="L40" s="1475" t="s">
        <v>2865</v>
      </c>
      <c r="M40" s="1475" t="s">
        <v>2865</v>
      </c>
      <c r="N40" s="1475" t="s">
        <v>2865</v>
      </c>
      <c r="O40" s="1475" t="s">
        <v>2123</v>
      </c>
      <c r="P40" s="1467" t="s">
        <v>2111</v>
      </c>
      <c r="Q40" s="1467"/>
      <c r="R40" s="1476"/>
      <c r="S40" s="926"/>
      <c r="T40" s="175"/>
      <c r="U40" s="122"/>
    </row>
    <row r="41" spans="1:21" s="145" customFormat="1" ht="15">
      <c r="A41" s="58">
        <f>ROW()</f>
        <v>41</v>
      </c>
      <c r="B41" s="173"/>
      <c r="C41" s="1467" t="s">
        <v>2156</v>
      </c>
      <c r="D41" s="1475" t="s">
        <v>2133</v>
      </c>
      <c r="E41" s="1475" t="s">
        <v>2106</v>
      </c>
      <c r="F41" s="1475" t="s">
        <v>2856</v>
      </c>
      <c r="G41" s="1475" t="s">
        <v>2881</v>
      </c>
      <c r="H41" s="1475" t="s">
        <v>2865</v>
      </c>
      <c r="I41" s="1475" t="s">
        <v>2865</v>
      </c>
      <c r="J41" s="1475" t="s">
        <v>2865</v>
      </c>
      <c r="K41" s="1475" t="s">
        <v>2865</v>
      </c>
      <c r="L41" s="1475" t="s">
        <v>2865</v>
      </c>
      <c r="M41" s="1475" t="s">
        <v>2865</v>
      </c>
      <c r="N41" s="1475" t="s">
        <v>2865</v>
      </c>
      <c r="O41" s="1475" t="s">
        <v>2126</v>
      </c>
      <c r="P41" s="1467" t="s">
        <v>2111</v>
      </c>
      <c r="Q41" s="1467"/>
      <c r="R41" s="1476"/>
      <c r="S41" s="926"/>
      <c r="T41" s="175"/>
      <c r="U41" s="122"/>
    </row>
    <row r="42" spans="1:21" s="145" customFormat="1" ht="45">
      <c r="A42" s="58">
        <f>ROW()</f>
        <v>42</v>
      </c>
      <c r="B42" s="177"/>
      <c r="C42" s="1467" t="s">
        <v>2157</v>
      </c>
      <c r="D42" s="1475" t="s">
        <v>2109</v>
      </c>
      <c r="E42" s="1475" t="s">
        <v>2106</v>
      </c>
      <c r="F42" s="1475" t="s">
        <v>2856</v>
      </c>
      <c r="G42" s="1475" t="s">
        <v>2884</v>
      </c>
      <c r="H42" s="1475" t="s">
        <v>2889</v>
      </c>
      <c r="I42" s="1475" t="s">
        <v>2865</v>
      </c>
      <c r="J42" s="1475" t="s">
        <v>2865</v>
      </c>
      <c r="K42" s="1475" t="s">
        <v>2865</v>
      </c>
      <c r="L42" s="1475" t="s">
        <v>2865</v>
      </c>
      <c r="M42" s="1475" t="s">
        <v>2865</v>
      </c>
      <c r="N42" s="1475" t="s">
        <v>2865</v>
      </c>
      <c r="O42" s="1475" t="s">
        <v>2146</v>
      </c>
      <c r="P42" s="1467" t="s">
        <v>2158</v>
      </c>
      <c r="Q42" s="1467" t="s">
        <v>2827</v>
      </c>
      <c r="R42" s="1467" t="s">
        <v>2159</v>
      </c>
      <c r="S42" s="178"/>
      <c r="T42" s="175"/>
      <c r="U42" s="122"/>
    </row>
    <row r="43" spans="1:21" ht="15">
      <c r="A43" s="58">
        <f>ROW()</f>
        <v>43</v>
      </c>
      <c r="C43" s="1467" t="s">
        <v>2160</v>
      </c>
      <c r="D43" s="1475" t="s">
        <v>2109</v>
      </c>
      <c r="E43" s="1475" t="s">
        <v>2106</v>
      </c>
      <c r="F43" s="1475" t="s">
        <v>2856</v>
      </c>
      <c r="G43" s="1475" t="s">
        <v>2892</v>
      </c>
      <c r="H43" s="1475" t="s">
        <v>2865</v>
      </c>
      <c r="I43" s="1475" t="s">
        <v>2865</v>
      </c>
      <c r="J43" s="1475" t="s">
        <v>2865</v>
      </c>
      <c r="K43" s="1475" t="s">
        <v>2865</v>
      </c>
      <c r="L43" s="1475" t="s">
        <v>2865</v>
      </c>
      <c r="M43" s="1475" t="s">
        <v>2865</v>
      </c>
      <c r="N43" s="1475" t="s">
        <v>2865</v>
      </c>
      <c r="O43" s="1475" t="s">
        <v>2126</v>
      </c>
      <c r="P43" s="1467" t="s">
        <v>2111</v>
      </c>
      <c r="Q43" s="1467"/>
      <c r="R43" s="1476"/>
    </row>
    <row r="44" spans="1:21" ht="15">
      <c r="A44" s="58">
        <f>ROW()</f>
        <v>44</v>
      </c>
      <c r="C44" s="1467" t="s">
        <v>2161</v>
      </c>
      <c r="D44" s="1475" t="s">
        <v>2133</v>
      </c>
      <c r="E44" s="1475" t="s">
        <v>2106</v>
      </c>
      <c r="F44" s="1475" t="s">
        <v>2856</v>
      </c>
      <c r="G44" s="1475" t="s">
        <v>2894</v>
      </c>
      <c r="H44" s="1475" t="s">
        <v>2889</v>
      </c>
      <c r="I44" s="1475" t="s">
        <v>2865</v>
      </c>
      <c r="J44" s="1475" t="s">
        <v>2865</v>
      </c>
      <c r="K44" s="1475" t="s">
        <v>2865</v>
      </c>
      <c r="L44" s="1475" t="s">
        <v>2865</v>
      </c>
      <c r="M44" s="1475" t="s">
        <v>2873</v>
      </c>
      <c r="N44" s="1475" t="s">
        <v>2865</v>
      </c>
      <c r="O44" s="1475" t="s">
        <v>2110</v>
      </c>
      <c r="P44" s="1467" t="s">
        <v>2111</v>
      </c>
      <c r="Q44" s="1467"/>
      <c r="R44" s="1476"/>
    </row>
    <row r="45" spans="1:21" ht="45">
      <c r="A45" s="58">
        <f>ROW()</f>
        <v>45</v>
      </c>
      <c r="C45" s="1476"/>
      <c r="D45" s="1476"/>
      <c r="E45" s="1476"/>
      <c r="F45" s="1476"/>
      <c r="G45" s="1476"/>
      <c r="H45" s="1476"/>
      <c r="I45" s="1476"/>
      <c r="J45" s="1476"/>
      <c r="K45" s="1476"/>
      <c r="L45" s="1476"/>
      <c r="M45" s="1476"/>
      <c r="N45" s="1476"/>
      <c r="O45" s="1476"/>
      <c r="P45" s="1467" t="s">
        <v>2162</v>
      </c>
      <c r="Q45" s="1467" t="s">
        <v>2827</v>
      </c>
      <c r="R45" s="1467" t="s">
        <v>2159</v>
      </c>
    </row>
    <row r="46" spans="1:21" ht="15">
      <c r="A46" s="58">
        <f>ROW()</f>
        <v>46</v>
      </c>
      <c r="C46" s="1467" t="s">
        <v>2163</v>
      </c>
      <c r="D46" s="1475" t="s">
        <v>2109</v>
      </c>
      <c r="E46" s="1475" t="s">
        <v>2106</v>
      </c>
      <c r="F46" s="1475" t="s">
        <v>2856</v>
      </c>
      <c r="G46" s="1475" t="s">
        <v>2895</v>
      </c>
      <c r="H46" s="1475" t="s">
        <v>2865</v>
      </c>
      <c r="I46" s="1475" t="s">
        <v>2865</v>
      </c>
      <c r="J46" s="1475" t="s">
        <v>2865</v>
      </c>
      <c r="K46" s="1475" t="s">
        <v>2865</v>
      </c>
      <c r="L46" s="1475" t="s">
        <v>2865</v>
      </c>
      <c r="M46" s="1475" t="s">
        <v>2865</v>
      </c>
      <c r="N46" s="1475" t="s">
        <v>2865</v>
      </c>
      <c r="O46" s="1475" t="s">
        <v>2126</v>
      </c>
      <c r="P46" s="1467" t="s">
        <v>2111</v>
      </c>
      <c r="Q46" s="1467"/>
      <c r="R46" s="1476"/>
    </row>
    <row r="47" spans="1:21" ht="15">
      <c r="A47" s="58">
        <f>ROW()</f>
        <v>47</v>
      </c>
      <c r="C47" s="1467" t="s">
        <v>2164</v>
      </c>
      <c r="D47" s="1475" t="s">
        <v>2109</v>
      </c>
      <c r="E47" s="1475" t="s">
        <v>2106</v>
      </c>
      <c r="F47" s="1475" t="s">
        <v>2856</v>
      </c>
      <c r="G47" s="1475" t="s">
        <v>2865</v>
      </c>
      <c r="H47" s="1475" t="s">
        <v>2865</v>
      </c>
      <c r="I47" s="1475" t="s">
        <v>2865</v>
      </c>
      <c r="J47" s="1475" t="s">
        <v>2865</v>
      </c>
      <c r="K47" s="1475" t="s">
        <v>2865</v>
      </c>
      <c r="L47" s="1475" t="s">
        <v>2865</v>
      </c>
      <c r="M47" s="1475" t="s">
        <v>2865</v>
      </c>
      <c r="N47" s="1475" t="s">
        <v>2865</v>
      </c>
      <c r="O47" s="1475" t="s">
        <v>2126</v>
      </c>
      <c r="P47" s="1476"/>
      <c r="Q47" s="1467"/>
      <c r="R47" s="1476"/>
    </row>
    <row r="48" spans="1:21" ht="15">
      <c r="A48" s="58">
        <f>ROW()</f>
        <v>48</v>
      </c>
      <c r="C48" s="1467" t="s">
        <v>2165</v>
      </c>
      <c r="D48" s="1475" t="s">
        <v>2109</v>
      </c>
      <c r="E48" s="1475" t="s">
        <v>2106</v>
      </c>
      <c r="F48" s="1475" t="s">
        <v>2856</v>
      </c>
      <c r="G48" s="1475" t="s">
        <v>2865</v>
      </c>
      <c r="H48" s="1475" t="s">
        <v>2865</v>
      </c>
      <c r="I48" s="1475" t="s">
        <v>2865</v>
      </c>
      <c r="J48" s="1475" t="s">
        <v>2865</v>
      </c>
      <c r="K48" s="1475" t="s">
        <v>2865</v>
      </c>
      <c r="L48" s="1475" t="s">
        <v>2865</v>
      </c>
      <c r="M48" s="1475" t="s">
        <v>2865</v>
      </c>
      <c r="N48" s="1475" t="s">
        <v>2865</v>
      </c>
      <c r="O48" s="1475" t="s">
        <v>2126</v>
      </c>
      <c r="P48" s="1476"/>
      <c r="Q48" s="1467"/>
      <c r="R48" s="1476"/>
    </row>
    <row r="49" spans="1:18" ht="15">
      <c r="A49" s="58">
        <f>ROW()</f>
        <v>49</v>
      </c>
      <c r="C49" s="1467" t="s">
        <v>2166</v>
      </c>
      <c r="D49" s="1475" t="s">
        <v>2109</v>
      </c>
      <c r="E49" s="1475" t="s">
        <v>2106</v>
      </c>
      <c r="F49" s="1475" t="s">
        <v>2856</v>
      </c>
      <c r="G49" s="1475" t="s">
        <v>2865</v>
      </c>
      <c r="H49" s="1475" t="s">
        <v>2865</v>
      </c>
      <c r="I49" s="1475" t="s">
        <v>2865</v>
      </c>
      <c r="J49" s="1475" t="s">
        <v>2865</v>
      </c>
      <c r="K49" s="1475" t="s">
        <v>2865</v>
      </c>
      <c r="L49" s="1475" t="s">
        <v>2865</v>
      </c>
      <c r="M49" s="1475" t="s">
        <v>2865</v>
      </c>
      <c r="N49" s="1475" t="s">
        <v>2865</v>
      </c>
      <c r="O49" s="1475" t="s">
        <v>2126</v>
      </c>
      <c r="P49" s="1476"/>
      <c r="Q49" s="1467"/>
      <c r="R49" s="1476"/>
    </row>
    <row r="50" spans="1:18" ht="15">
      <c r="A50" s="58">
        <f>ROW()</f>
        <v>50</v>
      </c>
      <c r="C50" s="1467" t="s">
        <v>2167</v>
      </c>
      <c r="D50" s="1475" t="s">
        <v>2109</v>
      </c>
      <c r="E50" s="1475" t="s">
        <v>2106</v>
      </c>
      <c r="F50" s="1475" t="s">
        <v>2856</v>
      </c>
      <c r="G50" s="1475" t="s">
        <v>2896</v>
      </c>
      <c r="H50" s="1475" t="s">
        <v>2889</v>
      </c>
      <c r="I50" s="1475" t="s">
        <v>2865</v>
      </c>
      <c r="J50" s="1475" t="s">
        <v>2865</v>
      </c>
      <c r="K50" s="1475" t="s">
        <v>2865</v>
      </c>
      <c r="L50" s="1475" t="s">
        <v>2865</v>
      </c>
      <c r="M50" s="1475" t="s">
        <v>2865</v>
      </c>
      <c r="N50" s="1475" t="s">
        <v>2865</v>
      </c>
      <c r="O50" s="1475" t="s">
        <v>2110</v>
      </c>
      <c r="P50" s="1467" t="s">
        <v>2111</v>
      </c>
      <c r="Q50" s="1467"/>
      <c r="R50" s="1476"/>
    </row>
    <row r="51" spans="1:18" ht="30">
      <c r="A51" s="58">
        <f>ROW()</f>
        <v>51</v>
      </c>
      <c r="C51" s="1476"/>
      <c r="D51" s="1476"/>
      <c r="E51" s="1476"/>
      <c r="F51" s="1476"/>
      <c r="G51" s="1476"/>
      <c r="H51" s="1476"/>
      <c r="I51" s="1476"/>
      <c r="J51" s="1476"/>
      <c r="K51" s="1476"/>
      <c r="L51" s="1476"/>
      <c r="M51" s="1476"/>
      <c r="N51" s="1476"/>
      <c r="O51" s="1476"/>
      <c r="P51" s="1467" t="s">
        <v>2168</v>
      </c>
      <c r="Q51" s="1467" t="s">
        <v>2827</v>
      </c>
      <c r="R51" s="1467" t="s">
        <v>2159</v>
      </c>
    </row>
    <row r="52" spans="1:18" ht="15">
      <c r="A52" s="58">
        <f>ROW()</f>
        <v>52</v>
      </c>
      <c r="C52" s="1467" t="s">
        <v>2169</v>
      </c>
      <c r="D52" s="1475" t="s">
        <v>2109</v>
      </c>
      <c r="E52" s="1475" t="s">
        <v>2106</v>
      </c>
      <c r="F52" s="1475" t="s">
        <v>2856</v>
      </c>
      <c r="G52" s="1475" t="s">
        <v>2897</v>
      </c>
      <c r="H52" s="1475" t="s">
        <v>2858</v>
      </c>
      <c r="I52" s="1475" t="s">
        <v>2865</v>
      </c>
      <c r="J52" s="1475" t="s">
        <v>2865</v>
      </c>
      <c r="K52" s="1475" t="s">
        <v>2865</v>
      </c>
      <c r="L52" s="1475" t="s">
        <v>2865</v>
      </c>
      <c r="M52" s="1475" t="s">
        <v>2865</v>
      </c>
      <c r="N52" s="1475" t="s">
        <v>2865</v>
      </c>
      <c r="O52" s="1475" t="s">
        <v>2110</v>
      </c>
      <c r="P52" s="1467" t="s">
        <v>2111</v>
      </c>
      <c r="Q52" s="1467"/>
      <c r="R52" s="1476"/>
    </row>
    <row r="53" spans="1:18" ht="30">
      <c r="A53" s="58">
        <f>ROW()</f>
        <v>53</v>
      </c>
      <c r="C53" s="1476"/>
      <c r="D53" s="1476"/>
      <c r="E53" s="1476"/>
      <c r="F53" s="1476"/>
      <c r="G53" s="1476"/>
      <c r="H53" s="1476"/>
      <c r="I53" s="1476"/>
      <c r="J53" s="1476"/>
      <c r="K53" s="1476"/>
      <c r="L53" s="1476"/>
      <c r="M53" s="1476"/>
      <c r="N53" s="1476"/>
      <c r="O53" s="1476"/>
      <c r="P53" s="1467" t="s">
        <v>2170</v>
      </c>
      <c r="Q53" s="1467" t="s">
        <v>2828</v>
      </c>
      <c r="R53" s="1467" t="s">
        <v>2171</v>
      </c>
    </row>
    <row r="54" spans="1:18" ht="30">
      <c r="A54" s="58">
        <f>ROW()</f>
        <v>54</v>
      </c>
      <c r="C54" s="1476"/>
      <c r="D54" s="1476"/>
      <c r="E54" s="1476"/>
      <c r="F54" s="1476"/>
      <c r="G54" s="1476"/>
      <c r="H54" s="1476"/>
      <c r="I54" s="1476"/>
      <c r="J54" s="1476"/>
      <c r="K54" s="1476"/>
      <c r="L54" s="1476"/>
      <c r="M54" s="1476"/>
      <c r="N54" s="1476"/>
      <c r="O54" s="1476"/>
      <c r="P54" s="1467" t="s">
        <v>2172</v>
      </c>
      <c r="Q54" s="1467" t="s">
        <v>2828</v>
      </c>
      <c r="R54" s="1467" t="s">
        <v>2173</v>
      </c>
    </row>
    <row r="55" spans="1:18" ht="15">
      <c r="A55" s="58">
        <f>ROW()</f>
        <v>55</v>
      </c>
      <c r="C55" s="1467" t="s">
        <v>2174</v>
      </c>
      <c r="D55" s="1475" t="s">
        <v>2109</v>
      </c>
      <c r="E55" s="1475" t="s">
        <v>2106</v>
      </c>
      <c r="F55" s="1475" t="s">
        <v>2856</v>
      </c>
      <c r="G55" s="1475" t="s">
        <v>2898</v>
      </c>
      <c r="H55" s="1475" t="s">
        <v>2865</v>
      </c>
      <c r="I55" s="1475" t="s">
        <v>2865</v>
      </c>
      <c r="J55" s="1475" t="s">
        <v>2865</v>
      </c>
      <c r="K55" s="1475" t="s">
        <v>2865</v>
      </c>
      <c r="L55" s="1475" t="s">
        <v>2865</v>
      </c>
      <c r="M55" s="1475" t="s">
        <v>2865</v>
      </c>
      <c r="N55" s="1475" t="s">
        <v>2865</v>
      </c>
      <c r="O55" s="1475" t="s">
        <v>2123</v>
      </c>
      <c r="P55" s="1467" t="s">
        <v>2111</v>
      </c>
      <c r="Q55" s="1467"/>
      <c r="R55" s="1476"/>
    </row>
    <row r="56" spans="1:18" ht="15">
      <c r="A56" s="58">
        <f>ROW()</f>
        <v>56</v>
      </c>
      <c r="C56" s="1467" t="s">
        <v>2175</v>
      </c>
      <c r="D56" s="1475" t="s">
        <v>2109</v>
      </c>
      <c r="E56" s="1475" t="s">
        <v>2106</v>
      </c>
      <c r="F56" s="1475" t="s">
        <v>2856</v>
      </c>
      <c r="G56" s="1475" t="s">
        <v>2899</v>
      </c>
      <c r="H56" s="1475" t="s">
        <v>2865</v>
      </c>
      <c r="I56" s="1475" t="s">
        <v>2865</v>
      </c>
      <c r="J56" s="1475" t="s">
        <v>2865</v>
      </c>
      <c r="K56" s="1475" t="s">
        <v>2865</v>
      </c>
      <c r="L56" s="1475" t="s">
        <v>2865</v>
      </c>
      <c r="M56" s="1475" t="s">
        <v>2865</v>
      </c>
      <c r="N56" s="1475" t="s">
        <v>2865</v>
      </c>
      <c r="O56" s="1475" t="s">
        <v>2123</v>
      </c>
      <c r="P56" s="1467" t="s">
        <v>2111</v>
      </c>
      <c r="Q56" s="1467"/>
      <c r="R56" s="1476"/>
    </row>
    <row r="57" spans="1:18" ht="15">
      <c r="A57" s="58">
        <f>ROW()</f>
        <v>57</v>
      </c>
      <c r="C57" s="1467" t="s">
        <v>2176</v>
      </c>
      <c r="D57" s="1475" t="s">
        <v>2109</v>
      </c>
      <c r="E57" s="1475" t="s">
        <v>2106</v>
      </c>
      <c r="F57" s="1475" t="s">
        <v>2856</v>
      </c>
      <c r="G57" s="1475" t="s">
        <v>2900</v>
      </c>
      <c r="H57" s="1475" t="s">
        <v>2865</v>
      </c>
      <c r="I57" s="1475" t="s">
        <v>2865</v>
      </c>
      <c r="J57" s="1475" t="s">
        <v>2865</v>
      </c>
      <c r="K57" s="1475" t="s">
        <v>2865</v>
      </c>
      <c r="L57" s="1475" t="s">
        <v>2865</v>
      </c>
      <c r="M57" s="1475" t="s">
        <v>2868</v>
      </c>
      <c r="N57" s="1475" t="s">
        <v>2865</v>
      </c>
      <c r="O57" s="1475" t="s">
        <v>2123</v>
      </c>
      <c r="P57" s="1467" t="s">
        <v>2111</v>
      </c>
      <c r="Q57" s="1467"/>
      <c r="R57" s="1476"/>
    </row>
    <row r="58" spans="1:18" ht="15">
      <c r="A58" s="58">
        <f>ROW()</f>
        <v>58</v>
      </c>
      <c r="C58" s="1467" t="s">
        <v>2177</v>
      </c>
      <c r="D58" s="1475" t="s">
        <v>2133</v>
      </c>
      <c r="E58" s="1475" t="s">
        <v>2106</v>
      </c>
      <c r="F58" s="1475" t="s">
        <v>2856</v>
      </c>
      <c r="G58" s="1475" t="s">
        <v>2901</v>
      </c>
      <c r="H58" s="1475" t="s">
        <v>2902</v>
      </c>
      <c r="I58" s="1475" t="s">
        <v>2865</v>
      </c>
      <c r="J58" s="1475" t="s">
        <v>2865</v>
      </c>
      <c r="K58" s="1475" t="s">
        <v>2865</v>
      </c>
      <c r="L58" s="1475" t="s">
        <v>2865</v>
      </c>
      <c r="M58" s="1475" t="s">
        <v>2865</v>
      </c>
      <c r="N58" s="1475" t="s">
        <v>2865</v>
      </c>
      <c r="O58" s="1475" t="s">
        <v>2123</v>
      </c>
      <c r="P58" s="1467" t="s">
        <v>2111</v>
      </c>
      <c r="Q58" s="1467"/>
      <c r="R58" s="1476"/>
    </row>
    <row r="59" spans="1:18" ht="15">
      <c r="A59" s="58">
        <f>ROW()</f>
        <v>59</v>
      </c>
      <c r="C59" s="1467" t="s">
        <v>2178</v>
      </c>
      <c r="D59" s="1475" t="s">
        <v>2109</v>
      </c>
      <c r="E59" s="1475" t="s">
        <v>2106</v>
      </c>
      <c r="F59" s="1475" t="s">
        <v>2856</v>
      </c>
      <c r="G59" s="1475" t="s">
        <v>2903</v>
      </c>
      <c r="H59" s="1475" t="s">
        <v>2865</v>
      </c>
      <c r="I59" s="1475" t="s">
        <v>2865</v>
      </c>
      <c r="J59" s="1475" t="s">
        <v>2865</v>
      </c>
      <c r="K59" s="1475" t="s">
        <v>2865</v>
      </c>
      <c r="L59" s="1475" t="s">
        <v>2865</v>
      </c>
      <c r="M59" s="1475" t="s">
        <v>2868</v>
      </c>
      <c r="N59" s="1475" t="s">
        <v>2865</v>
      </c>
      <c r="O59" s="1475" t="s">
        <v>2123</v>
      </c>
      <c r="P59" s="1467" t="s">
        <v>2111</v>
      </c>
      <c r="Q59" s="1467"/>
      <c r="R59" s="1476"/>
    </row>
    <row r="60" spans="1:18" ht="15">
      <c r="A60" s="58">
        <f>ROW()</f>
        <v>60</v>
      </c>
      <c r="C60" s="1467" t="s">
        <v>2179</v>
      </c>
      <c r="D60" s="1475" t="s">
        <v>2109</v>
      </c>
      <c r="E60" s="1475" t="s">
        <v>2106</v>
      </c>
      <c r="F60" s="1475" t="s">
        <v>2856</v>
      </c>
      <c r="G60" s="1475" t="s">
        <v>2904</v>
      </c>
      <c r="H60" s="1475" t="s">
        <v>2865</v>
      </c>
      <c r="I60" s="1475" t="s">
        <v>2865</v>
      </c>
      <c r="J60" s="1475" t="s">
        <v>2865</v>
      </c>
      <c r="K60" s="1475" t="s">
        <v>2865</v>
      </c>
      <c r="L60" s="1475" t="s">
        <v>2865</v>
      </c>
      <c r="M60" s="1475" t="s">
        <v>2868</v>
      </c>
      <c r="N60" s="1475" t="s">
        <v>2865</v>
      </c>
      <c r="O60" s="1475" t="s">
        <v>2123</v>
      </c>
      <c r="P60" s="1467" t="s">
        <v>2111</v>
      </c>
      <c r="Q60" s="1467"/>
      <c r="R60" s="1476"/>
    </row>
    <row r="61" spans="1:18" ht="15">
      <c r="A61" s="58">
        <f>ROW()</f>
        <v>61</v>
      </c>
      <c r="C61" s="1467" t="s">
        <v>2180</v>
      </c>
      <c r="D61" s="1475" t="s">
        <v>2109</v>
      </c>
      <c r="E61" s="1475" t="s">
        <v>2106</v>
      </c>
      <c r="F61" s="1475" t="s">
        <v>2856</v>
      </c>
      <c r="G61" s="1475" t="s">
        <v>2905</v>
      </c>
      <c r="H61" s="1475" t="s">
        <v>2865</v>
      </c>
      <c r="I61" s="1475" t="s">
        <v>2865</v>
      </c>
      <c r="J61" s="1475" t="s">
        <v>2865</v>
      </c>
      <c r="K61" s="1475" t="s">
        <v>2865</v>
      </c>
      <c r="L61" s="1475" t="s">
        <v>2865</v>
      </c>
      <c r="M61" s="1475" t="s">
        <v>2868</v>
      </c>
      <c r="N61" s="1475" t="s">
        <v>2865</v>
      </c>
      <c r="O61" s="1475" t="s">
        <v>2126</v>
      </c>
      <c r="P61" s="1467" t="s">
        <v>2111</v>
      </c>
      <c r="Q61" s="1467"/>
      <c r="R61" s="1476"/>
    </row>
    <row r="62" spans="1:18" ht="15">
      <c r="A62" s="58">
        <f>ROW()</f>
        <v>62</v>
      </c>
      <c r="C62" s="1467" t="s">
        <v>2181</v>
      </c>
      <c r="D62" s="1475" t="s">
        <v>2109</v>
      </c>
      <c r="E62" s="1475" t="s">
        <v>2106</v>
      </c>
      <c r="F62" s="1475" t="s">
        <v>2856</v>
      </c>
      <c r="G62" s="1475" t="s">
        <v>2906</v>
      </c>
      <c r="H62" s="1475" t="s">
        <v>2886</v>
      </c>
      <c r="I62" s="1475" t="s">
        <v>2865</v>
      </c>
      <c r="J62" s="1475" t="s">
        <v>2865</v>
      </c>
      <c r="K62" s="1475" t="s">
        <v>2865</v>
      </c>
      <c r="L62" s="1475" t="s">
        <v>2865</v>
      </c>
      <c r="M62" s="1475" t="s">
        <v>2865</v>
      </c>
      <c r="N62" s="1475" t="s">
        <v>2865</v>
      </c>
      <c r="O62" s="1475" t="s">
        <v>2123</v>
      </c>
      <c r="P62" s="1467" t="s">
        <v>2111</v>
      </c>
      <c r="Q62" s="1467"/>
      <c r="R62" s="1476"/>
    </row>
    <row r="63" spans="1:18" ht="15">
      <c r="A63" s="58">
        <f>ROW()</f>
        <v>63</v>
      </c>
      <c r="C63" s="1467" t="s">
        <v>2182</v>
      </c>
      <c r="D63" s="1475" t="s">
        <v>2109</v>
      </c>
      <c r="E63" s="1475" t="s">
        <v>2106</v>
      </c>
      <c r="F63" s="1475" t="s">
        <v>2856</v>
      </c>
      <c r="G63" s="1475" t="s">
        <v>2907</v>
      </c>
      <c r="H63" s="1475" t="s">
        <v>2865</v>
      </c>
      <c r="I63" s="1475" t="s">
        <v>2865</v>
      </c>
      <c r="J63" s="1475" t="s">
        <v>2865</v>
      </c>
      <c r="K63" s="1475" t="s">
        <v>2865</v>
      </c>
      <c r="L63" s="1475" t="s">
        <v>2865</v>
      </c>
      <c r="M63" s="1475" t="s">
        <v>2865</v>
      </c>
      <c r="N63" s="1475" t="s">
        <v>2865</v>
      </c>
      <c r="O63" s="1475" t="s">
        <v>2126</v>
      </c>
      <c r="P63" s="1467" t="s">
        <v>2111</v>
      </c>
      <c r="Q63" s="1467"/>
      <c r="R63" s="1476"/>
    </row>
    <row r="64" spans="1:18" ht="15">
      <c r="A64" s="58">
        <f>ROW()</f>
        <v>64</v>
      </c>
      <c r="C64" s="1467" t="s">
        <v>2183</v>
      </c>
      <c r="D64" s="1475" t="s">
        <v>2109</v>
      </c>
      <c r="E64" s="1475" t="s">
        <v>2106</v>
      </c>
      <c r="F64" s="1475" t="s">
        <v>2856</v>
      </c>
      <c r="G64" s="1475" t="s">
        <v>2908</v>
      </c>
      <c r="H64" s="1475" t="s">
        <v>2865</v>
      </c>
      <c r="I64" s="1475" t="s">
        <v>2865</v>
      </c>
      <c r="J64" s="1475" t="s">
        <v>2865</v>
      </c>
      <c r="K64" s="1475" t="s">
        <v>2865</v>
      </c>
      <c r="L64" s="1475" t="s">
        <v>2865</v>
      </c>
      <c r="M64" s="1475" t="s">
        <v>2868</v>
      </c>
      <c r="N64" s="1475" t="s">
        <v>2865</v>
      </c>
      <c r="O64" s="1475" t="s">
        <v>2126</v>
      </c>
      <c r="P64" s="1467" t="s">
        <v>2111</v>
      </c>
      <c r="Q64" s="1467"/>
      <c r="R64" s="1476"/>
    </row>
    <row r="65" spans="1:18" ht="15">
      <c r="A65" s="58">
        <f>ROW()</f>
        <v>65</v>
      </c>
      <c r="C65" s="1467" t="s">
        <v>2184</v>
      </c>
      <c r="D65" s="1475" t="s">
        <v>2109</v>
      </c>
      <c r="E65" s="1475" t="s">
        <v>2106</v>
      </c>
      <c r="F65" s="1475" t="s">
        <v>2856</v>
      </c>
      <c r="G65" s="1475" t="s">
        <v>2909</v>
      </c>
      <c r="H65" s="1475" t="s">
        <v>2865</v>
      </c>
      <c r="I65" s="1475" t="s">
        <v>2865</v>
      </c>
      <c r="J65" s="1475" t="s">
        <v>2865</v>
      </c>
      <c r="K65" s="1475" t="s">
        <v>2865</v>
      </c>
      <c r="L65" s="1475" t="s">
        <v>2865</v>
      </c>
      <c r="M65" s="1475" t="s">
        <v>2868</v>
      </c>
      <c r="N65" s="1475" t="s">
        <v>2865</v>
      </c>
      <c r="O65" s="1475" t="s">
        <v>2123</v>
      </c>
      <c r="P65" s="1467" t="s">
        <v>2111</v>
      </c>
      <c r="Q65" s="1467"/>
      <c r="R65" s="1476"/>
    </row>
    <row r="66" spans="1:18" ht="15">
      <c r="A66" s="58">
        <f>ROW()</f>
        <v>66</v>
      </c>
      <c r="C66" s="1467" t="s">
        <v>2185</v>
      </c>
      <c r="D66" s="1475" t="s">
        <v>2109</v>
      </c>
      <c r="E66" s="1475" t="s">
        <v>2106</v>
      </c>
      <c r="F66" s="1475" t="s">
        <v>2856</v>
      </c>
      <c r="G66" s="1475" t="s">
        <v>2910</v>
      </c>
      <c r="H66" s="1475" t="s">
        <v>2911</v>
      </c>
      <c r="I66" s="1475" t="s">
        <v>2865</v>
      </c>
      <c r="J66" s="1475" t="s">
        <v>2865</v>
      </c>
      <c r="K66" s="1475" t="s">
        <v>2865</v>
      </c>
      <c r="L66" s="1475" t="s">
        <v>2865</v>
      </c>
      <c r="M66" s="1475" t="s">
        <v>2865</v>
      </c>
      <c r="N66" s="1475" t="s">
        <v>2865</v>
      </c>
      <c r="O66" s="1475" t="s">
        <v>2126</v>
      </c>
      <c r="P66" s="1467" t="s">
        <v>2111</v>
      </c>
      <c r="Q66" s="1467"/>
      <c r="R66" s="1476"/>
    </row>
    <row r="67" spans="1:18" ht="15">
      <c r="A67" s="58">
        <f>ROW()</f>
        <v>67</v>
      </c>
      <c r="C67" s="1467" t="s">
        <v>2186</v>
      </c>
      <c r="D67" s="1475" t="s">
        <v>2109</v>
      </c>
      <c r="E67" s="1475" t="s">
        <v>2106</v>
      </c>
      <c r="F67" s="1475" t="s">
        <v>2856</v>
      </c>
      <c r="G67" s="1475" t="s">
        <v>2912</v>
      </c>
      <c r="H67" s="1475" t="s">
        <v>2865</v>
      </c>
      <c r="I67" s="1475" t="s">
        <v>2865</v>
      </c>
      <c r="J67" s="1475" t="s">
        <v>2865</v>
      </c>
      <c r="K67" s="1475" t="s">
        <v>2865</v>
      </c>
      <c r="L67" s="1475" t="s">
        <v>2865</v>
      </c>
      <c r="M67" s="1475" t="s">
        <v>2865</v>
      </c>
      <c r="N67" s="1475" t="s">
        <v>2865</v>
      </c>
      <c r="O67" s="1475" t="s">
        <v>2123</v>
      </c>
      <c r="P67" s="1467" t="s">
        <v>2111</v>
      </c>
      <c r="Q67" s="1467"/>
      <c r="R67" s="1476"/>
    </row>
    <row r="68" spans="1:18" ht="15">
      <c r="A68" s="58">
        <f>ROW()</f>
        <v>68</v>
      </c>
      <c r="C68" s="1467" t="s">
        <v>2187</v>
      </c>
      <c r="D68" s="1475" t="s">
        <v>2109</v>
      </c>
      <c r="E68" s="1475" t="s">
        <v>2106</v>
      </c>
      <c r="F68" s="1475" t="s">
        <v>2856</v>
      </c>
      <c r="G68" s="1475" t="s">
        <v>2913</v>
      </c>
      <c r="H68" s="1475" t="s">
        <v>2865</v>
      </c>
      <c r="I68" s="1475" t="s">
        <v>2865</v>
      </c>
      <c r="J68" s="1475" t="s">
        <v>2865</v>
      </c>
      <c r="K68" s="1475" t="s">
        <v>2865</v>
      </c>
      <c r="L68" s="1475" t="s">
        <v>2865</v>
      </c>
      <c r="M68" s="1475" t="s">
        <v>2865</v>
      </c>
      <c r="N68" s="1475" t="s">
        <v>2865</v>
      </c>
      <c r="O68" s="1475" t="s">
        <v>2126</v>
      </c>
      <c r="P68" s="1467" t="s">
        <v>2111</v>
      </c>
      <c r="Q68" s="1467"/>
      <c r="R68" s="1476"/>
    </row>
    <row r="69" spans="1:18" ht="15">
      <c r="A69" s="58">
        <f>ROW()</f>
        <v>69</v>
      </c>
      <c r="C69" s="1467" t="s">
        <v>2188</v>
      </c>
      <c r="D69" s="1475" t="s">
        <v>2109</v>
      </c>
      <c r="E69" s="1475" t="s">
        <v>2106</v>
      </c>
      <c r="F69" s="1475" t="s">
        <v>2856</v>
      </c>
      <c r="G69" s="1475" t="s">
        <v>2914</v>
      </c>
      <c r="H69" s="1475" t="s">
        <v>2865</v>
      </c>
      <c r="I69" s="1475" t="s">
        <v>2865</v>
      </c>
      <c r="J69" s="1475" t="s">
        <v>2865</v>
      </c>
      <c r="K69" s="1475" t="s">
        <v>2865</v>
      </c>
      <c r="L69" s="1475" t="s">
        <v>2865</v>
      </c>
      <c r="M69" s="1475" t="s">
        <v>2865</v>
      </c>
      <c r="N69" s="1475" t="s">
        <v>2865</v>
      </c>
      <c r="O69" s="1475" t="s">
        <v>2126</v>
      </c>
      <c r="P69" s="1467" t="s">
        <v>2111</v>
      </c>
      <c r="Q69" s="1467"/>
      <c r="R69" s="1476"/>
    </row>
    <row r="70" spans="1:18" ht="15">
      <c r="A70" s="58">
        <f>ROW()</f>
        <v>70</v>
      </c>
      <c r="C70" s="1467" t="s">
        <v>2189</v>
      </c>
      <c r="D70" s="1475" t="s">
        <v>2109</v>
      </c>
      <c r="E70" s="1475" t="s">
        <v>2106</v>
      </c>
      <c r="F70" s="1475" t="s">
        <v>2856</v>
      </c>
      <c r="G70" s="1475" t="s">
        <v>2915</v>
      </c>
      <c r="H70" s="1475" t="s">
        <v>2865</v>
      </c>
      <c r="I70" s="1475" t="s">
        <v>2865</v>
      </c>
      <c r="J70" s="1475" t="s">
        <v>2865</v>
      </c>
      <c r="K70" s="1475" t="s">
        <v>2865</v>
      </c>
      <c r="L70" s="1475" t="s">
        <v>2865</v>
      </c>
      <c r="M70" s="1475" t="s">
        <v>2865</v>
      </c>
      <c r="N70" s="1475" t="s">
        <v>2865</v>
      </c>
      <c r="O70" s="1475" t="s">
        <v>2126</v>
      </c>
      <c r="P70" s="1467" t="s">
        <v>2111</v>
      </c>
      <c r="Q70" s="1467"/>
      <c r="R70" s="1476"/>
    </row>
    <row r="71" spans="1:18" ht="15">
      <c r="A71" s="58">
        <f>ROW()</f>
        <v>71</v>
      </c>
      <c r="C71" s="1467" t="s">
        <v>2190</v>
      </c>
      <c r="D71" s="1475" t="s">
        <v>2109</v>
      </c>
      <c r="E71" s="1475" t="s">
        <v>2106</v>
      </c>
      <c r="F71" s="1475" t="s">
        <v>2856</v>
      </c>
      <c r="G71" s="1475" t="s">
        <v>2908</v>
      </c>
      <c r="H71" s="1475" t="s">
        <v>2865</v>
      </c>
      <c r="I71" s="1475" t="s">
        <v>2865</v>
      </c>
      <c r="J71" s="1475" t="s">
        <v>2865</v>
      </c>
      <c r="K71" s="1475" t="s">
        <v>2865</v>
      </c>
      <c r="L71" s="1475" t="s">
        <v>2865</v>
      </c>
      <c r="M71" s="1475" t="s">
        <v>2865</v>
      </c>
      <c r="N71" s="1475" t="s">
        <v>2865</v>
      </c>
      <c r="O71" s="1475" t="s">
        <v>2126</v>
      </c>
      <c r="P71" s="1467" t="s">
        <v>2111</v>
      </c>
      <c r="Q71" s="1467"/>
      <c r="R71" s="1476"/>
    </row>
    <row r="72" spans="1:18" ht="15">
      <c r="A72" s="58">
        <f>ROW()</f>
        <v>72</v>
      </c>
      <c r="C72" s="1467" t="s">
        <v>2191</v>
      </c>
      <c r="D72" s="1475" t="s">
        <v>2109</v>
      </c>
      <c r="E72" s="1475" t="s">
        <v>2106</v>
      </c>
      <c r="F72" s="1475" t="s">
        <v>2856</v>
      </c>
      <c r="G72" s="1475" t="s">
        <v>2905</v>
      </c>
      <c r="H72" s="1475" t="s">
        <v>2865</v>
      </c>
      <c r="I72" s="1475" t="s">
        <v>2865</v>
      </c>
      <c r="J72" s="1475" t="s">
        <v>2865</v>
      </c>
      <c r="K72" s="1475" t="s">
        <v>2865</v>
      </c>
      <c r="L72" s="1475" t="s">
        <v>2865</v>
      </c>
      <c r="M72" s="1475" t="s">
        <v>2865</v>
      </c>
      <c r="N72" s="1475" t="s">
        <v>2865</v>
      </c>
      <c r="O72" s="1475" t="s">
        <v>2126</v>
      </c>
      <c r="P72" s="1467" t="s">
        <v>2111</v>
      </c>
      <c r="Q72" s="1467"/>
      <c r="R72" s="1476"/>
    </row>
    <row r="73" spans="1:18" ht="15">
      <c r="A73" s="58">
        <f>ROW()</f>
        <v>73</v>
      </c>
      <c r="C73" s="1467" t="s">
        <v>2192</v>
      </c>
      <c r="D73" s="1475" t="s">
        <v>2109</v>
      </c>
      <c r="E73" s="1475" t="s">
        <v>2106</v>
      </c>
      <c r="F73" s="1475" t="s">
        <v>2856</v>
      </c>
      <c r="G73" s="1475" t="s">
        <v>2905</v>
      </c>
      <c r="H73" s="1475" t="s">
        <v>2865</v>
      </c>
      <c r="I73" s="1475" t="s">
        <v>2865</v>
      </c>
      <c r="J73" s="1475" t="s">
        <v>2865</v>
      </c>
      <c r="K73" s="1475" t="s">
        <v>2865</v>
      </c>
      <c r="L73" s="1475" t="s">
        <v>2865</v>
      </c>
      <c r="M73" s="1475" t="s">
        <v>2865</v>
      </c>
      <c r="N73" s="1475" t="s">
        <v>2865</v>
      </c>
      <c r="O73" s="1475" t="s">
        <v>2126</v>
      </c>
      <c r="P73" s="1467" t="s">
        <v>2111</v>
      </c>
      <c r="Q73" s="1467"/>
      <c r="R73" s="1476"/>
    </row>
    <row r="74" spans="1:18" ht="15">
      <c r="A74" s="58">
        <f>ROW()</f>
        <v>74</v>
      </c>
      <c r="C74" s="1467" t="s">
        <v>2193</v>
      </c>
      <c r="D74" s="1475" t="s">
        <v>2109</v>
      </c>
      <c r="E74" s="1475" t="s">
        <v>2106</v>
      </c>
      <c r="F74" s="1475" t="s">
        <v>2856</v>
      </c>
      <c r="G74" s="1475" t="s">
        <v>2916</v>
      </c>
      <c r="H74" s="1475" t="s">
        <v>2865</v>
      </c>
      <c r="I74" s="1475" t="s">
        <v>2865</v>
      </c>
      <c r="J74" s="1475" t="s">
        <v>2865</v>
      </c>
      <c r="K74" s="1475" t="s">
        <v>2865</v>
      </c>
      <c r="L74" s="1475" t="s">
        <v>2865</v>
      </c>
      <c r="M74" s="1475" t="s">
        <v>2865</v>
      </c>
      <c r="N74" s="1475" t="s">
        <v>2865</v>
      </c>
      <c r="O74" s="1475" t="s">
        <v>2123</v>
      </c>
      <c r="P74" s="1467" t="s">
        <v>2111</v>
      </c>
      <c r="Q74" s="1467"/>
      <c r="R74" s="1476"/>
    </row>
    <row r="75" spans="1:18" ht="15">
      <c r="A75" s="58">
        <f>ROW()</f>
        <v>75</v>
      </c>
      <c r="C75" s="1467" t="s">
        <v>2194</v>
      </c>
      <c r="D75" s="1475" t="s">
        <v>2109</v>
      </c>
      <c r="E75" s="1475" t="s">
        <v>2106</v>
      </c>
      <c r="F75" s="1475" t="s">
        <v>2856</v>
      </c>
      <c r="G75" s="1475" t="s">
        <v>2917</v>
      </c>
      <c r="H75" s="1475" t="s">
        <v>2865</v>
      </c>
      <c r="I75" s="1475" t="s">
        <v>2865</v>
      </c>
      <c r="J75" s="1475" t="s">
        <v>2865</v>
      </c>
      <c r="K75" s="1475" t="s">
        <v>2865</v>
      </c>
      <c r="L75" s="1475" t="s">
        <v>2865</v>
      </c>
      <c r="M75" s="1475" t="s">
        <v>2865</v>
      </c>
      <c r="N75" s="1475" t="s">
        <v>2865</v>
      </c>
      <c r="O75" s="1475" t="s">
        <v>2123</v>
      </c>
      <c r="P75" s="1467" t="s">
        <v>2111</v>
      </c>
      <c r="Q75" s="1467"/>
      <c r="R75" s="1476"/>
    </row>
    <row r="76" spans="1:18" ht="15">
      <c r="A76" s="58">
        <f>ROW()</f>
        <v>76</v>
      </c>
      <c r="C76" s="1467" t="s">
        <v>2195</v>
      </c>
      <c r="D76" s="1475" t="s">
        <v>2109</v>
      </c>
      <c r="E76" s="1475" t="s">
        <v>2106</v>
      </c>
      <c r="F76" s="1475" t="s">
        <v>2856</v>
      </c>
      <c r="G76" s="1475" t="s">
        <v>2918</v>
      </c>
      <c r="H76" s="1475" t="s">
        <v>2865</v>
      </c>
      <c r="I76" s="1475" t="s">
        <v>2865</v>
      </c>
      <c r="J76" s="1475" t="s">
        <v>2865</v>
      </c>
      <c r="K76" s="1475" t="s">
        <v>2868</v>
      </c>
      <c r="L76" s="1475" t="s">
        <v>2919</v>
      </c>
      <c r="M76" s="1475" t="s">
        <v>2920</v>
      </c>
      <c r="N76" s="1475" t="s">
        <v>2868</v>
      </c>
      <c r="O76" s="1475" t="s">
        <v>2110</v>
      </c>
      <c r="P76" s="1467" t="s">
        <v>2111</v>
      </c>
      <c r="Q76" s="1467"/>
      <c r="R76" s="1476"/>
    </row>
    <row r="77" spans="1:18" ht="15">
      <c r="A77" s="58">
        <f>ROW()</f>
        <v>77</v>
      </c>
      <c r="C77" s="1476"/>
      <c r="D77" s="1476"/>
      <c r="E77" s="1476"/>
      <c r="F77" s="1476"/>
      <c r="G77" s="1476"/>
      <c r="H77" s="1476"/>
      <c r="I77" s="1476"/>
      <c r="J77" s="1476"/>
      <c r="K77" s="1476"/>
      <c r="L77" s="1476"/>
      <c r="M77" s="1476"/>
      <c r="N77" s="1476"/>
      <c r="O77" s="1476"/>
      <c r="P77" s="1467" t="s">
        <v>2196</v>
      </c>
      <c r="Q77" s="1467" t="s">
        <v>2824</v>
      </c>
      <c r="R77" s="1467" t="s">
        <v>2197</v>
      </c>
    </row>
    <row r="78" spans="1:18" ht="15">
      <c r="A78" s="58">
        <f>ROW()</f>
        <v>78</v>
      </c>
      <c r="C78" s="1467" t="s">
        <v>2198</v>
      </c>
      <c r="D78" s="1475" t="s">
        <v>2109</v>
      </c>
      <c r="E78" s="1475" t="s">
        <v>2106</v>
      </c>
      <c r="F78" s="1475" t="s">
        <v>2856</v>
      </c>
      <c r="G78" s="1475" t="s">
        <v>2921</v>
      </c>
      <c r="H78" s="1475" t="s">
        <v>2865</v>
      </c>
      <c r="I78" s="1475" t="s">
        <v>2865</v>
      </c>
      <c r="J78" s="1475" t="s">
        <v>2865</v>
      </c>
      <c r="K78" s="1475" t="s">
        <v>2868</v>
      </c>
      <c r="L78" s="1475" t="s">
        <v>2919</v>
      </c>
      <c r="M78" s="1475" t="s">
        <v>2920</v>
      </c>
      <c r="N78" s="1475" t="s">
        <v>2868</v>
      </c>
      <c r="O78" s="1475" t="s">
        <v>2110</v>
      </c>
      <c r="P78" s="1467" t="s">
        <v>2111</v>
      </c>
      <c r="Q78" s="1467"/>
      <c r="R78" s="1476"/>
    </row>
    <row r="79" spans="1:18" ht="15">
      <c r="A79" s="58">
        <f>ROW()</f>
        <v>79</v>
      </c>
      <c r="C79" s="1476"/>
      <c r="D79" s="1476"/>
      <c r="E79" s="1476"/>
      <c r="F79" s="1476"/>
      <c r="G79" s="1476"/>
      <c r="H79" s="1476"/>
      <c r="I79" s="1476"/>
      <c r="J79" s="1476"/>
      <c r="K79" s="1476"/>
      <c r="L79" s="1476"/>
      <c r="M79" s="1476"/>
      <c r="N79" s="1476"/>
      <c r="O79" s="1476"/>
      <c r="P79" s="1467" t="s">
        <v>2196</v>
      </c>
      <c r="Q79" s="1467" t="s">
        <v>2824</v>
      </c>
      <c r="R79" s="1467" t="s">
        <v>2197</v>
      </c>
    </row>
    <row r="80" spans="1:18" ht="15">
      <c r="A80" s="58">
        <f>ROW()</f>
        <v>80</v>
      </c>
      <c r="C80" s="1467" t="s">
        <v>2199</v>
      </c>
      <c r="D80" s="1475" t="s">
        <v>2109</v>
      </c>
      <c r="E80" s="1475" t="s">
        <v>2106</v>
      </c>
      <c r="F80" s="1475" t="s">
        <v>2856</v>
      </c>
      <c r="G80" s="1475" t="s">
        <v>2922</v>
      </c>
      <c r="H80" s="1475" t="s">
        <v>2865</v>
      </c>
      <c r="I80" s="1475" t="s">
        <v>2865</v>
      </c>
      <c r="J80" s="1475" t="s">
        <v>2865</v>
      </c>
      <c r="K80" s="1475" t="s">
        <v>2865</v>
      </c>
      <c r="L80" s="1475" t="s">
        <v>2865</v>
      </c>
      <c r="M80" s="1475" t="s">
        <v>2865</v>
      </c>
      <c r="N80" s="1475" t="s">
        <v>2865</v>
      </c>
      <c r="O80" s="1475" t="s">
        <v>2126</v>
      </c>
      <c r="P80" s="1467" t="s">
        <v>2111</v>
      </c>
      <c r="Q80" s="1467"/>
      <c r="R80" s="1476"/>
    </row>
    <row r="81" spans="1:18" ht="15">
      <c r="A81" s="58">
        <f>ROW()</f>
        <v>81</v>
      </c>
      <c r="C81" s="1467" t="s">
        <v>2200</v>
      </c>
      <c r="D81" s="1475" t="s">
        <v>2109</v>
      </c>
      <c r="E81" s="1475" t="s">
        <v>2106</v>
      </c>
      <c r="F81" s="1475" t="s">
        <v>2856</v>
      </c>
      <c r="G81" s="1475" t="s">
        <v>2923</v>
      </c>
      <c r="H81" s="1475" t="s">
        <v>2865</v>
      </c>
      <c r="I81" s="1475" t="s">
        <v>2865</v>
      </c>
      <c r="J81" s="1475" t="s">
        <v>2865</v>
      </c>
      <c r="K81" s="1475" t="s">
        <v>2865</v>
      </c>
      <c r="L81" s="1475" t="s">
        <v>2865</v>
      </c>
      <c r="M81" s="1475" t="s">
        <v>2865</v>
      </c>
      <c r="N81" s="1475" t="s">
        <v>2865</v>
      </c>
      <c r="O81" s="1475" t="s">
        <v>2126</v>
      </c>
      <c r="P81" s="1467" t="s">
        <v>2111</v>
      </c>
      <c r="Q81" s="1467"/>
      <c r="R81" s="1476"/>
    </row>
    <row r="82" spans="1:18" ht="15">
      <c r="A82" s="58">
        <f>ROW()</f>
        <v>82</v>
      </c>
      <c r="C82" s="1467" t="s">
        <v>2201</v>
      </c>
      <c r="D82" s="1475" t="s">
        <v>2133</v>
      </c>
      <c r="E82" s="1475" t="s">
        <v>2106</v>
      </c>
      <c r="F82" s="1475" t="s">
        <v>2856</v>
      </c>
      <c r="G82" s="1475" t="s">
        <v>2924</v>
      </c>
      <c r="H82" s="1475" t="s">
        <v>2865</v>
      </c>
      <c r="I82" s="1475" t="s">
        <v>2865</v>
      </c>
      <c r="J82" s="1475" t="s">
        <v>2865</v>
      </c>
      <c r="K82" s="1475" t="s">
        <v>2865</v>
      </c>
      <c r="L82" s="1475" t="s">
        <v>2865</v>
      </c>
      <c r="M82" s="1475" t="s">
        <v>2865</v>
      </c>
      <c r="N82" s="1475" t="s">
        <v>2865</v>
      </c>
      <c r="O82" s="1475" t="s">
        <v>2123</v>
      </c>
      <c r="P82" s="1467" t="s">
        <v>2111</v>
      </c>
      <c r="Q82" s="1467"/>
      <c r="R82" s="1476"/>
    </row>
    <row r="83" spans="1:18" ht="15">
      <c r="A83" s="58">
        <f>ROW()</f>
        <v>83</v>
      </c>
      <c r="C83" s="1467" t="s">
        <v>2202</v>
      </c>
      <c r="D83" s="1475" t="s">
        <v>2133</v>
      </c>
      <c r="E83" s="1475" t="s">
        <v>2106</v>
      </c>
      <c r="F83" s="1475" t="s">
        <v>2856</v>
      </c>
      <c r="G83" s="1475" t="s">
        <v>2925</v>
      </c>
      <c r="H83" s="1475" t="s">
        <v>2865</v>
      </c>
      <c r="I83" s="1475" t="s">
        <v>2865</v>
      </c>
      <c r="J83" s="1475" t="s">
        <v>2865</v>
      </c>
      <c r="K83" s="1475" t="s">
        <v>2865</v>
      </c>
      <c r="L83" s="1475" t="s">
        <v>2865</v>
      </c>
      <c r="M83" s="1475" t="s">
        <v>2865</v>
      </c>
      <c r="N83" s="1475" t="s">
        <v>2865</v>
      </c>
      <c r="O83" s="1475" t="s">
        <v>2126</v>
      </c>
      <c r="P83" s="1467" t="s">
        <v>2111</v>
      </c>
      <c r="Q83" s="1467"/>
      <c r="R83" s="1476"/>
    </row>
    <row r="84" spans="1:18" ht="15">
      <c r="A84" s="58">
        <f>ROW()</f>
        <v>84</v>
      </c>
      <c r="C84" s="1467" t="s">
        <v>2203</v>
      </c>
      <c r="D84" s="1475" t="s">
        <v>2109</v>
      </c>
      <c r="E84" s="1475" t="s">
        <v>2106</v>
      </c>
      <c r="F84" s="1475" t="s">
        <v>2856</v>
      </c>
      <c r="G84" s="1475" t="s">
        <v>2926</v>
      </c>
      <c r="H84" s="1475" t="s">
        <v>2865</v>
      </c>
      <c r="I84" s="1475" t="s">
        <v>2865</v>
      </c>
      <c r="J84" s="1475" t="s">
        <v>2865</v>
      </c>
      <c r="K84" s="1475" t="s">
        <v>2865</v>
      </c>
      <c r="L84" s="1475" t="s">
        <v>2865</v>
      </c>
      <c r="M84" s="1475" t="s">
        <v>2865</v>
      </c>
      <c r="N84" s="1475" t="s">
        <v>2865</v>
      </c>
      <c r="O84" s="1475" t="s">
        <v>2123</v>
      </c>
      <c r="P84" s="1467" t="s">
        <v>2111</v>
      </c>
      <c r="Q84" s="1467"/>
      <c r="R84" s="1476"/>
    </row>
    <row r="85" spans="1:18" ht="15">
      <c r="A85" s="58">
        <f>ROW()</f>
        <v>85</v>
      </c>
      <c r="C85" s="1467" t="s">
        <v>2204</v>
      </c>
      <c r="D85" s="1475" t="s">
        <v>2109</v>
      </c>
      <c r="E85" s="1475" t="s">
        <v>2106</v>
      </c>
      <c r="F85" s="1475" t="s">
        <v>2856</v>
      </c>
      <c r="G85" s="1475" t="s">
        <v>2927</v>
      </c>
      <c r="H85" s="1475" t="s">
        <v>2865</v>
      </c>
      <c r="I85" s="1475" t="s">
        <v>2865</v>
      </c>
      <c r="J85" s="1475" t="s">
        <v>2865</v>
      </c>
      <c r="K85" s="1475" t="s">
        <v>2865</v>
      </c>
      <c r="L85" s="1475" t="s">
        <v>2865</v>
      </c>
      <c r="M85" s="1475" t="s">
        <v>2868</v>
      </c>
      <c r="N85" s="1475" t="s">
        <v>2865</v>
      </c>
      <c r="O85" s="1475" t="s">
        <v>2126</v>
      </c>
      <c r="P85" s="1467" t="s">
        <v>2111</v>
      </c>
      <c r="Q85" s="1467"/>
      <c r="R85" s="1476"/>
    </row>
    <row r="86" spans="1:18" ht="15">
      <c r="A86" s="58">
        <f>ROW()</f>
        <v>86</v>
      </c>
      <c r="C86" s="1467" t="s">
        <v>2205</v>
      </c>
      <c r="D86" s="1475" t="s">
        <v>2109</v>
      </c>
      <c r="E86" s="1475" t="s">
        <v>2106</v>
      </c>
      <c r="F86" s="1475" t="s">
        <v>2856</v>
      </c>
      <c r="G86" s="1475" t="s">
        <v>2928</v>
      </c>
      <c r="H86" s="1475" t="s">
        <v>2911</v>
      </c>
      <c r="I86" s="1475" t="s">
        <v>2865</v>
      </c>
      <c r="J86" s="1475" t="s">
        <v>2865</v>
      </c>
      <c r="K86" s="1475" t="s">
        <v>2865</v>
      </c>
      <c r="L86" s="1475" t="s">
        <v>2865</v>
      </c>
      <c r="M86" s="1475" t="s">
        <v>2873</v>
      </c>
      <c r="N86" s="1475" t="s">
        <v>2865</v>
      </c>
      <c r="O86" s="1475" t="s">
        <v>2126</v>
      </c>
      <c r="P86" s="1467" t="s">
        <v>2111</v>
      </c>
      <c r="Q86" s="1467"/>
      <c r="R86" s="1476"/>
    </row>
    <row r="87" spans="1:18" ht="15">
      <c r="A87" s="58">
        <f>ROW()</f>
        <v>87</v>
      </c>
      <c r="C87" s="1467" t="s">
        <v>2206</v>
      </c>
      <c r="D87" s="1475" t="s">
        <v>2109</v>
      </c>
      <c r="E87" s="1475" t="s">
        <v>2106</v>
      </c>
      <c r="F87" s="1475" t="s">
        <v>2856</v>
      </c>
      <c r="G87" s="1475" t="s">
        <v>2929</v>
      </c>
      <c r="H87" s="1475" t="s">
        <v>2865</v>
      </c>
      <c r="I87" s="1475" t="s">
        <v>2865</v>
      </c>
      <c r="J87" s="1475" t="s">
        <v>2865</v>
      </c>
      <c r="K87" s="1475" t="s">
        <v>2865</v>
      </c>
      <c r="L87" s="1475" t="s">
        <v>2865</v>
      </c>
      <c r="M87" s="1475" t="s">
        <v>2873</v>
      </c>
      <c r="N87" s="1475" t="s">
        <v>2865</v>
      </c>
      <c r="O87" s="1475" t="s">
        <v>2123</v>
      </c>
      <c r="P87" s="1467" t="s">
        <v>2111</v>
      </c>
      <c r="Q87" s="1467"/>
      <c r="R87" s="1476"/>
    </row>
    <row r="88" spans="1:18" ht="15">
      <c r="A88" s="58">
        <f>ROW()</f>
        <v>88</v>
      </c>
      <c r="C88" s="1467" t="s">
        <v>2207</v>
      </c>
      <c r="D88" s="1475" t="s">
        <v>2109</v>
      </c>
      <c r="E88" s="1475" t="s">
        <v>2106</v>
      </c>
      <c r="F88" s="1475" t="s">
        <v>2856</v>
      </c>
      <c r="G88" s="1475" t="s">
        <v>2929</v>
      </c>
      <c r="H88" s="1475" t="s">
        <v>2865</v>
      </c>
      <c r="I88" s="1475" t="s">
        <v>2865</v>
      </c>
      <c r="J88" s="1475" t="s">
        <v>2865</v>
      </c>
      <c r="K88" s="1475" t="s">
        <v>2865</v>
      </c>
      <c r="L88" s="1475" t="s">
        <v>2865</v>
      </c>
      <c r="M88" s="1475" t="s">
        <v>2865</v>
      </c>
      <c r="N88" s="1475" t="s">
        <v>2865</v>
      </c>
      <c r="O88" s="1475" t="s">
        <v>2123</v>
      </c>
      <c r="P88" s="1467" t="s">
        <v>2111</v>
      </c>
      <c r="Q88" s="1467"/>
      <c r="R88" s="1476"/>
    </row>
    <row r="89" spans="1:18" ht="15">
      <c r="A89" s="58">
        <f>ROW()</f>
        <v>89</v>
      </c>
      <c r="C89" s="1467" t="s">
        <v>2208</v>
      </c>
      <c r="D89" s="1475" t="s">
        <v>2109</v>
      </c>
      <c r="E89" s="1475" t="s">
        <v>2106</v>
      </c>
      <c r="F89" s="1475" t="s">
        <v>2856</v>
      </c>
      <c r="G89" s="1475" t="s">
        <v>2930</v>
      </c>
      <c r="H89" s="1475" t="s">
        <v>2931</v>
      </c>
      <c r="I89" s="1475" t="s">
        <v>2865</v>
      </c>
      <c r="J89" s="1475" t="s">
        <v>2865</v>
      </c>
      <c r="K89" s="1475" t="s">
        <v>2868</v>
      </c>
      <c r="L89" s="1475" t="s">
        <v>2932</v>
      </c>
      <c r="M89" s="1475" t="s">
        <v>2870</v>
      </c>
      <c r="N89" s="1475" t="s">
        <v>2870</v>
      </c>
      <c r="O89" s="1475" t="s">
        <v>2110</v>
      </c>
      <c r="P89" s="1467" t="s">
        <v>2111</v>
      </c>
      <c r="Q89" s="1467"/>
      <c r="R89" s="1476"/>
    </row>
    <row r="90" spans="1:18" ht="75">
      <c r="A90" s="58">
        <f>ROW()</f>
        <v>90</v>
      </c>
      <c r="C90" s="1476"/>
      <c r="D90" s="1476"/>
      <c r="E90" s="1476"/>
      <c r="F90" s="1476"/>
      <c r="G90" s="1476"/>
      <c r="H90" s="1476"/>
      <c r="I90" s="1476"/>
      <c r="J90" s="1476"/>
      <c r="K90" s="1476"/>
      <c r="L90" s="1476"/>
      <c r="M90" s="1476"/>
      <c r="N90" s="1476"/>
      <c r="O90" s="1476"/>
      <c r="P90" s="1467" t="s">
        <v>2209</v>
      </c>
      <c r="Q90" s="1467" t="s">
        <v>2829</v>
      </c>
      <c r="R90" s="1467" t="s">
        <v>2210</v>
      </c>
    </row>
    <row r="91" spans="1:18" ht="15">
      <c r="A91" s="58">
        <f>ROW()</f>
        <v>91</v>
      </c>
      <c r="C91" s="1467" t="s">
        <v>2211</v>
      </c>
      <c r="D91" s="1475" t="s">
        <v>2133</v>
      </c>
      <c r="E91" s="1475" t="s">
        <v>2106</v>
      </c>
      <c r="F91" s="1475" t="s">
        <v>2856</v>
      </c>
      <c r="G91" s="1475" t="s">
        <v>2933</v>
      </c>
      <c r="H91" s="1475" t="s">
        <v>2865</v>
      </c>
      <c r="I91" s="1475" t="s">
        <v>2865</v>
      </c>
      <c r="J91" s="1475" t="s">
        <v>2865</v>
      </c>
      <c r="K91" s="1475" t="s">
        <v>2865</v>
      </c>
      <c r="L91" s="1475" t="s">
        <v>2865</v>
      </c>
      <c r="M91" s="1475" t="s">
        <v>2868</v>
      </c>
      <c r="N91" s="1475" t="s">
        <v>2865</v>
      </c>
      <c r="O91" s="1475" t="s">
        <v>2126</v>
      </c>
      <c r="P91" s="1467" t="s">
        <v>2111</v>
      </c>
      <c r="Q91" s="1467"/>
      <c r="R91" s="1476"/>
    </row>
    <row r="92" spans="1:18" ht="15">
      <c r="A92" s="58">
        <f>ROW()</f>
        <v>92</v>
      </c>
      <c r="C92" s="1467" t="s">
        <v>2212</v>
      </c>
      <c r="D92" s="1475" t="s">
        <v>2133</v>
      </c>
      <c r="E92" s="1475" t="s">
        <v>2106</v>
      </c>
      <c r="F92" s="1475" t="s">
        <v>2856</v>
      </c>
      <c r="G92" s="1475" t="s">
        <v>2934</v>
      </c>
      <c r="H92" s="1475" t="s">
        <v>2865</v>
      </c>
      <c r="I92" s="1475" t="s">
        <v>2865</v>
      </c>
      <c r="J92" s="1475" t="s">
        <v>2865</v>
      </c>
      <c r="K92" s="1475" t="s">
        <v>2865</v>
      </c>
      <c r="L92" s="1475" t="s">
        <v>2865</v>
      </c>
      <c r="M92" s="1475" t="s">
        <v>2865</v>
      </c>
      <c r="N92" s="1475" t="s">
        <v>2865</v>
      </c>
      <c r="O92" s="1475" t="s">
        <v>2123</v>
      </c>
      <c r="P92" s="1467" t="s">
        <v>2111</v>
      </c>
      <c r="Q92" s="1467"/>
      <c r="R92" s="1476"/>
    </row>
    <row r="93" spans="1:18" ht="15">
      <c r="A93" s="58">
        <f>ROW()</f>
        <v>93</v>
      </c>
      <c r="C93" s="1467" t="s">
        <v>2213</v>
      </c>
      <c r="D93" s="1475" t="s">
        <v>2133</v>
      </c>
      <c r="E93" s="1475" t="s">
        <v>2106</v>
      </c>
      <c r="F93" s="1475" t="s">
        <v>2856</v>
      </c>
      <c r="G93" s="1475" t="s">
        <v>2935</v>
      </c>
      <c r="H93" s="1475" t="s">
        <v>2865</v>
      </c>
      <c r="I93" s="1475" t="s">
        <v>2865</v>
      </c>
      <c r="J93" s="1475" t="s">
        <v>2865</v>
      </c>
      <c r="K93" s="1475" t="s">
        <v>2865</v>
      </c>
      <c r="L93" s="1475" t="s">
        <v>2865</v>
      </c>
      <c r="M93" s="1475" t="s">
        <v>2865</v>
      </c>
      <c r="N93" s="1475" t="s">
        <v>2865</v>
      </c>
      <c r="O93" s="1475" t="s">
        <v>2123</v>
      </c>
      <c r="P93" s="1467" t="s">
        <v>2111</v>
      </c>
      <c r="Q93" s="1467"/>
      <c r="R93" s="1476"/>
    </row>
    <row r="94" spans="1:18" ht="15">
      <c r="A94" s="58">
        <f>ROW()</f>
        <v>94</v>
      </c>
      <c r="C94" s="1467" t="s">
        <v>2214</v>
      </c>
      <c r="D94" s="1475" t="s">
        <v>2109</v>
      </c>
      <c r="E94" s="1475" t="s">
        <v>2106</v>
      </c>
      <c r="F94" s="1475" t="s">
        <v>2856</v>
      </c>
      <c r="G94" s="1475" t="s">
        <v>2936</v>
      </c>
      <c r="H94" s="1475" t="s">
        <v>2865</v>
      </c>
      <c r="I94" s="1475" t="s">
        <v>2865</v>
      </c>
      <c r="J94" s="1475" t="s">
        <v>2865</v>
      </c>
      <c r="K94" s="1475" t="s">
        <v>2865</v>
      </c>
      <c r="L94" s="1475" t="s">
        <v>2865</v>
      </c>
      <c r="M94" s="1475" t="s">
        <v>2865</v>
      </c>
      <c r="N94" s="1475" t="s">
        <v>2865</v>
      </c>
      <c r="O94" s="1475" t="s">
        <v>2123</v>
      </c>
      <c r="P94" s="1467" t="s">
        <v>2111</v>
      </c>
      <c r="Q94" s="1467"/>
      <c r="R94" s="1476"/>
    </row>
    <row r="95" spans="1:18" ht="15">
      <c r="A95" s="58">
        <f>ROW()</f>
        <v>95</v>
      </c>
      <c r="C95" s="1467" t="s">
        <v>2215</v>
      </c>
      <c r="D95" s="1475" t="s">
        <v>2109</v>
      </c>
      <c r="E95" s="1475" t="s">
        <v>2106</v>
      </c>
      <c r="F95" s="1475" t="s">
        <v>2856</v>
      </c>
      <c r="G95" s="1475" t="s">
        <v>2937</v>
      </c>
      <c r="H95" s="1475" t="s">
        <v>2865</v>
      </c>
      <c r="I95" s="1475" t="s">
        <v>2865</v>
      </c>
      <c r="J95" s="1475" t="s">
        <v>2865</v>
      </c>
      <c r="K95" s="1475" t="s">
        <v>2865</v>
      </c>
      <c r="L95" s="1475" t="s">
        <v>2865</v>
      </c>
      <c r="M95" s="1475" t="s">
        <v>2920</v>
      </c>
      <c r="N95" s="1475" t="s">
        <v>2865</v>
      </c>
      <c r="O95" s="1475" t="s">
        <v>2126</v>
      </c>
      <c r="P95" s="1467" t="s">
        <v>2111</v>
      </c>
      <c r="Q95" s="1467"/>
      <c r="R95" s="1476"/>
    </row>
    <row r="96" spans="1:18" ht="15">
      <c r="A96" s="58">
        <f>ROW()</f>
        <v>96</v>
      </c>
      <c r="C96" s="1467" t="s">
        <v>2216</v>
      </c>
      <c r="D96" s="1475" t="s">
        <v>2109</v>
      </c>
      <c r="E96" s="1475" t="s">
        <v>2106</v>
      </c>
      <c r="F96" s="1475" t="s">
        <v>2856</v>
      </c>
      <c r="G96" s="1475" t="s">
        <v>2938</v>
      </c>
      <c r="H96" s="1475" t="s">
        <v>2865</v>
      </c>
      <c r="I96" s="1475" t="s">
        <v>2865</v>
      </c>
      <c r="J96" s="1475" t="s">
        <v>2865</v>
      </c>
      <c r="K96" s="1475" t="s">
        <v>2865</v>
      </c>
      <c r="L96" s="1475" t="s">
        <v>2865</v>
      </c>
      <c r="M96" s="1475" t="s">
        <v>2885</v>
      </c>
      <c r="N96" s="1475" t="s">
        <v>2865</v>
      </c>
      <c r="O96" s="1475" t="s">
        <v>2126</v>
      </c>
      <c r="P96" s="1467" t="s">
        <v>2111</v>
      </c>
      <c r="Q96" s="1467"/>
      <c r="R96" s="1476"/>
    </row>
    <row r="97" spans="1:18" ht="15">
      <c r="A97" s="58">
        <f>ROW()</f>
        <v>97</v>
      </c>
      <c r="C97" s="1467" t="s">
        <v>2217</v>
      </c>
      <c r="D97" s="1475" t="s">
        <v>2109</v>
      </c>
      <c r="E97" s="1475" t="s">
        <v>2106</v>
      </c>
      <c r="F97" s="1475" t="s">
        <v>2856</v>
      </c>
      <c r="G97" s="1475" t="s">
        <v>2889</v>
      </c>
      <c r="H97" s="1475" t="s">
        <v>2865</v>
      </c>
      <c r="I97" s="1475" t="s">
        <v>2865</v>
      </c>
      <c r="J97" s="1475" t="s">
        <v>2865</v>
      </c>
      <c r="K97" s="1475" t="s">
        <v>2865</v>
      </c>
      <c r="L97" s="1475" t="s">
        <v>2865</v>
      </c>
      <c r="M97" s="1475" t="s">
        <v>2865</v>
      </c>
      <c r="N97" s="1475" t="s">
        <v>2865</v>
      </c>
      <c r="O97" s="1475" t="s">
        <v>2126</v>
      </c>
      <c r="P97" s="1467" t="s">
        <v>2111</v>
      </c>
      <c r="Q97" s="1467"/>
      <c r="R97" s="1476"/>
    </row>
    <row r="98" spans="1:18" ht="15">
      <c r="A98" s="58">
        <f>ROW()</f>
        <v>98</v>
      </c>
      <c r="C98" s="1467" t="s">
        <v>2218</v>
      </c>
      <c r="D98" s="1475" t="s">
        <v>2133</v>
      </c>
      <c r="E98" s="1475" t="s">
        <v>2106</v>
      </c>
      <c r="F98" s="1475" t="s">
        <v>2856</v>
      </c>
      <c r="G98" s="1475" t="s">
        <v>2939</v>
      </c>
      <c r="H98" s="1475" t="s">
        <v>2865</v>
      </c>
      <c r="I98" s="1475" t="s">
        <v>2865</v>
      </c>
      <c r="J98" s="1475" t="s">
        <v>2865</v>
      </c>
      <c r="K98" s="1475" t="s">
        <v>2865</v>
      </c>
      <c r="L98" s="1475" t="s">
        <v>2865</v>
      </c>
      <c r="M98" s="1475" t="s">
        <v>2865</v>
      </c>
      <c r="N98" s="1475" t="s">
        <v>2865</v>
      </c>
      <c r="O98" s="1475" t="s">
        <v>2123</v>
      </c>
      <c r="P98" s="1467" t="s">
        <v>2111</v>
      </c>
      <c r="Q98" s="1467"/>
      <c r="R98" s="1476"/>
    </row>
    <row r="99" spans="1:18" ht="15">
      <c r="A99" s="58">
        <f>ROW()</f>
        <v>99</v>
      </c>
      <c r="C99" s="1467" t="s">
        <v>2219</v>
      </c>
      <c r="D99" s="1475" t="s">
        <v>2133</v>
      </c>
      <c r="E99" s="1475" t="s">
        <v>2106</v>
      </c>
      <c r="F99" s="1475" t="s">
        <v>2856</v>
      </c>
      <c r="G99" s="1475" t="s">
        <v>2865</v>
      </c>
      <c r="H99" s="1475" t="s">
        <v>2865</v>
      </c>
      <c r="I99" s="1475" t="s">
        <v>2865</v>
      </c>
      <c r="J99" s="1475" t="s">
        <v>2865</v>
      </c>
      <c r="K99" s="1475" t="s">
        <v>2865</v>
      </c>
      <c r="L99" s="1475" t="s">
        <v>2865</v>
      </c>
      <c r="M99" s="1475" t="s">
        <v>2865</v>
      </c>
      <c r="N99" s="1475" t="s">
        <v>2865</v>
      </c>
      <c r="O99" s="1475" t="s">
        <v>2126</v>
      </c>
      <c r="P99" s="1476"/>
      <c r="Q99" s="1467"/>
      <c r="R99" s="1476"/>
    </row>
    <row r="100" spans="1:18" ht="15">
      <c r="A100" s="58">
        <f>ROW()</f>
        <v>100</v>
      </c>
      <c r="C100" s="1467" t="s">
        <v>2220</v>
      </c>
      <c r="D100" s="1475" t="s">
        <v>2109</v>
      </c>
      <c r="E100" s="1475" t="s">
        <v>2106</v>
      </c>
      <c r="F100" s="1475" t="s">
        <v>2856</v>
      </c>
      <c r="G100" s="1475" t="s">
        <v>2940</v>
      </c>
      <c r="H100" s="1475" t="s">
        <v>2865</v>
      </c>
      <c r="I100" s="1475" t="s">
        <v>2865</v>
      </c>
      <c r="J100" s="1475" t="s">
        <v>2865</v>
      </c>
      <c r="K100" s="1475" t="s">
        <v>2865</v>
      </c>
      <c r="L100" s="1475" t="s">
        <v>2865</v>
      </c>
      <c r="M100" s="1475" t="s">
        <v>2865</v>
      </c>
      <c r="N100" s="1475" t="s">
        <v>2865</v>
      </c>
      <c r="O100" s="1475" t="s">
        <v>2123</v>
      </c>
      <c r="P100" s="1467" t="s">
        <v>2111</v>
      </c>
      <c r="Q100" s="1467"/>
      <c r="R100" s="1476"/>
    </row>
    <row r="101" spans="1:18" ht="15">
      <c r="A101" s="58">
        <f>ROW()</f>
        <v>101</v>
      </c>
      <c r="C101" s="1467" t="s">
        <v>2221</v>
      </c>
      <c r="D101" s="1475" t="s">
        <v>2109</v>
      </c>
      <c r="E101" s="1475" t="s">
        <v>2106</v>
      </c>
      <c r="F101" s="1475" t="s">
        <v>2856</v>
      </c>
      <c r="G101" s="1475" t="s">
        <v>2941</v>
      </c>
      <c r="H101" s="1475" t="s">
        <v>2865</v>
      </c>
      <c r="I101" s="1475" t="s">
        <v>2865</v>
      </c>
      <c r="J101" s="1475" t="s">
        <v>2865</v>
      </c>
      <c r="K101" s="1475" t="s">
        <v>2865</v>
      </c>
      <c r="L101" s="1475" t="s">
        <v>2865</v>
      </c>
      <c r="M101" s="1475" t="s">
        <v>2865</v>
      </c>
      <c r="N101" s="1475" t="s">
        <v>2865</v>
      </c>
      <c r="O101" s="1475" t="s">
        <v>2123</v>
      </c>
      <c r="P101" s="1467" t="s">
        <v>2111</v>
      </c>
      <c r="Q101" s="1467"/>
      <c r="R101" s="1476"/>
    </row>
    <row r="102" spans="1:18" ht="15">
      <c r="A102" s="58">
        <f>ROW()</f>
        <v>102</v>
      </c>
      <c r="C102" s="1467" t="s">
        <v>2222</v>
      </c>
      <c r="D102" s="1475" t="s">
        <v>2109</v>
      </c>
      <c r="E102" s="1475" t="s">
        <v>2106</v>
      </c>
      <c r="F102" s="1475" t="s">
        <v>2856</v>
      </c>
      <c r="G102" s="1475" t="s">
        <v>2942</v>
      </c>
      <c r="H102" s="1475" t="s">
        <v>2865</v>
      </c>
      <c r="I102" s="1475" t="s">
        <v>2865</v>
      </c>
      <c r="J102" s="1475" t="s">
        <v>2865</v>
      </c>
      <c r="K102" s="1475" t="s">
        <v>2865</v>
      </c>
      <c r="L102" s="1475" t="s">
        <v>2865</v>
      </c>
      <c r="M102" s="1475" t="s">
        <v>2868</v>
      </c>
      <c r="N102" s="1475" t="s">
        <v>2865</v>
      </c>
      <c r="O102" s="1475" t="s">
        <v>2123</v>
      </c>
      <c r="P102" s="1467" t="s">
        <v>2111</v>
      </c>
      <c r="Q102" s="1467"/>
      <c r="R102" s="1476"/>
    </row>
    <row r="103" spans="1:18" ht="15">
      <c r="A103" s="58">
        <f>ROW()</f>
        <v>103</v>
      </c>
      <c r="C103" s="1467" t="s">
        <v>2223</v>
      </c>
      <c r="D103" s="1475" t="s">
        <v>2109</v>
      </c>
      <c r="E103" s="1475" t="s">
        <v>2106</v>
      </c>
      <c r="F103" s="1475" t="s">
        <v>2856</v>
      </c>
      <c r="G103" s="1475" t="s">
        <v>2943</v>
      </c>
      <c r="H103" s="1475" t="s">
        <v>2865</v>
      </c>
      <c r="I103" s="1475" t="s">
        <v>2865</v>
      </c>
      <c r="J103" s="1475" t="s">
        <v>2865</v>
      </c>
      <c r="K103" s="1475" t="s">
        <v>2865</v>
      </c>
      <c r="L103" s="1475" t="s">
        <v>2865</v>
      </c>
      <c r="M103" s="1475" t="s">
        <v>2868</v>
      </c>
      <c r="N103" s="1475" t="s">
        <v>2865</v>
      </c>
      <c r="O103" s="1475" t="s">
        <v>2123</v>
      </c>
      <c r="P103" s="1467" t="s">
        <v>2111</v>
      </c>
      <c r="Q103" s="1467"/>
      <c r="R103" s="1476"/>
    </row>
    <row r="104" spans="1:18" ht="15">
      <c r="A104" s="58">
        <f>ROW()</f>
        <v>104</v>
      </c>
      <c r="C104" s="1467" t="s">
        <v>2224</v>
      </c>
      <c r="D104" s="1475" t="s">
        <v>2109</v>
      </c>
      <c r="E104" s="1475" t="s">
        <v>2106</v>
      </c>
      <c r="F104" s="1475" t="s">
        <v>2856</v>
      </c>
      <c r="G104" s="1475" t="s">
        <v>2944</v>
      </c>
      <c r="H104" s="1475" t="s">
        <v>2931</v>
      </c>
      <c r="I104" s="1475" t="s">
        <v>2865</v>
      </c>
      <c r="J104" s="1475" t="s">
        <v>2865</v>
      </c>
      <c r="K104" s="1475" t="s">
        <v>2865</v>
      </c>
      <c r="L104" s="1475" t="s">
        <v>2865</v>
      </c>
      <c r="M104" s="1475" t="s">
        <v>2873</v>
      </c>
      <c r="N104" s="1475" t="s">
        <v>2865</v>
      </c>
      <c r="O104" s="1475" t="s">
        <v>2110</v>
      </c>
      <c r="P104" s="1467" t="s">
        <v>2111</v>
      </c>
      <c r="Q104" s="1467"/>
      <c r="R104" s="1476"/>
    </row>
    <row r="105" spans="1:18" ht="45">
      <c r="A105" s="58">
        <f>ROW()</f>
        <v>105</v>
      </c>
      <c r="C105" s="1476"/>
      <c r="D105" s="1476"/>
      <c r="E105" s="1476"/>
      <c r="F105" s="1476"/>
      <c r="G105" s="1476"/>
      <c r="H105" s="1476"/>
      <c r="I105" s="1476"/>
      <c r="J105" s="1476"/>
      <c r="K105" s="1476"/>
      <c r="L105" s="1476"/>
      <c r="M105" s="1476"/>
      <c r="N105" s="1476"/>
      <c r="O105" s="1476"/>
      <c r="P105" s="1467" t="s">
        <v>2225</v>
      </c>
      <c r="Q105" s="1467" t="s">
        <v>2830</v>
      </c>
      <c r="R105" s="1467" t="s">
        <v>2226</v>
      </c>
    </row>
    <row r="106" spans="1:18" ht="15">
      <c r="A106" s="58">
        <f>ROW()</f>
        <v>106</v>
      </c>
      <c r="C106" s="1467" t="s">
        <v>2227</v>
      </c>
      <c r="D106" s="1475" t="s">
        <v>2109</v>
      </c>
      <c r="E106" s="1475" t="s">
        <v>2106</v>
      </c>
      <c r="F106" s="1475" t="s">
        <v>2856</v>
      </c>
      <c r="G106" s="1475" t="s">
        <v>2911</v>
      </c>
      <c r="H106" s="1475" t="s">
        <v>2865</v>
      </c>
      <c r="I106" s="1475" t="s">
        <v>2865</v>
      </c>
      <c r="J106" s="1475" t="s">
        <v>2865</v>
      </c>
      <c r="K106" s="1475" t="s">
        <v>2865</v>
      </c>
      <c r="L106" s="1475" t="s">
        <v>2865</v>
      </c>
      <c r="M106" s="1475" t="s">
        <v>2873</v>
      </c>
      <c r="N106" s="1475" t="s">
        <v>2865</v>
      </c>
      <c r="O106" s="1475" t="s">
        <v>2126</v>
      </c>
      <c r="P106" s="1467" t="s">
        <v>2111</v>
      </c>
      <c r="Q106" s="1467"/>
      <c r="R106" s="1476"/>
    </row>
    <row r="107" spans="1:18" ht="15">
      <c r="A107" s="58">
        <f>ROW()</f>
        <v>107</v>
      </c>
      <c r="C107" s="1467" t="s">
        <v>2228</v>
      </c>
      <c r="D107" s="1475" t="s">
        <v>2109</v>
      </c>
      <c r="E107" s="1475" t="s">
        <v>2106</v>
      </c>
      <c r="F107" s="1475" t="s">
        <v>2856</v>
      </c>
      <c r="G107" s="1475" t="s">
        <v>2922</v>
      </c>
      <c r="H107" s="1475" t="s">
        <v>2865</v>
      </c>
      <c r="I107" s="1475" t="s">
        <v>2865</v>
      </c>
      <c r="J107" s="1475" t="s">
        <v>2865</v>
      </c>
      <c r="K107" s="1475" t="s">
        <v>2865</v>
      </c>
      <c r="L107" s="1475" t="s">
        <v>2865</v>
      </c>
      <c r="M107" s="1475" t="s">
        <v>2865</v>
      </c>
      <c r="N107" s="1475" t="s">
        <v>2865</v>
      </c>
      <c r="O107" s="1475" t="s">
        <v>2126</v>
      </c>
      <c r="P107" s="1467" t="s">
        <v>2111</v>
      </c>
      <c r="Q107" s="1467"/>
      <c r="R107" s="1476"/>
    </row>
    <row r="108" spans="1:18" ht="15">
      <c r="A108" s="58">
        <f>ROW()</f>
        <v>108</v>
      </c>
      <c r="C108" s="1467" t="s">
        <v>2229</v>
      </c>
      <c r="D108" s="1475" t="s">
        <v>2109</v>
      </c>
      <c r="E108" s="1475" t="s">
        <v>2106</v>
      </c>
      <c r="F108" s="1475" t="s">
        <v>2856</v>
      </c>
      <c r="G108" s="1475" t="s">
        <v>2945</v>
      </c>
      <c r="H108" s="1475" t="s">
        <v>2865</v>
      </c>
      <c r="I108" s="1475" t="s">
        <v>2865</v>
      </c>
      <c r="J108" s="1475" t="s">
        <v>2865</v>
      </c>
      <c r="K108" s="1475" t="s">
        <v>2865</v>
      </c>
      <c r="L108" s="1475" t="s">
        <v>2865</v>
      </c>
      <c r="M108" s="1475" t="s">
        <v>2865</v>
      </c>
      <c r="N108" s="1475" t="s">
        <v>2865</v>
      </c>
      <c r="O108" s="1475" t="s">
        <v>2126</v>
      </c>
      <c r="P108" s="1467" t="s">
        <v>2111</v>
      </c>
      <c r="Q108" s="1467"/>
      <c r="R108" s="1476"/>
    </row>
    <row r="109" spans="1:18" ht="15">
      <c r="A109" s="58">
        <f>ROW()</f>
        <v>109</v>
      </c>
      <c r="C109" s="1467" t="s">
        <v>2230</v>
      </c>
      <c r="D109" s="1475" t="s">
        <v>2109</v>
      </c>
      <c r="E109" s="1475" t="s">
        <v>2106</v>
      </c>
      <c r="F109" s="1475" t="s">
        <v>2856</v>
      </c>
      <c r="G109" s="1475" t="s">
        <v>2946</v>
      </c>
      <c r="H109" s="1475" t="s">
        <v>2865</v>
      </c>
      <c r="I109" s="1475" t="s">
        <v>2865</v>
      </c>
      <c r="J109" s="1475" t="s">
        <v>2865</v>
      </c>
      <c r="K109" s="1475" t="s">
        <v>2865</v>
      </c>
      <c r="L109" s="1475" t="s">
        <v>2865</v>
      </c>
      <c r="M109" s="1475" t="s">
        <v>2865</v>
      </c>
      <c r="N109" s="1475" t="s">
        <v>2865</v>
      </c>
      <c r="O109" s="1475" t="s">
        <v>2126</v>
      </c>
      <c r="P109" s="1467" t="s">
        <v>2111</v>
      </c>
      <c r="Q109" s="1467"/>
      <c r="R109" s="1476"/>
    </row>
    <row r="110" spans="1:18" ht="15">
      <c r="A110" s="58">
        <f>ROW()</f>
        <v>110</v>
      </c>
      <c r="C110" s="1467" t="s">
        <v>2231</v>
      </c>
      <c r="D110" s="1475" t="s">
        <v>2109</v>
      </c>
      <c r="E110" s="1475" t="s">
        <v>2106</v>
      </c>
      <c r="F110" s="1475" t="s">
        <v>2856</v>
      </c>
      <c r="G110" s="1475" t="s">
        <v>2947</v>
      </c>
      <c r="H110" s="1475" t="s">
        <v>2865</v>
      </c>
      <c r="I110" s="1475" t="s">
        <v>2865</v>
      </c>
      <c r="J110" s="1475" t="s">
        <v>2865</v>
      </c>
      <c r="K110" s="1475" t="s">
        <v>2865</v>
      </c>
      <c r="L110" s="1475" t="s">
        <v>2865</v>
      </c>
      <c r="M110" s="1475" t="s">
        <v>2865</v>
      </c>
      <c r="N110" s="1475" t="s">
        <v>2865</v>
      </c>
      <c r="O110" s="1475" t="s">
        <v>2123</v>
      </c>
      <c r="P110" s="1467" t="s">
        <v>2111</v>
      </c>
      <c r="Q110" s="1467"/>
      <c r="R110" s="1476"/>
    </row>
    <row r="111" spans="1:18" ht="15">
      <c r="A111" s="58">
        <f>ROW()</f>
        <v>111</v>
      </c>
      <c r="C111" s="1467" t="s">
        <v>2232</v>
      </c>
      <c r="D111" s="1475" t="s">
        <v>2133</v>
      </c>
      <c r="E111" s="1475" t="s">
        <v>2106</v>
      </c>
      <c r="F111" s="1475" t="s">
        <v>2856</v>
      </c>
      <c r="G111" s="1475" t="s">
        <v>2948</v>
      </c>
      <c r="H111" s="1475" t="s">
        <v>2865</v>
      </c>
      <c r="I111" s="1475" t="s">
        <v>2865</v>
      </c>
      <c r="J111" s="1475" t="s">
        <v>2865</v>
      </c>
      <c r="K111" s="1475" t="s">
        <v>2865</v>
      </c>
      <c r="L111" s="1475" t="s">
        <v>2865</v>
      </c>
      <c r="M111" s="1475" t="s">
        <v>2868</v>
      </c>
      <c r="N111" s="1475" t="s">
        <v>2865</v>
      </c>
      <c r="O111" s="1475" t="s">
        <v>2123</v>
      </c>
      <c r="P111" s="1467" t="s">
        <v>2111</v>
      </c>
      <c r="Q111" s="1467"/>
      <c r="R111" s="1476"/>
    </row>
    <row r="112" spans="1:18" ht="15">
      <c r="A112" s="58">
        <f>ROW()</f>
        <v>112</v>
      </c>
      <c r="C112" s="1467" t="s">
        <v>2233</v>
      </c>
      <c r="D112" s="1475" t="s">
        <v>2109</v>
      </c>
      <c r="E112" s="1475" t="s">
        <v>2106</v>
      </c>
      <c r="F112" s="1475" t="s">
        <v>2856</v>
      </c>
      <c r="G112" s="1475" t="s">
        <v>2949</v>
      </c>
      <c r="H112" s="1475" t="s">
        <v>2865</v>
      </c>
      <c r="I112" s="1475" t="s">
        <v>2865</v>
      </c>
      <c r="J112" s="1475" t="s">
        <v>2865</v>
      </c>
      <c r="K112" s="1475" t="s">
        <v>2865</v>
      </c>
      <c r="L112" s="1475" t="s">
        <v>2865</v>
      </c>
      <c r="M112" s="1475" t="s">
        <v>2865</v>
      </c>
      <c r="N112" s="1475" t="s">
        <v>2865</v>
      </c>
      <c r="O112" s="1475" t="s">
        <v>2123</v>
      </c>
      <c r="P112" s="1467" t="s">
        <v>2111</v>
      </c>
      <c r="Q112" s="1467"/>
      <c r="R112" s="1476"/>
    </row>
    <row r="113" spans="1:18" ht="15">
      <c r="A113" s="58">
        <f>ROW()</f>
        <v>113</v>
      </c>
      <c r="C113" s="1467" t="s">
        <v>2234</v>
      </c>
      <c r="D113" s="1475" t="s">
        <v>2109</v>
      </c>
      <c r="E113" s="1475" t="s">
        <v>2106</v>
      </c>
      <c r="F113" s="1475" t="s">
        <v>2856</v>
      </c>
      <c r="G113" s="1475" t="s">
        <v>2950</v>
      </c>
      <c r="H113" s="1475" t="s">
        <v>2865</v>
      </c>
      <c r="I113" s="1475" t="s">
        <v>2865</v>
      </c>
      <c r="J113" s="1475" t="s">
        <v>2865</v>
      </c>
      <c r="K113" s="1475" t="s">
        <v>2865</v>
      </c>
      <c r="L113" s="1475" t="s">
        <v>2865</v>
      </c>
      <c r="M113" s="1475" t="s">
        <v>2865</v>
      </c>
      <c r="N113" s="1475" t="s">
        <v>2865</v>
      </c>
      <c r="O113" s="1475" t="s">
        <v>2123</v>
      </c>
      <c r="P113" s="1467" t="s">
        <v>2111</v>
      </c>
      <c r="Q113" s="1467"/>
      <c r="R113" s="1476"/>
    </row>
    <row r="114" spans="1:18" ht="15">
      <c r="A114" s="58">
        <f>ROW()</f>
        <v>114</v>
      </c>
      <c r="C114" s="1467" t="s">
        <v>2235</v>
      </c>
      <c r="D114" s="1475" t="s">
        <v>2109</v>
      </c>
      <c r="E114" s="1475" t="s">
        <v>2106</v>
      </c>
      <c r="F114" s="1475" t="s">
        <v>2856</v>
      </c>
      <c r="G114" s="1475" t="s">
        <v>2951</v>
      </c>
      <c r="H114" s="1475" t="s">
        <v>2865</v>
      </c>
      <c r="I114" s="1475" t="s">
        <v>2865</v>
      </c>
      <c r="J114" s="1475" t="s">
        <v>2865</v>
      </c>
      <c r="K114" s="1475" t="s">
        <v>2865</v>
      </c>
      <c r="L114" s="1475" t="s">
        <v>2865</v>
      </c>
      <c r="M114" s="1475" t="s">
        <v>2865</v>
      </c>
      <c r="N114" s="1475" t="s">
        <v>2865</v>
      </c>
      <c r="O114" s="1475" t="s">
        <v>2126</v>
      </c>
      <c r="P114" s="1467" t="s">
        <v>2111</v>
      </c>
      <c r="Q114" s="1467"/>
      <c r="R114" s="1476"/>
    </row>
    <row r="115" spans="1:18" ht="15">
      <c r="A115" s="58">
        <f>ROW()</f>
        <v>115</v>
      </c>
      <c r="C115" s="1467" t="s">
        <v>2236</v>
      </c>
      <c r="D115" s="1475" t="s">
        <v>2133</v>
      </c>
      <c r="E115" s="1475" t="s">
        <v>2106</v>
      </c>
      <c r="F115" s="1475" t="s">
        <v>2856</v>
      </c>
      <c r="G115" s="1475" t="s">
        <v>2952</v>
      </c>
      <c r="H115" s="1475" t="s">
        <v>2872</v>
      </c>
      <c r="I115" s="1475" t="s">
        <v>2920</v>
      </c>
      <c r="J115" s="1475" t="s">
        <v>2953</v>
      </c>
      <c r="K115" s="1475" t="s">
        <v>2920</v>
      </c>
      <c r="L115" s="1475" t="s">
        <v>2954</v>
      </c>
      <c r="M115" s="1475" t="s">
        <v>2868</v>
      </c>
      <c r="N115" s="1475" t="s">
        <v>2868</v>
      </c>
      <c r="O115" s="1475" t="s">
        <v>2110</v>
      </c>
      <c r="P115" s="1467" t="s">
        <v>2111</v>
      </c>
      <c r="Q115" s="1467"/>
      <c r="R115" s="1476"/>
    </row>
    <row r="116" spans="1:18" ht="105">
      <c r="A116" s="58">
        <f>ROW()</f>
        <v>116</v>
      </c>
      <c r="C116" s="1476"/>
      <c r="D116" s="1476"/>
      <c r="E116" s="1476"/>
      <c r="F116" s="1476"/>
      <c r="G116" s="1476"/>
      <c r="H116" s="1476"/>
      <c r="I116" s="1476"/>
      <c r="J116" s="1476"/>
      <c r="K116" s="1476"/>
      <c r="L116" s="1476"/>
      <c r="M116" s="1476"/>
      <c r="N116" s="1476"/>
      <c r="O116" s="1476"/>
      <c r="P116" s="1467" t="s">
        <v>2237</v>
      </c>
      <c r="Q116" s="1467" t="s">
        <v>2831</v>
      </c>
      <c r="R116" s="1467" t="s">
        <v>2238</v>
      </c>
    </row>
    <row r="117" spans="1:18" ht="105">
      <c r="A117" s="58">
        <f>ROW()</f>
        <v>117</v>
      </c>
      <c r="C117" s="1476"/>
      <c r="D117" s="1476"/>
      <c r="E117" s="1476"/>
      <c r="F117" s="1476"/>
      <c r="G117" s="1476"/>
      <c r="H117" s="1476"/>
      <c r="I117" s="1476"/>
      <c r="J117" s="1476"/>
      <c r="K117" s="1476"/>
      <c r="L117" s="1476"/>
      <c r="M117" s="1476"/>
      <c r="N117" s="1476"/>
      <c r="O117" s="1476"/>
      <c r="P117" s="1467" t="s">
        <v>2239</v>
      </c>
      <c r="Q117" s="1467" t="s">
        <v>2831</v>
      </c>
      <c r="R117" s="1467" t="s">
        <v>2240</v>
      </c>
    </row>
    <row r="118" spans="1:18" ht="30">
      <c r="A118" s="58">
        <f>ROW()</f>
        <v>118</v>
      </c>
      <c r="C118" s="1476"/>
      <c r="D118" s="1476"/>
      <c r="E118" s="1476"/>
      <c r="F118" s="1476"/>
      <c r="G118" s="1476"/>
      <c r="H118" s="1476"/>
      <c r="I118" s="1476"/>
      <c r="J118" s="1476"/>
      <c r="K118" s="1476"/>
      <c r="L118" s="1476"/>
      <c r="M118" s="1476"/>
      <c r="N118" s="1476"/>
      <c r="O118" s="1476"/>
      <c r="P118" s="1467" t="s">
        <v>2241</v>
      </c>
      <c r="Q118" s="1467" t="s">
        <v>2823</v>
      </c>
      <c r="R118" s="1467" t="s">
        <v>2242</v>
      </c>
    </row>
    <row r="119" spans="1:18" ht="15">
      <c r="A119" s="58">
        <f>ROW()</f>
        <v>119</v>
      </c>
      <c r="C119" s="1467" t="s">
        <v>2243</v>
      </c>
      <c r="D119" s="1475" t="s">
        <v>2133</v>
      </c>
      <c r="E119" s="1475" t="s">
        <v>2106</v>
      </c>
      <c r="F119" s="1475" t="s">
        <v>2856</v>
      </c>
      <c r="G119" s="1475" t="s">
        <v>2955</v>
      </c>
      <c r="H119" s="1475" t="s">
        <v>2956</v>
      </c>
      <c r="I119" s="1475" t="s">
        <v>2868</v>
      </c>
      <c r="J119" s="1475" t="s">
        <v>2957</v>
      </c>
      <c r="K119" s="1475" t="s">
        <v>2873</v>
      </c>
      <c r="L119" s="1475" t="s">
        <v>2958</v>
      </c>
      <c r="M119" s="1475" t="s">
        <v>2865</v>
      </c>
      <c r="N119" s="1475" t="s">
        <v>2868</v>
      </c>
      <c r="O119" s="1475" t="s">
        <v>2110</v>
      </c>
      <c r="P119" s="1467" t="s">
        <v>2111</v>
      </c>
      <c r="Q119" s="1467"/>
      <c r="R119" s="1476"/>
    </row>
    <row r="120" spans="1:18" ht="105">
      <c r="A120" s="58">
        <f>ROW()</f>
        <v>120</v>
      </c>
      <c r="C120" s="1476"/>
      <c r="D120" s="1476"/>
      <c r="E120" s="1476"/>
      <c r="F120" s="1476"/>
      <c r="G120" s="1476"/>
      <c r="H120" s="1476"/>
      <c r="I120" s="1476"/>
      <c r="J120" s="1476"/>
      <c r="K120" s="1476"/>
      <c r="L120" s="1476"/>
      <c r="M120" s="1476"/>
      <c r="N120" s="1476"/>
      <c r="O120" s="1476"/>
      <c r="P120" s="1467" t="s">
        <v>2244</v>
      </c>
      <c r="Q120" s="1467" t="s">
        <v>2831</v>
      </c>
      <c r="R120" s="1467" t="s">
        <v>2245</v>
      </c>
    </row>
    <row r="121" spans="1:18" ht="30">
      <c r="A121" s="58">
        <f>ROW()</f>
        <v>121</v>
      </c>
      <c r="C121" s="1476"/>
      <c r="D121" s="1476"/>
      <c r="E121" s="1476"/>
      <c r="F121" s="1476"/>
      <c r="G121" s="1476"/>
      <c r="H121" s="1476"/>
      <c r="I121" s="1476"/>
      <c r="J121" s="1476"/>
      <c r="K121" s="1476"/>
      <c r="L121" s="1476"/>
      <c r="M121" s="1476"/>
      <c r="N121" s="1476"/>
      <c r="O121" s="1476"/>
      <c r="P121" s="1467" t="s">
        <v>2246</v>
      </c>
      <c r="Q121" s="1467" t="s">
        <v>2823</v>
      </c>
      <c r="R121" s="1467" t="s">
        <v>2247</v>
      </c>
    </row>
    <row r="122" spans="1:18" ht="15">
      <c r="A122" s="58">
        <f>ROW()</f>
        <v>122</v>
      </c>
      <c r="C122" s="1467" t="s">
        <v>2248</v>
      </c>
      <c r="D122" s="1475" t="s">
        <v>2133</v>
      </c>
      <c r="E122" s="1475" t="s">
        <v>2106</v>
      </c>
      <c r="F122" s="1475" t="s">
        <v>2856</v>
      </c>
      <c r="G122" s="1475" t="s">
        <v>2949</v>
      </c>
      <c r="H122" s="1475" t="s">
        <v>2886</v>
      </c>
      <c r="I122" s="1475" t="s">
        <v>2865</v>
      </c>
      <c r="J122" s="1475" t="s">
        <v>2865</v>
      </c>
      <c r="K122" s="1475" t="s">
        <v>2865</v>
      </c>
      <c r="L122" s="1475" t="s">
        <v>2865</v>
      </c>
      <c r="M122" s="1475" t="s">
        <v>2885</v>
      </c>
      <c r="N122" s="1475" t="s">
        <v>2885</v>
      </c>
      <c r="O122" s="1475" t="s">
        <v>2123</v>
      </c>
      <c r="P122" s="1467" t="s">
        <v>2111</v>
      </c>
      <c r="Q122" s="1467"/>
      <c r="R122" s="1476"/>
    </row>
    <row r="123" spans="1:18" ht="15">
      <c r="A123" s="58">
        <f>ROW()</f>
        <v>123</v>
      </c>
      <c r="C123" s="1467" t="s">
        <v>2249</v>
      </c>
      <c r="D123" s="1475" t="s">
        <v>2133</v>
      </c>
      <c r="E123" s="1475" t="s">
        <v>2106</v>
      </c>
      <c r="F123" s="1475" t="s">
        <v>2856</v>
      </c>
      <c r="G123" s="1475" t="s">
        <v>2959</v>
      </c>
      <c r="H123" s="1475" t="s">
        <v>2865</v>
      </c>
      <c r="I123" s="1475" t="s">
        <v>2865</v>
      </c>
      <c r="J123" s="1475" t="s">
        <v>2865</v>
      </c>
      <c r="K123" s="1475" t="s">
        <v>2865</v>
      </c>
      <c r="L123" s="1475" t="s">
        <v>2865</v>
      </c>
      <c r="M123" s="1475" t="s">
        <v>2865</v>
      </c>
      <c r="N123" s="1475" t="s">
        <v>2865</v>
      </c>
      <c r="O123" s="1475" t="s">
        <v>2123</v>
      </c>
      <c r="P123" s="1467" t="s">
        <v>2111</v>
      </c>
      <c r="Q123" s="1467"/>
      <c r="R123" s="1476"/>
    </row>
    <row r="124" spans="1:18" ht="15">
      <c r="A124" s="58">
        <f>ROW()</f>
        <v>124</v>
      </c>
      <c r="C124" s="1467" t="s">
        <v>2250</v>
      </c>
      <c r="D124" s="1475" t="s">
        <v>2109</v>
      </c>
      <c r="E124" s="1475" t="s">
        <v>2106</v>
      </c>
      <c r="F124" s="1475" t="s">
        <v>2856</v>
      </c>
      <c r="G124" s="1475" t="s">
        <v>2960</v>
      </c>
      <c r="H124" s="1475" t="s">
        <v>2865</v>
      </c>
      <c r="I124" s="1475" t="s">
        <v>2865</v>
      </c>
      <c r="J124" s="1475" t="s">
        <v>2865</v>
      </c>
      <c r="K124" s="1475" t="s">
        <v>2865</v>
      </c>
      <c r="L124" s="1475" t="s">
        <v>2865</v>
      </c>
      <c r="M124" s="1475" t="s">
        <v>2865</v>
      </c>
      <c r="N124" s="1475" t="s">
        <v>2865</v>
      </c>
      <c r="O124" s="1475" t="s">
        <v>2123</v>
      </c>
      <c r="P124" s="1467" t="s">
        <v>2111</v>
      </c>
      <c r="Q124" s="1467"/>
      <c r="R124" s="1476"/>
    </row>
    <row r="125" spans="1:18" ht="15">
      <c r="A125" s="58">
        <f>ROW()</f>
        <v>125</v>
      </c>
      <c r="C125" s="1467" t="s">
        <v>2251</v>
      </c>
      <c r="D125" s="1475" t="s">
        <v>2109</v>
      </c>
      <c r="E125" s="1475" t="s">
        <v>2106</v>
      </c>
      <c r="F125" s="1475" t="s">
        <v>2856</v>
      </c>
      <c r="G125" s="1475" t="s">
        <v>2961</v>
      </c>
      <c r="H125" s="1475" t="s">
        <v>2865</v>
      </c>
      <c r="I125" s="1475" t="s">
        <v>2865</v>
      </c>
      <c r="J125" s="1475" t="s">
        <v>2865</v>
      </c>
      <c r="K125" s="1475" t="s">
        <v>2865</v>
      </c>
      <c r="L125" s="1475" t="s">
        <v>2865</v>
      </c>
      <c r="M125" s="1475" t="s">
        <v>2865</v>
      </c>
      <c r="N125" s="1475" t="s">
        <v>2865</v>
      </c>
      <c r="O125" s="1475" t="s">
        <v>2123</v>
      </c>
      <c r="P125" s="1467" t="s">
        <v>2111</v>
      </c>
      <c r="Q125" s="1467"/>
      <c r="R125" s="1476"/>
    </row>
    <row r="126" spans="1:18" ht="15">
      <c r="A126" s="58">
        <f>ROW()</f>
        <v>126</v>
      </c>
      <c r="C126" s="1467" t="s">
        <v>2252</v>
      </c>
      <c r="D126" s="1475" t="s">
        <v>2109</v>
      </c>
      <c r="E126" s="1475" t="s">
        <v>2106</v>
      </c>
      <c r="F126" s="1475" t="s">
        <v>2856</v>
      </c>
      <c r="G126" s="1475" t="s">
        <v>2962</v>
      </c>
      <c r="H126" s="1475" t="s">
        <v>2865</v>
      </c>
      <c r="I126" s="1475" t="s">
        <v>2865</v>
      </c>
      <c r="J126" s="1475" t="s">
        <v>2865</v>
      </c>
      <c r="K126" s="1475" t="s">
        <v>2865</v>
      </c>
      <c r="L126" s="1475" t="s">
        <v>2865</v>
      </c>
      <c r="M126" s="1475" t="s">
        <v>2865</v>
      </c>
      <c r="N126" s="1475" t="s">
        <v>2865</v>
      </c>
      <c r="O126" s="1475" t="s">
        <v>2123</v>
      </c>
      <c r="P126" s="1467" t="s">
        <v>2111</v>
      </c>
      <c r="Q126" s="1467"/>
      <c r="R126" s="1476"/>
    </row>
    <row r="127" spans="1:18" ht="15">
      <c r="A127" s="58">
        <f>ROW()</f>
        <v>127</v>
      </c>
      <c r="C127" s="1467" t="s">
        <v>2253</v>
      </c>
      <c r="D127" s="1475" t="s">
        <v>2133</v>
      </c>
      <c r="E127" s="1475" t="s">
        <v>2106</v>
      </c>
      <c r="F127" s="1475" t="s">
        <v>2856</v>
      </c>
      <c r="G127" s="1475" t="s">
        <v>2937</v>
      </c>
      <c r="H127" s="1475" t="s">
        <v>2865</v>
      </c>
      <c r="I127" s="1475" t="s">
        <v>2865</v>
      </c>
      <c r="J127" s="1475" t="s">
        <v>2865</v>
      </c>
      <c r="K127" s="1475" t="s">
        <v>2865</v>
      </c>
      <c r="L127" s="1475" t="s">
        <v>2865</v>
      </c>
      <c r="M127" s="1475" t="s">
        <v>2865</v>
      </c>
      <c r="N127" s="1475" t="s">
        <v>2865</v>
      </c>
      <c r="O127" s="1475" t="s">
        <v>2126</v>
      </c>
      <c r="P127" s="1467" t="s">
        <v>2111</v>
      </c>
      <c r="Q127" s="1467"/>
      <c r="R127" s="1476"/>
    </row>
    <row r="128" spans="1:18" ht="15">
      <c r="A128" s="58">
        <f>ROW()</f>
        <v>128</v>
      </c>
      <c r="C128" s="1467" t="s">
        <v>2254</v>
      </c>
      <c r="D128" s="1475" t="s">
        <v>2133</v>
      </c>
      <c r="E128" s="1475" t="s">
        <v>2106</v>
      </c>
      <c r="F128" s="1475" t="s">
        <v>2856</v>
      </c>
      <c r="G128" s="1475" t="s">
        <v>2885</v>
      </c>
      <c r="H128" s="1475" t="s">
        <v>2865</v>
      </c>
      <c r="I128" s="1475" t="s">
        <v>2865</v>
      </c>
      <c r="J128" s="1475" t="s">
        <v>2865</v>
      </c>
      <c r="K128" s="1475" t="s">
        <v>2865</v>
      </c>
      <c r="L128" s="1475" t="s">
        <v>2865</v>
      </c>
      <c r="M128" s="1475" t="s">
        <v>2865</v>
      </c>
      <c r="N128" s="1475" t="s">
        <v>2865</v>
      </c>
      <c r="O128" s="1475" t="s">
        <v>2123</v>
      </c>
      <c r="P128" s="1467" t="s">
        <v>2111</v>
      </c>
      <c r="Q128" s="1467"/>
      <c r="R128" s="1476"/>
    </row>
    <row r="129" spans="1:18" ht="15">
      <c r="A129" s="58">
        <f>ROW()</f>
        <v>129</v>
      </c>
      <c r="C129" s="1467" t="s">
        <v>2255</v>
      </c>
      <c r="D129" s="1475" t="s">
        <v>2109</v>
      </c>
      <c r="E129" s="1475" t="s">
        <v>2106</v>
      </c>
      <c r="F129" s="1475" t="s">
        <v>2856</v>
      </c>
      <c r="G129" s="1475" t="s">
        <v>2963</v>
      </c>
      <c r="H129" s="1475" t="s">
        <v>2915</v>
      </c>
      <c r="I129" s="1475" t="s">
        <v>2865</v>
      </c>
      <c r="J129" s="1475" t="s">
        <v>2865</v>
      </c>
      <c r="K129" s="1475" t="s">
        <v>2865</v>
      </c>
      <c r="L129" s="1475" t="s">
        <v>2865</v>
      </c>
      <c r="M129" s="1475" t="s">
        <v>2873</v>
      </c>
      <c r="N129" s="1475" t="s">
        <v>2865</v>
      </c>
      <c r="O129" s="1475" t="s">
        <v>2110</v>
      </c>
      <c r="P129" s="1467" t="s">
        <v>2111</v>
      </c>
      <c r="Q129" s="1467"/>
      <c r="R129" s="1476"/>
    </row>
    <row r="130" spans="1:18" ht="45">
      <c r="A130" s="58">
        <f>ROW()</f>
        <v>130</v>
      </c>
      <c r="C130" s="1476"/>
      <c r="D130" s="1476"/>
      <c r="E130" s="1476"/>
      <c r="F130" s="1476"/>
      <c r="G130" s="1476"/>
      <c r="H130" s="1476"/>
      <c r="I130" s="1476"/>
      <c r="J130" s="1476"/>
      <c r="K130" s="1476"/>
      <c r="L130" s="1476"/>
      <c r="M130" s="1476"/>
      <c r="N130" s="1476"/>
      <c r="O130" s="1476"/>
      <c r="P130" s="1467" t="s">
        <v>2256</v>
      </c>
      <c r="Q130" s="1467" t="s">
        <v>2832</v>
      </c>
      <c r="R130" s="1467" t="s">
        <v>2257</v>
      </c>
    </row>
    <row r="131" spans="1:18" ht="30">
      <c r="A131" s="58">
        <f>ROW()</f>
        <v>131</v>
      </c>
      <c r="C131" s="1476"/>
      <c r="D131" s="1476"/>
      <c r="E131" s="1476"/>
      <c r="F131" s="1476"/>
      <c r="G131" s="1476"/>
      <c r="H131" s="1476"/>
      <c r="I131" s="1476"/>
      <c r="J131" s="1476"/>
      <c r="K131" s="1476"/>
      <c r="L131" s="1476"/>
      <c r="M131" s="1476"/>
      <c r="N131" s="1476"/>
      <c r="O131" s="1476"/>
      <c r="P131" s="1467" t="s">
        <v>2258</v>
      </c>
      <c r="Q131" s="1468" t="s">
        <v>2833</v>
      </c>
      <c r="R131" s="1467" t="s">
        <v>2259</v>
      </c>
    </row>
    <row r="132" spans="1:18" ht="15">
      <c r="A132" s="58">
        <f>ROW()</f>
        <v>132</v>
      </c>
      <c r="C132" s="1467" t="s">
        <v>2260</v>
      </c>
      <c r="D132" s="1475" t="s">
        <v>2109</v>
      </c>
      <c r="E132" s="1475" t="s">
        <v>2106</v>
      </c>
      <c r="F132" s="1475" t="s">
        <v>2856</v>
      </c>
      <c r="G132" s="1475" t="s">
        <v>2964</v>
      </c>
      <c r="H132" s="1475" t="s">
        <v>2886</v>
      </c>
      <c r="I132" s="1475" t="s">
        <v>2865</v>
      </c>
      <c r="J132" s="1475" t="s">
        <v>2865</v>
      </c>
      <c r="K132" s="1475" t="s">
        <v>2865</v>
      </c>
      <c r="L132" s="1475" t="s">
        <v>2865</v>
      </c>
      <c r="M132" s="1475" t="s">
        <v>2868</v>
      </c>
      <c r="N132" s="1475" t="s">
        <v>2865</v>
      </c>
      <c r="O132" s="1475" t="s">
        <v>2123</v>
      </c>
      <c r="P132" s="1467" t="s">
        <v>2111</v>
      </c>
      <c r="Q132" s="1467"/>
      <c r="R132" s="1476"/>
    </row>
    <row r="133" spans="1:18" ht="15">
      <c r="A133" s="58">
        <f>ROW()</f>
        <v>133</v>
      </c>
      <c r="C133" s="1467" t="s">
        <v>2261</v>
      </c>
      <c r="D133" s="1475" t="s">
        <v>2109</v>
      </c>
      <c r="E133" s="1475" t="s">
        <v>2106</v>
      </c>
      <c r="F133" s="1475" t="s">
        <v>2856</v>
      </c>
      <c r="G133" s="1475" t="s">
        <v>2965</v>
      </c>
      <c r="H133" s="1475" t="s">
        <v>2880</v>
      </c>
      <c r="I133" s="1475" t="s">
        <v>2865</v>
      </c>
      <c r="J133" s="1475" t="s">
        <v>2865</v>
      </c>
      <c r="K133" s="1475" t="s">
        <v>2865</v>
      </c>
      <c r="L133" s="1475" t="s">
        <v>2865</v>
      </c>
      <c r="M133" s="1475" t="s">
        <v>2868</v>
      </c>
      <c r="N133" s="1475" t="s">
        <v>2868</v>
      </c>
      <c r="O133" s="1475" t="s">
        <v>2126</v>
      </c>
      <c r="P133" s="1467" t="s">
        <v>2111</v>
      </c>
      <c r="Q133" s="1467"/>
      <c r="R133" s="1476"/>
    </row>
    <row r="134" spans="1:18" ht="15">
      <c r="A134" s="58">
        <f>ROW()</f>
        <v>134</v>
      </c>
      <c r="C134" s="1467" t="s">
        <v>2262</v>
      </c>
      <c r="D134" s="1475" t="s">
        <v>2109</v>
      </c>
      <c r="E134" s="1475" t="s">
        <v>2106</v>
      </c>
      <c r="F134" s="1475" t="s">
        <v>2856</v>
      </c>
      <c r="G134" s="1475" t="s">
        <v>2966</v>
      </c>
      <c r="H134" s="1475" t="s">
        <v>2865</v>
      </c>
      <c r="I134" s="1475" t="s">
        <v>2865</v>
      </c>
      <c r="J134" s="1475" t="s">
        <v>2865</v>
      </c>
      <c r="K134" s="1475" t="s">
        <v>2865</v>
      </c>
      <c r="L134" s="1475" t="s">
        <v>2865</v>
      </c>
      <c r="M134" s="1475" t="s">
        <v>2865</v>
      </c>
      <c r="N134" s="1475" t="s">
        <v>2865</v>
      </c>
      <c r="O134" s="1475" t="s">
        <v>2123</v>
      </c>
      <c r="P134" s="1467" t="s">
        <v>2111</v>
      </c>
      <c r="Q134" s="1467"/>
      <c r="R134" s="1476"/>
    </row>
    <row r="135" spans="1:18" ht="15">
      <c r="A135" s="58">
        <f>ROW()</f>
        <v>135</v>
      </c>
      <c r="C135" s="1467" t="s">
        <v>2263</v>
      </c>
      <c r="D135" s="1475" t="s">
        <v>2109</v>
      </c>
      <c r="E135" s="1475" t="s">
        <v>2106</v>
      </c>
      <c r="F135" s="1475" t="s">
        <v>2856</v>
      </c>
      <c r="G135" s="1475" t="s">
        <v>2967</v>
      </c>
      <c r="H135" s="1475" t="s">
        <v>2886</v>
      </c>
      <c r="I135" s="1475" t="s">
        <v>2865</v>
      </c>
      <c r="J135" s="1475" t="s">
        <v>2865</v>
      </c>
      <c r="K135" s="1475" t="s">
        <v>2865</v>
      </c>
      <c r="L135" s="1475" t="s">
        <v>2865</v>
      </c>
      <c r="M135" s="1475" t="s">
        <v>2865</v>
      </c>
      <c r="N135" s="1475" t="s">
        <v>2865</v>
      </c>
      <c r="O135" s="1475" t="s">
        <v>2123</v>
      </c>
      <c r="P135" s="1467" t="s">
        <v>2111</v>
      </c>
      <c r="Q135" s="1467"/>
      <c r="R135" s="1476"/>
    </row>
    <row r="136" spans="1:18" ht="15">
      <c r="A136" s="58">
        <f>ROW()</f>
        <v>136</v>
      </c>
      <c r="C136" s="1467" t="s">
        <v>2264</v>
      </c>
      <c r="D136" s="1475" t="s">
        <v>2133</v>
      </c>
      <c r="E136" s="1475" t="s">
        <v>2106</v>
      </c>
      <c r="F136" s="1475" t="s">
        <v>2856</v>
      </c>
      <c r="G136" s="1475" t="s">
        <v>2968</v>
      </c>
      <c r="H136" s="1475" t="s">
        <v>2927</v>
      </c>
      <c r="I136" s="1475" t="s">
        <v>2865</v>
      </c>
      <c r="J136" s="1475" t="s">
        <v>2865</v>
      </c>
      <c r="K136" s="1475" t="s">
        <v>2865</v>
      </c>
      <c r="L136" s="1475" t="s">
        <v>2865</v>
      </c>
      <c r="M136" s="1475" t="s">
        <v>2868</v>
      </c>
      <c r="N136" s="1475" t="s">
        <v>2865</v>
      </c>
      <c r="O136" s="1475" t="s">
        <v>2110</v>
      </c>
      <c r="P136" s="1467" t="s">
        <v>2111</v>
      </c>
      <c r="Q136" s="1467"/>
      <c r="R136" s="1476"/>
    </row>
    <row r="137" spans="1:18" ht="45">
      <c r="A137" s="58">
        <f>ROW()</f>
        <v>137</v>
      </c>
      <c r="C137" s="1476"/>
      <c r="D137" s="1476"/>
      <c r="E137" s="1476"/>
      <c r="F137" s="1476"/>
      <c r="G137" s="1476"/>
      <c r="H137" s="1476"/>
      <c r="I137" s="1476"/>
      <c r="J137" s="1476"/>
      <c r="K137" s="1476"/>
      <c r="L137" s="1476"/>
      <c r="M137" s="1476"/>
      <c r="N137" s="1476"/>
      <c r="O137" s="1476"/>
      <c r="P137" s="1467" t="s">
        <v>2265</v>
      </c>
      <c r="Q137" s="1467" t="s">
        <v>2834</v>
      </c>
      <c r="R137" s="1467" t="s">
        <v>2266</v>
      </c>
    </row>
    <row r="138" spans="1:18" ht="15">
      <c r="A138" s="58">
        <f>ROW()</f>
        <v>138</v>
      </c>
      <c r="C138" s="1467" t="s">
        <v>2267</v>
      </c>
      <c r="D138" s="1475" t="s">
        <v>2109</v>
      </c>
      <c r="E138" s="1475" t="s">
        <v>2106</v>
      </c>
      <c r="F138" s="1475" t="s">
        <v>2856</v>
      </c>
      <c r="G138" s="1475" t="s">
        <v>2969</v>
      </c>
      <c r="H138" s="1475" t="s">
        <v>2865</v>
      </c>
      <c r="I138" s="1475" t="s">
        <v>2865</v>
      </c>
      <c r="J138" s="1475" t="s">
        <v>2865</v>
      </c>
      <c r="K138" s="1475" t="s">
        <v>2865</v>
      </c>
      <c r="L138" s="1475" t="s">
        <v>2865</v>
      </c>
      <c r="M138" s="1475" t="s">
        <v>2865</v>
      </c>
      <c r="N138" s="1475" t="s">
        <v>2865</v>
      </c>
      <c r="O138" s="1475" t="s">
        <v>2123</v>
      </c>
      <c r="P138" s="1467" t="s">
        <v>2111</v>
      </c>
      <c r="Q138" s="1467"/>
      <c r="R138" s="1476"/>
    </row>
    <row r="139" spans="1:18" ht="15">
      <c r="A139" s="58">
        <f>ROW()</f>
        <v>139</v>
      </c>
      <c r="C139" s="1467" t="s">
        <v>2268</v>
      </c>
      <c r="D139" s="1475" t="s">
        <v>2109</v>
      </c>
      <c r="E139" s="1475" t="s">
        <v>2106</v>
      </c>
      <c r="F139" s="1475" t="s">
        <v>2856</v>
      </c>
      <c r="G139" s="1475" t="s">
        <v>2970</v>
      </c>
      <c r="H139" s="1475" t="s">
        <v>2880</v>
      </c>
      <c r="I139" s="1475" t="s">
        <v>2865</v>
      </c>
      <c r="J139" s="1475" t="s">
        <v>2865</v>
      </c>
      <c r="K139" s="1475" t="s">
        <v>2865</v>
      </c>
      <c r="L139" s="1475" t="s">
        <v>2865</v>
      </c>
      <c r="M139" s="1475" t="s">
        <v>2865</v>
      </c>
      <c r="N139" s="1475" t="s">
        <v>2865</v>
      </c>
      <c r="O139" s="1475" t="s">
        <v>2123</v>
      </c>
      <c r="P139" s="1467" t="s">
        <v>2111</v>
      </c>
      <c r="Q139" s="1467"/>
      <c r="R139" s="1476"/>
    </row>
    <row r="140" spans="1:18" ht="15">
      <c r="A140" s="58">
        <f>ROW()</f>
        <v>140</v>
      </c>
      <c r="C140" s="1467" t="s">
        <v>2269</v>
      </c>
      <c r="D140" s="1475" t="s">
        <v>2109</v>
      </c>
      <c r="E140" s="1475" t="s">
        <v>2106</v>
      </c>
      <c r="F140" s="1475" t="s">
        <v>2856</v>
      </c>
      <c r="G140" s="1475" t="s">
        <v>2971</v>
      </c>
      <c r="H140" s="1475" t="s">
        <v>2865</v>
      </c>
      <c r="I140" s="1475" t="s">
        <v>2865</v>
      </c>
      <c r="J140" s="1475" t="s">
        <v>2865</v>
      </c>
      <c r="K140" s="1475" t="s">
        <v>2865</v>
      </c>
      <c r="L140" s="1475" t="s">
        <v>2865</v>
      </c>
      <c r="M140" s="1475" t="s">
        <v>2865</v>
      </c>
      <c r="N140" s="1475" t="s">
        <v>2865</v>
      </c>
      <c r="O140" s="1475" t="s">
        <v>2126</v>
      </c>
      <c r="P140" s="1467" t="s">
        <v>2111</v>
      </c>
      <c r="Q140" s="1467"/>
      <c r="R140" s="1476"/>
    </row>
    <row r="141" spans="1:18" ht="15">
      <c r="A141" s="58">
        <f>ROW()</f>
        <v>141</v>
      </c>
      <c r="C141" s="1477"/>
      <c r="D141" s="1477"/>
      <c r="E141" s="1477"/>
      <c r="F141" s="1477"/>
      <c r="G141" s="1477"/>
      <c r="H141" s="1477"/>
      <c r="I141" s="1477"/>
      <c r="J141" s="1477"/>
      <c r="K141" s="1477"/>
      <c r="L141" s="1477"/>
      <c r="M141" s="1477"/>
      <c r="N141" s="1477"/>
      <c r="O141" s="1477"/>
      <c r="P141" s="1477"/>
      <c r="Q141" s="1477"/>
      <c r="R141" s="1477"/>
    </row>
    <row r="142" spans="1:18" ht="45">
      <c r="A142" s="58">
        <f>ROW()</f>
        <v>142</v>
      </c>
      <c r="C142" s="1467" t="s">
        <v>83</v>
      </c>
      <c r="D142" s="1475" t="s">
        <v>2092</v>
      </c>
      <c r="E142" s="1475" t="s">
        <v>85</v>
      </c>
      <c r="F142" s="1475" t="s">
        <v>2093</v>
      </c>
      <c r="G142" s="1475" t="s">
        <v>2094</v>
      </c>
      <c r="H142" s="1475" t="s">
        <v>2095</v>
      </c>
      <c r="I142" s="1475" t="s">
        <v>2096</v>
      </c>
      <c r="J142" s="1475" t="s">
        <v>2097</v>
      </c>
      <c r="K142" s="1475" t="s">
        <v>2098</v>
      </c>
      <c r="L142" s="1475" t="s">
        <v>2099</v>
      </c>
      <c r="M142" s="1475" t="s">
        <v>2100</v>
      </c>
      <c r="N142" s="1475" t="s">
        <v>2101</v>
      </c>
      <c r="O142" s="1475" t="s">
        <v>2102</v>
      </c>
      <c r="P142" s="1467" t="s">
        <v>2103</v>
      </c>
      <c r="Q142" s="1467" t="s">
        <v>2104</v>
      </c>
      <c r="R142" s="1467" t="s">
        <v>2105</v>
      </c>
    </row>
    <row r="143" spans="1:18" ht="30">
      <c r="A143" s="58">
        <f>ROW()</f>
        <v>143</v>
      </c>
      <c r="C143" s="1469" t="s">
        <v>84</v>
      </c>
      <c r="D143" s="1467"/>
      <c r="E143" s="1470" t="s">
        <v>2106</v>
      </c>
      <c r="F143" s="1470" t="s">
        <v>2972</v>
      </c>
      <c r="G143" s="1470" t="s">
        <v>2973</v>
      </c>
      <c r="H143" s="1470" t="s">
        <v>2872</v>
      </c>
      <c r="I143" s="1470" t="s">
        <v>2865</v>
      </c>
      <c r="J143" s="1470" t="s">
        <v>2865</v>
      </c>
      <c r="K143" s="1470" t="s">
        <v>2974</v>
      </c>
      <c r="L143" s="1470" t="s">
        <v>2867</v>
      </c>
      <c r="M143" s="1470" t="s">
        <v>2107</v>
      </c>
      <c r="N143" s="1470" t="s">
        <v>2107</v>
      </c>
      <c r="O143" s="1467"/>
      <c r="P143" s="1467"/>
      <c r="Q143" s="1467"/>
      <c r="R143" s="1467"/>
    </row>
    <row r="144" spans="1:18" ht="15">
      <c r="A144" s="58">
        <f>ROW()</f>
        <v>144</v>
      </c>
      <c r="C144" s="1467" t="s">
        <v>2270</v>
      </c>
      <c r="D144" s="1475" t="s">
        <v>2109</v>
      </c>
      <c r="E144" s="1475" t="s">
        <v>2106</v>
      </c>
      <c r="F144" s="1475" t="s">
        <v>2972</v>
      </c>
      <c r="G144" s="1475" t="s">
        <v>2975</v>
      </c>
      <c r="H144" s="1475" t="s">
        <v>2865</v>
      </c>
      <c r="I144" s="1475" t="s">
        <v>2865</v>
      </c>
      <c r="J144" s="1475" t="s">
        <v>2865</v>
      </c>
      <c r="K144" s="1475" t="s">
        <v>2865</v>
      </c>
      <c r="L144" s="1475" t="s">
        <v>2865</v>
      </c>
      <c r="M144" s="1475" t="s">
        <v>2865</v>
      </c>
      <c r="N144" s="1475" t="s">
        <v>2865</v>
      </c>
      <c r="O144" s="1475" t="s">
        <v>2123</v>
      </c>
      <c r="P144" s="1467" t="s">
        <v>2111</v>
      </c>
      <c r="Q144" s="1467"/>
      <c r="R144" s="1476"/>
    </row>
    <row r="145" spans="1:18" ht="15">
      <c r="A145" s="58">
        <f>ROW()</f>
        <v>145</v>
      </c>
      <c r="C145" s="1467" t="s">
        <v>2271</v>
      </c>
      <c r="D145" s="1475" t="s">
        <v>2133</v>
      </c>
      <c r="E145" s="1475" t="s">
        <v>2106</v>
      </c>
      <c r="F145" s="1475" t="s">
        <v>2972</v>
      </c>
      <c r="G145" s="1475" t="s">
        <v>2976</v>
      </c>
      <c r="H145" s="1475" t="s">
        <v>2865</v>
      </c>
      <c r="I145" s="1475" t="s">
        <v>2865</v>
      </c>
      <c r="J145" s="1475" t="s">
        <v>2865</v>
      </c>
      <c r="K145" s="1475" t="s">
        <v>2865</v>
      </c>
      <c r="L145" s="1475" t="s">
        <v>2865</v>
      </c>
      <c r="M145" s="1475" t="s">
        <v>2865</v>
      </c>
      <c r="N145" s="1475" t="s">
        <v>2865</v>
      </c>
      <c r="O145" s="1475" t="s">
        <v>2123</v>
      </c>
      <c r="P145" s="1467" t="s">
        <v>2111</v>
      </c>
      <c r="Q145" s="1467"/>
      <c r="R145" s="1476"/>
    </row>
    <row r="146" spans="1:18" ht="15">
      <c r="A146" s="58">
        <f>ROW()</f>
        <v>146</v>
      </c>
      <c r="C146" s="1467" t="s">
        <v>2272</v>
      </c>
      <c r="D146" s="1475" t="s">
        <v>2133</v>
      </c>
      <c r="E146" s="1475" t="s">
        <v>2106</v>
      </c>
      <c r="F146" s="1475" t="s">
        <v>2972</v>
      </c>
      <c r="G146" s="1475" t="s">
        <v>2977</v>
      </c>
      <c r="H146" s="1475" t="s">
        <v>2865</v>
      </c>
      <c r="I146" s="1475" t="s">
        <v>2865</v>
      </c>
      <c r="J146" s="1475" t="s">
        <v>2865</v>
      </c>
      <c r="K146" s="1475" t="s">
        <v>2865</v>
      </c>
      <c r="L146" s="1475" t="s">
        <v>2865</v>
      </c>
      <c r="M146" s="1475" t="s">
        <v>2865</v>
      </c>
      <c r="N146" s="1475" t="s">
        <v>2865</v>
      </c>
      <c r="O146" s="1475" t="s">
        <v>2123</v>
      </c>
      <c r="P146" s="1467" t="s">
        <v>2111</v>
      </c>
      <c r="Q146" s="1467"/>
      <c r="R146" s="1476"/>
    </row>
    <row r="147" spans="1:18" ht="15">
      <c r="A147" s="58">
        <f>ROW()</f>
        <v>147</v>
      </c>
      <c r="C147" s="1467" t="s">
        <v>2273</v>
      </c>
      <c r="D147" s="1475" t="s">
        <v>2109</v>
      </c>
      <c r="E147" s="1475" t="s">
        <v>2106</v>
      </c>
      <c r="F147" s="1475" t="s">
        <v>2972</v>
      </c>
      <c r="G147" s="1475" t="s">
        <v>2978</v>
      </c>
      <c r="H147" s="1475" t="s">
        <v>2865</v>
      </c>
      <c r="I147" s="1475" t="s">
        <v>2865</v>
      </c>
      <c r="J147" s="1475" t="s">
        <v>2865</v>
      </c>
      <c r="K147" s="1475" t="s">
        <v>2865</v>
      </c>
      <c r="L147" s="1475" t="s">
        <v>2865</v>
      </c>
      <c r="M147" s="1475" t="s">
        <v>2865</v>
      </c>
      <c r="N147" s="1475" t="s">
        <v>2865</v>
      </c>
      <c r="O147" s="1475" t="s">
        <v>2123</v>
      </c>
      <c r="P147" s="1467" t="s">
        <v>2111</v>
      </c>
      <c r="Q147" s="1467"/>
      <c r="R147" s="1476"/>
    </row>
    <row r="148" spans="1:18" ht="15">
      <c r="A148" s="58">
        <f>ROW()</f>
        <v>148</v>
      </c>
      <c r="C148" s="1467" t="s">
        <v>2274</v>
      </c>
      <c r="D148" s="1475" t="s">
        <v>2133</v>
      </c>
      <c r="E148" s="1475" t="s">
        <v>2106</v>
      </c>
      <c r="F148" s="1475" t="s">
        <v>2972</v>
      </c>
      <c r="G148" s="1475" t="s">
        <v>2979</v>
      </c>
      <c r="H148" s="1475" t="s">
        <v>2865</v>
      </c>
      <c r="I148" s="1475" t="s">
        <v>2865</v>
      </c>
      <c r="J148" s="1475" t="s">
        <v>2865</v>
      </c>
      <c r="K148" s="1475" t="s">
        <v>2865</v>
      </c>
      <c r="L148" s="1475" t="s">
        <v>2865</v>
      </c>
      <c r="M148" s="1475" t="s">
        <v>2865</v>
      </c>
      <c r="N148" s="1475" t="s">
        <v>2865</v>
      </c>
      <c r="O148" s="1475" t="s">
        <v>2123</v>
      </c>
      <c r="P148" s="1467" t="s">
        <v>2111</v>
      </c>
      <c r="Q148" s="1467"/>
      <c r="R148" s="1476"/>
    </row>
    <row r="149" spans="1:18" ht="15">
      <c r="A149" s="58">
        <f>ROW()</f>
        <v>149</v>
      </c>
      <c r="C149" s="1467" t="s">
        <v>2275</v>
      </c>
      <c r="D149" s="1475" t="s">
        <v>2133</v>
      </c>
      <c r="E149" s="1475" t="s">
        <v>2106</v>
      </c>
      <c r="F149" s="1475" t="s">
        <v>2972</v>
      </c>
      <c r="G149" s="1475" t="s">
        <v>2980</v>
      </c>
      <c r="H149" s="1475" t="s">
        <v>2865</v>
      </c>
      <c r="I149" s="1475" t="s">
        <v>2865</v>
      </c>
      <c r="J149" s="1475" t="s">
        <v>2865</v>
      </c>
      <c r="K149" s="1475" t="s">
        <v>2865</v>
      </c>
      <c r="L149" s="1475" t="s">
        <v>2865</v>
      </c>
      <c r="M149" s="1475" t="s">
        <v>2865</v>
      </c>
      <c r="N149" s="1475" t="s">
        <v>2865</v>
      </c>
      <c r="O149" s="1475" t="s">
        <v>2123</v>
      </c>
      <c r="P149" s="1467" t="s">
        <v>2111</v>
      </c>
      <c r="Q149" s="1467"/>
      <c r="R149" s="1476"/>
    </row>
    <row r="150" spans="1:18" ht="15">
      <c r="A150" s="58">
        <f>ROW()</f>
        <v>150</v>
      </c>
      <c r="C150" s="1467" t="s">
        <v>2276</v>
      </c>
      <c r="D150" s="1475" t="s">
        <v>2109</v>
      </c>
      <c r="E150" s="1475" t="s">
        <v>2106</v>
      </c>
      <c r="F150" s="1475" t="s">
        <v>2972</v>
      </c>
      <c r="G150" s="1475" t="s">
        <v>2981</v>
      </c>
      <c r="H150" s="1475" t="s">
        <v>2865</v>
      </c>
      <c r="I150" s="1475" t="s">
        <v>2865</v>
      </c>
      <c r="J150" s="1475" t="s">
        <v>2865</v>
      </c>
      <c r="K150" s="1475" t="s">
        <v>2865</v>
      </c>
      <c r="L150" s="1475" t="s">
        <v>2865</v>
      </c>
      <c r="M150" s="1475" t="s">
        <v>2868</v>
      </c>
      <c r="N150" s="1475" t="s">
        <v>2865</v>
      </c>
      <c r="O150" s="1475" t="s">
        <v>2123</v>
      </c>
      <c r="P150" s="1467" t="s">
        <v>2111</v>
      </c>
      <c r="Q150" s="1467"/>
      <c r="R150" s="1476"/>
    </row>
    <row r="151" spans="1:18" ht="15">
      <c r="A151" s="58">
        <f>ROW()</f>
        <v>151</v>
      </c>
      <c r="C151" s="1467" t="s">
        <v>2277</v>
      </c>
      <c r="D151" s="1475" t="s">
        <v>2109</v>
      </c>
      <c r="E151" s="1475" t="s">
        <v>2106</v>
      </c>
      <c r="F151" s="1475" t="s">
        <v>2972</v>
      </c>
      <c r="G151" s="1475" t="s">
        <v>2982</v>
      </c>
      <c r="H151" s="1475" t="s">
        <v>2865</v>
      </c>
      <c r="I151" s="1475" t="s">
        <v>2865</v>
      </c>
      <c r="J151" s="1475" t="s">
        <v>2865</v>
      </c>
      <c r="K151" s="1475" t="s">
        <v>2865</v>
      </c>
      <c r="L151" s="1475" t="s">
        <v>2865</v>
      </c>
      <c r="M151" s="1475" t="s">
        <v>2873</v>
      </c>
      <c r="N151" s="1475" t="s">
        <v>2865</v>
      </c>
      <c r="O151" s="1475" t="s">
        <v>2123</v>
      </c>
      <c r="P151" s="1467" t="s">
        <v>2111</v>
      </c>
      <c r="Q151" s="1467"/>
      <c r="R151" s="1476"/>
    </row>
    <row r="152" spans="1:18" ht="60">
      <c r="A152" s="58">
        <f>ROW()</f>
        <v>152</v>
      </c>
      <c r="C152" s="1467" t="s">
        <v>2278</v>
      </c>
      <c r="D152" s="1475" t="s">
        <v>2109</v>
      </c>
      <c r="E152" s="1475" t="s">
        <v>2106</v>
      </c>
      <c r="F152" s="1475" t="s">
        <v>2972</v>
      </c>
      <c r="G152" s="1475" t="s">
        <v>2928</v>
      </c>
      <c r="H152" s="1475" t="s">
        <v>2983</v>
      </c>
      <c r="I152" s="1475" t="s">
        <v>2865</v>
      </c>
      <c r="J152" s="1475" t="s">
        <v>2865</v>
      </c>
      <c r="K152" s="1475" t="s">
        <v>2865</v>
      </c>
      <c r="L152" s="1475" t="s">
        <v>2865</v>
      </c>
      <c r="M152" s="1475" t="s">
        <v>2868</v>
      </c>
      <c r="N152" s="1475" t="s">
        <v>2865</v>
      </c>
      <c r="O152" s="1475" t="s">
        <v>2146</v>
      </c>
      <c r="P152" s="1467" t="s">
        <v>2279</v>
      </c>
      <c r="Q152" s="1467" t="s">
        <v>2835</v>
      </c>
      <c r="R152" s="1467" t="s">
        <v>2280</v>
      </c>
    </row>
    <row r="153" spans="1:18" ht="15">
      <c r="A153" s="58">
        <f>ROW()</f>
        <v>153</v>
      </c>
      <c r="C153" s="1467" t="s">
        <v>2281</v>
      </c>
      <c r="D153" s="1475" t="s">
        <v>2109</v>
      </c>
      <c r="E153" s="1475" t="s">
        <v>2106</v>
      </c>
      <c r="F153" s="1475" t="s">
        <v>2972</v>
      </c>
      <c r="G153" s="1475" t="s">
        <v>2984</v>
      </c>
      <c r="H153" s="1475" t="s">
        <v>2865</v>
      </c>
      <c r="I153" s="1475" t="s">
        <v>2865</v>
      </c>
      <c r="J153" s="1475" t="s">
        <v>2865</v>
      </c>
      <c r="K153" s="1475" t="s">
        <v>2865</v>
      </c>
      <c r="L153" s="1475" t="s">
        <v>2865</v>
      </c>
      <c r="M153" s="1475" t="s">
        <v>2865</v>
      </c>
      <c r="N153" s="1475" t="s">
        <v>2865</v>
      </c>
      <c r="O153" s="1475" t="s">
        <v>2123</v>
      </c>
      <c r="P153" s="1467" t="s">
        <v>2111</v>
      </c>
      <c r="Q153" s="1467"/>
      <c r="R153" s="1476"/>
    </row>
    <row r="154" spans="1:18" ht="15">
      <c r="A154" s="58">
        <f>ROW()</f>
        <v>154</v>
      </c>
      <c r="C154" s="1467" t="s">
        <v>2282</v>
      </c>
      <c r="D154" s="1475" t="s">
        <v>2109</v>
      </c>
      <c r="E154" s="1475" t="s">
        <v>2106</v>
      </c>
      <c r="F154" s="1475" t="s">
        <v>2972</v>
      </c>
      <c r="G154" s="1475" t="s">
        <v>2985</v>
      </c>
      <c r="H154" s="1475" t="s">
        <v>2865</v>
      </c>
      <c r="I154" s="1475" t="s">
        <v>2865</v>
      </c>
      <c r="J154" s="1475" t="s">
        <v>2865</v>
      </c>
      <c r="K154" s="1475" t="s">
        <v>2865</v>
      </c>
      <c r="L154" s="1475" t="s">
        <v>2865</v>
      </c>
      <c r="M154" s="1475" t="s">
        <v>2865</v>
      </c>
      <c r="N154" s="1475" t="s">
        <v>2865</v>
      </c>
      <c r="O154" s="1475" t="s">
        <v>2123</v>
      </c>
      <c r="P154" s="1467" t="s">
        <v>2111</v>
      </c>
      <c r="Q154" s="1467"/>
      <c r="R154" s="1476"/>
    </row>
    <row r="155" spans="1:18" ht="15">
      <c r="A155" s="58">
        <f>ROW()</f>
        <v>155</v>
      </c>
      <c r="C155" s="1467" t="s">
        <v>2283</v>
      </c>
      <c r="D155" s="1475" t="s">
        <v>2109</v>
      </c>
      <c r="E155" s="1475" t="s">
        <v>2106</v>
      </c>
      <c r="F155" s="1475" t="s">
        <v>2972</v>
      </c>
      <c r="G155" s="1475" t="s">
        <v>2986</v>
      </c>
      <c r="H155" s="1475" t="s">
        <v>2865</v>
      </c>
      <c r="I155" s="1475" t="s">
        <v>2865</v>
      </c>
      <c r="J155" s="1475" t="s">
        <v>2865</v>
      </c>
      <c r="K155" s="1475" t="s">
        <v>2865</v>
      </c>
      <c r="L155" s="1475" t="s">
        <v>2865</v>
      </c>
      <c r="M155" s="1475" t="s">
        <v>2865</v>
      </c>
      <c r="N155" s="1475" t="s">
        <v>2865</v>
      </c>
      <c r="O155" s="1475" t="s">
        <v>2126</v>
      </c>
      <c r="P155" s="1467" t="s">
        <v>2111</v>
      </c>
      <c r="Q155" s="1467"/>
      <c r="R155" s="1476"/>
    </row>
    <row r="156" spans="1:18" ht="15">
      <c r="A156" s="58">
        <f>ROW()</f>
        <v>156</v>
      </c>
      <c r="C156" s="1467" t="s">
        <v>2284</v>
      </c>
      <c r="D156" s="1475" t="s">
        <v>2109</v>
      </c>
      <c r="E156" s="1475" t="s">
        <v>2106</v>
      </c>
      <c r="F156" s="1475" t="s">
        <v>2972</v>
      </c>
      <c r="G156" s="1475" t="s">
        <v>2987</v>
      </c>
      <c r="H156" s="1475" t="s">
        <v>2865</v>
      </c>
      <c r="I156" s="1475" t="s">
        <v>2865</v>
      </c>
      <c r="J156" s="1475" t="s">
        <v>2865</v>
      </c>
      <c r="K156" s="1475" t="s">
        <v>2865</v>
      </c>
      <c r="L156" s="1475" t="s">
        <v>2865</v>
      </c>
      <c r="M156" s="1475" t="s">
        <v>2865</v>
      </c>
      <c r="N156" s="1475" t="s">
        <v>2865</v>
      </c>
      <c r="O156" s="1475" t="s">
        <v>2126</v>
      </c>
      <c r="P156" s="1467" t="s">
        <v>2111</v>
      </c>
      <c r="Q156" s="1467"/>
      <c r="R156" s="1476"/>
    </row>
    <row r="157" spans="1:18" ht="15">
      <c r="A157" s="58">
        <f>ROW()</f>
        <v>157</v>
      </c>
      <c r="C157" s="1467" t="s">
        <v>2285</v>
      </c>
      <c r="D157" s="1475" t="s">
        <v>2109</v>
      </c>
      <c r="E157" s="1475" t="s">
        <v>2106</v>
      </c>
      <c r="F157" s="1475" t="s">
        <v>2972</v>
      </c>
      <c r="G157" s="1475" t="s">
        <v>2988</v>
      </c>
      <c r="H157" s="1475" t="s">
        <v>2865</v>
      </c>
      <c r="I157" s="1475" t="s">
        <v>2865</v>
      </c>
      <c r="J157" s="1475" t="s">
        <v>2865</v>
      </c>
      <c r="K157" s="1475" t="s">
        <v>2865</v>
      </c>
      <c r="L157" s="1475" t="s">
        <v>2865</v>
      </c>
      <c r="M157" s="1475" t="s">
        <v>2865</v>
      </c>
      <c r="N157" s="1475" t="s">
        <v>2865</v>
      </c>
      <c r="O157" s="1475" t="s">
        <v>2126</v>
      </c>
      <c r="P157" s="1467" t="s">
        <v>2111</v>
      </c>
      <c r="Q157" s="1467"/>
      <c r="R157" s="1476"/>
    </row>
    <row r="158" spans="1:18" ht="15">
      <c r="A158" s="58">
        <f>ROW()</f>
        <v>158</v>
      </c>
      <c r="C158" s="1467" t="s">
        <v>2286</v>
      </c>
      <c r="D158" s="1475" t="s">
        <v>2109</v>
      </c>
      <c r="E158" s="1475" t="s">
        <v>2106</v>
      </c>
      <c r="F158" s="1475" t="s">
        <v>2972</v>
      </c>
      <c r="G158" s="1475" t="s">
        <v>2989</v>
      </c>
      <c r="H158" s="1475" t="s">
        <v>2865</v>
      </c>
      <c r="I158" s="1475" t="s">
        <v>2865</v>
      </c>
      <c r="J158" s="1475" t="s">
        <v>2865</v>
      </c>
      <c r="K158" s="1475" t="s">
        <v>2865</v>
      </c>
      <c r="L158" s="1475" t="s">
        <v>2865</v>
      </c>
      <c r="M158" s="1475" t="s">
        <v>2865</v>
      </c>
      <c r="N158" s="1475" t="s">
        <v>2865</v>
      </c>
      <c r="O158" s="1475" t="s">
        <v>2126</v>
      </c>
      <c r="P158" s="1467" t="s">
        <v>2111</v>
      </c>
      <c r="Q158" s="1467"/>
      <c r="R158" s="1476"/>
    </row>
    <row r="159" spans="1:18" ht="15">
      <c r="A159" s="58">
        <f>ROW()</f>
        <v>159</v>
      </c>
      <c r="C159" s="1467" t="s">
        <v>2287</v>
      </c>
      <c r="D159" s="1475" t="s">
        <v>2133</v>
      </c>
      <c r="E159" s="1475" t="s">
        <v>2106</v>
      </c>
      <c r="F159" s="1475" t="s">
        <v>2972</v>
      </c>
      <c r="G159" s="1475" t="s">
        <v>2889</v>
      </c>
      <c r="H159" s="1475" t="s">
        <v>2865</v>
      </c>
      <c r="I159" s="1475" t="s">
        <v>2865</v>
      </c>
      <c r="J159" s="1475" t="s">
        <v>2865</v>
      </c>
      <c r="K159" s="1475" t="s">
        <v>2865</v>
      </c>
      <c r="L159" s="1475" t="s">
        <v>2865</v>
      </c>
      <c r="M159" s="1475" t="s">
        <v>2865</v>
      </c>
      <c r="N159" s="1475" t="s">
        <v>2865</v>
      </c>
      <c r="O159" s="1475" t="s">
        <v>2126</v>
      </c>
      <c r="P159" s="1467" t="s">
        <v>2111</v>
      </c>
      <c r="Q159" s="1467"/>
      <c r="R159" s="1476"/>
    </row>
    <row r="160" spans="1:18" ht="15">
      <c r="A160" s="58">
        <f>ROW()</f>
        <v>160</v>
      </c>
      <c r="C160" s="1467" t="s">
        <v>2288</v>
      </c>
      <c r="D160" s="1475" t="s">
        <v>2133</v>
      </c>
      <c r="E160" s="1475" t="s">
        <v>2106</v>
      </c>
      <c r="F160" s="1475" t="s">
        <v>2972</v>
      </c>
      <c r="G160" s="1475" t="s">
        <v>2990</v>
      </c>
      <c r="H160" s="1475" t="s">
        <v>2865</v>
      </c>
      <c r="I160" s="1475" t="s">
        <v>2865</v>
      </c>
      <c r="J160" s="1475" t="s">
        <v>2865</v>
      </c>
      <c r="K160" s="1475" t="s">
        <v>2865</v>
      </c>
      <c r="L160" s="1475" t="s">
        <v>2865</v>
      </c>
      <c r="M160" s="1475" t="s">
        <v>2865</v>
      </c>
      <c r="N160" s="1475" t="s">
        <v>2865</v>
      </c>
      <c r="O160" s="1475" t="s">
        <v>2123</v>
      </c>
      <c r="P160" s="1467" t="s">
        <v>2111</v>
      </c>
      <c r="Q160" s="1467"/>
      <c r="R160" s="1476"/>
    </row>
    <row r="161" spans="1:18" ht="15">
      <c r="A161" s="58">
        <f>ROW()</f>
        <v>161</v>
      </c>
      <c r="C161" s="1467" t="s">
        <v>2289</v>
      </c>
      <c r="D161" s="1475" t="s">
        <v>2109</v>
      </c>
      <c r="E161" s="1475" t="s">
        <v>2106</v>
      </c>
      <c r="F161" s="1475" t="s">
        <v>2972</v>
      </c>
      <c r="G161" s="1475" t="s">
        <v>2865</v>
      </c>
      <c r="H161" s="1475" t="s">
        <v>2865</v>
      </c>
      <c r="I161" s="1475" t="s">
        <v>2865</v>
      </c>
      <c r="J161" s="1475" t="s">
        <v>2865</v>
      </c>
      <c r="K161" s="1475" t="s">
        <v>2865</v>
      </c>
      <c r="L161" s="1475" t="s">
        <v>2865</v>
      </c>
      <c r="M161" s="1475" t="s">
        <v>2865</v>
      </c>
      <c r="N161" s="1475" t="s">
        <v>2865</v>
      </c>
      <c r="O161" s="1475" t="s">
        <v>2126</v>
      </c>
      <c r="P161" s="1476"/>
      <c r="Q161" s="1467"/>
      <c r="R161" s="1476"/>
    </row>
    <row r="162" spans="1:18" ht="15">
      <c r="A162" s="58">
        <f>ROW()</f>
        <v>162</v>
      </c>
      <c r="C162" s="1467" t="s">
        <v>2290</v>
      </c>
      <c r="D162" s="1475" t="s">
        <v>2109</v>
      </c>
      <c r="E162" s="1475" t="s">
        <v>2106</v>
      </c>
      <c r="F162" s="1475" t="s">
        <v>2972</v>
      </c>
      <c r="G162" s="1475" t="s">
        <v>2991</v>
      </c>
      <c r="H162" s="1475" t="s">
        <v>2865</v>
      </c>
      <c r="I162" s="1475" t="s">
        <v>2865</v>
      </c>
      <c r="J162" s="1475" t="s">
        <v>2865</v>
      </c>
      <c r="K162" s="1475" t="s">
        <v>2865</v>
      </c>
      <c r="L162" s="1475" t="s">
        <v>2865</v>
      </c>
      <c r="M162" s="1475" t="s">
        <v>2868</v>
      </c>
      <c r="N162" s="1475" t="s">
        <v>2865</v>
      </c>
      <c r="O162" s="1475" t="s">
        <v>2123</v>
      </c>
      <c r="P162" s="1467" t="s">
        <v>2111</v>
      </c>
      <c r="Q162" s="1467"/>
      <c r="R162" s="1476"/>
    </row>
    <row r="163" spans="1:18" ht="15">
      <c r="A163" s="58">
        <f>ROW()</f>
        <v>163</v>
      </c>
      <c r="C163" s="1467" t="s">
        <v>2291</v>
      </c>
      <c r="D163" s="1475" t="s">
        <v>2109</v>
      </c>
      <c r="E163" s="1475" t="s">
        <v>2106</v>
      </c>
      <c r="F163" s="1475" t="s">
        <v>2972</v>
      </c>
      <c r="G163" s="1475" t="s">
        <v>2992</v>
      </c>
      <c r="H163" s="1475" t="s">
        <v>2865</v>
      </c>
      <c r="I163" s="1475" t="s">
        <v>2865</v>
      </c>
      <c r="J163" s="1475" t="s">
        <v>2865</v>
      </c>
      <c r="K163" s="1475" t="s">
        <v>2865</v>
      </c>
      <c r="L163" s="1475" t="s">
        <v>2865</v>
      </c>
      <c r="M163" s="1475" t="s">
        <v>2865</v>
      </c>
      <c r="N163" s="1475" t="s">
        <v>2865</v>
      </c>
      <c r="O163" s="1475" t="s">
        <v>2123</v>
      </c>
      <c r="P163" s="1467" t="s">
        <v>2111</v>
      </c>
      <c r="Q163" s="1467"/>
      <c r="R163" s="1476"/>
    </row>
    <row r="164" spans="1:18" ht="15">
      <c r="A164" s="58">
        <f>ROW()</f>
        <v>164</v>
      </c>
      <c r="C164" s="1467" t="s">
        <v>2292</v>
      </c>
      <c r="D164" s="1475" t="s">
        <v>2109</v>
      </c>
      <c r="E164" s="1475" t="s">
        <v>2106</v>
      </c>
      <c r="F164" s="1475" t="s">
        <v>2972</v>
      </c>
      <c r="G164" s="1475" t="s">
        <v>2993</v>
      </c>
      <c r="H164" s="1475" t="s">
        <v>2865</v>
      </c>
      <c r="I164" s="1475" t="s">
        <v>2865</v>
      </c>
      <c r="J164" s="1475" t="s">
        <v>2865</v>
      </c>
      <c r="K164" s="1475" t="s">
        <v>2865</v>
      </c>
      <c r="L164" s="1475" t="s">
        <v>2865</v>
      </c>
      <c r="M164" s="1475" t="s">
        <v>2865</v>
      </c>
      <c r="N164" s="1475" t="s">
        <v>2865</v>
      </c>
      <c r="O164" s="1475" t="s">
        <v>2126</v>
      </c>
      <c r="P164" s="1467" t="s">
        <v>2111</v>
      </c>
      <c r="Q164" s="1467"/>
      <c r="R164" s="1476"/>
    </row>
    <row r="165" spans="1:18" ht="15">
      <c r="A165" s="58">
        <f>ROW()</f>
        <v>165</v>
      </c>
      <c r="C165" s="1467" t="s">
        <v>2293</v>
      </c>
      <c r="D165" s="1475" t="s">
        <v>2109</v>
      </c>
      <c r="E165" s="1475" t="s">
        <v>2106</v>
      </c>
      <c r="F165" s="1475" t="s">
        <v>2972</v>
      </c>
      <c r="G165" s="1475" t="s">
        <v>2865</v>
      </c>
      <c r="H165" s="1475" t="s">
        <v>2865</v>
      </c>
      <c r="I165" s="1475" t="s">
        <v>2865</v>
      </c>
      <c r="J165" s="1475" t="s">
        <v>2865</v>
      </c>
      <c r="K165" s="1475" t="s">
        <v>2865</v>
      </c>
      <c r="L165" s="1475" t="s">
        <v>2865</v>
      </c>
      <c r="M165" s="1475" t="s">
        <v>2865</v>
      </c>
      <c r="N165" s="1475" t="s">
        <v>2865</v>
      </c>
      <c r="O165" s="1475" t="s">
        <v>2126</v>
      </c>
      <c r="P165" s="1476"/>
      <c r="Q165" s="1467"/>
      <c r="R165" s="1476"/>
    </row>
    <row r="166" spans="1:18" ht="15">
      <c r="A166" s="58">
        <f>ROW()</f>
        <v>166</v>
      </c>
      <c r="C166" s="1467" t="s">
        <v>2294</v>
      </c>
      <c r="D166" s="1475" t="s">
        <v>2133</v>
      </c>
      <c r="E166" s="1475" t="s">
        <v>2106</v>
      </c>
      <c r="F166" s="1475" t="s">
        <v>2972</v>
      </c>
      <c r="G166" s="1475" t="s">
        <v>2994</v>
      </c>
      <c r="H166" s="1475" t="s">
        <v>2858</v>
      </c>
      <c r="I166" s="1475" t="s">
        <v>2865</v>
      </c>
      <c r="J166" s="1475" t="s">
        <v>2865</v>
      </c>
      <c r="K166" s="1475" t="s">
        <v>2865</v>
      </c>
      <c r="L166" s="1475" t="s">
        <v>2865</v>
      </c>
      <c r="M166" s="1475" t="s">
        <v>2868</v>
      </c>
      <c r="N166" s="1475" t="s">
        <v>2865</v>
      </c>
      <c r="O166" s="1475" t="s">
        <v>2110</v>
      </c>
      <c r="P166" s="1467" t="s">
        <v>2111</v>
      </c>
      <c r="Q166" s="1467"/>
      <c r="R166" s="1476"/>
    </row>
    <row r="167" spans="1:18" ht="45">
      <c r="A167" s="58">
        <f>ROW()</f>
        <v>167</v>
      </c>
      <c r="C167" s="1476"/>
      <c r="D167" s="1476"/>
      <c r="E167" s="1476"/>
      <c r="F167" s="1476"/>
      <c r="G167" s="1476"/>
      <c r="H167" s="1476"/>
      <c r="I167" s="1476"/>
      <c r="J167" s="1476"/>
      <c r="K167" s="1476"/>
      <c r="L167" s="1476"/>
      <c r="M167" s="1476"/>
      <c r="N167" s="1476"/>
      <c r="O167" s="1476"/>
      <c r="P167" s="1467" t="s">
        <v>2295</v>
      </c>
      <c r="Q167" s="1467" t="s">
        <v>2836</v>
      </c>
      <c r="R167" s="1467" t="s">
        <v>2296</v>
      </c>
    </row>
    <row r="168" spans="1:18" ht="15">
      <c r="A168" s="58">
        <f>ROW()</f>
        <v>168</v>
      </c>
      <c r="C168" s="1467" t="s">
        <v>2297</v>
      </c>
      <c r="D168" s="1475" t="s">
        <v>2133</v>
      </c>
      <c r="E168" s="1475" t="s">
        <v>2106</v>
      </c>
      <c r="F168" s="1475" t="s">
        <v>2972</v>
      </c>
      <c r="G168" s="1475" t="s">
        <v>2995</v>
      </c>
      <c r="H168" s="1475" t="s">
        <v>2865</v>
      </c>
      <c r="I168" s="1475" t="s">
        <v>2865</v>
      </c>
      <c r="J168" s="1475" t="s">
        <v>2865</v>
      </c>
      <c r="K168" s="1475" t="s">
        <v>2868</v>
      </c>
      <c r="L168" s="1475" t="s">
        <v>2996</v>
      </c>
      <c r="M168" s="1475" t="s">
        <v>2868</v>
      </c>
      <c r="N168" s="1475" t="s">
        <v>2865</v>
      </c>
      <c r="O168" s="1475" t="s">
        <v>2110</v>
      </c>
      <c r="P168" s="1467" t="s">
        <v>2111</v>
      </c>
      <c r="Q168" s="1467"/>
      <c r="R168" s="1476"/>
    </row>
    <row r="169" spans="1:18" ht="60">
      <c r="A169" s="58">
        <f>ROW()</f>
        <v>169</v>
      </c>
      <c r="C169" s="1476"/>
      <c r="D169" s="1476"/>
      <c r="E169" s="1476"/>
      <c r="F169" s="1476"/>
      <c r="G169" s="1476"/>
      <c r="H169" s="1476"/>
      <c r="I169" s="1476"/>
      <c r="J169" s="1476"/>
      <c r="K169" s="1476"/>
      <c r="L169" s="1476"/>
      <c r="M169" s="1476"/>
      <c r="N169" s="1476"/>
      <c r="O169" s="1476"/>
      <c r="P169" s="1467" t="s">
        <v>2298</v>
      </c>
      <c r="Q169" s="1467" t="s">
        <v>2837</v>
      </c>
      <c r="R169" s="1467" t="s">
        <v>2299</v>
      </c>
    </row>
    <row r="170" spans="1:18" ht="15">
      <c r="A170" s="58">
        <f>ROW()</f>
        <v>170</v>
      </c>
      <c r="C170" s="1467" t="s">
        <v>2300</v>
      </c>
      <c r="D170" s="1475" t="s">
        <v>2133</v>
      </c>
      <c r="E170" s="1475" t="s">
        <v>2106</v>
      </c>
      <c r="F170" s="1475" t="s">
        <v>2972</v>
      </c>
      <c r="G170" s="1475" t="s">
        <v>2971</v>
      </c>
      <c r="H170" s="1475" t="s">
        <v>2865</v>
      </c>
      <c r="I170" s="1475" t="s">
        <v>2865</v>
      </c>
      <c r="J170" s="1475" t="s">
        <v>2865</v>
      </c>
      <c r="K170" s="1475" t="s">
        <v>2865</v>
      </c>
      <c r="L170" s="1475" t="s">
        <v>2865</v>
      </c>
      <c r="M170" s="1475" t="s">
        <v>2865</v>
      </c>
      <c r="N170" s="1475" t="s">
        <v>2865</v>
      </c>
      <c r="O170" s="1475" t="s">
        <v>2123</v>
      </c>
      <c r="P170" s="1467" t="s">
        <v>2111</v>
      </c>
      <c r="Q170" s="1467"/>
      <c r="R170" s="1476"/>
    </row>
    <row r="171" spans="1:18" ht="15">
      <c r="A171" s="58">
        <f>ROW()</f>
        <v>171</v>
      </c>
      <c r="C171" s="1467" t="s">
        <v>2301</v>
      </c>
      <c r="D171" s="1475" t="s">
        <v>2133</v>
      </c>
      <c r="E171" s="1475" t="s">
        <v>2106</v>
      </c>
      <c r="F171" s="1475" t="s">
        <v>2972</v>
      </c>
      <c r="G171" s="1475" t="s">
        <v>2997</v>
      </c>
      <c r="H171" s="1475" t="s">
        <v>2865</v>
      </c>
      <c r="I171" s="1475" t="s">
        <v>2865</v>
      </c>
      <c r="J171" s="1475" t="s">
        <v>2865</v>
      </c>
      <c r="K171" s="1475" t="s">
        <v>2865</v>
      </c>
      <c r="L171" s="1475" t="s">
        <v>2865</v>
      </c>
      <c r="M171" s="1475" t="s">
        <v>2873</v>
      </c>
      <c r="N171" s="1475" t="s">
        <v>2865</v>
      </c>
      <c r="O171" s="1475" t="s">
        <v>2123</v>
      </c>
      <c r="P171" s="1467" t="s">
        <v>2111</v>
      </c>
      <c r="Q171" s="1467"/>
      <c r="R171" s="1476"/>
    </row>
    <row r="172" spans="1:18" ht="15">
      <c r="A172" s="58">
        <f>ROW()</f>
        <v>172</v>
      </c>
      <c r="C172" s="1467" t="s">
        <v>2302</v>
      </c>
      <c r="D172" s="1475" t="s">
        <v>2133</v>
      </c>
      <c r="E172" s="1475" t="s">
        <v>2106</v>
      </c>
      <c r="F172" s="1475" t="s">
        <v>2972</v>
      </c>
      <c r="G172" s="1475" t="s">
        <v>2998</v>
      </c>
      <c r="H172" s="1475" t="s">
        <v>2865</v>
      </c>
      <c r="I172" s="1475" t="s">
        <v>2865</v>
      </c>
      <c r="J172" s="1475" t="s">
        <v>2865</v>
      </c>
      <c r="K172" s="1475" t="s">
        <v>2865</v>
      </c>
      <c r="L172" s="1475" t="s">
        <v>2865</v>
      </c>
      <c r="M172" s="1475" t="s">
        <v>2868</v>
      </c>
      <c r="N172" s="1475" t="s">
        <v>2865</v>
      </c>
      <c r="O172" s="1475" t="s">
        <v>2123</v>
      </c>
      <c r="P172" s="1467" t="s">
        <v>2111</v>
      </c>
      <c r="Q172" s="1467"/>
      <c r="R172" s="1476"/>
    </row>
    <row r="173" spans="1:18" ht="15">
      <c r="A173" s="58">
        <f>ROW()</f>
        <v>173</v>
      </c>
      <c r="C173" s="1467" t="s">
        <v>2303</v>
      </c>
      <c r="D173" s="1475" t="s">
        <v>2133</v>
      </c>
      <c r="E173" s="1475" t="s">
        <v>2106</v>
      </c>
      <c r="F173" s="1475" t="s">
        <v>2972</v>
      </c>
      <c r="G173" s="1475" t="s">
        <v>2933</v>
      </c>
      <c r="H173" s="1475" t="s">
        <v>2865</v>
      </c>
      <c r="I173" s="1475" t="s">
        <v>2865</v>
      </c>
      <c r="J173" s="1475" t="s">
        <v>2865</v>
      </c>
      <c r="K173" s="1475" t="s">
        <v>2865</v>
      </c>
      <c r="L173" s="1475" t="s">
        <v>2865</v>
      </c>
      <c r="M173" s="1475" t="s">
        <v>2865</v>
      </c>
      <c r="N173" s="1475" t="s">
        <v>2865</v>
      </c>
      <c r="O173" s="1475" t="s">
        <v>2123</v>
      </c>
      <c r="P173" s="1467" t="s">
        <v>2111</v>
      </c>
      <c r="Q173" s="1467"/>
      <c r="R173" s="1476"/>
    </row>
    <row r="174" spans="1:18" ht="15">
      <c r="A174" s="58">
        <f>ROW()</f>
        <v>174</v>
      </c>
      <c r="C174" s="1467" t="s">
        <v>2304</v>
      </c>
      <c r="D174" s="1475" t="s">
        <v>2109</v>
      </c>
      <c r="E174" s="1475" t="s">
        <v>2106</v>
      </c>
      <c r="F174" s="1475" t="s">
        <v>2972</v>
      </c>
      <c r="G174" s="1475" t="s">
        <v>2865</v>
      </c>
      <c r="H174" s="1475" t="s">
        <v>2865</v>
      </c>
      <c r="I174" s="1475" t="s">
        <v>2865</v>
      </c>
      <c r="J174" s="1475" t="s">
        <v>2865</v>
      </c>
      <c r="K174" s="1475" t="s">
        <v>2865</v>
      </c>
      <c r="L174" s="1475" t="s">
        <v>2865</v>
      </c>
      <c r="M174" s="1475" t="s">
        <v>2865</v>
      </c>
      <c r="N174" s="1475" t="s">
        <v>2865</v>
      </c>
      <c r="O174" s="1475" t="s">
        <v>2126</v>
      </c>
      <c r="P174" s="1476"/>
      <c r="Q174" s="1467"/>
      <c r="R174" s="1476"/>
    </row>
    <row r="175" spans="1:18" ht="15">
      <c r="A175" s="58">
        <f>ROW()</f>
        <v>175</v>
      </c>
      <c r="C175" s="1467" t="s">
        <v>2305</v>
      </c>
      <c r="D175" s="1475" t="s">
        <v>2133</v>
      </c>
      <c r="E175" s="1475" t="s">
        <v>2106</v>
      </c>
      <c r="F175" s="1475" t="s">
        <v>2972</v>
      </c>
      <c r="G175" s="1475" t="s">
        <v>2999</v>
      </c>
      <c r="H175" s="1475" t="s">
        <v>3000</v>
      </c>
      <c r="I175" s="1475" t="s">
        <v>2865</v>
      </c>
      <c r="J175" s="1475" t="s">
        <v>2865</v>
      </c>
      <c r="K175" s="1475" t="s">
        <v>2865</v>
      </c>
      <c r="L175" s="1475" t="s">
        <v>2865</v>
      </c>
      <c r="M175" s="1475" t="s">
        <v>2865</v>
      </c>
      <c r="N175" s="1475" t="s">
        <v>2865</v>
      </c>
      <c r="O175" s="1475" t="s">
        <v>2110</v>
      </c>
      <c r="P175" s="1467" t="s">
        <v>2111</v>
      </c>
      <c r="Q175" s="1467"/>
      <c r="R175" s="1476"/>
    </row>
    <row r="176" spans="1:18" ht="30">
      <c r="A176" s="58">
        <f>ROW()</f>
        <v>176</v>
      </c>
      <c r="C176" s="1476"/>
      <c r="D176" s="1476"/>
      <c r="E176" s="1476"/>
      <c r="F176" s="1476"/>
      <c r="G176" s="1476"/>
      <c r="H176" s="1476"/>
      <c r="I176" s="1476"/>
      <c r="J176" s="1476"/>
      <c r="K176" s="1476"/>
      <c r="L176" s="1476"/>
      <c r="M176" s="1476"/>
      <c r="N176" s="1476"/>
      <c r="O176" s="1476"/>
      <c r="P176" s="1467" t="s">
        <v>2306</v>
      </c>
      <c r="Q176" s="1467" t="s">
        <v>2838</v>
      </c>
      <c r="R176" s="1467" t="s">
        <v>2307</v>
      </c>
    </row>
    <row r="177" spans="1:18" ht="15">
      <c r="A177" s="58">
        <f>ROW()</f>
        <v>177</v>
      </c>
      <c r="C177" s="1467" t="s">
        <v>2308</v>
      </c>
      <c r="D177" s="1475" t="s">
        <v>2133</v>
      </c>
      <c r="E177" s="1475" t="s">
        <v>2106</v>
      </c>
      <c r="F177" s="1475" t="s">
        <v>2972</v>
      </c>
      <c r="G177" s="1475" t="s">
        <v>3001</v>
      </c>
      <c r="H177" s="1475" t="s">
        <v>2865</v>
      </c>
      <c r="I177" s="1475" t="s">
        <v>2865</v>
      </c>
      <c r="J177" s="1475" t="s">
        <v>2865</v>
      </c>
      <c r="K177" s="1475" t="s">
        <v>2865</v>
      </c>
      <c r="L177" s="1475" t="s">
        <v>2865</v>
      </c>
      <c r="M177" s="1475" t="s">
        <v>2865</v>
      </c>
      <c r="N177" s="1475" t="s">
        <v>2865</v>
      </c>
      <c r="O177" s="1475" t="s">
        <v>2123</v>
      </c>
      <c r="P177" s="1467" t="s">
        <v>2111</v>
      </c>
      <c r="Q177" s="1467"/>
      <c r="R177" s="1476"/>
    </row>
    <row r="178" spans="1:18" ht="15">
      <c r="A178" s="58">
        <f>ROW()</f>
        <v>178</v>
      </c>
      <c r="C178" s="1467" t="s">
        <v>2309</v>
      </c>
      <c r="D178" s="1475" t="s">
        <v>2109</v>
      </c>
      <c r="E178" s="1475" t="s">
        <v>2106</v>
      </c>
      <c r="F178" s="1475" t="s">
        <v>2972</v>
      </c>
      <c r="G178" s="1475" t="s">
        <v>3002</v>
      </c>
      <c r="H178" s="1475" t="s">
        <v>2865</v>
      </c>
      <c r="I178" s="1475" t="s">
        <v>2865</v>
      </c>
      <c r="J178" s="1475" t="s">
        <v>2865</v>
      </c>
      <c r="K178" s="1475" t="s">
        <v>2865</v>
      </c>
      <c r="L178" s="1475" t="s">
        <v>2865</v>
      </c>
      <c r="M178" s="1475" t="s">
        <v>2865</v>
      </c>
      <c r="N178" s="1475" t="s">
        <v>2865</v>
      </c>
      <c r="O178" s="1475" t="s">
        <v>2123</v>
      </c>
      <c r="P178" s="1467" t="s">
        <v>2111</v>
      </c>
      <c r="Q178" s="1467"/>
      <c r="R178" s="1476"/>
    </row>
    <row r="179" spans="1:18" ht="15">
      <c r="A179" s="58">
        <f>ROW()</f>
        <v>179</v>
      </c>
      <c r="C179" s="1467" t="s">
        <v>2310</v>
      </c>
      <c r="D179" s="1475" t="s">
        <v>2109</v>
      </c>
      <c r="E179" s="1475" t="s">
        <v>2106</v>
      </c>
      <c r="F179" s="1475" t="s">
        <v>2972</v>
      </c>
      <c r="G179" s="1475" t="s">
        <v>3003</v>
      </c>
      <c r="H179" s="1475" t="s">
        <v>2865</v>
      </c>
      <c r="I179" s="1475" t="s">
        <v>2865</v>
      </c>
      <c r="J179" s="1475" t="s">
        <v>2865</v>
      </c>
      <c r="K179" s="1475" t="s">
        <v>2865</v>
      </c>
      <c r="L179" s="1475" t="s">
        <v>2865</v>
      </c>
      <c r="M179" s="1475" t="s">
        <v>2865</v>
      </c>
      <c r="N179" s="1475" t="s">
        <v>2865</v>
      </c>
      <c r="O179" s="1475" t="s">
        <v>2123</v>
      </c>
      <c r="P179" s="1467" t="s">
        <v>2111</v>
      </c>
      <c r="Q179" s="1467"/>
      <c r="R179" s="1476"/>
    </row>
    <row r="180" spans="1:18" ht="15">
      <c r="A180" s="58">
        <f>ROW()</f>
        <v>180</v>
      </c>
      <c r="C180" s="1467" t="s">
        <v>2311</v>
      </c>
      <c r="D180" s="1475" t="s">
        <v>2109</v>
      </c>
      <c r="E180" s="1475" t="s">
        <v>2106</v>
      </c>
      <c r="F180" s="1475" t="s">
        <v>2972</v>
      </c>
      <c r="G180" s="1475" t="s">
        <v>3004</v>
      </c>
      <c r="H180" s="1475" t="s">
        <v>2886</v>
      </c>
      <c r="I180" s="1475" t="s">
        <v>2865</v>
      </c>
      <c r="J180" s="1475" t="s">
        <v>2865</v>
      </c>
      <c r="K180" s="1475" t="s">
        <v>2865</v>
      </c>
      <c r="L180" s="1475" t="s">
        <v>2865</v>
      </c>
      <c r="M180" s="1475" t="s">
        <v>2873</v>
      </c>
      <c r="N180" s="1475" t="s">
        <v>2865</v>
      </c>
      <c r="O180" s="1475" t="s">
        <v>2123</v>
      </c>
      <c r="P180" s="1467" t="s">
        <v>2111</v>
      </c>
      <c r="Q180" s="1467"/>
      <c r="R180" s="1476"/>
    </row>
    <row r="181" spans="1:18" ht="15">
      <c r="A181" s="58">
        <f>ROW()</f>
        <v>181</v>
      </c>
      <c r="C181" s="1467" t="s">
        <v>2312</v>
      </c>
      <c r="D181" s="1475" t="s">
        <v>2133</v>
      </c>
      <c r="E181" s="1475" t="s">
        <v>2106</v>
      </c>
      <c r="F181" s="1475" t="s">
        <v>2972</v>
      </c>
      <c r="G181" s="1475" t="s">
        <v>2935</v>
      </c>
      <c r="H181" s="1475" t="s">
        <v>2865</v>
      </c>
      <c r="I181" s="1475" t="s">
        <v>2865</v>
      </c>
      <c r="J181" s="1475" t="s">
        <v>2865</v>
      </c>
      <c r="K181" s="1475" t="s">
        <v>2865</v>
      </c>
      <c r="L181" s="1475" t="s">
        <v>2865</v>
      </c>
      <c r="M181" s="1475" t="s">
        <v>2865</v>
      </c>
      <c r="N181" s="1475" t="s">
        <v>2865</v>
      </c>
      <c r="O181" s="1475" t="s">
        <v>2123</v>
      </c>
      <c r="P181" s="1467" t="s">
        <v>2111</v>
      </c>
      <c r="Q181" s="1467"/>
      <c r="R181" s="1476"/>
    </row>
    <row r="182" spans="1:18" ht="15">
      <c r="A182" s="58">
        <f>ROW()</f>
        <v>182</v>
      </c>
      <c r="C182" s="1467" t="s">
        <v>2313</v>
      </c>
      <c r="D182" s="1475" t="s">
        <v>2109</v>
      </c>
      <c r="E182" s="1475" t="s">
        <v>2106</v>
      </c>
      <c r="F182" s="1475" t="s">
        <v>2972</v>
      </c>
      <c r="G182" s="1475" t="s">
        <v>3005</v>
      </c>
      <c r="H182" s="1475" t="s">
        <v>2865</v>
      </c>
      <c r="I182" s="1475" t="s">
        <v>2865</v>
      </c>
      <c r="J182" s="1475" t="s">
        <v>2865</v>
      </c>
      <c r="K182" s="1475" t="s">
        <v>2865</v>
      </c>
      <c r="L182" s="1475" t="s">
        <v>2865</v>
      </c>
      <c r="M182" s="1475" t="s">
        <v>2865</v>
      </c>
      <c r="N182" s="1475" t="s">
        <v>2865</v>
      </c>
      <c r="O182" s="1475" t="s">
        <v>2126</v>
      </c>
      <c r="P182" s="1467" t="s">
        <v>2111</v>
      </c>
      <c r="Q182" s="1467"/>
      <c r="R182" s="1476"/>
    </row>
    <row r="183" spans="1:18" ht="15">
      <c r="A183" s="58">
        <f>ROW()</f>
        <v>183</v>
      </c>
      <c r="C183" s="1467" t="s">
        <v>2314</v>
      </c>
      <c r="D183" s="1475" t="s">
        <v>2109</v>
      </c>
      <c r="E183" s="1475" t="s">
        <v>2106</v>
      </c>
      <c r="F183" s="1475" t="s">
        <v>2972</v>
      </c>
      <c r="G183" s="1475" t="s">
        <v>2989</v>
      </c>
      <c r="H183" s="1475" t="s">
        <v>2865</v>
      </c>
      <c r="I183" s="1475" t="s">
        <v>2865</v>
      </c>
      <c r="J183" s="1475" t="s">
        <v>2865</v>
      </c>
      <c r="K183" s="1475" t="s">
        <v>2865</v>
      </c>
      <c r="L183" s="1475" t="s">
        <v>2865</v>
      </c>
      <c r="M183" s="1475" t="s">
        <v>2868</v>
      </c>
      <c r="N183" s="1475" t="s">
        <v>2865</v>
      </c>
      <c r="O183" s="1475" t="s">
        <v>2126</v>
      </c>
      <c r="P183" s="1467" t="s">
        <v>2111</v>
      </c>
      <c r="Q183" s="1467"/>
      <c r="R183" s="1476"/>
    </row>
    <row r="184" spans="1:18" ht="15">
      <c r="A184" s="58">
        <f>ROW()</f>
        <v>184</v>
      </c>
      <c r="C184" s="1467" t="s">
        <v>2315</v>
      </c>
      <c r="D184" s="1475" t="s">
        <v>2109</v>
      </c>
      <c r="E184" s="1475" t="s">
        <v>2106</v>
      </c>
      <c r="F184" s="1475" t="s">
        <v>2972</v>
      </c>
      <c r="G184" s="1475" t="s">
        <v>2988</v>
      </c>
      <c r="H184" s="1475" t="s">
        <v>2886</v>
      </c>
      <c r="I184" s="1475" t="s">
        <v>2865</v>
      </c>
      <c r="J184" s="1475" t="s">
        <v>2865</v>
      </c>
      <c r="K184" s="1475" t="s">
        <v>2865</v>
      </c>
      <c r="L184" s="1475" t="s">
        <v>2865</v>
      </c>
      <c r="M184" s="1475" t="s">
        <v>2865</v>
      </c>
      <c r="N184" s="1475" t="s">
        <v>2865</v>
      </c>
      <c r="O184" s="1475" t="s">
        <v>2126</v>
      </c>
      <c r="P184" s="1467" t="s">
        <v>2111</v>
      </c>
      <c r="Q184" s="1467"/>
      <c r="R184" s="1476"/>
    </row>
    <row r="185" spans="1:18" ht="15">
      <c r="A185" s="58">
        <f>ROW()</f>
        <v>185</v>
      </c>
      <c r="C185" s="1467" t="s">
        <v>2316</v>
      </c>
      <c r="D185" s="1475" t="s">
        <v>2109</v>
      </c>
      <c r="E185" s="1475" t="s">
        <v>2106</v>
      </c>
      <c r="F185" s="1475" t="s">
        <v>2972</v>
      </c>
      <c r="G185" s="1475" t="s">
        <v>3006</v>
      </c>
      <c r="H185" s="1475" t="s">
        <v>2928</v>
      </c>
      <c r="I185" s="1475" t="s">
        <v>2865</v>
      </c>
      <c r="J185" s="1475" t="s">
        <v>2865</v>
      </c>
      <c r="K185" s="1475" t="s">
        <v>2865</v>
      </c>
      <c r="L185" s="1475" t="s">
        <v>2865</v>
      </c>
      <c r="M185" s="1475" t="s">
        <v>2865</v>
      </c>
      <c r="N185" s="1475" t="s">
        <v>2865</v>
      </c>
      <c r="O185" s="1475" t="s">
        <v>2110</v>
      </c>
      <c r="P185" s="1467" t="s">
        <v>2111</v>
      </c>
      <c r="Q185" s="1467"/>
      <c r="R185" s="1476"/>
    </row>
    <row r="186" spans="1:18" ht="60">
      <c r="A186" s="58">
        <f>ROW()</f>
        <v>186</v>
      </c>
      <c r="C186" s="1476"/>
      <c r="D186" s="1476"/>
      <c r="E186" s="1476"/>
      <c r="F186" s="1476"/>
      <c r="G186" s="1476"/>
      <c r="H186" s="1476"/>
      <c r="I186" s="1476"/>
      <c r="J186" s="1476"/>
      <c r="K186" s="1476"/>
      <c r="L186" s="1476"/>
      <c r="M186" s="1476"/>
      <c r="N186" s="1476"/>
      <c r="O186" s="1476"/>
      <c r="P186" s="1467" t="s">
        <v>2317</v>
      </c>
      <c r="Q186" s="1467" t="s">
        <v>2839</v>
      </c>
      <c r="R186" s="1467" t="s">
        <v>2318</v>
      </c>
    </row>
    <row r="187" spans="1:18" ht="45">
      <c r="A187" s="58">
        <f>ROW()</f>
        <v>187</v>
      </c>
      <c r="C187" s="1476"/>
      <c r="D187" s="1476"/>
      <c r="E187" s="1476"/>
      <c r="F187" s="1476"/>
      <c r="G187" s="1476"/>
      <c r="H187" s="1476"/>
      <c r="I187" s="1476"/>
      <c r="J187" s="1476"/>
      <c r="K187" s="1476"/>
      <c r="L187" s="1476"/>
      <c r="M187" s="1476"/>
      <c r="N187" s="1476"/>
      <c r="O187" s="1476"/>
      <c r="P187" s="1467" t="s">
        <v>2319</v>
      </c>
      <c r="Q187" s="1467" t="s">
        <v>2840</v>
      </c>
      <c r="R187" s="1467" t="s">
        <v>2320</v>
      </c>
    </row>
    <row r="188" spans="1:18" ht="15">
      <c r="A188" s="58">
        <f>ROW()</f>
        <v>188</v>
      </c>
      <c r="C188" s="1467" t="s">
        <v>2321</v>
      </c>
      <c r="D188" s="1475" t="s">
        <v>2133</v>
      </c>
      <c r="E188" s="1475" t="s">
        <v>2106</v>
      </c>
      <c r="F188" s="1475" t="s">
        <v>2972</v>
      </c>
      <c r="G188" s="1475" t="s">
        <v>2996</v>
      </c>
      <c r="H188" s="1475" t="s">
        <v>2859</v>
      </c>
      <c r="I188" s="1475" t="s">
        <v>2865</v>
      </c>
      <c r="J188" s="1475" t="s">
        <v>2865</v>
      </c>
      <c r="K188" s="1475" t="s">
        <v>2865</v>
      </c>
      <c r="L188" s="1475" t="s">
        <v>2865</v>
      </c>
      <c r="M188" s="1475" t="s">
        <v>2865</v>
      </c>
      <c r="N188" s="1475" t="s">
        <v>2865</v>
      </c>
      <c r="O188" s="1475" t="s">
        <v>2110</v>
      </c>
      <c r="P188" s="1467" t="s">
        <v>2111</v>
      </c>
      <c r="Q188" s="1467"/>
      <c r="R188" s="1476"/>
    </row>
    <row r="189" spans="1:18" ht="75">
      <c r="A189" s="58">
        <f>ROW()</f>
        <v>189</v>
      </c>
      <c r="C189" s="1476"/>
      <c r="D189" s="1476"/>
      <c r="E189" s="1476"/>
      <c r="F189" s="1476"/>
      <c r="G189" s="1476"/>
      <c r="H189" s="1476"/>
      <c r="I189" s="1476"/>
      <c r="J189" s="1476"/>
      <c r="K189" s="1476"/>
      <c r="L189" s="1476"/>
      <c r="M189" s="1476"/>
      <c r="N189" s="1476"/>
      <c r="O189" s="1476"/>
      <c r="P189" s="1467" t="s">
        <v>2322</v>
      </c>
      <c r="Q189" s="1467" t="s">
        <v>2841</v>
      </c>
      <c r="R189" s="1467" t="s">
        <v>2323</v>
      </c>
    </row>
    <row r="190" spans="1:18" ht="30">
      <c r="A190" s="58">
        <f>ROW()</f>
        <v>190</v>
      </c>
      <c r="C190" s="1476"/>
      <c r="D190" s="1476"/>
      <c r="E190" s="1476"/>
      <c r="F190" s="1476"/>
      <c r="G190" s="1476"/>
      <c r="H190" s="1476"/>
      <c r="I190" s="1476"/>
      <c r="J190" s="1476"/>
      <c r="K190" s="1476"/>
      <c r="L190" s="1476"/>
      <c r="M190" s="1476"/>
      <c r="N190" s="1476"/>
      <c r="O190" s="1476"/>
      <c r="P190" s="1467" t="s">
        <v>2324</v>
      </c>
      <c r="Q190" s="1467" t="s">
        <v>2842</v>
      </c>
      <c r="R190" s="1467" t="s">
        <v>2325</v>
      </c>
    </row>
    <row r="191" spans="1:18" ht="15">
      <c r="A191" s="58">
        <f>ROW()</f>
        <v>191</v>
      </c>
      <c r="C191" s="1467" t="s">
        <v>2326</v>
      </c>
      <c r="D191" s="1475" t="s">
        <v>2133</v>
      </c>
      <c r="E191" s="1475" t="s">
        <v>2106</v>
      </c>
      <c r="F191" s="1475" t="s">
        <v>2972</v>
      </c>
      <c r="G191" s="1475" t="s">
        <v>3007</v>
      </c>
      <c r="H191" s="1475" t="s">
        <v>2865</v>
      </c>
      <c r="I191" s="1475" t="s">
        <v>2865</v>
      </c>
      <c r="J191" s="1475" t="s">
        <v>2865</v>
      </c>
      <c r="K191" s="1475" t="s">
        <v>2865</v>
      </c>
      <c r="L191" s="1475" t="s">
        <v>2865</v>
      </c>
      <c r="M191" s="1475" t="s">
        <v>2868</v>
      </c>
      <c r="N191" s="1475" t="s">
        <v>2865</v>
      </c>
      <c r="O191" s="1475" t="s">
        <v>2123</v>
      </c>
      <c r="P191" s="1467" t="s">
        <v>2111</v>
      </c>
      <c r="Q191" s="1467"/>
      <c r="R191" s="1476"/>
    </row>
    <row r="192" spans="1:18" ht="15">
      <c r="A192" s="58">
        <f>ROW()</f>
        <v>192</v>
      </c>
      <c r="C192" s="1467" t="s">
        <v>2327</v>
      </c>
      <c r="D192" s="1475" t="s">
        <v>2133</v>
      </c>
      <c r="E192" s="1475" t="s">
        <v>2106</v>
      </c>
      <c r="F192" s="1475" t="s">
        <v>2972</v>
      </c>
      <c r="G192" s="1475" t="s">
        <v>2865</v>
      </c>
      <c r="H192" s="1475" t="s">
        <v>2865</v>
      </c>
      <c r="I192" s="1475" t="s">
        <v>2865</v>
      </c>
      <c r="J192" s="1475" t="s">
        <v>2865</v>
      </c>
      <c r="K192" s="1475" t="s">
        <v>2865</v>
      </c>
      <c r="L192" s="1475" t="s">
        <v>2865</v>
      </c>
      <c r="M192" s="1475" t="s">
        <v>2865</v>
      </c>
      <c r="N192" s="1475" t="s">
        <v>2865</v>
      </c>
      <c r="O192" s="1475" t="s">
        <v>2126</v>
      </c>
      <c r="P192" s="1476"/>
      <c r="Q192" s="1467"/>
      <c r="R192" s="1476"/>
    </row>
    <row r="193" spans="1:18" ht="15">
      <c r="A193" s="58">
        <f>ROW()</f>
        <v>193</v>
      </c>
      <c r="C193" s="1467" t="s">
        <v>2328</v>
      </c>
      <c r="D193" s="1475" t="s">
        <v>2133</v>
      </c>
      <c r="E193" s="1475" t="s">
        <v>2106</v>
      </c>
      <c r="F193" s="1475" t="s">
        <v>2972</v>
      </c>
      <c r="G193" s="1475" t="s">
        <v>2905</v>
      </c>
      <c r="H193" s="1475" t="s">
        <v>2865</v>
      </c>
      <c r="I193" s="1475" t="s">
        <v>2865</v>
      </c>
      <c r="J193" s="1475" t="s">
        <v>2865</v>
      </c>
      <c r="K193" s="1475" t="s">
        <v>2865</v>
      </c>
      <c r="L193" s="1475" t="s">
        <v>2865</v>
      </c>
      <c r="M193" s="1475" t="s">
        <v>2865</v>
      </c>
      <c r="N193" s="1475" t="s">
        <v>2865</v>
      </c>
      <c r="O193" s="1475" t="s">
        <v>2123</v>
      </c>
      <c r="P193" s="1467" t="s">
        <v>2111</v>
      </c>
      <c r="Q193" s="1467"/>
      <c r="R193" s="1476"/>
    </row>
    <row r="194" spans="1:18" ht="15">
      <c r="A194" s="58">
        <f>ROW()</f>
        <v>194</v>
      </c>
      <c r="C194" s="1467" t="s">
        <v>2329</v>
      </c>
      <c r="D194" s="1475" t="s">
        <v>2133</v>
      </c>
      <c r="E194" s="1475" t="s">
        <v>2106</v>
      </c>
      <c r="F194" s="1475" t="s">
        <v>2972</v>
      </c>
      <c r="G194" s="1475" t="s">
        <v>2914</v>
      </c>
      <c r="H194" s="1475" t="s">
        <v>2865</v>
      </c>
      <c r="I194" s="1475" t="s">
        <v>2865</v>
      </c>
      <c r="J194" s="1475" t="s">
        <v>2865</v>
      </c>
      <c r="K194" s="1475" t="s">
        <v>2865</v>
      </c>
      <c r="L194" s="1475" t="s">
        <v>2865</v>
      </c>
      <c r="M194" s="1475" t="s">
        <v>2865</v>
      </c>
      <c r="N194" s="1475" t="s">
        <v>2865</v>
      </c>
      <c r="O194" s="1475" t="s">
        <v>2123</v>
      </c>
      <c r="P194" s="1467" t="s">
        <v>2111</v>
      </c>
      <c r="Q194" s="1467"/>
      <c r="R194" s="1476"/>
    </row>
    <row r="195" spans="1:18" ht="15">
      <c r="A195" s="58">
        <f>ROW()</f>
        <v>195</v>
      </c>
      <c r="C195" s="1467" t="s">
        <v>2330</v>
      </c>
      <c r="D195" s="1475" t="s">
        <v>2109</v>
      </c>
      <c r="E195" s="1475" t="s">
        <v>2106</v>
      </c>
      <c r="F195" s="1475" t="s">
        <v>2972</v>
      </c>
      <c r="G195" s="1475" t="s">
        <v>3008</v>
      </c>
      <c r="H195" s="1475" t="s">
        <v>2865</v>
      </c>
      <c r="I195" s="1475" t="s">
        <v>2865</v>
      </c>
      <c r="J195" s="1475" t="s">
        <v>2865</v>
      </c>
      <c r="K195" s="1475" t="s">
        <v>2865</v>
      </c>
      <c r="L195" s="1475" t="s">
        <v>2865</v>
      </c>
      <c r="M195" s="1475" t="s">
        <v>2865</v>
      </c>
      <c r="N195" s="1475" t="s">
        <v>2865</v>
      </c>
      <c r="O195" s="1475" t="s">
        <v>2123</v>
      </c>
      <c r="P195" s="1467" t="s">
        <v>2111</v>
      </c>
      <c r="Q195" s="1467"/>
      <c r="R195" s="1476"/>
    </row>
    <row r="196" spans="1:18" ht="15">
      <c r="A196" s="58">
        <f>ROW()</f>
        <v>196</v>
      </c>
      <c r="C196" s="1467" t="s">
        <v>2331</v>
      </c>
      <c r="D196" s="1475" t="s">
        <v>2109</v>
      </c>
      <c r="E196" s="1475" t="s">
        <v>2106</v>
      </c>
      <c r="F196" s="1475" t="s">
        <v>2972</v>
      </c>
      <c r="G196" s="1475" t="s">
        <v>3009</v>
      </c>
      <c r="H196" s="1475" t="s">
        <v>2865</v>
      </c>
      <c r="I196" s="1475" t="s">
        <v>2865</v>
      </c>
      <c r="J196" s="1475" t="s">
        <v>2865</v>
      </c>
      <c r="K196" s="1475" t="s">
        <v>2865</v>
      </c>
      <c r="L196" s="1475" t="s">
        <v>2865</v>
      </c>
      <c r="M196" s="1475" t="s">
        <v>2865</v>
      </c>
      <c r="N196" s="1475" t="s">
        <v>2865</v>
      </c>
      <c r="O196" s="1475" t="s">
        <v>2123</v>
      </c>
      <c r="P196" s="1467" t="s">
        <v>2111</v>
      </c>
      <c r="Q196" s="1467"/>
      <c r="R196" s="1476"/>
    </row>
    <row r="197" spans="1:18" ht="15">
      <c r="A197" s="58">
        <f>ROW()</f>
        <v>197</v>
      </c>
      <c r="C197" s="1467" t="s">
        <v>2332</v>
      </c>
      <c r="D197" s="1475" t="s">
        <v>2109</v>
      </c>
      <c r="E197" s="1475" t="s">
        <v>2106</v>
      </c>
      <c r="F197" s="1475" t="s">
        <v>2972</v>
      </c>
      <c r="G197" s="1475" t="s">
        <v>3010</v>
      </c>
      <c r="H197" s="1475" t="s">
        <v>2865</v>
      </c>
      <c r="I197" s="1475" t="s">
        <v>2865</v>
      </c>
      <c r="J197" s="1475" t="s">
        <v>2865</v>
      </c>
      <c r="K197" s="1475" t="s">
        <v>2865</v>
      </c>
      <c r="L197" s="1475" t="s">
        <v>2865</v>
      </c>
      <c r="M197" s="1475" t="s">
        <v>2865</v>
      </c>
      <c r="N197" s="1475" t="s">
        <v>2865</v>
      </c>
      <c r="O197" s="1475" t="s">
        <v>2123</v>
      </c>
      <c r="P197" s="1467" t="s">
        <v>2111</v>
      </c>
      <c r="Q197" s="1467"/>
      <c r="R197" s="1476"/>
    </row>
    <row r="198" spans="1:18" ht="15">
      <c r="A198" s="58">
        <f>ROW()</f>
        <v>198</v>
      </c>
      <c r="C198" s="1467" t="s">
        <v>2333</v>
      </c>
      <c r="D198" s="1475" t="s">
        <v>2109</v>
      </c>
      <c r="E198" s="1475" t="s">
        <v>2106</v>
      </c>
      <c r="F198" s="1475" t="s">
        <v>2972</v>
      </c>
      <c r="G198" s="1475" t="s">
        <v>3011</v>
      </c>
      <c r="H198" s="1475" t="s">
        <v>2865</v>
      </c>
      <c r="I198" s="1475" t="s">
        <v>2865</v>
      </c>
      <c r="J198" s="1475" t="s">
        <v>2865</v>
      </c>
      <c r="K198" s="1475" t="s">
        <v>2865</v>
      </c>
      <c r="L198" s="1475" t="s">
        <v>2865</v>
      </c>
      <c r="M198" s="1475" t="s">
        <v>2865</v>
      </c>
      <c r="N198" s="1475" t="s">
        <v>2865</v>
      </c>
      <c r="O198" s="1475" t="s">
        <v>2123</v>
      </c>
      <c r="P198" s="1467" t="s">
        <v>2111</v>
      </c>
      <c r="Q198" s="1467"/>
      <c r="R198" s="1476"/>
    </row>
    <row r="199" spans="1:18" ht="15">
      <c r="A199" s="58">
        <f>ROW()</f>
        <v>199</v>
      </c>
      <c r="C199" s="1467" t="s">
        <v>2334</v>
      </c>
      <c r="D199" s="1475" t="s">
        <v>2109</v>
      </c>
      <c r="E199" s="1475" t="s">
        <v>2106</v>
      </c>
      <c r="F199" s="1475" t="s">
        <v>2972</v>
      </c>
      <c r="G199" s="1475" t="s">
        <v>3012</v>
      </c>
      <c r="H199" s="1475" t="s">
        <v>2865</v>
      </c>
      <c r="I199" s="1475" t="s">
        <v>2865</v>
      </c>
      <c r="J199" s="1475" t="s">
        <v>2865</v>
      </c>
      <c r="K199" s="1475" t="s">
        <v>2865</v>
      </c>
      <c r="L199" s="1475" t="s">
        <v>2865</v>
      </c>
      <c r="M199" s="1475" t="s">
        <v>2865</v>
      </c>
      <c r="N199" s="1475" t="s">
        <v>2865</v>
      </c>
      <c r="O199" s="1475" t="s">
        <v>2123</v>
      </c>
      <c r="P199" s="1467" t="s">
        <v>2111</v>
      </c>
      <c r="Q199" s="1467"/>
      <c r="R199" s="1476"/>
    </row>
    <row r="200" spans="1:18" ht="15">
      <c r="A200" s="58">
        <f>ROW()</f>
        <v>200</v>
      </c>
      <c r="C200" s="1467" t="s">
        <v>2335</v>
      </c>
      <c r="D200" s="1475" t="s">
        <v>2109</v>
      </c>
      <c r="E200" s="1475" t="s">
        <v>2106</v>
      </c>
      <c r="F200" s="1475" t="s">
        <v>2972</v>
      </c>
      <c r="G200" s="1475" t="s">
        <v>3013</v>
      </c>
      <c r="H200" s="1475" t="s">
        <v>2865</v>
      </c>
      <c r="I200" s="1475" t="s">
        <v>2865</v>
      </c>
      <c r="J200" s="1475" t="s">
        <v>2865</v>
      </c>
      <c r="K200" s="1475" t="s">
        <v>2865</v>
      </c>
      <c r="L200" s="1475" t="s">
        <v>2865</v>
      </c>
      <c r="M200" s="1475" t="s">
        <v>2865</v>
      </c>
      <c r="N200" s="1475" t="s">
        <v>2865</v>
      </c>
      <c r="O200" s="1475" t="s">
        <v>2123</v>
      </c>
      <c r="P200" s="1467" t="s">
        <v>2111</v>
      </c>
      <c r="Q200" s="1467"/>
      <c r="R200" s="1476"/>
    </row>
    <row r="201" spans="1:18" ht="15">
      <c r="A201" s="58">
        <f>ROW()</f>
        <v>201</v>
      </c>
      <c r="C201" s="1467" t="s">
        <v>2336</v>
      </c>
      <c r="D201" s="1475" t="s">
        <v>2109</v>
      </c>
      <c r="E201" s="1475" t="s">
        <v>2106</v>
      </c>
      <c r="F201" s="1475" t="s">
        <v>2972</v>
      </c>
      <c r="G201" s="1475" t="s">
        <v>3014</v>
      </c>
      <c r="H201" s="1475" t="s">
        <v>2865</v>
      </c>
      <c r="I201" s="1475" t="s">
        <v>2865</v>
      </c>
      <c r="J201" s="1475" t="s">
        <v>2865</v>
      </c>
      <c r="K201" s="1475" t="s">
        <v>2865</v>
      </c>
      <c r="L201" s="1475" t="s">
        <v>2865</v>
      </c>
      <c r="M201" s="1475" t="s">
        <v>2865</v>
      </c>
      <c r="N201" s="1475" t="s">
        <v>2865</v>
      </c>
      <c r="O201" s="1475" t="s">
        <v>2123</v>
      </c>
      <c r="P201" s="1467" t="s">
        <v>2111</v>
      </c>
      <c r="Q201" s="1467"/>
      <c r="R201" s="1476"/>
    </row>
    <row r="202" spans="1:18" ht="15">
      <c r="A202" s="58">
        <f>ROW()</f>
        <v>202</v>
      </c>
      <c r="C202" s="1467" t="s">
        <v>2337</v>
      </c>
      <c r="D202" s="1475" t="s">
        <v>2109</v>
      </c>
      <c r="E202" s="1475" t="s">
        <v>2106</v>
      </c>
      <c r="F202" s="1475" t="s">
        <v>2972</v>
      </c>
      <c r="G202" s="1475" t="s">
        <v>2910</v>
      </c>
      <c r="H202" s="1475" t="s">
        <v>2859</v>
      </c>
      <c r="I202" s="1475" t="s">
        <v>2865</v>
      </c>
      <c r="J202" s="1475" t="s">
        <v>2865</v>
      </c>
      <c r="K202" s="1475" t="s">
        <v>2865</v>
      </c>
      <c r="L202" s="1475" t="s">
        <v>2865</v>
      </c>
      <c r="M202" s="1475" t="s">
        <v>2865</v>
      </c>
      <c r="N202" s="1475" t="s">
        <v>2865</v>
      </c>
      <c r="O202" s="1475" t="s">
        <v>2110</v>
      </c>
      <c r="P202" s="1467" t="s">
        <v>2111</v>
      </c>
      <c r="Q202" s="1467"/>
      <c r="R202" s="1476"/>
    </row>
    <row r="203" spans="1:18" ht="30">
      <c r="A203" s="58">
        <f>ROW()</f>
        <v>203</v>
      </c>
      <c r="C203" s="1476"/>
      <c r="D203" s="1476"/>
      <c r="E203" s="1476"/>
      <c r="F203" s="1476"/>
      <c r="G203" s="1476"/>
      <c r="H203" s="1476"/>
      <c r="I203" s="1476"/>
      <c r="J203" s="1476"/>
      <c r="K203" s="1476"/>
      <c r="L203" s="1476"/>
      <c r="M203" s="1476"/>
      <c r="N203" s="1476"/>
      <c r="O203" s="1476"/>
      <c r="P203" s="1467" t="s">
        <v>2338</v>
      </c>
      <c r="Q203" s="1467" t="s">
        <v>2838</v>
      </c>
      <c r="R203" s="1467" t="s">
        <v>2307</v>
      </c>
    </row>
    <row r="204" spans="1:18" ht="15">
      <c r="A204" s="58">
        <f>ROW()</f>
        <v>204</v>
      </c>
      <c r="C204" s="1467" t="s">
        <v>2339</v>
      </c>
      <c r="D204" s="1475" t="s">
        <v>2109</v>
      </c>
      <c r="E204" s="1475" t="s">
        <v>2106</v>
      </c>
      <c r="F204" s="1475" t="s">
        <v>2972</v>
      </c>
      <c r="G204" s="1475" t="s">
        <v>3015</v>
      </c>
      <c r="H204" s="1475" t="s">
        <v>2865</v>
      </c>
      <c r="I204" s="1475" t="s">
        <v>2865</v>
      </c>
      <c r="J204" s="1475" t="s">
        <v>2865</v>
      </c>
      <c r="K204" s="1475" t="s">
        <v>2865</v>
      </c>
      <c r="L204" s="1475" t="s">
        <v>2865</v>
      </c>
      <c r="M204" s="1475" t="s">
        <v>2865</v>
      </c>
      <c r="N204" s="1475" t="s">
        <v>2865</v>
      </c>
      <c r="O204" s="1475" t="s">
        <v>2123</v>
      </c>
      <c r="P204" s="1467" t="s">
        <v>2111</v>
      </c>
      <c r="Q204" s="1467"/>
      <c r="R204" s="1476"/>
    </row>
    <row r="205" spans="1:18" ht="15">
      <c r="A205" s="58">
        <f>ROW()</f>
        <v>205</v>
      </c>
      <c r="C205" s="1467" t="s">
        <v>2340</v>
      </c>
      <c r="D205" s="1475" t="s">
        <v>2109</v>
      </c>
      <c r="E205" s="1475" t="s">
        <v>2106</v>
      </c>
      <c r="F205" s="1475" t="s">
        <v>2972</v>
      </c>
      <c r="G205" s="1475" t="s">
        <v>2884</v>
      </c>
      <c r="H205" s="1475" t="s">
        <v>2865</v>
      </c>
      <c r="I205" s="1475" t="s">
        <v>2865</v>
      </c>
      <c r="J205" s="1475" t="s">
        <v>2865</v>
      </c>
      <c r="K205" s="1475" t="s">
        <v>2865</v>
      </c>
      <c r="L205" s="1475" t="s">
        <v>2865</v>
      </c>
      <c r="M205" s="1475" t="s">
        <v>2865</v>
      </c>
      <c r="N205" s="1475" t="s">
        <v>2865</v>
      </c>
      <c r="O205" s="1475" t="s">
        <v>2123</v>
      </c>
      <c r="P205" s="1467" t="s">
        <v>2111</v>
      </c>
      <c r="Q205" s="1467"/>
      <c r="R205" s="1476"/>
    </row>
    <row r="206" spans="1:18" ht="15">
      <c r="A206" s="58">
        <f>ROW()</f>
        <v>206</v>
      </c>
      <c r="C206" s="1467" t="s">
        <v>2341</v>
      </c>
      <c r="D206" s="1475" t="s">
        <v>2109</v>
      </c>
      <c r="E206" s="1475" t="s">
        <v>2106</v>
      </c>
      <c r="F206" s="1475" t="s">
        <v>2972</v>
      </c>
      <c r="G206" s="1475" t="s">
        <v>3016</v>
      </c>
      <c r="H206" s="1475" t="s">
        <v>2865</v>
      </c>
      <c r="I206" s="1475" t="s">
        <v>2865</v>
      </c>
      <c r="J206" s="1475" t="s">
        <v>2865</v>
      </c>
      <c r="K206" s="1475" t="s">
        <v>2865</v>
      </c>
      <c r="L206" s="1475" t="s">
        <v>2865</v>
      </c>
      <c r="M206" s="1475" t="s">
        <v>2865</v>
      </c>
      <c r="N206" s="1475" t="s">
        <v>2865</v>
      </c>
      <c r="O206" s="1475" t="s">
        <v>2126</v>
      </c>
      <c r="P206" s="1467" t="s">
        <v>2111</v>
      </c>
      <c r="Q206" s="1467"/>
      <c r="R206" s="1476"/>
    </row>
    <row r="207" spans="1:18" ht="15">
      <c r="A207" s="58">
        <f>ROW()</f>
        <v>207</v>
      </c>
      <c r="C207" s="1467" t="s">
        <v>2342</v>
      </c>
      <c r="D207" s="1475" t="s">
        <v>2109</v>
      </c>
      <c r="E207" s="1475" t="s">
        <v>2106</v>
      </c>
      <c r="F207" s="1475" t="s">
        <v>2972</v>
      </c>
      <c r="G207" s="1475" t="s">
        <v>3017</v>
      </c>
      <c r="H207" s="1475" t="s">
        <v>2865</v>
      </c>
      <c r="I207" s="1475" t="s">
        <v>2865</v>
      </c>
      <c r="J207" s="1475" t="s">
        <v>2865</v>
      </c>
      <c r="K207" s="1475" t="s">
        <v>2865</v>
      </c>
      <c r="L207" s="1475" t="s">
        <v>2865</v>
      </c>
      <c r="M207" s="1475" t="s">
        <v>2865</v>
      </c>
      <c r="N207" s="1475" t="s">
        <v>2865</v>
      </c>
      <c r="O207" s="1475" t="s">
        <v>2123</v>
      </c>
      <c r="P207" s="1467" t="s">
        <v>2111</v>
      </c>
      <c r="Q207" s="1467"/>
      <c r="R207" s="1476"/>
    </row>
    <row r="208" spans="1:18" ht="15">
      <c r="A208" s="58">
        <f>ROW()</f>
        <v>208</v>
      </c>
      <c r="C208" s="1467" t="s">
        <v>2343</v>
      </c>
      <c r="D208" s="1475" t="s">
        <v>2133</v>
      </c>
      <c r="E208" s="1475" t="s">
        <v>2106</v>
      </c>
      <c r="F208" s="1475" t="s">
        <v>2972</v>
      </c>
      <c r="G208" s="1475" t="s">
        <v>2865</v>
      </c>
      <c r="H208" s="1475" t="s">
        <v>2865</v>
      </c>
      <c r="I208" s="1475" t="s">
        <v>2865</v>
      </c>
      <c r="J208" s="1475" t="s">
        <v>2865</v>
      </c>
      <c r="K208" s="1475" t="s">
        <v>2865</v>
      </c>
      <c r="L208" s="1475" t="s">
        <v>2865</v>
      </c>
      <c r="M208" s="1475" t="s">
        <v>2865</v>
      </c>
      <c r="N208" s="1475" t="s">
        <v>2865</v>
      </c>
      <c r="O208" s="1475" t="s">
        <v>2126</v>
      </c>
      <c r="P208" s="1476"/>
      <c r="Q208" s="1467"/>
      <c r="R208" s="1476"/>
    </row>
    <row r="209" spans="1:18" ht="15">
      <c r="A209" s="58">
        <f>ROW()</f>
        <v>209</v>
      </c>
      <c r="C209" s="1467" t="s">
        <v>2344</v>
      </c>
      <c r="D209" s="1475" t="s">
        <v>2109</v>
      </c>
      <c r="E209" s="1475" t="s">
        <v>2106</v>
      </c>
      <c r="F209" s="1475" t="s">
        <v>2972</v>
      </c>
      <c r="G209" s="1475" t="s">
        <v>3018</v>
      </c>
      <c r="H209" s="1475" t="s">
        <v>2886</v>
      </c>
      <c r="I209" s="1475" t="s">
        <v>2865</v>
      </c>
      <c r="J209" s="1475" t="s">
        <v>2865</v>
      </c>
      <c r="K209" s="1475" t="s">
        <v>2865</v>
      </c>
      <c r="L209" s="1475" t="s">
        <v>2865</v>
      </c>
      <c r="M209" s="1475" t="s">
        <v>2870</v>
      </c>
      <c r="N209" s="1475" t="s">
        <v>2865</v>
      </c>
      <c r="O209" s="1475" t="s">
        <v>2123</v>
      </c>
      <c r="P209" s="1467" t="s">
        <v>2111</v>
      </c>
      <c r="Q209" s="1467"/>
      <c r="R209" s="1476"/>
    </row>
    <row r="210" spans="1:18" ht="15">
      <c r="A210" s="58">
        <f>ROW()</f>
        <v>210</v>
      </c>
      <c r="C210" s="1467" t="s">
        <v>2345</v>
      </c>
      <c r="D210" s="1475" t="s">
        <v>2133</v>
      </c>
      <c r="E210" s="1475" t="s">
        <v>2106</v>
      </c>
      <c r="F210" s="1475" t="s">
        <v>2972</v>
      </c>
      <c r="G210" s="1475" t="s">
        <v>2922</v>
      </c>
      <c r="H210" s="1475" t="s">
        <v>2911</v>
      </c>
      <c r="I210" s="1475" t="s">
        <v>2865</v>
      </c>
      <c r="J210" s="1475" t="s">
        <v>2865</v>
      </c>
      <c r="K210" s="1475" t="s">
        <v>2865</v>
      </c>
      <c r="L210" s="1475" t="s">
        <v>2865</v>
      </c>
      <c r="M210" s="1475" t="s">
        <v>2865</v>
      </c>
      <c r="N210" s="1475" t="s">
        <v>2865</v>
      </c>
      <c r="O210" s="1475" t="s">
        <v>2126</v>
      </c>
      <c r="P210" s="1467" t="s">
        <v>2111</v>
      </c>
      <c r="Q210" s="1467"/>
      <c r="R210" s="1476"/>
    </row>
    <row r="211" spans="1:18" ht="15">
      <c r="A211" s="58">
        <f>ROW()</f>
        <v>211</v>
      </c>
      <c r="C211" s="1467" t="s">
        <v>2346</v>
      </c>
      <c r="D211" s="1475" t="s">
        <v>2109</v>
      </c>
      <c r="E211" s="1475" t="s">
        <v>2106</v>
      </c>
      <c r="F211" s="1475" t="s">
        <v>2972</v>
      </c>
      <c r="G211" s="1475" t="s">
        <v>3019</v>
      </c>
      <c r="H211" s="1475" t="s">
        <v>2865</v>
      </c>
      <c r="I211" s="1475" t="s">
        <v>2865</v>
      </c>
      <c r="J211" s="1475" t="s">
        <v>2865</v>
      </c>
      <c r="K211" s="1475" t="s">
        <v>2865</v>
      </c>
      <c r="L211" s="1475" t="s">
        <v>2865</v>
      </c>
      <c r="M211" s="1475" t="s">
        <v>2865</v>
      </c>
      <c r="N211" s="1475" t="s">
        <v>2865</v>
      </c>
      <c r="O211" s="1475" t="s">
        <v>2126</v>
      </c>
      <c r="P211" s="1467" t="s">
        <v>2111</v>
      </c>
      <c r="Q211" s="1467"/>
      <c r="R211" s="1476"/>
    </row>
    <row r="212" spans="1:18" ht="15">
      <c r="A212" s="58">
        <f>ROW()</f>
        <v>212</v>
      </c>
      <c r="C212" s="1467" t="s">
        <v>2347</v>
      </c>
      <c r="D212" s="1475" t="s">
        <v>2109</v>
      </c>
      <c r="E212" s="1475" t="s">
        <v>2106</v>
      </c>
      <c r="F212" s="1475" t="s">
        <v>2972</v>
      </c>
      <c r="G212" s="1475" t="s">
        <v>2865</v>
      </c>
      <c r="H212" s="1475" t="s">
        <v>2865</v>
      </c>
      <c r="I212" s="1475" t="s">
        <v>2865</v>
      </c>
      <c r="J212" s="1475" t="s">
        <v>2865</v>
      </c>
      <c r="K212" s="1475" t="s">
        <v>2865</v>
      </c>
      <c r="L212" s="1475" t="s">
        <v>2865</v>
      </c>
      <c r="M212" s="1475" t="s">
        <v>2865</v>
      </c>
      <c r="N212" s="1475" t="s">
        <v>2865</v>
      </c>
      <c r="O212" s="1475" t="s">
        <v>2126</v>
      </c>
      <c r="P212" s="1476"/>
      <c r="Q212" s="1467"/>
      <c r="R212" s="1476"/>
    </row>
    <row r="213" spans="1:18" ht="15">
      <c r="A213" s="58">
        <f>ROW()</f>
        <v>213</v>
      </c>
      <c r="C213" s="1467" t="s">
        <v>2348</v>
      </c>
      <c r="D213" s="1475" t="s">
        <v>2109</v>
      </c>
      <c r="E213" s="1475" t="s">
        <v>2106</v>
      </c>
      <c r="F213" s="1475" t="s">
        <v>2972</v>
      </c>
      <c r="G213" s="1475" t="s">
        <v>3020</v>
      </c>
      <c r="H213" s="1475" t="s">
        <v>2865</v>
      </c>
      <c r="I213" s="1475" t="s">
        <v>2865</v>
      </c>
      <c r="J213" s="1475" t="s">
        <v>2865</v>
      </c>
      <c r="K213" s="1475" t="s">
        <v>2865</v>
      </c>
      <c r="L213" s="1475" t="s">
        <v>2865</v>
      </c>
      <c r="M213" s="1475" t="s">
        <v>2865</v>
      </c>
      <c r="N213" s="1475" t="s">
        <v>2865</v>
      </c>
      <c r="O213" s="1475" t="s">
        <v>2123</v>
      </c>
      <c r="P213" s="1467" t="s">
        <v>2111</v>
      </c>
      <c r="Q213" s="1467"/>
      <c r="R213" s="1476"/>
    </row>
    <row r="214" spans="1:18" ht="15">
      <c r="A214" s="58">
        <f>ROW()</f>
        <v>214</v>
      </c>
      <c r="C214" s="1467" t="s">
        <v>2349</v>
      </c>
      <c r="D214" s="1475" t="s">
        <v>2109</v>
      </c>
      <c r="E214" s="1475" t="s">
        <v>2106</v>
      </c>
      <c r="F214" s="1475" t="s">
        <v>2972</v>
      </c>
      <c r="G214" s="1475" t="s">
        <v>2996</v>
      </c>
      <c r="H214" s="1475" t="s">
        <v>2880</v>
      </c>
      <c r="I214" s="1475" t="s">
        <v>2865</v>
      </c>
      <c r="J214" s="1475" t="s">
        <v>2865</v>
      </c>
      <c r="K214" s="1475" t="s">
        <v>3021</v>
      </c>
      <c r="L214" s="1475" t="s">
        <v>3022</v>
      </c>
      <c r="M214" s="1475" t="s">
        <v>2865</v>
      </c>
      <c r="N214" s="1475" t="s">
        <v>2865</v>
      </c>
      <c r="O214" s="1475" t="s">
        <v>2110</v>
      </c>
      <c r="P214" s="1467" t="s">
        <v>2111</v>
      </c>
      <c r="Q214" s="1467"/>
      <c r="R214" s="1476"/>
    </row>
    <row r="215" spans="1:18" ht="30">
      <c r="A215" s="58">
        <f>ROW()</f>
        <v>215</v>
      </c>
      <c r="C215" s="1476"/>
      <c r="D215" s="1476"/>
      <c r="E215" s="1476"/>
      <c r="F215" s="1476"/>
      <c r="G215" s="1476"/>
      <c r="H215" s="1476"/>
      <c r="I215" s="1476"/>
      <c r="J215" s="1476"/>
      <c r="K215" s="1476"/>
      <c r="L215" s="1476"/>
      <c r="M215" s="1476"/>
      <c r="N215" s="1476"/>
      <c r="O215" s="1476"/>
      <c r="P215" s="1467" t="s">
        <v>2350</v>
      </c>
      <c r="Q215" s="1467" t="s">
        <v>2824</v>
      </c>
      <c r="R215" s="1467" t="s">
        <v>2259</v>
      </c>
    </row>
    <row r="216" spans="1:18" ht="15">
      <c r="A216" s="58">
        <f>ROW()</f>
        <v>216</v>
      </c>
      <c r="C216" s="1467" t="s">
        <v>2351</v>
      </c>
      <c r="D216" s="1475" t="s">
        <v>2109</v>
      </c>
      <c r="E216" s="1475" t="s">
        <v>2106</v>
      </c>
      <c r="F216" s="1475" t="s">
        <v>2972</v>
      </c>
      <c r="G216" s="1475" t="s">
        <v>3023</v>
      </c>
      <c r="H216" s="1475" t="s">
        <v>2886</v>
      </c>
      <c r="I216" s="1475" t="s">
        <v>2865</v>
      </c>
      <c r="J216" s="1475" t="s">
        <v>2865</v>
      </c>
      <c r="K216" s="1475" t="s">
        <v>3021</v>
      </c>
      <c r="L216" s="1475" t="s">
        <v>3022</v>
      </c>
      <c r="M216" s="1475" t="s">
        <v>2873</v>
      </c>
      <c r="N216" s="1475" t="s">
        <v>2865</v>
      </c>
      <c r="O216" s="1475" t="s">
        <v>2110</v>
      </c>
      <c r="P216" s="1467" t="s">
        <v>2111</v>
      </c>
      <c r="Q216" s="1467"/>
      <c r="R216" s="1476"/>
    </row>
    <row r="217" spans="1:18" ht="30">
      <c r="A217" s="58">
        <f>ROW()</f>
        <v>217</v>
      </c>
      <c r="C217" s="1476"/>
      <c r="D217" s="1476"/>
      <c r="E217" s="1476"/>
      <c r="F217" s="1476"/>
      <c r="G217" s="1476"/>
      <c r="H217" s="1476"/>
      <c r="I217" s="1476"/>
      <c r="J217" s="1476"/>
      <c r="K217" s="1476"/>
      <c r="L217" s="1476"/>
      <c r="M217" s="1476"/>
      <c r="N217" s="1476"/>
      <c r="O217" s="1476"/>
      <c r="P217" s="1467" t="s">
        <v>2350</v>
      </c>
      <c r="Q217" s="1467" t="s">
        <v>2824</v>
      </c>
      <c r="R217" s="1467" t="s">
        <v>2259</v>
      </c>
    </row>
    <row r="218" spans="1:18" ht="15">
      <c r="A218" s="58">
        <f>ROW()</f>
        <v>218</v>
      </c>
      <c r="C218" s="1467" t="s">
        <v>2352</v>
      </c>
      <c r="D218" s="1475" t="s">
        <v>2133</v>
      </c>
      <c r="E218" s="1475" t="s">
        <v>2106</v>
      </c>
      <c r="F218" s="1475" t="s">
        <v>2972</v>
      </c>
      <c r="G218" s="1475" t="s">
        <v>3024</v>
      </c>
      <c r="H218" s="1475" t="s">
        <v>2865</v>
      </c>
      <c r="I218" s="1475" t="s">
        <v>2865</v>
      </c>
      <c r="J218" s="1475" t="s">
        <v>2865</v>
      </c>
      <c r="K218" s="1475" t="s">
        <v>2865</v>
      </c>
      <c r="L218" s="1475" t="s">
        <v>2865</v>
      </c>
      <c r="M218" s="1475" t="s">
        <v>2865</v>
      </c>
      <c r="N218" s="1475" t="s">
        <v>2865</v>
      </c>
      <c r="O218" s="1475" t="s">
        <v>2123</v>
      </c>
      <c r="P218" s="1467" t="s">
        <v>2111</v>
      </c>
      <c r="Q218" s="1467"/>
      <c r="R218" s="1476"/>
    </row>
    <row r="219" spans="1:18" ht="15">
      <c r="A219" s="58">
        <f>ROW()</f>
        <v>219</v>
      </c>
      <c r="C219" s="1467" t="s">
        <v>2353</v>
      </c>
      <c r="D219" s="1475" t="s">
        <v>2133</v>
      </c>
      <c r="E219" s="1475" t="s">
        <v>2106</v>
      </c>
      <c r="F219" s="1475" t="s">
        <v>2972</v>
      </c>
      <c r="G219" s="1475" t="s">
        <v>3025</v>
      </c>
      <c r="H219" s="1475" t="s">
        <v>2865</v>
      </c>
      <c r="I219" s="1475" t="s">
        <v>2865</v>
      </c>
      <c r="J219" s="1475" t="s">
        <v>2865</v>
      </c>
      <c r="K219" s="1475" t="s">
        <v>2865</v>
      </c>
      <c r="L219" s="1475" t="s">
        <v>2865</v>
      </c>
      <c r="M219" s="1475" t="s">
        <v>2865</v>
      </c>
      <c r="N219" s="1475" t="s">
        <v>2865</v>
      </c>
      <c r="O219" s="1475" t="s">
        <v>2123</v>
      </c>
      <c r="P219" s="1467" t="s">
        <v>2111</v>
      </c>
      <c r="Q219" s="1467"/>
      <c r="R219" s="1476"/>
    </row>
    <row r="220" spans="1:18" ht="15">
      <c r="A220" s="58">
        <f>ROW()</f>
        <v>220</v>
      </c>
      <c r="C220" s="1467" t="s">
        <v>2354</v>
      </c>
      <c r="D220" s="1475" t="s">
        <v>2133</v>
      </c>
      <c r="E220" s="1475" t="s">
        <v>2106</v>
      </c>
      <c r="F220" s="1475" t="s">
        <v>2972</v>
      </c>
      <c r="G220" s="1475" t="s">
        <v>3026</v>
      </c>
      <c r="H220" s="1475" t="s">
        <v>2865</v>
      </c>
      <c r="I220" s="1475" t="s">
        <v>2865</v>
      </c>
      <c r="J220" s="1475" t="s">
        <v>2865</v>
      </c>
      <c r="K220" s="1475" t="s">
        <v>2865</v>
      </c>
      <c r="L220" s="1475" t="s">
        <v>2865</v>
      </c>
      <c r="M220" s="1475" t="s">
        <v>2865</v>
      </c>
      <c r="N220" s="1475" t="s">
        <v>2865</v>
      </c>
      <c r="O220" s="1475" t="s">
        <v>2123</v>
      </c>
      <c r="P220" s="1467" t="s">
        <v>2111</v>
      </c>
      <c r="Q220" s="1467"/>
      <c r="R220" s="1476"/>
    </row>
    <row r="221" spans="1:18" ht="15">
      <c r="A221" s="58">
        <f>ROW()</f>
        <v>221</v>
      </c>
      <c r="C221" s="1467" t="s">
        <v>2355</v>
      </c>
      <c r="D221" s="1475" t="s">
        <v>2133</v>
      </c>
      <c r="E221" s="1475" t="s">
        <v>2106</v>
      </c>
      <c r="F221" s="1475" t="s">
        <v>2972</v>
      </c>
      <c r="G221" s="1475" t="s">
        <v>3027</v>
      </c>
      <c r="H221" s="1475" t="s">
        <v>2865</v>
      </c>
      <c r="I221" s="1475" t="s">
        <v>2865</v>
      </c>
      <c r="J221" s="1475" t="s">
        <v>2865</v>
      </c>
      <c r="K221" s="1475" t="s">
        <v>2865</v>
      </c>
      <c r="L221" s="1475" t="s">
        <v>2865</v>
      </c>
      <c r="M221" s="1475" t="s">
        <v>2865</v>
      </c>
      <c r="N221" s="1475" t="s">
        <v>2865</v>
      </c>
      <c r="O221" s="1475" t="s">
        <v>2123</v>
      </c>
      <c r="P221" s="1467" t="s">
        <v>2111</v>
      </c>
      <c r="Q221" s="1467"/>
      <c r="R221" s="1476"/>
    </row>
    <row r="222" spans="1:18" ht="15">
      <c r="A222" s="58">
        <f>ROW()</f>
        <v>222</v>
      </c>
      <c r="C222" s="1467" t="s">
        <v>2356</v>
      </c>
      <c r="D222" s="1475" t="s">
        <v>2109</v>
      </c>
      <c r="E222" s="1475" t="s">
        <v>2106</v>
      </c>
      <c r="F222" s="1475" t="s">
        <v>2972</v>
      </c>
      <c r="G222" s="1475" t="s">
        <v>3028</v>
      </c>
      <c r="H222" s="1475" t="s">
        <v>2865</v>
      </c>
      <c r="I222" s="1475" t="s">
        <v>2865</v>
      </c>
      <c r="J222" s="1475" t="s">
        <v>2865</v>
      </c>
      <c r="K222" s="1475" t="s">
        <v>2865</v>
      </c>
      <c r="L222" s="1475" t="s">
        <v>2865</v>
      </c>
      <c r="M222" s="1475" t="s">
        <v>2865</v>
      </c>
      <c r="N222" s="1475" t="s">
        <v>2865</v>
      </c>
      <c r="O222" s="1475" t="s">
        <v>2123</v>
      </c>
      <c r="P222" s="1467" t="s">
        <v>2111</v>
      </c>
      <c r="Q222" s="1467"/>
      <c r="R222" s="1476"/>
    </row>
    <row r="223" spans="1:18" ht="15">
      <c r="A223" s="58">
        <f>ROW()</f>
        <v>223</v>
      </c>
      <c r="C223" s="1467" t="s">
        <v>2357</v>
      </c>
      <c r="D223" s="1475" t="s">
        <v>2109</v>
      </c>
      <c r="E223" s="1475" t="s">
        <v>2106</v>
      </c>
      <c r="F223" s="1475" t="s">
        <v>2972</v>
      </c>
      <c r="G223" s="1475" t="s">
        <v>3029</v>
      </c>
      <c r="H223" s="1475" t="s">
        <v>2865</v>
      </c>
      <c r="I223" s="1475" t="s">
        <v>2865</v>
      </c>
      <c r="J223" s="1475" t="s">
        <v>2865</v>
      </c>
      <c r="K223" s="1475" t="s">
        <v>2865</v>
      </c>
      <c r="L223" s="1475" t="s">
        <v>2865</v>
      </c>
      <c r="M223" s="1475" t="s">
        <v>2865</v>
      </c>
      <c r="N223" s="1475" t="s">
        <v>2865</v>
      </c>
      <c r="O223" s="1475" t="s">
        <v>2123</v>
      </c>
      <c r="P223" s="1467" t="s">
        <v>2111</v>
      </c>
      <c r="Q223" s="1467"/>
      <c r="R223" s="1476"/>
    </row>
    <row r="224" spans="1:18" ht="15">
      <c r="A224" s="58">
        <f>ROW()</f>
        <v>224</v>
      </c>
      <c r="C224" s="1467" t="s">
        <v>2358</v>
      </c>
      <c r="D224" s="1475" t="s">
        <v>2109</v>
      </c>
      <c r="E224" s="1475" t="s">
        <v>2106</v>
      </c>
      <c r="F224" s="1475" t="s">
        <v>2972</v>
      </c>
      <c r="G224" s="1475" t="s">
        <v>3030</v>
      </c>
      <c r="H224" s="1475" t="s">
        <v>2865</v>
      </c>
      <c r="I224" s="1475" t="s">
        <v>2865</v>
      </c>
      <c r="J224" s="1475" t="s">
        <v>2865</v>
      </c>
      <c r="K224" s="1475" t="s">
        <v>2865</v>
      </c>
      <c r="L224" s="1475" t="s">
        <v>2865</v>
      </c>
      <c r="M224" s="1475" t="s">
        <v>2865</v>
      </c>
      <c r="N224" s="1475" t="s">
        <v>2865</v>
      </c>
      <c r="O224" s="1475" t="s">
        <v>2123</v>
      </c>
      <c r="P224" s="1467" t="s">
        <v>2111</v>
      </c>
      <c r="Q224" s="1467"/>
      <c r="R224" s="1476"/>
    </row>
    <row r="225" spans="1:18" ht="15">
      <c r="A225" s="58">
        <f>ROW()</f>
        <v>225</v>
      </c>
      <c r="C225" s="1467" t="s">
        <v>2359</v>
      </c>
      <c r="D225" s="1475" t="s">
        <v>2109</v>
      </c>
      <c r="E225" s="1475" t="s">
        <v>2106</v>
      </c>
      <c r="F225" s="1475" t="s">
        <v>2972</v>
      </c>
      <c r="G225" s="1475" t="s">
        <v>3031</v>
      </c>
      <c r="H225" s="1475" t="s">
        <v>2865</v>
      </c>
      <c r="I225" s="1475" t="s">
        <v>2865</v>
      </c>
      <c r="J225" s="1475" t="s">
        <v>2865</v>
      </c>
      <c r="K225" s="1475" t="s">
        <v>2865</v>
      </c>
      <c r="L225" s="1475" t="s">
        <v>2865</v>
      </c>
      <c r="M225" s="1475" t="s">
        <v>2865</v>
      </c>
      <c r="N225" s="1475" t="s">
        <v>2865</v>
      </c>
      <c r="O225" s="1475" t="s">
        <v>2123</v>
      </c>
      <c r="P225" s="1467" t="s">
        <v>2111</v>
      </c>
      <c r="Q225" s="1467"/>
      <c r="R225" s="1476"/>
    </row>
    <row r="226" spans="1:18" ht="15">
      <c r="A226" s="58">
        <f>ROW()</f>
        <v>226</v>
      </c>
      <c r="C226" s="1467" t="s">
        <v>2360</v>
      </c>
      <c r="D226" s="1475" t="s">
        <v>2109</v>
      </c>
      <c r="E226" s="1475" t="s">
        <v>2106</v>
      </c>
      <c r="F226" s="1475" t="s">
        <v>2972</v>
      </c>
      <c r="G226" s="1475" t="s">
        <v>3032</v>
      </c>
      <c r="H226" s="1475" t="s">
        <v>2865</v>
      </c>
      <c r="I226" s="1475" t="s">
        <v>2865</v>
      </c>
      <c r="J226" s="1475" t="s">
        <v>2865</v>
      </c>
      <c r="K226" s="1475" t="s">
        <v>2865</v>
      </c>
      <c r="L226" s="1475" t="s">
        <v>2865</v>
      </c>
      <c r="M226" s="1475" t="s">
        <v>2870</v>
      </c>
      <c r="N226" s="1475" t="s">
        <v>2865</v>
      </c>
      <c r="O226" s="1475" t="s">
        <v>2123</v>
      </c>
      <c r="P226" s="1467" t="s">
        <v>2111</v>
      </c>
      <c r="Q226" s="1467"/>
      <c r="R226" s="1476"/>
    </row>
    <row r="227" spans="1:18" ht="15">
      <c r="A227" s="58">
        <f>ROW()</f>
        <v>227</v>
      </c>
      <c r="C227" s="1467" t="s">
        <v>2361</v>
      </c>
      <c r="D227" s="1475" t="s">
        <v>2109</v>
      </c>
      <c r="E227" s="1475" t="s">
        <v>2106</v>
      </c>
      <c r="F227" s="1475" t="s">
        <v>2972</v>
      </c>
      <c r="G227" s="1475" t="s">
        <v>2865</v>
      </c>
      <c r="H227" s="1475" t="s">
        <v>2865</v>
      </c>
      <c r="I227" s="1475" t="s">
        <v>2865</v>
      </c>
      <c r="J227" s="1475" t="s">
        <v>2865</v>
      </c>
      <c r="K227" s="1475" t="s">
        <v>2865</v>
      </c>
      <c r="L227" s="1475" t="s">
        <v>2865</v>
      </c>
      <c r="M227" s="1475" t="s">
        <v>2865</v>
      </c>
      <c r="N227" s="1475" t="s">
        <v>2865</v>
      </c>
      <c r="O227" s="1475" t="s">
        <v>2126</v>
      </c>
      <c r="P227" s="1476"/>
      <c r="Q227" s="1467"/>
      <c r="R227" s="1476"/>
    </row>
    <row r="228" spans="1:18" ht="15">
      <c r="A228" s="58">
        <f>ROW()</f>
        <v>228</v>
      </c>
      <c r="C228" s="1467" t="s">
        <v>2362</v>
      </c>
      <c r="D228" s="1475" t="s">
        <v>2109</v>
      </c>
      <c r="E228" s="1475" t="s">
        <v>2106</v>
      </c>
      <c r="F228" s="1475" t="s">
        <v>2972</v>
      </c>
      <c r="G228" s="1475" t="s">
        <v>2868</v>
      </c>
      <c r="H228" s="1475" t="s">
        <v>2865</v>
      </c>
      <c r="I228" s="1475" t="s">
        <v>2865</v>
      </c>
      <c r="J228" s="1475" t="s">
        <v>2865</v>
      </c>
      <c r="K228" s="1475" t="s">
        <v>2865</v>
      </c>
      <c r="L228" s="1475" t="s">
        <v>2865</v>
      </c>
      <c r="M228" s="1475" t="s">
        <v>2865</v>
      </c>
      <c r="N228" s="1475" t="s">
        <v>2865</v>
      </c>
      <c r="O228" s="1475" t="s">
        <v>2123</v>
      </c>
      <c r="P228" s="1467" t="s">
        <v>2111</v>
      </c>
      <c r="Q228" s="1467"/>
      <c r="R228" s="1476"/>
    </row>
    <row r="229" spans="1:18" ht="15">
      <c r="A229" s="58">
        <f>ROW()</f>
        <v>229</v>
      </c>
      <c r="C229" s="1467" t="s">
        <v>2363</v>
      </c>
      <c r="D229" s="1475" t="s">
        <v>2133</v>
      </c>
      <c r="E229" s="1475" t="s">
        <v>2106</v>
      </c>
      <c r="F229" s="1475" t="s">
        <v>2972</v>
      </c>
      <c r="G229" s="1475" t="s">
        <v>2988</v>
      </c>
      <c r="H229" s="1475" t="s">
        <v>2865</v>
      </c>
      <c r="I229" s="1475" t="s">
        <v>2865</v>
      </c>
      <c r="J229" s="1475" t="s">
        <v>2865</v>
      </c>
      <c r="K229" s="1475" t="s">
        <v>2865</v>
      </c>
      <c r="L229" s="1475" t="s">
        <v>2865</v>
      </c>
      <c r="M229" s="1475" t="s">
        <v>2920</v>
      </c>
      <c r="N229" s="1475" t="s">
        <v>2865</v>
      </c>
      <c r="O229" s="1475" t="s">
        <v>2126</v>
      </c>
      <c r="P229" s="1467" t="s">
        <v>2111</v>
      </c>
      <c r="Q229" s="1467"/>
      <c r="R229" s="1476"/>
    </row>
    <row r="230" spans="1:18" ht="15">
      <c r="A230" s="58">
        <f>ROW()</f>
        <v>230</v>
      </c>
      <c r="C230" s="1467" t="s">
        <v>2364</v>
      </c>
      <c r="D230" s="1475" t="s">
        <v>2133</v>
      </c>
      <c r="E230" s="1475" t="s">
        <v>2106</v>
      </c>
      <c r="F230" s="1475" t="s">
        <v>2972</v>
      </c>
      <c r="G230" s="1475" t="s">
        <v>3033</v>
      </c>
      <c r="H230" s="1475" t="s">
        <v>2865</v>
      </c>
      <c r="I230" s="1475" t="s">
        <v>2865</v>
      </c>
      <c r="J230" s="1475" t="s">
        <v>2865</v>
      </c>
      <c r="K230" s="1475" t="s">
        <v>2865</v>
      </c>
      <c r="L230" s="1475" t="s">
        <v>2865</v>
      </c>
      <c r="M230" s="1475" t="s">
        <v>2865</v>
      </c>
      <c r="N230" s="1475" t="s">
        <v>2865</v>
      </c>
      <c r="O230" s="1475" t="s">
        <v>2123</v>
      </c>
      <c r="P230" s="1467" t="s">
        <v>2111</v>
      </c>
      <c r="Q230" s="1467"/>
      <c r="R230" s="1476"/>
    </row>
    <row r="231" spans="1:18" ht="15">
      <c r="A231" s="58">
        <f>ROW()</f>
        <v>231</v>
      </c>
      <c r="C231" s="1467" t="s">
        <v>2365</v>
      </c>
      <c r="D231" s="1475" t="s">
        <v>2133</v>
      </c>
      <c r="E231" s="1475" t="s">
        <v>2106</v>
      </c>
      <c r="F231" s="1475" t="s">
        <v>2972</v>
      </c>
      <c r="G231" s="1475" t="s">
        <v>3034</v>
      </c>
      <c r="H231" s="1475" t="s">
        <v>2872</v>
      </c>
      <c r="I231" s="1475" t="s">
        <v>2865</v>
      </c>
      <c r="J231" s="1475" t="s">
        <v>2865</v>
      </c>
      <c r="K231" s="1475" t="s">
        <v>2865</v>
      </c>
      <c r="L231" s="1475" t="s">
        <v>2865</v>
      </c>
      <c r="M231" s="1475" t="s">
        <v>2865</v>
      </c>
      <c r="N231" s="1475" t="s">
        <v>2865</v>
      </c>
      <c r="O231" s="1475" t="s">
        <v>2123</v>
      </c>
      <c r="P231" s="1467" t="s">
        <v>2111</v>
      </c>
      <c r="Q231" s="1467"/>
      <c r="R231" s="1476"/>
    </row>
    <row r="232" spans="1:18" ht="15">
      <c r="A232" s="58">
        <f>ROW()</f>
        <v>232</v>
      </c>
      <c r="C232" s="1467" t="s">
        <v>2366</v>
      </c>
      <c r="D232" s="1475" t="s">
        <v>2109</v>
      </c>
      <c r="E232" s="1475" t="s">
        <v>2106</v>
      </c>
      <c r="F232" s="1475" t="s">
        <v>2972</v>
      </c>
      <c r="G232" s="1475" t="s">
        <v>2942</v>
      </c>
      <c r="H232" s="1475" t="s">
        <v>2865</v>
      </c>
      <c r="I232" s="1475" t="s">
        <v>2865</v>
      </c>
      <c r="J232" s="1475" t="s">
        <v>2865</v>
      </c>
      <c r="K232" s="1475" t="s">
        <v>2865</v>
      </c>
      <c r="L232" s="1475" t="s">
        <v>2865</v>
      </c>
      <c r="M232" s="1475" t="s">
        <v>2868</v>
      </c>
      <c r="N232" s="1475" t="s">
        <v>2865</v>
      </c>
      <c r="O232" s="1475" t="s">
        <v>2123</v>
      </c>
      <c r="P232" s="1467" t="s">
        <v>2111</v>
      </c>
      <c r="Q232" s="1467"/>
      <c r="R232" s="1476"/>
    </row>
    <row r="233" spans="1:18" ht="15">
      <c r="A233" s="58">
        <f>ROW()</f>
        <v>233</v>
      </c>
      <c r="C233" s="1467" t="s">
        <v>2367</v>
      </c>
      <c r="D233" s="1475" t="s">
        <v>2109</v>
      </c>
      <c r="E233" s="1475" t="s">
        <v>2106</v>
      </c>
      <c r="F233" s="1475" t="s">
        <v>2972</v>
      </c>
      <c r="G233" s="1475" t="s">
        <v>3035</v>
      </c>
      <c r="H233" s="1475" t="s">
        <v>2865</v>
      </c>
      <c r="I233" s="1475" t="s">
        <v>2865</v>
      </c>
      <c r="J233" s="1475" t="s">
        <v>2865</v>
      </c>
      <c r="K233" s="1475" t="s">
        <v>2865</v>
      </c>
      <c r="L233" s="1475" t="s">
        <v>2865</v>
      </c>
      <c r="M233" s="1475" t="s">
        <v>2865</v>
      </c>
      <c r="N233" s="1475" t="s">
        <v>2865</v>
      </c>
      <c r="O233" s="1475" t="s">
        <v>2126</v>
      </c>
      <c r="P233" s="1467" t="s">
        <v>2111</v>
      </c>
      <c r="Q233" s="1467"/>
      <c r="R233" s="1476"/>
    </row>
    <row r="234" spans="1:18" ht="15">
      <c r="A234" s="58">
        <f>ROW()</f>
        <v>234</v>
      </c>
      <c r="C234" s="1467" t="s">
        <v>2368</v>
      </c>
      <c r="D234" s="1475" t="s">
        <v>2109</v>
      </c>
      <c r="E234" s="1475" t="s">
        <v>2106</v>
      </c>
      <c r="F234" s="1475" t="s">
        <v>2972</v>
      </c>
      <c r="G234" s="1475" t="s">
        <v>3036</v>
      </c>
      <c r="H234" s="1475" t="s">
        <v>2865</v>
      </c>
      <c r="I234" s="1475" t="s">
        <v>2865</v>
      </c>
      <c r="J234" s="1475" t="s">
        <v>2865</v>
      </c>
      <c r="K234" s="1475" t="s">
        <v>2865</v>
      </c>
      <c r="L234" s="1475" t="s">
        <v>2865</v>
      </c>
      <c r="M234" s="1475" t="s">
        <v>2865</v>
      </c>
      <c r="N234" s="1475" t="s">
        <v>2865</v>
      </c>
      <c r="O234" s="1475" t="s">
        <v>2123</v>
      </c>
      <c r="P234" s="1467" t="s">
        <v>2111</v>
      </c>
      <c r="Q234" s="1467"/>
      <c r="R234" s="1476"/>
    </row>
    <row r="235" spans="1:18" ht="15">
      <c r="A235" s="58">
        <f>ROW()</f>
        <v>235</v>
      </c>
      <c r="C235" s="1467" t="s">
        <v>2369</v>
      </c>
      <c r="D235" s="1475" t="s">
        <v>2109</v>
      </c>
      <c r="E235" s="1475" t="s">
        <v>2106</v>
      </c>
      <c r="F235" s="1475" t="s">
        <v>2972</v>
      </c>
      <c r="G235" s="1475" t="s">
        <v>3037</v>
      </c>
      <c r="H235" s="1475" t="s">
        <v>2865</v>
      </c>
      <c r="I235" s="1475" t="s">
        <v>2865</v>
      </c>
      <c r="J235" s="1475" t="s">
        <v>2865</v>
      </c>
      <c r="K235" s="1475" t="s">
        <v>2865</v>
      </c>
      <c r="L235" s="1475" t="s">
        <v>2865</v>
      </c>
      <c r="M235" s="1475" t="s">
        <v>2865</v>
      </c>
      <c r="N235" s="1475" t="s">
        <v>2865</v>
      </c>
      <c r="O235" s="1475" t="s">
        <v>2123</v>
      </c>
      <c r="P235" s="1467" t="s">
        <v>2111</v>
      </c>
      <c r="Q235" s="1467"/>
      <c r="R235" s="1476"/>
    </row>
    <row r="236" spans="1:18" ht="15">
      <c r="A236" s="58">
        <f>ROW()</f>
        <v>236</v>
      </c>
      <c r="C236" s="1467" t="s">
        <v>2370</v>
      </c>
      <c r="D236" s="1475" t="s">
        <v>2109</v>
      </c>
      <c r="E236" s="1475" t="s">
        <v>2106</v>
      </c>
      <c r="F236" s="1475" t="s">
        <v>2972</v>
      </c>
      <c r="G236" s="1475" t="s">
        <v>3038</v>
      </c>
      <c r="H236" s="1475" t="s">
        <v>2865</v>
      </c>
      <c r="I236" s="1475" t="s">
        <v>2865</v>
      </c>
      <c r="J236" s="1475" t="s">
        <v>2865</v>
      </c>
      <c r="K236" s="1475" t="s">
        <v>2865</v>
      </c>
      <c r="L236" s="1475" t="s">
        <v>2865</v>
      </c>
      <c r="M236" s="1475" t="s">
        <v>2865</v>
      </c>
      <c r="N236" s="1475" t="s">
        <v>2865</v>
      </c>
      <c r="O236" s="1475" t="s">
        <v>2123</v>
      </c>
      <c r="P236" s="1467" t="s">
        <v>2111</v>
      </c>
      <c r="Q236" s="1467"/>
      <c r="R236" s="1476"/>
    </row>
    <row r="237" spans="1:18" ht="15">
      <c r="A237" s="58">
        <f>ROW()</f>
        <v>237</v>
      </c>
      <c r="C237" s="1467" t="s">
        <v>2371</v>
      </c>
      <c r="D237" s="1475" t="s">
        <v>2109</v>
      </c>
      <c r="E237" s="1475" t="s">
        <v>2106</v>
      </c>
      <c r="F237" s="1475" t="s">
        <v>2972</v>
      </c>
      <c r="G237" s="1475" t="s">
        <v>3004</v>
      </c>
      <c r="H237" s="1475" t="s">
        <v>2865</v>
      </c>
      <c r="I237" s="1475" t="s">
        <v>2865</v>
      </c>
      <c r="J237" s="1475" t="s">
        <v>2865</v>
      </c>
      <c r="K237" s="1475" t="s">
        <v>2865</v>
      </c>
      <c r="L237" s="1475" t="s">
        <v>2865</v>
      </c>
      <c r="M237" s="1475" t="s">
        <v>2865</v>
      </c>
      <c r="N237" s="1475" t="s">
        <v>2865</v>
      </c>
      <c r="O237" s="1475" t="s">
        <v>2123</v>
      </c>
      <c r="P237" s="1467" t="s">
        <v>2111</v>
      </c>
      <c r="Q237" s="1467"/>
      <c r="R237" s="1476"/>
    </row>
    <row r="238" spans="1:18" ht="15">
      <c r="A238" s="58">
        <f>ROW()</f>
        <v>238</v>
      </c>
      <c r="C238" s="1467" t="s">
        <v>2372</v>
      </c>
      <c r="D238" s="1475" t="s">
        <v>2109</v>
      </c>
      <c r="E238" s="1475" t="s">
        <v>2106</v>
      </c>
      <c r="F238" s="1475" t="s">
        <v>2972</v>
      </c>
      <c r="G238" s="1475" t="s">
        <v>2973</v>
      </c>
      <c r="H238" s="1475" t="s">
        <v>2865</v>
      </c>
      <c r="I238" s="1475" t="s">
        <v>2865</v>
      </c>
      <c r="J238" s="1475" t="s">
        <v>2865</v>
      </c>
      <c r="K238" s="1475" t="s">
        <v>2865</v>
      </c>
      <c r="L238" s="1475" t="s">
        <v>2865</v>
      </c>
      <c r="M238" s="1475" t="s">
        <v>2868</v>
      </c>
      <c r="N238" s="1475" t="s">
        <v>2865</v>
      </c>
      <c r="O238" s="1475" t="s">
        <v>2123</v>
      </c>
      <c r="P238" s="1467" t="s">
        <v>2111</v>
      </c>
      <c r="Q238" s="1467"/>
      <c r="R238" s="1476"/>
    </row>
    <row r="239" spans="1:18" ht="15">
      <c r="A239" s="58">
        <f>ROW()</f>
        <v>239</v>
      </c>
      <c r="C239" s="1467" t="s">
        <v>2373</v>
      </c>
      <c r="D239" s="1475" t="s">
        <v>2133</v>
      </c>
      <c r="E239" s="1475" t="s">
        <v>2106</v>
      </c>
      <c r="F239" s="1475" t="s">
        <v>2972</v>
      </c>
      <c r="G239" s="1475" t="s">
        <v>3039</v>
      </c>
      <c r="H239" s="1475" t="s">
        <v>2865</v>
      </c>
      <c r="I239" s="1475" t="s">
        <v>2865</v>
      </c>
      <c r="J239" s="1475" t="s">
        <v>2865</v>
      </c>
      <c r="K239" s="1475" t="s">
        <v>2865</v>
      </c>
      <c r="L239" s="1475" t="s">
        <v>2865</v>
      </c>
      <c r="M239" s="1475" t="s">
        <v>2865</v>
      </c>
      <c r="N239" s="1475" t="s">
        <v>2865</v>
      </c>
      <c r="O239" s="1475" t="s">
        <v>2123</v>
      </c>
      <c r="P239" s="1467" t="s">
        <v>2111</v>
      </c>
      <c r="Q239" s="1467"/>
      <c r="R239" s="1476"/>
    </row>
    <row r="240" spans="1:18" ht="15">
      <c r="A240" s="58">
        <f>ROW()</f>
        <v>240</v>
      </c>
      <c r="C240" s="1467" t="s">
        <v>2374</v>
      </c>
      <c r="D240" s="1475" t="s">
        <v>2133</v>
      </c>
      <c r="E240" s="1475" t="s">
        <v>2106</v>
      </c>
      <c r="F240" s="1475" t="s">
        <v>2972</v>
      </c>
      <c r="G240" s="1475" t="s">
        <v>3040</v>
      </c>
      <c r="H240" s="1475" t="s">
        <v>2865</v>
      </c>
      <c r="I240" s="1475" t="s">
        <v>2865</v>
      </c>
      <c r="J240" s="1475" t="s">
        <v>2865</v>
      </c>
      <c r="K240" s="1475" t="s">
        <v>2865</v>
      </c>
      <c r="L240" s="1475" t="s">
        <v>2865</v>
      </c>
      <c r="M240" s="1475" t="s">
        <v>2865</v>
      </c>
      <c r="N240" s="1475" t="s">
        <v>2865</v>
      </c>
      <c r="O240" s="1475" t="s">
        <v>2123</v>
      </c>
      <c r="P240" s="1467" t="s">
        <v>2111</v>
      </c>
      <c r="Q240" s="1467"/>
      <c r="R240" s="1476"/>
    </row>
    <row r="241" spans="1:18" ht="15">
      <c r="A241" s="58">
        <f>ROW()</f>
        <v>241</v>
      </c>
      <c r="C241" s="1467" t="s">
        <v>2375</v>
      </c>
      <c r="D241" s="1475" t="s">
        <v>2133</v>
      </c>
      <c r="E241" s="1475" t="s">
        <v>2106</v>
      </c>
      <c r="F241" s="1475" t="s">
        <v>2972</v>
      </c>
      <c r="G241" s="1475" t="s">
        <v>3041</v>
      </c>
      <c r="H241" s="1475" t="s">
        <v>2865</v>
      </c>
      <c r="I241" s="1475" t="s">
        <v>2865</v>
      </c>
      <c r="J241" s="1475" t="s">
        <v>2865</v>
      </c>
      <c r="K241" s="1475" t="s">
        <v>2865</v>
      </c>
      <c r="L241" s="1475" t="s">
        <v>2865</v>
      </c>
      <c r="M241" s="1475" t="s">
        <v>2865</v>
      </c>
      <c r="N241" s="1475" t="s">
        <v>2865</v>
      </c>
      <c r="O241" s="1475" t="s">
        <v>2123</v>
      </c>
      <c r="P241" s="1467" t="s">
        <v>2111</v>
      </c>
      <c r="Q241" s="1467"/>
      <c r="R241" s="1476"/>
    </row>
    <row r="242" spans="1:18" ht="15">
      <c r="A242" s="58">
        <f>ROW()</f>
        <v>242</v>
      </c>
      <c r="C242" s="1467" t="s">
        <v>2376</v>
      </c>
      <c r="D242" s="1475" t="s">
        <v>2109</v>
      </c>
      <c r="E242" s="1475" t="s">
        <v>2106</v>
      </c>
      <c r="F242" s="1475" t="s">
        <v>2972</v>
      </c>
      <c r="G242" s="1475" t="s">
        <v>3042</v>
      </c>
      <c r="H242" s="1475" t="s">
        <v>2865</v>
      </c>
      <c r="I242" s="1475" t="s">
        <v>2865</v>
      </c>
      <c r="J242" s="1475" t="s">
        <v>2865</v>
      </c>
      <c r="K242" s="1475" t="s">
        <v>2865</v>
      </c>
      <c r="L242" s="1475" t="s">
        <v>2865</v>
      </c>
      <c r="M242" s="1475" t="s">
        <v>2865</v>
      </c>
      <c r="N242" s="1475" t="s">
        <v>2865</v>
      </c>
      <c r="O242" s="1475" t="s">
        <v>2123</v>
      </c>
      <c r="P242" s="1467" t="s">
        <v>2111</v>
      </c>
      <c r="Q242" s="1467"/>
      <c r="R242" s="1476"/>
    </row>
    <row r="243" spans="1:18" ht="15">
      <c r="A243" s="58">
        <f>ROW()</f>
        <v>243</v>
      </c>
      <c r="C243" s="1467" t="s">
        <v>2377</v>
      </c>
      <c r="D243" s="1475" t="s">
        <v>2109</v>
      </c>
      <c r="E243" s="1475" t="s">
        <v>2106</v>
      </c>
      <c r="F243" s="1475" t="s">
        <v>2972</v>
      </c>
      <c r="G243" s="1475" t="s">
        <v>3043</v>
      </c>
      <c r="H243" s="1475" t="s">
        <v>2865</v>
      </c>
      <c r="I243" s="1475" t="s">
        <v>2865</v>
      </c>
      <c r="J243" s="1475" t="s">
        <v>2865</v>
      </c>
      <c r="K243" s="1475" t="s">
        <v>2865</v>
      </c>
      <c r="L243" s="1475" t="s">
        <v>2865</v>
      </c>
      <c r="M243" s="1475" t="s">
        <v>2865</v>
      </c>
      <c r="N243" s="1475" t="s">
        <v>2865</v>
      </c>
      <c r="O243" s="1475" t="s">
        <v>2123</v>
      </c>
      <c r="P243" s="1467" t="s">
        <v>2111</v>
      </c>
      <c r="Q243" s="1467"/>
      <c r="R243" s="1476"/>
    </row>
    <row r="244" spans="1:18" ht="15">
      <c r="A244" s="58">
        <f>ROW()</f>
        <v>244</v>
      </c>
      <c r="C244" s="1467" t="s">
        <v>2378</v>
      </c>
      <c r="D244" s="1475" t="s">
        <v>2133</v>
      </c>
      <c r="E244" s="1475" t="s">
        <v>2106</v>
      </c>
      <c r="F244" s="1475" t="s">
        <v>2972</v>
      </c>
      <c r="G244" s="1475" t="s">
        <v>3044</v>
      </c>
      <c r="H244" s="1475" t="s">
        <v>2865</v>
      </c>
      <c r="I244" s="1475" t="s">
        <v>2865</v>
      </c>
      <c r="J244" s="1475" t="s">
        <v>2865</v>
      </c>
      <c r="K244" s="1475" t="s">
        <v>2865</v>
      </c>
      <c r="L244" s="1475" t="s">
        <v>2865</v>
      </c>
      <c r="M244" s="1475" t="s">
        <v>2865</v>
      </c>
      <c r="N244" s="1475" t="s">
        <v>2865</v>
      </c>
      <c r="O244" s="1475" t="s">
        <v>2123</v>
      </c>
      <c r="P244" s="1467" t="s">
        <v>2111</v>
      </c>
      <c r="Q244" s="1467"/>
      <c r="R244" s="1476"/>
    </row>
    <row r="245" spans="1:18" ht="15">
      <c r="A245" s="58">
        <f>ROW()</f>
        <v>245</v>
      </c>
      <c r="C245" s="1467" t="s">
        <v>2379</v>
      </c>
      <c r="D245" s="1475" t="s">
        <v>2133</v>
      </c>
      <c r="E245" s="1475" t="s">
        <v>2106</v>
      </c>
      <c r="F245" s="1475" t="s">
        <v>2972</v>
      </c>
      <c r="G245" s="1475" t="s">
        <v>3045</v>
      </c>
      <c r="H245" s="1475" t="s">
        <v>2865</v>
      </c>
      <c r="I245" s="1475" t="s">
        <v>2865</v>
      </c>
      <c r="J245" s="1475" t="s">
        <v>2865</v>
      </c>
      <c r="K245" s="1475" t="s">
        <v>2865</v>
      </c>
      <c r="L245" s="1475" t="s">
        <v>2865</v>
      </c>
      <c r="M245" s="1475" t="s">
        <v>2865</v>
      </c>
      <c r="N245" s="1475" t="s">
        <v>2865</v>
      </c>
      <c r="O245" s="1475" t="s">
        <v>2123</v>
      </c>
      <c r="P245" s="1467" t="s">
        <v>2111</v>
      </c>
      <c r="Q245" s="1467"/>
      <c r="R245" s="1476"/>
    </row>
    <row r="246" spans="1:18" ht="15">
      <c r="A246" s="58">
        <f>ROW()</f>
        <v>246</v>
      </c>
      <c r="C246" s="1467" t="s">
        <v>2380</v>
      </c>
      <c r="D246" s="1475" t="s">
        <v>2109</v>
      </c>
      <c r="E246" s="1475" t="s">
        <v>2106</v>
      </c>
      <c r="F246" s="1475" t="s">
        <v>2972</v>
      </c>
      <c r="G246" s="1475" t="s">
        <v>2865</v>
      </c>
      <c r="H246" s="1475" t="s">
        <v>2865</v>
      </c>
      <c r="I246" s="1475" t="s">
        <v>2865</v>
      </c>
      <c r="J246" s="1475" t="s">
        <v>2865</v>
      </c>
      <c r="K246" s="1475" t="s">
        <v>2865</v>
      </c>
      <c r="L246" s="1475" t="s">
        <v>2865</v>
      </c>
      <c r="M246" s="1475" t="s">
        <v>2865</v>
      </c>
      <c r="N246" s="1475" t="s">
        <v>2865</v>
      </c>
      <c r="O246" s="1475" t="s">
        <v>2126</v>
      </c>
      <c r="P246" s="1476"/>
      <c r="Q246" s="1467"/>
      <c r="R246" s="1476"/>
    </row>
    <row r="247" spans="1:18" ht="15">
      <c r="A247" s="58">
        <f>ROW()</f>
        <v>247</v>
      </c>
      <c r="C247" s="1467" t="s">
        <v>2381</v>
      </c>
      <c r="D247" s="1475" t="s">
        <v>2109</v>
      </c>
      <c r="E247" s="1475" t="s">
        <v>2106</v>
      </c>
      <c r="F247" s="1475" t="s">
        <v>2972</v>
      </c>
      <c r="G247" s="1475" t="s">
        <v>2865</v>
      </c>
      <c r="H247" s="1475" t="s">
        <v>2865</v>
      </c>
      <c r="I247" s="1475" t="s">
        <v>2865</v>
      </c>
      <c r="J247" s="1475" t="s">
        <v>2865</v>
      </c>
      <c r="K247" s="1475" t="s">
        <v>2865</v>
      </c>
      <c r="L247" s="1475" t="s">
        <v>2865</v>
      </c>
      <c r="M247" s="1475" t="s">
        <v>2865</v>
      </c>
      <c r="N247" s="1475" t="s">
        <v>2865</v>
      </c>
      <c r="O247" s="1475" t="s">
        <v>2126</v>
      </c>
      <c r="P247" s="1476"/>
      <c r="Q247" s="1467"/>
      <c r="R247" s="1476"/>
    </row>
    <row r="248" spans="1:18" ht="15">
      <c r="A248" s="58">
        <f>ROW()</f>
        <v>248</v>
      </c>
      <c r="C248" s="1467" t="s">
        <v>2382</v>
      </c>
      <c r="D248" s="1475" t="s">
        <v>2109</v>
      </c>
      <c r="E248" s="1475" t="s">
        <v>2106</v>
      </c>
      <c r="F248" s="1475" t="s">
        <v>2972</v>
      </c>
      <c r="G248" s="1475" t="s">
        <v>2865</v>
      </c>
      <c r="H248" s="1475" t="s">
        <v>2865</v>
      </c>
      <c r="I248" s="1475" t="s">
        <v>2865</v>
      </c>
      <c r="J248" s="1475" t="s">
        <v>2865</v>
      </c>
      <c r="K248" s="1475" t="s">
        <v>2865</v>
      </c>
      <c r="L248" s="1475" t="s">
        <v>2865</v>
      </c>
      <c r="M248" s="1475" t="s">
        <v>2868</v>
      </c>
      <c r="N248" s="1475" t="s">
        <v>2865</v>
      </c>
      <c r="O248" s="1475" t="s">
        <v>2126</v>
      </c>
      <c r="P248" s="1476"/>
      <c r="Q248" s="1467"/>
      <c r="R248" s="1476"/>
    </row>
    <row r="249" spans="1:18" ht="15">
      <c r="A249" s="58">
        <f>ROW()</f>
        <v>249</v>
      </c>
      <c r="C249" s="1467" t="s">
        <v>2383</v>
      </c>
      <c r="D249" s="1475" t="s">
        <v>2133</v>
      </c>
      <c r="E249" s="1475" t="s">
        <v>2106</v>
      </c>
      <c r="F249" s="1475" t="s">
        <v>2972</v>
      </c>
      <c r="G249" s="1475" t="s">
        <v>2872</v>
      </c>
      <c r="H249" s="1475" t="s">
        <v>2865</v>
      </c>
      <c r="I249" s="1475" t="s">
        <v>2865</v>
      </c>
      <c r="J249" s="1475" t="s">
        <v>2865</v>
      </c>
      <c r="K249" s="1475" t="s">
        <v>2865</v>
      </c>
      <c r="L249" s="1475" t="s">
        <v>2865</v>
      </c>
      <c r="M249" s="1475" t="s">
        <v>2865</v>
      </c>
      <c r="N249" s="1475" t="s">
        <v>2865</v>
      </c>
      <c r="O249" s="1475" t="s">
        <v>2126</v>
      </c>
      <c r="P249" s="1467" t="s">
        <v>2111</v>
      </c>
      <c r="Q249" s="1467"/>
      <c r="R249" s="1476"/>
    </row>
    <row r="250" spans="1:18" ht="15">
      <c r="A250" s="58">
        <f>ROW()</f>
        <v>250</v>
      </c>
      <c r="C250" s="1467" t="s">
        <v>2384</v>
      </c>
      <c r="D250" s="1475" t="s">
        <v>2133</v>
      </c>
      <c r="E250" s="1475" t="s">
        <v>2106</v>
      </c>
      <c r="F250" s="1475" t="s">
        <v>2972</v>
      </c>
      <c r="G250" s="1475" t="s">
        <v>2884</v>
      </c>
      <c r="H250" s="1475" t="s">
        <v>2865</v>
      </c>
      <c r="I250" s="1475" t="s">
        <v>2865</v>
      </c>
      <c r="J250" s="1475" t="s">
        <v>2865</v>
      </c>
      <c r="K250" s="1475" t="s">
        <v>2865</v>
      </c>
      <c r="L250" s="1475" t="s">
        <v>2865</v>
      </c>
      <c r="M250" s="1475" t="s">
        <v>2865</v>
      </c>
      <c r="N250" s="1475" t="s">
        <v>2865</v>
      </c>
      <c r="O250" s="1475" t="s">
        <v>2123</v>
      </c>
      <c r="P250" s="1467" t="s">
        <v>2111</v>
      </c>
      <c r="Q250" s="1467"/>
      <c r="R250" s="1476"/>
    </row>
    <row r="251" spans="1:18" ht="15">
      <c r="A251" s="58">
        <f>ROW()</f>
        <v>251</v>
      </c>
      <c r="C251" s="1467" t="s">
        <v>2385</v>
      </c>
      <c r="D251" s="1475" t="s">
        <v>2109</v>
      </c>
      <c r="E251" s="1475" t="s">
        <v>2106</v>
      </c>
      <c r="F251" s="1475" t="s">
        <v>2972</v>
      </c>
      <c r="G251" s="1475" t="s">
        <v>2910</v>
      </c>
      <c r="H251" s="1475" t="s">
        <v>2865</v>
      </c>
      <c r="I251" s="1475" t="s">
        <v>2865</v>
      </c>
      <c r="J251" s="1475" t="s">
        <v>2865</v>
      </c>
      <c r="K251" s="1475" t="s">
        <v>2865</v>
      </c>
      <c r="L251" s="1475" t="s">
        <v>2865</v>
      </c>
      <c r="M251" s="1475" t="s">
        <v>2865</v>
      </c>
      <c r="N251" s="1475" t="s">
        <v>2865</v>
      </c>
      <c r="O251" s="1475" t="s">
        <v>2123</v>
      </c>
      <c r="P251" s="1467" t="s">
        <v>2111</v>
      </c>
      <c r="Q251" s="1467"/>
      <c r="R251" s="1476"/>
    </row>
    <row r="252" spans="1:18" ht="15">
      <c r="A252" s="58">
        <f>ROW()</f>
        <v>252</v>
      </c>
      <c r="C252" s="1467" t="s">
        <v>2386</v>
      </c>
      <c r="D252" s="1475" t="s">
        <v>2109</v>
      </c>
      <c r="E252" s="1475" t="s">
        <v>2106</v>
      </c>
      <c r="F252" s="1475" t="s">
        <v>2972</v>
      </c>
      <c r="G252" s="1475" t="s">
        <v>3046</v>
      </c>
      <c r="H252" s="1475" t="s">
        <v>2865</v>
      </c>
      <c r="I252" s="1475" t="s">
        <v>2865</v>
      </c>
      <c r="J252" s="1475" t="s">
        <v>2865</v>
      </c>
      <c r="K252" s="1475" t="s">
        <v>2865</v>
      </c>
      <c r="L252" s="1475" t="s">
        <v>2865</v>
      </c>
      <c r="M252" s="1475" t="s">
        <v>2865</v>
      </c>
      <c r="N252" s="1475" t="s">
        <v>2865</v>
      </c>
      <c r="O252" s="1475" t="s">
        <v>2123</v>
      </c>
      <c r="P252" s="1467" t="s">
        <v>2111</v>
      </c>
      <c r="Q252" s="1467"/>
      <c r="R252" s="1476"/>
    </row>
    <row r="253" spans="1:18" ht="15">
      <c r="A253" s="58">
        <f>ROW()</f>
        <v>253</v>
      </c>
      <c r="C253" s="1467" t="s">
        <v>2387</v>
      </c>
      <c r="D253" s="1475" t="s">
        <v>2109</v>
      </c>
      <c r="E253" s="1475" t="s">
        <v>2106</v>
      </c>
      <c r="F253" s="1475" t="s">
        <v>2972</v>
      </c>
      <c r="G253" s="1475" t="s">
        <v>3047</v>
      </c>
      <c r="H253" s="1475" t="s">
        <v>2865</v>
      </c>
      <c r="I253" s="1475" t="s">
        <v>2865</v>
      </c>
      <c r="J253" s="1475" t="s">
        <v>2865</v>
      </c>
      <c r="K253" s="1475" t="s">
        <v>2865</v>
      </c>
      <c r="L253" s="1475" t="s">
        <v>2865</v>
      </c>
      <c r="M253" s="1475" t="s">
        <v>2865</v>
      </c>
      <c r="N253" s="1475" t="s">
        <v>2865</v>
      </c>
      <c r="O253" s="1475" t="s">
        <v>2123</v>
      </c>
      <c r="P253" s="1467" t="s">
        <v>2111</v>
      </c>
      <c r="Q253" s="1467"/>
      <c r="R253" s="1476"/>
    </row>
    <row r="254" spans="1:18" ht="15">
      <c r="A254" s="58">
        <f>ROW()</f>
        <v>254</v>
      </c>
      <c r="C254" s="1467" t="s">
        <v>2388</v>
      </c>
      <c r="D254" s="1475" t="s">
        <v>2109</v>
      </c>
      <c r="E254" s="1475" t="s">
        <v>2106</v>
      </c>
      <c r="F254" s="1475" t="s">
        <v>2972</v>
      </c>
      <c r="G254" s="1475" t="s">
        <v>3048</v>
      </c>
      <c r="H254" s="1475" t="s">
        <v>2911</v>
      </c>
      <c r="I254" s="1475" t="s">
        <v>2865</v>
      </c>
      <c r="J254" s="1475" t="s">
        <v>2865</v>
      </c>
      <c r="K254" s="1475" t="s">
        <v>2865</v>
      </c>
      <c r="L254" s="1475" t="s">
        <v>2865</v>
      </c>
      <c r="M254" s="1475" t="s">
        <v>2865</v>
      </c>
      <c r="N254" s="1475" t="s">
        <v>2865</v>
      </c>
      <c r="O254" s="1475" t="s">
        <v>2123</v>
      </c>
      <c r="P254" s="1467" t="s">
        <v>2111</v>
      </c>
      <c r="Q254" s="1467"/>
      <c r="R254" s="1476"/>
    </row>
    <row r="255" spans="1:18" ht="15">
      <c r="A255" s="58">
        <f>ROW()</f>
        <v>255</v>
      </c>
      <c r="C255" s="1467" t="s">
        <v>2389</v>
      </c>
      <c r="D255" s="1475" t="s">
        <v>2109</v>
      </c>
      <c r="E255" s="1475" t="s">
        <v>2106</v>
      </c>
      <c r="F255" s="1475" t="s">
        <v>2972</v>
      </c>
      <c r="G255" s="1475" t="s">
        <v>3049</v>
      </c>
      <c r="H255" s="1475" t="s">
        <v>2865</v>
      </c>
      <c r="I255" s="1475" t="s">
        <v>2865</v>
      </c>
      <c r="J255" s="1475" t="s">
        <v>2865</v>
      </c>
      <c r="K255" s="1475" t="s">
        <v>2865</v>
      </c>
      <c r="L255" s="1475" t="s">
        <v>2865</v>
      </c>
      <c r="M255" s="1475" t="s">
        <v>2868</v>
      </c>
      <c r="N255" s="1475" t="s">
        <v>2865</v>
      </c>
      <c r="O255" s="1475" t="s">
        <v>2123</v>
      </c>
      <c r="P255" s="1467" t="s">
        <v>2111</v>
      </c>
      <c r="Q255" s="1467"/>
      <c r="R255" s="1476"/>
    </row>
    <row r="256" spans="1:18" ht="15">
      <c r="A256" s="58">
        <f>ROW()</f>
        <v>256</v>
      </c>
      <c r="C256" s="1467" t="s">
        <v>2390</v>
      </c>
      <c r="D256" s="1475" t="s">
        <v>2109</v>
      </c>
      <c r="E256" s="1475" t="s">
        <v>2106</v>
      </c>
      <c r="F256" s="1475" t="s">
        <v>2972</v>
      </c>
      <c r="G256" s="1475" t="s">
        <v>3050</v>
      </c>
      <c r="H256" s="1475" t="s">
        <v>3051</v>
      </c>
      <c r="I256" s="1475" t="s">
        <v>2865</v>
      </c>
      <c r="J256" s="1475" t="s">
        <v>2865</v>
      </c>
      <c r="K256" s="1475" t="s">
        <v>2865</v>
      </c>
      <c r="L256" s="1475" t="s">
        <v>2865</v>
      </c>
      <c r="M256" s="1475" t="s">
        <v>2865</v>
      </c>
      <c r="N256" s="1475" t="s">
        <v>2865</v>
      </c>
      <c r="O256" s="1475" t="s">
        <v>2110</v>
      </c>
      <c r="P256" s="1467" t="s">
        <v>2111</v>
      </c>
      <c r="Q256" s="1467"/>
      <c r="R256" s="1476"/>
    </row>
    <row r="257" spans="1:18" ht="45">
      <c r="A257" s="58">
        <f>ROW()</f>
        <v>257</v>
      </c>
      <c r="C257" s="1476"/>
      <c r="D257" s="1476"/>
      <c r="E257" s="1476"/>
      <c r="F257" s="1476"/>
      <c r="G257" s="1476"/>
      <c r="H257" s="1476"/>
      <c r="I257" s="1476"/>
      <c r="J257" s="1476"/>
      <c r="K257" s="1476"/>
      <c r="L257" s="1476"/>
      <c r="M257" s="1476"/>
      <c r="N257" s="1476"/>
      <c r="O257" s="1476"/>
      <c r="P257" s="1467" t="s">
        <v>2391</v>
      </c>
      <c r="Q257" s="1467" t="s">
        <v>2843</v>
      </c>
      <c r="R257" s="1467" t="s">
        <v>2392</v>
      </c>
    </row>
    <row r="258" spans="1:18" ht="15">
      <c r="A258" s="58">
        <f>ROW()</f>
        <v>258</v>
      </c>
      <c r="C258" s="1467" t="s">
        <v>2393</v>
      </c>
      <c r="D258" s="1475" t="s">
        <v>2109</v>
      </c>
      <c r="E258" s="1475" t="s">
        <v>2106</v>
      </c>
      <c r="F258" s="1475" t="s">
        <v>2972</v>
      </c>
      <c r="G258" s="1475" t="s">
        <v>2893</v>
      </c>
      <c r="H258" s="1475" t="s">
        <v>2865</v>
      </c>
      <c r="I258" s="1475" t="s">
        <v>2865</v>
      </c>
      <c r="J258" s="1475" t="s">
        <v>2865</v>
      </c>
      <c r="K258" s="1475" t="s">
        <v>2865</v>
      </c>
      <c r="L258" s="1475" t="s">
        <v>2865</v>
      </c>
      <c r="M258" s="1475" t="s">
        <v>2865</v>
      </c>
      <c r="N258" s="1475" t="s">
        <v>2865</v>
      </c>
      <c r="O258" s="1475" t="s">
        <v>2123</v>
      </c>
      <c r="P258" s="1467" t="s">
        <v>2111</v>
      </c>
      <c r="Q258" s="1467"/>
      <c r="R258" s="1476"/>
    </row>
    <row r="259" spans="1:18" ht="15">
      <c r="A259" s="58">
        <f>ROW()</f>
        <v>259</v>
      </c>
      <c r="C259" s="1467" t="s">
        <v>2394</v>
      </c>
      <c r="D259" s="1475" t="s">
        <v>2109</v>
      </c>
      <c r="E259" s="1475" t="s">
        <v>2106</v>
      </c>
      <c r="F259" s="1475" t="s">
        <v>2972</v>
      </c>
      <c r="G259" s="1475" t="s">
        <v>3052</v>
      </c>
      <c r="H259" s="1475" t="s">
        <v>2865</v>
      </c>
      <c r="I259" s="1475" t="s">
        <v>2865</v>
      </c>
      <c r="J259" s="1475" t="s">
        <v>2865</v>
      </c>
      <c r="K259" s="1475" t="s">
        <v>2865</v>
      </c>
      <c r="L259" s="1475" t="s">
        <v>2865</v>
      </c>
      <c r="M259" s="1475" t="s">
        <v>2865</v>
      </c>
      <c r="N259" s="1475" t="s">
        <v>2865</v>
      </c>
      <c r="O259" s="1475" t="s">
        <v>2123</v>
      </c>
      <c r="P259" s="1467" t="s">
        <v>2111</v>
      </c>
      <c r="Q259" s="1467"/>
      <c r="R259" s="1476"/>
    </row>
    <row r="260" spans="1:18" ht="15">
      <c r="A260" s="58">
        <f>ROW()</f>
        <v>260</v>
      </c>
      <c r="C260" s="1467" t="s">
        <v>2395</v>
      </c>
      <c r="D260" s="1475" t="s">
        <v>2109</v>
      </c>
      <c r="E260" s="1475" t="s">
        <v>2106</v>
      </c>
      <c r="F260" s="1475" t="s">
        <v>2972</v>
      </c>
      <c r="G260" s="1475" t="s">
        <v>3053</v>
      </c>
      <c r="H260" s="1475" t="s">
        <v>2865</v>
      </c>
      <c r="I260" s="1475" t="s">
        <v>2865</v>
      </c>
      <c r="J260" s="1475" t="s">
        <v>2865</v>
      </c>
      <c r="K260" s="1475" t="s">
        <v>2865</v>
      </c>
      <c r="L260" s="1475" t="s">
        <v>2865</v>
      </c>
      <c r="M260" s="1475" t="s">
        <v>2865</v>
      </c>
      <c r="N260" s="1475" t="s">
        <v>2865</v>
      </c>
      <c r="O260" s="1475" t="s">
        <v>2123</v>
      </c>
      <c r="P260" s="1467" t="s">
        <v>2111</v>
      </c>
      <c r="Q260" s="1467"/>
      <c r="R260" s="1476"/>
    </row>
    <row r="261" spans="1:18" ht="15">
      <c r="A261" s="58">
        <f>ROW()</f>
        <v>261</v>
      </c>
      <c r="C261" s="1467" t="s">
        <v>2396</v>
      </c>
      <c r="D261" s="1475" t="s">
        <v>2109</v>
      </c>
      <c r="E261" s="1475" t="s">
        <v>2106</v>
      </c>
      <c r="F261" s="1475" t="s">
        <v>2972</v>
      </c>
      <c r="G261" s="1475" t="s">
        <v>3054</v>
      </c>
      <c r="H261" s="1475" t="s">
        <v>2865</v>
      </c>
      <c r="I261" s="1475" t="s">
        <v>2865</v>
      </c>
      <c r="J261" s="1475" t="s">
        <v>2865</v>
      </c>
      <c r="K261" s="1475" t="s">
        <v>2865</v>
      </c>
      <c r="L261" s="1475" t="s">
        <v>2865</v>
      </c>
      <c r="M261" s="1475" t="s">
        <v>2865</v>
      </c>
      <c r="N261" s="1475" t="s">
        <v>2865</v>
      </c>
      <c r="O261" s="1475" t="s">
        <v>2123</v>
      </c>
      <c r="P261" s="1467" t="s">
        <v>2111</v>
      </c>
      <c r="Q261" s="1467"/>
      <c r="R261" s="1476"/>
    </row>
    <row r="262" spans="1:18" ht="15">
      <c r="A262" s="58">
        <f>ROW()</f>
        <v>262</v>
      </c>
      <c r="C262" s="1467" t="s">
        <v>2397</v>
      </c>
      <c r="D262" s="1475" t="s">
        <v>2109</v>
      </c>
      <c r="E262" s="1475" t="s">
        <v>2106</v>
      </c>
      <c r="F262" s="1475" t="s">
        <v>2972</v>
      </c>
      <c r="G262" s="1475" t="s">
        <v>2949</v>
      </c>
      <c r="H262" s="1475" t="s">
        <v>2865</v>
      </c>
      <c r="I262" s="1475" t="s">
        <v>2865</v>
      </c>
      <c r="J262" s="1475" t="s">
        <v>2865</v>
      </c>
      <c r="K262" s="1475" t="s">
        <v>2865</v>
      </c>
      <c r="L262" s="1475" t="s">
        <v>2865</v>
      </c>
      <c r="M262" s="1475" t="s">
        <v>2865</v>
      </c>
      <c r="N262" s="1475" t="s">
        <v>2865</v>
      </c>
      <c r="O262" s="1475" t="s">
        <v>2123</v>
      </c>
      <c r="P262" s="1467" t="s">
        <v>2111</v>
      </c>
      <c r="Q262" s="1467"/>
      <c r="R262" s="1476"/>
    </row>
    <row r="263" spans="1:18" ht="15">
      <c r="A263" s="58">
        <f>ROW()</f>
        <v>263</v>
      </c>
      <c r="C263" s="1467" t="s">
        <v>2398</v>
      </c>
      <c r="D263" s="1475" t="s">
        <v>2109</v>
      </c>
      <c r="E263" s="1475" t="s">
        <v>2106</v>
      </c>
      <c r="F263" s="1475" t="s">
        <v>2972</v>
      </c>
      <c r="G263" s="1475" t="s">
        <v>3044</v>
      </c>
      <c r="H263" s="1475" t="s">
        <v>2865</v>
      </c>
      <c r="I263" s="1475" t="s">
        <v>2865</v>
      </c>
      <c r="J263" s="1475" t="s">
        <v>2865</v>
      </c>
      <c r="K263" s="1475" t="s">
        <v>2865</v>
      </c>
      <c r="L263" s="1475" t="s">
        <v>2865</v>
      </c>
      <c r="M263" s="1475" t="s">
        <v>2885</v>
      </c>
      <c r="N263" s="1475" t="s">
        <v>2865</v>
      </c>
      <c r="O263" s="1475" t="s">
        <v>2123</v>
      </c>
      <c r="P263" s="1467" t="s">
        <v>2111</v>
      </c>
      <c r="Q263" s="1467"/>
      <c r="R263" s="1476"/>
    </row>
    <row r="264" spans="1:18" ht="15">
      <c r="A264" s="58">
        <f>ROW()</f>
        <v>264</v>
      </c>
      <c r="C264" s="1467" t="s">
        <v>2399</v>
      </c>
      <c r="D264" s="1475" t="s">
        <v>2109</v>
      </c>
      <c r="E264" s="1475" t="s">
        <v>2106</v>
      </c>
      <c r="F264" s="1475" t="s">
        <v>2972</v>
      </c>
      <c r="G264" s="1475" t="s">
        <v>3055</v>
      </c>
      <c r="H264" s="1475" t="s">
        <v>2865</v>
      </c>
      <c r="I264" s="1475" t="s">
        <v>2865</v>
      </c>
      <c r="J264" s="1475" t="s">
        <v>2865</v>
      </c>
      <c r="K264" s="1475" t="s">
        <v>2865</v>
      </c>
      <c r="L264" s="1475" t="s">
        <v>2865</v>
      </c>
      <c r="M264" s="1475" t="s">
        <v>2868</v>
      </c>
      <c r="N264" s="1475" t="s">
        <v>2865</v>
      </c>
      <c r="O264" s="1475" t="s">
        <v>2123</v>
      </c>
      <c r="P264" s="1467" t="s">
        <v>2111</v>
      </c>
      <c r="Q264" s="1467"/>
      <c r="R264" s="1476"/>
    </row>
    <row r="265" spans="1:18" ht="15">
      <c r="A265" s="58">
        <f>ROW()</f>
        <v>265</v>
      </c>
      <c r="C265" s="1467" t="s">
        <v>2400</v>
      </c>
      <c r="D265" s="1475" t="s">
        <v>2109</v>
      </c>
      <c r="E265" s="1475" t="s">
        <v>2106</v>
      </c>
      <c r="F265" s="1475" t="s">
        <v>2972</v>
      </c>
      <c r="G265" s="1475" t="s">
        <v>3056</v>
      </c>
      <c r="H265" s="1475" t="s">
        <v>2865</v>
      </c>
      <c r="I265" s="1475" t="s">
        <v>2865</v>
      </c>
      <c r="J265" s="1475" t="s">
        <v>2865</v>
      </c>
      <c r="K265" s="1475" t="s">
        <v>2865</v>
      </c>
      <c r="L265" s="1475" t="s">
        <v>2865</v>
      </c>
      <c r="M265" s="1475" t="s">
        <v>2865</v>
      </c>
      <c r="N265" s="1475" t="s">
        <v>2865</v>
      </c>
      <c r="O265" s="1475" t="s">
        <v>2123</v>
      </c>
      <c r="P265" s="1467" t="s">
        <v>2111</v>
      </c>
      <c r="Q265" s="1467"/>
      <c r="R265" s="1476"/>
    </row>
    <row r="266" spans="1:18" ht="15">
      <c r="A266" s="58">
        <f>ROW()</f>
        <v>266</v>
      </c>
      <c r="C266" s="1467" t="s">
        <v>2401</v>
      </c>
      <c r="D266" s="1475" t="s">
        <v>2109</v>
      </c>
      <c r="E266" s="1475" t="s">
        <v>2106</v>
      </c>
      <c r="F266" s="1475" t="s">
        <v>2972</v>
      </c>
      <c r="G266" s="1475" t="s">
        <v>2990</v>
      </c>
      <c r="H266" s="1475" t="s">
        <v>2865</v>
      </c>
      <c r="I266" s="1475" t="s">
        <v>2865</v>
      </c>
      <c r="J266" s="1475" t="s">
        <v>2865</v>
      </c>
      <c r="K266" s="1475" t="s">
        <v>2865</v>
      </c>
      <c r="L266" s="1475" t="s">
        <v>2865</v>
      </c>
      <c r="M266" s="1475" t="s">
        <v>2865</v>
      </c>
      <c r="N266" s="1475" t="s">
        <v>2865</v>
      </c>
      <c r="O266" s="1475" t="s">
        <v>2123</v>
      </c>
      <c r="P266" s="1467" t="s">
        <v>2111</v>
      </c>
      <c r="Q266" s="1467"/>
      <c r="R266" s="1476"/>
    </row>
    <row r="267" spans="1:18" ht="15">
      <c r="A267" s="58">
        <f>ROW()</f>
        <v>267</v>
      </c>
      <c r="C267" s="1467" t="s">
        <v>2402</v>
      </c>
      <c r="D267" s="1475" t="s">
        <v>2109</v>
      </c>
      <c r="E267" s="1475" t="s">
        <v>2106</v>
      </c>
      <c r="F267" s="1475" t="s">
        <v>2972</v>
      </c>
      <c r="G267" s="1475" t="s">
        <v>3057</v>
      </c>
      <c r="H267" s="1475" t="s">
        <v>2865</v>
      </c>
      <c r="I267" s="1475" t="s">
        <v>2865</v>
      </c>
      <c r="J267" s="1475" t="s">
        <v>2865</v>
      </c>
      <c r="K267" s="1475" t="s">
        <v>2865</v>
      </c>
      <c r="L267" s="1475" t="s">
        <v>2865</v>
      </c>
      <c r="M267" s="1475" t="s">
        <v>2865</v>
      </c>
      <c r="N267" s="1475" t="s">
        <v>2865</v>
      </c>
      <c r="O267" s="1475" t="s">
        <v>2123</v>
      </c>
      <c r="P267" s="1467" t="s">
        <v>2111</v>
      </c>
      <c r="Q267" s="1467"/>
      <c r="R267" s="1476"/>
    </row>
    <row r="268" spans="1:18" ht="15">
      <c r="A268" s="58">
        <f>ROW()</f>
        <v>268</v>
      </c>
      <c r="C268" s="1467" t="s">
        <v>2403</v>
      </c>
      <c r="D268" s="1475" t="s">
        <v>2109</v>
      </c>
      <c r="E268" s="1475" t="s">
        <v>2106</v>
      </c>
      <c r="F268" s="1475" t="s">
        <v>2972</v>
      </c>
      <c r="G268" s="1475" t="s">
        <v>3058</v>
      </c>
      <c r="H268" s="1475" t="s">
        <v>2886</v>
      </c>
      <c r="I268" s="1475" t="s">
        <v>2865</v>
      </c>
      <c r="J268" s="1475" t="s">
        <v>2865</v>
      </c>
      <c r="K268" s="1475" t="s">
        <v>2865</v>
      </c>
      <c r="L268" s="1475" t="s">
        <v>2865</v>
      </c>
      <c r="M268" s="1475" t="s">
        <v>2865</v>
      </c>
      <c r="N268" s="1475" t="s">
        <v>2865</v>
      </c>
      <c r="O268" s="1475" t="s">
        <v>2126</v>
      </c>
      <c r="P268" s="1467" t="s">
        <v>2111</v>
      </c>
      <c r="Q268" s="1467"/>
      <c r="R268" s="1476"/>
    </row>
    <row r="269" spans="1:18" ht="15">
      <c r="A269" s="58">
        <f>ROW()</f>
        <v>269</v>
      </c>
      <c r="C269" s="1467" t="s">
        <v>2404</v>
      </c>
      <c r="D269" s="1475" t="s">
        <v>2109</v>
      </c>
      <c r="E269" s="1475" t="s">
        <v>2106</v>
      </c>
      <c r="F269" s="1475" t="s">
        <v>2972</v>
      </c>
      <c r="G269" s="1475" t="s">
        <v>2865</v>
      </c>
      <c r="H269" s="1475" t="s">
        <v>2865</v>
      </c>
      <c r="I269" s="1475" t="s">
        <v>2865</v>
      </c>
      <c r="J269" s="1475" t="s">
        <v>2865</v>
      </c>
      <c r="K269" s="1475" t="s">
        <v>2865</v>
      </c>
      <c r="L269" s="1475" t="s">
        <v>2865</v>
      </c>
      <c r="M269" s="1475" t="s">
        <v>2865</v>
      </c>
      <c r="N269" s="1475" t="s">
        <v>2865</v>
      </c>
      <c r="O269" s="1475" t="s">
        <v>2126</v>
      </c>
      <c r="P269" s="1476"/>
      <c r="Q269" s="1467"/>
      <c r="R269" s="1476"/>
    </row>
    <row r="270" spans="1:18" ht="15">
      <c r="A270" s="58">
        <f>ROW()</f>
        <v>270</v>
      </c>
      <c r="C270" s="1467" t="s">
        <v>2405</v>
      </c>
      <c r="D270" s="1475" t="s">
        <v>2109</v>
      </c>
      <c r="E270" s="1475" t="s">
        <v>2106</v>
      </c>
      <c r="F270" s="1475" t="s">
        <v>2972</v>
      </c>
      <c r="G270" s="1475" t="s">
        <v>2948</v>
      </c>
      <c r="H270" s="1475" t="s">
        <v>2865</v>
      </c>
      <c r="I270" s="1475" t="s">
        <v>2865</v>
      </c>
      <c r="J270" s="1475" t="s">
        <v>2865</v>
      </c>
      <c r="K270" s="1475" t="s">
        <v>2865</v>
      </c>
      <c r="L270" s="1475" t="s">
        <v>2865</v>
      </c>
      <c r="M270" s="1475" t="s">
        <v>2865</v>
      </c>
      <c r="N270" s="1475" t="s">
        <v>2865</v>
      </c>
      <c r="O270" s="1475" t="s">
        <v>2123</v>
      </c>
      <c r="P270" s="1467" t="s">
        <v>2111</v>
      </c>
      <c r="Q270" s="1467"/>
      <c r="R270" s="1476"/>
    </row>
    <row r="271" spans="1:18" ht="15">
      <c r="A271" s="58">
        <f>ROW()</f>
        <v>271</v>
      </c>
      <c r="C271" s="1467" t="s">
        <v>2406</v>
      </c>
      <c r="D271" s="1475" t="s">
        <v>2109</v>
      </c>
      <c r="E271" s="1475" t="s">
        <v>2106</v>
      </c>
      <c r="F271" s="1475" t="s">
        <v>2972</v>
      </c>
      <c r="G271" s="1475" t="s">
        <v>3059</v>
      </c>
      <c r="H271" s="1475" t="s">
        <v>2865</v>
      </c>
      <c r="I271" s="1475" t="s">
        <v>2865</v>
      </c>
      <c r="J271" s="1475" t="s">
        <v>2865</v>
      </c>
      <c r="K271" s="1475" t="s">
        <v>2865</v>
      </c>
      <c r="L271" s="1475" t="s">
        <v>2865</v>
      </c>
      <c r="M271" s="1475" t="s">
        <v>2868</v>
      </c>
      <c r="N271" s="1475" t="s">
        <v>2865</v>
      </c>
      <c r="O271" s="1475" t="s">
        <v>2126</v>
      </c>
      <c r="P271" s="1467" t="s">
        <v>2111</v>
      </c>
      <c r="Q271" s="1467"/>
      <c r="R271" s="1476"/>
    </row>
    <row r="272" spans="1:18" ht="15">
      <c r="A272" s="58">
        <f>ROW()</f>
        <v>272</v>
      </c>
      <c r="C272" s="1467" t="s">
        <v>2407</v>
      </c>
      <c r="D272" s="1475" t="s">
        <v>2133</v>
      </c>
      <c r="E272" s="1475" t="s">
        <v>2106</v>
      </c>
      <c r="F272" s="1475" t="s">
        <v>2972</v>
      </c>
      <c r="G272" s="1475" t="s">
        <v>2969</v>
      </c>
      <c r="H272" s="1475" t="s">
        <v>2865</v>
      </c>
      <c r="I272" s="1475" t="s">
        <v>2865</v>
      </c>
      <c r="J272" s="1475" t="s">
        <v>2865</v>
      </c>
      <c r="K272" s="1475" t="s">
        <v>2865</v>
      </c>
      <c r="L272" s="1475" t="s">
        <v>2865</v>
      </c>
      <c r="M272" s="1475" t="s">
        <v>2865</v>
      </c>
      <c r="N272" s="1475" t="s">
        <v>2865</v>
      </c>
      <c r="O272" s="1475" t="s">
        <v>2123</v>
      </c>
      <c r="P272" s="1467" t="s">
        <v>2111</v>
      </c>
      <c r="Q272" s="1467"/>
      <c r="R272" s="1476"/>
    </row>
    <row r="273" spans="1:18" ht="15">
      <c r="A273" s="58">
        <f>ROW()</f>
        <v>273</v>
      </c>
      <c r="C273" s="1467" t="s">
        <v>2408</v>
      </c>
      <c r="D273" s="1475" t="s">
        <v>2133</v>
      </c>
      <c r="E273" s="1475" t="s">
        <v>2106</v>
      </c>
      <c r="F273" s="1475" t="s">
        <v>2972</v>
      </c>
      <c r="G273" s="1475" t="s">
        <v>3060</v>
      </c>
      <c r="H273" s="1475" t="s">
        <v>3061</v>
      </c>
      <c r="I273" s="1475" t="s">
        <v>2865</v>
      </c>
      <c r="J273" s="1475" t="s">
        <v>2865</v>
      </c>
      <c r="K273" s="1475" t="s">
        <v>2865</v>
      </c>
      <c r="L273" s="1475" t="s">
        <v>2865</v>
      </c>
      <c r="M273" s="1475" t="s">
        <v>2868</v>
      </c>
      <c r="N273" s="1475" t="s">
        <v>2865</v>
      </c>
      <c r="O273" s="1475" t="s">
        <v>2110</v>
      </c>
      <c r="P273" s="1467" t="s">
        <v>2111</v>
      </c>
      <c r="Q273" s="1467"/>
      <c r="R273" s="1476"/>
    </row>
    <row r="274" spans="1:18" ht="45">
      <c r="A274" s="58">
        <f>ROW()</f>
        <v>274</v>
      </c>
      <c r="C274" s="1476"/>
      <c r="D274" s="1476"/>
      <c r="E274" s="1476"/>
      <c r="F274" s="1476"/>
      <c r="G274" s="1476"/>
      <c r="H274" s="1476"/>
      <c r="I274" s="1476"/>
      <c r="J274" s="1476"/>
      <c r="K274" s="1476"/>
      <c r="L274" s="1476"/>
      <c r="M274" s="1476"/>
      <c r="N274" s="1476"/>
      <c r="O274" s="1476"/>
      <c r="P274" s="1467" t="s">
        <v>2409</v>
      </c>
      <c r="Q274" s="1467" t="s">
        <v>2844</v>
      </c>
      <c r="R274" s="1467" t="s">
        <v>2410</v>
      </c>
    </row>
    <row r="275" spans="1:18" ht="75">
      <c r="A275" s="58">
        <f>ROW()</f>
        <v>275</v>
      </c>
      <c r="C275" s="1476"/>
      <c r="D275" s="1476"/>
      <c r="E275" s="1476"/>
      <c r="F275" s="1476"/>
      <c r="G275" s="1476"/>
      <c r="H275" s="1476"/>
      <c r="I275" s="1476"/>
      <c r="J275" s="1476"/>
      <c r="K275" s="1476"/>
      <c r="L275" s="1476"/>
      <c r="M275" s="1476"/>
      <c r="N275" s="1476"/>
      <c r="O275" s="1476"/>
      <c r="P275" s="1467" t="s">
        <v>2411</v>
      </c>
      <c r="Q275" s="1467" t="s">
        <v>2845</v>
      </c>
      <c r="R275" s="1467" t="s">
        <v>2412</v>
      </c>
    </row>
    <row r="276" spans="1:18" ht="15">
      <c r="A276" s="58">
        <f>ROW()</f>
        <v>276</v>
      </c>
      <c r="C276" s="1467" t="s">
        <v>2413</v>
      </c>
      <c r="D276" s="1475" t="s">
        <v>2133</v>
      </c>
      <c r="E276" s="1475" t="s">
        <v>2106</v>
      </c>
      <c r="F276" s="1475" t="s">
        <v>2972</v>
      </c>
      <c r="G276" s="1475" t="s">
        <v>3062</v>
      </c>
      <c r="H276" s="1475" t="s">
        <v>2864</v>
      </c>
      <c r="I276" s="1475" t="s">
        <v>2865</v>
      </c>
      <c r="J276" s="1475" t="s">
        <v>2865</v>
      </c>
      <c r="K276" s="1475" t="s">
        <v>2865</v>
      </c>
      <c r="L276" s="1475" t="s">
        <v>2865</v>
      </c>
      <c r="M276" s="1475" t="s">
        <v>2865</v>
      </c>
      <c r="N276" s="1475" t="s">
        <v>2865</v>
      </c>
      <c r="O276" s="1475" t="s">
        <v>2110</v>
      </c>
      <c r="P276" s="1467" t="s">
        <v>2111</v>
      </c>
      <c r="Q276" s="1467"/>
      <c r="R276" s="1476"/>
    </row>
    <row r="277" spans="1:18" ht="75">
      <c r="A277" s="58">
        <f>ROW()</f>
        <v>277</v>
      </c>
      <c r="C277" s="1476"/>
      <c r="D277" s="1476"/>
      <c r="E277" s="1476"/>
      <c r="F277" s="1476"/>
      <c r="G277" s="1476"/>
      <c r="H277" s="1476"/>
      <c r="I277" s="1476"/>
      <c r="J277" s="1476"/>
      <c r="K277" s="1476"/>
      <c r="L277" s="1476"/>
      <c r="M277" s="1476"/>
      <c r="N277" s="1476"/>
      <c r="O277" s="1476"/>
      <c r="P277" s="1467" t="s">
        <v>2414</v>
      </c>
      <c r="Q277" s="1467" t="s">
        <v>3214</v>
      </c>
      <c r="R277" s="1467" t="s">
        <v>2415</v>
      </c>
    </row>
    <row r="278" spans="1:18" ht="15">
      <c r="A278" s="58">
        <f>ROW()</f>
        <v>278</v>
      </c>
      <c r="C278" s="1467" t="s">
        <v>2416</v>
      </c>
      <c r="D278" s="1475" t="s">
        <v>2109</v>
      </c>
      <c r="E278" s="1475" t="s">
        <v>2106</v>
      </c>
      <c r="F278" s="1475" t="s">
        <v>2972</v>
      </c>
      <c r="G278" s="1475" t="s">
        <v>2971</v>
      </c>
      <c r="H278" s="1475" t="s">
        <v>2865</v>
      </c>
      <c r="I278" s="1475" t="s">
        <v>2865</v>
      </c>
      <c r="J278" s="1475" t="s">
        <v>2865</v>
      </c>
      <c r="K278" s="1475" t="s">
        <v>2865</v>
      </c>
      <c r="L278" s="1475" t="s">
        <v>2865</v>
      </c>
      <c r="M278" s="1475" t="s">
        <v>2885</v>
      </c>
      <c r="N278" s="1475" t="s">
        <v>2865</v>
      </c>
      <c r="O278" s="1475" t="s">
        <v>2123</v>
      </c>
      <c r="P278" s="1467" t="s">
        <v>2111</v>
      </c>
      <c r="Q278" s="1467"/>
      <c r="R278" s="1476"/>
    </row>
    <row r="279" spans="1:18" ht="30">
      <c r="A279" s="58">
        <f>ROW()</f>
        <v>279</v>
      </c>
      <c r="C279" s="1467" t="s">
        <v>2417</v>
      </c>
      <c r="D279" s="1475" t="s">
        <v>2109</v>
      </c>
      <c r="E279" s="1475" t="s">
        <v>2106</v>
      </c>
      <c r="F279" s="1475" t="s">
        <v>2972</v>
      </c>
      <c r="G279" s="1475" t="s">
        <v>2864</v>
      </c>
      <c r="H279" s="1475" t="s">
        <v>2886</v>
      </c>
      <c r="I279" s="1475" t="s">
        <v>2865</v>
      </c>
      <c r="J279" s="1475" t="s">
        <v>2865</v>
      </c>
      <c r="K279" s="1475" t="s">
        <v>3021</v>
      </c>
      <c r="L279" s="1475" t="s">
        <v>3022</v>
      </c>
      <c r="M279" s="1475" t="s">
        <v>2865</v>
      </c>
      <c r="N279" s="1475" t="s">
        <v>2865</v>
      </c>
      <c r="O279" s="1475" t="s">
        <v>2146</v>
      </c>
      <c r="P279" s="1467" t="s">
        <v>2350</v>
      </c>
      <c r="Q279" s="1467" t="s">
        <v>2824</v>
      </c>
      <c r="R279" s="1467" t="s">
        <v>2259</v>
      </c>
    </row>
    <row r="280" spans="1:18" ht="15">
      <c r="A280" s="58">
        <f>ROW()</f>
        <v>280</v>
      </c>
      <c r="C280" s="1467" t="s">
        <v>2418</v>
      </c>
      <c r="D280" s="1475" t="s">
        <v>2133</v>
      </c>
      <c r="E280" s="1475" t="s">
        <v>2106</v>
      </c>
      <c r="F280" s="1475" t="s">
        <v>2972</v>
      </c>
      <c r="G280" s="1475" t="s">
        <v>2945</v>
      </c>
      <c r="H280" s="1475" t="s">
        <v>2865</v>
      </c>
      <c r="I280" s="1475" t="s">
        <v>2865</v>
      </c>
      <c r="J280" s="1475" t="s">
        <v>2865</v>
      </c>
      <c r="K280" s="1475" t="s">
        <v>2865</v>
      </c>
      <c r="L280" s="1475" t="s">
        <v>2865</v>
      </c>
      <c r="M280" s="1475" t="s">
        <v>2865</v>
      </c>
      <c r="N280" s="1475" t="s">
        <v>2865</v>
      </c>
      <c r="O280" s="1475" t="s">
        <v>2126</v>
      </c>
      <c r="P280" s="1467" t="s">
        <v>2111</v>
      </c>
      <c r="Q280" s="1467"/>
      <c r="R280" s="1476"/>
    </row>
    <row r="281" spans="1:18" ht="15">
      <c r="A281" s="58">
        <f>ROW()</f>
        <v>281</v>
      </c>
      <c r="C281" s="1467" t="s">
        <v>2419</v>
      </c>
      <c r="D281" s="1475" t="s">
        <v>2133</v>
      </c>
      <c r="E281" s="1475" t="s">
        <v>2106</v>
      </c>
      <c r="F281" s="1475" t="s">
        <v>2972</v>
      </c>
      <c r="G281" s="1475" t="s">
        <v>3063</v>
      </c>
      <c r="H281" s="1475" t="s">
        <v>2865</v>
      </c>
      <c r="I281" s="1475" t="s">
        <v>2865</v>
      </c>
      <c r="J281" s="1475" t="s">
        <v>2865</v>
      </c>
      <c r="K281" s="1475" t="s">
        <v>2865</v>
      </c>
      <c r="L281" s="1475" t="s">
        <v>2865</v>
      </c>
      <c r="M281" s="1475" t="s">
        <v>2865</v>
      </c>
      <c r="N281" s="1475" t="s">
        <v>2865</v>
      </c>
      <c r="O281" s="1475" t="s">
        <v>2123</v>
      </c>
      <c r="P281" s="1467" t="s">
        <v>2111</v>
      </c>
      <c r="Q281" s="1467"/>
      <c r="R281" s="1476"/>
    </row>
    <row r="282" spans="1:18" ht="15">
      <c r="A282" s="58">
        <f>ROW()</f>
        <v>282</v>
      </c>
      <c r="C282" s="1467" t="s">
        <v>2420</v>
      </c>
      <c r="D282" s="1475" t="s">
        <v>2133</v>
      </c>
      <c r="E282" s="1475" t="s">
        <v>2106</v>
      </c>
      <c r="F282" s="1475" t="s">
        <v>2972</v>
      </c>
      <c r="G282" s="1475" t="s">
        <v>2865</v>
      </c>
      <c r="H282" s="1475" t="s">
        <v>2865</v>
      </c>
      <c r="I282" s="1475" t="s">
        <v>2865</v>
      </c>
      <c r="J282" s="1475" t="s">
        <v>2865</v>
      </c>
      <c r="K282" s="1475" t="s">
        <v>2865</v>
      </c>
      <c r="L282" s="1475" t="s">
        <v>2865</v>
      </c>
      <c r="M282" s="1475" t="s">
        <v>2865</v>
      </c>
      <c r="N282" s="1475" t="s">
        <v>2865</v>
      </c>
      <c r="O282" s="1475" t="s">
        <v>2126</v>
      </c>
      <c r="P282" s="1476"/>
      <c r="Q282" s="1467"/>
      <c r="R282" s="1476"/>
    </row>
    <row r="283" spans="1:18" ht="15">
      <c r="A283" s="58">
        <f>ROW()</f>
        <v>283</v>
      </c>
      <c r="C283" s="1467" t="s">
        <v>2421</v>
      </c>
      <c r="D283" s="1475" t="s">
        <v>2133</v>
      </c>
      <c r="E283" s="1475" t="s">
        <v>2106</v>
      </c>
      <c r="F283" s="1475" t="s">
        <v>2972</v>
      </c>
      <c r="G283" s="1475" t="s">
        <v>3064</v>
      </c>
      <c r="H283" s="1475" t="s">
        <v>2865</v>
      </c>
      <c r="I283" s="1475" t="s">
        <v>2865</v>
      </c>
      <c r="J283" s="1475" t="s">
        <v>2865</v>
      </c>
      <c r="K283" s="1475" t="s">
        <v>2865</v>
      </c>
      <c r="L283" s="1475" t="s">
        <v>2865</v>
      </c>
      <c r="M283" s="1475" t="s">
        <v>2865</v>
      </c>
      <c r="N283" s="1475" t="s">
        <v>2865</v>
      </c>
      <c r="O283" s="1475" t="s">
        <v>2123</v>
      </c>
      <c r="P283" s="1467" t="s">
        <v>2111</v>
      </c>
      <c r="Q283" s="1467"/>
      <c r="R283" s="1476"/>
    </row>
    <row r="284" spans="1:18" ht="15">
      <c r="A284" s="58">
        <f>ROW()</f>
        <v>284</v>
      </c>
      <c r="C284" s="1467" t="s">
        <v>2422</v>
      </c>
      <c r="D284" s="1475" t="s">
        <v>2133</v>
      </c>
      <c r="E284" s="1475" t="s">
        <v>2106</v>
      </c>
      <c r="F284" s="1475" t="s">
        <v>2972</v>
      </c>
      <c r="G284" s="1475" t="s">
        <v>3065</v>
      </c>
      <c r="H284" s="1475" t="s">
        <v>2865</v>
      </c>
      <c r="I284" s="1475" t="s">
        <v>2865</v>
      </c>
      <c r="J284" s="1475" t="s">
        <v>2865</v>
      </c>
      <c r="K284" s="1475" t="s">
        <v>2865</v>
      </c>
      <c r="L284" s="1475" t="s">
        <v>2865</v>
      </c>
      <c r="M284" s="1475" t="s">
        <v>2868</v>
      </c>
      <c r="N284" s="1475" t="s">
        <v>2865</v>
      </c>
      <c r="O284" s="1475" t="s">
        <v>2123</v>
      </c>
      <c r="P284" s="1467" t="s">
        <v>2111</v>
      </c>
      <c r="Q284" s="1467"/>
      <c r="R284" s="1476"/>
    </row>
    <row r="285" spans="1:18" ht="15">
      <c r="A285" s="58">
        <f>ROW()</f>
        <v>285</v>
      </c>
      <c r="C285" s="1467" t="s">
        <v>2423</v>
      </c>
      <c r="D285" s="1475" t="s">
        <v>2133</v>
      </c>
      <c r="E285" s="1475" t="s">
        <v>2106</v>
      </c>
      <c r="F285" s="1475" t="s">
        <v>2972</v>
      </c>
      <c r="G285" s="1475" t="s">
        <v>2910</v>
      </c>
      <c r="H285" s="1475" t="s">
        <v>2865</v>
      </c>
      <c r="I285" s="1475" t="s">
        <v>2865</v>
      </c>
      <c r="J285" s="1475" t="s">
        <v>2865</v>
      </c>
      <c r="K285" s="1475" t="s">
        <v>2865</v>
      </c>
      <c r="L285" s="1475" t="s">
        <v>2865</v>
      </c>
      <c r="M285" s="1475" t="s">
        <v>2868</v>
      </c>
      <c r="N285" s="1475" t="s">
        <v>2865</v>
      </c>
      <c r="O285" s="1475" t="s">
        <v>2123</v>
      </c>
      <c r="P285" s="1467" t="s">
        <v>2111</v>
      </c>
      <c r="Q285" s="1467"/>
      <c r="R285" s="1476"/>
    </row>
    <row r="286" spans="1:18" ht="15">
      <c r="A286" s="58">
        <f>ROW()</f>
        <v>286</v>
      </c>
      <c r="C286" s="1467" t="s">
        <v>2424</v>
      </c>
      <c r="D286" s="1475" t="s">
        <v>2109</v>
      </c>
      <c r="E286" s="1475" t="s">
        <v>2106</v>
      </c>
      <c r="F286" s="1475" t="s">
        <v>2972</v>
      </c>
      <c r="G286" s="1475" t="s">
        <v>3066</v>
      </c>
      <c r="H286" s="1475" t="s">
        <v>2886</v>
      </c>
      <c r="I286" s="1475" t="s">
        <v>2865</v>
      </c>
      <c r="J286" s="1475" t="s">
        <v>2865</v>
      </c>
      <c r="K286" s="1475" t="s">
        <v>3021</v>
      </c>
      <c r="L286" s="1475" t="s">
        <v>3022</v>
      </c>
      <c r="M286" s="1475" t="s">
        <v>2873</v>
      </c>
      <c r="N286" s="1475" t="s">
        <v>2865</v>
      </c>
      <c r="O286" s="1475" t="s">
        <v>2110</v>
      </c>
      <c r="P286" s="1467" t="s">
        <v>2111</v>
      </c>
      <c r="Q286" s="1467"/>
      <c r="R286" s="1476"/>
    </row>
    <row r="287" spans="1:18" ht="45">
      <c r="A287" s="58">
        <f>ROW()</f>
        <v>287</v>
      </c>
      <c r="C287" s="1476"/>
      <c r="D287" s="1476"/>
      <c r="E287" s="1476"/>
      <c r="F287" s="1476"/>
      <c r="G287" s="1476"/>
      <c r="H287" s="1476"/>
      <c r="I287" s="1476"/>
      <c r="J287" s="1476"/>
      <c r="K287" s="1476"/>
      <c r="L287" s="1476"/>
      <c r="M287" s="1476"/>
      <c r="N287" s="1476"/>
      <c r="O287" s="1476"/>
      <c r="P287" s="1467" t="s">
        <v>2425</v>
      </c>
      <c r="Q287" s="1467" t="s">
        <v>2824</v>
      </c>
      <c r="R287" s="1467" t="s">
        <v>2259</v>
      </c>
    </row>
    <row r="288" spans="1:18" ht="15">
      <c r="A288" s="58">
        <f>ROW()</f>
        <v>288</v>
      </c>
      <c r="C288" s="1467" t="s">
        <v>2426</v>
      </c>
      <c r="D288" s="1475" t="s">
        <v>2109</v>
      </c>
      <c r="E288" s="1475" t="s">
        <v>2106</v>
      </c>
      <c r="F288" s="1475" t="s">
        <v>2972</v>
      </c>
      <c r="G288" s="1475" t="s">
        <v>3067</v>
      </c>
      <c r="H288" s="1475" t="s">
        <v>2865</v>
      </c>
      <c r="I288" s="1475" t="s">
        <v>2865</v>
      </c>
      <c r="J288" s="1475" t="s">
        <v>2865</v>
      </c>
      <c r="K288" s="1475" t="s">
        <v>2865</v>
      </c>
      <c r="L288" s="1475" t="s">
        <v>2865</v>
      </c>
      <c r="M288" s="1475" t="s">
        <v>2865</v>
      </c>
      <c r="N288" s="1475" t="s">
        <v>2865</v>
      </c>
      <c r="O288" s="1475" t="s">
        <v>2126</v>
      </c>
      <c r="P288" s="1467" t="s">
        <v>2111</v>
      </c>
      <c r="Q288" s="1467"/>
      <c r="R288" s="1476"/>
    </row>
    <row r="289" spans="1:18" ht="15">
      <c r="A289" s="58">
        <f>ROW()</f>
        <v>289</v>
      </c>
      <c r="C289" s="1477"/>
      <c r="D289" s="1477"/>
      <c r="E289" s="1477"/>
      <c r="F289" s="1477"/>
      <c r="G289" s="1477"/>
      <c r="H289" s="1477"/>
      <c r="I289" s="1477"/>
      <c r="J289" s="1477"/>
      <c r="K289" s="1477"/>
      <c r="L289" s="1477"/>
      <c r="M289" s="1477"/>
      <c r="N289" s="1477"/>
      <c r="O289" s="1477"/>
      <c r="P289" s="1477"/>
      <c r="Q289" s="1477"/>
      <c r="R289" s="1477"/>
    </row>
    <row r="290" spans="1:18" ht="45">
      <c r="A290" s="58">
        <f>ROW()</f>
        <v>290</v>
      </c>
      <c r="C290" s="1467" t="s">
        <v>83</v>
      </c>
      <c r="D290" s="1475" t="s">
        <v>2092</v>
      </c>
      <c r="E290" s="1475" t="s">
        <v>85</v>
      </c>
      <c r="F290" s="1475" t="s">
        <v>2093</v>
      </c>
      <c r="G290" s="1475" t="s">
        <v>2094</v>
      </c>
      <c r="H290" s="1475" t="s">
        <v>2095</v>
      </c>
      <c r="I290" s="1475" t="s">
        <v>2096</v>
      </c>
      <c r="J290" s="1475" t="s">
        <v>2097</v>
      </c>
      <c r="K290" s="1475" t="s">
        <v>2098</v>
      </c>
      <c r="L290" s="1475" t="s">
        <v>2099</v>
      </c>
      <c r="M290" s="1475" t="s">
        <v>2100</v>
      </c>
      <c r="N290" s="1475" t="s">
        <v>2101</v>
      </c>
      <c r="O290" s="1475" t="s">
        <v>2102</v>
      </c>
      <c r="P290" s="1467" t="s">
        <v>2103</v>
      </c>
      <c r="Q290" s="1467" t="s">
        <v>2104</v>
      </c>
      <c r="R290" s="1467" t="s">
        <v>2105</v>
      </c>
    </row>
    <row r="291" spans="1:18" ht="30">
      <c r="A291" s="58">
        <f>ROW()</f>
        <v>291</v>
      </c>
      <c r="C291" s="1469" t="s">
        <v>84</v>
      </c>
      <c r="D291" s="1467"/>
      <c r="E291" s="1470" t="s">
        <v>2106</v>
      </c>
      <c r="F291" s="1470" t="s">
        <v>3068</v>
      </c>
      <c r="G291" s="1470" t="s">
        <v>3069</v>
      </c>
      <c r="H291" s="1470" t="s">
        <v>2859</v>
      </c>
      <c r="I291" s="1470" t="s">
        <v>3070</v>
      </c>
      <c r="J291" s="1470" t="s">
        <v>3071</v>
      </c>
      <c r="K291" s="1470" t="s">
        <v>2869</v>
      </c>
      <c r="L291" s="1470" t="s">
        <v>3072</v>
      </c>
      <c r="M291" s="1470" t="s">
        <v>2107</v>
      </c>
      <c r="N291" s="1470" t="s">
        <v>2107</v>
      </c>
      <c r="O291" s="1467"/>
      <c r="P291" s="1467"/>
      <c r="Q291" s="1467"/>
      <c r="R291" s="1467"/>
    </row>
    <row r="292" spans="1:18" ht="15">
      <c r="A292" s="58">
        <f>ROW()</f>
        <v>292</v>
      </c>
      <c r="C292" s="1467" t="s">
        <v>2427</v>
      </c>
      <c r="D292" s="1475" t="s">
        <v>2133</v>
      </c>
      <c r="E292" s="1475" t="s">
        <v>2106</v>
      </c>
      <c r="F292" s="1475" t="s">
        <v>3068</v>
      </c>
      <c r="G292" s="1475" t="s">
        <v>2974</v>
      </c>
      <c r="H292" s="1475" t="s">
        <v>2865</v>
      </c>
      <c r="I292" s="1475" t="s">
        <v>2865</v>
      </c>
      <c r="J292" s="1475" t="s">
        <v>2865</v>
      </c>
      <c r="K292" s="1475" t="s">
        <v>2865</v>
      </c>
      <c r="L292" s="1475" t="s">
        <v>2865</v>
      </c>
      <c r="M292" s="1475" t="s">
        <v>2865</v>
      </c>
      <c r="N292" s="1475" t="s">
        <v>2865</v>
      </c>
      <c r="O292" s="1475" t="s">
        <v>2126</v>
      </c>
      <c r="P292" s="1467" t="s">
        <v>2111</v>
      </c>
      <c r="Q292" s="1467"/>
      <c r="R292" s="1476"/>
    </row>
    <row r="293" spans="1:18" ht="15">
      <c r="A293" s="58">
        <f>ROW()</f>
        <v>293</v>
      </c>
      <c r="C293" s="1467" t="s">
        <v>2428</v>
      </c>
      <c r="D293" s="1475" t="s">
        <v>2133</v>
      </c>
      <c r="E293" s="1475" t="s">
        <v>2106</v>
      </c>
      <c r="F293" s="1475" t="s">
        <v>3068</v>
      </c>
      <c r="G293" s="1475" t="s">
        <v>3073</v>
      </c>
      <c r="H293" s="1475" t="s">
        <v>2865</v>
      </c>
      <c r="I293" s="1475" t="s">
        <v>2865</v>
      </c>
      <c r="J293" s="1475" t="s">
        <v>2865</v>
      </c>
      <c r="K293" s="1475" t="s">
        <v>2865</v>
      </c>
      <c r="L293" s="1475" t="s">
        <v>2865</v>
      </c>
      <c r="M293" s="1475" t="s">
        <v>2865</v>
      </c>
      <c r="N293" s="1475" t="s">
        <v>2865</v>
      </c>
      <c r="O293" s="1475" t="s">
        <v>2123</v>
      </c>
      <c r="P293" s="1467" t="s">
        <v>2111</v>
      </c>
      <c r="Q293" s="1467"/>
      <c r="R293" s="1476"/>
    </row>
    <row r="294" spans="1:18" ht="15">
      <c r="A294" s="58">
        <f>ROW()</f>
        <v>294</v>
      </c>
      <c r="C294" s="1467" t="s">
        <v>2429</v>
      </c>
      <c r="D294" s="1475" t="s">
        <v>2109</v>
      </c>
      <c r="E294" s="1475" t="s">
        <v>2106</v>
      </c>
      <c r="F294" s="1475" t="s">
        <v>3068</v>
      </c>
      <c r="G294" s="1475" t="s">
        <v>2925</v>
      </c>
      <c r="H294" s="1475" t="s">
        <v>2865</v>
      </c>
      <c r="I294" s="1475" t="s">
        <v>2865</v>
      </c>
      <c r="J294" s="1475" t="s">
        <v>2865</v>
      </c>
      <c r="K294" s="1475" t="s">
        <v>2865</v>
      </c>
      <c r="L294" s="1475" t="s">
        <v>2865</v>
      </c>
      <c r="M294" s="1475" t="s">
        <v>2865</v>
      </c>
      <c r="N294" s="1475" t="s">
        <v>2865</v>
      </c>
      <c r="O294" s="1475" t="s">
        <v>2123</v>
      </c>
      <c r="P294" s="1467" t="s">
        <v>2111</v>
      </c>
      <c r="Q294" s="1467"/>
      <c r="R294" s="1476"/>
    </row>
    <row r="295" spans="1:18" ht="15">
      <c r="A295" s="58">
        <f>ROW()</f>
        <v>295</v>
      </c>
      <c r="C295" s="1467" t="s">
        <v>2430</v>
      </c>
      <c r="D295" s="1475" t="s">
        <v>2109</v>
      </c>
      <c r="E295" s="1475" t="s">
        <v>2106</v>
      </c>
      <c r="F295" s="1475" t="s">
        <v>3068</v>
      </c>
      <c r="G295" s="1475" t="s">
        <v>2991</v>
      </c>
      <c r="H295" s="1475" t="s">
        <v>2956</v>
      </c>
      <c r="I295" s="1475" t="s">
        <v>2865</v>
      </c>
      <c r="J295" s="1475" t="s">
        <v>2865</v>
      </c>
      <c r="K295" s="1475" t="s">
        <v>2865</v>
      </c>
      <c r="L295" s="1475" t="s">
        <v>2865</v>
      </c>
      <c r="M295" s="1475" t="s">
        <v>2865</v>
      </c>
      <c r="N295" s="1475" t="s">
        <v>2865</v>
      </c>
      <c r="O295" s="1475" t="s">
        <v>2123</v>
      </c>
      <c r="P295" s="1467" t="s">
        <v>2111</v>
      </c>
      <c r="Q295" s="1467"/>
      <c r="R295" s="1476"/>
    </row>
    <row r="296" spans="1:18" ht="15">
      <c r="A296" s="58">
        <f>ROW()</f>
        <v>296</v>
      </c>
      <c r="C296" s="1467" t="s">
        <v>2431</v>
      </c>
      <c r="D296" s="1475" t="s">
        <v>2109</v>
      </c>
      <c r="E296" s="1475" t="s">
        <v>2106</v>
      </c>
      <c r="F296" s="1475" t="s">
        <v>3068</v>
      </c>
      <c r="G296" s="1475" t="s">
        <v>3074</v>
      </c>
      <c r="H296" s="1475" t="s">
        <v>3075</v>
      </c>
      <c r="I296" s="1475" t="s">
        <v>2865</v>
      </c>
      <c r="J296" s="1475" t="s">
        <v>2865</v>
      </c>
      <c r="K296" s="1475" t="s">
        <v>3021</v>
      </c>
      <c r="L296" s="1475" t="s">
        <v>2950</v>
      </c>
      <c r="M296" s="1475" t="s">
        <v>3021</v>
      </c>
      <c r="N296" s="1475" t="s">
        <v>3076</v>
      </c>
      <c r="O296" s="1475" t="s">
        <v>2110</v>
      </c>
      <c r="P296" s="1467" t="s">
        <v>2111</v>
      </c>
      <c r="Q296" s="1467"/>
      <c r="R296" s="1476"/>
    </row>
    <row r="297" spans="1:18" ht="60">
      <c r="A297" s="58">
        <f>ROW()</f>
        <v>297</v>
      </c>
      <c r="C297" s="1476"/>
      <c r="D297" s="1476"/>
      <c r="E297" s="1476"/>
      <c r="F297" s="1476"/>
      <c r="G297" s="1476"/>
      <c r="H297" s="1476"/>
      <c r="I297" s="1476"/>
      <c r="J297" s="1476"/>
      <c r="K297" s="1476"/>
      <c r="L297" s="1476"/>
      <c r="M297" s="1476"/>
      <c r="N297" s="1476"/>
      <c r="O297" s="1476"/>
      <c r="P297" s="1467" t="s">
        <v>2432</v>
      </c>
      <c r="Q297" s="1467" t="s">
        <v>2846</v>
      </c>
      <c r="R297" s="1467" t="s">
        <v>2433</v>
      </c>
    </row>
    <row r="298" spans="1:18" ht="45">
      <c r="A298" s="58">
        <f>ROW()</f>
        <v>298</v>
      </c>
      <c r="C298" s="1476"/>
      <c r="D298" s="1476"/>
      <c r="E298" s="1476"/>
      <c r="F298" s="1476"/>
      <c r="G298" s="1476"/>
      <c r="H298" s="1476"/>
      <c r="I298" s="1476"/>
      <c r="J298" s="1476"/>
      <c r="K298" s="1476"/>
      <c r="L298" s="1476"/>
      <c r="M298" s="1476"/>
      <c r="N298" s="1476"/>
      <c r="O298" s="1476"/>
      <c r="P298" s="1467" t="s">
        <v>2434</v>
      </c>
      <c r="Q298" s="1467" t="s">
        <v>2846</v>
      </c>
      <c r="R298" s="1467" t="s">
        <v>2435</v>
      </c>
    </row>
    <row r="299" spans="1:18" ht="75">
      <c r="A299" s="58">
        <f>ROW()</f>
        <v>299</v>
      </c>
      <c r="C299" s="1476"/>
      <c r="D299" s="1476"/>
      <c r="E299" s="1476"/>
      <c r="F299" s="1476"/>
      <c r="G299" s="1476"/>
      <c r="H299" s="1476"/>
      <c r="I299" s="1476"/>
      <c r="J299" s="1476"/>
      <c r="K299" s="1476"/>
      <c r="L299" s="1476"/>
      <c r="M299" s="1476"/>
      <c r="N299" s="1476"/>
      <c r="O299" s="1476"/>
      <c r="P299" s="1467" t="s">
        <v>2436</v>
      </c>
      <c r="Q299" s="1467" t="s">
        <v>2846</v>
      </c>
      <c r="R299" s="1467" t="s">
        <v>2437</v>
      </c>
    </row>
    <row r="300" spans="1:18" ht="75">
      <c r="A300" s="58">
        <f>ROW()</f>
        <v>300</v>
      </c>
      <c r="C300" s="1476"/>
      <c r="D300" s="1476"/>
      <c r="E300" s="1476"/>
      <c r="F300" s="1476"/>
      <c r="G300" s="1476"/>
      <c r="H300" s="1476"/>
      <c r="I300" s="1476"/>
      <c r="J300" s="1476"/>
      <c r="K300" s="1476"/>
      <c r="L300" s="1476"/>
      <c r="M300" s="1476"/>
      <c r="N300" s="1476"/>
      <c r="O300" s="1476"/>
      <c r="P300" s="1467" t="s">
        <v>2438</v>
      </c>
      <c r="Q300" s="1467" t="s">
        <v>2846</v>
      </c>
      <c r="R300" s="1467" t="s">
        <v>2439</v>
      </c>
    </row>
    <row r="301" spans="1:18" ht="45">
      <c r="A301" s="58">
        <f>ROW()</f>
        <v>301</v>
      </c>
      <c r="C301" s="1476"/>
      <c r="D301" s="1476"/>
      <c r="E301" s="1476"/>
      <c r="F301" s="1476"/>
      <c r="G301" s="1476"/>
      <c r="H301" s="1476"/>
      <c r="I301" s="1476"/>
      <c r="J301" s="1476"/>
      <c r="K301" s="1476"/>
      <c r="L301" s="1476"/>
      <c r="M301" s="1476"/>
      <c r="N301" s="1476"/>
      <c r="O301" s="1476"/>
      <c r="P301" s="1467" t="s">
        <v>2440</v>
      </c>
      <c r="Q301" s="1467" t="s">
        <v>2824</v>
      </c>
      <c r="R301" s="1467" t="s">
        <v>2441</v>
      </c>
    </row>
    <row r="302" spans="1:18" ht="15">
      <c r="A302" s="58">
        <f>ROW()</f>
        <v>302</v>
      </c>
      <c r="C302" s="1467" t="s">
        <v>2442</v>
      </c>
      <c r="D302" s="1475" t="s">
        <v>2109</v>
      </c>
      <c r="E302" s="1475" t="s">
        <v>2106</v>
      </c>
      <c r="F302" s="1475" t="s">
        <v>3068</v>
      </c>
      <c r="G302" s="1475" t="s">
        <v>3043</v>
      </c>
      <c r="H302" s="1475" t="s">
        <v>2892</v>
      </c>
      <c r="I302" s="1475" t="s">
        <v>2865</v>
      </c>
      <c r="J302" s="1475" t="s">
        <v>2865</v>
      </c>
      <c r="K302" s="1475" t="s">
        <v>2865</v>
      </c>
      <c r="L302" s="1475" t="s">
        <v>2865</v>
      </c>
      <c r="M302" s="1475" t="s">
        <v>2865</v>
      </c>
      <c r="N302" s="1475" t="s">
        <v>2865</v>
      </c>
      <c r="O302" s="1475" t="s">
        <v>2110</v>
      </c>
      <c r="P302" s="1467" t="s">
        <v>2111</v>
      </c>
      <c r="Q302" s="1467"/>
      <c r="R302" s="1476"/>
    </row>
    <row r="303" spans="1:18" ht="45">
      <c r="A303" s="58">
        <f>ROW()</f>
        <v>303</v>
      </c>
      <c r="C303" s="1476"/>
      <c r="D303" s="1476"/>
      <c r="E303" s="1476"/>
      <c r="F303" s="1476"/>
      <c r="G303" s="1476"/>
      <c r="H303" s="1476"/>
      <c r="I303" s="1476"/>
      <c r="J303" s="1476"/>
      <c r="K303" s="1476"/>
      <c r="L303" s="1476"/>
      <c r="M303" s="1476"/>
      <c r="N303" s="1476"/>
      <c r="O303" s="1476"/>
      <c r="P303" s="1467" t="s">
        <v>2443</v>
      </c>
      <c r="Q303" s="1467" t="s">
        <v>2846</v>
      </c>
      <c r="R303" s="1467" t="s">
        <v>2435</v>
      </c>
    </row>
    <row r="304" spans="1:18" ht="45">
      <c r="A304" s="58">
        <f>ROW()</f>
        <v>304</v>
      </c>
      <c r="C304" s="1476"/>
      <c r="D304" s="1476"/>
      <c r="E304" s="1476"/>
      <c r="F304" s="1476"/>
      <c r="G304" s="1476"/>
      <c r="H304" s="1476"/>
      <c r="I304" s="1476"/>
      <c r="J304" s="1476"/>
      <c r="K304" s="1476"/>
      <c r="L304" s="1476"/>
      <c r="M304" s="1476"/>
      <c r="N304" s="1476"/>
      <c r="O304" s="1476"/>
      <c r="P304" s="1467" t="s">
        <v>2440</v>
      </c>
      <c r="Q304" s="1467" t="s">
        <v>2824</v>
      </c>
      <c r="R304" s="1467" t="s">
        <v>2441</v>
      </c>
    </row>
    <row r="305" spans="1:18" ht="15">
      <c r="A305" s="58">
        <f>ROW()</f>
        <v>305</v>
      </c>
      <c r="C305" s="1467" t="s">
        <v>2444</v>
      </c>
      <c r="D305" s="1475" t="s">
        <v>2109</v>
      </c>
      <c r="E305" s="1475" t="s">
        <v>2106</v>
      </c>
      <c r="F305" s="1475" t="s">
        <v>3068</v>
      </c>
      <c r="G305" s="1475" t="s">
        <v>2922</v>
      </c>
      <c r="H305" s="1475" t="s">
        <v>2865</v>
      </c>
      <c r="I305" s="1475" t="s">
        <v>2865</v>
      </c>
      <c r="J305" s="1475" t="s">
        <v>2865</v>
      </c>
      <c r="K305" s="1475" t="s">
        <v>2865</v>
      </c>
      <c r="L305" s="1475" t="s">
        <v>2865</v>
      </c>
      <c r="M305" s="1475" t="s">
        <v>2865</v>
      </c>
      <c r="N305" s="1475" t="s">
        <v>2865</v>
      </c>
      <c r="O305" s="1475" t="s">
        <v>2126</v>
      </c>
      <c r="P305" s="1467" t="s">
        <v>2111</v>
      </c>
      <c r="Q305" s="1467"/>
      <c r="R305" s="1476"/>
    </row>
    <row r="306" spans="1:18" ht="15">
      <c r="A306" s="58">
        <f>ROW()</f>
        <v>306</v>
      </c>
      <c r="C306" s="1467" t="s">
        <v>2445</v>
      </c>
      <c r="D306" s="1475" t="s">
        <v>2109</v>
      </c>
      <c r="E306" s="1475" t="s">
        <v>2106</v>
      </c>
      <c r="F306" s="1475" t="s">
        <v>3068</v>
      </c>
      <c r="G306" s="1475" t="s">
        <v>3077</v>
      </c>
      <c r="H306" s="1475" t="s">
        <v>2859</v>
      </c>
      <c r="I306" s="1475" t="s">
        <v>2865</v>
      </c>
      <c r="J306" s="1475" t="s">
        <v>2865</v>
      </c>
      <c r="K306" s="1475" t="s">
        <v>2865</v>
      </c>
      <c r="L306" s="1475" t="s">
        <v>2865</v>
      </c>
      <c r="M306" s="1475" t="s">
        <v>2865</v>
      </c>
      <c r="N306" s="1475" t="s">
        <v>2865</v>
      </c>
      <c r="O306" s="1475" t="s">
        <v>2123</v>
      </c>
      <c r="P306" s="1467" t="s">
        <v>2111</v>
      </c>
      <c r="Q306" s="1467"/>
      <c r="R306" s="1476"/>
    </row>
    <row r="307" spans="1:18" ht="15">
      <c r="A307" s="58">
        <f>ROW()</f>
        <v>307</v>
      </c>
      <c r="C307" s="1467" t="s">
        <v>2446</v>
      </c>
      <c r="D307" s="1475" t="s">
        <v>2133</v>
      </c>
      <c r="E307" s="1475" t="s">
        <v>2106</v>
      </c>
      <c r="F307" s="1475" t="s">
        <v>3068</v>
      </c>
      <c r="G307" s="1475" t="s">
        <v>3078</v>
      </c>
      <c r="H307" s="1475" t="s">
        <v>2886</v>
      </c>
      <c r="I307" s="1475" t="s">
        <v>2865</v>
      </c>
      <c r="J307" s="1475" t="s">
        <v>2865</v>
      </c>
      <c r="K307" s="1475" t="s">
        <v>2865</v>
      </c>
      <c r="L307" s="1475" t="s">
        <v>2865</v>
      </c>
      <c r="M307" s="1475" t="s">
        <v>2865</v>
      </c>
      <c r="N307" s="1475" t="s">
        <v>2865</v>
      </c>
      <c r="O307" s="1475" t="s">
        <v>2126</v>
      </c>
      <c r="P307" s="1467" t="s">
        <v>2111</v>
      </c>
      <c r="Q307" s="1467"/>
      <c r="R307" s="1476"/>
    </row>
    <row r="308" spans="1:18" ht="15">
      <c r="A308" s="58">
        <f>ROW()</f>
        <v>308</v>
      </c>
      <c r="C308" s="1467" t="s">
        <v>2447</v>
      </c>
      <c r="D308" s="1475" t="s">
        <v>2133</v>
      </c>
      <c r="E308" s="1475" t="s">
        <v>2106</v>
      </c>
      <c r="F308" s="1475" t="s">
        <v>3068</v>
      </c>
      <c r="G308" s="1475" t="s">
        <v>3079</v>
      </c>
      <c r="H308" s="1475" t="s">
        <v>2880</v>
      </c>
      <c r="I308" s="1475" t="s">
        <v>2865</v>
      </c>
      <c r="J308" s="1475" t="s">
        <v>2865</v>
      </c>
      <c r="K308" s="1475" t="s">
        <v>2868</v>
      </c>
      <c r="L308" s="1475" t="s">
        <v>3027</v>
      </c>
      <c r="M308" s="1475" t="s">
        <v>2865</v>
      </c>
      <c r="N308" s="1475" t="s">
        <v>2865</v>
      </c>
      <c r="O308" s="1475" t="s">
        <v>2110</v>
      </c>
      <c r="P308" s="1467" t="s">
        <v>2111</v>
      </c>
      <c r="Q308" s="1467"/>
      <c r="R308" s="1476"/>
    </row>
    <row r="309" spans="1:18" ht="45">
      <c r="A309" s="58">
        <f>ROW()</f>
        <v>309</v>
      </c>
      <c r="C309" s="1476"/>
      <c r="D309" s="1476"/>
      <c r="E309" s="1476"/>
      <c r="F309" s="1476"/>
      <c r="G309" s="1476"/>
      <c r="H309" s="1476"/>
      <c r="I309" s="1476"/>
      <c r="J309" s="1476"/>
      <c r="K309" s="1476"/>
      <c r="L309" s="1476"/>
      <c r="M309" s="1476"/>
      <c r="N309" s="1476"/>
      <c r="O309" s="1476"/>
      <c r="P309" s="1467" t="s">
        <v>2448</v>
      </c>
      <c r="Q309" s="1467" t="s">
        <v>2824</v>
      </c>
      <c r="R309" s="1467" t="s">
        <v>2449</v>
      </c>
    </row>
    <row r="310" spans="1:18" ht="30">
      <c r="A310" s="58">
        <f>ROW()</f>
        <v>310</v>
      </c>
      <c r="C310" s="1476"/>
      <c r="D310" s="1476"/>
      <c r="E310" s="1476"/>
      <c r="F310" s="1476"/>
      <c r="G310" s="1476"/>
      <c r="H310" s="1476"/>
      <c r="I310" s="1476"/>
      <c r="J310" s="1476"/>
      <c r="K310" s="1476"/>
      <c r="L310" s="1476"/>
      <c r="M310" s="1476"/>
      <c r="N310" s="1476"/>
      <c r="O310" s="1476"/>
      <c r="P310" s="1467" t="s">
        <v>2450</v>
      </c>
      <c r="Q310" s="1467" t="s">
        <v>2823</v>
      </c>
      <c r="R310" s="1467" t="s">
        <v>2451</v>
      </c>
    </row>
    <row r="311" spans="1:18" ht="45">
      <c r="A311" s="58">
        <f>ROW()</f>
        <v>311</v>
      </c>
      <c r="C311" s="1467" t="s">
        <v>2452</v>
      </c>
      <c r="D311" s="1475" t="s">
        <v>2109</v>
      </c>
      <c r="E311" s="1475" t="s">
        <v>2106</v>
      </c>
      <c r="F311" s="1475" t="s">
        <v>3068</v>
      </c>
      <c r="G311" s="1475" t="s">
        <v>3080</v>
      </c>
      <c r="H311" s="1475" t="s">
        <v>3081</v>
      </c>
      <c r="I311" s="1475" t="s">
        <v>2865</v>
      </c>
      <c r="J311" s="1475" t="s">
        <v>2865</v>
      </c>
      <c r="K311" s="1475" t="s">
        <v>2865</v>
      </c>
      <c r="L311" s="1475" t="s">
        <v>2865</v>
      </c>
      <c r="M311" s="1475" t="s">
        <v>2865</v>
      </c>
      <c r="N311" s="1475" t="s">
        <v>2865</v>
      </c>
      <c r="O311" s="1475" t="s">
        <v>2146</v>
      </c>
      <c r="P311" s="1467" t="s">
        <v>2453</v>
      </c>
      <c r="Q311" s="1467" t="s">
        <v>2847</v>
      </c>
      <c r="R311" s="1467" t="s">
        <v>2454</v>
      </c>
    </row>
    <row r="312" spans="1:18" ht="15">
      <c r="A312" s="58">
        <f>ROW()</f>
        <v>312</v>
      </c>
      <c r="C312" s="1467" t="s">
        <v>2455</v>
      </c>
      <c r="D312" s="1475" t="s">
        <v>2109</v>
      </c>
      <c r="E312" s="1475" t="s">
        <v>2106</v>
      </c>
      <c r="F312" s="1475" t="s">
        <v>3068</v>
      </c>
      <c r="G312" s="1475" t="s">
        <v>2860</v>
      </c>
      <c r="H312" s="1475" t="s">
        <v>2865</v>
      </c>
      <c r="I312" s="1475" t="s">
        <v>2865</v>
      </c>
      <c r="J312" s="1475" t="s">
        <v>2865</v>
      </c>
      <c r="K312" s="1475" t="s">
        <v>2865</v>
      </c>
      <c r="L312" s="1475" t="s">
        <v>2865</v>
      </c>
      <c r="M312" s="1475" t="s">
        <v>2865</v>
      </c>
      <c r="N312" s="1475" t="s">
        <v>2865</v>
      </c>
      <c r="O312" s="1475" t="s">
        <v>2126</v>
      </c>
      <c r="P312" s="1467" t="s">
        <v>2111</v>
      </c>
      <c r="Q312" s="1467"/>
      <c r="R312" s="1476"/>
    </row>
    <row r="313" spans="1:18" ht="15">
      <c r="A313" s="58">
        <f>ROW()</f>
        <v>313</v>
      </c>
      <c r="C313" s="1467" t="s">
        <v>2456</v>
      </c>
      <c r="D313" s="1475" t="s">
        <v>2133</v>
      </c>
      <c r="E313" s="1475" t="s">
        <v>2106</v>
      </c>
      <c r="F313" s="1475" t="s">
        <v>3068</v>
      </c>
      <c r="G313" s="1475" t="s">
        <v>3082</v>
      </c>
      <c r="H313" s="1475" t="s">
        <v>2865</v>
      </c>
      <c r="I313" s="1475" t="s">
        <v>2865</v>
      </c>
      <c r="J313" s="1475" t="s">
        <v>2865</v>
      </c>
      <c r="K313" s="1475" t="s">
        <v>2865</v>
      </c>
      <c r="L313" s="1475" t="s">
        <v>2865</v>
      </c>
      <c r="M313" s="1475" t="s">
        <v>2865</v>
      </c>
      <c r="N313" s="1475" t="s">
        <v>2865</v>
      </c>
      <c r="O313" s="1475" t="s">
        <v>2123</v>
      </c>
      <c r="P313" s="1467" t="s">
        <v>2111</v>
      </c>
      <c r="Q313" s="1467"/>
      <c r="R313" s="1476"/>
    </row>
    <row r="314" spans="1:18" ht="15">
      <c r="A314" s="58">
        <f>ROW()</f>
        <v>314</v>
      </c>
      <c r="C314" s="1467" t="s">
        <v>2457</v>
      </c>
      <c r="D314" s="1475" t="s">
        <v>2109</v>
      </c>
      <c r="E314" s="1475" t="s">
        <v>2106</v>
      </c>
      <c r="F314" s="1475" t="s">
        <v>3068</v>
      </c>
      <c r="G314" s="1475" t="s">
        <v>3083</v>
      </c>
      <c r="H314" s="1475" t="s">
        <v>2865</v>
      </c>
      <c r="I314" s="1475" t="s">
        <v>2865</v>
      </c>
      <c r="J314" s="1475" t="s">
        <v>2865</v>
      </c>
      <c r="K314" s="1475" t="s">
        <v>2865</v>
      </c>
      <c r="L314" s="1475" t="s">
        <v>2865</v>
      </c>
      <c r="M314" s="1475" t="s">
        <v>2865</v>
      </c>
      <c r="N314" s="1475" t="s">
        <v>2865</v>
      </c>
      <c r="O314" s="1475" t="s">
        <v>2123</v>
      </c>
      <c r="P314" s="1467" t="s">
        <v>2111</v>
      </c>
      <c r="Q314" s="1467"/>
      <c r="R314" s="1476"/>
    </row>
    <row r="315" spans="1:18" ht="15">
      <c r="A315" s="58">
        <f>ROW()</f>
        <v>315</v>
      </c>
      <c r="C315" s="1477"/>
      <c r="D315" s="1477"/>
      <c r="E315" s="1477"/>
      <c r="F315" s="1477"/>
      <c r="G315" s="1477"/>
      <c r="H315" s="1477"/>
      <c r="I315" s="1477"/>
      <c r="J315" s="1477"/>
      <c r="K315" s="1477"/>
      <c r="L315" s="1477"/>
      <c r="M315" s="1477"/>
      <c r="N315" s="1477"/>
      <c r="O315" s="1477"/>
      <c r="P315" s="1477"/>
      <c r="Q315" s="1477"/>
      <c r="R315" s="1477"/>
    </row>
    <row r="316" spans="1:18" ht="45">
      <c r="A316" s="58">
        <f>ROW()</f>
        <v>316</v>
      </c>
      <c r="C316" s="1467" t="s">
        <v>83</v>
      </c>
      <c r="D316" s="1475" t="s">
        <v>2092</v>
      </c>
      <c r="E316" s="1475" t="s">
        <v>85</v>
      </c>
      <c r="F316" s="1475" t="s">
        <v>2093</v>
      </c>
      <c r="G316" s="1475" t="s">
        <v>2094</v>
      </c>
      <c r="H316" s="1475" t="s">
        <v>2095</v>
      </c>
      <c r="I316" s="1475" t="s">
        <v>2096</v>
      </c>
      <c r="J316" s="1475" t="s">
        <v>2097</v>
      </c>
      <c r="K316" s="1475" t="s">
        <v>2098</v>
      </c>
      <c r="L316" s="1475" t="s">
        <v>2099</v>
      </c>
      <c r="M316" s="1475" t="s">
        <v>2100</v>
      </c>
      <c r="N316" s="1475" t="s">
        <v>2101</v>
      </c>
      <c r="O316" s="1475" t="s">
        <v>2102</v>
      </c>
      <c r="P316" s="1467" t="s">
        <v>2103</v>
      </c>
      <c r="Q316" s="1467" t="s">
        <v>2104</v>
      </c>
      <c r="R316" s="1467" t="s">
        <v>2105</v>
      </c>
    </row>
    <row r="317" spans="1:18" ht="30">
      <c r="A317" s="58">
        <f>ROW()</f>
        <v>317</v>
      </c>
      <c r="C317" s="1469" t="s">
        <v>84</v>
      </c>
      <c r="D317" s="1467"/>
      <c r="E317" s="1470" t="s">
        <v>2458</v>
      </c>
      <c r="F317" s="1470" t="s">
        <v>2459</v>
      </c>
      <c r="G317" s="1470" t="s">
        <v>3084</v>
      </c>
      <c r="H317" s="1470" t="s">
        <v>2951</v>
      </c>
      <c r="I317" s="1470" t="s">
        <v>2865</v>
      </c>
      <c r="J317" s="1470" t="s">
        <v>2865</v>
      </c>
      <c r="K317" s="1470" t="s">
        <v>2880</v>
      </c>
      <c r="L317" s="1470" t="s">
        <v>2911</v>
      </c>
      <c r="M317" s="1470" t="s">
        <v>2107</v>
      </c>
      <c r="N317" s="1470" t="s">
        <v>2107</v>
      </c>
      <c r="O317" s="1467"/>
      <c r="P317" s="1467"/>
      <c r="Q317" s="1467"/>
      <c r="R317" s="1467"/>
    </row>
    <row r="318" spans="1:18" ht="15">
      <c r="A318" s="58">
        <f>ROW()</f>
        <v>318</v>
      </c>
      <c r="C318" s="1467" t="s">
        <v>2460</v>
      </c>
      <c r="D318" s="1475" t="s">
        <v>2109</v>
      </c>
      <c r="E318" s="1475" t="s">
        <v>2458</v>
      </c>
      <c r="F318" s="1475" t="s">
        <v>2459</v>
      </c>
      <c r="G318" s="1475" t="s">
        <v>2865</v>
      </c>
      <c r="H318" s="1475" t="s">
        <v>2865</v>
      </c>
      <c r="I318" s="1475" t="s">
        <v>2865</v>
      </c>
      <c r="J318" s="1475" t="s">
        <v>2865</v>
      </c>
      <c r="K318" s="1475" t="s">
        <v>2865</v>
      </c>
      <c r="L318" s="1475" t="s">
        <v>2865</v>
      </c>
      <c r="M318" s="1475" t="s">
        <v>2865</v>
      </c>
      <c r="N318" s="1475" t="s">
        <v>2865</v>
      </c>
      <c r="O318" s="1475" t="s">
        <v>2126</v>
      </c>
      <c r="P318" s="1476"/>
      <c r="Q318" s="1467"/>
      <c r="R318" s="1476"/>
    </row>
    <row r="319" spans="1:18" ht="15">
      <c r="A319" s="58">
        <f>ROW()</f>
        <v>319</v>
      </c>
      <c r="C319" s="1467" t="s">
        <v>2461</v>
      </c>
      <c r="D319" s="1475" t="s">
        <v>2109</v>
      </c>
      <c r="E319" s="1475" t="s">
        <v>2458</v>
      </c>
      <c r="F319" s="1475" t="s">
        <v>2459</v>
      </c>
      <c r="G319" s="1475" t="s">
        <v>3085</v>
      </c>
      <c r="H319" s="1475" t="s">
        <v>2865</v>
      </c>
      <c r="I319" s="1475" t="s">
        <v>2865</v>
      </c>
      <c r="J319" s="1475" t="s">
        <v>2865</v>
      </c>
      <c r="K319" s="1475" t="s">
        <v>2865</v>
      </c>
      <c r="L319" s="1475" t="s">
        <v>2865</v>
      </c>
      <c r="M319" s="1475" t="s">
        <v>2865</v>
      </c>
      <c r="N319" s="1475" t="s">
        <v>2865</v>
      </c>
      <c r="O319" s="1475" t="s">
        <v>2126</v>
      </c>
      <c r="P319" s="1467" t="s">
        <v>2111</v>
      </c>
      <c r="Q319" s="1467"/>
      <c r="R319" s="1476"/>
    </row>
    <row r="320" spans="1:18" ht="15">
      <c r="A320" s="58">
        <f>ROW()</f>
        <v>320</v>
      </c>
      <c r="C320" s="1467" t="s">
        <v>2462</v>
      </c>
      <c r="D320" s="1475" t="s">
        <v>2109</v>
      </c>
      <c r="E320" s="1475" t="s">
        <v>2458</v>
      </c>
      <c r="F320" s="1475" t="s">
        <v>2459</v>
      </c>
      <c r="G320" s="1475" t="s">
        <v>2984</v>
      </c>
      <c r="H320" s="1475" t="s">
        <v>2865</v>
      </c>
      <c r="I320" s="1475" t="s">
        <v>2865</v>
      </c>
      <c r="J320" s="1475" t="s">
        <v>2865</v>
      </c>
      <c r="K320" s="1475" t="s">
        <v>2865</v>
      </c>
      <c r="L320" s="1475" t="s">
        <v>2865</v>
      </c>
      <c r="M320" s="1475" t="s">
        <v>2865</v>
      </c>
      <c r="N320" s="1475" t="s">
        <v>2865</v>
      </c>
      <c r="O320" s="1475" t="s">
        <v>2123</v>
      </c>
      <c r="P320" s="1467" t="s">
        <v>2111</v>
      </c>
      <c r="Q320" s="1467"/>
      <c r="R320" s="1476"/>
    </row>
    <row r="321" spans="1:18" ht="15">
      <c r="A321" s="58">
        <f>ROW()</f>
        <v>321</v>
      </c>
      <c r="C321" s="1467" t="s">
        <v>2463</v>
      </c>
      <c r="D321" s="1475" t="s">
        <v>2109</v>
      </c>
      <c r="E321" s="1475" t="s">
        <v>2458</v>
      </c>
      <c r="F321" s="1475" t="s">
        <v>2459</v>
      </c>
      <c r="G321" s="1475" t="s">
        <v>3086</v>
      </c>
      <c r="H321" s="1475" t="s">
        <v>3087</v>
      </c>
      <c r="I321" s="1475" t="s">
        <v>2865</v>
      </c>
      <c r="J321" s="1475" t="s">
        <v>2865</v>
      </c>
      <c r="K321" s="1475" t="s">
        <v>2865</v>
      </c>
      <c r="L321" s="1475" t="s">
        <v>2865</v>
      </c>
      <c r="M321" s="1475" t="s">
        <v>2865</v>
      </c>
      <c r="N321" s="1475" t="s">
        <v>2865</v>
      </c>
      <c r="O321" s="1475" t="s">
        <v>2123</v>
      </c>
      <c r="P321" s="1467" t="s">
        <v>2111</v>
      </c>
      <c r="Q321" s="1467"/>
      <c r="R321" s="1476"/>
    </row>
    <row r="322" spans="1:18" ht="15">
      <c r="A322" s="58">
        <f>ROW()</f>
        <v>322</v>
      </c>
      <c r="C322" s="1467" t="s">
        <v>2464</v>
      </c>
      <c r="D322" s="1475" t="s">
        <v>2109</v>
      </c>
      <c r="E322" s="1475" t="s">
        <v>2458</v>
      </c>
      <c r="F322" s="1475" t="s">
        <v>2459</v>
      </c>
      <c r="G322" s="1475" t="s">
        <v>3088</v>
      </c>
      <c r="H322" s="1475" t="s">
        <v>2865</v>
      </c>
      <c r="I322" s="1475" t="s">
        <v>2865</v>
      </c>
      <c r="J322" s="1475" t="s">
        <v>2865</v>
      </c>
      <c r="K322" s="1475" t="s">
        <v>2865</v>
      </c>
      <c r="L322" s="1475" t="s">
        <v>2865</v>
      </c>
      <c r="M322" s="1475" t="s">
        <v>2865</v>
      </c>
      <c r="N322" s="1475" t="s">
        <v>2865</v>
      </c>
      <c r="O322" s="1475" t="s">
        <v>2123</v>
      </c>
      <c r="P322" s="1467" t="s">
        <v>2111</v>
      </c>
      <c r="Q322" s="1467"/>
      <c r="R322" s="1476"/>
    </row>
    <row r="323" spans="1:18" ht="15">
      <c r="A323" s="58">
        <f>ROW()</f>
        <v>323</v>
      </c>
      <c r="C323" s="1467" t="s">
        <v>2465</v>
      </c>
      <c r="D323" s="1475" t="s">
        <v>2109</v>
      </c>
      <c r="E323" s="1475" t="s">
        <v>2458</v>
      </c>
      <c r="F323" s="1475" t="s">
        <v>2459</v>
      </c>
      <c r="G323" s="1475" t="s">
        <v>3089</v>
      </c>
      <c r="H323" s="1475" t="s">
        <v>2865</v>
      </c>
      <c r="I323" s="1475" t="s">
        <v>2865</v>
      </c>
      <c r="J323" s="1475" t="s">
        <v>2865</v>
      </c>
      <c r="K323" s="1475" t="s">
        <v>2865</v>
      </c>
      <c r="L323" s="1475" t="s">
        <v>2865</v>
      </c>
      <c r="M323" s="1475" t="s">
        <v>2865</v>
      </c>
      <c r="N323" s="1475" t="s">
        <v>2865</v>
      </c>
      <c r="O323" s="1475" t="s">
        <v>2123</v>
      </c>
      <c r="P323" s="1467" t="s">
        <v>2111</v>
      </c>
      <c r="Q323" s="1467"/>
      <c r="R323" s="1476"/>
    </row>
    <row r="324" spans="1:18" ht="15">
      <c r="A324" s="58">
        <f>ROW()</f>
        <v>324</v>
      </c>
      <c r="C324" s="1467" t="s">
        <v>2466</v>
      </c>
      <c r="D324" s="1475" t="s">
        <v>2109</v>
      </c>
      <c r="E324" s="1475" t="s">
        <v>2458</v>
      </c>
      <c r="F324" s="1475" t="s">
        <v>2459</v>
      </c>
      <c r="G324" s="1475" t="s">
        <v>3090</v>
      </c>
      <c r="H324" s="1475" t="s">
        <v>2865</v>
      </c>
      <c r="I324" s="1475" t="s">
        <v>2865</v>
      </c>
      <c r="J324" s="1475" t="s">
        <v>2865</v>
      </c>
      <c r="K324" s="1475" t="s">
        <v>2865</v>
      </c>
      <c r="L324" s="1475" t="s">
        <v>2865</v>
      </c>
      <c r="M324" s="1475" t="s">
        <v>2865</v>
      </c>
      <c r="N324" s="1475" t="s">
        <v>2865</v>
      </c>
      <c r="O324" s="1475" t="s">
        <v>2123</v>
      </c>
      <c r="P324" s="1467" t="s">
        <v>2111</v>
      </c>
      <c r="Q324" s="1467"/>
      <c r="R324" s="1476"/>
    </row>
    <row r="325" spans="1:18" ht="15">
      <c r="A325" s="58">
        <f>ROW()</f>
        <v>325</v>
      </c>
      <c r="C325" s="1467" t="s">
        <v>2467</v>
      </c>
      <c r="D325" s="1475" t="s">
        <v>2109</v>
      </c>
      <c r="E325" s="1475" t="s">
        <v>2458</v>
      </c>
      <c r="F325" s="1475" t="s">
        <v>2459</v>
      </c>
      <c r="G325" s="1475" t="s">
        <v>3075</v>
      </c>
      <c r="H325" s="1475" t="s">
        <v>2865</v>
      </c>
      <c r="I325" s="1475" t="s">
        <v>2865</v>
      </c>
      <c r="J325" s="1475" t="s">
        <v>2865</v>
      </c>
      <c r="K325" s="1475" t="s">
        <v>2865</v>
      </c>
      <c r="L325" s="1475" t="s">
        <v>2865</v>
      </c>
      <c r="M325" s="1475" t="s">
        <v>2865</v>
      </c>
      <c r="N325" s="1475" t="s">
        <v>2865</v>
      </c>
      <c r="O325" s="1475" t="s">
        <v>2126</v>
      </c>
      <c r="P325" s="1467" t="s">
        <v>2111</v>
      </c>
      <c r="Q325" s="1467"/>
      <c r="R325" s="1476"/>
    </row>
    <row r="326" spans="1:18" ht="15">
      <c r="A326" s="58">
        <f>ROW()</f>
        <v>326</v>
      </c>
      <c r="C326" s="1467" t="s">
        <v>2468</v>
      </c>
      <c r="D326" s="1475" t="s">
        <v>2109</v>
      </c>
      <c r="E326" s="1475" t="s">
        <v>2458</v>
      </c>
      <c r="F326" s="1475" t="s">
        <v>2459</v>
      </c>
      <c r="G326" s="1475" t="s">
        <v>3091</v>
      </c>
      <c r="H326" s="1475" t="s">
        <v>2865</v>
      </c>
      <c r="I326" s="1475" t="s">
        <v>2865</v>
      </c>
      <c r="J326" s="1475" t="s">
        <v>2865</v>
      </c>
      <c r="K326" s="1475" t="s">
        <v>2865</v>
      </c>
      <c r="L326" s="1475" t="s">
        <v>2865</v>
      </c>
      <c r="M326" s="1475" t="s">
        <v>2865</v>
      </c>
      <c r="N326" s="1475" t="s">
        <v>2865</v>
      </c>
      <c r="O326" s="1475" t="s">
        <v>2123</v>
      </c>
      <c r="P326" s="1467" t="s">
        <v>2111</v>
      </c>
      <c r="Q326" s="1467"/>
      <c r="R326" s="1476"/>
    </row>
    <row r="327" spans="1:18" ht="15">
      <c r="A327" s="58">
        <f>ROW()</f>
        <v>327</v>
      </c>
      <c r="C327" s="1467" t="s">
        <v>2469</v>
      </c>
      <c r="D327" s="1475" t="s">
        <v>2109</v>
      </c>
      <c r="E327" s="1475" t="s">
        <v>2458</v>
      </c>
      <c r="F327" s="1475" t="s">
        <v>2459</v>
      </c>
      <c r="G327" s="1475" t="s">
        <v>3092</v>
      </c>
      <c r="H327" s="1475" t="s">
        <v>3092</v>
      </c>
      <c r="I327" s="1475" t="s">
        <v>2865</v>
      </c>
      <c r="J327" s="1475" t="s">
        <v>2865</v>
      </c>
      <c r="K327" s="1475" t="s">
        <v>2865</v>
      </c>
      <c r="L327" s="1475" t="s">
        <v>2865</v>
      </c>
      <c r="M327" s="1475" t="s">
        <v>2865</v>
      </c>
      <c r="N327" s="1475" t="s">
        <v>2865</v>
      </c>
      <c r="O327" s="1475" t="s">
        <v>2110</v>
      </c>
      <c r="P327" s="1467" t="s">
        <v>2111</v>
      </c>
      <c r="Q327" s="1467"/>
      <c r="R327" s="1476"/>
    </row>
    <row r="328" spans="1:18" ht="120">
      <c r="A328" s="58">
        <f>ROW()</f>
        <v>328</v>
      </c>
      <c r="C328" s="1476"/>
      <c r="D328" s="1476"/>
      <c r="E328" s="1476"/>
      <c r="F328" s="1476"/>
      <c r="G328" s="1476"/>
      <c r="H328" s="1476"/>
      <c r="I328" s="1476"/>
      <c r="J328" s="1476"/>
      <c r="K328" s="1476"/>
      <c r="L328" s="1476"/>
      <c r="M328" s="1476"/>
      <c r="N328" s="1476"/>
      <c r="O328" s="1476"/>
      <c r="P328" s="1467" t="s">
        <v>2470</v>
      </c>
      <c r="Q328" s="1468" t="s">
        <v>2850</v>
      </c>
      <c r="R328" s="1467" t="s">
        <v>2471</v>
      </c>
    </row>
    <row r="329" spans="1:18" ht="60">
      <c r="A329" s="58">
        <f>ROW()</f>
        <v>329</v>
      </c>
      <c r="C329" s="1467" t="s">
        <v>2472</v>
      </c>
      <c r="D329" s="1475" t="s">
        <v>2109</v>
      </c>
      <c r="E329" s="1475" t="s">
        <v>2458</v>
      </c>
      <c r="F329" s="1475" t="s">
        <v>2459</v>
      </c>
      <c r="G329" s="1475" t="s">
        <v>3093</v>
      </c>
      <c r="H329" s="1475" t="s">
        <v>3094</v>
      </c>
      <c r="I329" s="1475" t="s">
        <v>2865</v>
      </c>
      <c r="J329" s="1475" t="s">
        <v>2865</v>
      </c>
      <c r="K329" s="1475" t="s">
        <v>2865</v>
      </c>
      <c r="L329" s="1475" t="s">
        <v>2865</v>
      </c>
      <c r="M329" s="1475" t="s">
        <v>2865</v>
      </c>
      <c r="N329" s="1475" t="s">
        <v>2865</v>
      </c>
      <c r="O329" s="1475" t="s">
        <v>2146</v>
      </c>
      <c r="P329" s="1467" t="s">
        <v>2473</v>
      </c>
      <c r="Q329" s="1468" t="s">
        <v>2851</v>
      </c>
      <c r="R329" s="1467" t="s">
        <v>2474</v>
      </c>
    </row>
    <row r="330" spans="1:18" ht="15">
      <c r="A330" s="58">
        <f>ROW()</f>
        <v>330</v>
      </c>
      <c r="C330" s="1467" t="s">
        <v>2475</v>
      </c>
      <c r="D330" s="1475" t="s">
        <v>2109</v>
      </c>
      <c r="E330" s="1475" t="s">
        <v>2458</v>
      </c>
      <c r="F330" s="1475" t="s">
        <v>2459</v>
      </c>
      <c r="G330" s="1475" t="s">
        <v>2981</v>
      </c>
      <c r="H330" s="1475" t="s">
        <v>2865</v>
      </c>
      <c r="I330" s="1475" t="s">
        <v>2865</v>
      </c>
      <c r="J330" s="1475" t="s">
        <v>2865</v>
      </c>
      <c r="K330" s="1475" t="s">
        <v>2865</v>
      </c>
      <c r="L330" s="1475" t="s">
        <v>2865</v>
      </c>
      <c r="M330" s="1475" t="s">
        <v>2865</v>
      </c>
      <c r="N330" s="1475" t="s">
        <v>2865</v>
      </c>
      <c r="O330" s="1475" t="s">
        <v>2123</v>
      </c>
      <c r="P330" s="1467" t="s">
        <v>2111</v>
      </c>
      <c r="Q330" s="1467"/>
      <c r="R330" s="1476"/>
    </row>
    <row r="331" spans="1:18" ht="15">
      <c r="A331" s="58">
        <f>ROW()</f>
        <v>331</v>
      </c>
      <c r="C331" s="1467" t="s">
        <v>2476</v>
      </c>
      <c r="D331" s="1475" t="s">
        <v>2109</v>
      </c>
      <c r="E331" s="1475" t="s">
        <v>2458</v>
      </c>
      <c r="F331" s="1475" t="s">
        <v>2459</v>
      </c>
      <c r="G331" s="1475" t="s">
        <v>3084</v>
      </c>
      <c r="H331" s="1475" t="s">
        <v>2865</v>
      </c>
      <c r="I331" s="1475" t="s">
        <v>2865</v>
      </c>
      <c r="J331" s="1475" t="s">
        <v>2865</v>
      </c>
      <c r="K331" s="1475" t="s">
        <v>2865</v>
      </c>
      <c r="L331" s="1475" t="s">
        <v>2865</v>
      </c>
      <c r="M331" s="1475" t="s">
        <v>2865</v>
      </c>
      <c r="N331" s="1475" t="s">
        <v>2865</v>
      </c>
      <c r="O331" s="1475" t="s">
        <v>2126</v>
      </c>
      <c r="P331" s="1467" t="s">
        <v>2111</v>
      </c>
      <c r="Q331" s="1467"/>
      <c r="R331" s="1476"/>
    </row>
    <row r="332" spans="1:18" ht="15">
      <c r="A332" s="58">
        <f>ROW()</f>
        <v>332</v>
      </c>
      <c r="C332" s="1467" t="s">
        <v>2477</v>
      </c>
      <c r="D332" s="1475" t="s">
        <v>2109</v>
      </c>
      <c r="E332" s="1475" t="s">
        <v>2458</v>
      </c>
      <c r="F332" s="1475" t="s">
        <v>2459</v>
      </c>
      <c r="G332" s="1475" t="s">
        <v>3095</v>
      </c>
      <c r="H332" s="1475" t="s">
        <v>3096</v>
      </c>
      <c r="I332" s="1475" t="s">
        <v>2865</v>
      </c>
      <c r="J332" s="1475" t="s">
        <v>2865</v>
      </c>
      <c r="K332" s="1475" t="s">
        <v>2865</v>
      </c>
      <c r="L332" s="1475" t="s">
        <v>2865</v>
      </c>
      <c r="M332" s="1475" t="s">
        <v>2865</v>
      </c>
      <c r="N332" s="1475" t="s">
        <v>2865</v>
      </c>
      <c r="O332" s="1475" t="s">
        <v>2110</v>
      </c>
      <c r="P332" s="1467" t="s">
        <v>2111</v>
      </c>
      <c r="Q332" s="1467"/>
      <c r="R332" s="1476"/>
    </row>
    <row r="333" spans="1:18" ht="75">
      <c r="A333" s="58">
        <f>ROW()</f>
        <v>333</v>
      </c>
      <c r="C333" s="1476"/>
      <c r="D333" s="1476"/>
      <c r="E333" s="1476"/>
      <c r="F333" s="1476"/>
      <c r="G333" s="1476"/>
      <c r="H333" s="1476"/>
      <c r="I333" s="1476"/>
      <c r="J333" s="1476"/>
      <c r="K333" s="1476"/>
      <c r="L333" s="1476"/>
      <c r="M333" s="1476"/>
      <c r="N333" s="1476"/>
      <c r="O333" s="1476"/>
      <c r="P333" s="1467" t="s">
        <v>2478</v>
      </c>
      <c r="Q333" s="1467" t="s">
        <v>2848</v>
      </c>
      <c r="R333" s="1467" t="s">
        <v>2479</v>
      </c>
    </row>
    <row r="334" spans="1:18" ht="15">
      <c r="A334" s="58">
        <f>ROW()</f>
        <v>334</v>
      </c>
      <c r="C334" s="1467" t="s">
        <v>2480</v>
      </c>
      <c r="D334" s="1475" t="s">
        <v>2109</v>
      </c>
      <c r="E334" s="1475" t="s">
        <v>2458</v>
      </c>
      <c r="F334" s="1475" t="s">
        <v>2459</v>
      </c>
      <c r="G334" s="1475" t="s">
        <v>3097</v>
      </c>
      <c r="H334" s="1475" t="s">
        <v>3098</v>
      </c>
      <c r="I334" s="1475" t="s">
        <v>2865</v>
      </c>
      <c r="J334" s="1475" t="s">
        <v>2865</v>
      </c>
      <c r="K334" s="1475" t="s">
        <v>2865</v>
      </c>
      <c r="L334" s="1475" t="s">
        <v>2865</v>
      </c>
      <c r="M334" s="1475" t="s">
        <v>2865</v>
      </c>
      <c r="N334" s="1475" t="s">
        <v>2865</v>
      </c>
      <c r="O334" s="1475" t="s">
        <v>2110</v>
      </c>
      <c r="P334" s="1467" t="s">
        <v>2111</v>
      </c>
      <c r="Q334" s="1467"/>
      <c r="R334" s="1476"/>
    </row>
    <row r="335" spans="1:18" ht="45">
      <c r="A335" s="58">
        <f>ROW()</f>
        <v>335</v>
      </c>
      <c r="C335" s="1476"/>
      <c r="D335" s="1476"/>
      <c r="E335" s="1476"/>
      <c r="F335" s="1476"/>
      <c r="G335" s="1476"/>
      <c r="H335" s="1476"/>
      <c r="I335" s="1476"/>
      <c r="J335" s="1476"/>
      <c r="K335" s="1476"/>
      <c r="L335" s="1476"/>
      <c r="M335" s="1476"/>
      <c r="N335" s="1476"/>
      <c r="O335" s="1476"/>
      <c r="P335" s="1467" t="s">
        <v>2481</v>
      </c>
      <c r="Q335" s="1467" t="s">
        <v>2849</v>
      </c>
      <c r="R335" s="1467" t="s">
        <v>2482</v>
      </c>
    </row>
    <row r="336" spans="1:18" ht="15">
      <c r="A336" s="58">
        <f>ROW()</f>
        <v>336</v>
      </c>
      <c r="C336" s="1467" t="s">
        <v>2483</v>
      </c>
      <c r="D336" s="1475" t="s">
        <v>2109</v>
      </c>
      <c r="E336" s="1475" t="s">
        <v>2458</v>
      </c>
      <c r="F336" s="1475" t="s">
        <v>2459</v>
      </c>
      <c r="G336" s="1475" t="s">
        <v>2913</v>
      </c>
      <c r="H336" s="1475" t="s">
        <v>3099</v>
      </c>
      <c r="I336" s="1475" t="s">
        <v>2865</v>
      </c>
      <c r="J336" s="1475" t="s">
        <v>2865</v>
      </c>
      <c r="K336" s="1475" t="s">
        <v>2865</v>
      </c>
      <c r="L336" s="1475" t="s">
        <v>2865</v>
      </c>
      <c r="M336" s="1475" t="s">
        <v>2865</v>
      </c>
      <c r="N336" s="1475" t="s">
        <v>2865</v>
      </c>
      <c r="O336" s="1475" t="s">
        <v>2126</v>
      </c>
      <c r="P336" s="1467" t="s">
        <v>2111</v>
      </c>
      <c r="Q336" s="1467"/>
      <c r="R336" s="1476"/>
    </row>
    <row r="337" spans="1:18" ht="15">
      <c r="A337" s="58">
        <f>ROW()</f>
        <v>337</v>
      </c>
      <c r="C337" s="1467" t="s">
        <v>2484</v>
      </c>
      <c r="D337" s="1475" t="s">
        <v>2109</v>
      </c>
      <c r="E337" s="1475" t="s">
        <v>2458</v>
      </c>
      <c r="F337" s="1475" t="s">
        <v>2459</v>
      </c>
      <c r="G337" s="1475" t="s">
        <v>3100</v>
      </c>
      <c r="H337" s="1475" t="s">
        <v>2865</v>
      </c>
      <c r="I337" s="1475" t="s">
        <v>2865</v>
      </c>
      <c r="J337" s="1475" t="s">
        <v>2865</v>
      </c>
      <c r="K337" s="1475" t="s">
        <v>2865</v>
      </c>
      <c r="L337" s="1475" t="s">
        <v>2865</v>
      </c>
      <c r="M337" s="1475" t="s">
        <v>2865</v>
      </c>
      <c r="N337" s="1475" t="s">
        <v>2865</v>
      </c>
      <c r="O337" s="1475" t="s">
        <v>2126</v>
      </c>
      <c r="P337" s="1467" t="s">
        <v>2111</v>
      </c>
      <c r="Q337" s="1467"/>
      <c r="R337" s="1476"/>
    </row>
    <row r="338" spans="1:18" ht="15">
      <c r="A338" s="58">
        <f>ROW()</f>
        <v>338</v>
      </c>
      <c r="C338" s="1467" t="s">
        <v>2485</v>
      </c>
      <c r="D338" s="1475" t="s">
        <v>2109</v>
      </c>
      <c r="E338" s="1475" t="s">
        <v>2458</v>
      </c>
      <c r="F338" s="1475" t="s">
        <v>2459</v>
      </c>
      <c r="G338" s="1475" t="s">
        <v>2926</v>
      </c>
      <c r="H338" s="1475" t="s">
        <v>3101</v>
      </c>
      <c r="I338" s="1475" t="s">
        <v>2865</v>
      </c>
      <c r="J338" s="1475" t="s">
        <v>2865</v>
      </c>
      <c r="K338" s="1475" t="s">
        <v>2865</v>
      </c>
      <c r="L338" s="1475" t="s">
        <v>2865</v>
      </c>
      <c r="M338" s="1475" t="s">
        <v>2865</v>
      </c>
      <c r="N338" s="1475" t="s">
        <v>2865</v>
      </c>
      <c r="O338" s="1475" t="s">
        <v>2110</v>
      </c>
      <c r="P338" s="1467" t="s">
        <v>2111</v>
      </c>
      <c r="Q338" s="1467"/>
      <c r="R338" s="1476"/>
    </row>
    <row r="339" spans="1:18" ht="45">
      <c r="A339" s="58">
        <f>ROW()</f>
        <v>339</v>
      </c>
      <c r="C339" s="1476"/>
      <c r="D339" s="1476"/>
      <c r="E339" s="1476"/>
      <c r="F339" s="1476"/>
      <c r="G339" s="1476"/>
      <c r="H339" s="1476"/>
      <c r="I339" s="1476"/>
      <c r="J339" s="1476"/>
      <c r="K339" s="1476"/>
      <c r="L339" s="1476"/>
      <c r="M339" s="1476"/>
      <c r="N339" s="1476"/>
      <c r="O339" s="1476"/>
      <c r="P339" s="1467" t="s">
        <v>2486</v>
      </c>
      <c r="Q339" s="1467" t="s">
        <v>3215</v>
      </c>
      <c r="R339" s="1467" t="s">
        <v>2487</v>
      </c>
    </row>
    <row r="340" spans="1:18" ht="15">
      <c r="A340" s="58">
        <f>ROW()</f>
        <v>340</v>
      </c>
      <c r="C340" s="1467" t="s">
        <v>2488</v>
      </c>
      <c r="D340" s="1475" t="s">
        <v>2109</v>
      </c>
      <c r="E340" s="1475" t="s">
        <v>2458</v>
      </c>
      <c r="F340" s="1475" t="s">
        <v>2459</v>
      </c>
      <c r="G340" s="1475" t="s">
        <v>2922</v>
      </c>
      <c r="H340" s="1475" t="s">
        <v>3099</v>
      </c>
      <c r="I340" s="1475" t="s">
        <v>2865</v>
      </c>
      <c r="J340" s="1475" t="s">
        <v>2865</v>
      </c>
      <c r="K340" s="1475" t="s">
        <v>2865</v>
      </c>
      <c r="L340" s="1475" t="s">
        <v>2865</v>
      </c>
      <c r="M340" s="1475" t="s">
        <v>2865</v>
      </c>
      <c r="N340" s="1475" t="s">
        <v>2865</v>
      </c>
      <c r="O340" s="1475" t="s">
        <v>2126</v>
      </c>
      <c r="P340" s="1467" t="s">
        <v>2111</v>
      </c>
      <c r="Q340" s="1467"/>
      <c r="R340" s="1476"/>
    </row>
    <row r="341" spans="1:18" ht="15">
      <c r="A341" s="58">
        <f>ROW()</f>
        <v>341</v>
      </c>
      <c r="C341" s="1467" t="s">
        <v>2489</v>
      </c>
      <c r="D341" s="1475" t="s">
        <v>2109</v>
      </c>
      <c r="E341" s="1475" t="s">
        <v>2458</v>
      </c>
      <c r="F341" s="1475" t="s">
        <v>2459</v>
      </c>
      <c r="G341" s="1475" t="s">
        <v>2956</v>
      </c>
      <c r="H341" s="1475" t="s">
        <v>2865</v>
      </c>
      <c r="I341" s="1475" t="s">
        <v>2865</v>
      </c>
      <c r="J341" s="1475" t="s">
        <v>2865</v>
      </c>
      <c r="K341" s="1475" t="s">
        <v>2865</v>
      </c>
      <c r="L341" s="1475" t="s">
        <v>2865</v>
      </c>
      <c r="M341" s="1475" t="s">
        <v>2865</v>
      </c>
      <c r="N341" s="1475" t="s">
        <v>2865</v>
      </c>
      <c r="O341" s="1475" t="s">
        <v>2126</v>
      </c>
      <c r="P341" s="1467" t="s">
        <v>2111</v>
      </c>
      <c r="Q341" s="1467"/>
      <c r="R341" s="1476"/>
    </row>
    <row r="342" spans="1:18" ht="15">
      <c r="A342" s="58">
        <f>ROW()</f>
        <v>342</v>
      </c>
      <c r="C342" s="1467" t="s">
        <v>2490</v>
      </c>
      <c r="D342" s="1475" t="s">
        <v>2109</v>
      </c>
      <c r="E342" s="1475" t="s">
        <v>2458</v>
      </c>
      <c r="F342" s="1475" t="s">
        <v>2459</v>
      </c>
      <c r="G342" s="1475" t="s">
        <v>2872</v>
      </c>
      <c r="H342" s="1475" t="s">
        <v>2865</v>
      </c>
      <c r="I342" s="1475" t="s">
        <v>2865</v>
      </c>
      <c r="J342" s="1475" t="s">
        <v>2865</v>
      </c>
      <c r="K342" s="1475" t="s">
        <v>2865</v>
      </c>
      <c r="L342" s="1475" t="s">
        <v>2865</v>
      </c>
      <c r="M342" s="1475" t="s">
        <v>2865</v>
      </c>
      <c r="N342" s="1475" t="s">
        <v>2865</v>
      </c>
      <c r="O342" s="1475" t="s">
        <v>2126</v>
      </c>
      <c r="P342" s="1467" t="s">
        <v>2111</v>
      </c>
      <c r="Q342" s="1467"/>
      <c r="R342" s="1476"/>
    </row>
    <row r="343" spans="1:18" ht="15">
      <c r="A343" s="58">
        <f>ROW()</f>
        <v>343</v>
      </c>
      <c r="C343" s="1467" t="s">
        <v>2491</v>
      </c>
      <c r="D343" s="1475" t="s">
        <v>2109</v>
      </c>
      <c r="E343" s="1475" t="s">
        <v>2458</v>
      </c>
      <c r="F343" s="1475" t="s">
        <v>2459</v>
      </c>
      <c r="G343" s="1475" t="s">
        <v>2859</v>
      </c>
      <c r="H343" s="1475" t="s">
        <v>2865</v>
      </c>
      <c r="I343" s="1475" t="s">
        <v>2865</v>
      </c>
      <c r="J343" s="1475" t="s">
        <v>2865</v>
      </c>
      <c r="K343" s="1475" t="s">
        <v>2865</v>
      </c>
      <c r="L343" s="1475" t="s">
        <v>2865</v>
      </c>
      <c r="M343" s="1475" t="s">
        <v>2865</v>
      </c>
      <c r="N343" s="1475" t="s">
        <v>2865</v>
      </c>
      <c r="O343" s="1475" t="s">
        <v>2126</v>
      </c>
      <c r="P343" s="1467" t="s">
        <v>2111</v>
      </c>
      <c r="Q343" s="1467"/>
      <c r="R343" s="1476"/>
    </row>
    <row r="344" spans="1:18" ht="15">
      <c r="A344" s="58">
        <f>ROW()</f>
        <v>344</v>
      </c>
      <c r="C344" s="1467" t="s">
        <v>2492</v>
      </c>
      <c r="D344" s="1475" t="s">
        <v>2109</v>
      </c>
      <c r="E344" s="1475" t="s">
        <v>2458</v>
      </c>
      <c r="F344" s="1475" t="s">
        <v>2459</v>
      </c>
      <c r="G344" s="1475" t="s">
        <v>2973</v>
      </c>
      <c r="H344" s="1475" t="s">
        <v>2865</v>
      </c>
      <c r="I344" s="1475" t="s">
        <v>2865</v>
      </c>
      <c r="J344" s="1475" t="s">
        <v>2865</v>
      </c>
      <c r="K344" s="1475" t="s">
        <v>2865</v>
      </c>
      <c r="L344" s="1475" t="s">
        <v>2865</v>
      </c>
      <c r="M344" s="1475" t="s">
        <v>2865</v>
      </c>
      <c r="N344" s="1475" t="s">
        <v>2865</v>
      </c>
      <c r="O344" s="1475" t="s">
        <v>2123</v>
      </c>
      <c r="P344" s="1467" t="s">
        <v>2111</v>
      </c>
      <c r="Q344" s="1467"/>
      <c r="R344" s="1476"/>
    </row>
    <row r="345" spans="1:18" ht="15">
      <c r="A345" s="58">
        <f>ROW()</f>
        <v>345</v>
      </c>
      <c r="C345" s="1467" t="s">
        <v>2493</v>
      </c>
      <c r="D345" s="1475" t="s">
        <v>2109</v>
      </c>
      <c r="E345" s="1475" t="s">
        <v>2458</v>
      </c>
      <c r="F345" s="1475" t="s">
        <v>2459</v>
      </c>
      <c r="G345" s="1475" t="s">
        <v>2859</v>
      </c>
      <c r="H345" s="1475" t="s">
        <v>2865</v>
      </c>
      <c r="I345" s="1475" t="s">
        <v>2865</v>
      </c>
      <c r="J345" s="1475" t="s">
        <v>2865</v>
      </c>
      <c r="K345" s="1475" t="s">
        <v>2865</v>
      </c>
      <c r="L345" s="1475" t="s">
        <v>2865</v>
      </c>
      <c r="M345" s="1475" t="s">
        <v>2865</v>
      </c>
      <c r="N345" s="1475" t="s">
        <v>2865</v>
      </c>
      <c r="O345" s="1475" t="s">
        <v>2126</v>
      </c>
      <c r="P345" s="1467" t="s">
        <v>2111</v>
      </c>
      <c r="Q345" s="1467"/>
      <c r="R345" s="1476"/>
    </row>
    <row r="346" spans="1:18" ht="15">
      <c r="A346" s="58">
        <f>ROW()</f>
        <v>346</v>
      </c>
      <c r="C346" s="1467" t="s">
        <v>2494</v>
      </c>
      <c r="D346" s="1475" t="s">
        <v>2109</v>
      </c>
      <c r="E346" s="1475" t="s">
        <v>2458</v>
      </c>
      <c r="F346" s="1475" t="s">
        <v>2459</v>
      </c>
      <c r="G346" s="1475" t="s">
        <v>3102</v>
      </c>
      <c r="H346" s="1475" t="s">
        <v>3103</v>
      </c>
      <c r="I346" s="1475" t="s">
        <v>2865</v>
      </c>
      <c r="J346" s="1475" t="s">
        <v>2865</v>
      </c>
      <c r="K346" s="1475" t="s">
        <v>2865</v>
      </c>
      <c r="L346" s="1475" t="s">
        <v>2865</v>
      </c>
      <c r="M346" s="1475" t="s">
        <v>2865</v>
      </c>
      <c r="N346" s="1475" t="s">
        <v>2865</v>
      </c>
      <c r="O346" s="1475" t="s">
        <v>2110</v>
      </c>
      <c r="P346" s="1467" t="s">
        <v>2111</v>
      </c>
      <c r="Q346" s="1467"/>
      <c r="R346" s="1476"/>
    </row>
    <row r="347" spans="1:18" ht="105">
      <c r="A347" s="58">
        <f>ROW()</f>
        <v>347</v>
      </c>
      <c r="C347" s="1476"/>
      <c r="D347" s="1476"/>
      <c r="E347" s="1476"/>
      <c r="F347" s="1476"/>
      <c r="G347" s="1476"/>
      <c r="H347" s="1476"/>
      <c r="I347" s="1476"/>
      <c r="J347" s="1476"/>
      <c r="K347" s="1476"/>
      <c r="L347" s="1476"/>
      <c r="M347" s="1476"/>
      <c r="N347" s="1476"/>
      <c r="O347" s="1476"/>
      <c r="P347" s="1467" t="s">
        <v>2495</v>
      </c>
      <c r="Q347" s="1467" t="s">
        <v>2852</v>
      </c>
      <c r="R347" s="1467" t="s">
        <v>2496</v>
      </c>
    </row>
    <row r="348" spans="1:18" ht="15">
      <c r="A348" s="58">
        <f>ROW()</f>
        <v>348</v>
      </c>
      <c r="C348" s="1467" t="s">
        <v>2497</v>
      </c>
      <c r="D348" s="1475" t="s">
        <v>2109</v>
      </c>
      <c r="E348" s="1475" t="s">
        <v>2458</v>
      </c>
      <c r="F348" s="1475" t="s">
        <v>2459</v>
      </c>
      <c r="G348" s="1475" t="s">
        <v>3104</v>
      </c>
      <c r="H348" s="1475" t="s">
        <v>2979</v>
      </c>
      <c r="I348" s="1475" t="s">
        <v>2865</v>
      </c>
      <c r="J348" s="1475" t="s">
        <v>2865</v>
      </c>
      <c r="K348" s="1475" t="s">
        <v>2865</v>
      </c>
      <c r="L348" s="1475" t="s">
        <v>2865</v>
      </c>
      <c r="M348" s="1475" t="s">
        <v>2865</v>
      </c>
      <c r="N348" s="1475" t="s">
        <v>2865</v>
      </c>
      <c r="O348" s="1475" t="s">
        <v>2110</v>
      </c>
      <c r="P348" s="1467" t="s">
        <v>2111</v>
      </c>
      <c r="Q348" s="1467"/>
      <c r="R348" s="1476"/>
    </row>
    <row r="349" spans="1:18" ht="30">
      <c r="A349" s="58">
        <f>ROW()</f>
        <v>349</v>
      </c>
      <c r="C349" s="1476"/>
      <c r="D349" s="1476"/>
      <c r="E349" s="1476"/>
      <c r="F349" s="1476"/>
      <c r="G349" s="1476"/>
      <c r="H349" s="1476"/>
      <c r="I349" s="1476"/>
      <c r="J349" s="1476"/>
      <c r="K349" s="1476"/>
      <c r="L349" s="1476"/>
      <c r="M349" s="1476"/>
      <c r="N349" s="1476"/>
      <c r="O349" s="1476"/>
      <c r="P349" s="1467" t="s">
        <v>2498</v>
      </c>
      <c r="Q349" s="1467" t="s">
        <v>2853</v>
      </c>
      <c r="R349" s="1467" t="s">
        <v>2499</v>
      </c>
    </row>
    <row r="350" spans="1:18" ht="15">
      <c r="A350" s="58">
        <f>ROW()</f>
        <v>350</v>
      </c>
      <c r="C350" s="1467" t="s">
        <v>2500</v>
      </c>
      <c r="D350" s="1475" t="s">
        <v>2109</v>
      </c>
      <c r="E350" s="1475" t="s">
        <v>2458</v>
      </c>
      <c r="F350" s="1475" t="s">
        <v>2459</v>
      </c>
      <c r="G350" s="1475" t="s">
        <v>3105</v>
      </c>
      <c r="H350" s="1475" t="s">
        <v>2865</v>
      </c>
      <c r="I350" s="1475" t="s">
        <v>2865</v>
      </c>
      <c r="J350" s="1475" t="s">
        <v>2865</v>
      </c>
      <c r="K350" s="1475" t="s">
        <v>2865</v>
      </c>
      <c r="L350" s="1475" t="s">
        <v>2865</v>
      </c>
      <c r="M350" s="1475" t="s">
        <v>2865</v>
      </c>
      <c r="N350" s="1475" t="s">
        <v>2865</v>
      </c>
      <c r="O350" s="1475" t="s">
        <v>2123</v>
      </c>
      <c r="P350" s="1467" t="s">
        <v>2111</v>
      </c>
      <c r="Q350" s="1467"/>
      <c r="R350" s="1476"/>
    </row>
    <row r="351" spans="1:18" ht="15">
      <c r="A351" s="58">
        <f>ROW()</f>
        <v>351</v>
      </c>
      <c r="C351" s="1467" t="s">
        <v>2501</v>
      </c>
      <c r="D351" s="1475" t="s">
        <v>2109</v>
      </c>
      <c r="E351" s="1475" t="s">
        <v>2458</v>
      </c>
      <c r="F351" s="1475" t="s">
        <v>2459</v>
      </c>
      <c r="G351" s="1475" t="s">
        <v>3106</v>
      </c>
      <c r="H351" s="1475" t="s">
        <v>2865</v>
      </c>
      <c r="I351" s="1475" t="s">
        <v>2865</v>
      </c>
      <c r="J351" s="1475" t="s">
        <v>2865</v>
      </c>
      <c r="K351" s="1475" t="s">
        <v>2865</v>
      </c>
      <c r="L351" s="1475" t="s">
        <v>2865</v>
      </c>
      <c r="M351" s="1475" t="s">
        <v>2865</v>
      </c>
      <c r="N351" s="1475" t="s">
        <v>2865</v>
      </c>
      <c r="O351" s="1475" t="s">
        <v>2123</v>
      </c>
      <c r="P351" s="1467" t="s">
        <v>2111</v>
      </c>
      <c r="Q351" s="1467"/>
      <c r="R351" s="1476"/>
    </row>
    <row r="352" spans="1:18" ht="15">
      <c r="A352" s="58">
        <f>ROW()</f>
        <v>352</v>
      </c>
      <c r="C352" s="1467" t="s">
        <v>2502</v>
      </c>
      <c r="D352" s="1475" t="s">
        <v>2109</v>
      </c>
      <c r="E352" s="1475" t="s">
        <v>2458</v>
      </c>
      <c r="F352" s="1475" t="s">
        <v>2459</v>
      </c>
      <c r="G352" s="1475" t="s">
        <v>3107</v>
      </c>
      <c r="H352" s="1475" t="s">
        <v>2865</v>
      </c>
      <c r="I352" s="1475" t="s">
        <v>2865</v>
      </c>
      <c r="J352" s="1475" t="s">
        <v>2865</v>
      </c>
      <c r="K352" s="1475" t="s">
        <v>2865</v>
      </c>
      <c r="L352" s="1475" t="s">
        <v>2865</v>
      </c>
      <c r="M352" s="1475" t="s">
        <v>2865</v>
      </c>
      <c r="N352" s="1475" t="s">
        <v>2865</v>
      </c>
      <c r="O352" s="1475" t="s">
        <v>2123</v>
      </c>
      <c r="P352" s="1467" t="s">
        <v>2111</v>
      </c>
      <c r="Q352" s="1467"/>
      <c r="R352" s="1476"/>
    </row>
    <row r="353" spans="1:18" ht="15">
      <c r="A353" s="58">
        <f>ROW()</f>
        <v>353</v>
      </c>
      <c r="C353" s="1467" t="s">
        <v>2503</v>
      </c>
      <c r="D353" s="1475" t="s">
        <v>2109</v>
      </c>
      <c r="E353" s="1475" t="s">
        <v>2458</v>
      </c>
      <c r="F353" s="1475" t="s">
        <v>2459</v>
      </c>
      <c r="G353" s="1475" t="s">
        <v>3108</v>
      </c>
      <c r="H353" s="1475" t="s">
        <v>2865</v>
      </c>
      <c r="I353" s="1475" t="s">
        <v>2865</v>
      </c>
      <c r="J353" s="1475" t="s">
        <v>2865</v>
      </c>
      <c r="K353" s="1475" t="s">
        <v>2865</v>
      </c>
      <c r="L353" s="1475" t="s">
        <v>2865</v>
      </c>
      <c r="M353" s="1475" t="s">
        <v>2865</v>
      </c>
      <c r="N353" s="1475" t="s">
        <v>2865</v>
      </c>
      <c r="O353" s="1475" t="s">
        <v>2123</v>
      </c>
      <c r="P353" s="1467" t="s">
        <v>2111</v>
      </c>
      <c r="Q353" s="1467"/>
      <c r="R353" s="1476"/>
    </row>
    <row r="354" spans="1:18" ht="15">
      <c r="A354" s="58">
        <f>ROW()</f>
        <v>354</v>
      </c>
      <c r="C354" s="1467" t="s">
        <v>2504</v>
      </c>
      <c r="D354" s="1475" t="s">
        <v>2109</v>
      </c>
      <c r="E354" s="1475" t="s">
        <v>2458</v>
      </c>
      <c r="F354" s="1475" t="s">
        <v>2459</v>
      </c>
      <c r="G354" s="1475" t="s">
        <v>2865</v>
      </c>
      <c r="H354" s="1475" t="s">
        <v>2865</v>
      </c>
      <c r="I354" s="1475" t="s">
        <v>2865</v>
      </c>
      <c r="J354" s="1475" t="s">
        <v>2865</v>
      </c>
      <c r="K354" s="1475" t="s">
        <v>2865</v>
      </c>
      <c r="L354" s="1475" t="s">
        <v>2865</v>
      </c>
      <c r="M354" s="1475" t="s">
        <v>2865</v>
      </c>
      <c r="N354" s="1475" t="s">
        <v>2865</v>
      </c>
      <c r="O354" s="1475" t="s">
        <v>2126</v>
      </c>
      <c r="P354" s="1476"/>
      <c r="Q354" s="1467"/>
      <c r="R354" s="1476"/>
    </row>
    <row r="355" spans="1:18" ht="15">
      <c r="A355" s="58">
        <f>ROW()</f>
        <v>355</v>
      </c>
      <c r="C355" s="1467" t="s">
        <v>2505</v>
      </c>
      <c r="D355" s="1475" t="s">
        <v>2109</v>
      </c>
      <c r="E355" s="1475" t="s">
        <v>2458</v>
      </c>
      <c r="F355" s="1475" t="s">
        <v>2459</v>
      </c>
      <c r="G355" s="1475" t="s">
        <v>3109</v>
      </c>
      <c r="H355" s="1475" t="s">
        <v>2865</v>
      </c>
      <c r="I355" s="1475" t="s">
        <v>2865</v>
      </c>
      <c r="J355" s="1475" t="s">
        <v>2865</v>
      </c>
      <c r="K355" s="1475" t="s">
        <v>2865</v>
      </c>
      <c r="L355" s="1475" t="s">
        <v>2865</v>
      </c>
      <c r="M355" s="1475" t="s">
        <v>2865</v>
      </c>
      <c r="N355" s="1475" t="s">
        <v>2865</v>
      </c>
      <c r="O355" s="1475" t="s">
        <v>2123</v>
      </c>
      <c r="P355" s="1467" t="s">
        <v>2111</v>
      </c>
      <c r="Q355" s="1467"/>
      <c r="R355" s="1476"/>
    </row>
    <row r="356" spans="1:18" ht="15">
      <c r="A356" s="58">
        <f>ROW()</f>
        <v>356</v>
      </c>
      <c r="C356" s="1467" t="s">
        <v>2506</v>
      </c>
      <c r="D356" s="1475" t="s">
        <v>2109</v>
      </c>
      <c r="E356" s="1475" t="s">
        <v>2458</v>
      </c>
      <c r="F356" s="1475" t="s">
        <v>2459</v>
      </c>
      <c r="G356" s="1475" t="s">
        <v>2955</v>
      </c>
      <c r="H356" s="1475" t="s">
        <v>2865</v>
      </c>
      <c r="I356" s="1475" t="s">
        <v>2865</v>
      </c>
      <c r="J356" s="1475" t="s">
        <v>2865</v>
      </c>
      <c r="K356" s="1475" t="s">
        <v>2865</v>
      </c>
      <c r="L356" s="1475" t="s">
        <v>2865</v>
      </c>
      <c r="M356" s="1475" t="s">
        <v>2865</v>
      </c>
      <c r="N356" s="1475" t="s">
        <v>2865</v>
      </c>
      <c r="O356" s="1475" t="s">
        <v>2123</v>
      </c>
      <c r="P356" s="1467" t="s">
        <v>2111</v>
      </c>
      <c r="Q356" s="1467"/>
      <c r="R356" s="1476"/>
    </row>
    <row r="357" spans="1:18" ht="15">
      <c r="A357" s="58">
        <f>ROW()</f>
        <v>357</v>
      </c>
      <c r="C357" s="1467" t="s">
        <v>2507</v>
      </c>
      <c r="D357" s="1475" t="s">
        <v>2109</v>
      </c>
      <c r="E357" s="1475" t="s">
        <v>2458</v>
      </c>
      <c r="F357" s="1475" t="s">
        <v>2459</v>
      </c>
      <c r="G357" s="1475" t="s">
        <v>3097</v>
      </c>
      <c r="H357" s="1475" t="s">
        <v>2865</v>
      </c>
      <c r="I357" s="1475" t="s">
        <v>2865</v>
      </c>
      <c r="J357" s="1475" t="s">
        <v>2865</v>
      </c>
      <c r="K357" s="1475" t="s">
        <v>2865</v>
      </c>
      <c r="L357" s="1475" t="s">
        <v>2865</v>
      </c>
      <c r="M357" s="1475" t="s">
        <v>2865</v>
      </c>
      <c r="N357" s="1475" t="s">
        <v>2865</v>
      </c>
      <c r="O357" s="1475" t="s">
        <v>2123</v>
      </c>
      <c r="P357" s="1467" t="s">
        <v>2111</v>
      </c>
      <c r="Q357" s="1467"/>
      <c r="R357" s="1476"/>
    </row>
    <row r="358" spans="1:18" ht="15">
      <c r="A358" s="58">
        <f>ROW()</f>
        <v>358</v>
      </c>
      <c r="C358" s="1467" t="s">
        <v>2508</v>
      </c>
      <c r="D358" s="1475" t="s">
        <v>2109</v>
      </c>
      <c r="E358" s="1475" t="s">
        <v>2458</v>
      </c>
      <c r="F358" s="1475" t="s">
        <v>2459</v>
      </c>
      <c r="G358" s="1475" t="s">
        <v>3062</v>
      </c>
      <c r="H358" s="1475" t="s">
        <v>2865</v>
      </c>
      <c r="I358" s="1475" t="s">
        <v>2865</v>
      </c>
      <c r="J358" s="1475" t="s">
        <v>2865</v>
      </c>
      <c r="K358" s="1475" t="s">
        <v>2865</v>
      </c>
      <c r="L358" s="1475" t="s">
        <v>2865</v>
      </c>
      <c r="M358" s="1475" t="s">
        <v>2865</v>
      </c>
      <c r="N358" s="1475" t="s">
        <v>2865</v>
      </c>
      <c r="O358" s="1475" t="s">
        <v>2123</v>
      </c>
      <c r="P358" s="1467" t="s">
        <v>2111</v>
      </c>
      <c r="Q358" s="1467"/>
      <c r="R358" s="1476"/>
    </row>
    <row r="359" spans="1:18" ht="15">
      <c r="A359" s="58">
        <f>ROW()</f>
        <v>359</v>
      </c>
      <c r="C359" s="1477"/>
      <c r="D359" s="1477"/>
      <c r="E359" s="1477"/>
      <c r="F359" s="1477"/>
      <c r="G359" s="1477"/>
      <c r="H359" s="1477"/>
      <c r="I359" s="1477"/>
      <c r="J359" s="1477"/>
      <c r="K359" s="1477"/>
      <c r="L359" s="1477"/>
      <c r="M359" s="1477"/>
      <c r="N359" s="1477"/>
      <c r="O359" s="1477"/>
      <c r="P359" s="1477"/>
      <c r="Q359" s="1477"/>
      <c r="R359" s="1477"/>
    </row>
    <row r="360" spans="1:18" ht="45">
      <c r="A360" s="58">
        <f>ROW()</f>
        <v>360</v>
      </c>
      <c r="C360" s="1467" t="s">
        <v>83</v>
      </c>
      <c r="D360" s="1475" t="s">
        <v>2092</v>
      </c>
      <c r="E360" s="1475" t="s">
        <v>85</v>
      </c>
      <c r="F360" s="1475" t="s">
        <v>2093</v>
      </c>
      <c r="G360" s="1475" t="s">
        <v>2094</v>
      </c>
      <c r="H360" s="1475" t="s">
        <v>2095</v>
      </c>
      <c r="I360" s="1475" t="s">
        <v>2096</v>
      </c>
      <c r="J360" s="1475" t="s">
        <v>2097</v>
      </c>
      <c r="K360" s="1475" t="s">
        <v>2098</v>
      </c>
      <c r="L360" s="1475" t="s">
        <v>2099</v>
      </c>
      <c r="M360" s="1475" t="s">
        <v>2100</v>
      </c>
      <c r="N360" s="1475" t="s">
        <v>2101</v>
      </c>
      <c r="O360" s="1475" t="s">
        <v>2102</v>
      </c>
      <c r="P360" s="1467" t="s">
        <v>2103</v>
      </c>
      <c r="Q360" s="1467" t="s">
        <v>2104</v>
      </c>
      <c r="R360" s="1467" t="s">
        <v>2105</v>
      </c>
    </row>
    <row r="361" spans="1:18" ht="30">
      <c r="A361" s="58">
        <f>ROW()</f>
        <v>361</v>
      </c>
      <c r="C361" s="1469" t="s">
        <v>84</v>
      </c>
      <c r="D361" s="1467"/>
      <c r="E361" s="1470" t="s">
        <v>2458</v>
      </c>
      <c r="F361" s="1470" t="s">
        <v>2509</v>
      </c>
      <c r="G361" s="1470" t="s">
        <v>3084</v>
      </c>
      <c r="H361" s="1470" t="s">
        <v>2951</v>
      </c>
      <c r="I361" s="1470" t="s">
        <v>2865</v>
      </c>
      <c r="J361" s="1470" t="s">
        <v>2865</v>
      </c>
      <c r="K361" s="1470" t="s">
        <v>2880</v>
      </c>
      <c r="L361" s="1470" t="s">
        <v>2911</v>
      </c>
      <c r="M361" s="1470" t="s">
        <v>2107</v>
      </c>
      <c r="N361" s="1470" t="s">
        <v>2107</v>
      </c>
      <c r="O361" s="1467"/>
      <c r="P361" s="1467"/>
      <c r="Q361" s="1467"/>
      <c r="R361" s="1467"/>
    </row>
    <row r="362" spans="1:18" ht="15">
      <c r="A362" s="58">
        <f>ROW()</f>
        <v>362</v>
      </c>
      <c r="C362" s="1467" t="s">
        <v>2510</v>
      </c>
      <c r="D362" s="1475" t="s">
        <v>2109</v>
      </c>
      <c r="E362" s="1475" t="s">
        <v>2458</v>
      </c>
      <c r="F362" s="1475" t="s">
        <v>2509</v>
      </c>
      <c r="G362" s="1475" t="s">
        <v>2987</v>
      </c>
      <c r="H362" s="1475" t="s">
        <v>2865</v>
      </c>
      <c r="I362" s="1475" t="s">
        <v>2865</v>
      </c>
      <c r="J362" s="1475" t="s">
        <v>2865</v>
      </c>
      <c r="K362" s="1475" t="s">
        <v>2865</v>
      </c>
      <c r="L362" s="1475" t="s">
        <v>2865</v>
      </c>
      <c r="M362" s="1475" t="s">
        <v>2865</v>
      </c>
      <c r="N362" s="1475" t="s">
        <v>2865</v>
      </c>
      <c r="O362" s="1475" t="s">
        <v>2126</v>
      </c>
      <c r="P362" s="1467" t="s">
        <v>2111</v>
      </c>
      <c r="Q362" s="1467"/>
      <c r="R362" s="1476"/>
    </row>
    <row r="363" spans="1:18" ht="15">
      <c r="A363" s="58">
        <f>ROW()</f>
        <v>363</v>
      </c>
      <c r="C363" s="1467" t="s">
        <v>2511</v>
      </c>
      <c r="D363" s="1475" t="s">
        <v>2109</v>
      </c>
      <c r="E363" s="1475" t="s">
        <v>2458</v>
      </c>
      <c r="F363" s="1475" t="s">
        <v>2509</v>
      </c>
      <c r="G363" s="1475" t="s">
        <v>3110</v>
      </c>
      <c r="H363" s="1475" t="s">
        <v>2865</v>
      </c>
      <c r="I363" s="1475" t="s">
        <v>2865</v>
      </c>
      <c r="J363" s="1475" t="s">
        <v>2865</v>
      </c>
      <c r="K363" s="1475" t="s">
        <v>2865</v>
      </c>
      <c r="L363" s="1475" t="s">
        <v>2865</v>
      </c>
      <c r="M363" s="1475" t="s">
        <v>2865</v>
      </c>
      <c r="N363" s="1475" t="s">
        <v>2865</v>
      </c>
      <c r="O363" s="1475" t="s">
        <v>2123</v>
      </c>
      <c r="P363" s="1467" t="s">
        <v>2111</v>
      </c>
      <c r="Q363" s="1467"/>
      <c r="R363" s="1476"/>
    </row>
    <row r="364" spans="1:18" ht="60">
      <c r="A364" s="58">
        <f>ROW()</f>
        <v>364</v>
      </c>
      <c r="C364" s="1467" t="s">
        <v>2512</v>
      </c>
      <c r="D364" s="1475" t="s">
        <v>2109</v>
      </c>
      <c r="E364" s="1475" t="s">
        <v>2458</v>
      </c>
      <c r="F364" s="1475" t="s">
        <v>2509</v>
      </c>
      <c r="G364" s="1475" t="s">
        <v>2886</v>
      </c>
      <c r="H364" s="1475" t="s">
        <v>3111</v>
      </c>
      <c r="I364" s="1475" t="s">
        <v>2865</v>
      </c>
      <c r="J364" s="1475" t="s">
        <v>2865</v>
      </c>
      <c r="K364" s="1475" t="s">
        <v>2865</v>
      </c>
      <c r="L364" s="1475" t="s">
        <v>2865</v>
      </c>
      <c r="M364" s="1475" t="s">
        <v>2865</v>
      </c>
      <c r="N364" s="1475" t="s">
        <v>2865</v>
      </c>
      <c r="O364" s="1475" t="s">
        <v>2146</v>
      </c>
      <c r="P364" s="1467" t="s">
        <v>3112</v>
      </c>
      <c r="Q364" s="1467" t="s">
        <v>2854</v>
      </c>
      <c r="R364" s="1467" t="s">
        <v>2513</v>
      </c>
    </row>
    <row r="365" spans="1:18" ht="15">
      <c r="A365" s="58">
        <f>ROW()</f>
        <v>365</v>
      </c>
      <c r="C365" s="1467" t="s">
        <v>2514</v>
      </c>
      <c r="D365" s="1475" t="s">
        <v>2109</v>
      </c>
      <c r="E365" s="1475" t="s">
        <v>2458</v>
      </c>
      <c r="F365" s="1475" t="s">
        <v>2509</v>
      </c>
      <c r="G365" s="1475" t="s">
        <v>2886</v>
      </c>
      <c r="H365" s="1475" t="s">
        <v>2865</v>
      </c>
      <c r="I365" s="1475" t="s">
        <v>2865</v>
      </c>
      <c r="J365" s="1475" t="s">
        <v>2865</v>
      </c>
      <c r="K365" s="1475" t="s">
        <v>2865</v>
      </c>
      <c r="L365" s="1475" t="s">
        <v>2865</v>
      </c>
      <c r="M365" s="1475" t="s">
        <v>2865</v>
      </c>
      <c r="N365" s="1475" t="s">
        <v>2865</v>
      </c>
      <c r="O365" s="1475" t="s">
        <v>2126</v>
      </c>
      <c r="P365" s="1467" t="s">
        <v>2111</v>
      </c>
      <c r="Q365" s="1467"/>
      <c r="R365" s="1476"/>
    </row>
    <row r="366" spans="1:18" ht="15">
      <c r="A366" s="58">
        <f>ROW()</f>
        <v>366</v>
      </c>
      <c r="C366" s="1467" t="s">
        <v>2515</v>
      </c>
      <c r="D366" s="1475" t="s">
        <v>2109</v>
      </c>
      <c r="E366" s="1475" t="s">
        <v>2458</v>
      </c>
      <c r="F366" s="1475" t="s">
        <v>2509</v>
      </c>
      <c r="G366" s="1475" t="s">
        <v>2865</v>
      </c>
      <c r="H366" s="1475" t="s">
        <v>3113</v>
      </c>
      <c r="I366" s="1475" t="s">
        <v>2865</v>
      </c>
      <c r="J366" s="1475" t="s">
        <v>2865</v>
      </c>
      <c r="K366" s="1475" t="s">
        <v>2865</v>
      </c>
      <c r="L366" s="1475" t="s">
        <v>2865</v>
      </c>
      <c r="M366" s="1475" t="s">
        <v>2865</v>
      </c>
      <c r="N366" s="1475" t="s">
        <v>2865</v>
      </c>
      <c r="O366" s="1475" t="s">
        <v>2126</v>
      </c>
      <c r="P366" s="1476"/>
      <c r="Q366" s="1467"/>
      <c r="R366" s="1476"/>
    </row>
    <row r="367" spans="1:18" ht="15">
      <c r="A367" s="58">
        <f>ROW()</f>
        <v>367</v>
      </c>
      <c r="C367" s="1467" t="s">
        <v>2516</v>
      </c>
      <c r="D367" s="1475" t="s">
        <v>2109</v>
      </c>
      <c r="E367" s="1475" t="s">
        <v>2458</v>
      </c>
      <c r="F367" s="1475" t="s">
        <v>2509</v>
      </c>
      <c r="G367" s="1475" t="s">
        <v>2886</v>
      </c>
      <c r="H367" s="1475" t="s">
        <v>3114</v>
      </c>
      <c r="I367" s="1475" t="s">
        <v>2865</v>
      </c>
      <c r="J367" s="1475" t="s">
        <v>2865</v>
      </c>
      <c r="K367" s="1475" t="s">
        <v>2865</v>
      </c>
      <c r="L367" s="1475" t="s">
        <v>2865</v>
      </c>
      <c r="M367" s="1475" t="s">
        <v>2865</v>
      </c>
      <c r="N367" s="1475" t="s">
        <v>2865</v>
      </c>
      <c r="O367" s="1475" t="s">
        <v>2126</v>
      </c>
      <c r="P367" s="1467" t="s">
        <v>2111</v>
      </c>
      <c r="Q367" s="1467"/>
      <c r="R367" s="1476"/>
    </row>
    <row r="368" spans="1:18" ht="15">
      <c r="A368" s="58">
        <f>ROW()</f>
        <v>368</v>
      </c>
      <c r="C368" s="1467" t="s">
        <v>2517</v>
      </c>
      <c r="D368" s="1475" t="s">
        <v>2109</v>
      </c>
      <c r="E368" s="1475" t="s">
        <v>2458</v>
      </c>
      <c r="F368" s="1475" t="s">
        <v>2509</v>
      </c>
      <c r="G368" s="1475" t="s">
        <v>3115</v>
      </c>
      <c r="H368" s="1475" t="s">
        <v>2865</v>
      </c>
      <c r="I368" s="1475" t="s">
        <v>2865</v>
      </c>
      <c r="J368" s="1475" t="s">
        <v>2865</v>
      </c>
      <c r="K368" s="1475" t="s">
        <v>2865</v>
      </c>
      <c r="L368" s="1475" t="s">
        <v>2865</v>
      </c>
      <c r="M368" s="1475" t="s">
        <v>2873</v>
      </c>
      <c r="N368" s="1475" t="s">
        <v>2865</v>
      </c>
      <c r="O368" s="1475" t="s">
        <v>2123</v>
      </c>
      <c r="P368" s="1467" t="s">
        <v>2111</v>
      </c>
      <c r="Q368" s="1467"/>
      <c r="R368" s="1476"/>
    </row>
    <row r="369" spans="1:18" ht="15">
      <c r="A369" s="58">
        <f>ROW()</f>
        <v>369</v>
      </c>
      <c r="C369" s="1467" t="s">
        <v>2518</v>
      </c>
      <c r="D369" s="1475" t="s">
        <v>2109</v>
      </c>
      <c r="E369" s="1475" t="s">
        <v>2458</v>
      </c>
      <c r="F369" s="1475" t="s">
        <v>2509</v>
      </c>
      <c r="G369" s="1475" t="s">
        <v>3116</v>
      </c>
      <c r="H369" s="1475" t="s">
        <v>2914</v>
      </c>
      <c r="I369" s="1475" t="s">
        <v>2865</v>
      </c>
      <c r="J369" s="1475" t="s">
        <v>2865</v>
      </c>
      <c r="K369" s="1475" t="s">
        <v>2865</v>
      </c>
      <c r="L369" s="1475" t="s">
        <v>2865</v>
      </c>
      <c r="M369" s="1475" t="s">
        <v>2865</v>
      </c>
      <c r="N369" s="1475" t="s">
        <v>2865</v>
      </c>
      <c r="O369" s="1475" t="s">
        <v>2110</v>
      </c>
      <c r="P369" s="1467" t="s">
        <v>2111</v>
      </c>
      <c r="Q369" s="1467"/>
      <c r="R369" s="1476"/>
    </row>
    <row r="370" spans="1:18" ht="45">
      <c r="A370" s="58">
        <f>ROW()</f>
        <v>370</v>
      </c>
      <c r="C370" s="1476"/>
      <c r="D370" s="1476"/>
      <c r="E370" s="1476"/>
      <c r="F370" s="1476"/>
      <c r="G370" s="1476"/>
      <c r="H370" s="1476"/>
      <c r="I370" s="1476"/>
      <c r="J370" s="1476"/>
      <c r="K370" s="1476"/>
      <c r="L370" s="1476"/>
      <c r="M370" s="1476"/>
      <c r="N370" s="1476"/>
      <c r="O370" s="1476"/>
      <c r="P370" s="1467" t="s">
        <v>2519</v>
      </c>
      <c r="Q370" s="1467" t="s">
        <v>2855</v>
      </c>
      <c r="R370" s="1467" t="s">
        <v>2520</v>
      </c>
    </row>
    <row r="371" spans="1:18" ht="15">
      <c r="A371" s="58">
        <f>ROW()</f>
        <v>371</v>
      </c>
      <c r="C371" s="1467" t="s">
        <v>2521</v>
      </c>
      <c r="D371" s="1475" t="s">
        <v>2109</v>
      </c>
      <c r="E371" s="1475" t="s">
        <v>2458</v>
      </c>
      <c r="F371" s="1475" t="s">
        <v>2509</v>
      </c>
      <c r="G371" s="1475" t="s">
        <v>2865</v>
      </c>
      <c r="H371" s="1475" t="s">
        <v>2865</v>
      </c>
      <c r="I371" s="1475" t="s">
        <v>2865</v>
      </c>
      <c r="J371" s="1475" t="s">
        <v>2865</v>
      </c>
      <c r="K371" s="1475" t="s">
        <v>2865</v>
      </c>
      <c r="L371" s="1475" t="s">
        <v>2865</v>
      </c>
      <c r="M371" s="1475" t="s">
        <v>2865</v>
      </c>
      <c r="N371" s="1475" t="s">
        <v>2865</v>
      </c>
      <c r="O371" s="1475" t="s">
        <v>2126</v>
      </c>
      <c r="P371" s="1467" t="s">
        <v>2111</v>
      </c>
      <c r="Q371" s="1467"/>
      <c r="R371" s="1476"/>
    </row>
    <row r="372" spans="1:18" ht="15">
      <c r="A372" s="58">
        <f>ROW()</f>
        <v>372</v>
      </c>
      <c r="C372" s="1467" t="s">
        <v>2522</v>
      </c>
      <c r="D372" s="1475" t="s">
        <v>2109</v>
      </c>
      <c r="E372" s="1475" t="s">
        <v>2458</v>
      </c>
      <c r="F372" s="1475" t="s">
        <v>2509</v>
      </c>
      <c r="G372" s="1475" t="s">
        <v>2886</v>
      </c>
      <c r="H372" s="1475" t="s">
        <v>2865</v>
      </c>
      <c r="I372" s="1475" t="s">
        <v>2865</v>
      </c>
      <c r="J372" s="1475" t="s">
        <v>2865</v>
      </c>
      <c r="K372" s="1475" t="s">
        <v>2865</v>
      </c>
      <c r="L372" s="1475" t="s">
        <v>2865</v>
      </c>
      <c r="M372" s="1475" t="s">
        <v>2865</v>
      </c>
      <c r="N372" s="1475" t="s">
        <v>2865</v>
      </c>
      <c r="O372" s="1475" t="s">
        <v>2126</v>
      </c>
      <c r="P372" s="1467" t="s">
        <v>2111</v>
      </c>
      <c r="Q372" s="1467"/>
      <c r="R372" s="1476"/>
    </row>
    <row r="373" spans="1:18" ht="15">
      <c r="A373" s="58">
        <f>ROW()</f>
        <v>373</v>
      </c>
      <c r="C373" s="1467" t="s">
        <v>2523</v>
      </c>
      <c r="D373" s="1475" t="s">
        <v>2109</v>
      </c>
      <c r="E373" s="1475" t="s">
        <v>2458</v>
      </c>
      <c r="F373" s="1475" t="s">
        <v>2509</v>
      </c>
      <c r="G373" s="1475" t="s">
        <v>2886</v>
      </c>
      <c r="H373" s="1475" t="s">
        <v>2865</v>
      </c>
      <c r="I373" s="1475" t="s">
        <v>2865</v>
      </c>
      <c r="J373" s="1475" t="s">
        <v>2865</v>
      </c>
      <c r="K373" s="1475" t="s">
        <v>2865</v>
      </c>
      <c r="L373" s="1475" t="s">
        <v>2865</v>
      </c>
      <c r="M373" s="1475" t="s">
        <v>2865</v>
      </c>
      <c r="N373" s="1475" t="s">
        <v>2865</v>
      </c>
      <c r="O373" s="1475" t="s">
        <v>2126</v>
      </c>
      <c r="P373" s="1467" t="s">
        <v>2111</v>
      </c>
      <c r="Q373" s="1467"/>
      <c r="R373" s="1476"/>
    </row>
    <row r="374" spans="1:18" ht="15">
      <c r="A374" s="58">
        <f>ROW()</f>
        <v>374</v>
      </c>
      <c r="C374" s="1467" t="s">
        <v>2524</v>
      </c>
      <c r="D374" s="1475" t="s">
        <v>2109</v>
      </c>
      <c r="E374" s="1475" t="s">
        <v>2458</v>
      </c>
      <c r="F374" s="1475" t="s">
        <v>2509</v>
      </c>
      <c r="G374" s="1475" t="s">
        <v>2886</v>
      </c>
      <c r="H374" s="1475" t="s">
        <v>2880</v>
      </c>
      <c r="I374" s="1475" t="s">
        <v>2865</v>
      </c>
      <c r="J374" s="1475" t="s">
        <v>2865</v>
      </c>
      <c r="K374" s="1475" t="s">
        <v>2865</v>
      </c>
      <c r="L374" s="1475" t="s">
        <v>2865</v>
      </c>
      <c r="M374" s="1475" t="s">
        <v>2873</v>
      </c>
      <c r="N374" s="1475" t="s">
        <v>2865</v>
      </c>
      <c r="O374" s="1475" t="s">
        <v>2126</v>
      </c>
      <c r="P374" s="1467" t="s">
        <v>2111</v>
      </c>
      <c r="Q374" s="1467"/>
      <c r="R374" s="1476"/>
    </row>
    <row r="375" spans="1:18" ht="15">
      <c r="A375" s="58">
        <f>ROW()</f>
        <v>375</v>
      </c>
      <c r="C375" s="1467" t="s">
        <v>2525</v>
      </c>
      <c r="D375" s="1475" t="s">
        <v>2109</v>
      </c>
      <c r="E375" s="1475" t="s">
        <v>2458</v>
      </c>
      <c r="F375" s="1475" t="s">
        <v>2509</v>
      </c>
      <c r="G375" s="1475" t="s">
        <v>3070</v>
      </c>
      <c r="H375" s="1475" t="s">
        <v>2889</v>
      </c>
      <c r="I375" s="1475" t="s">
        <v>2865</v>
      </c>
      <c r="J375" s="1475" t="s">
        <v>2865</v>
      </c>
      <c r="K375" s="1475" t="s">
        <v>2865</v>
      </c>
      <c r="L375" s="1475" t="s">
        <v>2865</v>
      </c>
      <c r="M375" s="1475" t="s">
        <v>2865</v>
      </c>
      <c r="N375" s="1475" t="s">
        <v>2865</v>
      </c>
      <c r="O375" s="1475" t="s">
        <v>2126</v>
      </c>
      <c r="P375" s="1467" t="s">
        <v>2111</v>
      </c>
      <c r="Q375" s="1467"/>
      <c r="R375" s="1476"/>
    </row>
    <row r="376" spans="1:18" ht="15">
      <c r="A376" s="58">
        <f>ROW()</f>
        <v>376</v>
      </c>
      <c r="C376" s="1467" t="s">
        <v>2526</v>
      </c>
      <c r="D376" s="1475" t="s">
        <v>2109</v>
      </c>
      <c r="E376" s="1475" t="s">
        <v>2458</v>
      </c>
      <c r="F376" s="1475" t="s">
        <v>2509</v>
      </c>
      <c r="G376" s="1475" t="s">
        <v>2865</v>
      </c>
      <c r="H376" s="1475" t="s">
        <v>3033</v>
      </c>
      <c r="I376" s="1475" t="s">
        <v>2865</v>
      </c>
      <c r="J376" s="1475" t="s">
        <v>2865</v>
      </c>
      <c r="K376" s="1475" t="s">
        <v>2865</v>
      </c>
      <c r="L376" s="1475" t="s">
        <v>2865</v>
      </c>
      <c r="M376" s="1475" t="s">
        <v>2865</v>
      </c>
      <c r="N376" s="1475" t="s">
        <v>2865</v>
      </c>
      <c r="O376" s="1475" t="s">
        <v>2146</v>
      </c>
      <c r="P376" s="1467" t="s">
        <v>2527</v>
      </c>
      <c r="Q376" s="1467" t="s">
        <v>2824</v>
      </c>
      <c r="R376" s="1467" t="s">
        <v>2528</v>
      </c>
    </row>
    <row r="377" spans="1:18" ht="15">
      <c r="A377" s="58">
        <f>ROW()</f>
        <v>377</v>
      </c>
      <c r="C377" s="1476"/>
      <c r="D377" s="1476"/>
      <c r="E377" s="1476"/>
      <c r="F377" s="1476"/>
      <c r="G377" s="1476"/>
      <c r="H377" s="1476"/>
      <c r="I377" s="1476"/>
      <c r="J377" s="1476"/>
      <c r="K377" s="1476"/>
      <c r="L377" s="1476"/>
      <c r="M377" s="1476"/>
      <c r="N377" s="1476"/>
      <c r="O377" s="1476"/>
      <c r="P377" s="1467" t="s">
        <v>2529</v>
      </c>
      <c r="Q377" s="1467" t="s">
        <v>2823</v>
      </c>
      <c r="R377" s="1467" t="s">
        <v>2530</v>
      </c>
    </row>
    <row r="378" spans="1:18" ht="60">
      <c r="A378" s="58">
        <f>ROW()</f>
        <v>378</v>
      </c>
      <c r="C378" s="1476"/>
      <c r="D378" s="1476"/>
      <c r="E378" s="1476"/>
      <c r="F378" s="1476"/>
      <c r="G378" s="1476"/>
      <c r="H378" s="1476"/>
      <c r="I378" s="1476"/>
      <c r="J378" s="1476"/>
      <c r="K378" s="1476"/>
      <c r="L378" s="1476"/>
      <c r="M378" s="1476"/>
      <c r="N378" s="1476"/>
      <c r="O378" s="1476"/>
      <c r="P378" s="1467" t="s">
        <v>2531</v>
      </c>
      <c r="Q378" s="1467" t="s">
        <v>2824</v>
      </c>
      <c r="R378" s="1467" t="s">
        <v>2449</v>
      </c>
    </row>
    <row r="379" spans="1:18" ht="15">
      <c r="A379" s="58">
        <f>ROW()</f>
        <v>379</v>
      </c>
      <c r="C379" s="1467" t="s">
        <v>2532</v>
      </c>
      <c r="D379" s="1475" t="s">
        <v>2109</v>
      </c>
      <c r="E379" s="1475" t="s">
        <v>2458</v>
      </c>
      <c r="F379" s="1475" t="s">
        <v>2509</v>
      </c>
      <c r="G379" s="1475" t="s">
        <v>2865</v>
      </c>
      <c r="H379" s="1475" t="s">
        <v>2865</v>
      </c>
      <c r="I379" s="1475" t="s">
        <v>2865</v>
      </c>
      <c r="J379" s="1475" t="s">
        <v>2865</v>
      </c>
      <c r="K379" s="1475" t="s">
        <v>2865</v>
      </c>
      <c r="L379" s="1475" t="s">
        <v>2865</v>
      </c>
      <c r="M379" s="1475" t="s">
        <v>2865</v>
      </c>
      <c r="N379" s="1475" t="s">
        <v>2865</v>
      </c>
      <c r="O379" s="1475" t="s">
        <v>2126</v>
      </c>
      <c r="P379" s="1476"/>
      <c r="Q379" s="1467"/>
      <c r="R379" s="1476"/>
    </row>
    <row r="380" spans="1:18" ht="15">
      <c r="A380" s="58">
        <f>ROW()</f>
        <v>380</v>
      </c>
      <c r="C380" s="1467" t="s">
        <v>2533</v>
      </c>
      <c r="D380" s="1475" t="s">
        <v>2109</v>
      </c>
      <c r="E380" s="1475" t="s">
        <v>2458</v>
      </c>
      <c r="F380" s="1475" t="s">
        <v>2509</v>
      </c>
      <c r="G380" s="1475" t="s">
        <v>2865</v>
      </c>
      <c r="H380" s="1475" t="s">
        <v>2865</v>
      </c>
      <c r="I380" s="1475" t="s">
        <v>2865</v>
      </c>
      <c r="J380" s="1475" t="s">
        <v>2865</v>
      </c>
      <c r="K380" s="1475" t="s">
        <v>2865</v>
      </c>
      <c r="L380" s="1475" t="s">
        <v>2865</v>
      </c>
      <c r="M380" s="1475" t="s">
        <v>2865</v>
      </c>
      <c r="N380" s="1475" t="s">
        <v>2865</v>
      </c>
      <c r="O380" s="1475" t="s">
        <v>2126</v>
      </c>
      <c r="P380" s="1476"/>
      <c r="Q380" s="1467"/>
      <c r="R380" s="1476"/>
    </row>
    <row r="381" spans="1:18" ht="15">
      <c r="A381" s="58">
        <f>ROW()</f>
        <v>381</v>
      </c>
      <c r="C381" s="1467" t="s">
        <v>2534</v>
      </c>
      <c r="D381" s="1475" t="s">
        <v>2109</v>
      </c>
      <c r="E381" s="1475" t="s">
        <v>2458</v>
      </c>
      <c r="F381" s="1475" t="s">
        <v>2509</v>
      </c>
      <c r="G381" s="1475" t="s">
        <v>2865</v>
      </c>
      <c r="H381" s="1475" t="s">
        <v>2865</v>
      </c>
      <c r="I381" s="1475" t="s">
        <v>2865</v>
      </c>
      <c r="J381" s="1475" t="s">
        <v>2865</v>
      </c>
      <c r="K381" s="1475" t="s">
        <v>2865</v>
      </c>
      <c r="L381" s="1475" t="s">
        <v>2865</v>
      </c>
      <c r="M381" s="1475" t="s">
        <v>2865</v>
      </c>
      <c r="N381" s="1475" t="s">
        <v>2865</v>
      </c>
      <c r="O381" s="1475" t="s">
        <v>2126</v>
      </c>
      <c r="P381" s="1476"/>
      <c r="Q381" s="1467"/>
      <c r="R381" s="1476"/>
    </row>
    <row r="382" spans="1:18" ht="15">
      <c r="A382" s="58">
        <f>ROW()</f>
        <v>382</v>
      </c>
      <c r="C382" s="1467" t="s">
        <v>2535</v>
      </c>
      <c r="D382" s="1475" t="s">
        <v>2109</v>
      </c>
      <c r="E382" s="1475" t="s">
        <v>2458</v>
      </c>
      <c r="F382" s="1475" t="s">
        <v>2509</v>
      </c>
      <c r="G382" s="1475" t="s">
        <v>2865</v>
      </c>
      <c r="H382" s="1475" t="s">
        <v>2865</v>
      </c>
      <c r="I382" s="1475" t="s">
        <v>2865</v>
      </c>
      <c r="J382" s="1475" t="s">
        <v>2865</v>
      </c>
      <c r="K382" s="1475" t="s">
        <v>2865</v>
      </c>
      <c r="L382" s="1475" t="s">
        <v>2865</v>
      </c>
      <c r="M382" s="1475" t="s">
        <v>2865</v>
      </c>
      <c r="N382" s="1475" t="s">
        <v>2865</v>
      </c>
      <c r="O382" s="1475" t="s">
        <v>2126</v>
      </c>
      <c r="P382" s="1476"/>
      <c r="Q382" s="1467"/>
      <c r="R382" s="1476"/>
    </row>
    <row r="383" spans="1:18" ht="15">
      <c r="A383" s="58">
        <f>ROW()</f>
        <v>383</v>
      </c>
      <c r="C383" s="1467" t="s">
        <v>2536</v>
      </c>
      <c r="D383" s="1475" t="s">
        <v>2109</v>
      </c>
      <c r="E383" s="1475" t="s">
        <v>2458</v>
      </c>
      <c r="F383" s="1475" t="s">
        <v>2509</v>
      </c>
      <c r="G383" s="1475" t="s">
        <v>2910</v>
      </c>
      <c r="H383" s="1475" t="s">
        <v>2865</v>
      </c>
      <c r="I383" s="1475" t="s">
        <v>2865</v>
      </c>
      <c r="J383" s="1475" t="s">
        <v>2865</v>
      </c>
      <c r="K383" s="1475" t="s">
        <v>2865</v>
      </c>
      <c r="L383" s="1475" t="s">
        <v>2865</v>
      </c>
      <c r="M383" s="1475" t="s">
        <v>2865</v>
      </c>
      <c r="N383" s="1475" t="s">
        <v>2865</v>
      </c>
      <c r="O383" s="1475" t="s">
        <v>2123</v>
      </c>
      <c r="P383" s="1467" t="s">
        <v>2111</v>
      </c>
      <c r="Q383" s="1467"/>
      <c r="R383" s="1476"/>
    </row>
    <row r="384" spans="1:18" ht="15">
      <c r="A384" s="58">
        <f>ROW()</f>
        <v>384</v>
      </c>
      <c r="C384" s="1467" t="s">
        <v>2537</v>
      </c>
      <c r="D384" s="1475" t="s">
        <v>2109</v>
      </c>
      <c r="E384" s="1475" t="s">
        <v>2458</v>
      </c>
      <c r="F384" s="1475" t="s">
        <v>2509</v>
      </c>
      <c r="G384" s="1475" t="s">
        <v>2880</v>
      </c>
      <c r="H384" s="1475" t="s">
        <v>2865</v>
      </c>
      <c r="I384" s="1475" t="s">
        <v>2865</v>
      </c>
      <c r="J384" s="1475" t="s">
        <v>2865</v>
      </c>
      <c r="K384" s="1475" t="s">
        <v>2865</v>
      </c>
      <c r="L384" s="1475" t="s">
        <v>2865</v>
      </c>
      <c r="M384" s="1475" t="s">
        <v>2865</v>
      </c>
      <c r="N384" s="1475" t="s">
        <v>2865</v>
      </c>
      <c r="O384" s="1475" t="s">
        <v>2126</v>
      </c>
      <c r="P384" s="1467" t="s">
        <v>2111</v>
      </c>
      <c r="Q384" s="1467"/>
      <c r="R384" s="1476"/>
    </row>
    <row r="385" spans="1:18" ht="15">
      <c r="A385" s="58">
        <f>ROW()</f>
        <v>385</v>
      </c>
      <c r="C385" s="1467" t="s">
        <v>2538</v>
      </c>
      <c r="D385" s="1475" t="s">
        <v>2109</v>
      </c>
      <c r="E385" s="1475" t="s">
        <v>2458</v>
      </c>
      <c r="F385" s="1475" t="s">
        <v>2509</v>
      </c>
      <c r="G385" s="1475" t="s">
        <v>2880</v>
      </c>
      <c r="H385" s="1475" t="s">
        <v>2865</v>
      </c>
      <c r="I385" s="1475" t="s">
        <v>2865</v>
      </c>
      <c r="J385" s="1475" t="s">
        <v>2865</v>
      </c>
      <c r="K385" s="1475" t="s">
        <v>2865</v>
      </c>
      <c r="L385" s="1475" t="s">
        <v>2865</v>
      </c>
      <c r="M385" s="1475" t="s">
        <v>2865</v>
      </c>
      <c r="N385" s="1475" t="s">
        <v>2865</v>
      </c>
      <c r="O385" s="1475" t="s">
        <v>2126</v>
      </c>
      <c r="P385" s="1467" t="s">
        <v>2111</v>
      </c>
      <c r="Q385" s="1467"/>
      <c r="R385" s="1476"/>
    </row>
    <row r="386" spans="1:18" ht="15">
      <c r="A386" s="58">
        <f>ROW()</f>
        <v>386</v>
      </c>
      <c r="C386" s="1467" t="s">
        <v>2539</v>
      </c>
      <c r="D386" s="1475" t="s">
        <v>2109</v>
      </c>
      <c r="E386" s="1475" t="s">
        <v>2458</v>
      </c>
      <c r="F386" s="1475" t="s">
        <v>2509</v>
      </c>
      <c r="G386" s="1475" t="s">
        <v>3070</v>
      </c>
      <c r="H386" s="1475" t="s">
        <v>2865</v>
      </c>
      <c r="I386" s="1475" t="s">
        <v>2865</v>
      </c>
      <c r="J386" s="1475" t="s">
        <v>2865</v>
      </c>
      <c r="K386" s="1475" t="s">
        <v>2865</v>
      </c>
      <c r="L386" s="1475" t="s">
        <v>2865</v>
      </c>
      <c r="M386" s="1475" t="s">
        <v>2865</v>
      </c>
      <c r="N386" s="1475" t="s">
        <v>2865</v>
      </c>
      <c r="O386" s="1475" t="s">
        <v>2126</v>
      </c>
      <c r="P386" s="1467" t="s">
        <v>2111</v>
      </c>
      <c r="Q386" s="1467"/>
      <c r="R386" s="1476"/>
    </row>
    <row r="387" spans="1:18" ht="15">
      <c r="A387" s="58">
        <f>ROW()</f>
        <v>387</v>
      </c>
      <c r="C387" s="1467" t="s">
        <v>2540</v>
      </c>
      <c r="D387" s="1475" t="s">
        <v>2109</v>
      </c>
      <c r="E387" s="1475" t="s">
        <v>2458</v>
      </c>
      <c r="F387" s="1475" t="s">
        <v>2509</v>
      </c>
      <c r="G387" s="1475" t="s">
        <v>2911</v>
      </c>
      <c r="H387" s="1475" t="s">
        <v>2865</v>
      </c>
      <c r="I387" s="1475" t="s">
        <v>2865</v>
      </c>
      <c r="J387" s="1475" t="s">
        <v>2865</v>
      </c>
      <c r="K387" s="1475" t="s">
        <v>2865</v>
      </c>
      <c r="L387" s="1475" t="s">
        <v>2865</v>
      </c>
      <c r="M387" s="1475" t="s">
        <v>2865</v>
      </c>
      <c r="N387" s="1475" t="s">
        <v>2865</v>
      </c>
      <c r="O387" s="1475" t="s">
        <v>2126</v>
      </c>
      <c r="P387" s="1467" t="s">
        <v>2111</v>
      </c>
      <c r="Q387" s="1467"/>
      <c r="R387" s="1476"/>
    </row>
    <row r="388" spans="1:18" ht="15">
      <c r="A388" s="58">
        <f>ROW()</f>
        <v>388</v>
      </c>
      <c r="C388" s="1477"/>
      <c r="D388" s="1477"/>
      <c r="E388" s="1477"/>
      <c r="F388" s="1477"/>
      <c r="G388" s="1477"/>
      <c r="H388" s="1477"/>
      <c r="I388" s="1477"/>
      <c r="J388" s="1477"/>
      <c r="K388" s="1477"/>
      <c r="L388" s="1477"/>
      <c r="M388" s="1477"/>
      <c r="N388" s="1477"/>
      <c r="O388" s="1477"/>
      <c r="P388" s="1477"/>
      <c r="Q388" s="1477"/>
      <c r="R388" s="1477"/>
    </row>
    <row r="389" spans="1:18" ht="45">
      <c r="A389" s="58">
        <f>ROW()</f>
        <v>389</v>
      </c>
      <c r="C389" s="1467" t="s">
        <v>83</v>
      </c>
      <c r="D389" s="1475" t="s">
        <v>2092</v>
      </c>
      <c r="E389" s="1475" t="s">
        <v>85</v>
      </c>
      <c r="F389" s="1475" t="s">
        <v>2093</v>
      </c>
      <c r="G389" s="1475" t="s">
        <v>2094</v>
      </c>
      <c r="H389" s="1475" t="s">
        <v>2095</v>
      </c>
      <c r="I389" s="1475" t="s">
        <v>2096</v>
      </c>
      <c r="J389" s="1475" t="s">
        <v>2097</v>
      </c>
      <c r="K389" s="1475" t="s">
        <v>2098</v>
      </c>
      <c r="L389" s="1475" t="s">
        <v>2099</v>
      </c>
      <c r="M389" s="1475" t="s">
        <v>2100</v>
      </c>
      <c r="N389" s="1475" t="s">
        <v>2101</v>
      </c>
      <c r="O389" s="1475" t="s">
        <v>2102</v>
      </c>
      <c r="P389" s="1467" t="s">
        <v>2103</v>
      </c>
      <c r="Q389" s="1467" t="s">
        <v>2104</v>
      </c>
      <c r="R389" s="1467" t="s">
        <v>2105</v>
      </c>
    </row>
    <row r="390" spans="1:18" ht="30">
      <c r="A390" s="58">
        <f>ROW()</f>
        <v>390</v>
      </c>
      <c r="C390" s="1469" t="s">
        <v>84</v>
      </c>
      <c r="D390" s="1467"/>
      <c r="E390" s="1470" t="s">
        <v>2458</v>
      </c>
      <c r="F390" s="1470" t="s">
        <v>2541</v>
      </c>
      <c r="G390" s="1470" t="s">
        <v>3080</v>
      </c>
      <c r="H390" s="1470" t="s">
        <v>3117</v>
      </c>
      <c r="I390" s="1470" t="s">
        <v>2865</v>
      </c>
      <c r="J390" s="1470" t="s">
        <v>2865</v>
      </c>
      <c r="K390" s="1470" t="s">
        <v>2865</v>
      </c>
      <c r="L390" s="1470" t="s">
        <v>2865</v>
      </c>
      <c r="M390" s="1470" t="s">
        <v>2107</v>
      </c>
      <c r="N390" s="1470" t="s">
        <v>2107</v>
      </c>
      <c r="O390" s="1467"/>
      <c r="P390" s="1467"/>
      <c r="Q390" s="1467"/>
      <c r="R390" s="1467"/>
    </row>
    <row r="391" spans="1:18" ht="15">
      <c r="A391" s="58">
        <f>ROW()</f>
        <v>391</v>
      </c>
      <c r="C391" s="1467" t="s">
        <v>2542</v>
      </c>
      <c r="D391" s="1475" t="s">
        <v>2109</v>
      </c>
      <c r="E391" s="1475" t="s">
        <v>2458</v>
      </c>
      <c r="F391" s="1475" t="s">
        <v>2541</v>
      </c>
      <c r="G391" s="1475" t="s">
        <v>3118</v>
      </c>
      <c r="H391" s="1475" t="s">
        <v>2865</v>
      </c>
      <c r="I391" s="1475" t="s">
        <v>2865</v>
      </c>
      <c r="J391" s="1475" t="s">
        <v>2865</v>
      </c>
      <c r="K391" s="1475" t="s">
        <v>2865</v>
      </c>
      <c r="L391" s="1475" t="s">
        <v>2865</v>
      </c>
      <c r="M391" s="1475" t="s">
        <v>2865</v>
      </c>
      <c r="N391" s="1475" t="s">
        <v>2865</v>
      </c>
      <c r="O391" s="1475" t="s">
        <v>2123</v>
      </c>
      <c r="P391" s="1467" t="s">
        <v>2111</v>
      </c>
      <c r="Q391" s="1467"/>
      <c r="R391" s="1476"/>
    </row>
    <row r="392" spans="1:18" ht="15">
      <c r="A392" s="58">
        <f>ROW()</f>
        <v>392</v>
      </c>
      <c r="C392" s="1467" t="s">
        <v>2543</v>
      </c>
      <c r="D392" s="1475" t="s">
        <v>2109</v>
      </c>
      <c r="E392" s="1475" t="s">
        <v>2458</v>
      </c>
      <c r="F392" s="1475" t="s">
        <v>2541</v>
      </c>
      <c r="G392" s="1475" t="s">
        <v>3119</v>
      </c>
      <c r="H392" s="1475" t="s">
        <v>3120</v>
      </c>
      <c r="I392" s="1475" t="s">
        <v>2865</v>
      </c>
      <c r="J392" s="1475" t="s">
        <v>2865</v>
      </c>
      <c r="K392" s="1475" t="s">
        <v>2865</v>
      </c>
      <c r="L392" s="1475" t="s">
        <v>2865</v>
      </c>
      <c r="M392" s="1475" t="s">
        <v>2865</v>
      </c>
      <c r="N392" s="1475" t="s">
        <v>2865</v>
      </c>
      <c r="O392" s="1475" t="s">
        <v>2123</v>
      </c>
      <c r="P392" s="1467" t="s">
        <v>2111</v>
      </c>
      <c r="Q392" s="1467"/>
      <c r="R392" s="1476"/>
    </row>
    <row r="393" spans="1:18" ht="15">
      <c r="A393" s="58">
        <f>ROW()</f>
        <v>393</v>
      </c>
      <c r="C393" s="1467" t="s">
        <v>2544</v>
      </c>
      <c r="D393" s="1475" t="s">
        <v>2109</v>
      </c>
      <c r="E393" s="1475" t="s">
        <v>2458</v>
      </c>
      <c r="F393" s="1475" t="s">
        <v>2541</v>
      </c>
      <c r="G393" s="1475" t="s">
        <v>2896</v>
      </c>
      <c r="H393" s="1475" t="s">
        <v>2865</v>
      </c>
      <c r="I393" s="1475" t="s">
        <v>2865</v>
      </c>
      <c r="J393" s="1475" t="s">
        <v>2865</v>
      </c>
      <c r="K393" s="1475" t="s">
        <v>2865</v>
      </c>
      <c r="L393" s="1475" t="s">
        <v>2865</v>
      </c>
      <c r="M393" s="1475" t="s">
        <v>2865</v>
      </c>
      <c r="N393" s="1475" t="s">
        <v>2865</v>
      </c>
      <c r="O393" s="1475" t="s">
        <v>2123</v>
      </c>
      <c r="P393" s="1467" t="s">
        <v>2111</v>
      </c>
      <c r="Q393" s="1467"/>
      <c r="R393" s="1476"/>
    </row>
    <row r="394" spans="1:18" ht="15">
      <c r="A394" s="58">
        <f>ROW()</f>
        <v>394</v>
      </c>
      <c r="C394" s="1467" t="s">
        <v>2545</v>
      </c>
      <c r="D394" s="1475" t="s">
        <v>2109</v>
      </c>
      <c r="E394" s="1475" t="s">
        <v>2458</v>
      </c>
      <c r="F394" s="1475" t="s">
        <v>2541</v>
      </c>
      <c r="G394" s="1475" t="s">
        <v>2989</v>
      </c>
      <c r="H394" s="1475" t="s">
        <v>3121</v>
      </c>
      <c r="I394" s="1475" t="s">
        <v>2865</v>
      </c>
      <c r="J394" s="1475" t="s">
        <v>2865</v>
      </c>
      <c r="K394" s="1475" t="s">
        <v>2865</v>
      </c>
      <c r="L394" s="1475" t="s">
        <v>2865</v>
      </c>
      <c r="M394" s="1475" t="s">
        <v>2865</v>
      </c>
      <c r="N394" s="1475" t="s">
        <v>2865</v>
      </c>
      <c r="O394" s="1475" t="s">
        <v>2126</v>
      </c>
      <c r="P394" s="1467" t="s">
        <v>2111</v>
      </c>
      <c r="Q394" s="1467"/>
      <c r="R394" s="1476"/>
    </row>
    <row r="395" spans="1:18" ht="15">
      <c r="A395" s="58">
        <f>ROW()</f>
        <v>395</v>
      </c>
      <c r="C395" s="1467" t="s">
        <v>2546</v>
      </c>
      <c r="D395" s="1475" t="s">
        <v>2109</v>
      </c>
      <c r="E395" s="1475" t="s">
        <v>2458</v>
      </c>
      <c r="F395" s="1475" t="s">
        <v>2541</v>
      </c>
      <c r="G395" s="1475" t="s">
        <v>3059</v>
      </c>
      <c r="H395" s="1475" t="s">
        <v>2865</v>
      </c>
      <c r="I395" s="1475" t="s">
        <v>2865</v>
      </c>
      <c r="J395" s="1475" t="s">
        <v>2865</v>
      </c>
      <c r="K395" s="1475" t="s">
        <v>2865</v>
      </c>
      <c r="L395" s="1475" t="s">
        <v>2865</v>
      </c>
      <c r="M395" s="1475" t="s">
        <v>2865</v>
      </c>
      <c r="N395" s="1475" t="s">
        <v>2865</v>
      </c>
      <c r="O395" s="1475" t="s">
        <v>2126</v>
      </c>
      <c r="P395" s="1467" t="s">
        <v>2111</v>
      </c>
      <c r="Q395" s="1467"/>
      <c r="R395" s="1476"/>
    </row>
    <row r="396" spans="1:18" ht="15">
      <c r="A396" s="58">
        <f>ROW()</f>
        <v>396</v>
      </c>
      <c r="C396" s="1467" t="s">
        <v>2547</v>
      </c>
      <c r="D396" s="1475" t="s">
        <v>2109</v>
      </c>
      <c r="E396" s="1475" t="s">
        <v>2458</v>
      </c>
      <c r="F396" s="1475" t="s">
        <v>2541</v>
      </c>
      <c r="G396" s="1475" t="s">
        <v>3122</v>
      </c>
      <c r="H396" s="1475" t="s">
        <v>2865</v>
      </c>
      <c r="I396" s="1475" t="s">
        <v>2865</v>
      </c>
      <c r="J396" s="1475" t="s">
        <v>2865</v>
      </c>
      <c r="K396" s="1475" t="s">
        <v>2865</v>
      </c>
      <c r="L396" s="1475" t="s">
        <v>2865</v>
      </c>
      <c r="M396" s="1475" t="s">
        <v>2865</v>
      </c>
      <c r="N396" s="1475" t="s">
        <v>2865</v>
      </c>
      <c r="O396" s="1475" t="s">
        <v>2123</v>
      </c>
      <c r="P396" s="1467" t="s">
        <v>2111</v>
      </c>
      <c r="Q396" s="1467"/>
      <c r="R396" s="1476"/>
    </row>
    <row r="397" spans="1:18" ht="15">
      <c r="A397" s="58">
        <f>ROW()</f>
        <v>397</v>
      </c>
      <c r="C397" s="1467" t="s">
        <v>2548</v>
      </c>
      <c r="D397" s="1475" t="s">
        <v>2109</v>
      </c>
      <c r="E397" s="1475" t="s">
        <v>2458</v>
      </c>
      <c r="F397" s="1475" t="s">
        <v>2541</v>
      </c>
      <c r="G397" s="1475" t="s">
        <v>3123</v>
      </c>
      <c r="H397" s="1475" t="s">
        <v>2865</v>
      </c>
      <c r="I397" s="1475" t="s">
        <v>2865</v>
      </c>
      <c r="J397" s="1475" t="s">
        <v>2865</v>
      </c>
      <c r="K397" s="1475" t="s">
        <v>2865</v>
      </c>
      <c r="L397" s="1475" t="s">
        <v>2865</v>
      </c>
      <c r="M397" s="1475" t="s">
        <v>2865</v>
      </c>
      <c r="N397" s="1475" t="s">
        <v>2865</v>
      </c>
      <c r="O397" s="1475" t="s">
        <v>2123</v>
      </c>
      <c r="P397" s="1467" t="s">
        <v>2111</v>
      </c>
      <c r="Q397" s="1467"/>
      <c r="R397" s="1476"/>
    </row>
    <row r="398" spans="1:18" ht="15">
      <c r="A398" s="58">
        <f>ROW()</f>
        <v>398</v>
      </c>
      <c r="C398" s="1467" t="s">
        <v>2549</v>
      </c>
      <c r="D398" s="1475" t="s">
        <v>2109</v>
      </c>
      <c r="E398" s="1475" t="s">
        <v>2458</v>
      </c>
      <c r="F398" s="1475" t="s">
        <v>2541</v>
      </c>
      <c r="G398" s="1475" t="s">
        <v>3117</v>
      </c>
      <c r="H398" s="1475" t="s">
        <v>3124</v>
      </c>
      <c r="I398" s="1475" t="s">
        <v>2865</v>
      </c>
      <c r="J398" s="1475" t="s">
        <v>2865</v>
      </c>
      <c r="K398" s="1475" t="s">
        <v>2865</v>
      </c>
      <c r="L398" s="1475" t="s">
        <v>2865</v>
      </c>
      <c r="M398" s="1475" t="s">
        <v>2865</v>
      </c>
      <c r="N398" s="1475" t="s">
        <v>2865</v>
      </c>
      <c r="O398" s="1475" t="s">
        <v>2110</v>
      </c>
      <c r="P398" s="1467" t="s">
        <v>2111</v>
      </c>
      <c r="Q398" s="1467"/>
      <c r="R398" s="1476"/>
    </row>
    <row r="399" spans="1:18" ht="90">
      <c r="A399" s="58">
        <f>ROW()</f>
        <v>399</v>
      </c>
      <c r="C399" s="1476"/>
      <c r="D399" s="1476"/>
      <c r="E399" s="1476"/>
      <c r="F399" s="1476"/>
      <c r="G399" s="1476"/>
      <c r="H399" s="1476"/>
      <c r="I399" s="1476"/>
      <c r="J399" s="1476"/>
      <c r="K399" s="1476"/>
      <c r="L399" s="1476"/>
      <c r="M399" s="1476"/>
      <c r="N399" s="1476"/>
      <c r="O399" s="1476"/>
      <c r="P399" s="1467" t="s">
        <v>2550</v>
      </c>
      <c r="Q399" s="1467" t="s">
        <v>3125</v>
      </c>
      <c r="R399" s="1467" t="s">
        <v>2551</v>
      </c>
    </row>
    <row r="400" spans="1:18" ht="15">
      <c r="A400" s="58">
        <f>ROW()</f>
        <v>400</v>
      </c>
      <c r="C400" s="1467" t="s">
        <v>2552</v>
      </c>
      <c r="D400" s="1475" t="s">
        <v>2109</v>
      </c>
      <c r="E400" s="1475" t="s">
        <v>2458</v>
      </c>
      <c r="F400" s="1475" t="s">
        <v>2541</v>
      </c>
      <c r="G400" s="1475" t="s">
        <v>3126</v>
      </c>
      <c r="H400" s="1475" t="s">
        <v>3127</v>
      </c>
      <c r="I400" s="1475" t="s">
        <v>2865</v>
      </c>
      <c r="J400" s="1475" t="s">
        <v>2865</v>
      </c>
      <c r="K400" s="1475" t="s">
        <v>2865</v>
      </c>
      <c r="L400" s="1475" t="s">
        <v>2865</v>
      </c>
      <c r="M400" s="1475" t="s">
        <v>2865</v>
      </c>
      <c r="N400" s="1475" t="s">
        <v>2865</v>
      </c>
      <c r="O400" s="1475" t="s">
        <v>2110</v>
      </c>
      <c r="P400" s="1467" t="s">
        <v>2111</v>
      </c>
      <c r="Q400" s="1467"/>
      <c r="R400" s="1476"/>
    </row>
    <row r="401" spans="1:18" ht="90">
      <c r="A401" s="58">
        <f>ROW()</f>
        <v>401</v>
      </c>
      <c r="C401" s="1476"/>
      <c r="D401" s="1476"/>
      <c r="E401" s="1476"/>
      <c r="F401" s="1476"/>
      <c r="G401" s="1476"/>
      <c r="H401" s="1476"/>
      <c r="I401" s="1476"/>
      <c r="J401" s="1476"/>
      <c r="K401" s="1476"/>
      <c r="L401" s="1476"/>
      <c r="M401" s="1476"/>
      <c r="N401" s="1476"/>
      <c r="O401" s="1476"/>
      <c r="P401" s="1467" t="s">
        <v>2553</v>
      </c>
      <c r="Q401" s="1467" t="s">
        <v>3125</v>
      </c>
      <c r="R401" s="1467" t="s">
        <v>2551</v>
      </c>
    </row>
    <row r="402" spans="1:18" ht="60">
      <c r="A402" s="58">
        <f>ROW()</f>
        <v>402</v>
      </c>
      <c r="C402" s="1476"/>
      <c r="D402" s="1476"/>
      <c r="E402" s="1476"/>
      <c r="F402" s="1476"/>
      <c r="G402" s="1476"/>
      <c r="H402" s="1476"/>
      <c r="I402" s="1476"/>
      <c r="J402" s="1476"/>
      <c r="K402" s="1476"/>
      <c r="L402" s="1476"/>
      <c r="M402" s="1476"/>
      <c r="N402" s="1476"/>
      <c r="O402" s="1476"/>
      <c r="P402" s="1467" t="s">
        <v>2554</v>
      </c>
      <c r="Q402" s="1467" t="s">
        <v>3128</v>
      </c>
      <c r="R402" s="1467" t="s">
        <v>2555</v>
      </c>
    </row>
    <row r="403" spans="1:18" ht="15">
      <c r="A403" s="58">
        <f>ROW()</f>
        <v>403</v>
      </c>
      <c r="C403" s="1467" t="s">
        <v>2556</v>
      </c>
      <c r="D403" s="1475" t="s">
        <v>2109</v>
      </c>
      <c r="E403" s="1475" t="s">
        <v>2458</v>
      </c>
      <c r="F403" s="1475" t="s">
        <v>2541</v>
      </c>
      <c r="G403" s="1475" t="s">
        <v>3129</v>
      </c>
      <c r="H403" s="1475" t="s">
        <v>2865</v>
      </c>
      <c r="I403" s="1475" t="s">
        <v>2865</v>
      </c>
      <c r="J403" s="1475" t="s">
        <v>2865</v>
      </c>
      <c r="K403" s="1475" t="s">
        <v>2865</v>
      </c>
      <c r="L403" s="1475" t="s">
        <v>2865</v>
      </c>
      <c r="M403" s="1475" t="s">
        <v>2865</v>
      </c>
      <c r="N403" s="1475" t="s">
        <v>2865</v>
      </c>
      <c r="O403" s="1475" t="s">
        <v>2123</v>
      </c>
      <c r="P403" s="1467" t="s">
        <v>2111</v>
      </c>
      <c r="Q403" s="1467"/>
      <c r="R403" s="1476"/>
    </row>
    <row r="404" spans="1:18" ht="15">
      <c r="A404" s="58">
        <f>ROW()</f>
        <v>404</v>
      </c>
      <c r="C404" s="1467" t="s">
        <v>2557</v>
      </c>
      <c r="D404" s="1475" t="s">
        <v>2109</v>
      </c>
      <c r="E404" s="1475" t="s">
        <v>2458</v>
      </c>
      <c r="F404" s="1475" t="s">
        <v>2541</v>
      </c>
      <c r="G404" s="1475" t="s">
        <v>2933</v>
      </c>
      <c r="H404" s="1475" t="s">
        <v>2865</v>
      </c>
      <c r="I404" s="1475" t="s">
        <v>2865</v>
      </c>
      <c r="J404" s="1475" t="s">
        <v>2865</v>
      </c>
      <c r="K404" s="1475" t="s">
        <v>2865</v>
      </c>
      <c r="L404" s="1475" t="s">
        <v>2865</v>
      </c>
      <c r="M404" s="1475" t="s">
        <v>2865</v>
      </c>
      <c r="N404" s="1475" t="s">
        <v>2865</v>
      </c>
      <c r="O404" s="1475" t="s">
        <v>2123</v>
      </c>
      <c r="P404" s="1467" t="s">
        <v>2111</v>
      </c>
      <c r="Q404" s="1467"/>
      <c r="R404" s="1476"/>
    </row>
    <row r="405" spans="1:18" ht="15">
      <c r="A405" s="58">
        <f>ROW()</f>
        <v>405</v>
      </c>
      <c r="C405" s="1467" t="s">
        <v>2558</v>
      </c>
      <c r="D405" s="1475" t="s">
        <v>2109</v>
      </c>
      <c r="E405" s="1475" t="s">
        <v>2458</v>
      </c>
      <c r="F405" s="1475" t="s">
        <v>2541</v>
      </c>
      <c r="G405" s="1475" t="s">
        <v>3130</v>
      </c>
      <c r="H405" s="1475" t="s">
        <v>2865</v>
      </c>
      <c r="I405" s="1475" t="s">
        <v>2865</v>
      </c>
      <c r="J405" s="1475" t="s">
        <v>2865</v>
      </c>
      <c r="K405" s="1475" t="s">
        <v>2865</v>
      </c>
      <c r="L405" s="1475" t="s">
        <v>2865</v>
      </c>
      <c r="M405" s="1475" t="s">
        <v>2865</v>
      </c>
      <c r="N405" s="1475" t="s">
        <v>2865</v>
      </c>
      <c r="O405" s="1475" t="s">
        <v>2123</v>
      </c>
      <c r="P405" s="1467" t="s">
        <v>2111</v>
      </c>
      <c r="Q405" s="1467"/>
      <c r="R405" s="1476"/>
    </row>
    <row r="406" spans="1:18" ht="15">
      <c r="A406" s="58">
        <f>ROW()</f>
        <v>406</v>
      </c>
      <c r="C406" s="1467" t="s">
        <v>2559</v>
      </c>
      <c r="D406" s="1475" t="s">
        <v>2109</v>
      </c>
      <c r="E406" s="1475" t="s">
        <v>2458</v>
      </c>
      <c r="F406" s="1475" t="s">
        <v>2541</v>
      </c>
      <c r="G406" s="1475" t="s">
        <v>2865</v>
      </c>
      <c r="H406" s="1475" t="s">
        <v>2865</v>
      </c>
      <c r="I406" s="1475" t="s">
        <v>2865</v>
      </c>
      <c r="J406" s="1475" t="s">
        <v>2865</v>
      </c>
      <c r="K406" s="1475" t="s">
        <v>2865</v>
      </c>
      <c r="L406" s="1475" t="s">
        <v>2865</v>
      </c>
      <c r="M406" s="1475" t="s">
        <v>2865</v>
      </c>
      <c r="N406" s="1475" t="s">
        <v>2865</v>
      </c>
      <c r="O406" s="1475" t="s">
        <v>2126</v>
      </c>
      <c r="P406" s="1476"/>
      <c r="Q406" s="1467"/>
      <c r="R406" s="1476"/>
    </row>
    <row r="407" spans="1:18" ht="15">
      <c r="A407" s="58">
        <f>ROW()</f>
        <v>407</v>
      </c>
      <c r="C407" s="1467" t="s">
        <v>2560</v>
      </c>
      <c r="D407" s="1475" t="s">
        <v>2109</v>
      </c>
      <c r="E407" s="1475" t="s">
        <v>2458</v>
      </c>
      <c r="F407" s="1475" t="s">
        <v>2541</v>
      </c>
      <c r="G407" s="1475" t="s">
        <v>2865</v>
      </c>
      <c r="H407" s="1475" t="s">
        <v>2911</v>
      </c>
      <c r="I407" s="1475" t="s">
        <v>2865</v>
      </c>
      <c r="J407" s="1475" t="s">
        <v>2865</v>
      </c>
      <c r="K407" s="1475" t="s">
        <v>2865</v>
      </c>
      <c r="L407" s="1475" t="s">
        <v>2865</v>
      </c>
      <c r="M407" s="1475" t="s">
        <v>2865</v>
      </c>
      <c r="N407" s="1475" t="s">
        <v>2865</v>
      </c>
      <c r="O407" s="1475" t="s">
        <v>2126</v>
      </c>
      <c r="P407" s="1476"/>
      <c r="Q407" s="1467"/>
      <c r="R407" s="1476"/>
    </row>
    <row r="408" spans="1:18" ht="15">
      <c r="A408" s="58">
        <f>ROW()</f>
        <v>408</v>
      </c>
      <c r="C408" s="1467" t="s">
        <v>2561</v>
      </c>
      <c r="D408" s="1475" t="s">
        <v>2109</v>
      </c>
      <c r="E408" s="1475" t="s">
        <v>2458</v>
      </c>
      <c r="F408" s="1475" t="s">
        <v>2541</v>
      </c>
      <c r="G408" s="1475" t="s">
        <v>2950</v>
      </c>
      <c r="H408" s="1475" t="s">
        <v>2865</v>
      </c>
      <c r="I408" s="1475" t="s">
        <v>2865</v>
      </c>
      <c r="J408" s="1475" t="s">
        <v>2865</v>
      </c>
      <c r="K408" s="1475" t="s">
        <v>2865</v>
      </c>
      <c r="L408" s="1475" t="s">
        <v>2865</v>
      </c>
      <c r="M408" s="1475" t="s">
        <v>2865</v>
      </c>
      <c r="N408" s="1475" t="s">
        <v>2865</v>
      </c>
      <c r="O408" s="1475" t="s">
        <v>2123</v>
      </c>
      <c r="P408" s="1467" t="s">
        <v>2111</v>
      </c>
      <c r="Q408" s="1467"/>
      <c r="R408" s="1476"/>
    </row>
    <row r="409" spans="1:18" ht="15">
      <c r="A409" s="58">
        <f>ROW()</f>
        <v>409</v>
      </c>
      <c r="C409" s="1467" t="s">
        <v>2562</v>
      </c>
      <c r="D409" s="1475" t="s">
        <v>2109</v>
      </c>
      <c r="E409" s="1475" t="s">
        <v>2458</v>
      </c>
      <c r="F409" s="1475" t="s">
        <v>2541</v>
      </c>
      <c r="G409" s="1475" t="s">
        <v>2865</v>
      </c>
      <c r="H409" s="1475" t="s">
        <v>3075</v>
      </c>
      <c r="I409" s="1475" t="s">
        <v>2865</v>
      </c>
      <c r="J409" s="1475" t="s">
        <v>2865</v>
      </c>
      <c r="K409" s="1475" t="s">
        <v>2865</v>
      </c>
      <c r="L409" s="1475" t="s">
        <v>2865</v>
      </c>
      <c r="M409" s="1475" t="s">
        <v>2865</v>
      </c>
      <c r="N409" s="1475" t="s">
        <v>2865</v>
      </c>
      <c r="O409" s="1475" t="s">
        <v>2126</v>
      </c>
      <c r="P409" s="1476"/>
      <c r="Q409" s="1467"/>
      <c r="R409" s="1476"/>
    </row>
    <row r="410" spans="1:18" ht="15">
      <c r="A410" s="58">
        <f>ROW()</f>
        <v>410</v>
      </c>
      <c r="C410" s="1467" t="s">
        <v>2563</v>
      </c>
      <c r="D410" s="1475" t="s">
        <v>2109</v>
      </c>
      <c r="E410" s="1475" t="s">
        <v>2458</v>
      </c>
      <c r="F410" s="1475" t="s">
        <v>2541</v>
      </c>
      <c r="G410" s="1475" t="s">
        <v>2865</v>
      </c>
      <c r="H410" s="1475" t="s">
        <v>2865</v>
      </c>
      <c r="I410" s="1475" t="s">
        <v>2865</v>
      </c>
      <c r="J410" s="1475" t="s">
        <v>2865</v>
      </c>
      <c r="K410" s="1475" t="s">
        <v>2865</v>
      </c>
      <c r="L410" s="1475" t="s">
        <v>2865</v>
      </c>
      <c r="M410" s="1475" t="s">
        <v>2865</v>
      </c>
      <c r="N410" s="1475" t="s">
        <v>2865</v>
      </c>
      <c r="O410" s="1475" t="s">
        <v>2126</v>
      </c>
      <c r="P410" s="1476"/>
      <c r="Q410" s="1467"/>
      <c r="R410" s="1476"/>
    </row>
    <row r="411" spans="1:18" ht="15">
      <c r="A411" s="58">
        <f>ROW()</f>
        <v>411</v>
      </c>
      <c r="C411" s="1477"/>
      <c r="D411" s="1477"/>
      <c r="E411" s="1477"/>
      <c r="F411" s="1477"/>
      <c r="G411" s="1477"/>
      <c r="H411" s="1477"/>
      <c r="I411" s="1477"/>
      <c r="J411" s="1477"/>
      <c r="K411" s="1477"/>
      <c r="L411" s="1477"/>
      <c r="M411" s="1477"/>
      <c r="N411" s="1477"/>
      <c r="O411" s="1477"/>
      <c r="P411" s="1477"/>
      <c r="Q411" s="1477"/>
      <c r="R411" s="1477"/>
    </row>
    <row r="412" spans="1:18" ht="45">
      <c r="A412" s="58">
        <f>ROW()</f>
        <v>412</v>
      </c>
      <c r="C412" s="1467" t="s">
        <v>83</v>
      </c>
      <c r="D412" s="1475" t="s">
        <v>2092</v>
      </c>
      <c r="E412" s="1475" t="s">
        <v>85</v>
      </c>
      <c r="F412" s="1475" t="s">
        <v>2093</v>
      </c>
      <c r="G412" s="1475" t="s">
        <v>2094</v>
      </c>
      <c r="H412" s="1475" t="s">
        <v>2095</v>
      </c>
      <c r="I412" s="1475" t="s">
        <v>2096</v>
      </c>
      <c r="J412" s="1475" t="s">
        <v>2097</v>
      </c>
      <c r="K412" s="1475" t="s">
        <v>2098</v>
      </c>
      <c r="L412" s="1475" t="s">
        <v>2099</v>
      </c>
      <c r="M412" s="1475" t="s">
        <v>2100</v>
      </c>
      <c r="N412" s="1475" t="s">
        <v>2101</v>
      </c>
      <c r="O412" s="1475" t="s">
        <v>2102</v>
      </c>
      <c r="P412" s="1467" t="s">
        <v>2103</v>
      </c>
      <c r="Q412" s="1467" t="s">
        <v>2104</v>
      </c>
      <c r="R412" s="1467" t="s">
        <v>2105</v>
      </c>
    </row>
    <row r="413" spans="1:18" ht="30">
      <c r="A413" s="58">
        <f>ROW()</f>
        <v>413</v>
      </c>
      <c r="C413" s="1469" t="s">
        <v>84</v>
      </c>
      <c r="D413" s="1467"/>
      <c r="E413" s="1470" t="s">
        <v>2458</v>
      </c>
      <c r="F413" s="1470" t="s">
        <v>2564</v>
      </c>
      <c r="G413" s="1470" t="s">
        <v>2951</v>
      </c>
      <c r="H413" s="1470" t="s">
        <v>3131</v>
      </c>
      <c r="I413" s="1470" t="s">
        <v>2865</v>
      </c>
      <c r="J413" s="1470" t="s">
        <v>2865</v>
      </c>
      <c r="K413" s="1470" t="s">
        <v>2865</v>
      </c>
      <c r="L413" s="1470" t="s">
        <v>2865</v>
      </c>
      <c r="M413" s="1470" t="s">
        <v>2107</v>
      </c>
      <c r="N413" s="1470" t="s">
        <v>2107</v>
      </c>
      <c r="O413" s="1467"/>
      <c r="P413" s="1467"/>
      <c r="Q413" s="1467"/>
      <c r="R413" s="1467"/>
    </row>
    <row r="414" spans="1:18" ht="15">
      <c r="A414" s="58">
        <f>ROW()</f>
        <v>414</v>
      </c>
      <c r="C414" s="1467" t="s">
        <v>2565</v>
      </c>
      <c r="D414" s="1475" t="s">
        <v>2109</v>
      </c>
      <c r="E414" s="1475" t="s">
        <v>2458</v>
      </c>
      <c r="F414" s="1475" t="s">
        <v>2564</v>
      </c>
      <c r="G414" s="1475" t="s">
        <v>2998</v>
      </c>
      <c r="H414" s="1475" t="s">
        <v>3132</v>
      </c>
      <c r="I414" s="1475" t="s">
        <v>2865</v>
      </c>
      <c r="J414" s="1475" t="s">
        <v>2865</v>
      </c>
      <c r="K414" s="1475" t="s">
        <v>2865</v>
      </c>
      <c r="L414" s="1475" t="s">
        <v>2865</v>
      </c>
      <c r="M414" s="1475" t="s">
        <v>2865</v>
      </c>
      <c r="N414" s="1475" t="s">
        <v>2865</v>
      </c>
      <c r="O414" s="1475" t="s">
        <v>2110</v>
      </c>
      <c r="P414" s="1467" t="s">
        <v>2111</v>
      </c>
      <c r="Q414" s="1467"/>
      <c r="R414" s="1476"/>
    </row>
    <row r="415" spans="1:18" ht="15">
      <c r="A415" s="58">
        <f>ROW()</f>
        <v>415</v>
      </c>
      <c r="C415" s="1476"/>
      <c r="D415" s="1476"/>
      <c r="E415" s="1476"/>
      <c r="F415" s="1476"/>
      <c r="G415" s="1476"/>
      <c r="H415" s="1476"/>
      <c r="I415" s="1476"/>
      <c r="J415" s="1476"/>
      <c r="K415" s="1476"/>
      <c r="L415" s="1476"/>
      <c r="M415" s="1476"/>
      <c r="N415" s="1476"/>
      <c r="O415" s="1476"/>
      <c r="P415" s="1467" t="s">
        <v>2566</v>
      </c>
      <c r="Q415" s="1467" t="s">
        <v>3133</v>
      </c>
      <c r="R415" s="1467" t="s">
        <v>2567</v>
      </c>
    </row>
    <row r="416" spans="1:18" ht="45">
      <c r="A416" s="58">
        <f>ROW()</f>
        <v>416</v>
      </c>
      <c r="C416" s="1476"/>
      <c r="D416" s="1476"/>
      <c r="E416" s="1476"/>
      <c r="F416" s="1476"/>
      <c r="G416" s="1476"/>
      <c r="H416" s="1476"/>
      <c r="I416" s="1476"/>
      <c r="J416" s="1476"/>
      <c r="K416" s="1476"/>
      <c r="L416" s="1476"/>
      <c r="M416" s="1476"/>
      <c r="N416" s="1476"/>
      <c r="O416" s="1476"/>
      <c r="P416" s="1467" t="s">
        <v>2568</v>
      </c>
      <c r="Q416" s="1467" t="s">
        <v>3134</v>
      </c>
      <c r="R416" s="1467" t="s">
        <v>2569</v>
      </c>
    </row>
    <row r="417" spans="1:18" ht="30">
      <c r="A417" s="58">
        <f>ROW()</f>
        <v>417</v>
      </c>
      <c r="C417" s="1476"/>
      <c r="D417" s="1476"/>
      <c r="E417" s="1476"/>
      <c r="F417" s="1476"/>
      <c r="G417" s="1476"/>
      <c r="H417" s="1476"/>
      <c r="I417" s="1476"/>
      <c r="J417" s="1476"/>
      <c r="K417" s="1476"/>
      <c r="L417" s="1476"/>
      <c r="M417" s="1476"/>
      <c r="N417" s="1476"/>
      <c r="O417" s="1476"/>
      <c r="P417" s="1467" t="s">
        <v>2570</v>
      </c>
      <c r="Q417" s="1467" t="s">
        <v>3135</v>
      </c>
      <c r="R417" s="1467" t="s">
        <v>2571</v>
      </c>
    </row>
    <row r="418" spans="1:18" ht="15">
      <c r="A418" s="58">
        <f>ROW()</f>
        <v>418</v>
      </c>
      <c r="C418" s="1467" t="s">
        <v>2572</v>
      </c>
      <c r="D418" s="1475" t="s">
        <v>2109</v>
      </c>
      <c r="E418" s="1475" t="s">
        <v>2458</v>
      </c>
      <c r="F418" s="1475" t="s">
        <v>2564</v>
      </c>
      <c r="G418" s="1475" t="s">
        <v>3136</v>
      </c>
      <c r="H418" s="1475" t="s">
        <v>3137</v>
      </c>
      <c r="I418" s="1475" t="s">
        <v>2865</v>
      </c>
      <c r="J418" s="1475" t="s">
        <v>2865</v>
      </c>
      <c r="K418" s="1475" t="s">
        <v>2865</v>
      </c>
      <c r="L418" s="1475" t="s">
        <v>2865</v>
      </c>
      <c r="M418" s="1475" t="s">
        <v>2865</v>
      </c>
      <c r="N418" s="1475" t="s">
        <v>2865</v>
      </c>
      <c r="O418" s="1475" t="s">
        <v>2110</v>
      </c>
      <c r="P418" s="1467" t="s">
        <v>2111</v>
      </c>
      <c r="Q418" s="1467"/>
      <c r="R418" s="1476"/>
    </row>
    <row r="419" spans="1:18" ht="75">
      <c r="A419" s="58">
        <f>ROW()</f>
        <v>419</v>
      </c>
      <c r="C419" s="1476"/>
      <c r="D419" s="1476"/>
      <c r="E419" s="1476"/>
      <c r="F419" s="1476"/>
      <c r="G419" s="1476"/>
      <c r="H419" s="1476"/>
      <c r="I419" s="1476"/>
      <c r="J419" s="1476"/>
      <c r="K419" s="1476"/>
      <c r="L419" s="1476"/>
      <c r="M419" s="1476"/>
      <c r="N419" s="1476"/>
      <c r="O419" s="1476"/>
      <c r="P419" s="1467" t="s">
        <v>3138</v>
      </c>
      <c r="Q419" s="1467" t="s">
        <v>2848</v>
      </c>
      <c r="R419" s="1467" t="s">
        <v>2479</v>
      </c>
    </row>
    <row r="420" spans="1:18" ht="15">
      <c r="A420" s="58">
        <f>ROW()</f>
        <v>420</v>
      </c>
      <c r="C420" s="1467" t="s">
        <v>2573</v>
      </c>
      <c r="D420" s="1475" t="s">
        <v>2109</v>
      </c>
      <c r="E420" s="1475" t="s">
        <v>2458</v>
      </c>
      <c r="F420" s="1475" t="s">
        <v>2564</v>
      </c>
      <c r="G420" s="1475" t="s">
        <v>2895</v>
      </c>
      <c r="H420" s="1475" t="s">
        <v>2865</v>
      </c>
      <c r="I420" s="1475" t="s">
        <v>2865</v>
      </c>
      <c r="J420" s="1475" t="s">
        <v>2865</v>
      </c>
      <c r="K420" s="1475" t="s">
        <v>2865</v>
      </c>
      <c r="L420" s="1475" t="s">
        <v>2865</v>
      </c>
      <c r="M420" s="1475" t="s">
        <v>2865</v>
      </c>
      <c r="N420" s="1475" t="s">
        <v>2865</v>
      </c>
      <c r="O420" s="1475" t="s">
        <v>2126</v>
      </c>
      <c r="P420" s="1467" t="s">
        <v>2111</v>
      </c>
      <c r="Q420" s="1467"/>
      <c r="R420" s="1476"/>
    </row>
    <row r="421" spans="1:18" ht="15">
      <c r="A421" s="58">
        <f>ROW()</f>
        <v>421</v>
      </c>
      <c r="C421" s="1467" t="s">
        <v>2574</v>
      </c>
      <c r="D421" s="1475" t="s">
        <v>2109</v>
      </c>
      <c r="E421" s="1475" t="s">
        <v>2458</v>
      </c>
      <c r="F421" s="1475" t="s">
        <v>2564</v>
      </c>
      <c r="G421" s="1475" t="s">
        <v>3139</v>
      </c>
      <c r="H421" s="1475" t="s">
        <v>2865</v>
      </c>
      <c r="I421" s="1475" t="s">
        <v>2865</v>
      </c>
      <c r="J421" s="1475" t="s">
        <v>2865</v>
      </c>
      <c r="K421" s="1475" t="s">
        <v>2865</v>
      </c>
      <c r="L421" s="1475" t="s">
        <v>2865</v>
      </c>
      <c r="M421" s="1475" t="s">
        <v>2865</v>
      </c>
      <c r="N421" s="1475" t="s">
        <v>2865</v>
      </c>
      <c r="O421" s="1475" t="s">
        <v>2126</v>
      </c>
      <c r="P421" s="1467" t="s">
        <v>2111</v>
      </c>
      <c r="Q421" s="1467"/>
      <c r="R421" s="1476"/>
    </row>
    <row r="422" spans="1:18" ht="15">
      <c r="A422" s="58">
        <f>ROW()</f>
        <v>422</v>
      </c>
      <c r="C422" s="1467" t="s">
        <v>2575</v>
      </c>
      <c r="D422" s="1475" t="s">
        <v>2109</v>
      </c>
      <c r="E422" s="1475" t="s">
        <v>2458</v>
      </c>
      <c r="F422" s="1475" t="s">
        <v>2564</v>
      </c>
      <c r="G422" s="1475" t="s">
        <v>3140</v>
      </c>
      <c r="H422" s="1475" t="s">
        <v>2865</v>
      </c>
      <c r="I422" s="1475" t="s">
        <v>2865</v>
      </c>
      <c r="J422" s="1475" t="s">
        <v>2865</v>
      </c>
      <c r="K422" s="1475" t="s">
        <v>2865</v>
      </c>
      <c r="L422" s="1475" t="s">
        <v>2865</v>
      </c>
      <c r="M422" s="1475" t="s">
        <v>2865</v>
      </c>
      <c r="N422" s="1475" t="s">
        <v>2865</v>
      </c>
      <c r="O422" s="1475" t="s">
        <v>2123</v>
      </c>
      <c r="P422" s="1467" t="s">
        <v>2111</v>
      </c>
      <c r="Q422" s="1467"/>
      <c r="R422" s="1476"/>
    </row>
    <row r="423" spans="1:18" ht="15">
      <c r="A423" s="58">
        <f>ROW()</f>
        <v>423</v>
      </c>
      <c r="C423" s="1467" t="s">
        <v>2576</v>
      </c>
      <c r="D423" s="1475" t="s">
        <v>2109</v>
      </c>
      <c r="E423" s="1475" t="s">
        <v>2458</v>
      </c>
      <c r="F423" s="1475" t="s">
        <v>2564</v>
      </c>
      <c r="G423" s="1475" t="s">
        <v>3141</v>
      </c>
      <c r="H423" s="1475" t="s">
        <v>2865</v>
      </c>
      <c r="I423" s="1475" t="s">
        <v>2865</v>
      </c>
      <c r="J423" s="1475" t="s">
        <v>2865</v>
      </c>
      <c r="K423" s="1475" t="s">
        <v>2865</v>
      </c>
      <c r="L423" s="1475" t="s">
        <v>2865</v>
      </c>
      <c r="M423" s="1475" t="s">
        <v>2865</v>
      </c>
      <c r="N423" s="1475" t="s">
        <v>2865</v>
      </c>
      <c r="O423" s="1475" t="s">
        <v>2123</v>
      </c>
      <c r="P423" s="1467" t="s">
        <v>2111</v>
      </c>
      <c r="Q423" s="1467"/>
      <c r="R423" s="1476"/>
    </row>
    <row r="424" spans="1:18" ht="15">
      <c r="A424" s="58">
        <f>ROW()</f>
        <v>424</v>
      </c>
      <c r="C424" s="1467" t="s">
        <v>2577</v>
      </c>
      <c r="D424" s="1475" t="s">
        <v>2109</v>
      </c>
      <c r="E424" s="1475" t="s">
        <v>2458</v>
      </c>
      <c r="F424" s="1475" t="s">
        <v>2564</v>
      </c>
      <c r="G424" s="1475" t="s">
        <v>3019</v>
      </c>
      <c r="H424" s="1475" t="s">
        <v>2865</v>
      </c>
      <c r="I424" s="1475" t="s">
        <v>2865</v>
      </c>
      <c r="J424" s="1475" t="s">
        <v>2865</v>
      </c>
      <c r="K424" s="1475" t="s">
        <v>2865</v>
      </c>
      <c r="L424" s="1475" t="s">
        <v>2865</v>
      </c>
      <c r="M424" s="1475" t="s">
        <v>2865</v>
      </c>
      <c r="N424" s="1475" t="s">
        <v>2865</v>
      </c>
      <c r="O424" s="1475" t="s">
        <v>2126</v>
      </c>
      <c r="P424" s="1467" t="s">
        <v>2111</v>
      </c>
      <c r="Q424" s="1467"/>
      <c r="R424" s="1476"/>
    </row>
    <row r="425" spans="1:18" ht="15">
      <c r="A425" s="58">
        <f>ROW()</f>
        <v>425</v>
      </c>
      <c r="C425" s="1467" t="s">
        <v>2578</v>
      </c>
      <c r="D425" s="1475" t="s">
        <v>2109</v>
      </c>
      <c r="E425" s="1475" t="s">
        <v>2458</v>
      </c>
      <c r="F425" s="1475" t="s">
        <v>2564</v>
      </c>
      <c r="G425" s="1475" t="s">
        <v>2865</v>
      </c>
      <c r="H425" s="1475" t="s">
        <v>2865</v>
      </c>
      <c r="I425" s="1475" t="s">
        <v>2865</v>
      </c>
      <c r="J425" s="1475" t="s">
        <v>2865</v>
      </c>
      <c r="K425" s="1475" t="s">
        <v>2865</v>
      </c>
      <c r="L425" s="1475" t="s">
        <v>2865</v>
      </c>
      <c r="M425" s="1475" t="s">
        <v>2865</v>
      </c>
      <c r="N425" s="1475" t="s">
        <v>2865</v>
      </c>
      <c r="O425" s="1475" t="s">
        <v>2126</v>
      </c>
      <c r="P425" s="1476"/>
      <c r="Q425" s="1467"/>
      <c r="R425" s="1476"/>
    </row>
    <row r="426" spans="1:18" ht="15">
      <c r="A426" s="58">
        <f>ROW()</f>
        <v>426</v>
      </c>
      <c r="C426" s="1477"/>
      <c r="D426" s="1477"/>
      <c r="E426" s="1477"/>
      <c r="F426" s="1477"/>
      <c r="G426" s="1477"/>
      <c r="H426" s="1477"/>
      <c r="I426" s="1477"/>
      <c r="J426" s="1477"/>
      <c r="K426" s="1477"/>
      <c r="L426" s="1477"/>
      <c r="M426" s="1477"/>
      <c r="N426" s="1477"/>
      <c r="O426" s="1477"/>
      <c r="P426" s="1477"/>
      <c r="Q426" s="1477"/>
      <c r="R426" s="1477"/>
    </row>
    <row r="427" spans="1:18" ht="45">
      <c r="A427" s="58">
        <f>ROW()</f>
        <v>427</v>
      </c>
      <c r="C427" s="1467" t="s">
        <v>83</v>
      </c>
      <c r="D427" s="1475" t="s">
        <v>2092</v>
      </c>
      <c r="E427" s="1475" t="s">
        <v>85</v>
      </c>
      <c r="F427" s="1475" t="s">
        <v>2093</v>
      </c>
      <c r="G427" s="1475" t="s">
        <v>2094</v>
      </c>
      <c r="H427" s="1475" t="s">
        <v>2095</v>
      </c>
      <c r="I427" s="1475" t="s">
        <v>2096</v>
      </c>
      <c r="J427" s="1475" t="s">
        <v>2097</v>
      </c>
      <c r="K427" s="1475" t="s">
        <v>2098</v>
      </c>
      <c r="L427" s="1475" t="s">
        <v>2099</v>
      </c>
      <c r="M427" s="1475" t="s">
        <v>2100</v>
      </c>
      <c r="N427" s="1475" t="s">
        <v>2101</v>
      </c>
      <c r="O427" s="1475" t="s">
        <v>2102</v>
      </c>
      <c r="P427" s="1467" t="s">
        <v>2103</v>
      </c>
      <c r="Q427" s="1467" t="s">
        <v>2104</v>
      </c>
      <c r="R427" s="1467" t="s">
        <v>2105</v>
      </c>
    </row>
    <row r="428" spans="1:18" ht="30">
      <c r="A428" s="58">
        <f>ROW()</f>
        <v>428</v>
      </c>
      <c r="C428" s="1469" t="s">
        <v>84</v>
      </c>
      <c r="D428" s="1467"/>
      <c r="E428" s="1470" t="s">
        <v>2458</v>
      </c>
      <c r="F428" s="1470" t="s">
        <v>2579</v>
      </c>
      <c r="G428" s="1470" t="s">
        <v>2873</v>
      </c>
      <c r="H428" s="1470" t="s">
        <v>2868</v>
      </c>
      <c r="I428" s="1470" t="s">
        <v>2865</v>
      </c>
      <c r="J428" s="1470" t="s">
        <v>2865</v>
      </c>
      <c r="K428" s="1470" t="s">
        <v>2865</v>
      </c>
      <c r="L428" s="1470" t="s">
        <v>2865</v>
      </c>
      <c r="M428" s="1470" t="s">
        <v>2107</v>
      </c>
      <c r="N428" s="1470" t="s">
        <v>2107</v>
      </c>
      <c r="O428" s="1467"/>
      <c r="P428" s="1467"/>
      <c r="Q428" s="1467"/>
      <c r="R428" s="1467"/>
    </row>
    <row r="429" spans="1:18" ht="15">
      <c r="A429" s="58">
        <f>ROW()</f>
        <v>429</v>
      </c>
      <c r="C429" s="1467" t="s">
        <v>2580</v>
      </c>
      <c r="D429" s="1475" t="s">
        <v>2109</v>
      </c>
      <c r="E429" s="1475" t="s">
        <v>2458</v>
      </c>
      <c r="F429" s="1475" t="s">
        <v>2579</v>
      </c>
      <c r="G429" s="1475" t="s">
        <v>3142</v>
      </c>
      <c r="H429" s="1475" t="s">
        <v>3016</v>
      </c>
      <c r="I429" s="1475" t="s">
        <v>2865</v>
      </c>
      <c r="J429" s="1475" t="s">
        <v>2865</v>
      </c>
      <c r="K429" s="1475" t="s">
        <v>2865</v>
      </c>
      <c r="L429" s="1475" t="s">
        <v>2865</v>
      </c>
      <c r="M429" s="1475" t="s">
        <v>2865</v>
      </c>
      <c r="N429" s="1475" t="s">
        <v>2865</v>
      </c>
      <c r="O429" s="1475" t="s">
        <v>2123</v>
      </c>
      <c r="P429" s="1467" t="s">
        <v>2111</v>
      </c>
      <c r="Q429" s="1467"/>
      <c r="R429" s="1476"/>
    </row>
    <row r="430" spans="1:18" ht="15">
      <c r="A430" s="58">
        <f>ROW()</f>
        <v>430</v>
      </c>
      <c r="C430" s="1467" t="s">
        <v>2581</v>
      </c>
      <c r="D430" s="1475" t="s">
        <v>2109</v>
      </c>
      <c r="E430" s="1475" t="s">
        <v>2458</v>
      </c>
      <c r="F430" s="1475" t="s">
        <v>2579</v>
      </c>
      <c r="G430" s="1475" t="s">
        <v>3143</v>
      </c>
      <c r="H430" s="1475" t="s">
        <v>2872</v>
      </c>
      <c r="I430" s="1475" t="s">
        <v>2865</v>
      </c>
      <c r="J430" s="1475" t="s">
        <v>2865</v>
      </c>
      <c r="K430" s="1475" t="s">
        <v>2865</v>
      </c>
      <c r="L430" s="1475" t="s">
        <v>2865</v>
      </c>
      <c r="M430" s="1475" t="s">
        <v>2865</v>
      </c>
      <c r="N430" s="1475" t="s">
        <v>2865</v>
      </c>
      <c r="O430" s="1475" t="s">
        <v>2123</v>
      </c>
      <c r="P430" s="1467" t="s">
        <v>2111</v>
      </c>
      <c r="Q430" s="1467"/>
      <c r="R430" s="1476"/>
    </row>
    <row r="431" spans="1:18" ht="15">
      <c r="A431" s="58">
        <f>ROW()</f>
        <v>431</v>
      </c>
      <c r="C431" s="1467" t="s">
        <v>2582</v>
      </c>
      <c r="D431" s="1475" t="s">
        <v>2109</v>
      </c>
      <c r="E431" s="1475" t="s">
        <v>2458</v>
      </c>
      <c r="F431" s="1475" t="s">
        <v>2579</v>
      </c>
      <c r="G431" s="1475" t="s">
        <v>3144</v>
      </c>
      <c r="H431" s="1475" t="s">
        <v>2886</v>
      </c>
      <c r="I431" s="1475" t="s">
        <v>2865</v>
      </c>
      <c r="J431" s="1475" t="s">
        <v>2865</v>
      </c>
      <c r="K431" s="1475" t="s">
        <v>2865</v>
      </c>
      <c r="L431" s="1475" t="s">
        <v>2865</v>
      </c>
      <c r="M431" s="1475" t="s">
        <v>2865</v>
      </c>
      <c r="N431" s="1475" t="s">
        <v>2865</v>
      </c>
      <c r="O431" s="1475" t="s">
        <v>2123</v>
      </c>
      <c r="P431" s="1467" t="s">
        <v>2111</v>
      </c>
      <c r="Q431" s="1467"/>
      <c r="R431" s="1476"/>
    </row>
    <row r="432" spans="1:18" ht="15">
      <c r="A432" s="58">
        <f>ROW()</f>
        <v>432</v>
      </c>
      <c r="C432" s="1467" t="s">
        <v>2583</v>
      </c>
      <c r="D432" s="1475" t="s">
        <v>2109</v>
      </c>
      <c r="E432" s="1475" t="s">
        <v>2458</v>
      </c>
      <c r="F432" s="1475" t="s">
        <v>2579</v>
      </c>
      <c r="G432" s="1475" t="s">
        <v>3127</v>
      </c>
      <c r="H432" s="1475" t="s">
        <v>3126</v>
      </c>
      <c r="I432" s="1475" t="s">
        <v>2865</v>
      </c>
      <c r="J432" s="1475" t="s">
        <v>2865</v>
      </c>
      <c r="K432" s="1475" t="s">
        <v>2865</v>
      </c>
      <c r="L432" s="1475" t="s">
        <v>2865</v>
      </c>
      <c r="M432" s="1475" t="s">
        <v>2865</v>
      </c>
      <c r="N432" s="1475" t="s">
        <v>2865</v>
      </c>
      <c r="O432" s="1475" t="s">
        <v>2110</v>
      </c>
      <c r="P432" s="1467" t="s">
        <v>2111</v>
      </c>
      <c r="Q432" s="1467"/>
      <c r="R432" s="1476"/>
    </row>
    <row r="433" spans="1:18" ht="45">
      <c r="A433" s="58">
        <f>ROW()</f>
        <v>433</v>
      </c>
      <c r="C433" s="1476"/>
      <c r="D433" s="1476"/>
      <c r="E433" s="1476"/>
      <c r="F433" s="1476"/>
      <c r="G433" s="1476"/>
      <c r="H433" s="1476"/>
      <c r="I433" s="1476"/>
      <c r="J433" s="1476"/>
      <c r="K433" s="1476"/>
      <c r="L433" s="1476"/>
      <c r="M433" s="1476"/>
      <c r="N433" s="1476"/>
      <c r="O433" s="1476"/>
      <c r="P433" s="1467" t="s">
        <v>2584</v>
      </c>
      <c r="Q433" s="1467" t="s">
        <v>3145</v>
      </c>
      <c r="R433" s="1467" t="s">
        <v>2585</v>
      </c>
    </row>
    <row r="434" spans="1:18" ht="15">
      <c r="A434" s="58">
        <f>ROW()</f>
        <v>434</v>
      </c>
      <c r="C434" s="1476"/>
      <c r="D434" s="1476"/>
      <c r="E434" s="1476"/>
      <c r="F434" s="1476"/>
      <c r="G434" s="1476"/>
      <c r="H434" s="1476"/>
      <c r="I434" s="1476"/>
      <c r="J434" s="1476"/>
      <c r="K434" s="1476"/>
      <c r="L434" s="1476"/>
      <c r="M434" s="1476"/>
      <c r="N434" s="1476"/>
      <c r="O434" s="1476"/>
      <c r="P434" s="1467" t="s">
        <v>2586</v>
      </c>
      <c r="Q434" s="1467" t="s">
        <v>3146</v>
      </c>
      <c r="R434" s="1467" t="s">
        <v>2587</v>
      </c>
    </row>
    <row r="435" spans="1:18" ht="30">
      <c r="A435" s="58">
        <f>ROW()</f>
        <v>435</v>
      </c>
      <c r="C435" s="1476"/>
      <c r="D435" s="1476"/>
      <c r="E435" s="1476"/>
      <c r="F435" s="1476"/>
      <c r="G435" s="1476"/>
      <c r="H435" s="1476"/>
      <c r="I435" s="1476"/>
      <c r="J435" s="1476"/>
      <c r="K435" s="1476"/>
      <c r="L435" s="1476"/>
      <c r="M435" s="1476"/>
      <c r="N435" s="1476"/>
      <c r="O435" s="1476"/>
      <c r="P435" s="1467" t="s">
        <v>2588</v>
      </c>
      <c r="Q435" s="1467" t="s">
        <v>3145</v>
      </c>
      <c r="R435" s="1467" t="s">
        <v>2589</v>
      </c>
    </row>
    <row r="436" spans="1:18" ht="15">
      <c r="A436" s="58">
        <f>ROW()</f>
        <v>436</v>
      </c>
      <c r="C436" s="1467" t="s">
        <v>2590</v>
      </c>
      <c r="D436" s="1475" t="s">
        <v>2109</v>
      </c>
      <c r="E436" s="1475" t="s">
        <v>2458</v>
      </c>
      <c r="F436" s="1475" t="s">
        <v>2579</v>
      </c>
      <c r="G436" s="1475" t="s">
        <v>3147</v>
      </c>
      <c r="H436" s="1475" t="s">
        <v>3148</v>
      </c>
      <c r="I436" s="1475" t="s">
        <v>2865</v>
      </c>
      <c r="J436" s="1475" t="s">
        <v>2865</v>
      </c>
      <c r="K436" s="1475" t="s">
        <v>2865</v>
      </c>
      <c r="L436" s="1475" t="s">
        <v>2865</v>
      </c>
      <c r="M436" s="1475" t="s">
        <v>2865</v>
      </c>
      <c r="N436" s="1475" t="s">
        <v>2865</v>
      </c>
      <c r="O436" s="1475" t="s">
        <v>2110</v>
      </c>
      <c r="P436" s="1467" t="s">
        <v>2111</v>
      </c>
      <c r="Q436" s="1467"/>
      <c r="R436" s="1476"/>
    </row>
    <row r="437" spans="1:18" ht="30">
      <c r="A437" s="58">
        <f>ROW()</f>
        <v>437</v>
      </c>
      <c r="C437" s="1476"/>
      <c r="D437" s="1476"/>
      <c r="E437" s="1476"/>
      <c r="F437" s="1476"/>
      <c r="G437" s="1476"/>
      <c r="H437" s="1476"/>
      <c r="I437" s="1476"/>
      <c r="J437" s="1476"/>
      <c r="K437" s="1476"/>
      <c r="L437" s="1476"/>
      <c r="M437" s="1476"/>
      <c r="N437" s="1476"/>
      <c r="O437" s="1476"/>
      <c r="P437" s="1467" t="s">
        <v>2591</v>
      </c>
      <c r="Q437" s="1467" t="s">
        <v>3145</v>
      </c>
      <c r="R437" s="1467" t="s">
        <v>2592</v>
      </c>
    </row>
    <row r="438" spans="1:18" ht="30">
      <c r="A438" s="58">
        <f>ROW()</f>
        <v>438</v>
      </c>
      <c r="C438" s="1476"/>
      <c r="D438" s="1476"/>
      <c r="E438" s="1476"/>
      <c r="F438" s="1476"/>
      <c r="G438" s="1476"/>
      <c r="H438" s="1476"/>
      <c r="I438" s="1476"/>
      <c r="J438" s="1476"/>
      <c r="K438" s="1476"/>
      <c r="L438" s="1476"/>
      <c r="M438" s="1476"/>
      <c r="N438" s="1476"/>
      <c r="O438" s="1476"/>
      <c r="P438" s="1467" t="s">
        <v>2593</v>
      </c>
      <c r="Q438" s="1467" t="s">
        <v>3149</v>
      </c>
      <c r="R438" s="1467" t="s">
        <v>2594</v>
      </c>
    </row>
    <row r="439" spans="1:18" ht="30">
      <c r="A439" s="58">
        <f>ROW()</f>
        <v>439</v>
      </c>
      <c r="C439" s="1476"/>
      <c r="D439" s="1476"/>
      <c r="E439" s="1476"/>
      <c r="F439" s="1476"/>
      <c r="G439" s="1476"/>
      <c r="H439" s="1476"/>
      <c r="I439" s="1476"/>
      <c r="J439" s="1476"/>
      <c r="K439" s="1476"/>
      <c r="L439" s="1476"/>
      <c r="M439" s="1476"/>
      <c r="N439" s="1476"/>
      <c r="O439" s="1476"/>
      <c r="P439" s="1467" t="s">
        <v>3150</v>
      </c>
      <c r="Q439" s="1467" t="s">
        <v>3145</v>
      </c>
      <c r="R439" s="1467" t="s">
        <v>2595</v>
      </c>
    </row>
    <row r="440" spans="1:18" ht="15">
      <c r="A440" s="58">
        <f>ROW()</f>
        <v>440</v>
      </c>
      <c r="C440" s="1467" t="s">
        <v>2596</v>
      </c>
      <c r="D440" s="1475" t="s">
        <v>2109</v>
      </c>
      <c r="E440" s="1475" t="s">
        <v>2458</v>
      </c>
      <c r="F440" s="1475" t="s">
        <v>2579</v>
      </c>
      <c r="G440" s="1475" t="s">
        <v>2977</v>
      </c>
      <c r="H440" s="1475" t="s">
        <v>2865</v>
      </c>
      <c r="I440" s="1475" t="s">
        <v>2865</v>
      </c>
      <c r="J440" s="1475" t="s">
        <v>2865</v>
      </c>
      <c r="K440" s="1475" t="s">
        <v>2865</v>
      </c>
      <c r="L440" s="1475" t="s">
        <v>2865</v>
      </c>
      <c r="M440" s="1475" t="s">
        <v>2865</v>
      </c>
      <c r="N440" s="1475" t="s">
        <v>2865</v>
      </c>
      <c r="O440" s="1475" t="s">
        <v>2123</v>
      </c>
      <c r="P440" s="1467" t="s">
        <v>2111</v>
      </c>
      <c r="Q440" s="1467"/>
      <c r="R440" s="1476"/>
    </row>
    <row r="441" spans="1:18" ht="15">
      <c r="A441" s="58">
        <f>ROW()</f>
        <v>441</v>
      </c>
      <c r="C441" s="1467" t="s">
        <v>2597</v>
      </c>
      <c r="D441" s="1475" t="s">
        <v>2109</v>
      </c>
      <c r="E441" s="1475" t="s">
        <v>2458</v>
      </c>
      <c r="F441" s="1475" t="s">
        <v>2579</v>
      </c>
      <c r="G441" s="1475" t="s">
        <v>3151</v>
      </c>
      <c r="H441" s="1475" t="s">
        <v>3080</v>
      </c>
      <c r="I441" s="1475" t="s">
        <v>2865</v>
      </c>
      <c r="J441" s="1475" t="s">
        <v>2865</v>
      </c>
      <c r="K441" s="1475" t="s">
        <v>2865</v>
      </c>
      <c r="L441" s="1475" t="s">
        <v>2865</v>
      </c>
      <c r="M441" s="1475" t="s">
        <v>2865</v>
      </c>
      <c r="N441" s="1475" t="s">
        <v>2865</v>
      </c>
      <c r="O441" s="1475" t="s">
        <v>2110</v>
      </c>
      <c r="P441" s="1467" t="s">
        <v>2111</v>
      </c>
      <c r="Q441" s="1467"/>
      <c r="R441" s="1476"/>
    </row>
    <row r="442" spans="1:18" ht="45">
      <c r="A442" s="58">
        <f>ROW()</f>
        <v>442</v>
      </c>
      <c r="C442" s="1476"/>
      <c r="D442" s="1476"/>
      <c r="E442" s="1476"/>
      <c r="F442" s="1476"/>
      <c r="G442" s="1476"/>
      <c r="H442" s="1476"/>
      <c r="I442" s="1476"/>
      <c r="J442" s="1476"/>
      <c r="K442" s="1476"/>
      <c r="L442" s="1476"/>
      <c r="M442" s="1476"/>
      <c r="N442" s="1476"/>
      <c r="O442" s="1476"/>
      <c r="P442" s="1467" t="s">
        <v>2598</v>
      </c>
      <c r="Q442" s="1467" t="s">
        <v>3152</v>
      </c>
      <c r="R442" s="1467" t="s">
        <v>2599</v>
      </c>
    </row>
    <row r="443" spans="1:18" ht="30">
      <c r="A443" s="58">
        <f>ROW()</f>
        <v>443</v>
      </c>
      <c r="C443" s="1476"/>
      <c r="D443" s="1476"/>
      <c r="E443" s="1476"/>
      <c r="F443" s="1476"/>
      <c r="G443" s="1476"/>
      <c r="H443" s="1476"/>
      <c r="I443" s="1476"/>
      <c r="J443" s="1476"/>
      <c r="K443" s="1476"/>
      <c r="L443" s="1476"/>
      <c r="M443" s="1476"/>
      <c r="N443" s="1476"/>
      <c r="O443" s="1476"/>
      <c r="P443" s="1467" t="s">
        <v>2600</v>
      </c>
      <c r="Q443" s="1467" t="s">
        <v>3153</v>
      </c>
      <c r="R443" s="1467" t="s">
        <v>2601</v>
      </c>
    </row>
    <row r="444" spans="1:18" ht="75">
      <c r="A444" s="58">
        <f>ROW()</f>
        <v>444</v>
      </c>
      <c r="C444" s="1476"/>
      <c r="D444" s="1476"/>
      <c r="E444" s="1476"/>
      <c r="F444" s="1476"/>
      <c r="G444" s="1476"/>
      <c r="H444" s="1476"/>
      <c r="I444" s="1476"/>
      <c r="J444" s="1476"/>
      <c r="K444" s="1476"/>
      <c r="L444" s="1476"/>
      <c r="M444" s="1476"/>
      <c r="N444" s="1476"/>
      <c r="O444" s="1476"/>
      <c r="P444" s="1467" t="s">
        <v>3154</v>
      </c>
      <c r="Q444" s="1467" t="s">
        <v>3155</v>
      </c>
      <c r="R444" s="1467" t="s">
        <v>2602</v>
      </c>
    </row>
    <row r="445" spans="1:18" ht="45">
      <c r="A445" s="58">
        <f>ROW()</f>
        <v>445</v>
      </c>
      <c r="C445" s="1467" t="s">
        <v>2603</v>
      </c>
      <c r="D445" s="1475" t="s">
        <v>2109</v>
      </c>
      <c r="E445" s="1475" t="s">
        <v>2458</v>
      </c>
      <c r="F445" s="1475" t="s">
        <v>2579</v>
      </c>
      <c r="G445" s="1475" t="s">
        <v>3156</v>
      </c>
      <c r="H445" s="1475" t="s">
        <v>3157</v>
      </c>
      <c r="I445" s="1475" t="s">
        <v>2865</v>
      </c>
      <c r="J445" s="1475" t="s">
        <v>2865</v>
      </c>
      <c r="K445" s="1475" t="s">
        <v>2865</v>
      </c>
      <c r="L445" s="1475" t="s">
        <v>2865</v>
      </c>
      <c r="M445" s="1475" t="s">
        <v>2865</v>
      </c>
      <c r="N445" s="1475" t="s">
        <v>2865</v>
      </c>
      <c r="O445" s="1475" t="s">
        <v>2146</v>
      </c>
      <c r="P445" s="1467" t="s">
        <v>2604</v>
      </c>
      <c r="Q445" s="1467" t="s">
        <v>3158</v>
      </c>
      <c r="R445" s="1467" t="s">
        <v>2605</v>
      </c>
    </row>
    <row r="446" spans="1:18" ht="60">
      <c r="A446" s="58">
        <f>ROW()</f>
        <v>446</v>
      </c>
      <c r="C446" s="1476"/>
      <c r="D446" s="1476"/>
      <c r="E446" s="1476"/>
      <c r="F446" s="1476"/>
      <c r="G446" s="1476"/>
      <c r="H446" s="1476"/>
      <c r="I446" s="1476"/>
      <c r="J446" s="1476"/>
      <c r="K446" s="1476"/>
      <c r="L446" s="1476"/>
      <c r="M446" s="1476"/>
      <c r="N446" s="1476"/>
      <c r="O446" s="1476"/>
      <c r="P446" s="1467" t="s">
        <v>2606</v>
      </c>
      <c r="Q446" s="1467" t="s">
        <v>3159</v>
      </c>
      <c r="R446" s="1467" t="s">
        <v>2607</v>
      </c>
    </row>
    <row r="447" spans="1:18" ht="30">
      <c r="A447" s="58">
        <f>ROW()</f>
        <v>447</v>
      </c>
      <c r="C447" s="1476"/>
      <c r="D447" s="1476"/>
      <c r="E447" s="1476"/>
      <c r="F447" s="1476"/>
      <c r="G447" s="1476"/>
      <c r="H447" s="1476"/>
      <c r="I447" s="1476"/>
      <c r="J447" s="1476"/>
      <c r="K447" s="1476"/>
      <c r="L447" s="1476"/>
      <c r="M447" s="1476"/>
      <c r="N447" s="1476"/>
      <c r="O447" s="1476"/>
      <c r="P447" s="1467" t="s">
        <v>2608</v>
      </c>
      <c r="Q447" s="1467" t="s">
        <v>3160</v>
      </c>
      <c r="R447" s="1467" t="s">
        <v>2609</v>
      </c>
    </row>
    <row r="448" spans="1:18" ht="45">
      <c r="A448" s="58">
        <f>ROW()</f>
        <v>448</v>
      </c>
      <c r="C448" s="1476"/>
      <c r="D448" s="1476"/>
      <c r="E448" s="1476"/>
      <c r="F448" s="1476"/>
      <c r="G448" s="1476"/>
      <c r="H448" s="1476"/>
      <c r="I448" s="1476"/>
      <c r="J448" s="1476"/>
      <c r="K448" s="1476"/>
      <c r="L448" s="1476"/>
      <c r="M448" s="1476"/>
      <c r="N448" s="1476"/>
      <c r="O448" s="1476"/>
      <c r="P448" s="1467" t="s">
        <v>3161</v>
      </c>
      <c r="Q448" s="1467" t="s">
        <v>3162</v>
      </c>
      <c r="R448" s="1467" t="s">
        <v>2610</v>
      </c>
    </row>
    <row r="449" spans="1:18" ht="15">
      <c r="A449" s="58">
        <f>ROW()</f>
        <v>449</v>
      </c>
      <c r="C449" s="1477"/>
      <c r="D449" s="1477"/>
      <c r="E449" s="1477"/>
      <c r="F449" s="1477"/>
      <c r="G449" s="1477"/>
      <c r="H449" s="1477"/>
      <c r="I449" s="1477"/>
      <c r="J449" s="1477"/>
      <c r="K449" s="1477"/>
      <c r="L449" s="1477"/>
      <c r="M449" s="1477"/>
      <c r="N449" s="1477"/>
      <c r="O449" s="1477"/>
      <c r="P449" s="1477"/>
      <c r="Q449" s="1477"/>
      <c r="R449" s="1477"/>
    </row>
    <row r="450" spans="1:18" ht="45">
      <c r="A450" s="58">
        <f>ROW()</f>
        <v>450</v>
      </c>
      <c r="C450" s="1467" t="s">
        <v>83</v>
      </c>
      <c r="D450" s="1475" t="s">
        <v>2092</v>
      </c>
      <c r="E450" s="1475" t="s">
        <v>85</v>
      </c>
      <c r="F450" s="1475" t="s">
        <v>2093</v>
      </c>
      <c r="G450" s="1475" t="s">
        <v>2094</v>
      </c>
      <c r="H450" s="1475" t="s">
        <v>2095</v>
      </c>
      <c r="I450" s="1475" t="s">
        <v>2096</v>
      </c>
      <c r="J450" s="1475" t="s">
        <v>2097</v>
      </c>
      <c r="K450" s="1475" t="s">
        <v>2098</v>
      </c>
      <c r="L450" s="1475" t="s">
        <v>2099</v>
      </c>
      <c r="M450" s="1475" t="s">
        <v>2100</v>
      </c>
      <c r="N450" s="1475" t="s">
        <v>2101</v>
      </c>
      <c r="O450" s="1475" t="s">
        <v>2102</v>
      </c>
      <c r="P450" s="1467" t="s">
        <v>2103</v>
      </c>
      <c r="Q450" s="1467" t="s">
        <v>2104</v>
      </c>
      <c r="R450" s="1467" t="s">
        <v>2105</v>
      </c>
    </row>
    <row r="451" spans="1:18" ht="30">
      <c r="A451" s="58">
        <f>ROW()</f>
        <v>451</v>
      </c>
      <c r="C451" s="1469" t="s">
        <v>84</v>
      </c>
      <c r="D451" s="1467"/>
      <c r="E451" s="1470" t="s">
        <v>2458</v>
      </c>
      <c r="F451" s="1470" t="s">
        <v>2611</v>
      </c>
      <c r="G451" s="1470" t="s">
        <v>3163</v>
      </c>
      <c r="H451" s="1470" t="s">
        <v>2956</v>
      </c>
      <c r="I451" s="1470" t="s">
        <v>2865</v>
      </c>
      <c r="J451" s="1470" t="s">
        <v>2865</v>
      </c>
      <c r="K451" s="1470" t="s">
        <v>2865</v>
      </c>
      <c r="L451" s="1470" t="s">
        <v>2865</v>
      </c>
      <c r="M451" s="1470" t="s">
        <v>2107</v>
      </c>
      <c r="N451" s="1470" t="s">
        <v>2107</v>
      </c>
      <c r="O451" s="1467"/>
      <c r="P451" s="1467"/>
      <c r="Q451" s="1467"/>
      <c r="R451" s="1467"/>
    </row>
    <row r="452" spans="1:18" ht="15">
      <c r="A452" s="58">
        <f>ROW()</f>
        <v>452</v>
      </c>
      <c r="C452" s="1467" t="s">
        <v>2612</v>
      </c>
      <c r="D452" s="1475" t="s">
        <v>2109</v>
      </c>
      <c r="E452" s="1475" t="s">
        <v>2458</v>
      </c>
      <c r="F452" s="1475" t="s">
        <v>2611</v>
      </c>
      <c r="G452" s="1475" t="s">
        <v>3164</v>
      </c>
      <c r="H452" s="1475" t="s">
        <v>2902</v>
      </c>
      <c r="I452" s="1475" t="s">
        <v>2865</v>
      </c>
      <c r="J452" s="1475" t="s">
        <v>2865</v>
      </c>
      <c r="K452" s="1475" t="s">
        <v>2865</v>
      </c>
      <c r="L452" s="1475" t="s">
        <v>2865</v>
      </c>
      <c r="M452" s="1475" t="s">
        <v>2865</v>
      </c>
      <c r="N452" s="1475" t="s">
        <v>2865</v>
      </c>
      <c r="O452" s="1475" t="s">
        <v>2110</v>
      </c>
      <c r="P452" s="1467" t="s">
        <v>2111</v>
      </c>
      <c r="Q452" s="1467"/>
      <c r="R452" s="1476"/>
    </row>
    <row r="453" spans="1:18" ht="30">
      <c r="A453" s="58">
        <f>ROW()</f>
        <v>453</v>
      </c>
      <c r="C453" s="1476"/>
      <c r="D453" s="1476"/>
      <c r="E453" s="1476"/>
      <c r="F453" s="1476"/>
      <c r="G453" s="1476"/>
      <c r="H453" s="1476"/>
      <c r="I453" s="1476"/>
      <c r="J453" s="1476"/>
      <c r="K453" s="1476"/>
      <c r="L453" s="1476"/>
      <c r="M453" s="1476"/>
      <c r="N453" s="1476"/>
      <c r="O453" s="1476"/>
      <c r="P453" s="1467" t="s">
        <v>2613</v>
      </c>
      <c r="Q453" s="1467" t="s">
        <v>2824</v>
      </c>
      <c r="R453" s="1467" t="s">
        <v>2614</v>
      </c>
    </row>
    <row r="454" spans="1:18" ht="60">
      <c r="A454" s="58">
        <f>ROW()</f>
        <v>454</v>
      </c>
      <c r="C454" s="1476"/>
      <c r="D454" s="1476"/>
      <c r="E454" s="1476"/>
      <c r="F454" s="1476"/>
      <c r="G454" s="1476"/>
      <c r="H454" s="1476"/>
      <c r="I454" s="1476"/>
      <c r="J454" s="1476"/>
      <c r="K454" s="1476"/>
      <c r="L454" s="1476"/>
      <c r="M454" s="1476"/>
      <c r="N454" s="1476"/>
      <c r="O454" s="1476"/>
      <c r="P454" s="1467" t="s">
        <v>2615</v>
      </c>
      <c r="Q454" s="1467" t="s">
        <v>3165</v>
      </c>
      <c r="R454" s="1467" t="s">
        <v>2616</v>
      </c>
    </row>
    <row r="455" spans="1:18" ht="30">
      <c r="A455" s="58">
        <f>ROW()</f>
        <v>455</v>
      </c>
      <c r="C455" s="1467" t="s">
        <v>2617</v>
      </c>
      <c r="D455" s="1475" t="s">
        <v>2109</v>
      </c>
      <c r="E455" s="1475" t="s">
        <v>2458</v>
      </c>
      <c r="F455" s="1475" t="s">
        <v>2611</v>
      </c>
      <c r="G455" s="1475" t="s">
        <v>3131</v>
      </c>
      <c r="H455" s="1475" t="s">
        <v>3093</v>
      </c>
      <c r="I455" s="1475" t="s">
        <v>2865</v>
      </c>
      <c r="J455" s="1475" t="s">
        <v>2865</v>
      </c>
      <c r="K455" s="1475" t="s">
        <v>2865</v>
      </c>
      <c r="L455" s="1475" t="s">
        <v>2865</v>
      </c>
      <c r="M455" s="1475" t="s">
        <v>2865</v>
      </c>
      <c r="N455" s="1475" t="s">
        <v>2865</v>
      </c>
      <c r="O455" s="1475" t="s">
        <v>2146</v>
      </c>
      <c r="P455" s="1467" t="s">
        <v>2618</v>
      </c>
      <c r="Q455" s="1467" t="s">
        <v>3166</v>
      </c>
      <c r="R455" s="1467" t="s">
        <v>2619</v>
      </c>
    </row>
    <row r="456" spans="1:18" ht="15">
      <c r="A456" s="58">
        <f>ROW()</f>
        <v>456</v>
      </c>
      <c r="C456" s="1467" t="s">
        <v>2620</v>
      </c>
      <c r="D456" s="1475" t="s">
        <v>2109</v>
      </c>
      <c r="E456" s="1475" t="s">
        <v>2458</v>
      </c>
      <c r="F456" s="1475" t="s">
        <v>2611</v>
      </c>
      <c r="G456" s="1475" t="s">
        <v>3167</v>
      </c>
      <c r="H456" s="1475" t="s">
        <v>3168</v>
      </c>
      <c r="I456" s="1475" t="s">
        <v>2865</v>
      </c>
      <c r="J456" s="1475" t="s">
        <v>2865</v>
      </c>
      <c r="K456" s="1475" t="s">
        <v>2865</v>
      </c>
      <c r="L456" s="1475" t="s">
        <v>2865</v>
      </c>
      <c r="M456" s="1475" t="s">
        <v>2865</v>
      </c>
      <c r="N456" s="1475" t="s">
        <v>2865</v>
      </c>
      <c r="O456" s="1475" t="s">
        <v>2110</v>
      </c>
      <c r="P456" s="1467" t="s">
        <v>2111</v>
      </c>
      <c r="Q456" s="1467"/>
      <c r="R456" s="1476"/>
    </row>
    <row r="457" spans="1:18" ht="75">
      <c r="A457" s="58">
        <f>ROW()</f>
        <v>457</v>
      </c>
      <c r="C457" s="1476"/>
      <c r="D457" s="1476"/>
      <c r="E457" s="1476"/>
      <c r="F457" s="1476"/>
      <c r="G457" s="1476"/>
      <c r="H457" s="1476"/>
      <c r="I457" s="1476"/>
      <c r="J457" s="1476"/>
      <c r="K457" s="1476"/>
      <c r="L457" s="1476"/>
      <c r="M457" s="1476"/>
      <c r="N457" s="1476"/>
      <c r="O457" s="1476"/>
      <c r="P457" s="1467" t="s">
        <v>2621</v>
      </c>
      <c r="Q457" s="1467" t="s">
        <v>3169</v>
      </c>
      <c r="R457" s="1467" t="s">
        <v>2622</v>
      </c>
    </row>
    <row r="458" spans="1:18" ht="30">
      <c r="A458" s="58">
        <f>ROW()</f>
        <v>458</v>
      </c>
      <c r="C458" s="1476"/>
      <c r="D458" s="1476"/>
      <c r="E458" s="1476"/>
      <c r="F458" s="1476"/>
      <c r="G458" s="1476"/>
      <c r="H458" s="1476"/>
      <c r="I458" s="1476"/>
      <c r="J458" s="1476"/>
      <c r="K458" s="1476"/>
      <c r="L458" s="1476"/>
      <c r="M458" s="1476"/>
      <c r="N458" s="1476"/>
      <c r="O458" s="1476"/>
      <c r="P458" s="1467" t="s">
        <v>3170</v>
      </c>
      <c r="Q458" s="1467" t="s">
        <v>3171</v>
      </c>
      <c r="R458" s="1467" t="s">
        <v>2623</v>
      </c>
    </row>
    <row r="459" spans="1:18" ht="15">
      <c r="A459" s="58">
        <f>ROW()</f>
        <v>459</v>
      </c>
      <c r="C459" s="1467" t="s">
        <v>2624</v>
      </c>
      <c r="D459" s="1475" t="s">
        <v>2109</v>
      </c>
      <c r="E459" s="1475" t="s">
        <v>2458</v>
      </c>
      <c r="F459" s="1475" t="s">
        <v>2611</v>
      </c>
      <c r="G459" s="1475" t="s">
        <v>3028</v>
      </c>
      <c r="H459" s="1475" t="s">
        <v>2859</v>
      </c>
      <c r="I459" s="1475" t="s">
        <v>2865</v>
      </c>
      <c r="J459" s="1475" t="s">
        <v>2865</v>
      </c>
      <c r="K459" s="1475" t="s">
        <v>2865</v>
      </c>
      <c r="L459" s="1475" t="s">
        <v>2865</v>
      </c>
      <c r="M459" s="1475" t="s">
        <v>2865</v>
      </c>
      <c r="N459" s="1475" t="s">
        <v>2865</v>
      </c>
      <c r="O459" s="1475" t="s">
        <v>2110</v>
      </c>
      <c r="P459" s="1467" t="s">
        <v>2111</v>
      </c>
      <c r="Q459" s="1467"/>
      <c r="R459" s="1476"/>
    </row>
    <row r="460" spans="1:18" ht="45">
      <c r="A460" s="58">
        <f>ROW()</f>
        <v>460</v>
      </c>
      <c r="C460" s="1476"/>
      <c r="D460" s="1476"/>
      <c r="E460" s="1476"/>
      <c r="F460" s="1476"/>
      <c r="G460" s="1476"/>
      <c r="H460" s="1476"/>
      <c r="I460" s="1476"/>
      <c r="J460" s="1476"/>
      <c r="K460" s="1476"/>
      <c r="L460" s="1476"/>
      <c r="M460" s="1476"/>
      <c r="N460" s="1476"/>
      <c r="O460" s="1476"/>
      <c r="P460" s="1467" t="s">
        <v>2625</v>
      </c>
      <c r="Q460" s="1467" t="s">
        <v>3172</v>
      </c>
      <c r="R460" s="1467" t="s">
        <v>2626</v>
      </c>
    </row>
    <row r="461" spans="1:18" ht="45">
      <c r="A461" s="58">
        <f>ROW()</f>
        <v>461</v>
      </c>
      <c r="C461" s="1476"/>
      <c r="D461" s="1476"/>
      <c r="E461" s="1476"/>
      <c r="F461" s="1476"/>
      <c r="G461" s="1476"/>
      <c r="H461" s="1476"/>
      <c r="I461" s="1476"/>
      <c r="J461" s="1476"/>
      <c r="K461" s="1476"/>
      <c r="L461" s="1476"/>
      <c r="M461" s="1476"/>
      <c r="N461" s="1476"/>
      <c r="O461" s="1476"/>
      <c r="P461" s="1467" t="s">
        <v>2627</v>
      </c>
      <c r="Q461" s="1467" t="s">
        <v>3172</v>
      </c>
      <c r="R461" s="1467" t="s">
        <v>2628</v>
      </c>
    </row>
    <row r="462" spans="1:18" ht="15">
      <c r="A462" s="58">
        <f>ROW()</f>
        <v>462</v>
      </c>
      <c r="C462" s="1476"/>
      <c r="D462" s="1476"/>
      <c r="E462" s="1476"/>
      <c r="F462" s="1476"/>
      <c r="G462" s="1476"/>
      <c r="H462" s="1476"/>
      <c r="I462" s="1476"/>
      <c r="J462" s="1476"/>
      <c r="K462" s="1476"/>
      <c r="L462" s="1476"/>
      <c r="M462" s="1476"/>
      <c r="N462" s="1476"/>
      <c r="O462" s="1476"/>
      <c r="P462" s="1467" t="s">
        <v>2629</v>
      </c>
      <c r="Q462" s="1467" t="s">
        <v>3173</v>
      </c>
      <c r="R462" s="1467" t="s">
        <v>2630</v>
      </c>
    </row>
    <row r="463" spans="1:18" ht="15">
      <c r="A463" s="58">
        <f>ROW()</f>
        <v>463</v>
      </c>
      <c r="C463" s="1467" t="s">
        <v>2631</v>
      </c>
      <c r="D463" s="1475" t="s">
        <v>2109</v>
      </c>
      <c r="E463" s="1475" t="s">
        <v>2458</v>
      </c>
      <c r="F463" s="1475" t="s">
        <v>2611</v>
      </c>
      <c r="G463" s="1475" t="s">
        <v>2925</v>
      </c>
      <c r="H463" s="1475" t="s">
        <v>3174</v>
      </c>
      <c r="I463" s="1475" t="s">
        <v>2865</v>
      </c>
      <c r="J463" s="1475" t="s">
        <v>2865</v>
      </c>
      <c r="K463" s="1475" t="s">
        <v>2865</v>
      </c>
      <c r="L463" s="1475" t="s">
        <v>2865</v>
      </c>
      <c r="M463" s="1475" t="s">
        <v>2865</v>
      </c>
      <c r="N463" s="1475" t="s">
        <v>2865</v>
      </c>
      <c r="O463" s="1475" t="s">
        <v>2110</v>
      </c>
      <c r="P463" s="1467" t="s">
        <v>2111</v>
      </c>
      <c r="Q463" s="1467"/>
      <c r="R463" s="1476"/>
    </row>
    <row r="464" spans="1:18" ht="30">
      <c r="A464" s="58">
        <f>ROW()</f>
        <v>464</v>
      </c>
      <c r="C464" s="1476"/>
      <c r="D464" s="1476"/>
      <c r="E464" s="1476"/>
      <c r="F464" s="1476"/>
      <c r="G464" s="1476"/>
      <c r="H464" s="1476"/>
      <c r="I464" s="1476"/>
      <c r="J464" s="1476"/>
      <c r="K464" s="1476"/>
      <c r="L464" s="1476"/>
      <c r="M464" s="1476"/>
      <c r="N464" s="1476"/>
      <c r="O464" s="1476"/>
      <c r="P464" s="1467" t="s">
        <v>2632</v>
      </c>
      <c r="Q464" s="1467" t="s">
        <v>3175</v>
      </c>
      <c r="R464" s="1467" t="s">
        <v>2633</v>
      </c>
    </row>
    <row r="465" spans="1:18" ht="15">
      <c r="A465" s="58">
        <f>ROW()</f>
        <v>465</v>
      </c>
      <c r="C465" s="1467" t="s">
        <v>2634</v>
      </c>
      <c r="D465" s="1475" t="s">
        <v>2109</v>
      </c>
      <c r="E465" s="1475" t="s">
        <v>2458</v>
      </c>
      <c r="F465" s="1475" t="s">
        <v>2611</v>
      </c>
      <c r="G465" s="1475" t="s">
        <v>2894</v>
      </c>
      <c r="H465" s="1475" t="s">
        <v>2865</v>
      </c>
      <c r="I465" s="1475" t="s">
        <v>2865</v>
      </c>
      <c r="J465" s="1475" t="s">
        <v>2865</v>
      </c>
      <c r="K465" s="1475" t="s">
        <v>2865</v>
      </c>
      <c r="L465" s="1475" t="s">
        <v>2865</v>
      </c>
      <c r="M465" s="1475" t="s">
        <v>2865</v>
      </c>
      <c r="N465" s="1475" t="s">
        <v>2865</v>
      </c>
      <c r="O465" s="1475" t="s">
        <v>2123</v>
      </c>
      <c r="P465" s="1467" t="s">
        <v>2111</v>
      </c>
      <c r="Q465" s="1467"/>
      <c r="R465" s="1476"/>
    </row>
    <row r="466" spans="1:18" ht="15">
      <c r="A466" s="58">
        <f>ROW()</f>
        <v>466</v>
      </c>
      <c r="C466" s="1467" t="s">
        <v>2635</v>
      </c>
      <c r="D466" s="1475" t="s">
        <v>2109</v>
      </c>
      <c r="E466" s="1475" t="s">
        <v>2458</v>
      </c>
      <c r="F466" s="1475" t="s">
        <v>2611</v>
      </c>
      <c r="G466" s="1475" t="s">
        <v>3176</v>
      </c>
      <c r="H466" s="1475" t="s">
        <v>3004</v>
      </c>
      <c r="I466" s="1475" t="s">
        <v>2865</v>
      </c>
      <c r="J466" s="1475" t="s">
        <v>2865</v>
      </c>
      <c r="K466" s="1475" t="s">
        <v>2865</v>
      </c>
      <c r="L466" s="1475" t="s">
        <v>2865</v>
      </c>
      <c r="M466" s="1475" t="s">
        <v>2865</v>
      </c>
      <c r="N466" s="1475" t="s">
        <v>2865</v>
      </c>
      <c r="O466" s="1475" t="s">
        <v>2110</v>
      </c>
      <c r="P466" s="1467" t="s">
        <v>2111</v>
      </c>
      <c r="Q466" s="1467"/>
      <c r="R466" s="1476"/>
    </row>
    <row r="467" spans="1:18" ht="30">
      <c r="A467" s="58">
        <f>ROW()</f>
        <v>467</v>
      </c>
      <c r="C467" s="1476"/>
      <c r="D467" s="1476"/>
      <c r="E467" s="1476"/>
      <c r="F467" s="1476"/>
      <c r="G467" s="1476"/>
      <c r="H467" s="1476"/>
      <c r="I467" s="1476"/>
      <c r="J467" s="1476"/>
      <c r="K467" s="1476"/>
      <c r="L467" s="1476"/>
      <c r="M467" s="1476"/>
      <c r="N467" s="1476"/>
      <c r="O467" s="1476"/>
      <c r="P467" s="1467" t="s">
        <v>2636</v>
      </c>
      <c r="Q467" s="1467" t="s">
        <v>3177</v>
      </c>
      <c r="R467" s="1467" t="s">
        <v>2637</v>
      </c>
    </row>
    <row r="468" spans="1:18" ht="60">
      <c r="A468" s="58">
        <f>ROW()</f>
        <v>468</v>
      </c>
      <c r="C468" s="1467" t="s">
        <v>2638</v>
      </c>
      <c r="D468" s="1475" t="s">
        <v>2109</v>
      </c>
      <c r="E468" s="1475" t="s">
        <v>2458</v>
      </c>
      <c r="F468" s="1475" t="s">
        <v>2611</v>
      </c>
      <c r="G468" s="1475" t="s">
        <v>3178</v>
      </c>
      <c r="H468" s="1475" t="s">
        <v>3179</v>
      </c>
      <c r="I468" s="1475" t="s">
        <v>2865</v>
      </c>
      <c r="J468" s="1475" t="s">
        <v>2865</v>
      </c>
      <c r="K468" s="1475" t="s">
        <v>2865</v>
      </c>
      <c r="L468" s="1475" t="s">
        <v>2865</v>
      </c>
      <c r="M468" s="1475" t="s">
        <v>2865</v>
      </c>
      <c r="N468" s="1475" t="s">
        <v>2865</v>
      </c>
      <c r="O468" s="1475" t="s">
        <v>2146</v>
      </c>
      <c r="P468" s="1467" t="s">
        <v>2639</v>
      </c>
      <c r="Q468" s="1467" t="s">
        <v>3180</v>
      </c>
      <c r="R468" s="1467" t="s">
        <v>2640</v>
      </c>
    </row>
    <row r="469" spans="1:18" ht="45">
      <c r="A469" s="58">
        <f>ROW()</f>
        <v>469</v>
      </c>
      <c r="C469" s="1476"/>
      <c r="D469" s="1476"/>
      <c r="E469" s="1476"/>
      <c r="F469" s="1476"/>
      <c r="G469" s="1476"/>
      <c r="H469" s="1476"/>
      <c r="I469" s="1476"/>
      <c r="J469" s="1476"/>
      <c r="K469" s="1476"/>
      <c r="L469" s="1476"/>
      <c r="M469" s="1476"/>
      <c r="N469" s="1476"/>
      <c r="O469" s="1476"/>
      <c r="P469" s="1467" t="s">
        <v>2641</v>
      </c>
      <c r="Q469" s="1467" t="s">
        <v>3181</v>
      </c>
      <c r="R469" s="1467" t="s">
        <v>2642</v>
      </c>
    </row>
    <row r="470" spans="1:18" ht="30">
      <c r="A470" s="58">
        <f>ROW()</f>
        <v>470</v>
      </c>
      <c r="C470" s="1476"/>
      <c r="D470" s="1476"/>
      <c r="E470" s="1476"/>
      <c r="F470" s="1476"/>
      <c r="G470" s="1476"/>
      <c r="H470" s="1476"/>
      <c r="I470" s="1476"/>
      <c r="J470" s="1476"/>
      <c r="K470" s="1476"/>
      <c r="L470" s="1476"/>
      <c r="M470" s="1476"/>
      <c r="N470" s="1476"/>
      <c r="O470" s="1476"/>
      <c r="P470" s="1467" t="s">
        <v>2643</v>
      </c>
      <c r="Q470" s="1467" t="s">
        <v>3182</v>
      </c>
      <c r="R470" s="1467" t="s">
        <v>2644</v>
      </c>
    </row>
    <row r="471" spans="1:18" ht="45">
      <c r="A471" s="58">
        <f>ROW()</f>
        <v>471</v>
      </c>
      <c r="C471" s="1476"/>
      <c r="D471" s="1476"/>
      <c r="E471" s="1476"/>
      <c r="F471" s="1476"/>
      <c r="G471" s="1476"/>
      <c r="H471" s="1476"/>
      <c r="I471" s="1476"/>
      <c r="J471" s="1476"/>
      <c r="K471" s="1476"/>
      <c r="L471" s="1476"/>
      <c r="M471" s="1476"/>
      <c r="N471" s="1476"/>
      <c r="O471" s="1476"/>
      <c r="P471" s="1467" t="s">
        <v>3183</v>
      </c>
      <c r="Q471" s="1467" t="s">
        <v>3184</v>
      </c>
      <c r="R471" s="1467" t="s">
        <v>2645</v>
      </c>
    </row>
    <row r="472" spans="1:18" ht="15">
      <c r="A472" s="58">
        <f>ROW()</f>
        <v>472</v>
      </c>
      <c r="C472" s="1467" t="s">
        <v>2646</v>
      </c>
      <c r="D472" s="1475" t="s">
        <v>2109</v>
      </c>
      <c r="E472" s="1475" t="s">
        <v>2458</v>
      </c>
      <c r="F472" s="1475" t="s">
        <v>2611</v>
      </c>
      <c r="G472" s="1475" t="s">
        <v>2865</v>
      </c>
      <c r="H472" s="1475" t="s">
        <v>2865</v>
      </c>
      <c r="I472" s="1475" t="s">
        <v>2865</v>
      </c>
      <c r="J472" s="1475" t="s">
        <v>2865</v>
      </c>
      <c r="K472" s="1475" t="s">
        <v>2865</v>
      </c>
      <c r="L472" s="1475" t="s">
        <v>2865</v>
      </c>
      <c r="M472" s="1475" t="s">
        <v>2865</v>
      </c>
      <c r="N472" s="1475" t="s">
        <v>2865</v>
      </c>
      <c r="O472" s="1475" t="s">
        <v>2126</v>
      </c>
      <c r="P472" s="1476"/>
      <c r="Q472" s="1467"/>
      <c r="R472" s="1476"/>
    </row>
    <row r="473" spans="1:18" ht="15">
      <c r="A473" s="58">
        <f>ROW()</f>
        <v>473</v>
      </c>
      <c r="C473" s="1467" t="s">
        <v>2647</v>
      </c>
      <c r="D473" s="1475" t="s">
        <v>2109</v>
      </c>
      <c r="E473" s="1475" t="s">
        <v>2458</v>
      </c>
      <c r="F473" s="1475" t="s">
        <v>2611</v>
      </c>
      <c r="G473" s="1475" t="s">
        <v>3185</v>
      </c>
      <c r="H473" s="1475" t="s">
        <v>2865</v>
      </c>
      <c r="I473" s="1475" t="s">
        <v>2865</v>
      </c>
      <c r="J473" s="1475" t="s">
        <v>2865</v>
      </c>
      <c r="K473" s="1475" t="s">
        <v>2865</v>
      </c>
      <c r="L473" s="1475" t="s">
        <v>2865</v>
      </c>
      <c r="M473" s="1475" t="s">
        <v>2865</v>
      </c>
      <c r="N473" s="1475" t="s">
        <v>2865</v>
      </c>
      <c r="O473" s="1475" t="s">
        <v>2123</v>
      </c>
      <c r="P473" s="1467" t="s">
        <v>2111</v>
      </c>
      <c r="Q473" s="1467"/>
      <c r="R473" s="1476"/>
    </row>
    <row r="474" spans="1:18" ht="15">
      <c r="A474" s="58">
        <f>ROW()</f>
        <v>474</v>
      </c>
      <c r="C474" s="1477"/>
      <c r="D474" s="1477"/>
      <c r="E474" s="1477"/>
      <c r="F474" s="1477"/>
      <c r="G474" s="1477"/>
      <c r="H474" s="1477"/>
      <c r="I474" s="1477"/>
      <c r="J474" s="1477"/>
      <c r="K474" s="1477"/>
      <c r="L474" s="1477"/>
      <c r="M474" s="1477"/>
      <c r="N474" s="1477"/>
      <c r="O474" s="1477"/>
      <c r="P474" s="1477"/>
      <c r="Q474" s="1477"/>
      <c r="R474" s="1477"/>
    </row>
    <row r="475" spans="1:18" ht="45">
      <c r="A475" s="58">
        <f>ROW()</f>
        <v>475</v>
      </c>
      <c r="C475" s="1467" t="s">
        <v>83</v>
      </c>
      <c r="D475" s="1475" t="s">
        <v>2092</v>
      </c>
      <c r="E475" s="1475" t="s">
        <v>85</v>
      </c>
      <c r="F475" s="1475" t="s">
        <v>2093</v>
      </c>
      <c r="G475" s="1475" t="s">
        <v>2094</v>
      </c>
      <c r="H475" s="1475" t="s">
        <v>2095</v>
      </c>
      <c r="I475" s="1475" t="s">
        <v>2096</v>
      </c>
      <c r="J475" s="1475" t="s">
        <v>2097</v>
      </c>
      <c r="K475" s="1475" t="s">
        <v>2098</v>
      </c>
      <c r="L475" s="1475" t="s">
        <v>2099</v>
      </c>
      <c r="M475" s="1475" t="s">
        <v>2100</v>
      </c>
      <c r="N475" s="1475" t="s">
        <v>2101</v>
      </c>
      <c r="O475" s="1475" t="s">
        <v>2102</v>
      </c>
      <c r="P475" s="1467" t="s">
        <v>2103</v>
      </c>
      <c r="Q475" s="1467" t="s">
        <v>2104</v>
      </c>
      <c r="R475" s="1467" t="s">
        <v>2105</v>
      </c>
    </row>
    <row r="476" spans="1:18" ht="30">
      <c r="A476" s="58">
        <f>ROW()</f>
        <v>476</v>
      </c>
      <c r="C476" s="1469" t="s">
        <v>84</v>
      </c>
      <c r="D476" s="1467"/>
      <c r="E476" s="1470" t="s">
        <v>2648</v>
      </c>
      <c r="F476" s="1470" t="s">
        <v>2649</v>
      </c>
      <c r="G476" s="1470" t="s">
        <v>3186</v>
      </c>
      <c r="H476" s="1470" t="s">
        <v>2880</v>
      </c>
      <c r="I476" s="1470" t="s">
        <v>2865</v>
      </c>
      <c r="J476" s="1470" t="s">
        <v>2865</v>
      </c>
      <c r="K476" s="1470" t="s">
        <v>2865</v>
      </c>
      <c r="L476" s="1470" t="s">
        <v>2865</v>
      </c>
      <c r="M476" s="1470" t="s">
        <v>2107</v>
      </c>
      <c r="N476" s="1470" t="s">
        <v>2107</v>
      </c>
      <c r="O476" s="1467"/>
      <c r="P476" s="1467"/>
      <c r="Q476" s="1467"/>
      <c r="R476" s="1467"/>
    </row>
    <row r="477" spans="1:18" ht="15">
      <c r="A477" s="58">
        <f>ROW()</f>
        <v>477</v>
      </c>
      <c r="C477" s="1467" t="s">
        <v>2650</v>
      </c>
      <c r="D477" s="1475" t="s">
        <v>2109</v>
      </c>
      <c r="E477" s="1475" t="s">
        <v>2648</v>
      </c>
      <c r="F477" s="1475" t="s">
        <v>2649</v>
      </c>
      <c r="G477" s="1475" t="s">
        <v>2898</v>
      </c>
      <c r="H477" s="1475" t="s">
        <v>2865</v>
      </c>
      <c r="I477" s="1475" t="s">
        <v>2865</v>
      </c>
      <c r="J477" s="1475" t="s">
        <v>2865</v>
      </c>
      <c r="K477" s="1475" t="s">
        <v>2865</v>
      </c>
      <c r="L477" s="1475" t="s">
        <v>2865</v>
      </c>
      <c r="M477" s="1475" t="s">
        <v>2865</v>
      </c>
      <c r="N477" s="1475" t="s">
        <v>2865</v>
      </c>
      <c r="O477" s="1475" t="s">
        <v>2123</v>
      </c>
      <c r="P477" s="1467" t="s">
        <v>2111</v>
      </c>
      <c r="Q477" s="1467"/>
      <c r="R477" s="1476"/>
    </row>
    <row r="478" spans="1:18" ht="15">
      <c r="A478" s="58">
        <f>ROW()</f>
        <v>478</v>
      </c>
      <c r="C478" s="1467" t="s">
        <v>2651</v>
      </c>
      <c r="D478" s="1475" t="s">
        <v>2109</v>
      </c>
      <c r="E478" s="1475" t="s">
        <v>2648</v>
      </c>
      <c r="F478" s="1475" t="s">
        <v>2649</v>
      </c>
      <c r="G478" s="1475" t="s">
        <v>3187</v>
      </c>
      <c r="H478" s="1475" t="s">
        <v>2865</v>
      </c>
      <c r="I478" s="1475" t="s">
        <v>2865</v>
      </c>
      <c r="J478" s="1475" t="s">
        <v>2865</v>
      </c>
      <c r="K478" s="1475" t="s">
        <v>2865</v>
      </c>
      <c r="L478" s="1475" t="s">
        <v>2865</v>
      </c>
      <c r="M478" s="1475" t="s">
        <v>2868</v>
      </c>
      <c r="N478" s="1475" t="s">
        <v>2865</v>
      </c>
      <c r="O478" s="1475" t="s">
        <v>2123</v>
      </c>
      <c r="P478" s="1467" t="s">
        <v>2111</v>
      </c>
      <c r="Q478" s="1467"/>
      <c r="R478" s="1476"/>
    </row>
    <row r="479" spans="1:18" ht="15">
      <c r="A479" s="58">
        <f>ROW()</f>
        <v>479</v>
      </c>
      <c r="C479" s="1477"/>
      <c r="D479" s="1477"/>
      <c r="E479" s="1477"/>
      <c r="F479" s="1477"/>
      <c r="G479" s="1477"/>
      <c r="H479" s="1477"/>
      <c r="I479" s="1477"/>
      <c r="J479" s="1477"/>
      <c r="K479" s="1477"/>
      <c r="L479" s="1477"/>
      <c r="M479" s="1477"/>
      <c r="N479" s="1477"/>
      <c r="O479" s="1477"/>
      <c r="P479" s="1477"/>
      <c r="Q479" s="1477"/>
      <c r="R479" s="1477"/>
    </row>
    <row r="480" spans="1:18" ht="45">
      <c r="A480" s="58">
        <f>ROW()</f>
        <v>480</v>
      </c>
      <c r="C480" s="1467" t="s">
        <v>83</v>
      </c>
      <c r="D480" s="1475" t="s">
        <v>2092</v>
      </c>
      <c r="E480" s="1475" t="s">
        <v>85</v>
      </c>
      <c r="F480" s="1475" t="s">
        <v>2093</v>
      </c>
      <c r="G480" s="1475" t="s">
        <v>2094</v>
      </c>
      <c r="H480" s="1475" t="s">
        <v>2095</v>
      </c>
      <c r="I480" s="1475" t="s">
        <v>2096</v>
      </c>
      <c r="J480" s="1475" t="s">
        <v>2097</v>
      </c>
      <c r="K480" s="1475" t="s">
        <v>2098</v>
      </c>
      <c r="L480" s="1475" t="s">
        <v>2099</v>
      </c>
      <c r="M480" s="1475" t="s">
        <v>2100</v>
      </c>
      <c r="N480" s="1475" t="s">
        <v>2101</v>
      </c>
      <c r="O480" s="1475" t="s">
        <v>2102</v>
      </c>
      <c r="P480" s="1467" t="s">
        <v>2103</v>
      </c>
      <c r="Q480" s="1467" t="s">
        <v>2104</v>
      </c>
      <c r="R480" s="1467" t="s">
        <v>2105</v>
      </c>
    </row>
    <row r="481" spans="1:18" ht="30">
      <c r="A481" s="58">
        <f>ROW()</f>
        <v>481</v>
      </c>
      <c r="C481" s="1469" t="s">
        <v>84</v>
      </c>
      <c r="D481" s="1467"/>
      <c r="E481" s="1470" t="s">
        <v>2648</v>
      </c>
      <c r="F481" s="1470" t="s">
        <v>2652</v>
      </c>
      <c r="G481" s="1470" t="s">
        <v>3035</v>
      </c>
      <c r="H481" s="1470" t="s">
        <v>2880</v>
      </c>
      <c r="I481" s="1470" t="s">
        <v>2865</v>
      </c>
      <c r="J481" s="1470" t="s">
        <v>2865</v>
      </c>
      <c r="K481" s="1470" t="s">
        <v>2865</v>
      </c>
      <c r="L481" s="1470" t="s">
        <v>2865</v>
      </c>
      <c r="M481" s="1470" t="s">
        <v>2107</v>
      </c>
      <c r="N481" s="1470" t="s">
        <v>2107</v>
      </c>
      <c r="O481" s="1467"/>
      <c r="P481" s="1467"/>
      <c r="Q481" s="1467"/>
      <c r="R481" s="1467"/>
    </row>
    <row r="482" spans="1:18" ht="15">
      <c r="A482" s="58">
        <f>ROW()</f>
        <v>482</v>
      </c>
      <c r="C482" s="1467" t="s">
        <v>2653</v>
      </c>
      <c r="D482" s="1475" t="s">
        <v>2109</v>
      </c>
      <c r="E482" s="1475" t="s">
        <v>2648</v>
      </c>
      <c r="F482" s="1475" t="s">
        <v>2652</v>
      </c>
      <c r="G482" s="1475" t="s">
        <v>3188</v>
      </c>
      <c r="H482" s="1475" t="s">
        <v>2886</v>
      </c>
      <c r="I482" s="1475" t="s">
        <v>2865</v>
      </c>
      <c r="J482" s="1475" t="s">
        <v>2865</v>
      </c>
      <c r="K482" s="1475" t="s">
        <v>2865</v>
      </c>
      <c r="L482" s="1475" t="s">
        <v>2865</v>
      </c>
      <c r="M482" s="1475" t="s">
        <v>2865</v>
      </c>
      <c r="N482" s="1475" t="s">
        <v>2865</v>
      </c>
      <c r="O482" s="1475" t="s">
        <v>2123</v>
      </c>
      <c r="P482" s="1467" t="s">
        <v>2111</v>
      </c>
      <c r="Q482" s="1467"/>
      <c r="R482" s="1476"/>
    </row>
    <row r="483" spans="1:18" ht="15">
      <c r="A483" s="58">
        <f>ROW()</f>
        <v>483</v>
      </c>
      <c r="C483" s="1467" t="s">
        <v>2654</v>
      </c>
      <c r="D483" s="1475" t="s">
        <v>2109</v>
      </c>
      <c r="E483" s="1475" t="s">
        <v>2648</v>
      </c>
      <c r="F483" s="1475" t="s">
        <v>2652</v>
      </c>
      <c r="G483" s="1475" t="s">
        <v>3189</v>
      </c>
      <c r="H483" s="1475" t="s">
        <v>2865</v>
      </c>
      <c r="I483" s="1475" t="s">
        <v>2865</v>
      </c>
      <c r="J483" s="1475" t="s">
        <v>2865</v>
      </c>
      <c r="K483" s="1475" t="s">
        <v>2865</v>
      </c>
      <c r="L483" s="1475" t="s">
        <v>2865</v>
      </c>
      <c r="M483" s="1475" t="s">
        <v>2865</v>
      </c>
      <c r="N483" s="1475" t="s">
        <v>2865</v>
      </c>
      <c r="O483" s="1475" t="s">
        <v>2123</v>
      </c>
      <c r="P483" s="1467" t="s">
        <v>2111</v>
      </c>
      <c r="Q483" s="1467"/>
      <c r="R483" s="1476"/>
    </row>
    <row r="484" spans="1:18" ht="15">
      <c r="A484" s="58">
        <f>ROW()</f>
        <v>484</v>
      </c>
      <c r="C484" s="1467" t="s">
        <v>2655</v>
      </c>
      <c r="D484" s="1475" t="s">
        <v>2109</v>
      </c>
      <c r="E484" s="1475" t="s">
        <v>2648</v>
      </c>
      <c r="F484" s="1475" t="s">
        <v>2652</v>
      </c>
      <c r="G484" s="1475" t="s">
        <v>2986</v>
      </c>
      <c r="H484" s="1475" t="s">
        <v>2865</v>
      </c>
      <c r="I484" s="1475" t="s">
        <v>2865</v>
      </c>
      <c r="J484" s="1475" t="s">
        <v>2865</v>
      </c>
      <c r="K484" s="1475" t="s">
        <v>2865</v>
      </c>
      <c r="L484" s="1475" t="s">
        <v>2865</v>
      </c>
      <c r="M484" s="1475" t="s">
        <v>2865</v>
      </c>
      <c r="N484" s="1475" t="s">
        <v>2865</v>
      </c>
      <c r="O484" s="1475" t="s">
        <v>2126</v>
      </c>
      <c r="P484" s="1467" t="s">
        <v>2111</v>
      </c>
      <c r="Q484" s="1467"/>
      <c r="R484" s="1476"/>
    </row>
    <row r="485" spans="1:18" ht="15">
      <c r="A485" s="58">
        <f>ROW()</f>
        <v>485</v>
      </c>
      <c r="C485" s="1467" t="s">
        <v>2656</v>
      </c>
      <c r="D485" s="1475" t="s">
        <v>2109</v>
      </c>
      <c r="E485" s="1475" t="s">
        <v>2648</v>
      </c>
      <c r="F485" s="1475" t="s">
        <v>2652</v>
      </c>
      <c r="G485" s="1475" t="s">
        <v>3042</v>
      </c>
      <c r="H485" s="1475" t="s">
        <v>2865</v>
      </c>
      <c r="I485" s="1475" t="s">
        <v>2865</v>
      </c>
      <c r="J485" s="1475" t="s">
        <v>2865</v>
      </c>
      <c r="K485" s="1475" t="s">
        <v>2873</v>
      </c>
      <c r="L485" s="1475" t="s">
        <v>3156</v>
      </c>
      <c r="M485" s="1475" t="s">
        <v>2865</v>
      </c>
      <c r="N485" s="1475" t="s">
        <v>2865</v>
      </c>
      <c r="O485" s="1475" t="s">
        <v>2110</v>
      </c>
      <c r="P485" s="1467" t="s">
        <v>2111</v>
      </c>
      <c r="Q485" s="1467"/>
      <c r="R485" s="1476"/>
    </row>
    <row r="486" spans="1:18" ht="60">
      <c r="A486" s="58">
        <f>ROW()</f>
        <v>486</v>
      </c>
      <c r="C486" s="1476"/>
      <c r="D486" s="1476"/>
      <c r="E486" s="1476"/>
      <c r="F486" s="1476"/>
      <c r="G486" s="1476"/>
      <c r="H486" s="1476"/>
      <c r="I486" s="1476"/>
      <c r="J486" s="1476"/>
      <c r="K486" s="1476"/>
      <c r="L486" s="1476"/>
      <c r="M486" s="1476"/>
      <c r="N486" s="1476"/>
      <c r="O486" s="1476"/>
      <c r="P486" s="1467" t="s">
        <v>2657</v>
      </c>
      <c r="Q486" s="1467" t="s">
        <v>3190</v>
      </c>
      <c r="R486" s="1467" t="s">
        <v>2658</v>
      </c>
    </row>
    <row r="487" spans="1:18" ht="15">
      <c r="A487" s="58">
        <f>ROW()</f>
        <v>487</v>
      </c>
      <c r="C487" s="1467" t="s">
        <v>2659</v>
      </c>
      <c r="D487" s="1475" t="s">
        <v>2109</v>
      </c>
      <c r="E487" s="1475" t="s">
        <v>2648</v>
      </c>
      <c r="F487" s="1475" t="s">
        <v>2652</v>
      </c>
      <c r="G487" s="1475" t="s">
        <v>3191</v>
      </c>
      <c r="H487" s="1475" t="s">
        <v>2872</v>
      </c>
      <c r="I487" s="1475" t="s">
        <v>2865</v>
      </c>
      <c r="J487" s="1475" t="s">
        <v>2865</v>
      </c>
      <c r="K487" s="1475" t="s">
        <v>2873</v>
      </c>
      <c r="L487" s="1475" t="s">
        <v>3156</v>
      </c>
      <c r="M487" s="1475" t="s">
        <v>2865</v>
      </c>
      <c r="N487" s="1475" t="s">
        <v>2865</v>
      </c>
      <c r="O487" s="1475" t="s">
        <v>2110</v>
      </c>
      <c r="P487" s="1467" t="s">
        <v>2111</v>
      </c>
      <c r="Q487" s="1467"/>
      <c r="R487" s="1476"/>
    </row>
    <row r="488" spans="1:18" ht="30">
      <c r="A488" s="58">
        <f>ROW()</f>
        <v>488</v>
      </c>
      <c r="C488" s="1476"/>
      <c r="D488" s="1476"/>
      <c r="E488" s="1476"/>
      <c r="F488" s="1476"/>
      <c r="G488" s="1476"/>
      <c r="H488" s="1476"/>
      <c r="I488" s="1476"/>
      <c r="J488" s="1476"/>
      <c r="K488" s="1476"/>
      <c r="L488" s="1476"/>
      <c r="M488" s="1476"/>
      <c r="N488" s="1476"/>
      <c r="O488" s="1476"/>
      <c r="P488" s="1467" t="s">
        <v>2660</v>
      </c>
      <c r="Q488" s="1467" t="s">
        <v>3190</v>
      </c>
      <c r="R488" s="1467" t="s">
        <v>2658</v>
      </c>
    </row>
    <row r="489" spans="1:18" ht="30">
      <c r="A489" s="58">
        <f>ROW()</f>
        <v>489</v>
      </c>
      <c r="C489" s="1476"/>
      <c r="D489" s="1476"/>
      <c r="E489" s="1476"/>
      <c r="F489" s="1476"/>
      <c r="G489" s="1476"/>
      <c r="H489" s="1476"/>
      <c r="I489" s="1476"/>
      <c r="J489" s="1476"/>
      <c r="K489" s="1476"/>
      <c r="L489" s="1476"/>
      <c r="M489" s="1476"/>
      <c r="N489" s="1476"/>
      <c r="O489" s="1476"/>
      <c r="P489" s="1467" t="s">
        <v>2661</v>
      </c>
      <c r="Q489" s="1467" t="s">
        <v>3192</v>
      </c>
      <c r="R489" s="1467" t="s">
        <v>2662</v>
      </c>
    </row>
    <row r="490" spans="1:18" ht="15">
      <c r="A490" s="58">
        <f>ROW()</f>
        <v>490</v>
      </c>
      <c r="C490" s="1477"/>
      <c r="D490" s="1477"/>
      <c r="E490" s="1477"/>
      <c r="F490" s="1477"/>
      <c r="G490" s="1477"/>
      <c r="H490" s="1477"/>
      <c r="I490" s="1477"/>
      <c r="J490" s="1477"/>
      <c r="K490" s="1477"/>
      <c r="L490" s="1477"/>
      <c r="M490" s="1477"/>
      <c r="N490" s="1477"/>
      <c r="O490" s="1477"/>
      <c r="P490" s="1477"/>
      <c r="Q490" s="1477"/>
      <c r="R490" s="1477"/>
    </row>
    <row r="491" spans="1:18" ht="45">
      <c r="A491" s="58">
        <f>ROW()</f>
        <v>491</v>
      </c>
      <c r="C491" s="1467" t="s">
        <v>83</v>
      </c>
      <c r="D491" s="1475" t="s">
        <v>2092</v>
      </c>
      <c r="E491" s="1475" t="s">
        <v>85</v>
      </c>
      <c r="F491" s="1475" t="s">
        <v>2093</v>
      </c>
      <c r="G491" s="1475" t="s">
        <v>2094</v>
      </c>
      <c r="H491" s="1475" t="s">
        <v>2095</v>
      </c>
      <c r="I491" s="1475" t="s">
        <v>2096</v>
      </c>
      <c r="J491" s="1475" t="s">
        <v>2097</v>
      </c>
      <c r="K491" s="1475" t="s">
        <v>2098</v>
      </c>
      <c r="L491" s="1475" t="s">
        <v>2099</v>
      </c>
      <c r="M491" s="1475" t="s">
        <v>2100</v>
      </c>
      <c r="N491" s="1475" t="s">
        <v>2101</v>
      </c>
      <c r="O491" s="1475" t="s">
        <v>2102</v>
      </c>
      <c r="P491" s="1467" t="s">
        <v>2103</v>
      </c>
      <c r="Q491" s="1467" t="s">
        <v>2104</v>
      </c>
      <c r="R491" s="1467" t="s">
        <v>2105</v>
      </c>
    </row>
    <row r="492" spans="1:18" ht="30">
      <c r="A492" s="58">
        <f>ROW()</f>
        <v>492</v>
      </c>
      <c r="C492" s="1469" t="s">
        <v>84</v>
      </c>
      <c r="D492" s="1467"/>
      <c r="E492" s="1470" t="s">
        <v>2648</v>
      </c>
      <c r="F492" s="1470" t="s">
        <v>2663</v>
      </c>
      <c r="G492" s="1470" t="s">
        <v>3193</v>
      </c>
      <c r="H492" s="1470" t="s">
        <v>2902</v>
      </c>
      <c r="I492" s="1470" t="s">
        <v>2911</v>
      </c>
      <c r="J492" s="1470" t="s">
        <v>2928</v>
      </c>
      <c r="K492" s="1470" t="s">
        <v>2880</v>
      </c>
      <c r="L492" s="1470" t="s">
        <v>3019</v>
      </c>
      <c r="M492" s="1470" t="s">
        <v>2107</v>
      </c>
      <c r="N492" s="1470" t="s">
        <v>2107</v>
      </c>
      <c r="O492" s="1467"/>
      <c r="P492" s="1467"/>
      <c r="Q492" s="1467"/>
      <c r="R492" s="1467"/>
    </row>
    <row r="493" spans="1:18" ht="15">
      <c r="A493" s="58">
        <f>ROW()</f>
        <v>493</v>
      </c>
      <c r="C493" s="1467" t="s">
        <v>2664</v>
      </c>
      <c r="D493" s="1475" t="s">
        <v>2109</v>
      </c>
      <c r="E493" s="1475" t="s">
        <v>2648</v>
      </c>
      <c r="F493" s="1475" t="s">
        <v>2663</v>
      </c>
      <c r="G493" s="1475" t="s">
        <v>2996</v>
      </c>
      <c r="H493" s="1475" t="s">
        <v>2858</v>
      </c>
      <c r="I493" s="1475" t="s">
        <v>2865</v>
      </c>
      <c r="J493" s="1475" t="s">
        <v>2865</v>
      </c>
      <c r="K493" s="1475" t="s">
        <v>2865</v>
      </c>
      <c r="L493" s="1475" t="s">
        <v>2865</v>
      </c>
      <c r="M493" s="1475" t="s">
        <v>2865</v>
      </c>
      <c r="N493" s="1475" t="s">
        <v>2865</v>
      </c>
      <c r="O493" s="1475" t="s">
        <v>2110</v>
      </c>
      <c r="P493" s="1467" t="s">
        <v>2111</v>
      </c>
      <c r="Q493" s="1467"/>
      <c r="R493" s="1476"/>
    </row>
    <row r="494" spans="1:18" ht="30">
      <c r="A494" s="58">
        <f>ROW()</f>
        <v>494</v>
      </c>
      <c r="C494" s="1476"/>
      <c r="D494" s="1476"/>
      <c r="E494" s="1476"/>
      <c r="F494" s="1476"/>
      <c r="G494" s="1476"/>
      <c r="H494" s="1476"/>
      <c r="I494" s="1476"/>
      <c r="J494" s="1476"/>
      <c r="K494" s="1476"/>
      <c r="L494" s="1476"/>
      <c r="M494" s="1476"/>
      <c r="N494" s="1476"/>
      <c r="O494" s="1476"/>
      <c r="P494" s="1467" t="s">
        <v>2665</v>
      </c>
      <c r="Q494" s="1467" t="s">
        <v>2842</v>
      </c>
      <c r="R494" s="1467" t="s">
        <v>2325</v>
      </c>
    </row>
    <row r="495" spans="1:18" ht="15">
      <c r="A495" s="58">
        <f>ROW()</f>
        <v>495</v>
      </c>
      <c r="C495" s="1467" t="s">
        <v>2666</v>
      </c>
      <c r="D495" s="1475" t="s">
        <v>2109</v>
      </c>
      <c r="E495" s="1475" t="s">
        <v>2648</v>
      </c>
      <c r="F495" s="1475" t="s">
        <v>2663</v>
      </c>
      <c r="G495" s="1475" t="s">
        <v>3007</v>
      </c>
      <c r="H495" s="1475" t="s">
        <v>2865</v>
      </c>
      <c r="I495" s="1475" t="s">
        <v>2865</v>
      </c>
      <c r="J495" s="1475" t="s">
        <v>2865</v>
      </c>
      <c r="K495" s="1475" t="s">
        <v>2865</v>
      </c>
      <c r="L495" s="1475" t="s">
        <v>2865</v>
      </c>
      <c r="M495" s="1475" t="s">
        <v>2865</v>
      </c>
      <c r="N495" s="1475" t="s">
        <v>2865</v>
      </c>
      <c r="O495" s="1475" t="s">
        <v>2123</v>
      </c>
      <c r="P495" s="1467" t="s">
        <v>2111</v>
      </c>
      <c r="Q495" s="1467"/>
      <c r="R495" s="1476"/>
    </row>
    <row r="496" spans="1:18" ht="15">
      <c r="A496" s="58">
        <f>ROW()</f>
        <v>496</v>
      </c>
      <c r="C496" s="1467" t="s">
        <v>2667</v>
      </c>
      <c r="D496" s="1475" t="s">
        <v>2109</v>
      </c>
      <c r="E496" s="1475" t="s">
        <v>2648</v>
      </c>
      <c r="F496" s="1475" t="s">
        <v>2663</v>
      </c>
      <c r="G496" s="1475" t="s">
        <v>2878</v>
      </c>
      <c r="H496" s="1475" t="s">
        <v>2865</v>
      </c>
      <c r="I496" s="1475" t="s">
        <v>2865</v>
      </c>
      <c r="J496" s="1475" t="s">
        <v>2865</v>
      </c>
      <c r="K496" s="1475" t="s">
        <v>2865</v>
      </c>
      <c r="L496" s="1475" t="s">
        <v>2865</v>
      </c>
      <c r="M496" s="1475" t="s">
        <v>2865</v>
      </c>
      <c r="N496" s="1475" t="s">
        <v>2865</v>
      </c>
      <c r="O496" s="1475" t="s">
        <v>2126</v>
      </c>
      <c r="P496" s="1467" t="s">
        <v>2111</v>
      </c>
      <c r="Q496" s="1467"/>
      <c r="R496" s="1476"/>
    </row>
    <row r="497" spans="1:18" ht="15">
      <c r="A497" s="58">
        <f>ROW()</f>
        <v>497</v>
      </c>
      <c r="C497" s="1467" t="s">
        <v>2668</v>
      </c>
      <c r="D497" s="1475" t="s">
        <v>2109</v>
      </c>
      <c r="E497" s="1475" t="s">
        <v>2648</v>
      </c>
      <c r="F497" s="1475" t="s">
        <v>2663</v>
      </c>
      <c r="G497" s="1475" t="s">
        <v>2902</v>
      </c>
      <c r="H497" s="1475" t="s">
        <v>2865</v>
      </c>
      <c r="I497" s="1475" t="s">
        <v>2865</v>
      </c>
      <c r="J497" s="1475" t="s">
        <v>2865</v>
      </c>
      <c r="K497" s="1475" t="s">
        <v>2865</v>
      </c>
      <c r="L497" s="1475" t="s">
        <v>2865</v>
      </c>
      <c r="M497" s="1475" t="s">
        <v>2865</v>
      </c>
      <c r="N497" s="1475" t="s">
        <v>2865</v>
      </c>
      <c r="O497" s="1475" t="s">
        <v>2126</v>
      </c>
      <c r="P497" s="1467" t="s">
        <v>2111</v>
      </c>
      <c r="Q497" s="1467"/>
      <c r="R497" s="1476"/>
    </row>
    <row r="498" spans="1:18" ht="15">
      <c r="A498" s="58">
        <f>ROW()</f>
        <v>498</v>
      </c>
      <c r="C498" s="1467" t="s">
        <v>2669</v>
      </c>
      <c r="D498" s="1475" t="s">
        <v>2109</v>
      </c>
      <c r="E498" s="1475" t="s">
        <v>2648</v>
      </c>
      <c r="F498" s="1475" t="s">
        <v>2663</v>
      </c>
      <c r="G498" s="1475" t="s">
        <v>3110</v>
      </c>
      <c r="H498" s="1475" t="s">
        <v>2865</v>
      </c>
      <c r="I498" s="1475" t="s">
        <v>2865</v>
      </c>
      <c r="J498" s="1475" t="s">
        <v>2865</v>
      </c>
      <c r="K498" s="1475" t="s">
        <v>2865</v>
      </c>
      <c r="L498" s="1475" t="s">
        <v>2865</v>
      </c>
      <c r="M498" s="1475" t="s">
        <v>2865</v>
      </c>
      <c r="N498" s="1475" t="s">
        <v>2865</v>
      </c>
      <c r="O498" s="1475" t="s">
        <v>2126</v>
      </c>
      <c r="P498" s="1467" t="s">
        <v>2111</v>
      </c>
      <c r="Q498" s="1467"/>
      <c r="R498" s="1476"/>
    </row>
    <row r="499" spans="1:18" ht="15">
      <c r="A499" s="58">
        <f>ROW()</f>
        <v>499</v>
      </c>
      <c r="C499" s="1467" t="s">
        <v>2670</v>
      </c>
      <c r="D499" s="1475" t="s">
        <v>2109</v>
      </c>
      <c r="E499" s="1475" t="s">
        <v>2648</v>
      </c>
      <c r="F499" s="1475" t="s">
        <v>2663</v>
      </c>
      <c r="G499" s="1475" t="s">
        <v>3194</v>
      </c>
      <c r="H499" s="1475" t="s">
        <v>2865</v>
      </c>
      <c r="I499" s="1475" t="s">
        <v>2865</v>
      </c>
      <c r="J499" s="1475" t="s">
        <v>2865</v>
      </c>
      <c r="K499" s="1475" t="s">
        <v>2865</v>
      </c>
      <c r="L499" s="1475" t="s">
        <v>2865</v>
      </c>
      <c r="M499" s="1475" t="s">
        <v>2865</v>
      </c>
      <c r="N499" s="1475" t="s">
        <v>2865</v>
      </c>
      <c r="O499" s="1475" t="s">
        <v>2123</v>
      </c>
      <c r="P499" s="1467" t="s">
        <v>2111</v>
      </c>
      <c r="Q499" s="1467"/>
      <c r="R499" s="1476"/>
    </row>
    <row r="500" spans="1:18" ht="15">
      <c r="A500" s="58">
        <f>ROW()</f>
        <v>500</v>
      </c>
      <c r="C500" s="1467" t="s">
        <v>2671</v>
      </c>
      <c r="D500" s="1475" t="s">
        <v>2109</v>
      </c>
      <c r="E500" s="1475" t="s">
        <v>2648</v>
      </c>
      <c r="F500" s="1475" t="s">
        <v>2663</v>
      </c>
      <c r="G500" s="1475" t="s">
        <v>3043</v>
      </c>
      <c r="H500" s="1475" t="s">
        <v>2865</v>
      </c>
      <c r="I500" s="1475" t="s">
        <v>2865</v>
      </c>
      <c r="J500" s="1475" t="s">
        <v>2865</v>
      </c>
      <c r="K500" s="1475" t="s">
        <v>2865</v>
      </c>
      <c r="L500" s="1475" t="s">
        <v>2865</v>
      </c>
      <c r="M500" s="1475" t="s">
        <v>2865</v>
      </c>
      <c r="N500" s="1475" t="s">
        <v>2865</v>
      </c>
      <c r="O500" s="1475" t="s">
        <v>2123</v>
      </c>
      <c r="P500" s="1467" t="s">
        <v>2111</v>
      </c>
      <c r="Q500" s="1467"/>
      <c r="R500" s="1476"/>
    </row>
    <row r="501" spans="1:18" ht="15">
      <c r="A501" s="58">
        <f>ROW()</f>
        <v>501</v>
      </c>
      <c r="C501" s="1467" t="s">
        <v>2672</v>
      </c>
      <c r="D501" s="1475" t="s">
        <v>2109</v>
      </c>
      <c r="E501" s="1475" t="s">
        <v>2648</v>
      </c>
      <c r="F501" s="1475" t="s">
        <v>2663</v>
      </c>
      <c r="G501" s="1475" t="s">
        <v>3195</v>
      </c>
      <c r="H501" s="1475" t="s">
        <v>2865</v>
      </c>
      <c r="I501" s="1475" t="s">
        <v>2865</v>
      </c>
      <c r="J501" s="1475" t="s">
        <v>2865</v>
      </c>
      <c r="K501" s="1475" t="s">
        <v>2865</v>
      </c>
      <c r="L501" s="1475" t="s">
        <v>2865</v>
      </c>
      <c r="M501" s="1475" t="s">
        <v>2865</v>
      </c>
      <c r="N501" s="1475" t="s">
        <v>2865</v>
      </c>
      <c r="O501" s="1475" t="s">
        <v>2126</v>
      </c>
      <c r="P501" s="1467" t="s">
        <v>2111</v>
      </c>
      <c r="Q501" s="1467"/>
      <c r="R501" s="1476"/>
    </row>
    <row r="502" spans="1:18" ht="15">
      <c r="A502" s="58">
        <f>ROW()</f>
        <v>502</v>
      </c>
      <c r="C502" s="1467" t="s">
        <v>2673</v>
      </c>
      <c r="D502" s="1475" t="s">
        <v>2109</v>
      </c>
      <c r="E502" s="1475" t="s">
        <v>2648</v>
      </c>
      <c r="F502" s="1475" t="s">
        <v>2663</v>
      </c>
      <c r="G502" s="1475" t="s">
        <v>2928</v>
      </c>
      <c r="H502" s="1475" t="s">
        <v>2865</v>
      </c>
      <c r="I502" s="1475" t="s">
        <v>2865</v>
      </c>
      <c r="J502" s="1475" t="s">
        <v>2865</v>
      </c>
      <c r="K502" s="1475" t="s">
        <v>2865</v>
      </c>
      <c r="L502" s="1475" t="s">
        <v>2865</v>
      </c>
      <c r="M502" s="1475" t="s">
        <v>2865</v>
      </c>
      <c r="N502" s="1475" t="s">
        <v>2865</v>
      </c>
      <c r="O502" s="1475" t="s">
        <v>2126</v>
      </c>
      <c r="P502" s="1467" t="s">
        <v>2111</v>
      </c>
      <c r="Q502" s="1467"/>
      <c r="R502" s="1476"/>
    </row>
    <row r="503" spans="1:18" ht="15">
      <c r="A503" s="58">
        <f>ROW()</f>
        <v>503</v>
      </c>
      <c r="C503" s="1467" t="s">
        <v>2674</v>
      </c>
      <c r="D503" s="1475" t="s">
        <v>2109</v>
      </c>
      <c r="E503" s="1475" t="s">
        <v>2648</v>
      </c>
      <c r="F503" s="1475" t="s">
        <v>2663</v>
      </c>
      <c r="G503" s="1475" t="s">
        <v>2998</v>
      </c>
      <c r="H503" s="1475" t="s">
        <v>2888</v>
      </c>
      <c r="I503" s="1475" t="s">
        <v>2865</v>
      </c>
      <c r="J503" s="1475" t="s">
        <v>2865</v>
      </c>
      <c r="K503" s="1475" t="s">
        <v>2865</v>
      </c>
      <c r="L503" s="1475" t="s">
        <v>2865</v>
      </c>
      <c r="M503" s="1475" t="s">
        <v>2865</v>
      </c>
      <c r="N503" s="1475" t="s">
        <v>2865</v>
      </c>
      <c r="O503" s="1475" t="s">
        <v>2110</v>
      </c>
      <c r="P503" s="1467" t="s">
        <v>2111</v>
      </c>
      <c r="Q503" s="1467"/>
      <c r="R503" s="1476"/>
    </row>
    <row r="504" spans="1:18" ht="30">
      <c r="A504" s="58">
        <f>ROW()</f>
        <v>504</v>
      </c>
      <c r="C504" s="1476"/>
      <c r="D504" s="1476"/>
      <c r="E504" s="1476"/>
      <c r="F504" s="1476"/>
      <c r="G504" s="1476"/>
      <c r="H504" s="1476"/>
      <c r="I504" s="1476"/>
      <c r="J504" s="1476"/>
      <c r="K504" s="1476"/>
      <c r="L504" s="1476"/>
      <c r="M504" s="1476"/>
      <c r="N504" s="1476"/>
      <c r="O504" s="1476"/>
      <c r="P504" s="1467" t="s">
        <v>3196</v>
      </c>
      <c r="Q504" s="1467" t="s">
        <v>3133</v>
      </c>
      <c r="R504" s="1467" t="s">
        <v>2567</v>
      </c>
    </row>
    <row r="505" spans="1:18" ht="60">
      <c r="A505" s="58">
        <f>ROW()</f>
        <v>505</v>
      </c>
      <c r="C505" s="1476"/>
      <c r="D505" s="1476"/>
      <c r="E505" s="1476"/>
      <c r="F505" s="1476"/>
      <c r="G505" s="1476"/>
      <c r="H505" s="1476"/>
      <c r="I505" s="1476"/>
      <c r="J505" s="1476"/>
      <c r="K505" s="1476"/>
      <c r="L505" s="1476"/>
      <c r="M505" s="1476"/>
      <c r="N505" s="1476"/>
      <c r="O505" s="1476"/>
      <c r="P505" s="1467" t="s">
        <v>2675</v>
      </c>
      <c r="Q505" s="1467" t="s">
        <v>3134</v>
      </c>
      <c r="R505" s="1467" t="s">
        <v>2569</v>
      </c>
    </row>
    <row r="506" spans="1:18" ht="30">
      <c r="A506" s="58">
        <f>ROW()</f>
        <v>506</v>
      </c>
      <c r="C506" s="1476"/>
      <c r="D506" s="1476"/>
      <c r="E506" s="1476"/>
      <c r="F506" s="1476"/>
      <c r="G506" s="1476"/>
      <c r="H506" s="1476"/>
      <c r="I506" s="1476"/>
      <c r="J506" s="1476"/>
      <c r="K506" s="1476"/>
      <c r="L506" s="1476"/>
      <c r="M506" s="1476"/>
      <c r="N506" s="1476"/>
      <c r="O506" s="1476"/>
      <c r="P506" s="1467" t="s">
        <v>2570</v>
      </c>
      <c r="Q506" s="1467" t="s">
        <v>3135</v>
      </c>
      <c r="R506" s="1467" t="s">
        <v>2571</v>
      </c>
    </row>
    <row r="507" spans="1:18" ht="15">
      <c r="A507" s="58">
        <f>ROW()</f>
        <v>507</v>
      </c>
      <c r="C507" s="1467" t="s">
        <v>2676</v>
      </c>
      <c r="D507" s="1475" t="s">
        <v>2109</v>
      </c>
      <c r="E507" s="1475" t="s">
        <v>2648</v>
      </c>
      <c r="F507" s="1475" t="s">
        <v>2663</v>
      </c>
      <c r="G507" s="1475" t="s">
        <v>3197</v>
      </c>
      <c r="H507" s="1475" t="s">
        <v>2865</v>
      </c>
      <c r="I507" s="1475" t="s">
        <v>2865</v>
      </c>
      <c r="J507" s="1475" t="s">
        <v>2865</v>
      </c>
      <c r="K507" s="1475" t="s">
        <v>2865</v>
      </c>
      <c r="L507" s="1475" t="s">
        <v>2865</v>
      </c>
      <c r="M507" s="1475" t="s">
        <v>2865</v>
      </c>
      <c r="N507" s="1475" t="s">
        <v>2865</v>
      </c>
      <c r="O507" s="1475" t="s">
        <v>2123</v>
      </c>
      <c r="P507" s="1467" t="s">
        <v>2111</v>
      </c>
      <c r="Q507" s="1467"/>
      <c r="R507" s="1476"/>
    </row>
    <row r="508" spans="1:18" ht="15">
      <c r="A508" s="58">
        <f>ROW()</f>
        <v>508</v>
      </c>
      <c r="C508" s="1467" t="s">
        <v>2677</v>
      </c>
      <c r="D508" s="1475" t="s">
        <v>2109</v>
      </c>
      <c r="E508" s="1475" t="s">
        <v>2648</v>
      </c>
      <c r="F508" s="1475" t="s">
        <v>2663</v>
      </c>
      <c r="G508" s="1475" t="s">
        <v>3198</v>
      </c>
      <c r="H508" s="1475" t="s">
        <v>2865</v>
      </c>
      <c r="I508" s="1475" t="s">
        <v>2865</v>
      </c>
      <c r="J508" s="1475" t="s">
        <v>2865</v>
      </c>
      <c r="K508" s="1475" t="s">
        <v>2865</v>
      </c>
      <c r="L508" s="1475" t="s">
        <v>2865</v>
      </c>
      <c r="M508" s="1475" t="s">
        <v>2865</v>
      </c>
      <c r="N508" s="1475" t="s">
        <v>2865</v>
      </c>
      <c r="O508" s="1475" t="s">
        <v>2123</v>
      </c>
      <c r="P508" s="1467" t="s">
        <v>2111</v>
      </c>
      <c r="Q508" s="1467"/>
      <c r="R508" s="1476"/>
    </row>
    <row r="509" spans="1:18" ht="15">
      <c r="A509" s="58">
        <f>ROW()</f>
        <v>509</v>
      </c>
      <c r="C509" s="1467" t="s">
        <v>2678</v>
      </c>
      <c r="D509" s="1475" t="s">
        <v>2109</v>
      </c>
      <c r="E509" s="1475" t="s">
        <v>2648</v>
      </c>
      <c r="F509" s="1475" t="s">
        <v>2663</v>
      </c>
      <c r="G509" s="1475" t="s">
        <v>3073</v>
      </c>
      <c r="H509" s="1475" t="s">
        <v>2865</v>
      </c>
      <c r="I509" s="1475" t="s">
        <v>2865</v>
      </c>
      <c r="J509" s="1475" t="s">
        <v>2865</v>
      </c>
      <c r="K509" s="1475" t="s">
        <v>2865</v>
      </c>
      <c r="L509" s="1475" t="s">
        <v>2865</v>
      </c>
      <c r="M509" s="1475" t="s">
        <v>2865</v>
      </c>
      <c r="N509" s="1475" t="s">
        <v>2865</v>
      </c>
      <c r="O509" s="1475" t="s">
        <v>2123</v>
      </c>
      <c r="P509" s="1467" t="s">
        <v>2111</v>
      </c>
      <c r="Q509" s="1467"/>
      <c r="R509" s="1476"/>
    </row>
    <row r="510" spans="1:18" ht="15">
      <c r="A510" s="58">
        <f>ROW()</f>
        <v>510</v>
      </c>
      <c r="C510" s="1467" t="s">
        <v>2679</v>
      </c>
      <c r="D510" s="1475" t="s">
        <v>2109</v>
      </c>
      <c r="E510" s="1475" t="s">
        <v>2648</v>
      </c>
      <c r="F510" s="1475" t="s">
        <v>2663</v>
      </c>
      <c r="G510" s="1475" t="s">
        <v>3199</v>
      </c>
      <c r="H510" s="1475" t="s">
        <v>2865</v>
      </c>
      <c r="I510" s="1475" t="s">
        <v>2865</v>
      </c>
      <c r="J510" s="1475" t="s">
        <v>2865</v>
      </c>
      <c r="K510" s="1475" t="s">
        <v>2865</v>
      </c>
      <c r="L510" s="1475" t="s">
        <v>2865</v>
      </c>
      <c r="M510" s="1475" t="s">
        <v>2865</v>
      </c>
      <c r="N510" s="1475" t="s">
        <v>2865</v>
      </c>
      <c r="O510" s="1475" t="s">
        <v>2123</v>
      </c>
      <c r="P510" s="1467" t="s">
        <v>2111</v>
      </c>
      <c r="Q510" s="1467"/>
      <c r="R510" s="1476"/>
    </row>
    <row r="511" spans="1:18" ht="15">
      <c r="A511" s="58">
        <f>ROW()</f>
        <v>511</v>
      </c>
      <c r="C511" s="1467" t="s">
        <v>2680</v>
      </c>
      <c r="D511" s="1475" t="s">
        <v>2109</v>
      </c>
      <c r="E511" s="1475" t="s">
        <v>2648</v>
      </c>
      <c r="F511" s="1475" t="s">
        <v>2663</v>
      </c>
      <c r="G511" s="1475" t="s">
        <v>2865</v>
      </c>
      <c r="H511" s="1475" t="s">
        <v>2865</v>
      </c>
      <c r="I511" s="1475" t="s">
        <v>2865</v>
      </c>
      <c r="J511" s="1475" t="s">
        <v>2865</v>
      </c>
      <c r="K511" s="1475" t="s">
        <v>2865</v>
      </c>
      <c r="L511" s="1475" t="s">
        <v>2865</v>
      </c>
      <c r="M511" s="1475" t="s">
        <v>2865</v>
      </c>
      <c r="N511" s="1475" t="s">
        <v>2865</v>
      </c>
      <c r="O511" s="1475" t="s">
        <v>2126</v>
      </c>
      <c r="P511" s="1476"/>
      <c r="Q511" s="1467"/>
      <c r="R511" s="1476"/>
    </row>
    <row r="512" spans="1:18" ht="15">
      <c r="A512" s="58">
        <f>ROW()</f>
        <v>512</v>
      </c>
      <c r="C512" s="1467" t="s">
        <v>2681</v>
      </c>
      <c r="D512" s="1475" t="s">
        <v>2109</v>
      </c>
      <c r="E512" s="1475" t="s">
        <v>2648</v>
      </c>
      <c r="F512" s="1475" t="s">
        <v>2663</v>
      </c>
      <c r="G512" s="1475" t="s">
        <v>2903</v>
      </c>
      <c r="H512" s="1475" t="s">
        <v>2865</v>
      </c>
      <c r="I512" s="1475" t="s">
        <v>2865</v>
      </c>
      <c r="J512" s="1475" t="s">
        <v>2865</v>
      </c>
      <c r="K512" s="1475" t="s">
        <v>2865</v>
      </c>
      <c r="L512" s="1475" t="s">
        <v>2865</v>
      </c>
      <c r="M512" s="1475" t="s">
        <v>2868</v>
      </c>
      <c r="N512" s="1475" t="s">
        <v>2865</v>
      </c>
      <c r="O512" s="1475" t="s">
        <v>2123</v>
      </c>
      <c r="P512" s="1467" t="s">
        <v>2111</v>
      </c>
      <c r="Q512" s="1467"/>
      <c r="R512" s="1476"/>
    </row>
    <row r="513" spans="1:18" ht="15">
      <c r="A513" s="58">
        <f>ROW()</f>
        <v>513</v>
      </c>
      <c r="C513" s="1467" t="s">
        <v>2682</v>
      </c>
      <c r="D513" s="1475" t="s">
        <v>2109</v>
      </c>
      <c r="E513" s="1475" t="s">
        <v>2648</v>
      </c>
      <c r="F513" s="1475" t="s">
        <v>2663</v>
      </c>
      <c r="G513" s="1475" t="s">
        <v>3121</v>
      </c>
      <c r="H513" s="1475" t="s">
        <v>2865</v>
      </c>
      <c r="I513" s="1475" t="s">
        <v>2865</v>
      </c>
      <c r="J513" s="1475" t="s">
        <v>2865</v>
      </c>
      <c r="K513" s="1475" t="s">
        <v>2865</v>
      </c>
      <c r="L513" s="1475" t="s">
        <v>2865</v>
      </c>
      <c r="M513" s="1475" t="s">
        <v>2865</v>
      </c>
      <c r="N513" s="1475" t="s">
        <v>2865</v>
      </c>
      <c r="O513" s="1475" t="s">
        <v>2126</v>
      </c>
      <c r="P513" s="1467" t="s">
        <v>2111</v>
      </c>
      <c r="Q513" s="1467"/>
      <c r="R513" s="1476"/>
    </row>
    <row r="514" spans="1:18" ht="15">
      <c r="A514" s="58">
        <f>ROW()</f>
        <v>514</v>
      </c>
      <c r="C514" s="1467" t="s">
        <v>2683</v>
      </c>
      <c r="D514" s="1475" t="s">
        <v>2109</v>
      </c>
      <c r="E514" s="1475" t="s">
        <v>2648</v>
      </c>
      <c r="F514" s="1475" t="s">
        <v>2663</v>
      </c>
      <c r="G514" s="1475" t="s">
        <v>3200</v>
      </c>
      <c r="H514" s="1475" t="s">
        <v>2865</v>
      </c>
      <c r="I514" s="1475" t="s">
        <v>2865</v>
      </c>
      <c r="J514" s="1475" t="s">
        <v>2865</v>
      </c>
      <c r="K514" s="1475" t="s">
        <v>2865</v>
      </c>
      <c r="L514" s="1475" t="s">
        <v>2865</v>
      </c>
      <c r="M514" s="1475" t="s">
        <v>2865</v>
      </c>
      <c r="N514" s="1475" t="s">
        <v>2865</v>
      </c>
      <c r="O514" s="1475" t="s">
        <v>2123</v>
      </c>
      <c r="P514" s="1467" t="s">
        <v>2111</v>
      </c>
      <c r="Q514" s="1467"/>
      <c r="R514" s="1476"/>
    </row>
    <row r="515" spans="1:18" ht="15">
      <c r="A515" s="58">
        <f>ROW()</f>
        <v>515</v>
      </c>
      <c r="C515" s="1467" t="s">
        <v>2684</v>
      </c>
      <c r="D515" s="1475" t="s">
        <v>2133</v>
      </c>
      <c r="E515" s="1475" t="s">
        <v>2648</v>
      </c>
      <c r="F515" s="1475" t="s">
        <v>2663</v>
      </c>
      <c r="G515" s="1475" t="s">
        <v>2865</v>
      </c>
      <c r="H515" s="1475" t="s">
        <v>2865</v>
      </c>
      <c r="I515" s="1475" t="s">
        <v>2865</v>
      </c>
      <c r="J515" s="1475" t="s">
        <v>2865</v>
      </c>
      <c r="K515" s="1475" t="s">
        <v>2865</v>
      </c>
      <c r="L515" s="1475" t="s">
        <v>2865</v>
      </c>
      <c r="M515" s="1475" t="s">
        <v>2865</v>
      </c>
      <c r="N515" s="1475" t="s">
        <v>2865</v>
      </c>
      <c r="O515" s="1475" t="s">
        <v>2126</v>
      </c>
      <c r="P515" s="1476"/>
      <c r="Q515" s="1467"/>
      <c r="R515" s="1476"/>
    </row>
    <row r="516" spans="1:18" ht="15">
      <c r="A516" s="58">
        <f>ROW()</f>
        <v>516</v>
      </c>
      <c r="C516" s="1467" t="s">
        <v>2685</v>
      </c>
      <c r="D516" s="1475" t="s">
        <v>2133</v>
      </c>
      <c r="E516" s="1475" t="s">
        <v>2648</v>
      </c>
      <c r="F516" s="1475" t="s">
        <v>2663</v>
      </c>
      <c r="G516" s="1475" t="s">
        <v>2938</v>
      </c>
      <c r="H516" s="1475" t="s">
        <v>2865</v>
      </c>
      <c r="I516" s="1475" t="s">
        <v>2865</v>
      </c>
      <c r="J516" s="1475" t="s">
        <v>2865</v>
      </c>
      <c r="K516" s="1475" t="s">
        <v>2865</v>
      </c>
      <c r="L516" s="1475" t="s">
        <v>2865</v>
      </c>
      <c r="M516" s="1475" t="s">
        <v>2865</v>
      </c>
      <c r="N516" s="1475" t="s">
        <v>2865</v>
      </c>
      <c r="O516" s="1475" t="s">
        <v>2126</v>
      </c>
      <c r="P516" s="1467" t="s">
        <v>2111</v>
      </c>
      <c r="Q516" s="1467"/>
      <c r="R516" s="1476"/>
    </row>
    <row r="517" spans="1:18" ht="15">
      <c r="A517" s="58">
        <f>ROW()</f>
        <v>517</v>
      </c>
      <c r="C517" s="1467" t="s">
        <v>2686</v>
      </c>
      <c r="D517" s="1475" t="s">
        <v>2109</v>
      </c>
      <c r="E517" s="1475" t="s">
        <v>2648</v>
      </c>
      <c r="F517" s="1475" t="s">
        <v>2663</v>
      </c>
      <c r="G517" s="1475" t="s">
        <v>2865</v>
      </c>
      <c r="H517" s="1475" t="s">
        <v>2865</v>
      </c>
      <c r="I517" s="1475" t="s">
        <v>2865</v>
      </c>
      <c r="J517" s="1475" t="s">
        <v>2865</v>
      </c>
      <c r="K517" s="1475" t="s">
        <v>2865</v>
      </c>
      <c r="L517" s="1475" t="s">
        <v>2865</v>
      </c>
      <c r="M517" s="1475" t="s">
        <v>2865</v>
      </c>
      <c r="N517" s="1475" t="s">
        <v>2865</v>
      </c>
      <c r="O517" s="1475" t="s">
        <v>2126</v>
      </c>
      <c r="P517" s="1476"/>
      <c r="Q517" s="1467"/>
      <c r="R517" s="1476"/>
    </row>
    <row r="518" spans="1:18" ht="15">
      <c r="A518" s="58">
        <f>ROW()</f>
        <v>518</v>
      </c>
      <c r="C518" s="1467" t="s">
        <v>2687</v>
      </c>
      <c r="D518" s="1475" t="s">
        <v>2109</v>
      </c>
      <c r="E518" s="1475" t="s">
        <v>2648</v>
      </c>
      <c r="F518" s="1475" t="s">
        <v>2663</v>
      </c>
      <c r="G518" s="1475" t="s">
        <v>2865</v>
      </c>
      <c r="H518" s="1475" t="s">
        <v>2865</v>
      </c>
      <c r="I518" s="1475" t="s">
        <v>2865</v>
      </c>
      <c r="J518" s="1475" t="s">
        <v>2865</v>
      </c>
      <c r="K518" s="1475" t="s">
        <v>2865</v>
      </c>
      <c r="L518" s="1475" t="s">
        <v>2865</v>
      </c>
      <c r="M518" s="1475" t="s">
        <v>2865</v>
      </c>
      <c r="N518" s="1475" t="s">
        <v>2865</v>
      </c>
      <c r="O518" s="1475" t="s">
        <v>2126</v>
      </c>
      <c r="P518" s="1476"/>
      <c r="Q518" s="1467"/>
      <c r="R518" s="1476"/>
    </row>
    <row r="519" spans="1:18" ht="15">
      <c r="A519" s="58">
        <f>ROW()</f>
        <v>519</v>
      </c>
      <c r="C519" s="1467" t="s">
        <v>2688</v>
      </c>
      <c r="D519" s="1475" t="s">
        <v>2109</v>
      </c>
      <c r="E519" s="1475" t="s">
        <v>2648</v>
      </c>
      <c r="F519" s="1475" t="s">
        <v>2663</v>
      </c>
      <c r="G519" s="1475" t="s">
        <v>2885</v>
      </c>
      <c r="H519" s="1475" t="s">
        <v>2865</v>
      </c>
      <c r="I519" s="1475" t="s">
        <v>2865</v>
      </c>
      <c r="J519" s="1475" t="s">
        <v>2865</v>
      </c>
      <c r="K519" s="1475" t="s">
        <v>2865</v>
      </c>
      <c r="L519" s="1475" t="s">
        <v>2865</v>
      </c>
      <c r="M519" s="1475" t="s">
        <v>2865</v>
      </c>
      <c r="N519" s="1475" t="s">
        <v>2865</v>
      </c>
      <c r="O519" s="1475" t="s">
        <v>2123</v>
      </c>
      <c r="P519" s="1467" t="s">
        <v>2111</v>
      </c>
      <c r="Q519" s="1467"/>
      <c r="R519" s="1476"/>
    </row>
    <row r="520" spans="1:18" ht="15">
      <c r="A520" s="58">
        <f>ROW()</f>
        <v>520</v>
      </c>
      <c r="C520" s="1467" t="s">
        <v>2689</v>
      </c>
      <c r="D520" s="1475" t="s">
        <v>2109</v>
      </c>
      <c r="E520" s="1475" t="s">
        <v>2648</v>
      </c>
      <c r="F520" s="1475" t="s">
        <v>2663</v>
      </c>
      <c r="G520" s="1475" t="s">
        <v>3176</v>
      </c>
      <c r="H520" s="1475" t="s">
        <v>2865</v>
      </c>
      <c r="I520" s="1475" t="s">
        <v>2865</v>
      </c>
      <c r="J520" s="1475" t="s">
        <v>2865</v>
      </c>
      <c r="K520" s="1475" t="s">
        <v>2865</v>
      </c>
      <c r="L520" s="1475" t="s">
        <v>2865</v>
      </c>
      <c r="M520" s="1475" t="s">
        <v>2865</v>
      </c>
      <c r="N520" s="1475" t="s">
        <v>2865</v>
      </c>
      <c r="O520" s="1475" t="s">
        <v>2123</v>
      </c>
      <c r="P520" s="1467" t="s">
        <v>2111</v>
      </c>
      <c r="Q520" s="1467"/>
      <c r="R520" s="1476"/>
    </row>
    <row r="521" spans="1:18" ht="15">
      <c r="A521" s="58">
        <f>ROW()</f>
        <v>521</v>
      </c>
      <c r="C521" s="1467" t="s">
        <v>2690</v>
      </c>
      <c r="D521" s="1475" t="s">
        <v>2109</v>
      </c>
      <c r="E521" s="1475" t="s">
        <v>2648</v>
      </c>
      <c r="F521" s="1475" t="s">
        <v>2663</v>
      </c>
      <c r="G521" s="1475" t="s">
        <v>3201</v>
      </c>
      <c r="H521" s="1475" t="s">
        <v>2865</v>
      </c>
      <c r="I521" s="1475" t="s">
        <v>2865</v>
      </c>
      <c r="J521" s="1475" t="s">
        <v>2865</v>
      </c>
      <c r="K521" s="1475" t="s">
        <v>2865</v>
      </c>
      <c r="L521" s="1475" t="s">
        <v>2865</v>
      </c>
      <c r="M521" s="1475" t="s">
        <v>2865</v>
      </c>
      <c r="N521" s="1475" t="s">
        <v>2865</v>
      </c>
      <c r="O521" s="1475" t="s">
        <v>2123</v>
      </c>
      <c r="P521" s="1467" t="s">
        <v>2111</v>
      </c>
      <c r="Q521" s="1467"/>
      <c r="R521" s="1476"/>
    </row>
    <row r="522" spans="1:18" ht="15">
      <c r="A522" s="58">
        <f>ROW()</f>
        <v>522</v>
      </c>
      <c r="C522" s="1467" t="s">
        <v>2691</v>
      </c>
      <c r="D522" s="1475" t="s">
        <v>2109</v>
      </c>
      <c r="E522" s="1475" t="s">
        <v>2648</v>
      </c>
      <c r="F522" s="1475" t="s">
        <v>2663</v>
      </c>
      <c r="G522" s="1475" t="s">
        <v>3025</v>
      </c>
      <c r="H522" s="1475" t="s">
        <v>2865</v>
      </c>
      <c r="I522" s="1475" t="s">
        <v>2865</v>
      </c>
      <c r="J522" s="1475" t="s">
        <v>2865</v>
      </c>
      <c r="K522" s="1475" t="s">
        <v>2865</v>
      </c>
      <c r="L522" s="1475" t="s">
        <v>2865</v>
      </c>
      <c r="M522" s="1475" t="s">
        <v>2865</v>
      </c>
      <c r="N522" s="1475" t="s">
        <v>2865</v>
      </c>
      <c r="O522" s="1475" t="s">
        <v>2126</v>
      </c>
      <c r="P522" s="1467" t="s">
        <v>2111</v>
      </c>
      <c r="Q522" s="1467"/>
      <c r="R522" s="1476"/>
    </row>
    <row r="523" spans="1:18" ht="15">
      <c r="A523" s="58">
        <f>ROW()</f>
        <v>523</v>
      </c>
      <c r="C523" s="1467" t="s">
        <v>2692</v>
      </c>
      <c r="D523" s="1475" t="s">
        <v>2109</v>
      </c>
      <c r="E523" s="1475" t="s">
        <v>2648</v>
      </c>
      <c r="F523" s="1475" t="s">
        <v>2663</v>
      </c>
      <c r="G523" s="1475" t="s">
        <v>3202</v>
      </c>
      <c r="H523" s="1475" t="s">
        <v>2865</v>
      </c>
      <c r="I523" s="1475" t="s">
        <v>2865</v>
      </c>
      <c r="J523" s="1475" t="s">
        <v>2865</v>
      </c>
      <c r="K523" s="1475" t="s">
        <v>2865</v>
      </c>
      <c r="L523" s="1475" t="s">
        <v>2865</v>
      </c>
      <c r="M523" s="1475" t="s">
        <v>2865</v>
      </c>
      <c r="N523" s="1475" t="s">
        <v>2865</v>
      </c>
      <c r="O523" s="1475" t="s">
        <v>2123</v>
      </c>
      <c r="P523" s="1467" t="s">
        <v>2111</v>
      </c>
      <c r="Q523" s="1467"/>
      <c r="R523" s="1476"/>
    </row>
    <row r="524" spans="1:18" ht="15">
      <c r="A524" s="58">
        <f>ROW()</f>
        <v>524</v>
      </c>
      <c r="C524" s="1467" t="s">
        <v>2693</v>
      </c>
      <c r="D524" s="1475" t="s">
        <v>2109</v>
      </c>
      <c r="E524" s="1475" t="s">
        <v>2648</v>
      </c>
      <c r="F524" s="1475" t="s">
        <v>2663</v>
      </c>
      <c r="G524" s="1475" t="s">
        <v>3203</v>
      </c>
      <c r="H524" s="1475" t="s">
        <v>2865</v>
      </c>
      <c r="I524" s="1475" t="s">
        <v>2865</v>
      </c>
      <c r="J524" s="1475" t="s">
        <v>2865</v>
      </c>
      <c r="K524" s="1475" t="s">
        <v>2865</v>
      </c>
      <c r="L524" s="1475" t="s">
        <v>2865</v>
      </c>
      <c r="M524" s="1475" t="s">
        <v>2865</v>
      </c>
      <c r="N524" s="1475" t="s">
        <v>2865</v>
      </c>
      <c r="O524" s="1475" t="s">
        <v>2123</v>
      </c>
      <c r="P524" s="1467" t="s">
        <v>2111</v>
      </c>
      <c r="Q524" s="1467"/>
      <c r="R524" s="1476"/>
    </row>
    <row r="525" spans="1:18" ht="15">
      <c r="A525" s="58">
        <f>ROW()</f>
        <v>525</v>
      </c>
      <c r="C525" s="1467" t="s">
        <v>2694</v>
      </c>
      <c r="D525" s="1475" t="s">
        <v>2109</v>
      </c>
      <c r="E525" s="1475" t="s">
        <v>2648</v>
      </c>
      <c r="F525" s="1475" t="s">
        <v>2663</v>
      </c>
      <c r="G525" s="1475" t="s">
        <v>3204</v>
      </c>
      <c r="H525" s="1475" t="s">
        <v>3000</v>
      </c>
      <c r="I525" s="1475" t="s">
        <v>2865</v>
      </c>
      <c r="J525" s="1475" t="s">
        <v>2865</v>
      </c>
      <c r="K525" s="1475" t="s">
        <v>2865</v>
      </c>
      <c r="L525" s="1475" t="s">
        <v>2865</v>
      </c>
      <c r="M525" s="1475" t="s">
        <v>2865</v>
      </c>
      <c r="N525" s="1475" t="s">
        <v>2865</v>
      </c>
      <c r="O525" s="1475" t="s">
        <v>2110</v>
      </c>
      <c r="P525" s="1467" t="s">
        <v>2111</v>
      </c>
      <c r="Q525" s="1467"/>
      <c r="R525" s="1476"/>
    </row>
    <row r="526" spans="1:18" ht="45">
      <c r="A526" s="58">
        <f>ROW()</f>
        <v>526</v>
      </c>
      <c r="C526" s="1476"/>
      <c r="D526" s="1476"/>
      <c r="E526" s="1476"/>
      <c r="F526" s="1476"/>
      <c r="G526" s="1476"/>
      <c r="H526" s="1476"/>
      <c r="I526" s="1476"/>
      <c r="J526" s="1476"/>
      <c r="K526" s="1476"/>
      <c r="L526" s="1476"/>
      <c r="M526" s="1476"/>
      <c r="N526" s="1476"/>
      <c r="O526" s="1476"/>
      <c r="P526" s="1467" t="s">
        <v>2695</v>
      </c>
      <c r="Q526" s="1467" t="s">
        <v>3205</v>
      </c>
      <c r="R526" s="1467" t="s">
        <v>2696</v>
      </c>
    </row>
    <row r="527" spans="1:18" ht="15">
      <c r="A527" s="58">
        <f>ROW()</f>
        <v>527</v>
      </c>
      <c r="C527" s="1467" t="s">
        <v>2697</v>
      </c>
      <c r="D527" s="1475" t="s">
        <v>2109</v>
      </c>
      <c r="E527" s="1475" t="s">
        <v>2648</v>
      </c>
      <c r="F527" s="1475" t="s">
        <v>2663</v>
      </c>
      <c r="G527" s="1475" t="s">
        <v>2927</v>
      </c>
      <c r="H527" s="1475" t="s">
        <v>2886</v>
      </c>
      <c r="I527" s="1475" t="s">
        <v>2865</v>
      </c>
      <c r="J527" s="1475" t="s">
        <v>2865</v>
      </c>
      <c r="K527" s="1475" t="s">
        <v>2865</v>
      </c>
      <c r="L527" s="1475" t="s">
        <v>2865</v>
      </c>
      <c r="M527" s="1475" t="s">
        <v>2865</v>
      </c>
      <c r="N527" s="1475" t="s">
        <v>2865</v>
      </c>
      <c r="O527" s="1475" t="s">
        <v>2126</v>
      </c>
      <c r="P527" s="1467" t="s">
        <v>2111</v>
      </c>
      <c r="Q527" s="1467"/>
      <c r="R527" s="1476"/>
    </row>
    <row r="528" spans="1:18" ht="15">
      <c r="A528" s="58">
        <f>ROW()</f>
        <v>528</v>
      </c>
      <c r="C528" s="1467" t="s">
        <v>2698</v>
      </c>
      <c r="D528" s="1475" t="s">
        <v>2109</v>
      </c>
      <c r="E528" s="1475" t="s">
        <v>2648</v>
      </c>
      <c r="F528" s="1475" t="s">
        <v>2663</v>
      </c>
      <c r="G528" s="1475" t="s">
        <v>3093</v>
      </c>
      <c r="H528" s="1475" t="s">
        <v>2880</v>
      </c>
      <c r="I528" s="1475" t="s">
        <v>2865</v>
      </c>
      <c r="J528" s="1475" t="s">
        <v>2865</v>
      </c>
      <c r="K528" s="1475" t="s">
        <v>2865</v>
      </c>
      <c r="L528" s="1475" t="s">
        <v>2865</v>
      </c>
      <c r="M528" s="1475" t="s">
        <v>2865</v>
      </c>
      <c r="N528" s="1475" t="s">
        <v>2865</v>
      </c>
      <c r="O528" s="1475" t="s">
        <v>2126</v>
      </c>
      <c r="P528" s="1467" t="s">
        <v>2111</v>
      </c>
      <c r="Q528" s="1467"/>
      <c r="R528" s="1476"/>
    </row>
    <row r="529" spans="1:18" ht="15">
      <c r="A529" s="58">
        <f>ROW()</f>
        <v>529</v>
      </c>
      <c r="C529" s="1467" t="s">
        <v>2699</v>
      </c>
      <c r="D529" s="1475" t="s">
        <v>2109</v>
      </c>
      <c r="E529" s="1475" t="s">
        <v>2648</v>
      </c>
      <c r="F529" s="1475" t="s">
        <v>2663</v>
      </c>
      <c r="G529" s="1475" t="s">
        <v>2865</v>
      </c>
      <c r="H529" s="1475" t="s">
        <v>2865</v>
      </c>
      <c r="I529" s="1475" t="s">
        <v>2865</v>
      </c>
      <c r="J529" s="1475" t="s">
        <v>2865</v>
      </c>
      <c r="K529" s="1475" t="s">
        <v>2865</v>
      </c>
      <c r="L529" s="1475" t="s">
        <v>2865</v>
      </c>
      <c r="M529" s="1475" t="s">
        <v>2865</v>
      </c>
      <c r="N529" s="1475" t="s">
        <v>2865</v>
      </c>
      <c r="O529" s="1475" t="s">
        <v>2126</v>
      </c>
      <c r="P529" s="1476"/>
      <c r="Q529" s="1467"/>
      <c r="R529" s="1476"/>
    </row>
    <row r="530" spans="1:18" ht="15">
      <c r="A530" s="58">
        <f>ROW()</f>
        <v>530</v>
      </c>
      <c r="C530" s="1467" t="s">
        <v>2700</v>
      </c>
      <c r="D530" s="1475" t="s">
        <v>2109</v>
      </c>
      <c r="E530" s="1475" t="s">
        <v>2648</v>
      </c>
      <c r="F530" s="1475" t="s">
        <v>2663</v>
      </c>
      <c r="G530" s="1475" t="s">
        <v>3206</v>
      </c>
      <c r="H530" s="1475" t="s">
        <v>2865</v>
      </c>
      <c r="I530" s="1475" t="s">
        <v>2865</v>
      </c>
      <c r="J530" s="1475" t="s">
        <v>2865</v>
      </c>
      <c r="K530" s="1475" t="s">
        <v>2865</v>
      </c>
      <c r="L530" s="1475" t="s">
        <v>2865</v>
      </c>
      <c r="M530" s="1475" t="s">
        <v>2865</v>
      </c>
      <c r="N530" s="1475" t="s">
        <v>2865</v>
      </c>
      <c r="O530" s="1475" t="s">
        <v>2123</v>
      </c>
      <c r="P530" s="1467" t="s">
        <v>2111</v>
      </c>
      <c r="Q530" s="1467"/>
      <c r="R530" s="1476"/>
    </row>
    <row r="531" spans="1:18" ht="45">
      <c r="A531" s="58">
        <f>ROW()</f>
        <v>531</v>
      </c>
      <c r="C531" s="1467" t="s">
        <v>2701</v>
      </c>
      <c r="D531" s="1475" t="s">
        <v>2109</v>
      </c>
      <c r="E531" s="1475" t="s">
        <v>2648</v>
      </c>
      <c r="F531" s="1475" t="s">
        <v>2663</v>
      </c>
      <c r="G531" s="1475" t="s">
        <v>2890</v>
      </c>
      <c r="H531" s="1475" t="s">
        <v>3207</v>
      </c>
      <c r="I531" s="1475" t="s">
        <v>2865</v>
      </c>
      <c r="J531" s="1475" t="s">
        <v>2865</v>
      </c>
      <c r="K531" s="1475" t="s">
        <v>2865</v>
      </c>
      <c r="L531" s="1475" t="s">
        <v>2865</v>
      </c>
      <c r="M531" s="1475" t="s">
        <v>2865</v>
      </c>
      <c r="N531" s="1475" t="s">
        <v>2865</v>
      </c>
      <c r="O531" s="1475" t="s">
        <v>2146</v>
      </c>
      <c r="P531" s="1467" t="s">
        <v>2702</v>
      </c>
      <c r="Q531" s="1467" t="s">
        <v>3208</v>
      </c>
      <c r="R531" s="1467" t="s">
        <v>2703</v>
      </c>
    </row>
    <row r="532" spans="1:18" ht="45">
      <c r="A532" s="58">
        <f>ROW()</f>
        <v>532</v>
      </c>
      <c r="C532" s="1476"/>
      <c r="D532" s="1476"/>
      <c r="E532" s="1476"/>
      <c r="F532" s="1476"/>
      <c r="G532" s="1476"/>
      <c r="H532" s="1476"/>
      <c r="I532" s="1476"/>
      <c r="J532" s="1476"/>
      <c r="K532" s="1476"/>
      <c r="L532" s="1476"/>
      <c r="M532" s="1476"/>
      <c r="N532" s="1476"/>
      <c r="O532" s="1476"/>
      <c r="P532" s="1467" t="s">
        <v>2704</v>
      </c>
      <c r="Q532" s="1467" t="s">
        <v>3216</v>
      </c>
      <c r="R532" s="1467" t="s">
        <v>2705</v>
      </c>
    </row>
    <row r="533" spans="1:18" ht="15">
      <c r="A533" s="58">
        <f>ROW()</f>
        <v>533</v>
      </c>
      <c r="C533" s="1467" t="s">
        <v>2706</v>
      </c>
      <c r="D533" s="1475" t="s">
        <v>2109</v>
      </c>
      <c r="E533" s="1475" t="s">
        <v>2648</v>
      </c>
      <c r="F533" s="1475" t="s">
        <v>2663</v>
      </c>
      <c r="G533" s="1475" t="s">
        <v>3036</v>
      </c>
      <c r="H533" s="1475" t="s">
        <v>2865</v>
      </c>
      <c r="I533" s="1475" t="s">
        <v>2865</v>
      </c>
      <c r="J533" s="1475" t="s">
        <v>2865</v>
      </c>
      <c r="K533" s="1475" t="s">
        <v>2865</v>
      </c>
      <c r="L533" s="1475" t="s">
        <v>2865</v>
      </c>
      <c r="M533" s="1475" t="s">
        <v>2868</v>
      </c>
      <c r="N533" s="1475" t="s">
        <v>2865</v>
      </c>
      <c r="O533" s="1475" t="s">
        <v>2123</v>
      </c>
      <c r="P533" s="1467" t="s">
        <v>2111</v>
      </c>
      <c r="Q533" s="1467"/>
      <c r="R533" s="1476"/>
    </row>
    <row r="534" spans="1:18" ht="15">
      <c r="A534" s="58">
        <f>ROW()</f>
        <v>534</v>
      </c>
      <c r="C534" s="1467" t="s">
        <v>2707</v>
      </c>
      <c r="D534" s="1475" t="s">
        <v>2109</v>
      </c>
      <c r="E534" s="1475" t="s">
        <v>2648</v>
      </c>
      <c r="F534" s="1475" t="s">
        <v>2663</v>
      </c>
      <c r="G534" s="1475" t="s">
        <v>3209</v>
      </c>
      <c r="H534" s="1475" t="s">
        <v>2865</v>
      </c>
      <c r="I534" s="1475" t="s">
        <v>2865</v>
      </c>
      <c r="J534" s="1475" t="s">
        <v>2865</v>
      </c>
      <c r="K534" s="1475" t="s">
        <v>2865</v>
      </c>
      <c r="L534" s="1475" t="s">
        <v>2865</v>
      </c>
      <c r="M534" s="1475" t="s">
        <v>2868</v>
      </c>
      <c r="N534" s="1475" t="s">
        <v>2865</v>
      </c>
      <c r="O534" s="1475" t="s">
        <v>2123</v>
      </c>
      <c r="P534" s="1467" t="s">
        <v>2111</v>
      </c>
      <c r="Q534" s="1467"/>
      <c r="R534" s="1476"/>
    </row>
    <row r="535" spans="1:18" ht="15">
      <c r="A535" s="58">
        <f>ROW()</f>
        <v>535</v>
      </c>
      <c r="C535" s="1467" t="s">
        <v>2708</v>
      </c>
      <c r="D535" s="1475" t="s">
        <v>2109</v>
      </c>
      <c r="E535" s="1475" t="s">
        <v>2648</v>
      </c>
      <c r="F535" s="1475" t="s">
        <v>2663</v>
      </c>
      <c r="G535" s="1475" t="s">
        <v>3096</v>
      </c>
      <c r="H535" s="1475" t="s">
        <v>2865</v>
      </c>
      <c r="I535" s="1475" t="s">
        <v>2865</v>
      </c>
      <c r="J535" s="1475" t="s">
        <v>2865</v>
      </c>
      <c r="K535" s="1475" t="s">
        <v>2865</v>
      </c>
      <c r="L535" s="1475" t="s">
        <v>2865</v>
      </c>
      <c r="M535" s="1475" t="s">
        <v>2873</v>
      </c>
      <c r="N535" s="1475" t="s">
        <v>2865</v>
      </c>
      <c r="O535" s="1475" t="s">
        <v>2126</v>
      </c>
      <c r="P535" s="1467" t="s">
        <v>2111</v>
      </c>
      <c r="Q535" s="1467"/>
      <c r="R535" s="1476"/>
    </row>
    <row r="536" spans="1:18" ht="15">
      <c r="A536" s="58">
        <f>ROW()</f>
        <v>536</v>
      </c>
      <c r="C536" s="1467" t="s">
        <v>2709</v>
      </c>
      <c r="D536" s="1475" t="s">
        <v>2109</v>
      </c>
      <c r="E536" s="1475" t="s">
        <v>2648</v>
      </c>
      <c r="F536" s="1475" t="s">
        <v>2663</v>
      </c>
      <c r="G536" s="1475" t="s">
        <v>3210</v>
      </c>
      <c r="H536" s="1475" t="s">
        <v>2927</v>
      </c>
      <c r="I536" s="1475" t="s">
        <v>2865</v>
      </c>
      <c r="J536" s="1475" t="s">
        <v>2865</v>
      </c>
      <c r="K536" s="1475" t="s">
        <v>2865</v>
      </c>
      <c r="L536" s="1475" t="s">
        <v>2865</v>
      </c>
      <c r="M536" s="1475" t="s">
        <v>2865</v>
      </c>
      <c r="N536" s="1475" t="s">
        <v>2865</v>
      </c>
      <c r="O536" s="1475" t="s">
        <v>2110</v>
      </c>
      <c r="P536" s="1467" t="s">
        <v>2111</v>
      </c>
      <c r="Q536" s="1467"/>
      <c r="R536" s="1476"/>
    </row>
    <row r="537" spans="1:18" ht="45">
      <c r="A537" s="58">
        <f>ROW()</f>
        <v>537</v>
      </c>
      <c r="C537" s="1476"/>
      <c r="D537" s="1476"/>
      <c r="E537" s="1476"/>
      <c r="F537" s="1476"/>
      <c r="G537" s="1476"/>
      <c r="H537" s="1476"/>
      <c r="I537" s="1476"/>
      <c r="J537" s="1476"/>
      <c r="K537" s="1476"/>
      <c r="L537" s="1476"/>
      <c r="M537" s="1476"/>
      <c r="N537" s="1476"/>
      <c r="O537" s="1476"/>
      <c r="P537" s="1467" t="s">
        <v>2710</v>
      </c>
      <c r="Q537" s="1467" t="s">
        <v>2834</v>
      </c>
      <c r="R537" s="1467" t="s">
        <v>2266</v>
      </c>
    </row>
    <row r="538" spans="1:18" ht="15">
      <c r="A538" s="58">
        <f>ROW()</f>
        <v>538</v>
      </c>
      <c r="C538" s="1467" t="s">
        <v>2711</v>
      </c>
      <c r="D538" s="1475" t="s">
        <v>2109</v>
      </c>
      <c r="E538" s="1475" t="s">
        <v>2648</v>
      </c>
      <c r="F538" s="1475" t="s">
        <v>2663</v>
      </c>
      <c r="G538" s="1475" t="s">
        <v>3029</v>
      </c>
      <c r="H538" s="1475" t="s">
        <v>2865</v>
      </c>
      <c r="I538" s="1475" t="s">
        <v>2865</v>
      </c>
      <c r="J538" s="1475" t="s">
        <v>2865</v>
      </c>
      <c r="K538" s="1475" t="s">
        <v>2865</v>
      </c>
      <c r="L538" s="1475" t="s">
        <v>2865</v>
      </c>
      <c r="M538" s="1475" t="s">
        <v>2865</v>
      </c>
      <c r="N538" s="1475" t="s">
        <v>2865</v>
      </c>
      <c r="O538" s="1475" t="s">
        <v>2126</v>
      </c>
      <c r="P538" s="1467" t="s">
        <v>2111</v>
      </c>
      <c r="Q538" s="1467"/>
      <c r="R538" s="1476"/>
    </row>
    <row r="539" spans="1:18" ht="15">
      <c r="A539" s="58">
        <f>ROW()</f>
        <v>539</v>
      </c>
      <c r="C539" s="1467" t="s">
        <v>2712</v>
      </c>
      <c r="D539" s="1475" t="s">
        <v>2109</v>
      </c>
      <c r="E539" s="1475" t="s">
        <v>2648</v>
      </c>
      <c r="F539" s="1475" t="s">
        <v>2663</v>
      </c>
      <c r="G539" s="1475" t="s">
        <v>3211</v>
      </c>
      <c r="H539" s="1475" t="s">
        <v>2956</v>
      </c>
      <c r="I539" s="1475" t="s">
        <v>2865</v>
      </c>
      <c r="J539" s="1475" t="s">
        <v>2865</v>
      </c>
      <c r="K539" s="1475" t="s">
        <v>2865</v>
      </c>
      <c r="L539" s="1475" t="s">
        <v>2865</v>
      </c>
      <c r="M539" s="1475" t="s">
        <v>2865</v>
      </c>
      <c r="N539" s="1475" t="s">
        <v>2865</v>
      </c>
      <c r="O539" s="1475" t="s">
        <v>2123</v>
      </c>
      <c r="P539" s="1467" t="s">
        <v>2111</v>
      </c>
      <c r="Q539" s="1467"/>
      <c r="R539" s="1476"/>
    </row>
    <row r="540" spans="1:18" ht="105">
      <c r="A540" s="58">
        <f>ROW()</f>
        <v>540</v>
      </c>
      <c r="C540" s="1467" t="s">
        <v>2713</v>
      </c>
      <c r="D540" s="1475" t="s">
        <v>2109</v>
      </c>
      <c r="E540" s="1475" t="s">
        <v>2648</v>
      </c>
      <c r="F540" s="1475" t="s">
        <v>2663</v>
      </c>
      <c r="G540" s="1475" t="s">
        <v>2971</v>
      </c>
      <c r="H540" s="1475" t="s">
        <v>2956</v>
      </c>
      <c r="I540" s="1475" t="s">
        <v>2865</v>
      </c>
      <c r="J540" s="1475" t="s">
        <v>2865</v>
      </c>
      <c r="K540" s="1475" t="s">
        <v>2873</v>
      </c>
      <c r="L540" s="1475" t="s">
        <v>2958</v>
      </c>
      <c r="M540" s="1475" t="s">
        <v>2865</v>
      </c>
      <c r="N540" s="1475" t="s">
        <v>2865</v>
      </c>
      <c r="O540" s="1475" t="s">
        <v>2146</v>
      </c>
      <c r="P540" s="1467" t="s">
        <v>2714</v>
      </c>
      <c r="Q540" s="1467" t="s">
        <v>2831</v>
      </c>
      <c r="R540" s="1467" t="s">
        <v>2245</v>
      </c>
    </row>
    <row r="541" spans="1:18" ht="15">
      <c r="A541" s="58">
        <f>ROW()</f>
        <v>541</v>
      </c>
      <c r="C541" s="1476"/>
      <c r="D541" s="1476"/>
      <c r="E541" s="1476"/>
      <c r="F541" s="1476"/>
      <c r="G541" s="1476"/>
      <c r="H541" s="1476"/>
      <c r="I541" s="1476"/>
      <c r="J541" s="1476"/>
      <c r="K541" s="1476"/>
      <c r="L541" s="1476"/>
      <c r="M541" s="1476"/>
      <c r="N541" s="1476"/>
      <c r="O541" s="1476"/>
      <c r="P541" s="1467" t="s">
        <v>2715</v>
      </c>
      <c r="Q541" s="1467" t="s">
        <v>2823</v>
      </c>
      <c r="R541" s="1467" t="s">
        <v>2247</v>
      </c>
    </row>
    <row r="542" spans="1:18" ht="15">
      <c r="A542" s="58">
        <f>ROW()</f>
        <v>542</v>
      </c>
      <c r="C542" s="1467" t="s">
        <v>2716</v>
      </c>
      <c r="D542" s="1475" t="s">
        <v>2109</v>
      </c>
      <c r="E542" s="1475" t="s">
        <v>2648</v>
      </c>
      <c r="F542" s="1475" t="s">
        <v>2663</v>
      </c>
      <c r="G542" s="1475" t="s">
        <v>2982</v>
      </c>
      <c r="H542" s="1475" t="s">
        <v>2872</v>
      </c>
      <c r="I542" s="1475" t="s">
        <v>2868</v>
      </c>
      <c r="J542" s="1475" t="s">
        <v>3212</v>
      </c>
      <c r="K542" s="1475" t="s">
        <v>2873</v>
      </c>
      <c r="L542" s="1475" t="s">
        <v>3213</v>
      </c>
      <c r="M542" s="1475" t="s">
        <v>2868</v>
      </c>
      <c r="N542" s="1475" t="s">
        <v>2865</v>
      </c>
      <c r="O542" s="1475" t="s">
        <v>2110</v>
      </c>
      <c r="P542" s="1467" t="s">
        <v>2111</v>
      </c>
      <c r="Q542" s="1467"/>
      <c r="R542" s="1476"/>
    </row>
    <row r="543" spans="1:18" ht="30">
      <c r="A543" s="58">
        <f>ROW()</f>
        <v>543</v>
      </c>
      <c r="C543" s="1476"/>
      <c r="D543" s="1476"/>
      <c r="E543" s="1476"/>
      <c r="F543" s="1476"/>
      <c r="G543" s="1476"/>
      <c r="H543" s="1476"/>
      <c r="I543" s="1476"/>
      <c r="J543" s="1476"/>
      <c r="K543" s="1476"/>
      <c r="L543" s="1476"/>
      <c r="M543" s="1476"/>
      <c r="N543" s="1476"/>
      <c r="O543" s="1476"/>
      <c r="P543" s="1467" t="s">
        <v>2241</v>
      </c>
      <c r="Q543" s="1467" t="s">
        <v>2823</v>
      </c>
      <c r="R543" s="1467" t="s">
        <v>2242</v>
      </c>
    </row>
    <row r="544" spans="1:18" ht="105">
      <c r="A544" s="58">
        <f>ROW()</f>
        <v>544</v>
      </c>
      <c r="C544" s="1476"/>
      <c r="D544" s="1476"/>
      <c r="E544" s="1476"/>
      <c r="F544" s="1476"/>
      <c r="G544" s="1476"/>
      <c r="H544" s="1476"/>
      <c r="I544" s="1476"/>
      <c r="J544" s="1476"/>
      <c r="K544" s="1476"/>
      <c r="L544" s="1476"/>
      <c r="M544" s="1476"/>
      <c r="N544" s="1476"/>
      <c r="O544" s="1476"/>
      <c r="P544" s="1467" t="s">
        <v>2237</v>
      </c>
      <c r="Q544" s="1467" t="s">
        <v>2831</v>
      </c>
      <c r="R544" s="1467" t="s">
        <v>2238</v>
      </c>
    </row>
    <row r="545" spans="1:18" ht="105">
      <c r="A545" s="58">
        <f>ROW()</f>
        <v>545</v>
      </c>
      <c r="C545" s="1476"/>
      <c r="D545" s="1476"/>
      <c r="E545" s="1476"/>
      <c r="F545" s="1476"/>
      <c r="G545" s="1476"/>
      <c r="H545" s="1476"/>
      <c r="I545" s="1476"/>
      <c r="J545" s="1476"/>
      <c r="K545" s="1476"/>
      <c r="L545" s="1476"/>
      <c r="M545" s="1476"/>
      <c r="N545" s="1476"/>
      <c r="O545" s="1476"/>
      <c r="P545" s="1467" t="s">
        <v>2717</v>
      </c>
      <c r="Q545" s="1467" t="s">
        <v>2831</v>
      </c>
      <c r="R545" s="1467" t="s">
        <v>2240</v>
      </c>
    </row>
    <row r="546" spans="1:18" ht="15">
      <c r="A546" s="58">
        <f>ROW()</f>
        <v>546</v>
      </c>
      <c r="C546" s="1477"/>
      <c r="D546" s="1477"/>
      <c r="E546" s="1477"/>
      <c r="F546" s="1477"/>
      <c r="G546" s="1477"/>
      <c r="H546" s="1477"/>
      <c r="I546" s="1477"/>
      <c r="J546" s="1477"/>
      <c r="K546" s="1477"/>
      <c r="L546" s="1477"/>
      <c r="M546" s="1477"/>
      <c r="N546" s="1477"/>
      <c r="O546" s="1477"/>
      <c r="P546" s="1477"/>
      <c r="Q546" s="1477"/>
      <c r="R546" s="1477"/>
    </row>
    <row r="547" spans="1:18" ht="45">
      <c r="A547" s="58">
        <f>ROW()</f>
        <v>547</v>
      </c>
      <c r="C547" s="1467" t="s">
        <v>83</v>
      </c>
      <c r="D547" s="1475" t="s">
        <v>2092</v>
      </c>
      <c r="E547" s="1475" t="s">
        <v>85</v>
      </c>
      <c r="F547" s="1475" t="s">
        <v>2093</v>
      </c>
      <c r="G547" s="1475" t="s">
        <v>2094</v>
      </c>
      <c r="H547" s="1475" t="s">
        <v>2095</v>
      </c>
      <c r="I547" s="1475" t="s">
        <v>2096</v>
      </c>
      <c r="J547" s="1475" t="s">
        <v>2097</v>
      </c>
      <c r="K547" s="1475" t="s">
        <v>2098</v>
      </c>
      <c r="L547" s="1475" t="s">
        <v>2099</v>
      </c>
      <c r="M547" s="1475" t="s">
        <v>2100</v>
      </c>
      <c r="N547" s="1475" t="s">
        <v>2101</v>
      </c>
      <c r="O547" s="1475" t="s">
        <v>2102</v>
      </c>
      <c r="P547" s="1467" t="s">
        <v>2103</v>
      </c>
      <c r="Q547" s="1467" t="s">
        <v>2104</v>
      </c>
      <c r="R547" s="1467" t="s">
        <v>2105</v>
      </c>
    </row>
    <row r="548" spans="1:18" ht="30">
      <c r="A548" s="58">
        <f>ROW()</f>
        <v>548</v>
      </c>
      <c r="C548" s="1469" t="s">
        <v>84</v>
      </c>
      <c r="D548" s="1467"/>
      <c r="E548" s="1470" t="s">
        <v>217</v>
      </c>
      <c r="F548" s="1470" t="s">
        <v>217</v>
      </c>
      <c r="G548" s="1470" t="s">
        <v>3193</v>
      </c>
      <c r="H548" s="1470" t="s">
        <v>2902</v>
      </c>
      <c r="I548" s="1470" t="s">
        <v>2911</v>
      </c>
      <c r="J548" s="1470" t="s">
        <v>2928</v>
      </c>
      <c r="K548" s="1470" t="s">
        <v>2880</v>
      </c>
      <c r="L548" s="1470" t="s">
        <v>3019</v>
      </c>
      <c r="M548" s="1470" t="s">
        <v>2107</v>
      </c>
      <c r="N548" s="1470" t="s">
        <v>2107</v>
      </c>
      <c r="O548" s="1467"/>
      <c r="P548" s="1467"/>
      <c r="Q548" s="1467"/>
      <c r="R548" s="1478"/>
    </row>
    <row r="549" spans="1:18" ht="15">
      <c r="A549" s="58">
        <f>ROW()</f>
        <v>549</v>
      </c>
      <c r="C549" s="1479" t="s">
        <v>2718</v>
      </c>
      <c r="D549" s="1480"/>
      <c r="E549" s="1471" t="s">
        <v>217</v>
      </c>
      <c r="F549" s="1471" t="s">
        <v>217</v>
      </c>
      <c r="G549" s="1481">
        <v>2.56</v>
      </c>
      <c r="H549" s="1481">
        <v>0.65</v>
      </c>
      <c r="I549" s="1482">
        <v>0</v>
      </c>
      <c r="J549" s="1482">
        <v>0</v>
      </c>
      <c r="K549" s="1482">
        <v>0</v>
      </c>
      <c r="L549" s="1482">
        <v>0</v>
      </c>
      <c r="M549" s="1472" t="s">
        <v>1196</v>
      </c>
      <c r="N549" s="1472" t="s">
        <v>1196</v>
      </c>
      <c r="O549" s="1483" t="s">
        <v>2123</v>
      </c>
      <c r="P549" s="1479" t="s">
        <v>2111</v>
      </c>
      <c r="Q549" s="1480"/>
      <c r="R549" s="1480"/>
    </row>
    <row r="550" spans="1:18" ht="15">
      <c r="A550" s="58">
        <f>ROW()</f>
        <v>550</v>
      </c>
      <c r="C550" s="1479" t="s">
        <v>2719</v>
      </c>
      <c r="D550" s="1480"/>
      <c r="E550" s="1471" t="s">
        <v>217</v>
      </c>
      <c r="F550" s="1471" t="s">
        <v>217</v>
      </c>
      <c r="G550" s="1481">
        <v>4.05</v>
      </c>
      <c r="H550" s="1481">
        <v>0.33</v>
      </c>
      <c r="I550" s="1482">
        <v>0</v>
      </c>
      <c r="J550" s="1482">
        <v>0</v>
      </c>
      <c r="K550" s="1482">
        <v>0</v>
      </c>
      <c r="L550" s="1482">
        <v>0</v>
      </c>
      <c r="M550" s="1472" t="s">
        <v>1196</v>
      </c>
      <c r="N550" s="1472" t="s">
        <v>1196</v>
      </c>
      <c r="O550" s="1483" t="s">
        <v>2123</v>
      </c>
      <c r="P550" s="1479" t="s">
        <v>2111</v>
      </c>
      <c r="Q550" s="1480"/>
      <c r="R550" s="1480"/>
    </row>
    <row r="551" spans="1:18" ht="15">
      <c r="A551" s="58">
        <f>ROW()</f>
        <v>551</v>
      </c>
      <c r="C551" s="1479" t="s">
        <v>2720</v>
      </c>
      <c r="D551" s="1480"/>
      <c r="E551" s="1471" t="s">
        <v>217</v>
      </c>
      <c r="F551" s="1471" t="s">
        <v>217</v>
      </c>
      <c r="G551" s="1481">
        <v>1.49</v>
      </c>
      <c r="H551" s="1481">
        <v>0.87</v>
      </c>
      <c r="I551" s="1482">
        <v>0</v>
      </c>
      <c r="J551" s="1482">
        <v>0</v>
      </c>
      <c r="K551" s="1482">
        <v>0</v>
      </c>
      <c r="L551" s="1482">
        <v>0</v>
      </c>
      <c r="M551" s="1472" t="s">
        <v>1196</v>
      </c>
      <c r="N551" s="1472" t="s">
        <v>1196</v>
      </c>
      <c r="O551" s="1483" t="s">
        <v>2123</v>
      </c>
      <c r="P551" s="1479" t="s">
        <v>2111</v>
      </c>
      <c r="Q551" s="1480"/>
      <c r="R551" s="1480"/>
    </row>
    <row r="552" spans="1:18">
      <c r="A552" s="58">
        <f>ROW()</f>
        <v>552</v>
      </c>
    </row>
    <row r="553" spans="1:18" ht="14.25">
      <c r="A553" s="58">
        <f>ROW()</f>
        <v>553</v>
      </c>
      <c r="C553" s="1473" t="s">
        <v>2721</v>
      </c>
    </row>
    <row r="554" spans="1:18" ht="14.25">
      <c r="A554" s="58">
        <f>ROW()</f>
        <v>554</v>
      </c>
      <c r="C554" s="1474" t="s">
        <v>2722</v>
      </c>
    </row>
    <row r="555" spans="1:18" ht="15">
      <c r="C555" s="961"/>
      <c r="D555" s="961"/>
      <c r="E555" s="961"/>
      <c r="F555" s="961"/>
      <c r="G555" s="961"/>
      <c r="H555" s="961"/>
      <c r="I555" s="961"/>
      <c r="J555" s="961"/>
      <c r="K555" s="961"/>
      <c r="L555" s="961"/>
      <c r="M555" s="961"/>
      <c r="N555" s="961"/>
      <c r="O555" s="961"/>
      <c r="P555" s="961"/>
      <c r="Q555" s="961"/>
      <c r="R555" s="961"/>
    </row>
    <row r="556" spans="1:18" ht="15">
      <c r="C556" s="961"/>
      <c r="D556" s="961"/>
      <c r="E556" s="961"/>
      <c r="F556" s="961"/>
      <c r="G556" s="961"/>
      <c r="H556" s="961"/>
      <c r="I556" s="961"/>
      <c r="J556" s="961"/>
      <c r="K556" s="961"/>
      <c r="L556" s="961"/>
      <c r="M556" s="961"/>
      <c r="N556" s="961"/>
      <c r="O556" s="961"/>
      <c r="P556" s="961"/>
      <c r="Q556" s="961"/>
      <c r="R556" s="961"/>
    </row>
  </sheetData>
  <mergeCells count="2">
    <mergeCell ref="A3:P3"/>
    <mergeCell ref="M1:N1"/>
  </mergeCells>
  <dataValidations disablePrompts="1" count="1">
    <dataValidation type="date" operator="greaterThan" allowBlank="1" showInputMessage="1" showErrorMessage="1" errorTitle="Date entry" error="Dates after 1 January 2011 accepted" promptTitle="Date entry" prompt=" " sqref="N2 O1:O2" xr:uid="{5056B61C-B0E5-4C40-AD7B-207E85760980}">
      <formula1>40544</formula1>
    </dataValidation>
  </dataValidations>
  <pageMargins left="0.25" right="0.25" top="0.75" bottom="0.75" header="0.3" footer="0.3"/>
  <pageSetup paperSize="8" scale="6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9" tint="0.39997558519241921"/>
    <pageSetUpPr fitToPage="1"/>
  </sheetPr>
  <dimension ref="A1:W138"/>
  <sheetViews>
    <sheetView showGridLines="0" view="pageBreakPreview" zoomScale="60" zoomScaleNormal="110" workbookViewId="0">
      <pane ySplit="4" topLeftCell="A87" activePane="bottomLeft" state="frozen"/>
      <selection activeCell="H22" sqref="H22"/>
      <selection pane="bottomLeft" activeCell="A5" sqref="A5"/>
    </sheetView>
  </sheetViews>
  <sheetFormatPr defaultRowHeight="12.75"/>
  <cols>
    <col min="1" max="1" width="5" customWidth="1"/>
    <col min="2" max="2" width="3" customWidth="1"/>
    <col min="3" max="3" width="7.42578125" customWidth="1"/>
    <col min="4" max="4" width="15.5703125" customWidth="1"/>
    <col min="5" max="5" width="18.42578125" customWidth="1"/>
    <col min="10" max="11" width="9" customWidth="1"/>
    <col min="12" max="12" width="4.85546875" customWidth="1"/>
    <col min="13" max="13" width="4" customWidth="1"/>
    <col min="14" max="14" width="3.7109375" customWidth="1"/>
    <col min="15" max="15" width="15.7109375" customWidth="1"/>
    <col min="16" max="16" width="15.5703125" customWidth="1"/>
    <col min="17" max="18" width="15.7109375" customWidth="1"/>
    <col min="19" max="19" width="19.5703125" customWidth="1"/>
  </cols>
  <sheetData>
    <row r="1" spans="1:20" ht="15">
      <c r="A1" s="1424"/>
      <c r="B1" s="831"/>
      <c r="C1" s="831"/>
      <c r="D1" s="831"/>
      <c r="E1" s="831"/>
      <c r="F1" s="832"/>
      <c r="G1" s="832"/>
      <c r="H1" s="832"/>
      <c r="I1" s="832"/>
      <c r="J1" s="832"/>
      <c r="K1" s="832"/>
      <c r="L1" s="832"/>
      <c r="M1" s="832"/>
      <c r="N1" s="832"/>
      <c r="O1" s="1425" t="s">
        <v>89</v>
      </c>
      <c r="P1" s="730"/>
      <c r="Q1" s="1648" t="s">
        <v>90</v>
      </c>
      <c r="R1" s="1649"/>
      <c r="S1" s="1180">
        <f>+'F1. RAB'!$R1</f>
        <v>45954</v>
      </c>
      <c r="T1" s="1427"/>
    </row>
    <row r="2" spans="1:20" ht="21">
      <c r="A2" s="664" t="s">
        <v>2723</v>
      </c>
      <c r="B2" s="71"/>
      <c r="C2" s="73"/>
      <c r="D2" s="73"/>
      <c r="E2" s="73"/>
      <c r="F2" s="70"/>
      <c r="G2" s="70"/>
      <c r="H2" s="70"/>
      <c r="I2" s="70"/>
      <c r="J2" s="70"/>
      <c r="K2" s="70"/>
      <c r="L2" s="70"/>
      <c r="M2" s="70"/>
      <c r="N2" s="70"/>
      <c r="O2" s="406"/>
      <c r="P2" s="407"/>
      <c r="Q2" s="1426" t="s">
        <v>50</v>
      </c>
      <c r="R2" s="1428"/>
      <c r="S2" s="1429">
        <f>+'F1. RAB'!$R2</f>
        <v>45838</v>
      </c>
      <c r="T2" s="72"/>
    </row>
    <row r="3" spans="1:20" ht="20.25" customHeight="1">
      <c r="A3" s="1646"/>
      <c r="B3" s="1647"/>
      <c r="C3" s="1647"/>
      <c r="D3" s="1647"/>
      <c r="E3" s="1647"/>
      <c r="F3" s="1647"/>
      <c r="G3" s="1647"/>
      <c r="H3" s="1647"/>
      <c r="I3" s="1647"/>
      <c r="J3" s="1647"/>
      <c r="K3" s="1647"/>
      <c r="L3" s="1647"/>
      <c r="M3" s="1647"/>
      <c r="N3" s="1647"/>
      <c r="O3" s="1647"/>
      <c r="P3" s="1647"/>
      <c r="Q3" s="1647"/>
      <c r="R3" s="1647"/>
      <c r="S3" s="1647"/>
      <c r="T3" s="69"/>
    </row>
    <row r="4" spans="1:20">
      <c r="A4" s="657" t="s">
        <v>93</v>
      </c>
      <c r="B4" s="27"/>
      <c r="C4" s="57"/>
      <c r="D4" s="68"/>
      <c r="E4" s="68"/>
      <c r="F4" s="67"/>
      <c r="G4" s="67"/>
      <c r="H4" s="67"/>
      <c r="I4" s="67"/>
      <c r="J4" s="67"/>
      <c r="K4" s="67"/>
      <c r="L4" s="67"/>
      <c r="M4" s="67"/>
      <c r="N4" s="67"/>
      <c r="O4" s="67"/>
      <c r="P4" s="67"/>
      <c r="Q4" s="67"/>
      <c r="R4" s="68"/>
      <c r="S4" s="68"/>
      <c r="T4" s="66"/>
    </row>
    <row r="5" spans="1:20" ht="31.5" customHeight="1">
      <c r="A5" s="1430">
        <f>ROW()</f>
        <v>5</v>
      </c>
      <c r="B5" s="81"/>
      <c r="C5" s="85" t="s">
        <v>2724</v>
      </c>
      <c r="D5" s="83"/>
      <c r="E5" s="83"/>
      <c r="F5" s="84"/>
      <c r="G5" s="84"/>
      <c r="H5" s="84"/>
      <c r="I5" s="84"/>
      <c r="J5" s="84"/>
      <c r="K5" s="84"/>
      <c r="L5" s="84"/>
      <c r="M5" s="84"/>
      <c r="N5" s="84"/>
      <c r="O5" s="84"/>
      <c r="P5" s="84"/>
      <c r="Q5" s="84"/>
      <c r="T5" s="1431"/>
    </row>
    <row r="6" spans="1:20" ht="15.75" customHeight="1">
      <c r="A6" s="1432">
        <f>ROW()</f>
        <v>6</v>
      </c>
      <c r="B6" s="81"/>
      <c r="C6" s="85"/>
      <c r="D6" s="83"/>
      <c r="E6" s="83"/>
      <c r="F6" s="84"/>
      <c r="G6" s="84"/>
      <c r="H6" s="84"/>
      <c r="I6" s="84"/>
      <c r="J6" s="84"/>
      <c r="K6" s="84"/>
      <c r="L6" s="84"/>
      <c r="M6" s="84"/>
      <c r="N6" s="84"/>
      <c r="O6" s="84"/>
      <c r="P6" s="84"/>
      <c r="Q6" s="84"/>
      <c r="R6" s="79" t="s">
        <v>100</v>
      </c>
      <c r="S6" s="79" t="s">
        <v>100</v>
      </c>
      <c r="T6" s="161"/>
    </row>
    <row r="7" spans="1:20" ht="16.149999999999999" customHeight="1">
      <c r="A7" s="1432">
        <f>ROW()</f>
        <v>7</v>
      </c>
      <c r="B7" s="81"/>
      <c r="C7" s="82"/>
      <c r="D7" s="83"/>
      <c r="E7" s="83"/>
      <c r="F7" s="84"/>
      <c r="G7" s="84"/>
      <c r="H7" s="84"/>
      <c r="I7" s="84"/>
      <c r="J7" s="84"/>
      <c r="K7" s="84"/>
      <c r="L7" s="84"/>
      <c r="M7" s="84"/>
      <c r="N7" s="84"/>
      <c r="O7" s="84"/>
      <c r="P7" s="84"/>
      <c r="Q7" s="84"/>
      <c r="R7" s="182" t="s">
        <v>2725</v>
      </c>
      <c r="S7" s="182" t="s">
        <v>2725</v>
      </c>
      <c r="T7" s="161"/>
    </row>
    <row r="8" spans="1:20" ht="16.149999999999999" customHeight="1">
      <c r="A8" s="1432">
        <f>ROW()</f>
        <v>8</v>
      </c>
      <c r="B8" s="81"/>
      <c r="C8" s="76"/>
      <c r="D8" s="74" t="s">
        <v>2726</v>
      </c>
      <c r="E8" s="78"/>
      <c r="F8" s="77"/>
      <c r="G8" s="84"/>
      <c r="H8" s="84"/>
      <c r="I8" s="84"/>
      <c r="J8" s="84"/>
      <c r="K8" s="84"/>
      <c r="L8" s="84"/>
      <c r="M8" s="84"/>
      <c r="N8" s="84"/>
      <c r="O8" s="84"/>
      <c r="P8" s="84"/>
      <c r="Q8" s="8"/>
      <c r="R8" s="1433">
        <v>18731191.350249983</v>
      </c>
      <c r="S8" s="239"/>
      <c r="T8" s="161"/>
    </row>
    <row r="9" spans="1:20" ht="16.149999999999999" customHeight="1">
      <c r="A9" s="1432">
        <f>ROW()</f>
        <v>9</v>
      </c>
      <c r="B9" s="81"/>
      <c r="C9" s="181" t="s">
        <v>106</v>
      </c>
      <c r="D9" s="1434" t="s">
        <v>2727</v>
      </c>
      <c r="E9" s="78"/>
      <c r="F9" s="77"/>
      <c r="G9" s="84"/>
      <c r="H9" s="84"/>
      <c r="I9" s="84"/>
      <c r="J9" s="84"/>
      <c r="K9" s="84"/>
      <c r="L9" s="84"/>
      <c r="M9" s="84"/>
      <c r="N9" s="84"/>
      <c r="O9" s="84"/>
      <c r="P9" s="84"/>
      <c r="Q9" s="8"/>
      <c r="R9" s="1433">
        <v>5986476.4250000007</v>
      </c>
      <c r="S9" s="239"/>
      <c r="T9" s="161"/>
    </row>
    <row r="10" spans="1:20" ht="16.149999999999999" customHeight="1">
      <c r="A10" s="1432">
        <f>ROW()</f>
        <v>10</v>
      </c>
      <c r="B10" s="81"/>
      <c r="C10" s="181" t="s">
        <v>106</v>
      </c>
      <c r="D10" s="78" t="s">
        <v>2728</v>
      </c>
      <c r="E10" s="78"/>
      <c r="F10" s="77"/>
      <c r="G10" s="84"/>
      <c r="H10" s="84"/>
      <c r="I10" s="84"/>
      <c r="J10" s="84"/>
      <c r="K10" s="84"/>
      <c r="L10" s="84"/>
      <c r="M10" s="84"/>
      <c r="N10" s="84"/>
      <c r="O10" s="84"/>
      <c r="P10" s="84"/>
      <c r="Q10" s="8"/>
      <c r="R10" s="1433">
        <v>2517854.5388138765</v>
      </c>
      <c r="S10" s="239"/>
      <c r="T10" s="161"/>
    </row>
    <row r="11" spans="1:20" ht="16.149999999999999" customHeight="1">
      <c r="A11" s="1432">
        <f>ROW()</f>
        <v>11</v>
      </c>
      <c r="B11" s="81"/>
      <c r="C11" s="181"/>
      <c r="D11" s="74" t="s">
        <v>2729</v>
      </c>
      <c r="E11" s="78"/>
      <c r="F11" s="77"/>
      <c r="G11" s="84"/>
      <c r="H11" s="84"/>
      <c r="I11" s="84"/>
      <c r="J11" s="84"/>
      <c r="K11" s="84"/>
      <c r="L11" s="84"/>
      <c r="M11" s="84"/>
      <c r="N11" s="84"/>
      <c r="O11" s="84"/>
      <c r="P11" s="84"/>
      <c r="Q11" s="8"/>
      <c r="R11" s="244"/>
      <c r="S11" s="1433">
        <f>(R8-R9-R10)</f>
        <v>10226860.386436107</v>
      </c>
      <c r="T11" s="161"/>
    </row>
    <row r="12" spans="1:20" ht="16.149999999999999" customHeight="1">
      <c r="A12" s="1432">
        <f>ROW()</f>
        <v>12</v>
      </c>
      <c r="B12" s="81"/>
      <c r="C12" s="181"/>
      <c r="D12" s="78"/>
      <c r="E12" s="78"/>
      <c r="F12" s="77"/>
      <c r="G12" s="84"/>
      <c r="H12" s="84"/>
      <c r="I12" s="84"/>
      <c r="J12" s="84"/>
      <c r="K12" s="84"/>
      <c r="L12" s="84"/>
      <c r="M12" s="84"/>
      <c r="N12" s="84"/>
      <c r="O12" s="84"/>
      <c r="P12" s="84"/>
      <c r="Q12" s="8"/>
      <c r="R12" s="244"/>
      <c r="S12" s="245"/>
      <c r="T12" s="161"/>
    </row>
    <row r="13" spans="1:20" ht="16.149999999999999" customHeight="1">
      <c r="A13" s="1432">
        <f>ROW()</f>
        <v>13</v>
      </c>
      <c r="B13" s="81"/>
      <c r="C13" s="181"/>
      <c r="D13" s="74" t="s">
        <v>2730</v>
      </c>
      <c r="E13" s="78"/>
      <c r="F13" s="77"/>
      <c r="G13" s="77"/>
      <c r="H13" s="84"/>
      <c r="I13" s="84"/>
      <c r="J13" s="84"/>
      <c r="K13" s="84"/>
      <c r="L13" s="84"/>
      <c r="M13" s="84"/>
      <c r="N13" s="84"/>
      <c r="O13" s="84"/>
      <c r="P13" s="84"/>
      <c r="Q13" s="8"/>
      <c r="R13" s="244"/>
      <c r="S13" s="1433">
        <f>-S129</f>
        <v>-43913372.185579598</v>
      </c>
      <c r="T13" s="161"/>
    </row>
    <row r="14" spans="1:20" ht="16.149999999999999" customHeight="1">
      <c r="A14" s="1432">
        <f>ROW()</f>
        <v>14</v>
      </c>
      <c r="B14" s="81"/>
      <c r="C14" s="181"/>
      <c r="D14" s="78"/>
      <c r="E14" s="78"/>
      <c r="F14" s="77"/>
      <c r="G14" s="77"/>
      <c r="H14" s="84"/>
      <c r="I14" s="84"/>
      <c r="J14" s="84"/>
      <c r="K14" s="84"/>
      <c r="L14" s="84"/>
      <c r="M14" s="84"/>
      <c r="N14" s="84"/>
      <c r="O14" s="84"/>
      <c r="P14" s="84"/>
      <c r="Q14" s="8"/>
      <c r="R14" s="244"/>
      <c r="S14" s="245"/>
      <c r="T14" s="161"/>
    </row>
    <row r="15" spans="1:20" ht="16.149999999999999" customHeight="1">
      <c r="A15" s="1432">
        <f>ROW()</f>
        <v>15</v>
      </c>
      <c r="B15" s="81"/>
      <c r="C15" s="181"/>
      <c r="D15" s="74" t="s">
        <v>2731</v>
      </c>
      <c r="E15" s="78"/>
      <c r="F15" s="77"/>
      <c r="G15" s="77"/>
      <c r="H15" s="84"/>
      <c r="I15" s="84"/>
      <c r="J15" s="84"/>
      <c r="K15" s="84"/>
      <c r="L15" s="84"/>
      <c r="M15" s="84"/>
      <c r="N15" s="84"/>
      <c r="O15" s="84"/>
      <c r="P15" s="84"/>
      <c r="Q15" s="8"/>
      <c r="R15" s="1435">
        <f>S136</f>
        <v>36972908.092099145</v>
      </c>
      <c r="S15" s="245"/>
      <c r="T15" s="161"/>
    </row>
    <row r="16" spans="1:20" ht="16.149999999999999" customHeight="1">
      <c r="A16" s="1432">
        <f>ROW()</f>
        <v>16</v>
      </c>
      <c r="B16" s="81"/>
      <c r="C16" s="181" t="s">
        <v>104</v>
      </c>
      <c r="D16" s="78" t="s">
        <v>2732</v>
      </c>
      <c r="E16" s="78"/>
      <c r="F16" s="77"/>
      <c r="G16" s="77"/>
      <c r="H16" s="84"/>
      <c r="I16" s="84"/>
      <c r="J16" s="84"/>
      <c r="K16" s="84"/>
      <c r="L16" s="84"/>
      <c r="M16" s="84"/>
      <c r="N16" s="84"/>
      <c r="O16" s="84"/>
      <c r="P16" s="84"/>
      <c r="Q16" s="8"/>
      <c r="R16" s="1435">
        <f>S132</f>
        <v>0</v>
      </c>
      <c r="S16" s="245"/>
      <c r="T16" s="161"/>
    </row>
    <row r="17" spans="1:20" ht="16.149999999999999" customHeight="1">
      <c r="A17" s="1432">
        <f>ROW()</f>
        <v>17</v>
      </c>
      <c r="B17" s="81"/>
      <c r="C17" s="181" t="s">
        <v>106</v>
      </c>
      <c r="D17" s="78" t="s">
        <v>121</v>
      </c>
      <c r="E17" s="78"/>
      <c r="F17" s="77"/>
      <c r="G17" s="77"/>
      <c r="H17" s="84"/>
      <c r="I17" s="84"/>
      <c r="J17" s="84"/>
      <c r="K17" s="84"/>
      <c r="L17" s="84"/>
      <c r="M17" s="84"/>
      <c r="N17" s="84"/>
      <c r="O17" s="84"/>
      <c r="P17" s="84"/>
      <c r="Q17" s="8"/>
      <c r="R17" s="1435">
        <f>S130</f>
        <v>0</v>
      </c>
      <c r="S17" s="245"/>
      <c r="T17" s="161"/>
    </row>
    <row r="18" spans="1:20" ht="16.149999999999999" customHeight="1">
      <c r="A18" s="1432">
        <f>ROW()</f>
        <v>18</v>
      </c>
      <c r="B18" s="81"/>
      <c r="C18" s="82"/>
      <c r="D18" s="74" t="s">
        <v>2733</v>
      </c>
      <c r="E18" s="78"/>
      <c r="F18" s="77"/>
      <c r="G18" s="77"/>
      <c r="H18" s="84"/>
      <c r="I18" s="84"/>
      <c r="J18" s="84"/>
      <c r="K18" s="84"/>
      <c r="L18" s="84"/>
      <c r="M18" s="84"/>
      <c r="N18" s="84"/>
      <c r="O18" s="84"/>
      <c r="P18" s="84"/>
      <c r="Q18" s="8"/>
      <c r="R18" s="244"/>
      <c r="S18" s="1433">
        <f>R15+R16-R17</f>
        <v>36972908.092099145</v>
      </c>
      <c r="T18" s="161"/>
    </row>
    <row r="19" spans="1:20" ht="16.149999999999999" customHeight="1">
      <c r="A19" s="1432">
        <f>ROW()</f>
        <v>19</v>
      </c>
      <c r="B19" s="81"/>
      <c r="C19" s="82"/>
      <c r="D19" s="74"/>
      <c r="E19" s="78"/>
      <c r="F19" s="77"/>
      <c r="G19" s="77"/>
      <c r="H19" s="84"/>
      <c r="I19" s="84"/>
      <c r="J19" s="84"/>
      <c r="K19" s="84"/>
      <c r="L19" s="84"/>
      <c r="M19" s="84"/>
      <c r="N19" s="84"/>
      <c r="O19" s="84"/>
      <c r="P19" s="84"/>
      <c r="Q19" s="8"/>
      <c r="R19" s="84"/>
      <c r="S19" s="226"/>
      <c r="T19" s="161"/>
    </row>
    <row r="20" spans="1:20" ht="16.149999999999999" customHeight="1">
      <c r="A20" s="1432">
        <f>ROW()</f>
        <v>20</v>
      </c>
      <c r="B20" s="81"/>
      <c r="C20" s="82"/>
      <c r="D20" s="74"/>
      <c r="E20" s="78"/>
      <c r="F20" s="77"/>
      <c r="G20" s="77"/>
      <c r="H20" s="84"/>
      <c r="I20" s="84"/>
      <c r="J20" s="84"/>
      <c r="K20" s="84"/>
      <c r="L20" s="84"/>
      <c r="M20" s="84"/>
      <c r="N20" s="84"/>
      <c r="O20" s="84"/>
      <c r="P20" s="84"/>
      <c r="Q20" s="8"/>
      <c r="R20" s="84"/>
      <c r="S20" s="226"/>
      <c r="T20" s="161"/>
    </row>
    <row r="21" spans="1:20" ht="16.149999999999999" customHeight="1" thickBot="1">
      <c r="A21" s="1432">
        <f>ROW()</f>
        <v>21</v>
      </c>
      <c r="B21" s="81"/>
      <c r="C21" s="82"/>
      <c r="D21" s="83"/>
      <c r="E21" s="83"/>
      <c r="F21" s="84"/>
      <c r="G21" s="84"/>
      <c r="H21" s="84"/>
      <c r="I21" s="84"/>
      <c r="J21" s="84"/>
      <c r="K21" s="84"/>
      <c r="L21" s="84"/>
      <c r="M21" s="84"/>
      <c r="N21" s="84"/>
      <c r="O21" s="79" t="s">
        <v>96</v>
      </c>
      <c r="P21" s="79" t="s">
        <v>2734</v>
      </c>
      <c r="Q21" s="79" t="s">
        <v>2735</v>
      </c>
      <c r="R21" s="79" t="s">
        <v>2736</v>
      </c>
      <c r="S21" s="79" t="s">
        <v>100</v>
      </c>
      <c r="T21" s="161"/>
    </row>
    <row r="22" spans="1:20" ht="16.149999999999999" customHeight="1" thickBot="1">
      <c r="A22" s="1432">
        <f>ROW()</f>
        <v>22</v>
      </c>
      <c r="B22" s="81"/>
      <c r="C22" s="82"/>
      <c r="D22" s="74" t="s">
        <v>2737</v>
      </c>
      <c r="E22" s="83"/>
      <c r="F22" s="84"/>
      <c r="G22" s="84"/>
      <c r="H22" s="84"/>
      <c r="I22" s="84"/>
      <c r="J22" s="84"/>
      <c r="K22" s="84"/>
      <c r="L22" s="84"/>
      <c r="M22" s="84"/>
      <c r="N22" s="84"/>
      <c r="O22" s="1436">
        <v>0.23519999999999999</v>
      </c>
      <c r="P22" s="1436">
        <v>0.10961219308366621</v>
      </c>
      <c r="Q22" s="1436">
        <v>0.1029770583428764</v>
      </c>
      <c r="R22" s="1436">
        <v>0.10092891482038158</v>
      </c>
      <c r="S22" s="186">
        <f>IFERROR((IRR((S13,S11,S18))+1)^2-1,0)</f>
        <v>8.4475381928684312E-2</v>
      </c>
      <c r="T22" s="161"/>
    </row>
    <row r="23" spans="1:20" ht="16.149999999999999" customHeight="1">
      <c r="A23" s="1432">
        <f>ROW()</f>
        <v>23</v>
      </c>
      <c r="B23" s="81"/>
      <c r="C23" s="82"/>
      <c r="D23" s="74"/>
      <c r="E23" s="83"/>
      <c r="F23" s="84"/>
      <c r="G23" s="84"/>
      <c r="H23" s="84"/>
      <c r="I23" s="84"/>
      <c r="J23" s="84"/>
      <c r="K23" s="84"/>
      <c r="L23" s="84"/>
      <c r="M23" s="84"/>
      <c r="N23" s="84"/>
      <c r="O23" s="224"/>
      <c r="P23" s="224"/>
      <c r="Q23" s="224"/>
      <c r="R23" s="224"/>
      <c r="S23" s="233"/>
      <c r="T23" s="161"/>
    </row>
    <row r="24" spans="1:20" ht="16.149999999999999" customHeight="1">
      <c r="A24" s="1432">
        <f>ROW()</f>
        <v>24</v>
      </c>
      <c r="B24" s="81"/>
      <c r="C24" s="82"/>
      <c r="D24" s="78" t="s">
        <v>2738</v>
      </c>
      <c r="E24" s="78"/>
      <c r="F24" s="77"/>
      <c r="G24" s="84"/>
      <c r="H24" s="84"/>
      <c r="I24" s="84"/>
      <c r="J24" s="84"/>
      <c r="K24" s="84"/>
      <c r="L24" s="84"/>
      <c r="M24" s="84" t="s">
        <v>2739</v>
      </c>
      <c r="N24" s="84"/>
      <c r="O24" s="1437">
        <v>0.42</v>
      </c>
      <c r="P24" s="1437">
        <v>0.42</v>
      </c>
      <c r="Q24" s="1437">
        <v>0.42</v>
      </c>
      <c r="R24" s="1437">
        <v>0.42</v>
      </c>
      <c r="S24" s="1437">
        <v>0.42</v>
      </c>
      <c r="T24" s="161"/>
    </row>
    <row r="25" spans="1:20" ht="16.149999999999999" customHeight="1">
      <c r="A25" s="1432">
        <f>ROW()</f>
        <v>25</v>
      </c>
      <c r="B25" s="81"/>
      <c r="C25" s="82"/>
      <c r="D25" s="78" t="s">
        <v>2740</v>
      </c>
      <c r="E25" s="78"/>
      <c r="F25" s="77"/>
      <c r="G25" s="84"/>
      <c r="H25" s="84"/>
      <c r="I25" s="84"/>
      <c r="J25" s="84"/>
      <c r="K25" s="84"/>
      <c r="L25" s="84"/>
      <c r="M25" s="84"/>
      <c r="N25" s="84"/>
      <c r="O25" s="1437">
        <v>2.23E-2</v>
      </c>
      <c r="P25" s="1437">
        <v>2.7900000000000001E-2</v>
      </c>
      <c r="Q25" s="1437">
        <v>5.3100000000000001E-2</v>
      </c>
      <c r="R25" s="1437">
        <v>5.9400000000000001E-2</v>
      </c>
      <c r="S25" s="1437">
        <v>6.2300000000000001E-2</v>
      </c>
      <c r="T25" s="161"/>
    </row>
    <row r="26" spans="1:20" ht="16.149999999999999" customHeight="1">
      <c r="A26" s="1432">
        <f>ROW()</f>
        <v>26</v>
      </c>
      <c r="B26" s="81"/>
      <c r="C26" s="82"/>
      <c r="D26" s="78" t="s">
        <v>2741</v>
      </c>
      <c r="E26" s="78"/>
      <c r="F26" s="77"/>
      <c r="G26" s="84"/>
      <c r="H26" s="84"/>
      <c r="I26" s="84"/>
      <c r="J26" s="84"/>
      <c r="K26" s="84"/>
      <c r="L26" s="84"/>
      <c r="M26" s="84"/>
      <c r="N26" s="84"/>
      <c r="O26" s="1437">
        <v>0.28000000000000003</v>
      </c>
      <c r="P26" s="1437">
        <v>0.28000000000000003</v>
      </c>
      <c r="Q26" s="1437">
        <v>0.28000000000000003</v>
      </c>
      <c r="R26" s="1437">
        <v>0.28000000000000003</v>
      </c>
      <c r="S26" s="1437">
        <v>0.28000000000000003</v>
      </c>
      <c r="T26" s="161"/>
    </row>
    <row r="27" spans="1:20" ht="16.149999999999999" customHeight="1" thickBot="1">
      <c r="A27" s="1432">
        <f>ROW()</f>
        <v>27</v>
      </c>
      <c r="B27" s="81"/>
      <c r="C27" s="82"/>
      <c r="D27" s="78"/>
      <c r="E27" s="78"/>
      <c r="F27" s="77"/>
      <c r="G27" s="84"/>
      <c r="H27" s="84"/>
      <c r="I27" s="84"/>
      <c r="J27" s="84"/>
      <c r="K27" s="84"/>
      <c r="L27" s="84"/>
      <c r="M27" s="84"/>
      <c r="N27" s="84"/>
      <c r="O27" s="84"/>
      <c r="P27" s="84"/>
      <c r="Q27" s="8"/>
      <c r="R27" s="84"/>
      <c r="S27" s="83"/>
      <c r="T27" s="161"/>
    </row>
    <row r="28" spans="1:20" ht="16.149999999999999" customHeight="1" thickBot="1">
      <c r="A28" s="1432">
        <f>ROW()</f>
        <v>28</v>
      </c>
      <c r="B28" s="81"/>
      <c r="C28" s="82"/>
      <c r="D28" s="74" t="s">
        <v>2742</v>
      </c>
      <c r="E28" s="78"/>
      <c r="F28" s="77"/>
      <c r="G28" s="84"/>
      <c r="H28" s="84"/>
      <c r="I28" s="84"/>
      <c r="J28" s="84"/>
      <c r="K28" s="84"/>
      <c r="L28" s="84"/>
      <c r="M28" s="84"/>
      <c r="N28" s="84"/>
      <c r="O28" s="1437">
        <v>0.2326</v>
      </c>
      <c r="P28" s="1437">
        <v>0.10633115308366621</v>
      </c>
      <c r="Q28" s="1437">
        <v>9.6732498342876408E-2</v>
      </c>
      <c r="R28" s="1437">
        <v>9.3943474820381581E-2</v>
      </c>
      <c r="S28" s="186">
        <f>+S22-(S25*S24*S26)</f>
        <v>7.7148901928684316E-2</v>
      </c>
      <c r="T28" s="161"/>
    </row>
    <row r="29" spans="1:20" ht="16.149999999999999" customHeight="1">
      <c r="A29" s="1432">
        <f>ROW()</f>
        <v>29</v>
      </c>
      <c r="B29" s="81"/>
      <c r="C29" s="82"/>
      <c r="D29" s="74"/>
      <c r="E29" s="78"/>
      <c r="F29" s="77"/>
      <c r="G29" s="84"/>
      <c r="H29" s="84"/>
      <c r="I29" s="84"/>
      <c r="J29" s="84"/>
      <c r="K29" s="84"/>
      <c r="L29" s="84"/>
      <c r="M29" s="84"/>
      <c r="N29" s="84"/>
      <c r="O29" s="224"/>
      <c r="P29" s="224"/>
      <c r="Q29" s="224"/>
      <c r="R29" s="224"/>
      <c r="S29" s="233"/>
      <c r="T29" s="161"/>
    </row>
    <row r="30" spans="1:20" ht="27" customHeight="1">
      <c r="A30" s="1432">
        <f>ROW()</f>
        <v>30</v>
      </c>
      <c r="B30" s="75"/>
      <c r="C30" s="179" t="s">
        <v>2743</v>
      </c>
      <c r="D30" s="75"/>
      <c r="E30" s="75"/>
      <c r="F30" s="75"/>
      <c r="G30" s="75"/>
      <c r="H30" s="75"/>
      <c r="I30" s="75"/>
      <c r="J30" s="75"/>
      <c r="K30" s="75"/>
      <c r="L30" s="75"/>
      <c r="M30" s="75"/>
      <c r="N30" s="75"/>
      <c r="O30" s="75"/>
      <c r="T30" s="354"/>
    </row>
    <row r="31" spans="1:20" ht="16.149999999999999" customHeight="1">
      <c r="A31" s="1432">
        <f>ROW()</f>
        <v>31</v>
      </c>
      <c r="B31" s="75"/>
      <c r="C31" s="75"/>
      <c r="D31" s="75"/>
      <c r="E31" s="75"/>
      <c r="F31" s="75"/>
      <c r="G31" s="75"/>
      <c r="H31" s="75"/>
      <c r="I31" s="75"/>
      <c r="J31" s="75"/>
      <c r="K31" s="75"/>
      <c r="L31" s="75"/>
      <c r="M31" s="75"/>
      <c r="N31" s="75"/>
      <c r="O31" s="79" t="s">
        <v>96</v>
      </c>
      <c r="P31" s="79" t="s">
        <v>2734</v>
      </c>
      <c r="Q31" s="79" t="s">
        <v>2735</v>
      </c>
      <c r="R31" s="79" t="s">
        <v>2736</v>
      </c>
      <c r="S31" s="79" t="s">
        <v>100</v>
      </c>
      <c r="T31" s="354"/>
    </row>
    <row r="32" spans="1:20" ht="16.149999999999999" customHeight="1">
      <c r="A32" s="1432">
        <f>ROW()</f>
        <v>32</v>
      </c>
      <c r="B32" s="75"/>
      <c r="C32" s="75"/>
      <c r="D32" s="86"/>
      <c r="E32" s="75"/>
      <c r="F32" s="75"/>
      <c r="G32" s="75"/>
      <c r="H32" s="75"/>
      <c r="I32" s="75"/>
      <c r="J32" s="75"/>
      <c r="K32" s="75"/>
      <c r="L32" s="75"/>
      <c r="M32" s="75"/>
      <c r="N32" s="75"/>
      <c r="O32" s="182" t="s">
        <v>2725</v>
      </c>
      <c r="P32" s="182" t="s">
        <v>2725</v>
      </c>
      <c r="Q32" s="182" t="s">
        <v>2725</v>
      </c>
      <c r="R32" s="182" t="s">
        <v>2725</v>
      </c>
      <c r="S32" s="182" t="s">
        <v>2725</v>
      </c>
      <c r="T32" s="354"/>
    </row>
    <row r="33" spans="1:20" ht="16.149999999999999" customHeight="1">
      <c r="A33" s="1432">
        <f>ROW()</f>
        <v>33</v>
      </c>
      <c r="B33" s="75"/>
      <c r="C33" s="75"/>
      <c r="D33" s="1434" t="s">
        <v>2744</v>
      </c>
      <c r="E33" s="75"/>
      <c r="F33" s="75"/>
      <c r="G33" s="75"/>
      <c r="H33" s="75"/>
      <c r="I33" s="75"/>
      <c r="J33" s="75"/>
      <c r="K33" s="75"/>
      <c r="L33" s="75"/>
      <c r="M33" s="75"/>
      <c r="N33" s="75"/>
      <c r="O33" s="1438">
        <f>O54</f>
        <v>42528920.279999994</v>
      </c>
      <c r="P33" s="1438">
        <f t="shared" ref="P33:S33" si="0">P54</f>
        <v>41590965.449999996</v>
      </c>
      <c r="Q33" s="1438">
        <f t="shared" si="0"/>
        <v>46454101.75</v>
      </c>
      <c r="R33" s="1438">
        <f t="shared" si="0"/>
        <v>49355603.280000001</v>
      </c>
      <c r="S33" s="1438">
        <f t="shared" si="0"/>
        <v>50300674.07</v>
      </c>
      <c r="T33" s="354"/>
    </row>
    <row r="34" spans="1:20" ht="16.149999999999999" customHeight="1">
      <c r="A34" s="1432">
        <f>ROW()</f>
        <v>34</v>
      </c>
      <c r="B34" s="75"/>
      <c r="C34" s="75"/>
      <c r="D34" s="86"/>
      <c r="E34" s="75"/>
      <c r="F34" s="75"/>
      <c r="G34" s="75"/>
      <c r="H34" s="75"/>
      <c r="I34" s="75"/>
      <c r="J34" s="75"/>
      <c r="K34" s="75"/>
      <c r="L34" s="75"/>
      <c r="M34" s="75"/>
      <c r="N34" s="75"/>
      <c r="O34" s="239"/>
      <c r="P34" s="239"/>
      <c r="Q34" s="239"/>
      <c r="R34" s="239"/>
      <c r="S34" s="239"/>
      <c r="T34" s="354"/>
    </row>
    <row r="35" spans="1:20" ht="16.149999999999999" customHeight="1">
      <c r="A35" s="1432">
        <f>ROW()</f>
        <v>35</v>
      </c>
      <c r="B35" s="75"/>
      <c r="C35" s="180" t="s">
        <v>106</v>
      </c>
      <c r="D35" s="1434" t="s">
        <v>1063</v>
      </c>
      <c r="E35" s="75"/>
      <c r="F35" s="75"/>
      <c r="G35" s="75"/>
      <c r="H35" s="75"/>
      <c r="I35" s="75"/>
      <c r="J35" s="75"/>
      <c r="K35" s="75"/>
      <c r="L35" s="75"/>
      <c r="M35" s="75"/>
      <c r="N35" s="75"/>
      <c r="O35" s="1439">
        <v>20710450.569832999</v>
      </c>
      <c r="P35" s="1439">
        <v>23122371.39242699</v>
      </c>
      <c r="Q35" s="1439">
        <v>25690107.23397398</v>
      </c>
      <c r="R35" s="1439">
        <v>27975450.019693017</v>
      </c>
      <c r="S35" s="1439">
        <f t="shared" ref="S35" si="1">S80</f>
        <v>31569482.719750017</v>
      </c>
      <c r="T35" s="354"/>
    </row>
    <row r="36" spans="1:20" ht="16.149999999999999" customHeight="1">
      <c r="A36" s="1432">
        <f>ROW()</f>
        <v>36</v>
      </c>
      <c r="B36" s="75"/>
      <c r="C36" s="94"/>
      <c r="D36" s="75"/>
      <c r="E36" s="75"/>
      <c r="F36" s="75"/>
      <c r="G36" s="75"/>
      <c r="H36" s="75"/>
      <c r="I36" s="75"/>
      <c r="J36" s="75"/>
      <c r="K36" s="75"/>
      <c r="L36" s="75"/>
      <c r="M36" s="75"/>
      <c r="N36" s="75"/>
      <c r="O36" s="239"/>
      <c r="P36" s="239"/>
      <c r="Q36" s="239"/>
      <c r="R36" s="239"/>
      <c r="S36" s="239"/>
      <c r="T36" s="354"/>
    </row>
    <row r="37" spans="1:20" ht="16.149999999999999" customHeight="1">
      <c r="A37" s="1432">
        <f>ROW()</f>
        <v>37</v>
      </c>
      <c r="B37" s="75"/>
      <c r="C37" s="94"/>
      <c r="D37" s="86" t="s">
        <v>2726</v>
      </c>
      <c r="E37" s="75"/>
      <c r="F37" s="75"/>
      <c r="G37" s="75"/>
      <c r="H37" s="75"/>
      <c r="I37" s="75"/>
      <c r="J37" s="75"/>
      <c r="K37" s="75"/>
      <c r="L37" s="75"/>
      <c r="M37" s="75"/>
      <c r="N37" s="75"/>
      <c r="O37" s="1438">
        <f>O33-O35</f>
        <v>21818469.710166994</v>
      </c>
      <c r="P37" s="1438">
        <f>P33-P35</f>
        <v>18468594.057573006</v>
      </c>
      <c r="Q37" s="1438">
        <f>Q33-Q35</f>
        <v>20763994.51602602</v>
      </c>
      <c r="R37" s="1438">
        <f>R33-R35</f>
        <v>21380153.260306984</v>
      </c>
      <c r="S37" s="1438">
        <f>S33-S35</f>
        <v>18731191.350249983</v>
      </c>
      <c r="T37" s="354"/>
    </row>
    <row r="38" spans="1:20" ht="16.149999999999999" customHeight="1">
      <c r="A38" s="1432">
        <f>ROW()</f>
        <v>38</v>
      </c>
      <c r="B38" s="75"/>
      <c r="C38" s="94"/>
      <c r="D38" s="75"/>
      <c r="E38" s="75"/>
      <c r="F38" s="75"/>
      <c r="G38" s="75"/>
      <c r="H38" s="75"/>
      <c r="I38" s="75"/>
      <c r="J38" s="75"/>
      <c r="K38" s="75"/>
      <c r="L38" s="75"/>
      <c r="M38" s="75"/>
      <c r="N38" s="75"/>
      <c r="O38" s="239"/>
      <c r="P38" s="239"/>
      <c r="Q38" s="239"/>
      <c r="R38" s="239"/>
      <c r="S38" s="239"/>
      <c r="T38" s="354"/>
    </row>
    <row r="39" spans="1:20" ht="16.149999999999999" customHeight="1">
      <c r="A39" s="1432">
        <f>ROW()</f>
        <v>39</v>
      </c>
      <c r="B39" s="75"/>
      <c r="C39" s="180" t="s">
        <v>106</v>
      </c>
      <c r="D39" s="1440" t="s">
        <v>109</v>
      </c>
      <c r="E39" s="75"/>
      <c r="F39" s="75"/>
      <c r="G39" s="75"/>
      <c r="H39" s="75"/>
      <c r="I39" s="75"/>
      <c r="J39" s="75"/>
      <c r="K39" s="75"/>
      <c r="L39" s="75"/>
      <c r="M39" s="75"/>
      <c r="N39" s="75"/>
      <c r="O39" s="1441">
        <v>10590779.786380764</v>
      </c>
      <c r="P39" s="1441">
        <v>12253928.4571956</v>
      </c>
      <c r="Q39" s="1441">
        <v>14060800.366565567</v>
      </c>
      <c r="R39" s="1441">
        <v>14564829.182287259</v>
      </c>
      <c r="S39" s="1439">
        <f>S134</f>
        <v>12926940.518480448</v>
      </c>
      <c r="T39" s="354"/>
    </row>
    <row r="40" spans="1:20" ht="16.149999999999999" customHeight="1">
      <c r="A40" s="1432">
        <f>ROW()</f>
        <v>40</v>
      </c>
      <c r="B40" s="75"/>
      <c r="C40" s="94"/>
      <c r="D40" s="75"/>
      <c r="E40" s="75"/>
      <c r="F40" s="75"/>
      <c r="G40" s="75"/>
      <c r="H40" s="75"/>
      <c r="I40" s="75"/>
      <c r="J40" s="75"/>
      <c r="K40" s="75"/>
      <c r="L40" s="75"/>
      <c r="M40" s="75"/>
      <c r="N40" s="75"/>
      <c r="O40" s="239"/>
      <c r="P40" s="239"/>
      <c r="Q40" s="239"/>
      <c r="R40" s="239"/>
      <c r="S40" s="239"/>
      <c r="T40" s="354"/>
    </row>
    <row r="41" spans="1:20" ht="16.149999999999999" customHeight="1">
      <c r="A41" s="1432">
        <f>ROW()</f>
        <v>41</v>
      </c>
      <c r="B41" s="75"/>
      <c r="C41" s="94"/>
      <c r="D41" s="86" t="s">
        <v>2745</v>
      </c>
      <c r="E41" s="75"/>
      <c r="F41" s="75"/>
      <c r="G41" s="75"/>
      <c r="H41" s="75"/>
      <c r="I41" s="75"/>
      <c r="J41" s="75"/>
      <c r="K41" s="75"/>
      <c r="L41" s="75"/>
      <c r="M41" s="75"/>
      <c r="N41" s="75"/>
      <c r="O41" s="1438">
        <f t="shared" ref="O41" si="2">O37-O39</f>
        <v>11227689.92378623</v>
      </c>
      <c r="P41" s="1438">
        <f t="shared" ref="P41:R41" si="3">P37-P39</f>
        <v>6214665.6003774051</v>
      </c>
      <c r="Q41" s="1438">
        <f t="shared" si="3"/>
        <v>6703194.1494604535</v>
      </c>
      <c r="R41" s="1438">
        <f t="shared" si="3"/>
        <v>6815324.0780197252</v>
      </c>
      <c r="S41" s="1438">
        <f>S37-S39</f>
        <v>5804250.8317695353</v>
      </c>
      <c r="T41" s="354"/>
    </row>
    <row r="42" spans="1:20" ht="16.149999999999999" customHeight="1">
      <c r="A42" s="1432">
        <f>ROW()</f>
        <v>42</v>
      </c>
      <c r="B42" s="75"/>
      <c r="C42" s="94"/>
      <c r="D42" s="75"/>
      <c r="E42" s="75"/>
      <c r="F42" s="75"/>
      <c r="G42" s="75"/>
      <c r="H42" s="75"/>
      <c r="I42" s="75"/>
      <c r="J42" s="75"/>
      <c r="K42" s="75"/>
      <c r="L42" s="75"/>
      <c r="M42" s="75"/>
      <c r="N42" s="75"/>
      <c r="O42" s="239"/>
      <c r="P42" s="239"/>
      <c r="Q42" s="239"/>
      <c r="R42" s="239"/>
      <c r="S42" s="239"/>
      <c r="T42" s="354"/>
    </row>
    <row r="43" spans="1:20" ht="16.149999999999999" customHeight="1">
      <c r="A43" s="1432">
        <f>ROW()</f>
        <v>43</v>
      </c>
      <c r="B43" s="75"/>
      <c r="C43" s="180" t="s">
        <v>106</v>
      </c>
      <c r="D43" s="1440" t="s">
        <v>2728</v>
      </c>
      <c r="E43" s="75"/>
      <c r="F43" s="75"/>
      <c r="G43" s="75"/>
      <c r="H43" s="75"/>
      <c r="I43" s="75"/>
      <c r="J43" s="75"/>
      <c r="K43" s="75"/>
      <c r="L43" s="75"/>
      <c r="M43" s="75"/>
      <c r="N43" s="75"/>
      <c r="O43" s="1441">
        <v>2812033.5996632581</v>
      </c>
      <c r="P43" s="1441">
        <v>1182820.7675891155</v>
      </c>
      <c r="Q43" s="1441">
        <v>1671588.5127019337</v>
      </c>
      <c r="R43" s="1441">
        <v>2165300</v>
      </c>
      <c r="S43" s="1441">
        <v>2517854.5388138765</v>
      </c>
      <c r="T43" s="354"/>
    </row>
    <row r="44" spans="1:20" ht="16.149999999999999" customHeight="1" thickBot="1">
      <c r="A44" s="1432">
        <f>ROW()</f>
        <v>44</v>
      </c>
      <c r="B44" s="75"/>
      <c r="C44" s="94"/>
      <c r="D44" s="75"/>
      <c r="E44" s="75"/>
      <c r="F44" s="75"/>
      <c r="G44" s="75"/>
      <c r="H44" s="75"/>
      <c r="I44" s="75"/>
      <c r="J44" s="75"/>
      <c r="K44" s="75"/>
      <c r="L44" s="75"/>
      <c r="M44" s="75"/>
      <c r="N44" s="75"/>
      <c r="O44" s="239"/>
      <c r="P44" s="239"/>
      <c r="Q44" s="239"/>
      <c r="R44" s="239"/>
      <c r="S44" s="239"/>
      <c r="T44" s="354"/>
    </row>
    <row r="45" spans="1:20" ht="16.149999999999999" customHeight="1" thickBot="1">
      <c r="A45" s="1432">
        <f>ROW()</f>
        <v>45</v>
      </c>
      <c r="B45" s="75"/>
      <c r="C45" s="75"/>
      <c r="D45" s="86" t="s">
        <v>2746</v>
      </c>
      <c r="E45" s="75"/>
      <c r="F45" s="75"/>
      <c r="G45" s="75"/>
      <c r="H45" s="75"/>
      <c r="I45" s="75"/>
      <c r="J45" s="75"/>
      <c r="K45" s="75"/>
      <c r="L45" s="75"/>
      <c r="M45" s="75"/>
      <c r="N45" s="75"/>
      <c r="O45" s="240">
        <f t="shared" ref="O45" si="4">O41-O43</f>
        <v>8415656.3241229728</v>
      </c>
      <c r="P45" s="241">
        <f t="shared" ref="P45:R45" si="5">P41-P43</f>
        <v>5031844.8327882895</v>
      </c>
      <c r="Q45" s="241">
        <f t="shared" si="5"/>
        <v>5031605.6367585193</v>
      </c>
      <c r="R45" s="241">
        <f t="shared" si="5"/>
        <v>4650024.0780197252</v>
      </c>
      <c r="S45" s="242">
        <f>S41-S43</f>
        <v>3286396.2929556589</v>
      </c>
      <c r="T45" s="354"/>
    </row>
    <row r="46" spans="1:20" ht="16.149999999999999" customHeight="1">
      <c r="A46" s="1432">
        <f>ROW()</f>
        <v>46</v>
      </c>
      <c r="B46" s="75"/>
      <c r="C46" s="75"/>
      <c r="D46" s="75"/>
      <c r="E46" s="75"/>
      <c r="F46" s="75"/>
      <c r="G46" s="75"/>
      <c r="H46" s="75"/>
      <c r="I46" s="75"/>
      <c r="J46" s="75"/>
      <c r="K46" s="75"/>
      <c r="L46" s="75"/>
      <c r="M46" s="75"/>
      <c r="N46" s="75"/>
      <c r="O46" s="75"/>
      <c r="P46" s="75"/>
      <c r="Q46" s="75"/>
      <c r="R46" s="75"/>
      <c r="S46" s="75"/>
      <c r="T46" s="354"/>
    </row>
    <row r="47" spans="1:20" ht="16.149999999999999" customHeight="1">
      <c r="A47" s="1432">
        <f>ROW()</f>
        <v>47</v>
      </c>
      <c r="B47" s="75"/>
      <c r="C47" s="179" t="s">
        <v>2747</v>
      </c>
      <c r="D47" s="75"/>
      <c r="E47" s="75"/>
      <c r="F47" s="75"/>
      <c r="G47" s="75"/>
      <c r="H47" s="75"/>
      <c r="I47" s="75"/>
      <c r="J47" s="75"/>
      <c r="K47" s="75"/>
      <c r="L47" s="75"/>
      <c r="M47" s="75"/>
      <c r="N47" s="75"/>
      <c r="O47" s="75"/>
      <c r="P47" s="75"/>
      <c r="Q47" s="75"/>
      <c r="R47" s="75"/>
      <c r="S47" s="75"/>
      <c r="T47" s="354"/>
    </row>
    <row r="48" spans="1:20" ht="16.149999999999999" customHeight="1">
      <c r="A48" s="1432">
        <f>ROW()</f>
        <v>48</v>
      </c>
      <c r="B48" s="75"/>
      <c r="C48" s="179"/>
      <c r="D48" s="75"/>
      <c r="E48" s="75"/>
      <c r="F48" s="75"/>
      <c r="G48" s="75"/>
      <c r="H48" s="75"/>
      <c r="I48" s="75"/>
      <c r="J48" s="75"/>
      <c r="K48" s="75"/>
      <c r="L48" s="75"/>
      <c r="M48" s="75"/>
      <c r="N48" s="75"/>
      <c r="O48" s="79" t="s">
        <v>96</v>
      </c>
      <c r="P48" s="79" t="s">
        <v>2734</v>
      </c>
      <c r="Q48" s="79" t="s">
        <v>2735</v>
      </c>
      <c r="R48" s="79" t="s">
        <v>2736</v>
      </c>
      <c r="S48" s="79" t="s">
        <v>100</v>
      </c>
      <c r="T48" s="354"/>
    </row>
    <row r="49" spans="1:20" ht="16.149999999999999" customHeight="1">
      <c r="A49" s="1432">
        <f>ROW()</f>
        <v>49</v>
      </c>
      <c r="B49" s="75"/>
      <c r="C49" s="75"/>
      <c r="D49" s="86" t="s">
        <v>1106</v>
      </c>
      <c r="O49" s="182" t="s">
        <v>2725</v>
      </c>
      <c r="P49" s="182" t="s">
        <v>2725</v>
      </c>
      <c r="Q49" s="182" t="s">
        <v>2725</v>
      </c>
      <c r="R49" s="182" t="s">
        <v>2725</v>
      </c>
      <c r="S49" s="182" t="s">
        <v>2725</v>
      </c>
      <c r="T49" s="354"/>
    </row>
    <row r="50" spans="1:20" ht="16.149999999999999" customHeight="1">
      <c r="A50" s="1432">
        <f>ROW()</f>
        <v>50</v>
      </c>
      <c r="B50" s="75"/>
      <c r="C50" s="75"/>
      <c r="D50" s="1434" t="s">
        <v>2748</v>
      </c>
      <c r="E50" s="75"/>
      <c r="F50" s="75"/>
      <c r="G50" s="75"/>
      <c r="H50" s="75"/>
      <c r="I50" s="75"/>
      <c r="J50" s="75"/>
      <c r="K50" s="75"/>
      <c r="L50" s="75"/>
      <c r="M50" s="75"/>
      <c r="N50" s="75"/>
      <c r="O50" s="1441">
        <v>26641688.039999999</v>
      </c>
      <c r="P50" s="1441">
        <v>27162644.039999999</v>
      </c>
      <c r="Q50" s="1441">
        <v>28884630.68</v>
      </c>
      <c r="R50" s="1441">
        <v>30691110.5</v>
      </c>
      <c r="S50" s="1441">
        <v>31305160</v>
      </c>
      <c r="T50" s="354"/>
    </row>
    <row r="51" spans="1:20" ht="16.149999999999999" customHeight="1">
      <c r="A51" s="1432"/>
      <c r="B51" s="75"/>
      <c r="C51" s="75"/>
      <c r="D51" s="1434" t="s">
        <v>2749</v>
      </c>
      <c r="E51" s="75"/>
      <c r="F51" s="75"/>
      <c r="G51" s="75"/>
      <c r="H51" s="75"/>
      <c r="I51" s="75"/>
      <c r="J51" s="75"/>
      <c r="K51" s="75"/>
      <c r="L51" s="75"/>
      <c r="M51" s="75"/>
      <c r="N51" s="75"/>
      <c r="O51" s="1441">
        <v>15561106.699999999</v>
      </c>
      <c r="P51" s="1441">
        <v>13735212</v>
      </c>
      <c r="Q51" s="1441">
        <v>16797069.509999998</v>
      </c>
      <c r="R51" s="1441">
        <v>17857031</v>
      </c>
      <c r="S51" s="1441">
        <v>18121508</v>
      </c>
      <c r="T51" s="354"/>
    </row>
    <row r="52" spans="1:20" ht="16.149999999999999" customHeight="1">
      <c r="A52" s="1432">
        <f>ROW()</f>
        <v>52</v>
      </c>
      <c r="B52" s="75"/>
      <c r="C52" s="75"/>
      <c r="D52" s="1434" t="s">
        <v>2750</v>
      </c>
      <c r="E52" s="75"/>
      <c r="F52" s="75"/>
      <c r="G52" s="75"/>
      <c r="H52" s="75"/>
      <c r="I52" s="75"/>
      <c r="J52" s="75"/>
      <c r="K52" s="75"/>
      <c r="L52" s="75"/>
      <c r="M52" s="75"/>
      <c r="N52" s="75"/>
      <c r="O52" s="1441">
        <v>326125.54000000004</v>
      </c>
      <c r="P52" s="1441">
        <v>693109.41</v>
      </c>
      <c r="Q52" s="1441">
        <v>772401.56</v>
      </c>
      <c r="R52" s="1441">
        <v>807461.78</v>
      </c>
      <c r="S52" s="1441">
        <v>874006.07</v>
      </c>
      <c r="T52" s="354"/>
    </row>
    <row r="53" spans="1:20" ht="16.149999999999999" customHeight="1">
      <c r="A53" s="1432">
        <f>ROW()</f>
        <v>53</v>
      </c>
      <c r="B53" s="75"/>
      <c r="C53" s="75"/>
      <c r="D53" s="1434" t="s">
        <v>2751</v>
      </c>
      <c r="E53" s="75"/>
      <c r="F53" s="75"/>
      <c r="G53" s="75"/>
      <c r="H53" s="75"/>
      <c r="I53" s="75"/>
      <c r="J53" s="75"/>
      <c r="K53" s="75"/>
      <c r="L53" s="75"/>
      <c r="M53" s="75"/>
      <c r="N53" s="75"/>
      <c r="O53" s="1441"/>
      <c r="P53" s="1441"/>
      <c r="Q53" s="1441"/>
      <c r="R53" s="1441"/>
      <c r="S53" s="1441"/>
      <c r="T53" s="354"/>
    </row>
    <row r="54" spans="1:20" ht="16.149999999999999" customHeight="1">
      <c r="A54" s="1432">
        <f>ROW()</f>
        <v>54</v>
      </c>
      <c r="B54" s="75"/>
      <c r="C54" s="75"/>
      <c r="D54" s="86" t="s">
        <v>2744</v>
      </c>
      <c r="E54" s="75"/>
      <c r="F54" s="75"/>
      <c r="G54" s="75"/>
      <c r="H54" s="75"/>
      <c r="I54" s="75"/>
      <c r="J54" s="75"/>
      <c r="K54" s="75"/>
      <c r="L54" s="75"/>
      <c r="M54" s="75"/>
      <c r="N54" s="75"/>
      <c r="O54" s="1438">
        <f>SUM(O50:O53)</f>
        <v>42528920.279999994</v>
      </c>
      <c r="P54" s="1438">
        <f t="shared" ref="P54:S54" si="6">SUM(P50:P53)</f>
        <v>41590965.449999996</v>
      </c>
      <c r="Q54" s="1438">
        <f t="shared" si="6"/>
        <v>46454101.75</v>
      </c>
      <c r="R54" s="1438">
        <f t="shared" si="6"/>
        <v>49355603.280000001</v>
      </c>
      <c r="S54" s="1438">
        <f t="shared" si="6"/>
        <v>50300674.07</v>
      </c>
      <c r="T54" s="354"/>
    </row>
    <row r="55" spans="1:20" ht="16.149999999999999" customHeight="1">
      <c r="A55" s="1432">
        <f>ROW()</f>
        <v>55</v>
      </c>
      <c r="B55" s="75"/>
      <c r="C55" s="75"/>
      <c r="D55" s="75"/>
      <c r="E55" s="75"/>
      <c r="F55" s="75"/>
      <c r="G55" s="75"/>
      <c r="H55" s="75"/>
      <c r="I55" s="75"/>
      <c r="J55" s="75"/>
      <c r="K55" s="75"/>
      <c r="L55" s="75"/>
      <c r="M55" s="75"/>
      <c r="N55" s="75"/>
      <c r="O55" s="239"/>
      <c r="P55" s="239"/>
      <c r="Q55" s="239"/>
      <c r="R55" s="239"/>
      <c r="S55" s="239"/>
      <c r="T55" s="354"/>
    </row>
    <row r="56" spans="1:20" ht="16.149999999999999" customHeight="1">
      <c r="A56" s="1432">
        <f>ROW()</f>
        <v>56</v>
      </c>
      <c r="B56" s="75"/>
      <c r="C56" s="75"/>
      <c r="D56" s="75"/>
      <c r="E56" s="75"/>
      <c r="F56" s="75"/>
      <c r="G56" s="75"/>
      <c r="H56" s="75"/>
      <c r="I56" s="75"/>
      <c r="J56" s="75"/>
      <c r="K56" s="75"/>
      <c r="L56" s="75"/>
      <c r="M56" s="75"/>
      <c r="N56" s="75"/>
      <c r="O56" s="79" t="s">
        <v>483</v>
      </c>
      <c r="P56" s="79" t="s">
        <v>484</v>
      </c>
      <c r="Q56" s="79" t="s">
        <v>485</v>
      </c>
      <c r="R56" s="79" t="s">
        <v>486</v>
      </c>
      <c r="S56" s="79" t="s">
        <v>487</v>
      </c>
      <c r="T56" s="354"/>
    </row>
    <row r="57" spans="1:20" ht="16.149999999999999" customHeight="1">
      <c r="A57" s="1432">
        <f>ROW()</f>
        <v>57</v>
      </c>
      <c r="B57" s="75"/>
      <c r="C57" s="75"/>
      <c r="D57" s="86" t="s">
        <v>2752</v>
      </c>
      <c r="E57" s="75"/>
      <c r="F57" s="75"/>
      <c r="G57" s="75"/>
      <c r="H57" s="75"/>
      <c r="I57" s="75"/>
      <c r="J57" s="75"/>
      <c r="K57" s="75"/>
      <c r="L57" s="75"/>
      <c r="M57" s="75"/>
      <c r="N57" s="75"/>
      <c r="O57" s="182" t="s">
        <v>2725</v>
      </c>
      <c r="P57" s="182" t="s">
        <v>2725</v>
      </c>
      <c r="Q57" s="182" t="s">
        <v>2725</v>
      </c>
      <c r="R57" s="182" t="s">
        <v>2725</v>
      </c>
      <c r="S57" s="182" t="s">
        <v>2725</v>
      </c>
      <c r="T57" s="354"/>
    </row>
    <row r="58" spans="1:20" ht="16.149999999999999" customHeight="1">
      <c r="A58" s="1432">
        <f>ROW()</f>
        <v>58</v>
      </c>
      <c r="B58" s="75"/>
      <c r="C58" s="75"/>
      <c r="D58" s="1434" t="s">
        <v>2748</v>
      </c>
      <c r="E58" s="75"/>
      <c r="F58" s="75"/>
      <c r="G58" s="75"/>
      <c r="H58" s="75"/>
      <c r="I58" s="75"/>
      <c r="J58" s="75"/>
      <c r="K58" s="75"/>
      <c r="L58" s="75"/>
      <c r="M58" s="75"/>
      <c r="N58" s="75"/>
      <c r="O58" s="1441">
        <v>35316234.750544712</v>
      </c>
      <c r="P58" s="1441">
        <v>35847073.798812367</v>
      </c>
      <c r="Q58" s="1441">
        <v>36372993.370345846</v>
      </c>
      <c r="R58" s="1441">
        <v>37829954.774150103</v>
      </c>
      <c r="S58" s="1441">
        <v>38423707.310710758</v>
      </c>
      <c r="T58" s="354"/>
    </row>
    <row r="59" spans="1:20" ht="16.149999999999999" customHeight="1">
      <c r="A59" s="1432">
        <f>ROW()</f>
        <v>59</v>
      </c>
      <c r="B59" s="75"/>
      <c r="C59" s="75"/>
      <c r="D59" s="1434" t="s">
        <v>2749</v>
      </c>
      <c r="E59" s="75"/>
      <c r="F59" s="75"/>
      <c r="G59" s="75"/>
      <c r="H59" s="75"/>
      <c r="I59" s="75"/>
      <c r="J59" s="75"/>
      <c r="K59" s="75"/>
      <c r="L59" s="75"/>
      <c r="M59" s="75"/>
      <c r="N59" s="75"/>
      <c r="O59" s="1441">
        <v>19665523.000000045</v>
      </c>
      <c r="P59" s="1441">
        <v>19600136.000000037</v>
      </c>
      <c r="Q59" s="1441">
        <v>16671988.000000043</v>
      </c>
      <c r="R59" s="1441">
        <v>20899695.999999955</v>
      </c>
      <c r="S59" s="1441">
        <v>20899695.999999955</v>
      </c>
      <c r="T59" s="354"/>
    </row>
    <row r="60" spans="1:20" ht="16.149999999999999" customHeight="1">
      <c r="A60" s="1432">
        <f>ROW()</f>
        <v>60</v>
      </c>
      <c r="B60" s="75"/>
      <c r="C60" s="75"/>
      <c r="D60" s="1434" t="s">
        <v>2750</v>
      </c>
      <c r="E60" s="75"/>
      <c r="F60" s="75"/>
      <c r="G60" s="75"/>
      <c r="H60" s="75"/>
      <c r="I60" s="75"/>
      <c r="J60" s="75"/>
      <c r="K60" s="75"/>
      <c r="L60" s="75"/>
      <c r="M60" s="75"/>
      <c r="N60" s="75"/>
      <c r="O60" s="1441">
        <v>602753.00000000384</v>
      </c>
      <c r="P60" s="1441">
        <v>614808</v>
      </c>
      <c r="Q60" s="1441">
        <v>627104.00000000384</v>
      </c>
      <c r="R60" s="1441">
        <v>639645.99999999616</v>
      </c>
      <c r="S60" s="1441">
        <v>652439.00000000384</v>
      </c>
      <c r="T60" s="354"/>
    </row>
    <row r="61" spans="1:20" ht="16.149999999999999" customHeight="1">
      <c r="A61" s="1432">
        <f>ROW()</f>
        <v>61</v>
      </c>
      <c r="B61" s="75"/>
      <c r="C61" s="75"/>
      <c r="D61" s="1434" t="s">
        <v>2751</v>
      </c>
      <c r="E61" s="75"/>
      <c r="F61" s="75"/>
      <c r="G61" s="75"/>
      <c r="H61" s="75"/>
      <c r="I61" s="75"/>
      <c r="J61" s="75"/>
      <c r="K61" s="75"/>
      <c r="L61" s="75"/>
      <c r="M61" s="75"/>
      <c r="N61" s="75"/>
      <c r="O61" s="1441"/>
      <c r="P61" s="1441"/>
      <c r="Q61" s="1441"/>
      <c r="R61" s="1441"/>
      <c r="S61" s="1441"/>
      <c r="T61" s="354"/>
    </row>
    <row r="62" spans="1:20" ht="16.149999999999999" customHeight="1">
      <c r="A62" s="1432">
        <f>ROW()</f>
        <v>62</v>
      </c>
      <c r="B62" s="75"/>
      <c r="C62" s="75"/>
      <c r="D62" s="86" t="s">
        <v>2753</v>
      </c>
      <c r="E62" s="75"/>
      <c r="F62" s="75"/>
      <c r="G62" s="75"/>
      <c r="H62" s="75"/>
      <c r="I62" s="75"/>
      <c r="J62" s="75"/>
      <c r="K62" s="75"/>
      <c r="L62" s="75"/>
      <c r="M62" s="75"/>
      <c r="N62" s="75"/>
      <c r="O62" s="1438">
        <f>SUM(O58:O61)</f>
        <v>55584510.750544764</v>
      </c>
      <c r="P62" s="1438">
        <f t="shared" ref="P62:S62" si="7">SUM(P58:P61)</f>
        <v>56062017.798812404</v>
      </c>
      <c r="Q62" s="1438">
        <f t="shared" si="7"/>
        <v>53672085.370345898</v>
      </c>
      <c r="R62" s="1438">
        <f t="shared" si="7"/>
        <v>59369296.774150051</v>
      </c>
      <c r="S62" s="1438">
        <f t="shared" si="7"/>
        <v>59975842.310710721</v>
      </c>
      <c r="T62" s="354"/>
    </row>
    <row r="63" spans="1:20" ht="16.149999999999999" customHeight="1">
      <c r="A63" s="1432">
        <f>ROW()</f>
        <v>63</v>
      </c>
      <c r="B63" s="75"/>
      <c r="C63" s="75"/>
      <c r="E63" s="75"/>
      <c r="F63" s="75"/>
      <c r="G63" s="75"/>
      <c r="H63" s="75"/>
      <c r="I63" s="75"/>
      <c r="J63" s="75"/>
      <c r="K63" s="75"/>
      <c r="L63" s="75"/>
      <c r="M63" s="75"/>
      <c r="N63" s="75"/>
      <c r="O63" s="75"/>
      <c r="P63" s="75"/>
      <c r="Q63" s="75"/>
      <c r="R63" s="75"/>
      <c r="S63" s="75"/>
      <c r="T63" s="354"/>
    </row>
    <row r="64" spans="1:20" ht="16.149999999999999" customHeight="1">
      <c r="A64" s="1432">
        <f>ROW()</f>
        <v>64</v>
      </c>
      <c r="B64" s="75"/>
      <c r="C64" s="75"/>
      <c r="D64" s="75"/>
      <c r="E64" s="75"/>
      <c r="F64" s="75"/>
      <c r="G64" s="75"/>
      <c r="H64" s="75"/>
      <c r="I64" s="75"/>
      <c r="J64" s="75"/>
      <c r="K64" s="75"/>
      <c r="L64" s="75"/>
      <c r="M64" s="75"/>
      <c r="N64" s="75"/>
      <c r="O64" s="79" t="s">
        <v>96</v>
      </c>
      <c r="P64" s="79" t="s">
        <v>2734</v>
      </c>
      <c r="Q64" s="79" t="s">
        <v>2735</v>
      </c>
      <c r="R64" s="79" t="s">
        <v>2736</v>
      </c>
      <c r="S64" s="79" t="s">
        <v>100</v>
      </c>
      <c r="T64" s="354"/>
    </row>
    <row r="65" spans="1:20" ht="16.149999999999999" customHeight="1">
      <c r="A65" s="1432">
        <f>ROW()</f>
        <v>65</v>
      </c>
      <c r="B65" s="75"/>
      <c r="C65" s="75"/>
      <c r="D65" s="86" t="s">
        <v>2754</v>
      </c>
      <c r="E65" s="75"/>
      <c r="F65" s="75"/>
      <c r="G65" s="75"/>
      <c r="H65" s="75"/>
      <c r="I65" s="75"/>
      <c r="J65" s="75"/>
      <c r="K65" s="75"/>
      <c r="L65" s="75"/>
      <c r="M65" s="75"/>
      <c r="N65" s="75"/>
      <c r="O65" s="182" t="s">
        <v>2725</v>
      </c>
      <c r="P65" s="182" t="s">
        <v>2725</v>
      </c>
      <c r="Q65" s="182" t="s">
        <v>2725</v>
      </c>
      <c r="R65" s="182" t="s">
        <v>2725</v>
      </c>
      <c r="S65" s="182" t="s">
        <v>2725</v>
      </c>
      <c r="T65" s="354"/>
    </row>
    <row r="66" spans="1:20" ht="16.149999999999999" customHeight="1">
      <c r="A66" s="1432">
        <f>ROW()</f>
        <v>66</v>
      </c>
      <c r="B66" s="75"/>
      <c r="C66" s="75"/>
      <c r="D66" s="1434" t="s">
        <v>2755</v>
      </c>
      <c r="E66" s="75"/>
      <c r="F66" s="75"/>
      <c r="G66" s="75"/>
      <c r="H66" s="75"/>
      <c r="I66" s="75"/>
      <c r="J66" s="75"/>
      <c r="K66" s="75"/>
      <c r="L66" s="75"/>
      <c r="M66" s="75"/>
      <c r="N66" s="75"/>
      <c r="O66" s="1442">
        <v>41966450.220790505</v>
      </c>
      <c r="P66" s="1442">
        <v>41605327.178479992</v>
      </c>
      <c r="Q66" s="1442">
        <v>45725705.170304805</v>
      </c>
      <c r="R66" s="1442">
        <v>49007369.483651496</v>
      </c>
      <c r="S66" s="1441">
        <v>49899999.999999993</v>
      </c>
      <c r="T66" s="354"/>
    </row>
    <row r="67" spans="1:20" ht="16.149999999999999" customHeight="1">
      <c r="A67" s="1432">
        <f>ROW()</f>
        <v>67</v>
      </c>
      <c r="B67" s="75"/>
      <c r="C67" s="75"/>
      <c r="D67" s="1434" t="s">
        <v>2756</v>
      </c>
      <c r="E67" s="75"/>
      <c r="F67" s="75"/>
      <c r="G67" s="75"/>
      <c r="H67" s="75"/>
      <c r="I67" s="75"/>
      <c r="J67" s="75"/>
      <c r="K67" s="75"/>
      <c r="L67" s="75"/>
      <c r="M67" s="75"/>
      <c r="N67" s="75"/>
      <c r="O67" s="1438">
        <f>O54</f>
        <v>42528920.279999994</v>
      </c>
      <c r="P67" s="1438">
        <f>P54</f>
        <v>41590965.449999996</v>
      </c>
      <c r="Q67" s="1438">
        <f>Q54</f>
        <v>46454101.75</v>
      </c>
      <c r="R67" s="1438">
        <f>R54</f>
        <v>49355603.280000001</v>
      </c>
      <c r="S67" s="1438">
        <f>S54</f>
        <v>50300674.07</v>
      </c>
      <c r="T67" s="354"/>
    </row>
    <row r="68" spans="1:20" ht="16.149999999999999" customHeight="1">
      <c r="A68" s="1432">
        <f>ROW()</f>
        <v>68</v>
      </c>
      <c r="B68" s="75"/>
      <c r="C68" s="75"/>
      <c r="D68" s="1434" t="s">
        <v>2757</v>
      </c>
      <c r="E68" s="75"/>
      <c r="F68" s="75"/>
      <c r="G68" s="75"/>
      <c r="H68" s="75"/>
      <c r="I68" s="75"/>
      <c r="J68" s="75"/>
      <c r="K68" s="75"/>
      <c r="L68" s="75"/>
      <c r="M68" s="75"/>
      <c r="N68" s="75"/>
      <c r="O68" s="927">
        <f>O66-O67</f>
        <v>-562470.05920948833</v>
      </c>
      <c r="P68" s="927">
        <f t="shared" ref="P68:S68" si="8">P66-P67</f>
        <v>14361.728479996324</v>
      </c>
      <c r="Q68" s="927">
        <f t="shared" si="8"/>
        <v>-728396.57969519496</v>
      </c>
      <c r="R68" s="927">
        <f t="shared" si="8"/>
        <v>-348233.79634850472</v>
      </c>
      <c r="S68" s="927">
        <f t="shared" si="8"/>
        <v>-400674.07000000775</v>
      </c>
      <c r="T68" s="354"/>
    </row>
    <row r="69" spans="1:20" ht="16.149999999999999" customHeight="1">
      <c r="A69" s="1432">
        <f>ROW()</f>
        <v>69</v>
      </c>
      <c r="B69" s="75"/>
      <c r="C69" s="75"/>
      <c r="D69" s="1434" t="s">
        <v>2758</v>
      </c>
      <c r="E69" s="75"/>
      <c r="F69" s="75"/>
      <c r="G69" s="75"/>
      <c r="H69" s="75"/>
      <c r="I69" s="75"/>
      <c r="J69" s="75"/>
      <c r="K69" s="75"/>
      <c r="L69" s="75"/>
      <c r="M69" s="75"/>
      <c r="N69" s="75"/>
      <c r="O69" s="1443">
        <f>IF(O66=0,0,O68/O66)</f>
        <v>-1.3402850521077342E-2</v>
      </c>
      <c r="P69" s="1443">
        <f t="shared" ref="P69:S69" si="9">IF(P66=0,0,P68/P66)</f>
        <v>3.4518965368032984E-4</v>
      </c>
      <c r="Q69" s="1443">
        <f t="shared" si="9"/>
        <v>-1.5929695933223801E-2</v>
      </c>
      <c r="R69" s="1443">
        <f t="shared" si="9"/>
        <v>-7.1057434834300376E-3</v>
      </c>
      <c r="S69" s="1443">
        <f t="shared" si="9"/>
        <v>-8.0295404809620809E-3</v>
      </c>
      <c r="T69" s="354"/>
    </row>
    <row r="70" spans="1:20" ht="16.149999999999999" customHeight="1">
      <c r="A70" s="1432">
        <f>ROW()</f>
        <v>70</v>
      </c>
      <c r="B70" s="75"/>
      <c r="C70" s="75"/>
      <c r="D70" s="1434"/>
      <c r="E70" s="75"/>
      <c r="F70" s="75"/>
      <c r="G70" s="75"/>
      <c r="H70" s="75"/>
      <c r="I70" s="75"/>
      <c r="J70" s="75"/>
      <c r="K70" s="75"/>
      <c r="L70" s="75"/>
      <c r="M70" s="75"/>
      <c r="N70" s="75"/>
      <c r="O70" s="225"/>
      <c r="P70" s="225"/>
      <c r="Q70" s="225"/>
      <c r="R70" s="225"/>
      <c r="S70" s="225"/>
      <c r="T70" s="354"/>
    </row>
    <row r="71" spans="1:20" ht="21.75" customHeight="1">
      <c r="A71" s="1432">
        <f>ROW()</f>
        <v>71</v>
      </c>
      <c r="B71" s="75"/>
      <c r="C71" s="80" t="s">
        <v>2759</v>
      </c>
      <c r="D71" s="75"/>
      <c r="E71" s="75"/>
      <c r="F71" s="75"/>
      <c r="G71" s="75"/>
      <c r="H71" s="75"/>
      <c r="I71" s="75"/>
      <c r="J71" s="75"/>
      <c r="K71" s="75"/>
      <c r="L71" s="75"/>
      <c r="M71" s="75"/>
      <c r="N71" s="75"/>
      <c r="O71" s="79"/>
      <c r="P71" s="79"/>
      <c r="Q71" s="79"/>
      <c r="R71" s="79"/>
      <c r="S71" s="79"/>
      <c r="T71" s="354"/>
    </row>
    <row r="72" spans="1:20" ht="16.149999999999999" customHeight="1">
      <c r="A72" s="1432">
        <f>ROW()</f>
        <v>72</v>
      </c>
      <c r="B72" s="75"/>
      <c r="C72" s="80"/>
      <c r="D72" s="75"/>
      <c r="E72" s="75"/>
      <c r="F72" s="75"/>
      <c r="G72" s="75"/>
      <c r="H72" s="75"/>
      <c r="I72" s="75"/>
      <c r="J72" s="75"/>
      <c r="K72" s="75"/>
      <c r="L72" s="75"/>
      <c r="M72" s="75"/>
      <c r="N72" s="75"/>
      <c r="O72" s="79" t="s">
        <v>96</v>
      </c>
      <c r="P72" s="79" t="s">
        <v>2734</v>
      </c>
      <c r="Q72" s="79" t="s">
        <v>2735</v>
      </c>
      <c r="R72" s="79" t="s">
        <v>2736</v>
      </c>
      <c r="S72" s="79" t="s">
        <v>100</v>
      </c>
      <c r="T72" s="354"/>
    </row>
    <row r="73" spans="1:20" ht="16.149999999999999" customHeight="1">
      <c r="A73" s="1432">
        <f>ROW()</f>
        <v>73</v>
      </c>
      <c r="B73" s="75"/>
      <c r="C73" s="75"/>
      <c r="D73" s="86" t="s">
        <v>1063</v>
      </c>
      <c r="E73" s="75"/>
      <c r="F73" s="75"/>
      <c r="G73" s="75"/>
      <c r="H73" s="75"/>
      <c r="I73" s="75"/>
      <c r="J73" s="75"/>
      <c r="K73" s="75"/>
      <c r="L73" s="75"/>
      <c r="M73" s="75"/>
      <c r="N73" s="75"/>
      <c r="O73" s="182" t="s">
        <v>2725</v>
      </c>
      <c r="P73" s="182" t="s">
        <v>2725</v>
      </c>
      <c r="Q73" s="182" t="s">
        <v>2725</v>
      </c>
      <c r="R73" s="182" t="s">
        <v>2725</v>
      </c>
      <c r="S73" s="182" t="s">
        <v>2725</v>
      </c>
      <c r="T73" s="354"/>
    </row>
    <row r="74" spans="1:20" ht="16.149999999999999" customHeight="1">
      <c r="A74" s="1432">
        <f>ROW()</f>
        <v>74</v>
      </c>
      <c r="B74" s="75"/>
      <c r="C74" s="75"/>
      <c r="D74" s="1444" t="s">
        <v>2760</v>
      </c>
      <c r="E74" s="75"/>
      <c r="F74" s="75"/>
      <c r="G74" s="75"/>
      <c r="H74" s="75"/>
      <c r="I74" s="75"/>
      <c r="J74" s="75"/>
      <c r="K74" s="75"/>
      <c r="L74" s="75"/>
      <c r="M74" s="75"/>
      <c r="N74" s="75"/>
      <c r="O74" s="1442">
        <v>15387327.743697001</v>
      </c>
      <c r="P74" s="1442">
        <v>17571503.485338993</v>
      </c>
      <c r="Q74" s="1442">
        <v>19632397.756859981</v>
      </c>
      <c r="R74" s="1442">
        <v>19868533.098103017</v>
      </c>
      <c r="S74" s="1441">
        <v>21922013.349840019</v>
      </c>
      <c r="T74" s="354"/>
    </row>
    <row r="75" spans="1:20" ht="16.149999999999999" customHeight="1">
      <c r="A75" s="1432">
        <f>ROW()</f>
        <v>75</v>
      </c>
      <c r="B75" s="75"/>
      <c r="C75" s="75"/>
      <c r="D75" s="1444" t="s">
        <v>2761</v>
      </c>
      <c r="E75" s="75"/>
      <c r="F75" s="75"/>
      <c r="G75" s="75"/>
      <c r="H75" s="75"/>
      <c r="I75" s="75"/>
      <c r="J75" s="75"/>
      <c r="K75" s="75"/>
      <c r="L75" s="75"/>
      <c r="M75" s="75"/>
      <c r="N75" s="75"/>
      <c r="O75" s="1442">
        <v>4420190.3537360001</v>
      </c>
      <c r="P75" s="1442">
        <v>5004667.6870879978</v>
      </c>
      <c r="Q75" s="1442">
        <v>5223221.7371140001</v>
      </c>
      <c r="R75" s="1442">
        <v>6784151.601590002</v>
      </c>
      <c r="S75" s="1441">
        <v>7918589.6899099983</v>
      </c>
      <c r="T75" s="354"/>
    </row>
    <row r="76" spans="1:20" ht="16.149999999999999" customHeight="1">
      <c r="A76" s="1432">
        <f>ROW()</f>
        <v>76</v>
      </c>
      <c r="B76" s="75"/>
      <c r="C76" s="75"/>
      <c r="D76" s="1444" t="s">
        <v>2762</v>
      </c>
      <c r="E76" s="75"/>
      <c r="F76" s="75"/>
      <c r="G76" s="75"/>
      <c r="H76" s="75"/>
      <c r="I76" s="75"/>
      <c r="J76" s="75"/>
      <c r="K76" s="75"/>
      <c r="L76" s="75"/>
      <c r="M76" s="75"/>
      <c r="N76" s="75"/>
      <c r="O76" s="1442">
        <v>902932.47239999997</v>
      </c>
      <c r="P76" s="1442">
        <v>546200.22</v>
      </c>
      <c r="Q76" s="1442">
        <v>834487.74</v>
      </c>
      <c r="R76" s="1442">
        <v>1322765.3199999998</v>
      </c>
      <c r="S76" s="1441">
        <v>1728879.6800000002</v>
      </c>
      <c r="T76" s="354"/>
    </row>
    <row r="77" spans="1:20" ht="16.149999999999999" customHeight="1">
      <c r="A77" s="1432">
        <f>ROW()</f>
        <v>77</v>
      </c>
      <c r="B77" s="75"/>
      <c r="C77" s="75"/>
      <c r="D77" s="1444" t="s">
        <v>2763</v>
      </c>
      <c r="E77" s="75"/>
      <c r="F77" s="75"/>
      <c r="G77" s="75"/>
      <c r="H77" s="75"/>
      <c r="I77" s="75"/>
      <c r="J77" s="75"/>
      <c r="K77" s="75"/>
      <c r="L77" s="75"/>
      <c r="M77" s="75"/>
      <c r="N77" s="75"/>
      <c r="O77" s="1441"/>
      <c r="P77" s="1441"/>
      <c r="Q77" s="1441"/>
      <c r="R77" s="1441"/>
      <c r="S77" s="1441"/>
      <c r="T77" s="354"/>
    </row>
    <row r="78" spans="1:20" ht="16.149999999999999" customHeight="1">
      <c r="A78" s="1432">
        <f>ROW()</f>
        <v>78</v>
      </c>
      <c r="B78" s="75"/>
      <c r="C78" s="75"/>
      <c r="D78" s="1444" t="s">
        <v>2763</v>
      </c>
      <c r="E78" s="75"/>
      <c r="F78" s="75"/>
      <c r="G78" s="75"/>
      <c r="H78" s="75"/>
      <c r="I78" s="75"/>
      <c r="J78" s="75"/>
      <c r="K78" s="75"/>
      <c r="L78" s="75"/>
      <c r="M78" s="75"/>
      <c r="N78" s="75"/>
      <c r="O78" s="1441"/>
      <c r="P78" s="1441"/>
      <c r="Q78" s="1441"/>
      <c r="R78" s="1441"/>
      <c r="S78" s="1441"/>
      <c r="T78" s="354"/>
    </row>
    <row r="79" spans="1:20" ht="16.149999999999999" customHeight="1" thickBot="1">
      <c r="A79" s="1432">
        <f>ROW()</f>
        <v>79</v>
      </c>
      <c r="B79" s="75"/>
      <c r="C79" s="75"/>
      <c r="D79" s="75" t="s">
        <v>2764</v>
      </c>
      <c r="E79" s="75"/>
      <c r="F79" s="75"/>
      <c r="G79" s="75"/>
      <c r="H79" s="75"/>
      <c r="I79" s="75"/>
      <c r="J79" s="75"/>
      <c r="K79" s="75"/>
      <c r="L79" s="75"/>
      <c r="M79" s="75"/>
      <c r="N79" s="75"/>
      <c r="O79" s="1445"/>
      <c r="P79" s="1445"/>
      <c r="Q79" s="1445"/>
      <c r="R79" s="1445"/>
      <c r="S79" s="1445"/>
      <c r="T79" s="354"/>
    </row>
    <row r="80" spans="1:20" ht="16.149999999999999" customHeight="1" thickBot="1">
      <c r="A80" s="1432">
        <f>ROW()</f>
        <v>80</v>
      </c>
      <c r="B80" s="75"/>
      <c r="C80" s="75"/>
      <c r="D80" s="86" t="s">
        <v>407</v>
      </c>
      <c r="E80" s="75"/>
      <c r="F80" s="75"/>
      <c r="G80" s="75"/>
      <c r="H80" s="75"/>
      <c r="I80" s="75"/>
      <c r="J80" s="75"/>
      <c r="K80" s="75"/>
      <c r="L80" s="75"/>
      <c r="M80" s="75"/>
      <c r="N80" s="75"/>
      <c r="O80" s="242">
        <f>SUM(O74:O79)</f>
        <v>20710450.569832999</v>
      </c>
      <c r="P80" s="242">
        <f>SUM(P74:P79)</f>
        <v>23122371.39242699</v>
      </c>
      <c r="Q80" s="242">
        <f>SUM(Q74:Q79)</f>
        <v>25690107.23397398</v>
      </c>
      <c r="R80" s="242">
        <f>SUM(R74:R79)</f>
        <v>27975450.019693017</v>
      </c>
      <c r="S80" s="242">
        <f>SUM(S74:S79)</f>
        <v>31569482.719750017</v>
      </c>
      <c r="T80" s="354"/>
    </row>
    <row r="81" spans="1:20" ht="16.149999999999999" customHeight="1">
      <c r="A81" s="1432">
        <f>ROW()</f>
        <v>81</v>
      </c>
      <c r="B81" s="75"/>
      <c r="C81" s="75"/>
      <c r="D81" s="92" t="s">
        <v>362</v>
      </c>
      <c r="E81" s="75"/>
      <c r="F81" s="75"/>
      <c r="G81" s="75"/>
      <c r="H81" s="75"/>
      <c r="I81" s="75"/>
      <c r="J81" s="75"/>
      <c r="K81" s="75"/>
      <c r="L81" s="75"/>
      <c r="M81" s="75"/>
      <c r="N81" s="75"/>
      <c r="O81" s="75"/>
      <c r="P81" s="75"/>
      <c r="Q81" s="75"/>
      <c r="R81" s="75"/>
      <c r="S81" s="75"/>
      <c r="T81" s="354"/>
    </row>
    <row r="82" spans="1:20" ht="16.149999999999999" customHeight="1">
      <c r="A82" s="1432">
        <f>ROW()</f>
        <v>82</v>
      </c>
      <c r="B82" s="75"/>
      <c r="C82" s="75"/>
      <c r="D82" s="1434"/>
      <c r="E82" s="75"/>
      <c r="F82" s="75"/>
      <c r="G82" s="75"/>
      <c r="H82" s="75"/>
      <c r="I82" s="75"/>
      <c r="J82" s="75"/>
      <c r="K82" s="75"/>
      <c r="L82" s="75"/>
      <c r="M82" s="75"/>
      <c r="N82" s="75"/>
      <c r="O82" s="79" t="s">
        <v>483</v>
      </c>
      <c r="P82" s="79" t="s">
        <v>484</v>
      </c>
      <c r="Q82" s="79" t="s">
        <v>485</v>
      </c>
      <c r="R82" s="79" t="s">
        <v>486</v>
      </c>
      <c r="S82" s="79" t="s">
        <v>487</v>
      </c>
      <c r="T82" s="354"/>
    </row>
    <row r="83" spans="1:20" ht="16.149999999999999" customHeight="1">
      <c r="A83" s="1432">
        <f>ROW()</f>
        <v>83</v>
      </c>
      <c r="B83" s="75"/>
      <c r="C83" s="75"/>
      <c r="D83" s="86" t="s">
        <v>2765</v>
      </c>
      <c r="E83" s="75"/>
      <c r="F83" s="75"/>
      <c r="G83" s="75"/>
      <c r="H83" s="75"/>
      <c r="I83" s="75"/>
      <c r="J83" s="75"/>
      <c r="K83" s="75"/>
      <c r="L83" s="75"/>
      <c r="M83" s="75"/>
      <c r="N83" s="75"/>
      <c r="O83" s="182" t="s">
        <v>2725</v>
      </c>
      <c r="P83" s="182" t="s">
        <v>2725</v>
      </c>
      <c r="Q83" s="182" t="s">
        <v>2725</v>
      </c>
      <c r="R83" s="182" t="s">
        <v>2725</v>
      </c>
      <c r="S83" s="182" t="s">
        <v>2725</v>
      </c>
      <c r="T83" s="354"/>
    </row>
    <row r="84" spans="1:20" ht="16.149999999999999" customHeight="1">
      <c r="A84" s="1432">
        <f>ROW()</f>
        <v>84</v>
      </c>
      <c r="B84" s="75"/>
      <c r="C84" s="75"/>
      <c r="D84" s="1444" t="str">
        <f>D74</f>
        <v>Operating Costs</v>
      </c>
      <c r="E84" s="75"/>
      <c r="F84" s="75"/>
      <c r="G84" s="75"/>
      <c r="H84" s="75"/>
      <c r="I84" s="75"/>
      <c r="J84" s="75"/>
      <c r="K84" s="75"/>
      <c r="L84" s="75"/>
      <c r="M84" s="75"/>
      <c r="N84" s="75"/>
      <c r="O84" s="1441">
        <v>23899503.581600003</v>
      </c>
      <c r="P84" s="1441">
        <v>24838717.085810862</v>
      </c>
      <c r="Q84" s="1441">
        <v>25569928.844069097</v>
      </c>
      <c r="R84" s="1441">
        <v>26081327.420950416</v>
      </c>
      <c r="S84" s="1441">
        <v>26602953.969369553</v>
      </c>
      <c r="T84" s="354"/>
    </row>
    <row r="85" spans="1:20" ht="16.149999999999999" customHeight="1">
      <c r="A85" s="1432">
        <f>ROW()</f>
        <v>85</v>
      </c>
      <c r="B85" s="75"/>
      <c r="C85" s="75"/>
      <c r="D85" s="1444" t="str">
        <f>D75</f>
        <v xml:space="preserve">IT Operations </v>
      </c>
      <c r="E85" s="75"/>
      <c r="F85" s="75"/>
      <c r="G85" s="75"/>
      <c r="H85" s="75"/>
      <c r="I85" s="75"/>
      <c r="J85" s="75"/>
      <c r="K85" s="75"/>
      <c r="L85" s="75"/>
      <c r="M85" s="75"/>
      <c r="N85" s="75"/>
      <c r="O85" s="1441">
        <v>6647370.8099999987</v>
      </c>
      <c r="P85" s="1441">
        <v>6791553.6324849268</v>
      </c>
      <c r="Q85" s="1441">
        <v>7331567.4224695321</v>
      </c>
      <c r="R85" s="1441">
        <v>7478198.7709189374</v>
      </c>
      <c r="S85" s="1441">
        <v>7627762.7463373272</v>
      </c>
      <c r="T85" s="354"/>
    </row>
    <row r="86" spans="1:20" ht="16.149999999999999" customHeight="1">
      <c r="A86" s="1432">
        <f>ROW()</f>
        <v>86</v>
      </c>
      <c r="B86" s="75"/>
      <c r="C86" s="75"/>
      <c r="D86" s="1444" t="s">
        <v>2762</v>
      </c>
      <c r="E86" s="75"/>
      <c r="F86" s="75"/>
      <c r="G86" s="75"/>
      <c r="H86" s="75"/>
      <c r="I86" s="75"/>
      <c r="J86" s="75"/>
      <c r="K86" s="75"/>
      <c r="L86" s="75"/>
      <c r="M86" s="75"/>
      <c r="N86" s="75"/>
      <c r="O86" s="1441">
        <v>1894918</v>
      </c>
      <c r="P86" s="1441">
        <v>1934772.0900371755</v>
      </c>
      <c r="Q86" s="1441">
        <v>2300292.0505679161</v>
      </c>
      <c r="R86" s="1441">
        <v>2346297.8915792634</v>
      </c>
      <c r="S86" s="1441">
        <v>2393223.8494108417</v>
      </c>
      <c r="T86" s="354"/>
    </row>
    <row r="87" spans="1:20" ht="16.149999999999999" customHeight="1">
      <c r="A87" s="1432">
        <f>ROW()</f>
        <v>87</v>
      </c>
      <c r="B87" s="75"/>
      <c r="C87" s="75"/>
      <c r="D87" s="1444" t="s">
        <v>2763</v>
      </c>
      <c r="E87" s="75"/>
      <c r="F87" s="75"/>
      <c r="G87" s="75"/>
      <c r="H87" s="75"/>
      <c r="I87" s="75"/>
      <c r="J87" s="75"/>
      <c r="K87" s="75"/>
      <c r="L87" s="75"/>
      <c r="M87" s="75"/>
      <c r="N87" s="75"/>
      <c r="O87" s="1441"/>
      <c r="P87" s="1441"/>
      <c r="Q87" s="1441"/>
      <c r="R87" s="1441"/>
      <c r="S87" s="1441"/>
      <c r="T87" s="354"/>
    </row>
    <row r="88" spans="1:20" ht="16.149999999999999" customHeight="1">
      <c r="A88" s="1432">
        <f>ROW()</f>
        <v>88</v>
      </c>
      <c r="B88" s="75"/>
      <c r="C88" s="75"/>
      <c r="D88" s="1444" t="s">
        <v>2763</v>
      </c>
      <c r="E88" s="75"/>
      <c r="F88" s="75"/>
      <c r="G88" s="75"/>
      <c r="H88" s="75"/>
      <c r="I88" s="75"/>
      <c r="J88" s="75"/>
      <c r="K88" s="75"/>
      <c r="L88" s="75"/>
      <c r="M88" s="75"/>
      <c r="N88" s="75"/>
      <c r="O88" s="1441"/>
      <c r="P88" s="1441"/>
      <c r="Q88" s="1441"/>
      <c r="R88" s="1441"/>
      <c r="S88" s="1441"/>
      <c r="T88" s="354"/>
    </row>
    <row r="89" spans="1:20" ht="16.149999999999999" customHeight="1" thickBot="1">
      <c r="A89" s="1432">
        <f>ROW()</f>
        <v>89</v>
      </c>
      <c r="B89" s="75"/>
      <c r="C89" s="75"/>
      <c r="D89" s="75" t="s">
        <v>2764</v>
      </c>
      <c r="E89" s="75"/>
      <c r="F89" s="75"/>
      <c r="G89" s="75"/>
      <c r="H89" s="75"/>
      <c r="I89" s="75"/>
      <c r="J89" s="75"/>
      <c r="K89" s="75"/>
      <c r="L89" s="75"/>
      <c r="M89" s="75"/>
      <c r="N89" s="75"/>
      <c r="O89" s="1441"/>
      <c r="P89" s="1441"/>
      <c r="Q89" s="1441"/>
      <c r="R89" s="1441"/>
      <c r="S89" s="1441"/>
      <c r="T89" s="354"/>
    </row>
    <row r="90" spans="1:20" ht="16.149999999999999" customHeight="1" thickBot="1">
      <c r="A90" s="1432">
        <f>ROW()</f>
        <v>90</v>
      </c>
      <c r="B90" s="75"/>
      <c r="C90" s="75"/>
      <c r="D90" s="86" t="s">
        <v>2766</v>
      </c>
      <c r="E90" s="75"/>
      <c r="F90" s="75"/>
      <c r="G90" s="75"/>
      <c r="H90" s="75"/>
      <c r="I90" s="75"/>
      <c r="J90" s="75"/>
      <c r="K90" s="75"/>
      <c r="L90" s="75"/>
      <c r="M90" s="75"/>
      <c r="N90" s="75"/>
      <c r="O90" s="240">
        <f>SUM(O84:O89)</f>
        <v>32441792.391600002</v>
      </c>
      <c r="P90" s="240">
        <f>SUM(P84:P89)</f>
        <v>33565042.808332965</v>
      </c>
      <c r="Q90" s="240">
        <f>SUM(Q84:Q89)</f>
        <v>35201788.317106545</v>
      </c>
      <c r="R90" s="240">
        <f>SUM(R84:R89)</f>
        <v>35905824.083448619</v>
      </c>
      <c r="S90" s="240">
        <f>SUM(S84:S89)</f>
        <v>36623940.565117717</v>
      </c>
      <c r="T90" s="354"/>
    </row>
    <row r="91" spans="1:20" ht="16.149999999999999" customHeight="1">
      <c r="A91" s="1432">
        <f>ROW()</f>
        <v>91</v>
      </c>
      <c r="B91" s="75"/>
      <c r="C91" s="75"/>
      <c r="D91" s="92" t="s">
        <v>362</v>
      </c>
      <c r="E91" s="360"/>
      <c r="F91" s="75"/>
      <c r="G91" s="75"/>
      <c r="H91" s="75"/>
      <c r="I91" s="75"/>
      <c r="J91" s="75"/>
      <c r="K91" s="75"/>
      <c r="L91" s="75"/>
      <c r="M91" s="75"/>
      <c r="N91" s="75"/>
      <c r="O91" s="355"/>
      <c r="P91" s="355"/>
      <c r="Q91" s="355"/>
      <c r="R91" s="355"/>
      <c r="S91" s="355"/>
      <c r="T91" s="354"/>
    </row>
    <row r="92" spans="1:20" ht="16.149999999999999" customHeight="1">
      <c r="A92" s="1432">
        <f>ROW()</f>
        <v>92</v>
      </c>
      <c r="B92" s="75"/>
      <c r="C92" s="75"/>
      <c r="D92" s="1434"/>
      <c r="E92" s="75"/>
      <c r="F92" s="75"/>
      <c r="G92" s="75"/>
      <c r="H92" s="75"/>
      <c r="I92" s="75"/>
      <c r="J92" s="75"/>
      <c r="K92" s="75"/>
      <c r="L92" s="75"/>
      <c r="M92" s="75"/>
      <c r="N92" s="75"/>
      <c r="O92" s="79" t="s">
        <v>96</v>
      </c>
      <c r="P92" s="79" t="s">
        <v>2734</v>
      </c>
      <c r="Q92" s="79" t="s">
        <v>2735</v>
      </c>
      <c r="R92" s="79" t="s">
        <v>2736</v>
      </c>
      <c r="S92" s="79" t="s">
        <v>100</v>
      </c>
      <c r="T92" s="354"/>
    </row>
    <row r="93" spans="1:20" ht="16.149999999999999" customHeight="1">
      <c r="A93" s="1432">
        <f>ROW()</f>
        <v>93</v>
      </c>
      <c r="B93" s="75"/>
      <c r="C93" s="75"/>
      <c r="D93" s="86" t="s">
        <v>2767</v>
      </c>
      <c r="E93" s="75"/>
      <c r="F93" s="75"/>
      <c r="G93" s="75"/>
      <c r="H93" s="75"/>
      <c r="I93" s="75"/>
      <c r="J93" s="75"/>
      <c r="K93" s="75"/>
      <c r="L93" s="75"/>
      <c r="M93" s="75"/>
      <c r="N93" s="75"/>
      <c r="O93" s="182" t="s">
        <v>2725</v>
      </c>
      <c r="P93" s="182" t="s">
        <v>2725</v>
      </c>
      <c r="Q93" s="182" t="s">
        <v>2725</v>
      </c>
      <c r="R93" s="182" t="s">
        <v>2725</v>
      </c>
      <c r="S93" s="182" t="s">
        <v>2725</v>
      </c>
      <c r="T93" s="354"/>
    </row>
    <row r="94" spans="1:20" ht="16.149999999999999" customHeight="1">
      <c r="A94" s="1432">
        <f>ROW()</f>
        <v>94</v>
      </c>
      <c r="B94" s="75"/>
      <c r="C94" s="75"/>
      <c r="D94" s="1434" t="s">
        <v>2768</v>
      </c>
      <c r="E94" s="75"/>
      <c r="F94" s="75"/>
      <c r="G94" s="75"/>
      <c r="H94" s="75"/>
      <c r="I94" s="75"/>
      <c r="J94" s="75"/>
      <c r="K94" s="75"/>
      <c r="L94" s="75"/>
      <c r="M94" s="75"/>
      <c r="N94" s="75"/>
      <c r="O94" s="1442">
        <v>20497484.541094001</v>
      </c>
      <c r="P94" s="1442">
        <v>22671947.904689994</v>
      </c>
      <c r="Q94" s="1442">
        <v>25491613.773837961</v>
      </c>
      <c r="R94" s="1442">
        <v>29044368.22832102</v>
      </c>
      <c r="S94" s="1441">
        <v>32201612.9488893</v>
      </c>
      <c r="T94" s="354"/>
    </row>
    <row r="95" spans="1:20" ht="16.149999999999999" customHeight="1">
      <c r="A95" s="1432">
        <f>ROW()</f>
        <v>95</v>
      </c>
      <c r="B95" s="75"/>
      <c r="C95" s="75"/>
      <c r="D95" s="1434" t="s">
        <v>2769</v>
      </c>
      <c r="E95" s="75"/>
      <c r="F95" s="75"/>
      <c r="G95" s="75"/>
      <c r="H95" s="75"/>
      <c r="I95" s="75"/>
      <c r="J95" s="75"/>
      <c r="K95" s="75"/>
      <c r="L95" s="75"/>
      <c r="M95" s="75"/>
      <c r="N95" s="75"/>
      <c r="O95" s="1438">
        <f>O80</f>
        <v>20710450.569832999</v>
      </c>
      <c r="P95" s="1438">
        <f t="shared" ref="P95:S95" si="10">P80</f>
        <v>23122371.39242699</v>
      </c>
      <c r="Q95" s="1438">
        <f t="shared" si="10"/>
        <v>25690107.23397398</v>
      </c>
      <c r="R95" s="1438">
        <f t="shared" si="10"/>
        <v>27975450.019693017</v>
      </c>
      <c r="S95" s="1438">
        <f t="shared" si="10"/>
        <v>31569482.719750017</v>
      </c>
      <c r="T95" s="354"/>
    </row>
    <row r="96" spans="1:20" ht="16.149999999999999" customHeight="1">
      <c r="A96" s="1432">
        <f>ROW()</f>
        <v>96</v>
      </c>
      <c r="B96" s="75"/>
      <c r="C96" s="75"/>
      <c r="D96" s="1434" t="s">
        <v>2757</v>
      </c>
      <c r="E96" s="75"/>
      <c r="F96" s="75"/>
      <c r="G96" s="75"/>
      <c r="H96" s="75"/>
      <c r="I96" s="75"/>
      <c r="J96" s="75"/>
      <c r="K96" s="75"/>
      <c r="L96" s="75"/>
      <c r="M96" s="75"/>
      <c r="N96" s="75"/>
      <c r="O96" s="927">
        <f>O94-O95</f>
        <v>-212966.02873899788</v>
      </c>
      <c r="P96" s="927">
        <f t="shared" ref="P96:S96" si="11">P94-P95</f>
        <v>-450423.48773699626</v>
      </c>
      <c r="Q96" s="927">
        <f t="shared" si="11"/>
        <v>-198493.46013601869</v>
      </c>
      <c r="R96" s="927">
        <f t="shared" si="11"/>
        <v>1068918.2086280026</v>
      </c>
      <c r="S96" s="927">
        <f t="shared" si="11"/>
        <v>632130.2291392833</v>
      </c>
      <c r="T96" s="354"/>
    </row>
    <row r="97" spans="1:23" ht="16.149999999999999" customHeight="1">
      <c r="A97" s="1432">
        <f>ROW()</f>
        <v>97</v>
      </c>
      <c r="B97" s="75"/>
      <c r="C97" s="75"/>
      <c r="D97" s="1434" t="s">
        <v>2758</v>
      </c>
      <c r="E97" s="75"/>
      <c r="F97" s="75"/>
      <c r="G97" s="75"/>
      <c r="H97" s="75"/>
      <c r="I97" s="75"/>
      <c r="J97" s="75"/>
      <c r="K97" s="75"/>
      <c r="L97" s="75"/>
      <c r="M97" s="75"/>
      <c r="N97" s="75"/>
      <c r="O97" s="1443">
        <f>IF(O94=0,0,O96/O94)</f>
        <v>-1.0389861658977564E-2</v>
      </c>
      <c r="P97" s="1443">
        <f t="shared" ref="P97:S97" si="12">IF(P94=0,0,P96/P94)</f>
        <v>-1.9866995532563842E-2</v>
      </c>
      <c r="Q97" s="1443">
        <f t="shared" si="12"/>
        <v>-7.786618057885864E-3</v>
      </c>
      <c r="R97" s="1443">
        <f t="shared" si="12"/>
        <v>3.6802942320009073E-2</v>
      </c>
      <c r="S97" s="1443">
        <f t="shared" si="12"/>
        <v>1.9630390258481966E-2</v>
      </c>
      <c r="T97" s="354"/>
    </row>
    <row r="98" spans="1:23" ht="16.149999999999999" customHeight="1">
      <c r="A98" s="1432">
        <f>ROW()</f>
        <v>98</v>
      </c>
      <c r="B98" s="75"/>
      <c r="C98" s="75"/>
      <c r="D98" s="86"/>
      <c r="E98" s="75"/>
      <c r="F98" s="75"/>
      <c r="G98" s="75"/>
      <c r="H98" s="75"/>
      <c r="I98" s="75"/>
      <c r="J98" s="75"/>
      <c r="K98" s="75"/>
      <c r="L98" s="75"/>
      <c r="M98" s="75"/>
      <c r="N98" s="75"/>
      <c r="O98" s="355"/>
      <c r="P98" s="355"/>
      <c r="Q98" s="355"/>
      <c r="R98" s="355"/>
      <c r="S98" s="355"/>
      <c r="T98" s="354"/>
    </row>
    <row r="99" spans="1:23" ht="16.149999999999999" customHeight="1">
      <c r="A99" s="1432">
        <f>ROW()</f>
        <v>99</v>
      </c>
      <c r="B99" s="75"/>
      <c r="C99" s="75"/>
      <c r="E99" s="75"/>
      <c r="F99" s="75"/>
      <c r="G99" s="75"/>
      <c r="H99" s="75"/>
      <c r="I99" s="75"/>
      <c r="J99" s="75"/>
      <c r="K99" s="75"/>
      <c r="L99" s="75"/>
      <c r="M99" s="75"/>
      <c r="N99" s="75"/>
      <c r="O99" s="75"/>
      <c r="P99" s="75"/>
      <c r="Q99" s="75"/>
      <c r="R99" s="75"/>
      <c r="S99" s="75"/>
      <c r="T99" s="354"/>
    </row>
    <row r="100" spans="1:23" ht="20.25" customHeight="1">
      <c r="A100" s="1432">
        <f>ROW()</f>
        <v>100</v>
      </c>
      <c r="B100" s="75"/>
      <c r="C100" s="80" t="s">
        <v>2770</v>
      </c>
      <c r="D100" s="75"/>
      <c r="E100" s="75"/>
      <c r="F100" s="75"/>
      <c r="G100" s="75"/>
      <c r="H100" s="75"/>
      <c r="I100" s="75"/>
      <c r="J100" s="75"/>
      <c r="K100" s="75"/>
      <c r="L100" s="75"/>
      <c r="M100" s="75"/>
      <c r="N100" s="75"/>
      <c r="T100" s="354"/>
    </row>
    <row r="101" spans="1:23" ht="20.25" customHeight="1">
      <c r="A101" s="1432">
        <f>ROW()</f>
        <v>101</v>
      </c>
      <c r="B101" s="75"/>
      <c r="C101" s="80"/>
      <c r="D101" s="75"/>
      <c r="E101" s="75"/>
      <c r="F101" s="75"/>
      <c r="G101" s="75"/>
      <c r="H101" s="75"/>
      <c r="I101" s="75"/>
      <c r="J101" s="75"/>
      <c r="K101" s="75"/>
      <c r="L101" s="75"/>
      <c r="M101" s="75"/>
      <c r="N101" s="75"/>
      <c r="O101" s="79" t="s">
        <v>96</v>
      </c>
      <c r="P101" s="79" t="s">
        <v>2734</v>
      </c>
      <c r="Q101" s="79" t="s">
        <v>2735</v>
      </c>
      <c r="R101" s="79" t="s">
        <v>2736</v>
      </c>
      <c r="S101" s="79" t="s">
        <v>100</v>
      </c>
      <c r="T101" s="354"/>
    </row>
    <row r="102" spans="1:23" ht="16.149999999999999" customHeight="1">
      <c r="A102" s="1432">
        <f>ROW()</f>
        <v>102</v>
      </c>
      <c r="B102" s="75"/>
      <c r="C102" s="75"/>
      <c r="D102" s="86" t="s">
        <v>2771</v>
      </c>
      <c r="E102" s="75"/>
      <c r="F102" s="75"/>
      <c r="G102" s="75"/>
      <c r="H102" s="75"/>
      <c r="I102" s="75"/>
      <c r="J102" s="75"/>
      <c r="K102" s="75"/>
      <c r="L102" s="75"/>
      <c r="M102" s="75"/>
      <c r="N102" s="75"/>
      <c r="O102" s="182" t="s">
        <v>2725</v>
      </c>
      <c r="P102" s="182" t="s">
        <v>2725</v>
      </c>
      <c r="Q102" s="182" t="s">
        <v>2725</v>
      </c>
      <c r="R102" s="182" t="s">
        <v>2725</v>
      </c>
      <c r="S102" s="182" t="s">
        <v>2725</v>
      </c>
      <c r="T102" s="354"/>
    </row>
    <row r="103" spans="1:23" ht="16.149999999999999" customHeight="1">
      <c r="A103" s="1432">
        <f>ROW()</f>
        <v>103</v>
      </c>
      <c r="B103" s="75"/>
      <c r="C103" s="75"/>
      <c r="D103" s="1154" t="s">
        <v>2772</v>
      </c>
      <c r="E103" s="75"/>
      <c r="F103" s="75"/>
      <c r="G103" s="75"/>
      <c r="H103" s="75"/>
      <c r="I103" s="75"/>
      <c r="J103" s="75"/>
      <c r="K103" s="75"/>
      <c r="L103" s="75"/>
      <c r="M103" s="75"/>
      <c r="N103" s="75"/>
      <c r="O103" s="1442">
        <v>70514.600000000006</v>
      </c>
      <c r="P103" s="1442">
        <v>6639.3600000000006</v>
      </c>
      <c r="Q103" s="1446">
        <v>391027.35360000003</v>
      </c>
      <c r="R103" s="1446">
        <v>0</v>
      </c>
      <c r="S103" s="1441">
        <v>1.4551915228366852E-11</v>
      </c>
      <c r="T103" s="354"/>
    </row>
    <row r="104" spans="1:23" ht="16.149999999999999" customHeight="1">
      <c r="A104" s="1432">
        <f>ROW()</f>
        <v>104</v>
      </c>
      <c r="B104" s="75"/>
      <c r="C104" s="75"/>
      <c r="D104" s="1434" t="s">
        <v>2773</v>
      </c>
      <c r="E104" s="75"/>
      <c r="F104" s="75"/>
      <c r="G104" s="75"/>
      <c r="H104" s="75"/>
      <c r="I104" s="75"/>
      <c r="J104" s="75"/>
      <c r="K104" s="75"/>
      <c r="L104" s="75"/>
      <c r="M104" s="75"/>
      <c r="N104" s="75"/>
      <c r="O104" s="1442">
        <v>17516806.219999999</v>
      </c>
      <c r="P104" s="1442">
        <v>6089981.5</v>
      </c>
      <c r="Q104" s="1446">
        <v>6995709.0063000005</v>
      </c>
      <c r="R104" s="1446">
        <v>5552200.1399999997</v>
      </c>
      <c r="S104" s="1441">
        <v>5984932.6282000011</v>
      </c>
      <c r="T104" s="354"/>
    </row>
    <row r="105" spans="1:23" ht="16.149999999999999" customHeight="1">
      <c r="A105" s="1432">
        <f>ROW()</f>
        <v>105</v>
      </c>
      <c r="B105" s="75"/>
      <c r="C105" s="75"/>
      <c r="D105" s="1434" t="s">
        <v>2774</v>
      </c>
      <c r="E105" s="75"/>
      <c r="F105" s="75"/>
      <c r="G105" s="75"/>
      <c r="H105" s="75"/>
      <c r="I105" s="75"/>
      <c r="J105" s="75"/>
      <c r="K105" s="75"/>
      <c r="L105" s="75"/>
      <c r="M105" s="75"/>
      <c r="N105" s="75"/>
      <c r="O105" s="1442">
        <v>6106299.96</v>
      </c>
      <c r="P105" s="1442">
        <v>7208918.1799999997</v>
      </c>
      <c r="Q105" s="1446">
        <v>8087265</v>
      </c>
      <c r="R105" s="1446">
        <v>364421</v>
      </c>
      <c r="S105" s="1441">
        <v>0</v>
      </c>
      <c r="T105" s="354"/>
      <c r="W105" s="1447"/>
    </row>
    <row r="106" spans="1:23" ht="16.149999999999999" customHeight="1">
      <c r="A106" s="1432">
        <f>ROW()</f>
        <v>106</v>
      </c>
      <c r="B106" s="75"/>
      <c r="C106" s="75"/>
      <c r="D106" s="148" t="s">
        <v>2775</v>
      </c>
      <c r="E106" s="75"/>
      <c r="F106" s="75"/>
      <c r="G106" s="75"/>
      <c r="H106" s="75"/>
      <c r="I106" s="75"/>
      <c r="J106" s="75"/>
      <c r="K106" s="75"/>
      <c r="L106" s="75"/>
      <c r="M106" s="75"/>
      <c r="N106" s="75"/>
      <c r="O106" s="1442">
        <v>18210</v>
      </c>
      <c r="P106" s="1442">
        <v>2404137</v>
      </c>
      <c r="Q106" s="1446">
        <v>1019183.8230000002</v>
      </c>
      <c r="R106" s="1446">
        <v>0</v>
      </c>
      <c r="S106" s="1441">
        <v>1543.796800000011</v>
      </c>
      <c r="T106" s="354"/>
      <c r="W106" s="357"/>
    </row>
    <row r="107" spans="1:23" ht="16.149999999999999" customHeight="1" thickBot="1">
      <c r="A107" s="1432">
        <f>ROW()</f>
        <v>107</v>
      </c>
      <c r="B107" s="75"/>
      <c r="C107" s="75"/>
      <c r="D107" s="360"/>
      <c r="E107" s="360"/>
      <c r="F107" s="75"/>
      <c r="G107" s="75"/>
      <c r="H107" s="75"/>
      <c r="I107" s="75"/>
      <c r="J107" s="75"/>
      <c r="K107" s="75"/>
      <c r="L107" s="75"/>
      <c r="M107" s="75"/>
      <c r="N107" s="75"/>
      <c r="O107" s="1441"/>
      <c r="P107" s="1441"/>
      <c r="Q107" s="1441"/>
      <c r="R107" s="1441"/>
      <c r="S107" s="1441"/>
      <c r="T107" s="354"/>
      <c r="W107" s="357"/>
    </row>
    <row r="108" spans="1:23" ht="16.149999999999999" customHeight="1" thickBot="1">
      <c r="A108" s="1432">
        <f>ROW()</f>
        <v>108</v>
      </c>
      <c r="B108" s="75"/>
      <c r="C108" s="75"/>
      <c r="D108" s="86" t="s">
        <v>2776</v>
      </c>
      <c r="E108" s="75"/>
      <c r="F108" s="75"/>
      <c r="G108" s="75"/>
      <c r="H108" s="75"/>
      <c r="I108" s="75"/>
      <c r="J108" s="75"/>
      <c r="K108" s="75"/>
      <c r="L108" s="75"/>
      <c r="M108" s="75"/>
      <c r="N108" s="75"/>
      <c r="O108" s="243">
        <f>SUM(O103:O107)</f>
        <v>23711830.780000001</v>
      </c>
      <c r="P108" s="243">
        <f>SUM(P103:P107)</f>
        <v>15709676.039999999</v>
      </c>
      <c r="Q108" s="243">
        <f>SUM(Q103:Q107)</f>
        <v>16493185.182900002</v>
      </c>
      <c r="R108" s="243">
        <f>SUM(R103:R107)</f>
        <v>5916621.1399999997</v>
      </c>
      <c r="S108" s="243">
        <f>SUM(S103:S107)</f>
        <v>5986476.4250000007</v>
      </c>
      <c r="T108" s="354"/>
      <c r="W108" s="357"/>
    </row>
    <row r="109" spans="1:23" ht="16.149999999999999" customHeight="1">
      <c r="A109" s="1432">
        <f>ROW()</f>
        <v>109</v>
      </c>
      <c r="B109" s="75"/>
      <c r="C109" s="75"/>
      <c r="D109" s="92" t="s">
        <v>362</v>
      </c>
      <c r="E109" s="360"/>
      <c r="F109" s="75"/>
      <c r="G109" s="75"/>
      <c r="H109" s="75"/>
      <c r="I109" s="75"/>
      <c r="J109" s="75"/>
      <c r="K109" s="75"/>
      <c r="L109" s="75"/>
      <c r="M109" s="75"/>
      <c r="N109" s="75"/>
      <c r="O109" s="75"/>
      <c r="P109" s="75"/>
      <c r="Q109" s="75"/>
      <c r="R109" s="75"/>
      <c r="S109" s="192"/>
      <c r="T109" s="354"/>
    </row>
    <row r="110" spans="1:23" ht="16.149999999999999" customHeight="1">
      <c r="A110" s="1432">
        <f>ROW()</f>
        <v>110</v>
      </c>
      <c r="B110" s="75"/>
      <c r="C110" s="75"/>
      <c r="D110" s="1434"/>
      <c r="E110" s="75"/>
      <c r="F110" s="75"/>
      <c r="G110" s="75"/>
      <c r="H110" s="75"/>
      <c r="I110" s="75"/>
      <c r="J110" s="75"/>
      <c r="K110" s="75"/>
      <c r="L110" s="75"/>
      <c r="M110" s="75"/>
      <c r="N110" s="75"/>
      <c r="O110" s="79" t="s">
        <v>483</v>
      </c>
      <c r="P110" s="79" t="s">
        <v>484</v>
      </c>
      <c r="Q110" s="79" t="s">
        <v>485</v>
      </c>
      <c r="R110" s="79" t="s">
        <v>486</v>
      </c>
      <c r="S110" s="79" t="s">
        <v>487</v>
      </c>
      <c r="T110" s="354"/>
    </row>
    <row r="111" spans="1:23" ht="16.149999999999999" customHeight="1">
      <c r="A111" s="1432">
        <f>ROW()</f>
        <v>111</v>
      </c>
      <c r="B111" s="75"/>
      <c r="C111" s="75"/>
      <c r="D111" s="86" t="s">
        <v>2777</v>
      </c>
      <c r="E111" s="75"/>
      <c r="F111" s="75"/>
      <c r="G111" s="75"/>
      <c r="H111" s="75"/>
      <c r="I111" s="75"/>
      <c r="J111" s="75"/>
      <c r="K111" s="75"/>
      <c r="L111" s="75"/>
      <c r="M111" s="75"/>
      <c r="N111" s="75"/>
      <c r="O111" s="182" t="s">
        <v>2725</v>
      </c>
      <c r="P111" s="182" t="s">
        <v>2725</v>
      </c>
      <c r="Q111" s="182" t="s">
        <v>2725</v>
      </c>
      <c r="R111" s="182" t="s">
        <v>2725</v>
      </c>
      <c r="S111" s="182" t="s">
        <v>2725</v>
      </c>
      <c r="T111" s="354"/>
    </row>
    <row r="112" spans="1:23" ht="16.149999999999999" customHeight="1">
      <c r="A112" s="1432">
        <f>ROW()</f>
        <v>112</v>
      </c>
      <c r="B112" s="75"/>
      <c r="C112" s="75"/>
      <c r="D112" s="1154" t="s">
        <v>2772</v>
      </c>
      <c r="E112" s="75"/>
      <c r="F112" s="75"/>
      <c r="G112" s="75"/>
      <c r="H112" s="75"/>
      <c r="I112" s="75"/>
      <c r="J112" s="75"/>
      <c r="K112" s="75"/>
      <c r="L112" s="75"/>
      <c r="M112" s="75"/>
      <c r="N112" s="75"/>
      <c r="O112" s="1441">
        <v>0</v>
      </c>
      <c r="P112" s="1441">
        <v>0</v>
      </c>
      <c r="Q112" s="1441">
        <v>6218781.9200000009</v>
      </c>
      <c r="R112" s="1441">
        <v>0</v>
      </c>
      <c r="S112" s="1441">
        <v>0</v>
      </c>
      <c r="T112" s="354"/>
    </row>
    <row r="113" spans="1:20" ht="16.149999999999999" customHeight="1">
      <c r="A113" s="1432">
        <f>ROW()</f>
        <v>113</v>
      </c>
      <c r="B113" s="75"/>
      <c r="C113" s="75"/>
      <c r="D113" s="1434" t="s">
        <v>2773</v>
      </c>
      <c r="E113" s="75"/>
      <c r="F113" s="75"/>
      <c r="G113" s="75"/>
      <c r="H113" s="75"/>
      <c r="I113" s="75"/>
      <c r="J113" s="75"/>
      <c r="K113" s="75"/>
      <c r="L113" s="75"/>
      <c r="M113" s="75"/>
      <c r="N113" s="75"/>
      <c r="O113" s="1441">
        <v>20028664.609999999</v>
      </c>
      <c r="P113" s="1441">
        <v>11283066.16</v>
      </c>
      <c r="Q113" s="1441">
        <v>12130399.400000002</v>
      </c>
      <c r="R113" s="1441">
        <v>24228802.219999991</v>
      </c>
      <c r="S113" s="1441">
        <v>15531724.779999984</v>
      </c>
      <c r="T113" s="354"/>
    </row>
    <row r="114" spans="1:20" ht="16.149999999999999" customHeight="1">
      <c r="A114" s="1432">
        <f>ROW()</f>
        <v>114</v>
      </c>
      <c r="B114" s="75"/>
      <c r="C114" s="75"/>
      <c r="D114" s="1434" t="s">
        <v>2774</v>
      </c>
      <c r="E114" s="75"/>
      <c r="F114" s="75"/>
      <c r="G114" s="75"/>
      <c r="H114" s="75"/>
      <c r="I114" s="75"/>
      <c r="J114" s="75"/>
      <c r="K114" s="75"/>
      <c r="L114" s="75"/>
      <c r="M114" s="75"/>
      <c r="N114" s="75"/>
      <c r="O114" s="1441">
        <v>0</v>
      </c>
      <c r="P114" s="1441">
        <v>0</v>
      </c>
      <c r="Q114" s="1441">
        <v>0</v>
      </c>
      <c r="R114" s="1441">
        <v>0</v>
      </c>
      <c r="S114" s="1441">
        <v>0</v>
      </c>
      <c r="T114" s="354"/>
    </row>
    <row r="115" spans="1:20" ht="16.149999999999999" customHeight="1">
      <c r="A115" s="1432">
        <f>ROW()</f>
        <v>115</v>
      </c>
      <c r="B115" s="75"/>
      <c r="C115" s="75"/>
      <c r="D115" s="148" t="s">
        <v>2775</v>
      </c>
      <c r="E115" s="75"/>
      <c r="F115" s="75"/>
      <c r="G115" s="75"/>
      <c r="H115" s="75"/>
      <c r="I115" s="75"/>
      <c r="J115" s="75"/>
      <c r="K115" s="75"/>
      <c r="L115" s="75"/>
      <c r="M115" s="75"/>
      <c r="N115" s="75"/>
      <c r="O115" s="1441">
        <v>314658.71999999997</v>
      </c>
      <c r="P115" s="1441">
        <v>1099146.76</v>
      </c>
      <c r="Q115" s="1441">
        <v>241347.84</v>
      </c>
      <c r="R115" s="1441">
        <v>253560.06</v>
      </c>
      <c r="S115" s="1441">
        <v>263803.86</v>
      </c>
      <c r="T115" s="354"/>
    </row>
    <row r="116" spans="1:20" ht="16.149999999999999" customHeight="1" thickBot="1">
      <c r="A116" s="1432">
        <f>ROW()</f>
        <v>116</v>
      </c>
      <c r="B116" s="75"/>
      <c r="C116" s="75"/>
      <c r="D116" s="360"/>
      <c r="E116" s="360"/>
      <c r="F116" s="75"/>
      <c r="G116" s="75"/>
      <c r="H116" s="75"/>
      <c r="I116" s="75"/>
      <c r="J116" s="75"/>
      <c r="K116" s="75"/>
      <c r="L116" s="75"/>
      <c r="M116" s="75"/>
      <c r="N116" s="75"/>
      <c r="O116" s="1441"/>
      <c r="P116" s="1441"/>
      <c r="Q116" s="1441"/>
      <c r="R116" s="1441"/>
      <c r="S116" s="1441"/>
      <c r="T116" s="354"/>
    </row>
    <row r="117" spans="1:20" ht="16.149999999999999" customHeight="1" thickBot="1">
      <c r="A117" s="1432">
        <f>ROW()</f>
        <v>117</v>
      </c>
      <c r="B117" s="75"/>
      <c r="C117" s="75"/>
      <c r="D117" s="86" t="s">
        <v>2778</v>
      </c>
      <c r="E117" s="75"/>
      <c r="F117" s="75"/>
      <c r="G117" s="75"/>
      <c r="H117" s="75"/>
      <c r="I117" s="75"/>
      <c r="J117" s="75"/>
      <c r="K117" s="75"/>
      <c r="L117" s="75"/>
      <c r="M117" s="75"/>
      <c r="N117" s="75"/>
      <c r="O117" s="243">
        <f>SUM(O112:O116)</f>
        <v>20343323.329999998</v>
      </c>
      <c r="P117" s="243">
        <f>SUM(P112:P116)</f>
        <v>12382212.92</v>
      </c>
      <c r="Q117" s="243">
        <f>SUM(Q112:Q116)</f>
        <v>18590529.160000004</v>
      </c>
      <c r="R117" s="243">
        <f>SUM(R112:R116)</f>
        <v>24482362.27999999</v>
      </c>
      <c r="S117" s="243">
        <f>SUM(S112:S116)</f>
        <v>15795528.639999984</v>
      </c>
      <c r="T117" s="354"/>
    </row>
    <row r="118" spans="1:20" ht="16.149999999999999" customHeight="1">
      <c r="A118" s="1432">
        <f>ROW()</f>
        <v>118</v>
      </c>
      <c r="B118" s="75"/>
      <c r="C118" s="75"/>
      <c r="D118" s="92" t="s">
        <v>362</v>
      </c>
      <c r="E118" s="360"/>
      <c r="F118" s="75"/>
      <c r="G118" s="75"/>
      <c r="H118" s="75"/>
      <c r="I118" s="75"/>
      <c r="J118" s="75"/>
      <c r="K118" s="75"/>
      <c r="L118" s="75"/>
      <c r="M118" s="75"/>
      <c r="N118" s="75"/>
      <c r="O118" s="239"/>
      <c r="P118" s="239"/>
      <c r="Q118" s="239"/>
      <c r="R118" s="239"/>
      <c r="S118" s="239"/>
      <c r="T118" s="354"/>
    </row>
    <row r="119" spans="1:20" ht="16.149999999999999" customHeight="1">
      <c r="A119" s="1432">
        <f>ROW()</f>
        <v>119</v>
      </c>
      <c r="B119" s="75"/>
      <c r="C119" s="75"/>
      <c r="D119" s="1434"/>
      <c r="E119" s="75"/>
      <c r="F119" s="75"/>
      <c r="G119" s="75"/>
      <c r="H119" s="75"/>
      <c r="I119" s="75"/>
      <c r="J119" s="75"/>
      <c r="K119" s="75"/>
      <c r="L119" s="75"/>
      <c r="M119" s="75"/>
      <c r="N119" s="75"/>
      <c r="O119" s="79" t="s">
        <v>96</v>
      </c>
      <c r="P119" s="79" t="s">
        <v>2734</v>
      </c>
      <c r="Q119" s="79" t="s">
        <v>2735</v>
      </c>
      <c r="R119" s="79" t="s">
        <v>2736</v>
      </c>
      <c r="S119" s="79" t="s">
        <v>100</v>
      </c>
      <c r="T119" s="354"/>
    </row>
    <row r="120" spans="1:20" ht="16.149999999999999" customHeight="1">
      <c r="A120" s="1432">
        <f>ROW()</f>
        <v>120</v>
      </c>
      <c r="B120" s="75"/>
      <c r="C120" s="75"/>
      <c r="D120" s="86" t="s">
        <v>2779</v>
      </c>
      <c r="E120" s="75"/>
      <c r="F120" s="75"/>
      <c r="G120" s="75"/>
      <c r="H120" s="75"/>
      <c r="I120" s="75"/>
      <c r="J120" s="75"/>
      <c r="K120" s="75"/>
      <c r="L120" s="75"/>
      <c r="M120" s="75"/>
      <c r="N120" s="75"/>
      <c r="O120" s="182" t="s">
        <v>2725</v>
      </c>
      <c r="P120" s="182" t="s">
        <v>2725</v>
      </c>
      <c r="Q120" s="182" t="s">
        <v>2725</v>
      </c>
      <c r="R120" s="182" t="s">
        <v>2725</v>
      </c>
      <c r="S120" s="182" t="s">
        <v>2725</v>
      </c>
      <c r="T120" s="354"/>
    </row>
    <row r="121" spans="1:20" ht="16.149999999999999" customHeight="1">
      <c r="A121" s="1432">
        <f>ROW()</f>
        <v>121</v>
      </c>
      <c r="B121" s="75"/>
      <c r="C121" s="75"/>
      <c r="D121" s="1434" t="s">
        <v>2780</v>
      </c>
      <c r="E121" s="75"/>
      <c r="F121" s="75"/>
      <c r="G121" s="75"/>
      <c r="H121" s="75"/>
      <c r="I121" s="75"/>
      <c r="J121" s="75"/>
      <c r="K121" s="75"/>
      <c r="L121" s="75"/>
      <c r="M121" s="75"/>
      <c r="N121" s="75"/>
      <c r="O121" s="1442">
        <v>20300246.739999998</v>
      </c>
      <c r="P121" s="1442">
        <v>18216151.899999999</v>
      </c>
      <c r="Q121" s="1442">
        <v>19564292.439999998</v>
      </c>
      <c r="R121" s="1442">
        <v>10164024.159999991</v>
      </c>
      <c r="S121" s="1441">
        <v>11124953.870000003</v>
      </c>
      <c r="T121" s="354"/>
    </row>
    <row r="122" spans="1:20" ht="16.149999999999999" customHeight="1">
      <c r="A122" s="1432">
        <f>ROW()</f>
        <v>122</v>
      </c>
      <c r="B122" s="75"/>
      <c r="C122" s="75"/>
      <c r="D122" s="1434" t="s">
        <v>2781</v>
      </c>
      <c r="E122" s="75"/>
      <c r="F122" s="75"/>
      <c r="G122" s="75"/>
      <c r="H122" s="75"/>
      <c r="I122" s="75"/>
      <c r="J122" s="75"/>
      <c r="K122" s="75"/>
      <c r="L122" s="75"/>
      <c r="M122" s="75"/>
      <c r="N122" s="75"/>
      <c r="O122" s="1438">
        <f>O108</f>
        <v>23711830.780000001</v>
      </c>
      <c r="P122" s="1438">
        <f>P108</f>
        <v>15709676.039999999</v>
      </c>
      <c r="Q122" s="1438">
        <f>Q108</f>
        <v>16493185.182900002</v>
      </c>
      <c r="R122" s="1438">
        <f>R108</f>
        <v>5916621.1399999997</v>
      </c>
      <c r="S122" s="1438">
        <f>+S108</f>
        <v>5986476.4250000007</v>
      </c>
      <c r="T122" s="354"/>
    </row>
    <row r="123" spans="1:20" ht="16.149999999999999" customHeight="1">
      <c r="A123" s="1432">
        <f>ROW()</f>
        <v>123</v>
      </c>
      <c r="B123" s="75"/>
      <c r="C123" s="75"/>
      <c r="D123" s="1434" t="s">
        <v>2757</v>
      </c>
      <c r="E123" s="75"/>
      <c r="F123" s="75"/>
      <c r="G123" s="75"/>
      <c r="H123" s="75"/>
      <c r="I123" s="75"/>
      <c r="J123" s="75"/>
      <c r="K123" s="75"/>
      <c r="L123" s="75"/>
      <c r="M123" s="75"/>
      <c r="N123" s="75"/>
      <c r="O123" s="927">
        <f>O121-O122</f>
        <v>-3411584.0400000028</v>
      </c>
      <c r="P123" s="927">
        <f t="shared" ref="P123" si="13">P121-P122</f>
        <v>2506475.8599999994</v>
      </c>
      <c r="Q123" s="927">
        <f t="shared" ref="Q123" si="14">Q121-Q122</f>
        <v>3071107.2570999954</v>
      </c>
      <c r="R123" s="927">
        <f t="shared" ref="R123" si="15">R121-R122</f>
        <v>4247403.0199999912</v>
      </c>
      <c r="S123" s="927">
        <f t="shared" ref="S123" si="16">S121-S122</f>
        <v>5138477.4450000022</v>
      </c>
      <c r="T123" s="354"/>
    </row>
    <row r="124" spans="1:20" ht="16.149999999999999" customHeight="1">
      <c r="A124" s="1432">
        <f>ROW()</f>
        <v>124</v>
      </c>
      <c r="B124" s="75"/>
      <c r="C124" s="75"/>
      <c r="D124" s="1434" t="s">
        <v>2758</v>
      </c>
      <c r="E124" s="75"/>
      <c r="F124" s="75"/>
      <c r="G124" s="75"/>
      <c r="H124" s="75"/>
      <c r="I124" s="75"/>
      <c r="J124" s="75"/>
      <c r="K124" s="75"/>
      <c r="L124" s="75"/>
      <c r="M124" s="75"/>
      <c r="N124" s="75"/>
      <c r="O124" s="1448">
        <f>IF(O121=0,0,O123/O121)</f>
        <v>-0.16805628442327017</v>
      </c>
      <c r="P124" s="1448">
        <f t="shared" ref="P124" si="17">IF(P121=0,0,P123/P121)</f>
        <v>0.13759634162910112</v>
      </c>
      <c r="Q124" s="1448">
        <f t="shared" ref="Q124" si="18">IF(Q121=0,0,Q123/Q121)</f>
        <v>0.1569751252961743</v>
      </c>
      <c r="R124" s="1448">
        <f t="shared" ref="R124" si="19">IF(R121=0,0,R123/R121)</f>
        <v>0.41788596260085975</v>
      </c>
      <c r="S124" s="1448">
        <f t="shared" ref="S124" si="20">IF(S121=0,0,S123/S121)</f>
        <v>0.46188752825812845</v>
      </c>
      <c r="T124" s="354"/>
    </row>
    <row r="125" spans="1:20" ht="16.149999999999999" customHeight="1">
      <c r="A125" s="1432">
        <f>ROW()</f>
        <v>125</v>
      </c>
      <c r="B125" s="75"/>
      <c r="C125" s="75"/>
      <c r="D125" s="1434"/>
      <c r="E125" s="75"/>
      <c r="F125" s="75"/>
      <c r="G125" s="75"/>
      <c r="H125" s="75"/>
      <c r="I125" s="75"/>
      <c r="J125" s="75"/>
      <c r="K125" s="75"/>
      <c r="L125" s="75"/>
      <c r="M125" s="75"/>
      <c r="N125" s="75"/>
      <c r="O125" s="75"/>
      <c r="P125" s="75"/>
      <c r="Q125" s="75"/>
      <c r="R125" s="75"/>
      <c r="S125" s="192"/>
      <c r="T125" s="354"/>
    </row>
    <row r="126" spans="1:20" ht="19.5" customHeight="1">
      <c r="A126" s="1432">
        <f>ROW()</f>
        <v>126</v>
      </c>
      <c r="B126" s="75"/>
      <c r="C126" s="80" t="s">
        <v>2782</v>
      </c>
      <c r="D126" s="86"/>
      <c r="E126" s="75"/>
      <c r="F126" s="75"/>
      <c r="G126" s="75"/>
      <c r="H126" s="75"/>
      <c r="I126" s="75"/>
      <c r="J126" s="75"/>
      <c r="K126" s="75"/>
      <c r="L126" s="75"/>
      <c r="M126" s="75"/>
      <c r="N126" s="75"/>
      <c r="O126" s="75"/>
      <c r="P126" s="75"/>
      <c r="Q126" s="75"/>
      <c r="R126" s="75"/>
      <c r="S126" s="75"/>
      <c r="T126" s="354"/>
    </row>
    <row r="127" spans="1:20" ht="16.149999999999999" customHeight="1">
      <c r="A127" s="1432">
        <f>ROW()</f>
        <v>127</v>
      </c>
      <c r="B127" s="75"/>
      <c r="C127" s="80"/>
      <c r="D127" s="86"/>
      <c r="E127" s="75"/>
      <c r="F127" s="75"/>
      <c r="G127" s="75"/>
      <c r="H127" s="75"/>
      <c r="I127" s="75"/>
      <c r="J127" s="75"/>
      <c r="K127" s="75"/>
      <c r="L127" s="75"/>
      <c r="M127" s="75"/>
      <c r="N127" s="75"/>
      <c r="O127" s="79" t="s">
        <v>96</v>
      </c>
      <c r="P127" s="79" t="s">
        <v>2734</v>
      </c>
      <c r="Q127" s="79" t="s">
        <v>2735</v>
      </c>
      <c r="R127" s="79" t="s">
        <v>2736</v>
      </c>
      <c r="S127" s="79" t="s">
        <v>100</v>
      </c>
      <c r="T127" s="354"/>
    </row>
    <row r="128" spans="1:20" ht="16.149999999999999" customHeight="1">
      <c r="A128" s="1432">
        <f>ROW()</f>
        <v>128</v>
      </c>
      <c r="B128" s="75"/>
      <c r="C128" s="75"/>
      <c r="D128" s="86"/>
      <c r="E128" s="75"/>
      <c r="F128" s="75"/>
      <c r="G128" s="75"/>
      <c r="H128" s="75"/>
      <c r="I128" s="75"/>
      <c r="J128" s="75"/>
      <c r="K128" s="75"/>
      <c r="L128" s="75"/>
      <c r="M128" s="75"/>
      <c r="N128" s="75"/>
      <c r="O128" s="182" t="s">
        <v>2725</v>
      </c>
      <c r="P128" s="182" t="s">
        <v>2725</v>
      </c>
      <c r="Q128" s="182" t="s">
        <v>2725</v>
      </c>
      <c r="R128" s="182" t="s">
        <v>2725</v>
      </c>
      <c r="S128" s="182" t="s">
        <v>2725</v>
      </c>
      <c r="T128" s="354"/>
    </row>
    <row r="129" spans="1:22" ht="16.149999999999999" customHeight="1">
      <c r="A129" s="1432">
        <f>ROW()</f>
        <v>129</v>
      </c>
      <c r="B129" s="75"/>
      <c r="C129" s="75"/>
      <c r="D129" s="86" t="s">
        <v>2730</v>
      </c>
      <c r="E129" s="75"/>
      <c r="F129" s="75"/>
      <c r="G129" s="75"/>
      <c r="H129" s="75"/>
      <c r="I129" s="75"/>
      <c r="J129" s="75"/>
      <c r="K129" s="75"/>
      <c r="L129" s="75"/>
      <c r="M129" s="75"/>
      <c r="N129" s="75"/>
      <c r="O129" s="1442">
        <v>33552396.835108791</v>
      </c>
      <c r="P129" s="1442">
        <v>46673447.82872802</v>
      </c>
      <c r="Q129" s="1442">
        <v>50129195.411532417</v>
      </c>
      <c r="R129" s="1442">
        <v>52561580.227866858</v>
      </c>
      <c r="S129" s="1449">
        <f>+R136</f>
        <v>43913372.185579598</v>
      </c>
      <c r="T129" s="354"/>
      <c r="V129">
        <v>43913.4</v>
      </c>
    </row>
    <row r="130" spans="1:22" ht="16.149999999999999" customHeight="1">
      <c r="A130" s="1432">
        <f>ROW()</f>
        <v>130</v>
      </c>
      <c r="B130" s="75"/>
      <c r="C130" s="180" t="s">
        <v>104</v>
      </c>
      <c r="D130" s="75" t="s">
        <v>121</v>
      </c>
      <c r="E130" s="75"/>
      <c r="F130" s="75"/>
      <c r="G130" s="75"/>
      <c r="H130" s="75"/>
      <c r="I130" s="75"/>
      <c r="J130" s="75"/>
      <c r="K130" s="75"/>
      <c r="L130" s="75"/>
      <c r="M130" s="75"/>
      <c r="N130" s="75"/>
      <c r="O130" s="1442"/>
      <c r="P130" s="1442"/>
      <c r="Q130" s="1442"/>
      <c r="R130" s="1442"/>
      <c r="S130" s="1441"/>
      <c r="T130" s="354"/>
    </row>
    <row r="131" spans="1:22" ht="16.149999999999999" customHeight="1">
      <c r="A131" s="1432">
        <f>ROW()</f>
        <v>131</v>
      </c>
      <c r="B131" s="75"/>
      <c r="C131" s="180" t="s">
        <v>106</v>
      </c>
      <c r="D131" s="1434" t="s">
        <v>2783</v>
      </c>
      <c r="E131" s="75"/>
      <c r="F131" s="75"/>
      <c r="G131" s="75"/>
      <c r="H131" s="75"/>
      <c r="I131" s="75"/>
      <c r="J131" s="75"/>
      <c r="K131" s="75"/>
      <c r="L131" s="75"/>
      <c r="M131" s="75"/>
      <c r="N131" s="75"/>
      <c r="O131" s="1442"/>
      <c r="P131" s="1442"/>
      <c r="Q131" s="1442"/>
      <c r="R131" s="1442"/>
      <c r="S131" s="1441"/>
      <c r="T131" s="354"/>
    </row>
    <row r="132" spans="1:22" ht="16.149999999999999" customHeight="1">
      <c r="A132" s="1432">
        <f>ROW()</f>
        <v>132</v>
      </c>
      <c r="B132" s="75"/>
      <c r="C132" s="180" t="s">
        <v>106</v>
      </c>
      <c r="D132" s="75" t="s">
        <v>2732</v>
      </c>
      <c r="E132" s="75"/>
      <c r="F132" s="75"/>
      <c r="G132" s="75"/>
      <c r="H132" s="75"/>
      <c r="I132" s="75"/>
      <c r="J132" s="75"/>
      <c r="K132" s="75"/>
      <c r="L132" s="75"/>
      <c r="M132" s="75"/>
      <c r="N132" s="75"/>
      <c r="O132" s="1442"/>
      <c r="P132" s="1442"/>
      <c r="Q132" s="1442"/>
      <c r="R132" s="1442"/>
      <c r="S132" s="1441"/>
      <c r="T132" s="354"/>
    </row>
    <row r="133" spans="1:22" ht="16.149999999999999" customHeight="1">
      <c r="A133" s="1432">
        <f>ROW()</f>
        <v>133</v>
      </c>
      <c r="B133" s="75"/>
      <c r="C133" s="180" t="s">
        <v>104</v>
      </c>
      <c r="D133" s="1434" t="str">
        <f>D9</f>
        <v>Assets purchased or commissioned</v>
      </c>
      <c r="E133" s="75"/>
      <c r="F133" s="75"/>
      <c r="G133" s="75"/>
      <c r="H133" s="75"/>
      <c r="I133" s="75"/>
      <c r="J133" s="75"/>
      <c r="K133" s="75"/>
      <c r="L133" s="75"/>
      <c r="M133" s="75"/>
      <c r="N133" s="75"/>
      <c r="O133" s="1442">
        <v>23711830.780000001</v>
      </c>
      <c r="P133" s="1442">
        <v>15709676.039999999</v>
      </c>
      <c r="Q133" s="1442">
        <v>16493185.182900002</v>
      </c>
      <c r="R133" s="1442">
        <v>5916621.1399999997</v>
      </c>
      <c r="S133" s="1442">
        <v>5986476.4250000007</v>
      </c>
      <c r="T133" s="354"/>
      <c r="V133">
        <v>5986.5</v>
      </c>
    </row>
    <row r="134" spans="1:22" ht="16.149999999999999" customHeight="1">
      <c r="A134" s="1432">
        <f>ROW()</f>
        <v>134</v>
      </c>
      <c r="B134" s="75"/>
      <c r="C134" s="180" t="s">
        <v>106</v>
      </c>
      <c r="D134" s="1440" t="str">
        <f>D39</f>
        <v>Total depreciation</v>
      </c>
      <c r="E134" s="75"/>
      <c r="F134" s="75"/>
      <c r="G134" s="75"/>
      <c r="H134" s="75"/>
      <c r="I134" s="75"/>
      <c r="J134" s="75"/>
      <c r="K134" s="75"/>
      <c r="L134" s="75"/>
      <c r="M134" s="75"/>
      <c r="N134" s="75"/>
      <c r="O134" s="1442">
        <v>10590779.786380764</v>
      </c>
      <c r="P134" s="1442">
        <v>12253928.4571956</v>
      </c>
      <c r="Q134" s="1442">
        <v>14060800.366565567</v>
      </c>
      <c r="R134" s="1442">
        <v>14564829.182287259</v>
      </c>
      <c r="S134" s="1442">
        <v>12926940.518480448</v>
      </c>
      <c r="T134" s="354"/>
      <c r="V134">
        <v>-12926.9</v>
      </c>
    </row>
    <row r="135" spans="1:22" ht="16.149999999999999" customHeight="1" thickBot="1">
      <c r="A135" s="1432">
        <f>ROW()</f>
        <v>135</v>
      </c>
      <c r="B135" s="75"/>
      <c r="C135" s="180" t="s">
        <v>104</v>
      </c>
      <c r="D135" s="75" t="s">
        <v>2784</v>
      </c>
      <c r="E135" s="75"/>
      <c r="F135" s="75"/>
      <c r="G135" s="75"/>
      <c r="H135" s="75"/>
      <c r="I135" s="75"/>
      <c r="J135" s="75"/>
      <c r="K135" s="75"/>
      <c r="L135" s="75"/>
      <c r="M135" s="75"/>
      <c r="N135" s="75"/>
      <c r="O135" s="1445"/>
      <c r="P135" s="1445"/>
      <c r="Q135" s="1445"/>
      <c r="R135" s="1445"/>
      <c r="S135" s="1445"/>
      <c r="T135" s="354"/>
    </row>
    <row r="136" spans="1:22" ht="16.149999999999999" customHeight="1" thickBot="1">
      <c r="A136" s="1432">
        <f>ROW()</f>
        <v>136</v>
      </c>
      <c r="B136" s="75"/>
      <c r="C136" s="75"/>
      <c r="D136" s="86" t="str">
        <f>D15</f>
        <v>Closing fixed assets</v>
      </c>
      <c r="E136" s="75"/>
      <c r="F136" s="75"/>
      <c r="G136" s="75"/>
      <c r="H136" s="75"/>
      <c r="I136" s="75"/>
      <c r="J136" s="75"/>
      <c r="K136" s="75"/>
      <c r="L136" s="75"/>
      <c r="M136" s="75"/>
      <c r="N136" s="75"/>
      <c r="O136" s="243">
        <f>O130-O131-O132+O133-O134+O135</f>
        <v>13121050.993619237</v>
      </c>
      <c r="P136" s="243">
        <f t="shared" ref="P136:R136" si="21">P129+P130-P131-P132+P133-P134+P135</f>
        <v>50129195.411532417</v>
      </c>
      <c r="Q136" s="243">
        <f t="shared" si="21"/>
        <v>52561580.227866858</v>
      </c>
      <c r="R136" s="243">
        <f t="shared" si="21"/>
        <v>43913372.185579598</v>
      </c>
      <c r="S136" s="1022">
        <f>+S129+S133-S134</f>
        <v>36972908.092099145</v>
      </c>
      <c r="T136" s="354"/>
    </row>
    <row r="137" spans="1:22" ht="16.149999999999999" customHeight="1">
      <c r="A137" s="1432">
        <f>ROW()</f>
        <v>137</v>
      </c>
      <c r="B137" s="75"/>
      <c r="C137" s="75"/>
      <c r="D137" s="75"/>
      <c r="E137" s="75"/>
      <c r="F137" s="75"/>
      <c r="G137" s="75"/>
      <c r="H137" s="75"/>
      <c r="I137" s="75"/>
      <c r="J137" s="75"/>
      <c r="K137" s="75"/>
      <c r="L137" s="75"/>
      <c r="M137" s="75"/>
      <c r="N137" s="75"/>
      <c r="O137" s="75"/>
      <c r="P137" s="75"/>
      <c r="Q137" s="75"/>
      <c r="R137" s="75"/>
      <c r="S137" s="75"/>
      <c r="T137" s="354"/>
    </row>
    <row r="138" spans="1:22" ht="15">
      <c r="A138" s="1432">
        <f>ROW()</f>
        <v>138</v>
      </c>
      <c r="B138" s="98"/>
      <c r="C138" s="98"/>
      <c r="D138" s="98"/>
      <c r="E138" s="98"/>
      <c r="F138" s="98"/>
      <c r="G138" s="98"/>
      <c r="H138" s="98"/>
      <c r="I138" s="98"/>
      <c r="J138" s="98"/>
      <c r="K138" s="98"/>
      <c r="L138" s="98"/>
      <c r="M138" s="98"/>
      <c r="N138" s="98"/>
      <c r="O138" s="98"/>
      <c r="P138" s="98"/>
      <c r="Q138" s="98"/>
      <c r="R138" s="98"/>
      <c r="S138" s="98"/>
      <c r="T138" s="97"/>
    </row>
  </sheetData>
  <mergeCells count="2">
    <mergeCell ref="A3:S3"/>
    <mergeCell ref="Q1:R1"/>
  </mergeCells>
  <dataValidations count="1">
    <dataValidation type="date" operator="greaterThan" allowBlank="1" showInputMessage="1" showErrorMessage="1" errorTitle="Date entry" error="Dates after 1 January 2011 accepted" promptTitle="Date entry" prompt=" " sqref="R2 S1:S2" xr:uid="{0E0F1701-1C71-4C52-A812-B5D17867C02B}">
      <formula1>40544</formula1>
    </dataValidation>
  </dataValidations>
  <pageMargins left="0.70866141732283472" right="0.70866141732283472" top="0.74803149606299213" bottom="0.74803149606299213" header="0.31496062992125984" footer="0.31496062992125984"/>
  <pageSetup paperSize="9" scale="62" fitToHeight="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6">
    <tabColor theme="1"/>
  </sheetPr>
  <dimension ref="A1:B43"/>
  <sheetViews>
    <sheetView showGridLines="0" view="pageBreakPreview" zoomScale="89" zoomScaleNormal="100" workbookViewId="0"/>
  </sheetViews>
  <sheetFormatPr defaultRowHeight="12.75"/>
  <cols>
    <col min="2" max="2" width="33.85546875" customWidth="1"/>
  </cols>
  <sheetData>
    <row r="1" spans="1:2">
      <c r="A1" t="s">
        <v>2785</v>
      </c>
    </row>
    <row r="3" spans="1:2">
      <c r="B3" s="1" t="s">
        <v>2786</v>
      </c>
    </row>
    <row r="4" spans="1:2">
      <c r="B4" t="s">
        <v>1166</v>
      </c>
    </row>
    <row r="5" spans="1:2">
      <c r="B5" t="s">
        <v>1173</v>
      </c>
    </row>
    <row r="6" spans="1:2">
      <c r="B6" t="s">
        <v>2787</v>
      </c>
    </row>
    <row r="9" spans="1:2">
      <c r="B9" s="5" t="s">
        <v>2788</v>
      </c>
    </row>
    <row r="10" spans="1:2">
      <c r="B10" s="151" t="s">
        <v>2789</v>
      </c>
    </row>
    <row r="11" spans="1:2">
      <c r="B11" s="151" t="s">
        <v>2790</v>
      </c>
    </row>
    <row r="12" spans="1:2">
      <c r="B12" t="s">
        <v>2791</v>
      </c>
    </row>
    <row r="13" spans="1:2">
      <c r="B13" t="s">
        <v>2792</v>
      </c>
    </row>
    <row r="14" spans="1:2">
      <c r="B14" t="s">
        <v>2793</v>
      </c>
    </row>
    <row r="15" spans="1:2">
      <c r="B15" t="s">
        <v>2794</v>
      </c>
    </row>
    <row r="16" spans="1:2">
      <c r="B16" t="s">
        <v>2795</v>
      </c>
    </row>
    <row r="17" spans="2:2">
      <c r="B17" t="s">
        <v>2796</v>
      </c>
    </row>
    <row r="18" spans="2:2">
      <c r="B18" t="s">
        <v>2797</v>
      </c>
    </row>
    <row r="19" spans="2:2">
      <c r="B19" t="s">
        <v>2798</v>
      </c>
    </row>
    <row r="20" spans="2:2">
      <c r="B20" t="s">
        <v>2799</v>
      </c>
    </row>
    <row r="21" spans="2:2">
      <c r="B21" t="s">
        <v>2787</v>
      </c>
    </row>
    <row r="23" spans="2:2">
      <c r="B23" s="47" t="s">
        <v>2800</v>
      </c>
    </row>
    <row r="24" spans="2:2">
      <c r="B24" s="45" t="s">
        <v>2801</v>
      </c>
    </row>
    <row r="25" spans="2:2">
      <c r="B25" s="45" t="s">
        <v>145</v>
      </c>
    </row>
    <row r="26" spans="2:2">
      <c r="B26" s="45" t="s">
        <v>146</v>
      </c>
    </row>
    <row r="28" spans="2:2" ht="15" customHeight="1">
      <c r="B28" s="47" t="s">
        <v>278</v>
      </c>
    </row>
    <row r="29" spans="2:2">
      <c r="B29" s="45" t="s">
        <v>288</v>
      </c>
    </row>
    <row r="30" spans="2:2">
      <c r="B30" s="45" t="s">
        <v>297</v>
      </c>
    </row>
    <row r="31" spans="2:2">
      <c r="B31" s="45" t="s">
        <v>298</v>
      </c>
    </row>
    <row r="32" spans="2:2">
      <c r="B32" s="45" t="s">
        <v>2802</v>
      </c>
    </row>
    <row r="33" spans="2:2">
      <c r="B33" s="45" t="s">
        <v>363</v>
      </c>
    </row>
    <row r="34" spans="2:2">
      <c r="B34" s="45" t="s">
        <v>366</v>
      </c>
    </row>
    <row r="35" spans="2:2">
      <c r="B35" s="45" t="s">
        <v>2803</v>
      </c>
    </row>
    <row r="36" spans="2:2">
      <c r="B36" s="45" t="s">
        <v>2804</v>
      </c>
    </row>
    <row r="37" spans="2:2">
      <c r="B37" s="45" t="s">
        <v>373</v>
      </c>
    </row>
    <row r="38" spans="2:2">
      <c r="B38" s="45" t="s">
        <v>376</v>
      </c>
    </row>
    <row r="39" spans="2:2">
      <c r="B39" s="45" t="s">
        <v>379</v>
      </c>
    </row>
    <row r="40" spans="2:2">
      <c r="B40" s="45" t="s">
        <v>358</v>
      </c>
    </row>
    <row r="41" spans="2:2">
      <c r="B41" s="45" t="s">
        <v>385</v>
      </c>
    </row>
    <row r="42" spans="2:2">
      <c r="B42" s="45" t="s">
        <v>390</v>
      </c>
    </row>
    <row r="43" spans="2:2">
      <c r="B43" s="45" t="s">
        <v>392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2"/>
    <pageSetUpPr fitToPage="1"/>
  </sheetPr>
  <dimension ref="A1:D15"/>
  <sheetViews>
    <sheetView showGridLines="0" tabSelected="1" view="pageBreakPreview" zoomScaleNormal="100" zoomScaleSheetLayoutView="100" workbookViewId="0"/>
  </sheetViews>
  <sheetFormatPr defaultRowHeight="12.75"/>
  <cols>
    <col min="1" max="1" width="26.5703125" customWidth="1"/>
    <col min="2" max="2" width="43" customWidth="1"/>
    <col min="3" max="3" width="32.7109375" customWidth="1"/>
    <col min="4" max="4" width="32.28515625" customWidth="1"/>
  </cols>
  <sheetData>
    <row r="1" spans="1:4">
      <c r="A1" s="1129"/>
      <c r="B1" s="726"/>
      <c r="C1" s="726"/>
      <c r="D1" s="849"/>
    </row>
    <row r="2" spans="1:4" ht="236.25" customHeight="1">
      <c r="A2" s="645"/>
      <c r="B2" s="6"/>
      <c r="C2" s="6"/>
      <c r="D2" s="1130"/>
    </row>
    <row r="3" spans="1:4" ht="23.25">
      <c r="A3" s="646" t="s">
        <v>49</v>
      </c>
      <c r="B3" s="1058"/>
      <c r="C3" s="1058"/>
      <c r="D3" s="1131"/>
    </row>
    <row r="4" spans="1:4" ht="27.75" customHeight="1">
      <c r="A4" s="646"/>
      <c r="B4" s="1058"/>
      <c r="C4" s="1058"/>
      <c r="D4" s="1131"/>
    </row>
    <row r="5" spans="1:4" ht="27.75" customHeight="1">
      <c r="A5" s="646"/>
      <c r="B5" s="1058"/>
      <c r="C5" s="1058"/>
      <c r="D5" s="1131"/>
    </row>
    <row r="6" spans="1:4" ht="21">
      <c r="A6" s="647"/>
      <c r="B6" s="1058"/>
      <c r="C6" s="1058"/>
      <c r="D6" s="1131"/>
    </row>
    <row r="7" spans="1:4" ht="3" customHeight="1">
      <c r="A7" s="645"/>
      <c r="B7" s="1059"/>
      <c r="C7" s="1059"/>
      <c r="D7" s="1130"/>
    </row>
    <row r="8" spans="1:4" ht="15" customHeight="1">
      <c r="A8" s="645"/>
      <c r="B8" s="1060" t="s">
        <v>50</v>
      </c>
      <c r="C8" s="1132">
        <v>45838</v>
      </c>
      <c r="D8" s="1130"/>
    </row>
    <row r="9" spans="1:4" ht="3" customHeight="1">
      <c r="A9" s="645"/>
      <c r="B9" s="6"/>
      <c r="C9" s="6"/>
      <c r="D9" s="1130"/>
    </row>
    <row r="10" spans="1:4" ht="15" customHeight="1">
      <c r="A10" s="645"/>
      <c r="B10" s="1061"/>
      <c r="C10" s="89"/>
      <c r="D10" s="1130"/>
    </row>
    <row r="11" spans="1:4" ht="15" customHeight="1">
      <c r="A11" s="645"/>
      <c r="D11" s="1130"/>
    </row>
    <row r="12" spans="1:4" ht="15" customHeight="1">
      <c r="A12" s="645"/>
      <c r="D12" s="1131"/>
    </row>
    <row r="13" spans="1:4" ht="15" customHeight="1">
      <c r="A13" s="645"/>
      <c r="B13" s="1062"/>
      <c r="C13" s="6"/>
      <c r="D13" s="1130"/>
    </row>
    <row r="14" spans="1:4">
      <c r="A14" s="648"/>
      <c r="B14" s="1502" t="s">
        <v>2822</v>
      </c>
      <c r="C14" s="1502"/>
      <c r="D14" s="1131"/>
    </row>
    <row r="15" spans="1:4" ht="40.15" customHeight="1">
      <c r="A15" s="649"/>
      <c r="B15" s="780"/>
      <c r="C15" s="780"/>
      <c r="D15" s="650"/>
    </row>
  </sheetData>
  <sheetProtection formatColumns="0" formatRows="0"/>
  <mergeCells count="1">
    <mergeCell ref="B14:C14"/>
  </mergeCells>
  <phoneticPr fontId="21" type="noConversion"/>
  <dataValidations xWindow="506" yWindow="670" count="1">
    <dataValidation type="date" operator="greaterThan" allowBlank="1" showInputMessage="1" showErrorMessage="1" errorTitle="Date entry" error="Dates after 1 January 2011 accepted" promptTitle="Date entry" prompt=" " sqref="C10 C8" xr:uid="{00000000-0002-0000-0000-000000000000}">
      <formula1>40544</formula1>
    </dataValidation>
  </dataValidations>
  <pageMargins left="0.70866141732283472" right="0.70866141732283472" top="0.74803149606299213" bottom="0.74803149606299213" header="0.31496062992125984" footer="0.31496062992125984"/>
  <pageSetup paperSize="9" scale="72" fitToHeight="1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F585-FAC6-4652-9C43-8D54435987D3}">
  <sheetPr>
    <tabColor theme="7" tint="0.59999389629810485"/>
    <pageSetUpPr fitToPage="1"/>
  </sheetPr>
  <dimension ref="A1:G46"/>
  <sheetViews>
    <sheetView showGridLines="0" view="pageBreakPreview" zoomScale="88" zoomScaleNormal="85" zoomScaleSheetLayoutView="85" workbookViewId="0">
      <pane ySplit="4" topLeftCell="A5" activePane="bottomLeft" state="frozen"/>
      <selection activeCell="H22" sqref="H22"/>
      <selection pane="bottomLeft" activeCell="E41" sqref="E41"/>
    </sheetView>
  </sheetViews>
  <sheetFormatPr defaultColWidth="9.140625" defaultRowHeight="12.75"/>
  <cols>
    <col min="1" max="1" width="4.42578125" style="502" customWidth="1"/>
    <col min="2" max="2" width="3.140625" style="502" customWidth="1"/>
    <col min="3" max="3" width="6.140625" style="502" customWidth="1"/>
    <col min="4" max="4" width="45.42578125" style="502" customWidth="1"/>
    <col min="5" max="7" width="40.140625" style="502" customWidth="1"/>
    <col min="8" max="16384" width="9.140625" style="502"/>
  </cols>
  <sheetData>
    <row r="1" spans="1:7" ht="15" customHeight="1">
      <c r="A1" s="1133"/>
      <c r="B1" s="727"/>
      <c r="C1" s="727"/>
      <c r="D1" s="727"/>
      <c r="E1" s="727"/>
      <c r="F1" s="727"/>
      <c r="G1" s="842"/>
    </row>
    <row r="2" spans="1:7" ht="20.25" customHeight="1">
      <c r="A2" s="503" t="s">
        <v>51</v>
      </c>
      <c r="B2" s="504"/>
      <c r="C2" s="505"/>
      <c r="D2" s="505"/>
      <c r="E2" s="505"/>
      <c r="F2" s="505"/>
      <c r="G2" s="843"/>
    </row>
    <row r="3" spans="1:7" ht="18" customHeight="1">
      <c r="A3" s="1503"/>
      <c r="B3" s="1504"/>
      <c r="C3" s="1504"/>
      <c r="D3" s="1504"/>
      <c r="E3" s="1504"/>
      <c r="F3" s="506"/>
      <c r="G3" s="844"/>
    </row>
    <row r="4" spans="1:7" ht="15" customHeight="1">
      <c r="A4" s="507"/>
      <c r="B4" s="781"/>
      <c r="C4" s="781"/>
      <c r="D4" s="782"/>
      <c r="E4" s="782"/>
      <c r="F4" s="782"/>
      <c r="G4" s="508"/>
    </row>
    <row r="5" spans="1:7" ht="15" customHeight="1">
      <c r="A5" s="1120"/>
      <c r="B5" s="509"/>
      <c r="C5" s="510"/>
      <c r="D5" s="509"/>
      <c r="E5" s="509"/>
      <c r="F5" s="509"/>
      <c r="G5" s="845"/>
    </row>
    <row r="6" spans="1:7" ht="15" customHeight="1">
      <c r="A6" s="511"/>
      <c r="B6" s="509"/>
      <c r="C6" s="510"/>
      <c r="D6" s="509"/>
      <c r="E6" s="509"/>
      <c r="F6" s="509"/>
      <c r="G6" s="846"/>
    </row>
    <row r="7" spans="1:7" ht="15" customHeight="1">
      <c r="A7" s="511"/>
      <c r="B7" s="509"/>
      <c r="C7" s="510"/>
      <c r="D7" s="1134"/>
      <c r="E7" s="1128"/>
      <c r="F7" s="1128"/>
      <c r="G7" s="847"/>
    </row>
    <row r="8" spans="1:7" ht="15" customHeight="1">
      <c r="A8" s="511"/>
      <c r="B8" s="509"/>
      <c r="C8" s="1135"/>
      <c r="D8" s="1134"/>
      <c r="E8" s="1128"/>
      <c r="F8" s="1128"/>
      <c r="G8" s="847"/>
    </row>
    <row r="9" spans="1:7" ht="15" customHeight="1">
      <c r="A9" s="511"/>
      <c r="B9" s="509"/>
      <c r="C9" s="1135"/>
      <c r="D9" s="1134"/>
      <c r="E9" s="1128"/>
      <c r="F9" s="1128"/>
      <c r="G9" s="847"/>
    </row>
    <row r="10" spans="1:7" ht="15" customHeight="1">
      <c r="A10" s="511"/>
      <c r="B10" s="509"/>
      <c r="C10" s="510"/>
      <c r="D10" s="1134"/>
      <c r="E10" s="1128"/>
      <c r="F10" s="1128"/>
      <c r="G10" s="847"/>
    </row>
    <row r="11" spans="1:7" ht="15" customHeight="1">
      <c r="A11" s="511"/>
      <c r="B11" s="509"/>
      <c r="C11" s="512"/>
      <c r="D11" s="1134"/>
      <c r="E11" s="1128"/>
      <c r="F11" s="1128"/>
      <c r="G11" s="847"/>
    </row>
    <row r="12" spans="1:7" ht="15" customHeight="1">
      <c r="A12" s="511"/>
      <c r="B12" s="509"/>
      <c r="C12" s="512"/>
      <c r="D12" s="1134"/>
      <c r="E12" s="1128"/>
      <c r="F12" s="1128"/>
      <c r="G12" s="847"/>
    </row>
    <row r="13" spans="1:7" ht="15" customHeight="1">
      <c r="A13" s="511"/>
      <c r="B13" s="509"/>
      <c r="C13" s="513"/>
      <c r="D13" s="1135"/>
      <c r="E13" s="514"/>
      <c r="F13" s="514"/>
      <c r="G13" s="848"/>
    </row>
    <row r="14" spans="1:7" ht="15" customHeight="1">
      <c r="A14" s="511"/>
      <c r="B14" s="509"/>
      <c r="C14" s="1135"/>
      <c r="D14" s="1135"/>
      <c r="E14" s="1137"/>
      <c r="F14" s="1137"/>
      <c r="G14" s="1136"/>
    </row>
    <row r="15" spans="1:7" ht="15" customHeight="1">
      <c r="A15" s="511"/>
      <c r="B15" s="509"/>
      <c r="C15" s="1135"/>
      <c r="D15" s="1135"/>
      <c r="E15" s="1137"/>
      <c r="F15" s="1137"/>
      <c r="G15" s="1136"/>
    </row>
    <row r="16" spans="1:7" ht="15" customHeight="1">
      <c r="A16" s="511"/>
      <c r="B16" s="509"/>
      <c r="C16" s="1135"/>
      <c r="D16" s="1135"/>
      <c r="E16" s="1137"/>
      <c r="F16" s="1137"/>
      <c r="G16" s="1136"/>
    </row>
    <row r="17" spans="1:7" ht="15" customHeight="1">
      <c r="A17" s="511"/>
      <c r="B17" s="509"/>
      <c r="C17" s="1135"/>
      <c r="D17" s="1135"/>
      <c r="E17" s="1137"/>
      <c r="F17" s="1137"/>
      <c r="G17" s="1136"/>
    </row>
    <row r="18" spans="1:7" ht="15" customHeight="1">
      <c r="A18" s="511"/>
      <c r="B18" s="509"/>
      <c r="C18" s="1135"/>
      <c r="D18" s="1135"/>
      <c r="E18" s="1137"/>
      <c r="F18" s="1137"/>
      <c r="G18" s="1136"/>
    </row>
    <row r="19" spans="1:7" ht="15" customHeight="1">
      <c r="A19" s="511"/>
      <c r="B19" s="509"/>
      <c r="C19" s="1135"/>
      <c r="D19" s="1135"/>
      <c r="E19" s="1137"/>
      <c r="F19" s="1137"/>
      <c r="G19" s="1136"/>
    </row>
    <row r="20" spans="1:7" ht="15" customHeight="1">
      <c r="A20" s="511"/>
      <c r="B20" s="509"/>
      <c r="C20" s="1135"/>
      <c r="D20" s="1135"/>
      <c r="E20" s="1137"/>
      <c r="F20" s="1137"/>
      <c r="G20" s="1136"/>
    </row>
    <row r="21" spans="1:7" ht="15" customHeight="1">
      <c r="A21" s="511"/>
      <c r="B21" s="509"/>
      <c r="C21" s="1135"/>
      <c r="D21" s="1135"/>
      <c r="E21" s="1137"/>
      <c r="F21" s="1137"/>
      <c r="G21" s="1136"/>
    </row>
    <row r="22" spans="1:7" ht="15" customHeight="1">
      <c r="A22" s="511"/>
      <c r="B22" s="509"/>
      <c r="C22" s="1135"/>
      <c r="D22" s="1135"/>
      <c r="E22" s="1137"/>
      <c r="F22" s="1137"/>
      <c r="G22" s="1136"/>
    </row>
    <row r="23" spans="1:7" ht="15" customHeight="1">
      <c r="A23" s="511"/>
      <c r="B23" s="509"/>
      <c r="C23" s="1135"/>
      <c r="D23" s="1135"/>
      <c r="E23" s="1137"/>
      <c r="F23" s="1137"/>
      <c r="G23" s="1136"/>
    </row>
    <row r="24" spans="1:7" ht="15" customHeight="1">
      <c r="A24" s="511"/>
      <c r="B24" s="509"/>
      <c r="C24" s="1135"/>
      <c r="D24" s="1135"/>
      <c r="E24" s="1137"/>
      <c r="F24" s="1137"/>
      <c r="G24" s="1136"/>
    </row>
    <row r="25" spans="1:7" ht="15" customHeight="1">
      <c r="A25" s="511"/>
      <c r="B25" s="509"/>
      <c r="C25" s="1135"/>
      <c r="D25" s="1135"/>
      <c r="E25" s="1137"/>
      <c r="F25" s="1137"/>
      <c r="G25" s="1136"/>
    </row>
    <row r="26" spans="1:7" ht="15" customHeight="1">
      <c r="A26" s="511"/>
      <c r="B26" s="509"/>
      <c r="C26" s="1135"/>
      <c r="D26" s="1135"/>
      <c r="E26" s="1137"/>
      <c r="F26" s="1137"/>
      <c r="G26" s="1136"/>
    </row>
    <row r="27" spans="1:7" ht="15" customHeight="1">
      <c r="A27" s="511"/>
      <c r="B27" s="509"/>
      <c r="C27" s="1135"/>
      <c r="D27" s="1135"/>
      <c r="E27" s="1137"/>
      <c r="F27" s="1137"/>
      <c r="G27" s="1136"/>
    </row>
    <row r="28" spans="1:7" ht="15" customHeight="1">
      <c r="A28" s="511"/>
      <c r="B28" s="509"/>
      <c r="C28" s="1135"/>
      <c r="D28" s="1135"/>
      <c r="E28" s="1137"/>
      <c r="F28" s="1137"/>
      <c r="G28" s="1136"/>
    </row>
    <row r="29" spans="1:7" ht="15" customHeight="1">
      <c r="A29" s="511"/>
      <c r="B29" s="509"/>
      <c r="C29" s="1135"/>
      <c r="D29" s="1135"/>
      <c r="E29" s="1137"/>
      <c r="F29" s="1137"/>
      <c r="G29" s="1136"/>
    </row>
    <row r="30" spans="1:7" ht="15" customHeight="1">
      <c r="A30" s="511"/>
      <c r="B30" s="509"/>
      <c r="C30" s="1135"/>
      <c r="D30" s="1135"/>
      <c r="E30" s="1137"/>
      <c r="F30" s="1137"/>
      <c r="G30" s="1136"/>
    </row>
    <row r="31" spans="1:7" ht="15" customHeight="1">
      <c r="A31" s="511"/>
      <c r="B31" s="509"/>
      <c r="C31" s="512"/>
      <c r="D31" s="1135"/>
      <c r="E31" s="1137"/>
      <c r="F31" s="1137"/>
      <c r="G31" s="1136"/>
    </row>
    <row r="32" spans="1:7" ht="15" customHeight="1">
      <c r="A32" s="511"/>
      <c r="B32" s="509"/>
      <c r="C32" s="512"/>
      <c r="D32" s="1135"/>
      <c r="E32" s="1137"/>
      <c r="F32" s="1137"/>
      <c r="G32" s="1136"/>
    </row>
    <row r="33" spans="1:7" ht="15" customHeight="1">
      <c r="A33" s="511"/>
      <c r="B33" s="509"/>
      <c r="C33" s="512"/>
      <c r="D33" s="1137"/>
      <c r="E33" s="512"/>
      <c r="F33" s="512"/>
      <c r="G33" s="847"/>
    </row>
    <row r="34" spans="1:7" ht="15" customHeight="1">
      <c r="A34" s="511"/>
      <c r="B34" s="509"/>
      <c r="C34" s="512"/>
      <c r="D34" s="1137"/>
      <c r="E34" s="512"/>
      <c r="F34" s="512"/>
      <c r="G34" s="847"/>
    </row>
    <row r="35" spans="1:7" ht="15" customHeight="1">
      <c r="A35" s="511"/>
      <c r="B35" s="509"/>
      <c r="C35" s="512"/>
      <c r="D35" s="1137"/>
      <c r="E35" s="512"/>
      <c r="F35" s="512"/>
      <c r="G35" s="847"/>
    </row>
    <row r="36" spans="1:7" ht="15" customHeight="1">
      <c r="A36" s="511"/>
      <c r="B36" s="509"/>
      <c r="C36" s="512"/>
      <c r="D36" s="1137"/>
      <c r="E36" s="512"/>
      <c r="F36" s="512"/>
      <c r="G36" s="847"/>
    </row>
    <row r="37" spans="1:7" ht="15" customHeight="1">
      <c r="A37" s="511"/>
      <c r="B37" s="509"/>
      <c r="C37" s="510"/>
      <c r="D37" s="1135"/>
      <c r="E37" s="514"/>
      <c r="F37" s="514"/>
      <c r="G37" s="848"/>
    </row>
    <row r="38" spans="1:7" ht="15" customHeight="1">
      <c r="A38" s="511"/>
      <c r="B38" s="509"/>
      <c r="C38" s="512"/>
      <c r="D38" s="1135"/>
      <c r="E38" s="1137"/>
      <c r="F38" s="1137"/>
      <c r="G38" s="1136"/>
    </row>
    <row r="39" spans="1:7" ht="15" customHeight="1">
      <c r="A39" s="511"/>
      <c r="B39" s="509"/>
      <c r="C39" s="512"/>
      <c r="D39" s="1137"/>
      <c r="E39" s="512"/>
      <c r="F39" s="512"/>
      <c r="G39" s="847"/>
    </row>
    <row r="40" spans="1:7" ht="15" customHeight="1">
      <c r="A40" s="511"/>
      <c r="B40" s="509"/>
      <c r="C40" s="512"/>
      <c r="D40" s="1137"/>
      <c r="E40" s="512"/>
      <c r="F40" s="512"/>
      <c r="G40" s="847"/>
    </row>
    <row r="41" spans="1:7" ht="15" customHeight="1">
      <c r="A41" s="511"/>
      <c r="B41" s="509"/>
      <c r="C41" s="515"/>
      <c r="D41" s="1137"/>
      <c r="E41" s="512"/>
      <c r="F41" s="512"/>
      <c r="G41" s="847"/>
    </row>
    <row r="42" spans="1:7" ht="15" customHeight="1">
      <c r="A42" s="511"/>
      <c r="C42" s="515"/>
      <c r="D42" s="1137"/>
      <c r="E42" s="1135"/>
      <c r="F42" s="1135"/>
      <c r="G42" s="1138"/>
    </row>
    <row r="43" spans="1:7" ht="15" customHeight="1">
      <c r="A43" s="511"/>
      <c r="C43" s="515"/>
      <c r="D43" s="1137"/>
      <c r="E43" s="1135"/>
      <c r="F43" s="1135"/>
      <c r="G43" s="1138"/>
    </row>
    <row r="44" spans="1:7" ht="15" customHeight="1">
      <c r="A44" s="511"/>
      <c r="C44" s="515"/>
      <c r="D44" s="1137"/>
      <c r="E44" s="1135"/>
      <c r="F44" s="1135"/>
      <c r="G44" s="1138"/>
    </row>
    <row r="45" spans="1:7" ht="15" customHeight="1">
      <c r="A45" s="511"/>
      <c r="C45" s="515"/>
      <c r="D45" s="1137"/>
      <c r="E45" s="1135"/>
      <c r="F45" s="1135"/>
      <c r="G45" s="1138"/>
    </row>
    <row r="46" spans="1:7">
      <c r="A46" s="516"/>
      <c r="B46" s="783"/>
      <c r="C46" s="783"/>
      <c r="D46" s="783"/>
      <c r="E46" s="783"/>
      <c r="F46" s="783"/>
      <c r="G46" s="517"/>
    </row>
  </sheetData>
  <sheetProtection formatColumns="0" formatRows="0"/>
  <mergeCells count="1">
    <mergeCell ref="A3:E3"/>
  </mergeCells>
  <conditionalFormatting sqref="D7 C8:D9 D10 C11:D12 C13:C32 C33:D36 C38 C39:D45">
    <cfRule type="expression" dxfId="12" priority="2">
      <formula>#REF!="Y"</formula>
    </cfRule>
  </conditionalFormatting>
  <conditionalFormatting sqref="E13:G32 E37:G38">
    <cfRule type="expression" dxfId="11" priority="1">
      <formula>#REF!="Y"</formula>
    </cfRule>
  </conditionalFormatting>
  <pageMargins left="0.70866141732283472" right="0.70866141732283472" top="0.74803149606299213" bottom="0.74803149606299213" header="0.31496062992125984" footer="0.31496062992125984"/>
  <pageSetup paperSize="9" scale="6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pageSetUpPr fitToPage="1"/>
  </sheetPr>
  <dimension ref="B2:F29"/>
  <sheetViews>
    <sheetView showGridLines="0" view="pageBreakPreview" zoomScale="108" zoomScaleNormal="100" zoomScaleSheetLayoutView="100" workbookViewId="0">
      <selection activeCell="F38" sqref="F38"/>
    </sheetView>
  </sheetViews>
  <sheetFormatPr defaultRowHeight="12.75"/>
  <cols>
    <col min="2" max="2" width="4.5703125" customWidth="1"/>
    <col min="3" max="3" width="8" customWidth="1"/>
    <col min="4" max="4" width="70" customWidth="1"/>
    <col min="5" max="5" width="20.5703125" customWidth="1"/>
    <col min="6" max="6" width="2.140625" customWidth="1"/>
  </cols>
  <sheetData>
    <row r="2" spans="2:6" ht="28.5" customHeight="1">
      <c r="B2" s="1139"/>
      <c r="C2" s="728" t="s">
        <v>52</v>
      </c>
      <c r="D2" s="729"/>
      <c r="E2" s="729"/>
      <c r="F2" s="849"/>
    </row>
    <row r="3" spans="2:6" ht="18.75">
      <c r="B3" s="645"/>
      <c r="C3" s="87" t="s">
        <v>53</v>
      </c>
      <c r="D3" s="88"/>
      <c r="E3" s="6"/>
      <c r="F3" s="850"/>
    </row>
    <row r="4" spans="2:6">
      <c r="B4" s="645"/>
      <c r="C4" s="6"/>
      <c r="D4" s="6"/>
      <c r="E4" s="6"/>
      <c r="F4" s="850"/>
    </row>
    <row r="5" spans="2:6" ht="15">
      <c r="B5" s="645"/>
      <c r="C5" s="205" t="s">
        <v>54</v>
      </c>
      <c r="D5" s="1034"/>
      <c r="E5" s="1035"/>
      <c r="F5" s="850"/>
    </row>
    <row r="6" spans="2:6" ht="15">
      <c r="B6" s="645"/>
      <c r="C6" s="6"/>
      <c r="D6" s="364" t="s">
        <v>55</v>
      </c>
      <c r="E6" s="1036" t="s">
        <v>56</v>
      </c>
      <c r="F6" s="850"/>
    </row>
    <row r="7" spans="2:6" ht="15">
      <c r="B7" s="645"/>
      <c r="C7" s="6"/>
      <c r="D7" s="364" t="s">
        <v>57</v>
      </c>
      <c r="E7" s="1036" t="s">
        <v>56</v>
      </c>
      <c r="F7" s="850"/>
    </row>
    <row r="8" spans="2:6" ht="15.75" customHeight="1">
      <c r="B8" s="651"/>
      <c r="C8" s="205" t="s">
        <v>58</v>
      </c>
      <c r="D8" s="202"/>
      <c r="E8" s="1035"/>
      <c r="F8" s="850"/>
    </row>
    <row r="9" spans="2:6" ht="15">
      <c r="B9" s="651"/>
      <c r="C9" s="1039" t="s">
        <v>0</v>
      </c>
      <c r="D9" s="364" t="s">
        <v>59</v>
      </c>
      <c r="E9" s="6"/>
      <c r="F9" s="850"/>
    </row>
    <row r="10" spans="2:6" ht="15">
      <c r="B10" s="651"/>
      <c r="C10" s="1039" t="s">
        <v>6</v>
      </c>
      <c r="D10" s="365" t="s">
        <v>60</v>
      </c>
      <c r="E10" s="6"/>
      <c r="F10" s="850"/>
    </row>
    <row r="11" spans="2:6" ht="15">
      <c r="B11" s="651"/>
      <c r="C11" s="1039" t="s">
        <v>9</v>
      </c>
      <c r="D11" s="365" t="s">
        <v>61</v>
      </c>
      <c r="E11" s="6"/>
      <c r="F11" s="850"/>
    </row>
    <row r="12" spans="2:6" ht="15">
      <c r="B12" s="362"/>
      <c r="C12" s="1039" t="s">
        <v>11</v>
      </c>
      <c r="D12" s="364" t="s">
        <v>62</v>
      </c>
      <c r="F12" s="850"/>
    </row>
    <row r="13" spans="2:6" ht="15">
      <c r="B13" s="362"/>
      <c r="C13" s="1039" t="s">
        <v>12</v>
      </c>
      <c r="D13" s="364" t="s">
        <v>63</v>
      </c>
      <c r="F13" s="850"/>
    </row>
    <row r="14" spans="2:6" ht="15">
      <c r="B14" s="362"/>
      <c r="C14" s="1039" t="s">
        <v>14</v>
      </c>
      <c r="D14" s="365" t="s">
        <v>64</v>
      </c>
      <c r="F14" s="850"/>
    </row>
    <row r="15" spans="2:6" ht="15">
      <c r="B15" s="362"/>
      <c r="C15" s="1039" t="s">
        <v>15</v>
      </c>
      <c r="D15" s="365" t="s">
        <v>65</v>
      </c>
      <c r="E15" t="s">
        <v>56</v>
      </c>
      <c r="F15" s="850"/>
    </row>
    <row r="16" spans="2:6" ht="15">
      <c r="B16" s="362"/>
      <c r="C16" s="1039" t="s">
        <v>17</v>
      </c>
      <c r="D16" s="365" t="s">
        <v>66</v>
      </c>
      <c r="E16" t="s">
        <v>56</v>
      </c>
      <c r="F16" s="850"/>
    </row>
    <row r="17" spans="2:6" ht="15">
      <c r="B17" s="362"/>
      <c r="C17" s="1039" t="s">
        <v>18</v>
      </c>
      <c r="D17" s="365" t="s">
        <v>67</v>
      </c>
      <c r="E17" t="s">
        <v>56</v>
      </c>
      <c r="F17" s="850"/>
    </row>
    <row r="18" spans="2:6" ht="15">
      <c r="B18" s="362"/>
      <c r="C18" s="1039" t="s">
        <v>19</v>
      </c>
      <c r="D18" s="365" t="s">
        <v>68</v>
      </c>
      <c r="E18" t="s">
        <v>56</v>
      </c>
      <c r="F18" s="850"/>
    </row>
    <row r="19" spans="2:6" ht="15">
      <c r="B19" s="362"/>
      <c r="C19" s="1039" t="s">
        <v>20</v>
      </c>
      <c r="D19" s="365" t="s">
        <v>69</v>
      </c>
      <c r="E19" t="s">
        <v>56</v>
      </c>
      <c r="F19" s="850"/>
    </row>
    <row r="20" spans="2:6" ht="15">
      <c r="B20" s="362"/>
      <c r="C20" s="1039" t="s">
        <v>23</v>
      </c>
      <c r="D20" s="365" t="s">
        <v>70</v>
      </c>
      <c r="E20" t="s">
        <v>56</v>
      </c>
      <c r="F20" s="850"/>
    </row>
    <row r="21" spans="2:6" ht="15">
      <c r="B21" s="362"/>
      <c r="C21" s="207" t="s">
        <v>71</v>
      </c>
      <c r="D21" s="203"/>
      <c r="E21" s="1035"/>
      <c r="F21" s="850"/>
    </row>
    <row r="22" spans="2:6" ht="15">
      <c r="B22" s="362"/>
      <c r="C22" s="1039" t="s">
        <v>25</v>
      </c>
      <c r="D22" s="364" t="s">
        <v>72</v>
      </c>
      <c r="F22" s="850"/>
    </row>
    <row r="23" spans="2:6" ht="15">
      <c r="B23" s="362"/>
      <c r="C23" s="1039" t="s">
        <v>30</v>
      </c>
      <c r="D23" s="364" t="s">
        <v>73</v>
      </c>
      <c r="F23" s="851"/>
    </row>
    <row r="24" spans="2:6" ht="15">
      <c r="B24" s="362"/>
      <c r="C24" s="1039" t="s">
        <v>34</v>
      </c>
      <c r="D24" s="365" t="s">
        <v>74</v>
      </c>
      <c r="F24" s="851"/>
    </row>
    <row r="25" spans="2:6" ht="15">
      <c r="B25" s="362"/>
      <c r="C25" s="1039" t="s">
        <v>36</v>
      </c>
      <c r="D25" s="364" t="s">
        <v>75</v>
      </c>
      <c r="F25" s="850"/>
    </row>
    <row r="26" spans="2:6" ht="15">
      <c r="B26" s="362"/>
      <c r="C26" s="1039" t="s">
        <v>39</v>
      </c>
      <c r="D26" s="364" t="s">
        <v>76</v>
      </c>
      <c r="F26" s="850"/>
    </row>
    <row r="27" spans="2:6" ht="15">
      <c r="B27" s="362"/>
      <c r="C27" s="206" t="s">
        <v>41</v>
      </c>
      <c r="D27" s="204"/>
      <c r="E27" s="1035"/>
      <c r="F27" s="850"/>
    </row>
    <row r="28" spans="2:6" ht="15">
      <c r="B28" s="362"/>
      <c r="C28" s="1039" t="s">
        <v>40</v>
      </c>
      <c r="D28" s="364" t="s">
        <v>41</v>
      </c>
      <c r="F28" s="850"/>
    </row>
    <row r="29" spans="2:6" ht="15">
      <c r="B29" s="93"/>
      <c r="C29" s="784"/>
      <c r="D29" s="785"/>
      <c r="E29" s="786"/>
      <c r="F29" s="3"/>
    </row>
  </sheetData>
  <sheetProtection formatColumns="0" formatRows="0"/>
  <phoneticPr fontId="21" type="noConversion"/>
  <hyperlinks>
    <hyperlink ref="C9" location="'F1. RAB'!A1" display="F1" xr:uid="{E7D63BC0-8243-4615-87AD-52A40D8BFD74}"/>
    <hyperlink ref="C10" location="F2.Opex!A1" display="F2" xr:uid="{642EE830-7AC2-4478-98CA-E0C4512E595B}"/>
    <hyperlink ref="C11" location="'F3. Base Capex'!A1" display="F3" xr:uid="{2D9326DE-9086-42DF-A1BC-B41E9986D749}"/>
    <hyperlink ref="C12" location="'F4. Actuals vs Forecasts'!A1" display="F4" xr:uid="{B1171A14-889B-4647-ADDE-9B5F12743F85}"/>
    <hyperlink ref="C13" location="'F5. Major Capex Projects'!A1" display="F5" xr:uid="{7E62D6C7-438A-415C-A772-E63E3C3A5CAD}"/>
    <hyperlink ref="C14" location="'F6. Revenues'!A1" display="F6" xr:uid="{8E86EC07-78F2-4891-9195-B44A51BB2AE5}"/>
    <hyperlink ref="C15" location="'TP1. ROI and profit'!A1" display="TP1" xr:uid="{EF9FAA68-7C3D-4317-84FC-1F53D46AED08}"/>
    <hyperlink ref="C16" location="'TP2. Major project costs'!A1" display="TP2" xr:uid="{88D5FD01-891D-4A36-90AA-2884AA611AC7}"/>
    <hyperlink ref="C17" location="'TP3. Major project timing'!A1" display="TP3" xr:uid="{453ACEA3-4CF9-432C-90A8-4C8007EA3F94}"/>
    <hyperlink ref="C18" location="'TP4. Project close-out reports'!A1" display="TP4" xr:uid="{4D8DA658-1370-4708-A6F1-D6EE0382DA00}"/>
    <hyperlink ref="C19" location="'TP5. Related party transactions'!A1" display="TP5" xr:uid="{A45CB513-9FC5-4CB5-A3AA-B11B36A24844}"/>
    <hyperlink ref="C20" location="'TP6. Investment contracts'!A1" display="TP6" xr:uid="{7505EC28-28DC-4E1F-B1E5-1C10BEE82B28}"/>
    <hyperlink ref="C22" location="'G1. System Statistics '!A1" display="G1" xr:uid="{56E5ECB4-B1AF-431B-BB83-30E196FCD31B}"/>
    <hyperlink ref="C23" location="'G2. Grid Demand and Injection'!A1" display="G2" xr:uid="{F7944A91-2A0F-47CC-8554-4F690E9D9C54}"/>
    <hyperlink ref="C24" location="'G3. GXP Capacity and Demand'!A1" display="G3" xr:uid="{FFB8D34A-161D-4984-9801-D0E94C4709BC}"/>
    <hyperlink ref="C25" location="'G4. Quality Grid Outputs'!A1" display="G4" xr:uid="{8206AD56-3CCD-4C72-A67B-F852128FE1E2}"/>
    <hyperlink ref="C26" location="'G5. Quality interconnection '!A1" display="G5" xr:uid="{73DBB5D6-129B-4D32-B799-B3C428F2F211}"/>
    <hyperlink ref="C28" location="'SO1. System Operator'!A1" display="SO1." xr:uid="{33A61BA7-ECB6-4F97-A5AC-7CAA89A0AAC7}"/>
  </hyperlinks>
  <pageMargins left="1.1023622047244095" right="0.70866141732283472" top="1.1417322834645669" bottom="0.74803149606299213" header="0.31496062992125984" footer="0.31496062992125984"/>
  <pageSetup paperSize="9" scale="8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528F-CCB0-4999-BB72-F568A0E06913}">
  <sheetPr>
    <tabColor theme="7" tint="0.59999389629810485"/>
    <pageSetUpPr fitToPage="1"/>
  </sheetPr>
  <dimension ref="A1:U54"/>
  <sheetViews>
    <sheetView showGridLines="0" view="pageBreakPreview" zoomScale="90" zoomScaleNormal="100" workbookViewId="0">
      <pane ySplit="4" topLeftCell="A18" activePane="bottomLeft" state="frozen"/>
      <selection activeCell="H22" sqref="H22"/>
      <selection pane="bottomLeft" activeCell="A3" sqref="A3:E3"/>
    </sheetView>
  </sheetViews>
  <sheetFormatPr defaultColWidth="9.140625" defaultRowHeight="12.75"/>
  <cols>
    <col min="1" max="1" width="4.42578125" style="502" customWidth="1"/>
    <col min="2" max="2" width="3.140625" style="502" customWidth="1"/>
    <col min="3" max="3" width="6.140625" style="502" customWidth="1"/>
    <col min="4" max="4" width="45.42578125" style="502" customWidth="1"/>
    <col min="5" max="5" width="40.140625" style="502" customWidth="1"/>
    <col min="6" max="6" width="2.5703125" style="502" customWidth="1"/>
    <col min="7" max="7" width="3.140625" style="502" customWidth="1"/>
    <col min="8" max="8" width="6.140625" style="502" customWidth="1"/>
    <col min="9" max="9" width="45.42578125" style="502" customWidth="1"/>
    <col min="10" max="10" width="40.140625" style="502" customWidth="1"/>
    <col min="11" max="11" width="2.5703125" style="502" customWidth="1"/>
    <col min="12" max="12" width="3.140625" style="502" customWidth="1"/>
    <col min="13" max="13" width="6.140625" style="502" customWidth="1"/>
    <col min="14" max="14" width="45.42578125" style="502" customWidth="1"/>
    <col min="15" max="15" width="40.140625" style="502" customWidth="1"/>
    <col min="16" max="16" width="2.5703125" style="502" customWidth="1"/>
    <col min="17" max="17" width="3.140625" style="502" customWidth="1"/>
    <col min="18" max="18" width="6.140625" style="502" customWidth="1"/>
    <col min="19" max="19" width="45.42578125" style="502" customWidth="1"/>
    <col min="20" max="20" width="40.140625" style="502" customWidth="1"/>
    <col min="21" max="21" width="2.5703125" style="502" customWidth="1"/>
    <col min="22" max="16384" width="9.140625" style="502"/>
  </cols>
  <sheetData>
    <row r="1" spans="1:21" ht="15" customHeight="1">
      <c r="A1" s="1133"/>
      <c r="B1" s="727"/>
      <c r="C1" s="727"/>
      <c r="D1" s="727"/>
      <c r="E1" s="727"/>
      <c r="F1" s="842"/>
      <c r="G1" s="727"/>
      <c r="H1" s="727"/>
      <c r="I1" s="727"/>
      <c r="J1" s="727"/>
      <c r="K1" s="842"/>
      <c r="L1" s="727"/>
      <c r="M1" s="727"/>
      <c r="N1" s="727"/>
      <c r="O1" s="727"/>
      <c r="P1" s="842"/>
      <c r="Q1" s="727"/>
      <c r="R1" s="727"/>
      <c r="S1" s="727"/>
      <c r="T1" s="727"/>
      <c r="U1" s="842"/>
    </row>
    <row r="2" spans="1:21" ht="20.25" customHeight="1">
      <c r="A2" s="503" t="s">
        <v>3218</v>
      </c>
      <c r="B2" s="504"/>
      <c r="C2" s="505"/>
      <c r="D2" s="505"/>
      <c r="E2" s="505"/>
      <c r="F2" s="843"/>
      <c r="G2" s="518"/>
      <c r="H2" s="519"/>
      <c r="I2" s="519"/>
      <c r="J2" s="519"/>
      <c r="K2" s="852"/>
      <c r="L2" s="518"/>
      <c r="M2" s="519"/>
      <c r="N2" s="519"/>
      <c r="O2" s="519"/>
      <c r="P2" s="852"/>
      <c r="Q2" s="518"/>
      <c r="R2" s="519"/>
      <c r="S2" s="519"/>
      <c r="T2" s="519"/>
      <c r="U2" s="852"/>
    </row>
    <row r="3" spans="1:21" ht="18" customHeight="1">
      <c r="A3" s="1503"/>
      <c r="B3" s="1504"/>
      <c r="C3" s="1504"/>
      <c r="D3" s="1504"/>
      <c r="E3" s="1504"/>
      <c r="F3" s="844"/>
      <c r="G3" s="520"/>
      <c r="H3" s="520"/>
      <c r="I3" s="520"/>
      <c r="J3" s="520"/>
      <c r="K3" s="853"/>
      <c r="L3" s="520"/>
      <c r="M3" s="520"/>
      <c r="N3" s="520"/>
      <c r="O3" s="520"/>
      <c r="P3" s="853"/>
      <c r="Q3" s="520"/>
      <c r="R3" s="520"/>
      <c r="S3" s="520"/>
      <c r="T3" s="520"/>
      <c r="U3" s="853"/>
    </row>
    <row r="4" spans="1:21" ht="15" customHeight="1">
      <c r="A4" s="507" t="s">
        <v>87</v>
      </c>
      <c r="B4" s="781"/>
      <c r="C4" s="781"/>
      <c r="D4" s="782"/>
      <c r="E4" s="782"/>
      <c r="F4" s="508"/>
      <c r="G4" s="781"/>
      <c r="H4" s="781"/>
      <c r="I4" s="782"/>
      <c r="J4" s="782"/>
      <c r="K4" s="508"/>
      <c r="L4" s="781"/>
      <c r="M4" s="781"/>
      <c r="N4" s="782"/>
      <c r="O4" s="782"/>
      <c r="P4" s="508"/>
      <c r="Q4" s="781"/>
      <c r="R4" s="781"/>
      <c r="S4" s="782"/>
      <c r="T4" s="782"/>
      <c r="U4" s="508"/>
    </row>
    <row r="5" spans="1:21" ht="15" customHeight="1">
      <c r="A5" s="521"/>
      <c r="B5" s="509"/>
      <c r="C5" s="510"/>
      <c r="D5" s="509"/>
      <c r="E5" s="509"/>
      <c r="F5" s="846"/>
      <c r="G5" s="509"/>
      <c r="H5" s="510"/>
      <c r="I5" s="509"/>
      <c r="J5" s="509"/>
      <c r="K5" s="846"/>
      <c r="L5" s="509"/>
      <c r="M5" s="510"/>
      <c r="N5" s="509"/>
      <c r="O5" s="509"/>
      <c r="P5" s="846"/>
      <c r="Q5" s="509"/>
      <c r="R5" s="510"/>
      <c r="S5" s="509"/>
      <c r="T5" s="509"/>
      <c r="U5" s="846"/>
    </row>
    <row r="6" spans="1:21" ht="15" customHeight="1">
      <c r="A6" s="521"/>
      <c r="B6" s="509"/>
      <c r="C6" s="510"/>
      <c r="D6" s="509"/>
      <c r="E6" s="509"/>
      <c r="F6" s="846"/>
      <c r="G6" s="509"/>
      <c r="H6" s="510"/>
      <c r="I6" s="509"/>
      <c r="J6" s="509"/>
      <c r="K6" s="846"/>
      <c r="L6" s="509"/>
      <c r="M6" s="510"/>
      <c r="N6" s="509"/>
      <c r="O6" s="509"/>
      <c r="P6" s="846"/>
      <c r="Q6" s="509"/>
      <c r="R6" s="510"/>
      <c r="S6" s="509"/>
      <c r="T6" s="509"/>
      <c r="U6" s="846"/>
    </row>
    <row r="7" spans="1:21" ht="15" customHeight="1">
      <c r="A7" s="521"/>
      <c r="B7" s="509"/>
      <c r="C7" s="510"/>
      <c r="D7" s="1137"/>
      <c r="E7" s="512"/>
      <c r="F7" s="846"/>
      <c r="G7" s="509"/>
      <c r="H7" s="510"/>
      <c r="I7" s="1137"/>
      <c r="J7" s="512"/>
      <c r="K7" s="846"/>
      <c r="L7" s="509"/>
      <c r="M7" s="510"/>
      <c r="N7" s="1137"/>
      <c r="O7" s="512"/>
      <c r="P7" s="846"/>
      <c r="Q7" s="509"/>
      <c r="R7" s="510"/>
      <c r="S7" s="1137"/>
      <c r="T7" s="512"/>
      <c r="U7" s="846"/>
    </row>
    <row r="8" spans="1:21" ht="15" customHeight="1">
      <c r="A8" s="521"/>
      <c r="B8" s="509"/>
      <c r="C8" s="1135"/>
      <c r="D8" s="973"/>
      <c r="E8" s="512"/>
      <c r="F8" s="846"/>
      <c r="G8" s="509"/>
      <c r="H8" s="1135"/>
      <c r="I8" s="1137"/>
      <c r="J8" s="512"/>
      <c r="K8" s="846"/>
      <c r="L8" s="509"/>
      <c r="M8" s="1135"/>
      <c r="N8" s="1137"/>
      <c r="O8" s="512"/>
      <c r="P8" s="846"/>
      <c r="Q8" s="509"/>
      <c r="R8" s="1135"/>
      <c r="S8" s="1137"/>
      <c r="T8" s="512"/>
      <c r="U8" s="846"/>
    </row>
    <row r="9" spans="1:21" ht="15" customHeight="1">
      <c r="A9" s="521"/>
      <c r="B9" s="509"/>
      <c r="C9" s="1135"/>
      <c r="D9" s="1140"/>
      <c r="E9" s="512"/>
      <c r="F9" s="846"/>
      <c r="G9" s="509"/>
      <c r="H9" s="1135"/>
      <c r="I9" s="1137"/>
      <c r="J9" s="512"/>
      <c r="K9" s="846"/>
      <c r="L9" s="509"/>
      <c r="M9" s="1135"/>
      <c r="N9" s="1137"/>
      <c r="O9" s="512"/>
      <c r="P9" s="846"/>
      <c r="Q9" s="509"/>
      <c r="R9" s="1135"/>
      <c r="S9" s="1137"/>
      <c r="T9" s="512"/>
      <c r="U9" s="846"/>
    </row>
    <row r="10" spans="1:21" ht="15" customHeight="1">
      <c r="A10" s="521"/>
      <c r="B10" s="509"/>
      <c r="C10" s="510"/>
      <c r="D10" s="1140"/>
      <c r="E10" s="512"/>
      <c r="F10" s="846"/>
      <c r="G10" s="509"/>
      <c r="H10" s="510"/>
      <c r="I10" s="1137"/>
      <c r="J10" s="512"/>
      <c r="K10" s="846"/>
      <c r="L10" s="509"/>
      <c r="M10" s="510"/>
      <c r="N10" s="1137"/>
      <c r="O10" s="512"/>
      <c r="P10" s="846"/>
      <c r="Q10" s="509"/>
      <c r="R10" s="510"/>
      <c r="S10" s="1137"/>
      <c r="T10" s="512"/>
      <c r="U10" s="846"/>
    </row>
    <row r="11" spans="1:21" ht="15" customHeight="1">
      <c r="A11" s="521"/>
      <c r="B11" s="509"/>
      <c r="C11" s="512"/>
      <c r="D11" s="1137"/>
      <c r="E11" s="512"/>
      <c r="F11" s="846"/>
      <c r="G11" s="509"/>
      <c r="H11" s="512"/>
      <c r="I11" s="1137"/>
      <c r="J11" s="512"/>
      <c r="K11" s="846"/>
      <c r="L11" s="509"/>
      <c r="M11" s="512"/>
      <c r="N11" s="1137"/>
      <c r="O11" s="512"/>
      <c r="P11" s="846"/>
      <c r="Q11" s="509"/>
      <c r="R11" s="512"/>
      <c r="S11" s="1137"/>
      <c r="T11" s="512"/>
      <c r="U11" s="846"/>
    </row>
    <row r="12" spans="1:21" ht="15" customHeight="1">
      <c r="A12" s="521"/>
      <c r="B12" s="509"/>
      <c r="C12" s="512"/>
      <c r="D12" s="1137"/>
      <c r="E12" s="512"/>
      <c r="F12" s="846"/>
      <c r="G12" s="509"/>
      <c r="H12" s="512"/>
      <c r="I12" s="1137"/>
      <c r="J12" s="512"/>
      <c r="K12" s="846"/>
      <c r="L12" s="509"/>
      <c r="M12" s="512"/>
      <c r="N12" s="1137"/>
      <c r="O12" s="512"/>
      <c r="P12" s="846"/>
      <c r="Q12" s="509"/>
      <c r="R12" s="512"/>
      <c r="S12" s="1137"/>
      <c r="T12" s="512"/>
      <c r="U12" s="846"/>
    </row>
    <row r="13" spans="1:21" ht="15" customHeight="1">
      <c r="A13" s="521"/>
      <c r="B13" s="509"/>
      <c r="C13" s="513"/>
      <c r="D13" s="1135"/>
      <c r="E13" s="514"/>
      <c r="F13" s="846"/>
      <c r="G13" s="509"/>
      <c r="H13" s="513"/>
      <c r="I13" s="1135"/>
      <c r="J13" s="514"/>
      <c r="K13" s="846"/>
      <c r="L13" s="509"/>
      <c r="M13" s="513"/>
      <c r="N13" s="1135"/>
      <c r="O13" s="514"/>
      <c r="P13" s="846"/>
      <c r="Q13" s="509"/>
      <c r="R13" s="513"/>
      <c r="S13" s="1135"/>
      <c r="T13" s="514"/>
      <c r="U13" s="846"/>
    </row>
    <row r="14" spans="1:21" ht="15" customHeight="1">
      <c r="A14" s="521"/>
      <c r="B14" s="509"/>
      <c r="C14" s="1135"/>
      <c r="D14" s="1135"/>
      <c r="E14" s="1137"/>
      <c r="F14" s="846"/>
      <c r="G14" s="509"/>
      <c r="H14" s="1135"/>
      <c r="I14" s="1135"/>
      <c r="J14" s="1137"/>
      <c r="K14" s="846"/>
      <c r="L14" s="509"/>
      <c r="M14" s="1135"/>
      <c r="N14" s="1135"/>
      <c r="O14" s="1137"/>
      <c r="P14" s="846"/>
      <c r="Q14" s="509"/>
      <c r="R14" s="1135"/>
      <c r="S14" s="1135"/>
      <c r="T14" s="1137"/>
      <c r="U14" s="846"/>
    </row>
    <row r="15" spans="1:21" ht="15" customHeight="1">
      <c r="A15" s="521"/>
      <c r="B15" s="509"/>
      <c r="C15" s="1135"/>
      <c r="D15" s="1135"/>
      <c r="E15" s="1137"/>
      <c r="F15" s="846"/>
      <c r="G15" s="509"/>
      <c r="H15" s="1135"/>
      <c r="I15" s="1135"/>
      <c r="J15" s="1137"/>
      <c r="K15" s="846"/>
      <c r="L15" s="509"/>
      <c r="M15" s="1135"/>
      <c r="N15" s="1135"/>
      <c r="O15" s="1137"/>
      <c r="P15" s="846"/>
      <c r="Q15" s="509"/>
      <c r="R15" s="1135"/>
      <c r="S15" s="1135"/>
      <c r="T15" s="1137"/>
      <c r="U15" s="846"/>
    </row>
    <row r="16" spans="1:21" ht="15" customHeight="1">
      <c r="A16" s="521"/>
      <c r="B16" s="509"/>
      <c r="C16" s="1135"/>
      <c r="D16" s="1135"/>
      <c r="E16" s="1137"/>
      <c r="F16" s="846"/>
      <c r="G16" s="509"/>
      <c r="H16" s="1135"/>
      <c r="I16" s="1135"/>
      <c r="J16" s="1137"/>
      <c r="K16" s="846"/>
      <c r="L16" s="509"/>
      <c r="M16" s="1135"/>
      <c r="N16" s="1135"/>
      <c r="O16" s="1137"/>
      <c r="P16" s="846"/>
      <c r="Q16" s="509"/>
      <c r="R16" s="1135"/>
      <c r="S16" s="1135"/>
      <c r="T16" s="1137"/>
      <c r="U16" s="846"/>
    </row>
    <row r="17" spans="1:21" ht="15" customHeight="1">
      <c r="A17" s="521"/>
      <c r="B17" s="509"/>
      <c r="C17" s="1135"/>
      <c r="D17" s="1135"/>
      <c r="E17" s="1137"/>
      <c r="F17" s="846"/>
      <c r="G17" s="509"/>
      <c r="H17" s="1135"/>
      <c r="I17" s="1135"/>
      <c r="J17" s="1137"/>
      <c r="K17" s="846"/>
      <c r="L17" s="509"/>
      <c r="M17" s="1135"/>
      <c r="N17" s="1135"/>
      <c r="O17" s="1137"/>
      <c r="P17" s="846"/>
      <c r="Q17" s="509"/>
      <c r="R17" s="1135"/>
      <c r="S17" s="1135"/>
      <c r="T17" s="1137"/>
      <c r="U17" s="846"/>
    </row>
    <row r="18" spans="1:21" ht="15" customHeight="1">
      <c r="A18" s="521"/>
      <c r="B18" s="509"/>
      <c r="C18" s="1135"/>
      <c r="D18" s="1135"/>
      <c r="E18" s="1137"/>
      <c r="F18" s="846"/>
      <c r="G18" s="509"/>
      <c r="H18" s="1135"/>
      <c r="I18" s="1135"/>
      <c r="J18" s="1137"/>
      <c r="K18" s="846"/>
      <c r="L18" s="509"/>
      <c r="M18" s="1135"/>
      <c r="N18" s="1135"/>
      <c r="O18" s="1137"/>
      <c r="P18" s="846"/>
      <c r="Q18" s="509"/>
      <c r="R18" s="1135"/>
      <c r="S18" s="1135"/>
      <c r="T18" s="1137"/>
      <c r="U18" s="846"/>
    </row>
    <row r="19" spans="1:21" ht="15" customHeight="1">
      <c r="A19" s="521"/>
      <c r="B19" s="509"/>
      <c r="C19" s="1135"/>
      <c r="D19" s="1135"/>
      <c r="E19" s="1137"/>
      <c r="F19" s="846"/>
      <c r="G19" s="509"/>
      <c r="H19" s="1135"/>
      <c r="I19" s="1135"/>
      <c r="J19" s="1137"/>
      <c r="K19" s="846"/>
      <c r="L19" s="509"/>
      <c r="M19" s="1135"/>
      <c r="N19" s="1135"/>
      <c r="O19" s="1137"/>
      <c r="P19" s="846"/>
      <c r="Q19" s="509"/>
      <c r="R19" s="1135"/>
      <c r="S19" s="1135"/>
      <c r="T19" s="1137"/>
      <c r="U19" s="846"/>
    </row>
    <row r="20" spans="1:21" ht="15" customHeight="1">
      <c r="A20" s="521"/>
      <c r="B20" s="509"/>
      <c r="C20" s="1135"/>
      <c r="D20" s="1135"/>
      <c r="E20" s="1137"/>
      <c r="F20" s="846"/>
      <c r="G20" s="509"/>
      <c r="H20" s="1135"/>
      <c r="I20" s="1135"/>
      <c r="J20" s="1137"/>
      <c r="K20" s="846"/>
      <c r="L20" s="509"/>
      <c r="M20" s="1135"/>
      <c r="N20" s="1135"/>
      <c r="O20" s="1137"/>
      <c r="P20" s="846"/>
      <c r="Q20" s="509"/>
      <c r="R20" s="1135"/>
      <c r="S20" s="1135"/>
      <c r="T20" s="1137"/>
      <c r="U20" s="846"/>
    </row>
    <row r="21" spans="1:21" ht="15" customHeight="1">
      <c r="A21" s="521"/>
      <c r="B21" s="509"/>
      <c r="C21" s="1135"/>
      <c r="D21" s="1135"/>
      <c r="E21" s="1137"/>
      <c r="F21" s="846"/>
      <c r="G21" s="509"/>
      <c r="H21" s="1135"/>
      <c r="I21" s="1135"/>
      <c r="J21" s="1137"/>
      <c r="K21" s="846"/>
      <c r="L21" s="509"/>
      <c r="M21" s="1135"/>
      <c r="N21" s="1135"/>
      <c r="O21" s="1137"/>
      <c r="P21" s="846"/>
      <c r="Q21" s="509"/>
      <c r="R21" s="1135"/>
      <c r="S21" s="1135"/>
      <c r="T21" s="1137"/>
      <c r="U21" s="846"/>
    </row>
    <row r="22" spans="1:21" ht="15" customHeight="1">
      <c r="A22" s="521"/>
      <c r="B22" s="509"/>
      <c r="C22" s="1135"/>
      <c r="D22" s="1135"/>
      <c r="E22" s="1137"/>
      <c r="F22" s="846"/>
      <c r="G22" s="509"/>
      <c r="H22" s="1135"/>
      <c r="I22" s="1135"/>
      <c r="J22" s="1137"/>
      <c r="K22" s="846"/>
      <c r="L22" s="509"/>
      <c r="M22" s="1135"/>
      <c r="N22" s="1135"/>
      <c r="O22" s="1137"/>
      <c r="P22" s="846"/>
      <c r="Q22" s="509"/>
      <c r="R22" s="1135"/>
      <c r="S22" s="1135"/>
      <c r="T22" s="1137"/>
      <c r="U22" s="846"/>
    </row>
    <row r="23" spans="1:21" ht="15" customHeight="1">
      <c r="A23" s="521"/>
      <c r="B23" s="509"/>
      <c r="C23" s="1135"/>
      <c r="D23" s="1135"/>
      <c r="E23" s="1137"/>
      <c r="F23" s="846"/>
      <c r="G23" s="509"/>
      <c r="H23" s="1135"/>
      <c r="I23" s="1135"/>
      <c r="J23" s="1137"/>
      <c r="K23" s="846"/>
      <c r="L23" s="509"/>
      <c r="M23" s="1135"/>
      <c r="N23" s="1135"/>
      <c r="O23" s="1137"/>
      <c r="P23" s="846"/>
      <c r="Q23" s="509"/>
      <c r="R23" s="1135"/>
      <c r="S23" s="1135"/>
      <c r="T23" s="1137"/>
      <c r="U23" s="846"/>
    </row>
    <row r="24" spans="1:21" ht="15" customHeight="1">
      <c r="A24" s="521"/>
      <c r="B24" s="509"/>
      <c r="C24" s="1135"/>
      <c r="D24" s="1135"/>
      <c r="E24" s="1137"/>
      <c r="F24" s="846"/>
      <c r="G24" s="509"/>
      <c r="H24" s="1135"/>
      <c r="I24" s="1135"/>
      <c r="J24" s="1137"/>
      <c r="K24" s="846"/>
      <c r="L24" s="509"/>
      <c r="M24" s="1135"/>
      <c r="N24" s="1135"/>
      <c r="O24" s="1137"/>
      <c r="P24" s="846"/>
      <c r="Q24" s="509"/>
      <c r="R24" s="1135"/>
      <c r="S24" s="1135"/>
      <c r="T24" s="1137"/>
      <c r="U24" s="846"/>
    </row>
    <row r="25" spans="1:21" ht="15" customHeight="1">
      <c r="A25" s="521"/>
      <c r="B25" s="509"/>
      <c r="C25" s="1135"/>
      <c r="D25" s="1135"/>
      <c r="E25" s="1137"/>
      <c r="F25" s="846"/>
      <c r="G25" s="509"/>
      <c r="H25" s="1135"/>
      <c r="I25" s="1135"/>
      <c r="J25" s="1137"/>
      <c r="K25" s="846"/>
      <c r="L25" s="509"/>
      <c r="M25" s="1135"/>
      <c r="N25" s="1135"/>
      <c r="O25" s="1137"/>
      <c r="P25" s="846"/>
      <c r="Q25" s="509"/>
      <c r="R25" s="1135"/>
      <c r="S25" s="1135"/>
      <c r="T25" s="1137"/>
      <c r="U25" s="846"/>
    </row>
    <row r="26" spans="1:21" ht="15" customHeight="1">
      <c r="A26" s="521"/>
      <c r="B26" s="509"/>
      <c r="C26" s="1135"/>
      <c r="D26" s="1135"/>
      <c r="E26" s="1137"/>
      <c r="F26" s="846"/>
      <c r="G26" s="509"/>
      <c r="H26" s="1135"/>
      <c r="I26" s="1135"/>
      <c r="J26" s="1137"/>
      <c r="K26" s="846"/>
      <c r="L26" s="509"/>
      <c r="M26" s="1135"/>
      <c r="N26" s="1135"/>
      <c r="O26" s="1137"/>
      <c r="P26" s="846"/>
      <c r="Q26" s="509"/>
      <c r="R26" s="1135"/>
      <c r="S26" s="1135"/>
      <c r="T26" s="1137"/>
      <c r="U26" s="846"/>
    </row>
    <row r="27" spans="1:21" ht="15" customHeight="1">
      <c r="A27" s="521"/>
      <c r="B27" s="509"/>
      <c r="C27" s="1135"/>
      <c r="D27" s="1135"/>
      <c r="E27" s="1137"/>
      <c r="F27" s="846"/>
      <c r="G27" s="509"/>
      <c r="H27" s="1135"/>
      <c r="I27" s="1135"/>
      <c r="J27" s="1137"/>
      <c r="K27" s="846"/>
      <c r="L27" s="509"/>
      <c r="M27" s="1135"/>
      <c r="N27" s="1135"/>
      <c r="O27" s="1137"/>
      <c r="P27" s="846"/>
      <c r="Q27" s="509"/>
      <c r="R27" s="1135"/>
      <c r="S27" s="1135"/>
      <c r="T27" s="1137"/>
      <c r="U27" s="846"/>
    </row>
    <row r="28" spans="1:21" ht="15" customHeight="1">
      <c r="A28" s="521"/>
      <c r="B28" s="509"/>
      <c r="C28" s="1135"/>
      <c r="D28" s="1135"/>
      <c r="E28" s="1137"/>
      <c r="F28" s="846"/>
      <c r="G28" s="509"/>
      <c r="H28" s="1135"/>
      <c r="I28" s="1135"/>
      <c r="J28" s="1137"/>
      <c r="K28" s="846"/>
      <c r="L28" s="509"/>
      <c r="M28" s="1135"/>
      <c r="N28" s="1135"/>
      <c r="O28" s="1137"/>
      <c r="P28" s="846"/>
      <c r="Q28" s="509"/>
      <c r="R28" s="1135"/>
      <c r="S28" s="1135"/>
      <c r="T28" s="1137"/>
      <c r="U28" s="846"/>
    </row>
    <row r="29" spans="1:21" ht="15" customHeight="1">
      <c r="A29" s="521"/>
      <c r="B29" s="509"/>
      <c r="C29" s="1135"/>
      <c r="D29" s="1135"/>
      <c r="E29" s="1137"/>
      <c r="F29" s="846"/>
      <c r="G29" s="509"/>
      <c r="H29" s="1135"/>
      <c r="I29" s="1135"/>
      <c r="J29" s="1137"/>
      <c r="K29" s="846"/>
      <c r="L29" s="509"/>
      <c r="M29" s="1135"/>
      <c r="N29" s="1135"/>
      <c r="O29" s="1137"/>
      <c r="P29" s="846"/>
      <c r="Q29" s="509"/>
      <c r="R29" s="1135"/>
      <c r="S29" s="1135"/>
      <c r="T29" s="1137"/>
      <c r="U29" s="846"/>
    </row>
    <row r="30" spans="1:21" ht="15" customHeight="1">
      <c r="A30" s="521"/>
      <c r="B30" s="509"/>
      <c r="C30" s="1135"/>
      <c r="D30" s="1135"/>
      <c r="E30" s="1137"/>
      <c r="F30" s="846"/>
      <c r="G30" s="509"/>
      <c r="H30" s="1135"/>
      <c r="I30" s="1135"/>
      <c r="J30" s="1137"/>
      <c r="K30" s="846"/>
      <c r="L30" s="509"/>
      <c r="M30" s="1135"/>
      <c r="N30" s="1135"/>
      <c r="O30" s="1137"/>
      <c r="P30" s="846"/>
      <c r="Q30" s="509"/>
      <c r="R30" s="1135"/>
      <c r="S30" s="1135"/>
      <c r="T30" s="1137"/>
      <c r="U30" s="846"/>
    </row>
    <row r="31" spans="1:21" ht="15" customHeight="1">
      <c r="A31" s="521"/>
      <c r="B31" s="509"/>
      <c r="C31" s="512"/>
      <c r="D31" s="1135"/>
      <c r="E31" s="1137"/>
      <c r="F31" s="846"/>
      <c r="G31" s="509"/>
      <c r="H31" s="512"/>
      <c r="I31" s="1135"/>
      <c r="J31" s="1137"/>
      <c r="K31" s="846"/>
      <c r="L31" s="509"/>
      <c r="M31" s="512"/>
      <c r="N31" s="1135"/>
      <c r="O31" s="1137"/>
      <c r="P31" s="846"/>
      <c r="Q31" s="509"/>
      <c r="R31" s="512"/>
      <c r="S31" s="1135"/>
      <c r="T31" s="1137"/>
      <c r="U31" s="846"/>
    </row>
    <row r="32" spans="1:21" ht="15" customHeight="1">
      <c r="A32" s="521"/>
      <c r="B32" s="509"/>
      <c r="C32" s="512"/>
      <c r="D32" s="1135"/>
      <c r="E32" s="1137"/>
      <c r="F32" s="846"/>
      <c r="G32" s="509"/>
      <c r="H32" s="512"/>
      <c r="I32" s="1135"/>
      <c r="J32" s="1137"/>
      <c r="K32" s="846"/>
      <c r="L32" s="509"/>
      <c r="M32" s="512"/>
      <c r="N32" s="1135"/>
      <c r="O32" s="1137"/>
      <c r="P32" s="846"/>
      <c r="Q32" s="509"/>
      <c r="R32" s="512"/>
      <c r="S32" s="1135"/>
      <c r="T32" s="1137"/>
      <c r="U32" s="846"/>
    </row>
    <row r="33" spans="1:21" ht="15" customHeight="1">
      <c r="A33" s="521"/>
      <c r="B33" s="509"/>
      <c r="C33" s="512"/>
      <c r="D33" s="1137"/>
      <c r="E33" s="512"/>
      <c r="F33" s="846"/>
      <c r="G33" s="509"/>
      <c r="H33" s="512"/>
      <c r="I33" s="1137"/>
      <c r="J33" s="512"/>
      <c r="K33" s="846"/>
      <c r="L33" s="509"/>
      <c r="M33" s="512"/>
      <c r="N33" s="1137"/>
      <c r="O33" s="512"/>
      <c r="P33" s="846"/>
      <c r="Q33" s="509"/>
      <c r="R33" s="512"/>
      <c r="S33" s="1137"/>
      <c r="T33" s="512"/>
      <c r="U33" s="846"/>
    </row>
    <row r="34" spans="1:21" ht="15" customHeight="1">
      <c r="A34" s="521"/>
      <c r="B34" s="509"/>
      <c r="C34" s="512"/>
      <c r="D34" s="1137"/>
      <c r="E34" s="512"/>
      <c r="F34" s="846"/>
      <c r="G34" s="509"/>
      <c r="H34" s="512"/>
      <c r="I34" s="1137"/>
      <c r="J34" s="512"/>
      <c r="K34" s="846"/>
      <c r="L34" s="509"/>
      <c r="M34" s="512"/>
      <c r="N34" s="1137"/>
      <c r="O34" s="512"/>
      <c r="P34" s="846"/>
      <c r="Q34" s="509"/>
      <c r="R34" s="512"/>
      <c r="S34" s="1137"/>
      <c r="T34" s="512"/>
      <c r="U34" s="846"/>
    </row>
    <row r="35" spans="1:21" ht="15" customHeight="1">
      <c r="A35" s="521"/>
      <c r="B35" s="509"/>
      <c r="C35" s="512"/>
      <c r="D35" s="1137"/>
      <c r="E35" s="512"/>
      <c r="F35" s="846"/>
      <c r="G35" s="509"/>
      <c r="H35" s="512"/>
      <c r="I35" s="1137"/>
      <c r="J35" s="512"/>
      <c r="K35" s="846"/>
      <c r="L35" s="509"/>
      <c r="M35" s="512"/>
      <c r="N35" s="1137"/>
      <c r="O35" s="512"/>
      <c r="P35" s="846"/>
      <c r="Q35" s="509"/>
      <c r="R35" s="512"/>
      <c r="S35" s="1137"/>
      <c r="T35" s="512"/>
      <c r="U35" s="846"/>
    </row>
    <row r="36" spans="1:21" ht="15" customHeight="1">
      <c r="A36" s="521"/>
      <c r="B36" s="509"/>
      <c r="C36" s="512"/>
      <c r="D36" s="1137"/>
      <c r="E36" s="512"/>
      <c r="F36" s="846"/>
      <c r="G36" s="509"/>
      <c r="H36" s="512"/>
      <c r="I36" s="1137"/>
      <c r="J36" s="512"/>
      <c r="K36" s="846"/>
      <c r="L36" s="509"/>
      <c r="M36" s="512"/>
      <c r="N36" s="1137"/>
      <c r="O36" s="512"/>
      <c r="P36" s="846"/>
      <c r="Q36" s="509"/>
      <c r="R36" s="512"/>
      <c r="S36" s="1137"/>
      <c r="T36" s="512"/>
      <c r="U36" s="846"/>
    </row>
    <row r="37" spans="1:21" ht="15" customHeight="1">
      <c r="A37" s="521"/>
      <c r="B37" s="509"/>
      <c r="C37" s="510"/>
      <c r="D37" s="1135"/>
      <c r="E37" s="514"/>
      <c r="F37" s="846"/>
      <c r="G37" s="509"/>
      <c r="H37" s="510"/>
      <c r="I37" s="1135"/>
      <c r="J37" s="514"/>
      <c r="K37" s="846"/>
      <c r="L37" s="509"/>
      <c r="M37" s="510"/>
      <c r="N37" s="1135"/>
      <c r="O37" s="514"/>
      <c r="P37" s="846"/>
      <c r="Q37" s="509"/>
      <c r="R37" s="510"/>
      <c r="S37" s="1135"/>
      <c r="T37" s="514"/>
      <c r="U37" s="846"/>
    </row>
    <row r="38" spans="1:21" ht="15" customHeight="1">
      <c r="A38" s="521"/>
      <c r="B38" s="509"/>
      <c r="C38" s="512"/>
      <c r="D38" s="1135"/>
      <c r="E38" s="1137"/>
      <c r="F38" s="846"/>
      <c r="G38" s="509"/>
      <c r="H38" s="512"/>
      <c r="I38" s="1135"/>
      <c r="J38" s="1137"/>
      <c r="K38" s="846"/>
      <c r="L38" s="509"/>
      <c r="M38" s="512"/>
      <c r="N38" s="1135"/>
      <c r="O38" s="1137"/>
      <c r="P38" s="846"/>
      <c r="Q38" s="509"/>
      <c r="R38" s="512"/>
      <c r="S38" s="1135"/>
      <c r="T38" s="1137"/>
      <c r="U38" s="846"/>
    </row>
    <row r="39" spans="1:21" ht="15" customHeight="1">
      <c r="A39" s="521"/>
      <c r="B39" s="509"/>
      <c r="C39" s="512"/>
      <c r="D39" s="1137"/>
      <c r="E39" s="512"/>
      <c r="F39" s="846"/>
      <c r="G39" s="509"/>
      <c r="H39" s="512"/>
      <c r="I39" s="1137"/>
      <c r="J39" s="512"/>
      <c r="K39" s="846"/>
      <c r="L39" s="509"/>
      <c r="M39" s="512"/>
      <c r="N39" s="1137"/>
      <c r="O39" s="512"/>
      <c r="P39" s="846"/>
      <c r="Q39" s="509"/>
      <c r="R39" s="512"/>
      <c r="S39" s="1137"/>
      <c r="T39" s="512"/>
      <c r="U39" s="846"/>
    </row>
    <row r="40" spans="1:21" ht="15" customHeight="1">
      <c r="A40" s="521"/>
      <c r="B40" s="509"/>
      <c r="C40" s="512"/>
      <c r="D40" s="1137"/>
      <c r="E40" s="512"/>
      <c r="F40" s="846"/>
      <c r="G40" s="509"/>
      <c r="H40" s="512"/>
      <c r="I40" s="1137"/>
      <c r="J40" s="512"/>
      <c r="K40" s="846"/>
      <c r="L40" s="509"/>
      <c r="M40" s="512"/>
      <c r="N40" s="1137"/>
      <c r="O40" s="512"/>
      <c r="P40" s="846"/>
      <c r="Q40" s="509"/>
      <c r="R40" s="512"/>
      <c r="S40" s="1137"/>
      <c r="T40" s="512"/>
      <c r="U40" s="846"/>
    </row>
    <row r="41" spans="1:21" ht="15" customHeight="1">
      <c r="A41" s="521"/>
      <c r="B41" s="509"/>
      <c r="C41" s="515"/>
      <c r="D41" s="1137"/>
      <c r="E41" s="512"/>
      <c r="F41" s="846"/>
      <c r="G41" s="509"/>
      <c r="H41" s="515"/>
      <c r="I41" s="1137"/>
      <c r="J41" s="512"/>
      <c r="K41" s="846"/>
      <c r="L41" s="509"/>
      <c r="M41" s="515"/>
      <c r="N41" s="1137"/>
      <c r="O41" s="512"/>
      <c r="P41" s="846"/>
      <c r="Q41" s="509"/>
      <c r="R41" s="515"/>
      <c r="S41" s="1137"/>
      <c r="T41" s="512"/>
      <c r="U41" s="846"/>
    </row>
    <row r="42" spans="1:21" ht="15" customHeight="1">
      <c r="A42" s="521"/>
      <c r="B42" s="522"/>
      <c r="C42" s="515"/>
      <c r="D42" s="1137"/>
      <c r="E42" s="1135"/>
      <c r="F42" s="846"/>
      <c r="G42" s="522"/>
      <c r="H42" s="515"/>
      <c r="I42" s="1137"/>
      <c r="J42" s="1135"/>
      <c r="K42" s="846"/>
      <c r="L42" s="522"/>
      <c r="M42" s="515"/>
      <c r="N42" s="1137"/>
      <c r="O42" s="1135"/>
      <c r="P42" s="846"/>
      <c r="Q42" s="522"/>
      <c r="R42" s="515"/>
      <c r="S42" s="1137"/>
      <c r="T42" s="1135"/>
      <c r="U42" s="846"/>
    </row>
    <row r="43" spans="1:21" ht="15" customHeight="1">
      <c r="A43" s="521"/>
      <c r="C43" s="515"/>
      <c r="D43" s="1137"/>
      <c r="E43" s="1135"/>
      <c r="F43" s="846"/>
      <c r="H43" s="515"/>
      <c r="I43" s="1137"/>
      <c r="J43" s="1135"/>
      <c r="K43" s="846"/>
      <c r="M43" s="515"/>
      <c r="N43" s="1137"/>
      <c r="O43" s="1135"/>
      <c r="P43" s="846"/>
      <c r="R43" s="515"/>
      <c r="S43" s="1137"/>
      <c r="T43" s="1135"/>
      <c r="U43" s="846"/>
    </row>
    <row r="44" spans="1:21" ht="15" customHeight="1">
      <c r="A44" s="521"/>
      <c r="C44" s="515"/>
      <c r="D44" s="1137"/>
      <c r="E44" s="1135"/>
      <c r="F44" s="846"/>
      <c r="H44" s="515"/>
      <c r="I44" s="1137"/>
      <c r="J44" s="1135"/>
      <c r="K44" s="846"/>
      <c r="M44" s="515"/>
      <c r="N44" s="1137"/>
      <c r="O44" s="1135"/>
      <c r="P44" s="846"/>
      <c r="R44" s="515"/>
      <c r="S44" s="1137"/>
      <c r="T44" s="1135"/>
      <c r="U44" s="846"/>
    </row>
    <row r="45" spans="1:21" ht="15" customHeight="1">
      <c r="A45" s="521"/>
      <c r="C45" s="515"/>
      <c r="D45" s="1137"/>
      <c r="E45" s="1135"/>
      <c r="F45" s="846"/>
      <c r="H45" s="515"/>
      <c r="I45" s="1137"/>
      <c r="J45" s="1135"/>
      <c r="K45" s="846"/>
      <c r="M45" s="515"/>
      <c r="N45" s="1137"/>
      <c r="O45" s="1135"/>
      <c r="P45" s="846"/>
      <c r="R45" s="515"/>
      <c r="S45" s="1137"/>
      <c r="T45" s="1135"/>
      <c r="U45" s="846"/>
    </row>
    <row r="46" spans="1:21" ht="15" customHeight="1">
      <c r="A46" s="521"/>
      <c r="C46" s="515"/>
      <c r="D46" s="1137"/>
      <c r="E46" s="1135"/>
      <c r="F46" s="846"/>
      <c r="H46" s="515"/>
      <c r="I46" s="1137"/>
      <c r="J46" s="1135"/>
      <c r="K46" s="846"/>
      <c r="M46" s="515"/>
      <c r="N46" s="1137"/>
      <c r="O46" s="1135"/>
      <c r="P46" s="846"/>
      <c r="R46" s="515"/>
      <c r="S46" s="1137"/>
      <c r="T46" s="1135"/>
      <c r="U46" s="846"/>
    </row>
    <row r="47" spans="1:21" ht="15" customHeight="1">
      <c r="A47" s="521"/>
      <c r="C47" s="515"/>
      <c r="D47" s="1137"/>
      <c r="E47" s="1135"/>
      <c r="F47" s="846"/>
      <c r="H47" s="515"/>
      <c r="I47" s="1137"/>
      <c r="J47" s="1135"/>
      <c r="K47" s="846"/>
      <c r="M47" s="515"/>
      <c r="N47" s="1137"/>
      <c r="O47" s="1135"/>
      <c r="P47" s="846"/>
      <c r="R47" s="515"/>
      <c r="S47" s="1137"/>
      <c r="T47" s="1135"/>
      <c r="U47" s="846"/>
    </row>
    <row r="48" spans="1:21" ht="15" customHeight="1">
      <c r="A48" s="521"/>
      <c r="C48" s="512"/>
      <c r="D48" s="1137"/>
      <c r="E48" s="1135"/>
      <c r="F48" s="854"/>
      <c r="H48" s="512"/>
      <c r="I48" s="1137"/>
      <c r="J48" s="1135"/>
      <c r="K48" s="854"/>
      <c r="M48" s="512"/>
      <c r="N48" s="1137"/>
      <c r="O48" s="1135"/>
      <c r="P48" s="854"/>
      <c r="R48" s="512"/>
      <c r="S48" s="1137"/>
      <c r="T48" s="1135"/>
      <c r="U48" s="854"/>
    </row>
    <row r="49" spans="1:21" ht="15" customHeight="1">
      <c r="A49" s="521"/>
      <c r="C49" s="515"/>
      <c r="D49" s="1137"/>
      <c r="E49" s="1135"/>
      <c r="F49" s="854"/>
      <c r="H49" s="515"/>
      <c r="I49" s="1137"/>
      <c r="J49" s="1135"/>
      <c r="K49" s="854"/>
      <c r="M49" s="515"/>
      <c r="N49" s="1137"/>
      <c r="O49" s="1135"/>
      <c r="P49" s="854"/>
      <c r="R49" s="515"/>
      <c r="S49" s="1137"/>
      <c r="T49" s="1135"/>
      <c r="U49" s="854"/>
    </row>
    <row r="50" spans="1:21" ht="15" customHeight="1">
      <c r="A50" s="521"/>
      <c r="C50" s="515"/>
      <c r="D50" s="1137"/>
      <c r="E50" s="1135"/>
      <c r="F50" s="854"/>
      <c r="H50" s="515"/>
      <c r="I50" s="1137"/>
      <c r="J50" s="1135"/>
      <c r="K50" s="854"/>
      <c r="M50" s="515"/>
      <c r="N50" s="1137"/>
      <c r="O50" s="1135"/>
      <c r="P50" s="854"/>
      <c r="R50" s="515"/>
      <c r="S50" s="1137"/>
      <c r="T50" s="1135"/>
      <c r="U50" s="854"/>
    </row>
    <row r="51" spans="1:21">
      <c r="A51" s="521"/>
      <c r="B51" s="523"/>
      <c r="C51" s="783"/>
      <c r="D51" s="783"/>
      <c r="E51" s="783"/>
      <c r="F51" s="517"/>
      <c r="G51" s="523"/>
      <c r="H51" s="783"/>
      <c r="I51" s="783"/>
      <c r="J51" s="783"/>
      <c r="K51" s="517"/>
      <c r="L51" s="523"/>
      <c r="M51" s="783"/>
      <c r="N51" s="783"/>
      <c r="O51" s="783"/>
      <c r="P51" s="517"/>
      <c r="Q51" s="523"/>
      <c r="R51" s="783"/>
      <c r="S51" s="783"/>
      <c r="T51" s="783"/>
      <c r="U51" s="517"/>
    </row>
    <row r="54" spans="1:21">
      <c r="E54" s="524"/>
    </row>
  </sheetData>
  <sheetProtection formatColumns="0" formatRows="0"/>
  <mergeCells count="1">
    <mergeCell ref="A3:E3"/>
  </mergeCells>
  <conditionalFormatting sqref="D7 C8 C9:D9 D10 C11:D12 C13:C32 E13:E32 C33:D36 E37:E38 C38 C39:D50">
    <cfRule type="expression" dxfId="10" priority="4">
      <formula>#REF!="Y"</formula>
    </cfRule>
  </conditionalFormatting>
  <conditionalFormatting sqref="I7 H8:I9 I10 H11:I12 H13:H32 J13:J32 H33:I36 J37:J38 H38 H39:I50">
    <cfRule type="expression" dxfId="9" priority="3">
      <formula>#REF!="Y"</formula>
    </cfRule>
  </conditionalFormatting>
  <conditionalFormatting sqref="N7 M8:N9 N10 M11:N12 M13:M32 O13:O32 M33:N36 O37:O38 M38 M39:N50">
    <cfRule type="expression" dxfId="8" priority="1">
      <formula>#REF!="Y"</formula>
    </cfRule>
  </conditionalFormatting>
  <conditionalFormatting sqref="S7 R8:S9 S10 R11:S12 R13:R32 T13:T32 R33:S36 T37:T38 R38 R39:S50">
    <cfRule type="expression" dxfId="7" priority="2">
      <formula>#REF!="Y"</formula>
    </cfRule>
  </conditionalFormatting>
  <pageMargins left="0.70866141732283472" right="0.70866141732283472" top="0.74803149606299213" bottom="0.74803149606299213" header="0.31496062992125984" footer="0.31496062992125984"/>
  <pageSetup paperSize="9" scale="61" fitToWidth="3" orientation="landscape" r:id="rId1"/>
  <colBreaks count="2" manualBreakCount="2">
    <brk id="6" max="50" man="1"/>
    <brk id="16" max="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theme="8" tint="0.59999389629810485"/>
    <pageSetUpPr fitToPage="1"/>
  </sheetPr>
  <dimension ref="A1:AF117"/>
  <sheetViews>
    <sheetView showGridLines="0" view="pageBreakPreview" zoomScale="82" zoomScaleNormal="89" zoomScaleSheetLayoutView="70" workbookViewId="0">
      <pane ySplit="4" topLeftCell="A62" activePane="bottomLeft" state="frozen"/>
      <selection activeCell="H22" sqref="H22"/>
      <selection pane="bottomLeft" activeCell="I54" sqref="I54"/>
    </sheetView>
  </sheetViews>
  <sheetFormatPr defaultRowHeight="12.75"/>
  <cols>
    <col min="1" max="1" width="5.5703125" customWidth="1"/>
    <col min="2" max="2" width="2.7109375" customWidth="1"/>
    <col min="3" max="3" width="3" customWidth="1"/>
    <col min="4" max="4" width="2.28515625" customWidth="1"/>
    <col min="5" max="5" width="7" customWidth="1"/>
    <col min="6" max="6" width="49.28515625" customWidth="1"/>
    <col min="7" max="7" width="3" customWidth="1"/>
    <col min="8" max="8" width="15.5703125" customWidth="1"/>
    <col min="9" max="9" width="18.85546875" customWidth="1"/>
    <col min="10" max="10" width="15.7109375" customWidth="1"/>
    <col min="11" max="11" width="19.7109375" customWidth="1"/>
    <col min="12" max="16" width="15.7109375" customWidth="1"/>
    <col min="17" max="17" width="20.85546875" customWidth="1"/>
    <col min="18" max="18" width="17.5703125" customWidth="1"/>
    <col min="19" max="19" width="15.7109375" customWidth="1"/>
    <col min="21" max="21" width="34.85546875" customWidth="1"/>
    <col min="22" max="22" width="12.7109375" customWidth="1"/>
    <col min="23" max="23" width="15.7109375" customWidth="1"/>
    <col min="24" max="24" width="12.140625" bestFit="1" customWidth="1"/>
    <col min="25" max="25" width="6.42578125" customWidth="1"/>
    <col min="26" max="26" width="12.42578125" bestFit="1" customWidth="1"/>
    <col min="27" max="27" width="18.140625" bestFit="1" customWidth="1"/>
    <col min="31" max="31" width="10.5703125" customWidth="1"/>
  </cols>
  <sheetData>
    <row r="1" spans="1:27" ht="19.5" customHeight="1">
      <c r="A1" s="366"/>
      <c r="B1" s="135"/>
      <c r="C1" s="135"/>
      <c r="D1" s="135"/>
      <c r="E1" s="135"/>
      <c r="F1" s="135"/>
      <c r="G1" s="135"/>
      <c r="H1" s="135"/>
      <c r="I1" s="135"/>
      <c r="J1" s="135"/>
      <c r="K1" s="135"/>
      <c r="L1" s="135"/>
      <c r="M1" s="135" t="s">
        <v>88</v>
      </c>
      <c r="N1" s="1141" t="s">
        <v>89</v>
      </c>
      <c r="O1" s="730"/>
      <c r="P1" s="1505" t="s">
        <v>90</v>
      </c>
      <c r="Q1" s="1506"/>
      <c r="R1" s="1143">
        <v>45954</v>
      </c>
      <c r="S1" s="855"/>
    </row>
    <row r="2" spans="1:27" ht="20.25" customHeight="1">
      <c r="A2" s="367" t="s">
        <v>91</v>
      </c>
      <c r="B2" s="135"/>
      <c r="C2" s="135"/>
      <c r="D2" s="135"/>
      <c r="E2" s="135"/>
      <c r="F2" s="135"/>
      <c r="G2" s="135"/>
      <c r="H2" s="135"/>
      <c r="I2" s="135"/>
      <c r="J2" s="135"/>
      <c r="K2" s="135"/>
      <c r="L2" s="135"/>
      <c r="M2" s="135"/>
      <c r="N2" s="406"/>
      <c r="O2" s="787"/>
      <c r="P2" s="1142" t="s">
        <v>50</v>
      </c>
      <c r="Q2" s="1144"/>
      <c r="R2" s="1145">
        <f>CoverSheet!$C$8</f>
        <v>45838</v>
      </c>
      <c r="S2" s="856"/>
    </row>
    <row r="3" spans="1:27" ht="69.75" customHeight="1">
      <c r="A3" s="1509" t="s">
        <v>92</v>
      </c>
      <c r="B3" s="1510"/>
      <c r="C3" s="1510"/>
      <c r="D3" s="1510"/>
      <c r="E3" s="1510"/>
      <c r="F3" s="1510"/>
      <c r="G3" s="1510"/>
      <c r="H3" s="1510"/>
      <c r="I3" s="1510"/>
      <c r="J3" s="1510"/>
      <c r="K3" s="1510"/>
      <c r="L3" s="1510"/>
      <c r="M3" s="1510"/>
      <c r="N3" s="1510"/>
      <c r="O3" s="1510"/>
      <c r="P3" s="1510"/>
      <c r="Q3" s="1510"/>
      <c r="R3" s="1510"/>
      <c r="S3" s="1511"/>
    </row>
    <row r="4" spans="1:27" ht="15" customHeight="1">
      <c r="A4" s="18" t="s">
        <v>93</v>
      </c>
      <c r="B4" s="788"/>
      <c r="C4" s="789"/>
      <c r="D4" s="790"/>
      <c r="E4" s="790"/>
      <c r="F4" s="790"/>
      <c r="G4" s="790"/>
      <c r="H4" s="790"/>
      <c r="I4" s="790"/>
      <c r="J4" s="790"/>
      <c r="K4" s="790"/>
      <c r="L4" s="790"/>
      <c r="M4" s="790"/>
      <c r="N4" s="790"/>
      <c r="O4" s="790"/>
      <c r="P4" s="790"/>
      <c r="Q4" s="790"/>
      <c r="R4" s="790"/>
      <c r="S4" s="368"/>
    </row>
    <row r="5" spans="1:27" ht="30" customHeight="1">
      <c r="A5" s="19">
        <f>ROW()</f>
        <v>5</v>
      </c>
      <c r="B5" s="29"/>
      <c r="C5" s="30" t="s">
        <v>94</v>
      </c>
      <c r="D5" s="29"/>
      <c r="E5" s="29"/>
      <c r="F5" s="29"/>
      <c r="G5" s="29"/>
      <c r="H5" s="29"/>
      <c r="I5" s="29"/>
      <c r="J5" s="29"/>
      <c r="K5" s="29"/>
      <c r="L5" s="9"/>
      <c r="M5" s="9"/>
      <c r="N5" s="9"/>
      <c r="O5" s="9"/>
      <c r="P5" s="9"/>
      <c r="Q5" s="9"/>
      <c r="R5" s="51"/>
      <c r="S5" s="857"/>
    </row>
    <row r="6" spans="1:27" ht="15.75" customHeight="1">
      <c r="A6" s="19">
        <f>ROW()</f>
        <v>6</v>
      </c>
      <c r="B6" s="29"/>
      <c r="C6" s="30"/>
      <c r="D6" s="29"/>
      <c r="E6" s="29"/>
      <c r="F6" s="29"/>
      <c r="G6" s="29"/>
      <c r="H6" s="29"/>
      <c r="I6" s="29"/>
      <c r="J6" s="29"/>
      <c r="K6" s="29"/>
      <c r="L6" s="102" t="s">
        <v>95</v>
      </c>
      <c r="M6" s="102" t="s">
        <v>95</v>
      </c>
      <c r="N6" s="102" t="s">
        <v>95</v>
      </c>
      <c r="O6" s="102" t="s">
        <v>95</v>
      </c>
      <c r="P6" s="102" t="s">
        <v>95</v>
      </c>
      <c r="Q6" s="9"/>
      <c r="S6" s="857"/>
    </row>
    <row r="7" spans="1:27" ht="16.149999999999999" customHeight="1">
      <c r="A7" s="19">
        <f>ROW()</f>
        <v>7</v>
      </c>
      <c r="B7" s="29"/>
      <c r="C7" s="29"/>
      <c r="D7" s="29"/>
      <c r="E7" s="29"/>
      <c r="F7" s="29"/>
      <c r="G7" s="29"/>
      <c r="H7" s="29"/>
      <c r="I7" s="29"/>
      <c r="J7" s="29"/>
      <c r="K7" s="29"/>
      <c r="L7" s="102" t="s">
        <v>96</v>
      </c>
      <c r="M7" s="102" t="s">
        <v>97</v>
      </c>
      <c r="N7" s="102" t="s">
        <v>98</v>
      </c>
      <c r="O7" s="102" t="s">
        <v>99</v>
      </c>
      <c r="P7" s="102" t="s">
        <v>100</v>
      </c>
      <c r="Q7" s="9"/>
      <c r="S7" s="857"/>
    </row>
    <row r="8" spans="1:27" ht="16.149999999999999" customHeight="1">
      <c r="A8" s="19">
        <f>ROW()</f>
        <v>8</v>
      </c>
      <c r="B8" s="29"/>
      <c r="C8" s="29"/>
      <c r="D8" s="29"/>
      <c r="E8" s="29"/>
      <c r="F8" s="285"/>
      <c r="G8" s="29"/>
      <c r="H8" s="29"/>
      <c r="I8" s="29"/>
      <c r="J8" s="29"/>
      <c r="K8" s="29"/>
      <c r="L8" s="103" t="s">
        <v>101</v>
      </c>
      <c r="M8" s="103" t="s">
        <v>101</v>
      </c>
      <c r="N8" s="103" t="s">
        <v>101</v>
      </c>
      <c r="O8" s="103" t="s">
        <v>101</v>
      </c>
      <c r="P8" s="103" t="s">
        <v>101</v>
      </c>
      <c r="Q8" s="9"/>
      <c r="S8" s="857"/>
      <c r="U8" s="991"/>
    </row>
    <row r="9" spans="1:27" ht="16.149999999999999" customHeight="1">
      <c r="A9" s="19">
        <f>ROW()</f>
        <v>9</v>
      </c>
      <c r="B9" s="29"/>
      <c r="C9" s="29"/>
      <c r="D9" s="1146"/>
      <c r="E9" s="111" t="s">
        <v>102</v>
      </c>
      <c r="F9" s="32"/>
      <c r="G9" s="29"/>
      <c r="H9" s="29"/>
      <c r="I9" s="29"/>
      <c r="J9" s="29"/>
      <c r="K9" s="9"/>
      <c r="L9" s="1147">
        <v>4839141597.7350779</v>
      </c>
      <c r="M9" s="1148">
        <v>4864216474.6735697</v>
      </c>
      <c r="N9" s="1148">
        <f>M16</f>
        <v>4882848062.6985798</v>
      </c>
      <c r="O9" s="1148">
        <f>N16</f>
        <v>4956466525.2143993</v>
      </c>
      <c r="P9" s="1149">
        <f>O16+V9</f>
        <v>5050212277.4995909</v>
      </c>
      <c r="Q9" s="1044"/>
      <c r="S9" s="857"/>
      <c r="U9" t="s">
        <v>103</v>
      </c>
      <c r="V9" s="1150">
        <v>20930228.664842606</v>
      </c>
    </row>
    <row r="10" spans="1:27" ht="16.149999999999999" customHeight="1">
      <c r="A10" s="19">
        <f>ROW()</f>
        <v>10</v>
      </c>
      <c r="B10" s="29"/>
      <c r="C10" s="401"/>
      <c r="D10" s="1151" t="s">
        <v>104</v>
      </c>
      <c r="E10" s="1508" t="s">
        <v>105</v>
      </c>
      <c r="F10" s="1508"/>
      <c r="G10" s="1508"/>
      <c r="H10" s="1508"/>
      <c r="I10" s="1508"/>
      <c r="J10" s="1508"/>
      <c r="K10" s="29"/>
      <c r="L10" s="1152">
        <v>0</v>
      </c>
      <c r="M10" s="1152">
        <v>0</v>
      </c>
      <c r="N10" s="1152">
        <v>0</v>
      </c>
      <c r="O10" s="1152">
        <v>0</v>
      </c>
      <c r="P10" s="1153">
        <f>+R55</f>
        <v>0</v>
      </c>
      <c r="Q10" s="9"/>
      <c r="S10" s="857"/>
      <c r="Z10" s="213"/>
      <c r="AA10" s="1029"/>
    </row>
    <row r="11" spans="1:27" ht="16.149999999999999" customHeight="1">
      <c r="A11" s="19">
        <f>ROW()</f>
        <v>11</v>
      </c>
      <c r="B11" s="29"/>
      <c r="C11" s="401"/>
      <c r="D11" s="402" t="s">
        <v>106</v>
      </c>
      <c r="E11" s="1508" t="s">
        <v>107</v>
      </c>
      <c r="F11" s="1508"/>
      <c r="G11" s="1508"/>
      <c r="H11" s="1508"/>
      <c r="I11" s="1508"/>
      <c r="J11" s="1508"/>
      <c r="K11" s="29"/>
      <c r="L11" s="1152">
        <v>9524636.4019999932</v>
      </c>
      <c r="M11" s="1152">
        <v>8994642.0899999961</v>
      </c>
      <c r="N11" s="1152">
        <v>7467082.1729999967</v>
      </c>
      <c r="O11" s="1152">
        <v>3060788.8399999952</v>
      </c>
      <c r="P11" s="1153">
        <f>+R56</f>
        <v>3678767.9799999995</v>
      </c>
      <c r="Q11" s="9"/>
      <c r="S11" s="857"/>
      <c r="U11" s="1029"/>
    </row>
    <row r="12" spans="1:27" ht="16.149999999999999" customHeight="1">
      <c r="A12" s="19">
        <f>ROW()</f>
        <v>12</v>
      </c>
      <c r="B12" s="29"/>
      <c r="C12" s="401"/>
      <c r="D12" s="402" t="s">
        <v>106</v>
      </c>
      <c r="E12" s="1512" t="s">
        <v>108</v>
      </c>
      <c r="F12" s="1512"/>
      <c r="G12" s="1512"/>
      <c r="H12" s="1512"/>
      <c r="I12" s="1512"/>
      <c r="J12" s="1512"/>
      <c r="K12" s="29"/>
      <c r="L12" s="1152">
        <v>0</v>
      </c>
      <c r="M12" s="1152">
        <v>0</v>
      </c>
      <c r="N12" s="1152">
        <v>0</v>
      </c>
      <c r="O12" s="1152">
        <v>0</v>
      </c>
      <c r="P12" s="1153">
        <f>+R57</f>
        <v>0</v>
      </c>
      <c r="Q12" s="9"/>
      <c r="S12" s="857"/>
      <c r="U12" s="1029"/>
    </row>
    <row r="13" spans="1:27" ht="16.149999999999999" customHeight="1">
      <c r="A13" s="19">
        <f>ROW()</f>
        <v>13</v>
      </c>
      <c r="B13" s="29"/>
      <c r="C13" s="401"/>
      <c r="D13" s="402" t="s">
        <v>106</v>
      </c>
      <c r="E13" s="1508" t="s">
        <v>109</v>
      </c>
      <c r="F13" s="1508"/>
      <c r="G13" s="1508"/>
      <c r="H13" s="1508"/>
      <c r="I13" s="1508"/>
      <c r="J13" s="1508"/>
      <c r="K13" s="29"/>
      <c r="L13" s="1152">
        <v>255608864.93835598</v>
      </c>
      <c r="M13" s="1152">
        <v>247604830.23370618</v>
      </c>
      <c r="N13" s="1152">
        <v>250836346.77628067</v>
      </c>
      <c r="O13" s="1152">
        <v>255632095.56960043</v>
      </c>
      <c r="P13" s="1153">
        <f>+R58</f>
        <v>267645223.83329099</v>
      </c>
      <c r="Q13" s="1037"/>
      <c r="S13" s="857"/>
      <c r="U13" s="1029"/>
    </row>
    <row r="14" spans="1:27" ht="16.149999999999999" customHeight="1">
      <c r="A14" s="19">
        <f>ROW()</f>
        <v>14</v>
      </c>
      <c r="B14" s="29"/>
      <c r="C14" s="401"/>
      <c r="D14" s="402" t="s">
        <v>104</v>
      </c>
      <c r="E14" s="1508" t="s">
        <v>110</v>
      </c>
      <c r="F14" s="1508"/>
      <c r="G14" s="1508"/>
      <c r="H14" s="1508"/>
      <c r="I14" s="1508"/>
      <c r="J14" s="1508"/>
      <c r="K14" s="1508"/>
      <c r="L14" s="1152">
        <v>294848300.5629251</v>
      </c>
      <c r="M14" s="1152">
        <v>275231060.34871638</v>
      </c>
      <c r="N14" s="1152">
        <v>331921891.46510011</v>
      </c>
      <c r="O14" s="1152">
        <v>331508408.02994949</v>
      </c>
      <c r="P14" s="1153">
        <f>+R59</f>
        <v>445510163.21160001</v>
      </c>
      <c r="Q14" s="1038"/>
      <c r="S14" s="857"/>
      <c r="U14" s="1029"/>
    </row>
    <row r="15" spans="1:27" ht="16.149999999999999" customHeight="1" thickBot="1">
      <c r="A15" s="19">
        <f>ROW()</f>
        <v>15</v>
      </c>
      <c r="B15" s="29"/>
      <c r="C15" s="401"/>
      <c r="D15" s="402" t="s">
        <v>104</v>
      </c>
      <c r="E15" s="113" t="s">
        <v>111</v>
      </c>
      <c r="F15" s="111"/>
      <c r="G15" s="29"/>
      <c r="H15" s="29"/>
      <c r="I15" s="29"/>
      <c r="J15" s="29"/>
      <c r="K15" s="29"/>
      <c r="L15" s="1155">
        <v>0</v>
      </c>
      <c r="M15" s="1155">
        <v>0</v>
      </c>
      <c r="N15" s="1155">
        <v>0</v>
      </c>
      <c r="O15" s="1155">
        <v>0</v>
      </c>
      <c r="P15" s="1155">
        <v>0</v>
      </c>
      <c r="Q15" s="9"/>
      <c r="R15" t="s">
        <v>88</v>
      </c>
      <c r="S15" s="857"/>
      <c r="U15" s="1029"/>
    </row>
    <row r="16" spans="1:27" ht="16.149999999999999" customHeight="1" thickBot="1">
      <c r="A16" s="19">
        <f>ROW()</f>
        <v>16</v>
      </c>
      <c r="B16" s="29"/>
      <c r="C16" s="31"/>
      <c r="D16" s="399"/>
      <c r="E16" s="1507" t="s">
        <v>112</v>
      </c>
      <c r="F16" s="1507"/>
      <c r="G16" s="1507"/>
      <c r="H16" s="1507"/>
      <c r="I16" s="1507"/>
      <c r="J16" s="1507"/>
      <c r="K16" s="29"/>
      <c r="L16" s="370">
        <f>+L9+L10-L11-L12-L13+L14+L15</f>
        <v>4868856396.9576464</v>
      </c>
      <c r="M16" s="371">
        <f>+M9+M10-M11-M12-M13+M14+M15</f>
        <v>4882848062.6985798</v>
      </c>
      <c r="N16" s="371">
        <f>+N9+N10-N11-N12-N13+N14+N15</f>
        <v>4956466525.2143993</v>
      </c>
      <c r="O16" s="371">
        <f>+O9+O10-O11-O12-O13+O14+O15</f>
        <v>5029282048.8347483</v>
      </c>
      <c r="P16" s="372">
        <f>+P9+P10-P11-P12-P13+P14+P15</f>
        <v>5224398448.8979006</v>
      </c>
      <c r="Q16" s="184"/>
      <c r="S16" s="857"/>
    </row>
    <row r="17" spans="1:24" ht="16.149999999999999" customHeight="1">
      <c r="A17" s="19">
        <f>ROW()</f>
        <v>17</v>
      </c>
      <c r="B17" s="29"/>
      <c r="C17" s="31"/>
      <c r="D17" s="399"/>
      <c r="E17" s="111"/>
      <c r="F17" s="111"/>
      <c r="G17" s="111"/>
      <c r="H17" s="111"/>
      <c r="I17" s="111"/>
      <c r="J17" s="111"/>
      <c r="K17" s="29"/>
      <c r="L17" s="29"/>
      <c r="M17" s="29"/>
      <c r="N17" s="29"/>
      <c r="O17" s="29"/>
      <c r="P17" s="29"/>
      <c r="Q17" s="184"/>
      <c r="S17" s="857"/>
    </row>
    <row r="18" spans="1:24" ht="15">
      <c r="A18" s="19">
        <f>ROW()</f>
        <v>18</v>
      </c>
      <c r="C18" s="470"/>
      <c r="D18" s="402" t="s">
        <v>104</v>
      </c>
      <c r="E18" s="111" t="s">
        <v>113</v>
      </c>
      <c r="S18" s="850"/>
    </row>
    <row r="19" spans="1:24" ht="16.149999999999999" customHeight="1">
      <c r="A19" s="19">
        <f>ROW()</f>
        <v>19</v>
      </c>
      <c r="B19" s="29"/>
      <c r="C19" s="29"/>
      <c r="D19" s="29"/>
      <c r="E19" s="113" t="s">
        <v>114</v>
      </c>
      <c r="G19" s="29"/>
      <c r="H19" s="29"/>
      <c r="I19" s="29"/>
      <c r="J19" s="29"/>
      <c r="K19" s="29"/>
      <c r="L19" s="1156"/>
      <c r="M19" s="1156"/>
      <c r="N19" s="1156"/>
      <c r="O19" s="1156"/>
      <c r="P19" s="1156">
        <f>+P9+P20</f>
        <v>5050212277.4995909</v>
      </c>
      <c r="Q19" s="29"/>
      <c r="S19" s="862"/>
      <c r="U19" s="471"/>
    </row>
    <row r="20" spans="1:24" ht="16.149999999999999" customHeight="1">
      <c r="A20" s="19">
        <f>ROW()</f>
        <v>20</v>
      </c>
      <c r="B20" s="29"/>
      <c r="C20" s="401"/>
      <c r="D20" s="402"/>
      <c r="E20" s="469" t="s">
        <v>116</v>
      </c>
      <c r="G20" s="417"/>
      <c r="H20" s="417"/>
      <c r="I20" s="417"/>
      <c r="J20" s="417"/>
      <c r="K20" s="417"/>
      <c r="L20" s="1155">
        <v>0</v>
      </c>
      <c r="M20" s="1155">
        <v>0</v>
      </c>
      <c r="N20" s="1155">
        <v>0</v>
      </c>
      <c r="O20" s="1155">
        <v>0</v>
      </c>
      <c r="P20" s="1157">
        <f>+R65</f>
        <v>0</v>
      </c>
      <c r="Q20" s="9"/>
      <c r="S20" s="857"/>
      <c r="U20" s="471"/>
    </row>
    <row r="21" spans="1:24" ht="16.149999999999999" customHeight="1">
      <c r="A21" s="19">
        <f>ROW()</f>
        <v>21</v>
      </c>
      <c r="B21" s="29"/>
      <c r="C21" s="31"/>
      <c r="D21" s="29"/>
      <c r="E21" s="29"/>
      <c r="F21" s="285"/>
      <c r="G21" s="29"/>
      <c r="H21" s="29"/>
      <c r="I21" s="29"/>
      <c r="J21" s="29"/>
      <c r="K21" s="29"/>
      <c r="L21" s="12"/>
      <c r="M21" s="12"/>
      <c r="N21" s="12"/>
      <c r="O21" s="12"/>
      <c r="P21" s="12"/>
      <c r="Q21" s="9"/>
      <c r="S21" s="857"/>
    </row>
    <row r="22" spans="1:24" ht="16.149999999999999" customHeight="1">
      <c r="A22" s="19">
        <f>ROW()</f>
        <v>22</v>
      </c>
      <c r="B22" s="29"/>
      <c r="C22" s="30" t="s">
        <v>117</v>
      </c>
      <c r="D22" s="29"/>
      <c r="E22" s="29"/>
      <c r="F22" s="29"/>
      <c r="G22" s="29"/>
      <c r="H22" s="29"/>
      <c r="I22" s="29"/>
      <c r="J22" s="29"/>
      <c r="K22" s="29"/>
      <c r="L22" s="51"/>
      <c r="Q22" s="9"/>
      <c r="S22" s="857"/>
    </row>
    <row r="23" spans="1:24" ht="32.25" customHeight="1">
      <c r="A23" s="19">
        <f>ROW()</f>
        <v>23</v>
      </c>
      <c r="B23" s="29"/>
      <c r="C23" s="30"/>
      <c r="D23" s="29"/>
      <c r="E23" s="29"/>
      <c r="F23" s="29"/>
      <c r="G23" s="29"/>
      <c r="H23" s="29"/>
      <c r="I23" s="29"/>
      <c r="J23" s="29"/>
      <c r="K23" s="29"/>
      <c r="L23" s="102" t="s">
        <v>118</v>
      </c>
      <c r="M23" s="102" t="s">
        <v>118</v>
      </c>
      <c r="N23" s="102" t="s">
        <v>118</v>
      </c>
      <c r="O23" s="102" t="s">
        <v>118</v>
      </c>
      <c r="P23" s="102" t="s">
        <v>118</v>
      </c>
      <c r="Q23" s="9"/>
      <c r="S23" s="857"/>
    </row>
    <row r="24" spans="1:24" ht="16.149999999999999" customHeight="1">
      <c r="A24" s="19">
        <f>ROW()</f>
        <v>24</v>
      </c>
      <c r="B24" s="7"/>
      <c r="C24" s="7"/>
      <c r="D24" s="29"/>
      <c r="E24" s="29"/>
      <c r="F24" s="285"/>
      <c r="G24" s="29"/>
      <c r="H24" s="29"/>
      <c r="I24" s="29"/>
      <c r="J24" s="29"/>
      <c r="K24" s="29"/>
      <c r="L24" s="102" t="str">
        <f>+L7</f>
        <v>CY-4</v>
      </c>
      <c r="M24" s="102" t="str">
        <f>+M7</f>
        <v>CY-3</v>
      </c>
      <c r="N24" s="102" t="str">
        <f>+N7</f>
        <v>CY-2</v>
      </c>
      <c r="O24" s="102" t="str">
        <f>+O7</f>
        <v>CY-1</v>
      </c>
      <c r="P24" s="102" t="str">
        <f>+P7</f>
        <v>CY</v>
      </c>
      <c r="Q24" s="9"/>
      <c r="S24" s="857"/>
    </row>
    <row r="25" spans="1:24" ht="16.149999999999999" customHeight="1">
      <c r="A25" s="19">
        <f>ROW()</f>
        <v>25</v>
      </c>
      <c r="B25" s="29"/>
      <c r="C25" s="29"/>
      <c r="D25" s="29"/>
      <c r="E25" s="29"/>
      <c r="F25" s="285"/>
      <c r="G25" s="29"/>
      <c r="H25" s="29"/>
      <c r="I25" s="29"/>
      <c r="J25" s="29"/>
      <c r="K25" s="29"/>
      <c r="L25" s="103" t="s">
        <v>101</v>
      </c>
      <c r="M25" s="103" t="s">
        <v>101</v>
      </c>
      <c r="N25" s="103" t="s">
        <v>101</v>
      </c>
      <c r="O25" s="103" t="s">
        <v>101</v>
      </c>
      <c r="P25" s="103" t="s">
        <v>101</v>
      </c>
      <c r="Q25" s="9"/>
      <c r="S25" s="857"/>
      <c r="U25" s="1033" t="s">
        <v>119</v>
      </c>
    </row>
    <row r="26" spans="1:24" ht="16.149999999999999" customHeight="1">
      <c r="A26" s="19">
        <f>ROW()</f>
        <v>26</v>
      </c>
      <c r="B26" s="29"/>
      <c r="C26" s="29"/>
      <c r="D26" s="29"/>
      <c r="E26" s="111" t="s">
        <v>120</v>
      </c>
      <c r="F26" s="111"/>
      <c r="G26" s="29"/>
      <c r="H26" s="29"/>
      <c r="I26" s="29"/>
      <c r="J26" s="29"/>
      <c r="K26" s="29"/>
      <c r="L26" s="1147">
        <v>4872791125.4896708</v>
      </c>
      <c r="M26" s="1147">
        <v>4910918248.5234585</v>
      </c>
      <c r="N26" s="1147">
        <v>4933005584.1312733</v>
      </c>
      <c r="O26" s="1147">
        <v>5009056431.4634266</v>
      </c>
      <c r="P26" s="1158">
        <f>+O32+V26</f>
        <v>5094097471.8646069</v>
      </c>
      <c r="Q26" s="9"/>
      <c r="S26" s="857"/>
      <c r="U26" t="s">
        <v>103</v>
      </c>
      <c r="V26" s="1150">
        <v>20873724.82311821</v>
      </c>
    </row>
    <row r="27" spans="1:24" ht="16.149999999999999" customHeight="1">
      <c r="A27" s="19">
        <f>ROW()</f>
        <v>27</v>
      </c>
      <c r="B27" s="29"/>
      <c r="C27" s="29"/>
      <c r="D27" s="401" t="s">
        <v>104</v>
      </c>
      <c r="E27" s="113" t="s">
        <v>121</v>
      </c>
      <c r="F27" s="111"/>
      <c r="G27" s="29"/>
      <c r="H27" s="29"/>
      <c r="I27" s="29"/>
      <c r="J27" s="29"/>
      <c r="K27" s="29"/>
      <c r="L27" s="1147">
        <v>0</v>
      </c>
      <c r="M27" s="1147">
        <v>0</v>
      </c>
      <c r="N27" s="1147">
        <v>0</v>
      </c>
      <c r="O27" s="1147">
        <v>0</v>
      </c>
      <c r="P27" s="1159">
        <f>+R72</f>
        <v>0</v>
      </c>
      <c r="Q27" s="9"/>
      <c r="S27" s="857"/>
      <c r="W27" s="213"/>
      <c r="X27" s="1029"/>
    </row>
    <row r="28" spans="1:24" s="4" customFormat="1" ht="16.149999999999999" customHeight="1">
      <c r="A28" s="19">
        <f>ROW()</f>
        <v>28</v>
      </c>
      <c r="B28" s="29"/>
      <c r="C28" s="29"/>
      <c r="D28" s="401" t="s">
        <v>106</v>
      </c>
      <c r="E28" s="113" t="s">
        <v>122</v>
      </c>
      <c r="F28" s="400"/>
      <c r="G28" s="29"/>
      <c r="H28" s="29"/>
      <c r="I28" s="29"/>
      <c r="J28" s="29"/>
      <c r="K28" s="29"/>
      <c r="L28" s="1147">
        <v>9524636.4019999932</v>
      </c>
      <c r="M28" s="1147">
        <v>8994642.0899999961</v>
      </c>
      <c r="N28" s="1147">
        <v>7467082.1729999967</v>
      </c>
      <c r="O28" s="1147">
        <v>3060788.8399999952</v>
      </c>
      <c r="P28" s="1159">
        <f>SUM(R81:R84)</f>
        <v>3678767.9799999995</v>
      </c>
      <c r="Q28" s="9"/>
      <c r="S28" s="857"/>
      <c r="W28" s="213"/>
      <c r="X28" s="1029"/>
    </row>
    <row r="29" spans="1:24" s="4" customFormat="1" ht="16.149999999999999" customHeight="1">
      <c r="A29" s="19">
        <f>ROW()</f>
        <v>29</v>
      </c>
      <c r="B29" s="29"/>
      <c r="C29" s="29"/>
      <c r="D29" s="401" t="s">
        <v>106</v>
      </c>
      <c r="E29" s="1154" t="s">
        <v>123</v>
      </c>
      <c r="F29" s="400"/>
      <c r="G29" s="29"/>
      <c r="H29" s="29"/>
      <c r="I29" s="29"/>
      <c r="J29" s="29"/>
      <c r="K29" s="29"/>
      <c r="L29" s="1147">
        <v>0</v>
      </c>
      <c r="M29" s="1147">
        <v>0</v>
      </c>
      <c r="N29" s="1147">
        <v>0</v>
      </c>
      <c r="O29" s="1147">
        <v>0</v>
      </c>
      <c r="P29" s="1159">
        <f>+R90</f>
        <v>0</v>
      </c>
      <c r="Q29" s="9"/>
      <c r="S29" s="857"/>
      <c r="W29" s="213"/>
      <c r="X29" s="1029"/>
    </row>
    <row r="30" spans="1:24" s="4" customFormat="1" ht="16.149999999999999" customHeight="1">
      <c r="A30" s="19">
        <f>ROW()</f>
        <v>30</v>
      </c>
      <c r="B30" s="29"/>
      <c r="C30" s="29"/>
      <c r="D30" s="401" t="s">
        <v>106</v>
      </c>
      <c r="E30" s="113" t="s">
        <v>109</v>
      </c>
      <c r="F30" s="400"/>
      <c r="G30" s="29"/>
      <c r="H30" s="29"/>
      <c r="I30" s="29"/>
      <c r="J30" s="29"/>
      <c r="K30" s="29"/>
      <c r="L30" s="1147">
        <v>266199644.72473675</v>
      </c>
      <c r="M30" s="1147">
        <v>259858758.69090179</v>
      </c>
      <c r="N30" s="1147">
        <v>264897147.14284623</v>
      </c>
      <c r="O30" s="1147">
        <v>270196924.75188768</v>
      </c>
      <c r="P30" s="1159">
        <f>+R96</f>
        <v>280572164.35177147</v>
      </c>
      <c r="Q30" s="9"/>
      <c r="S30" s="857"/>
      <c r="W30" s="213"/>
      <c r="X30" s="1029"/>
    </row>
    <row r="31" spans="1:24" s="4" customFormat="1" ht="16.149999999999999" customHeight="1" thickBot="1">
      <c r="A31" s="19">
        <f>ROW()</f>
        <v>31</v>
      </c>
      <c r="B31" s="29"/>
      <c r="C31" s="29"/>
      <c r="D31" s="401" t="s">
        <v>104</v>
      </c>
      <c r="E31" s="113" t="s">
        <v>124</v>
      </c>
      <c r="F31" s="400"/>
      <c r="G31" s="29"/>
      <c r="H31" s="29"/>
      <c r="I31" s="29"/>
      <c r="J31" s="29"/>
      <c r="K31" s="29"/>
      <c r="L31" s="1147">
        <v>318560131.34292513</v>
      </c>
      <c r="M31" s="1147">
        <v>290940736.38871634</v>
      </c>
      <c r="N31" s="1147">
        <v>348415076.64800006</v>
      </c>
      <c r="O31" s="1147">
        <v>337425029.16994947</v>
      </c>
      <c r="P31" s="1159">
        <f>R103</f>
        <v>451496639.63660002</v>
      </c>
      <c r="Q31" s="9"/>
      <c r="S31" s="857"/>
      <c r="W31" s="213"/>
      <c r="X31" s="1029"/>
    </row>
    <row r="32" spans="1:24" ht="16.149999999999999" customHeight="1" thickBot="1">
      <c r="A32" s="19">
        <f>ROW()</f>
        <v>32</v>
      </c>
      <c r="B32" s="29"/>
      <c r="C32" s="32"/>
      <c r="D32" s="29"/>
      <c r="E32" s="111" t="s">
        <v>125</v>
      </c>
      <c r="F32" s="400"/>
      <c r="G32" s="29"/>
      <c r="H32" s="29"/>
      <c r="I32" s="29"/>
      <c r="J32" s="29"/>
      <c r="K32" s="29"/>
      <c r="L32" s="373">
        <f>+L26+L27-L28-L29-L30+L31</f>
        <v>4915626975.7058582</v>
      </c>
      <c r="M32" s="373">
        <f>+M26+M27-M28-M29-M30+M31</f>
        <v>4933005584.1312733</v>
      </c>
      <c r="N32" s="373">
        <f>+N26+N27-N28-N29-N30+N31</f>
        <v>5009056431.4634266</v>
      </c>
      <c r="O32" s="373">
        <f>+O26+O27-O28-O29-O30+O31</f>
        <v>5073223747.0414886</v>
      </c>
      <c r="P32" s="374">
        <f>+P26+P27-P28-P29-P30+P31</f>
        <v>5261343179.1694355</v>
      </c>
      <c r="Q32" s="9"/>
      <c r="S32" s="857"/>
      <c r="W32" s="213"/>
      <c r="X32" s="1029"/>
    </row>
    <row r="33" spans="1:32" ht="16.149999999999999" customHeight="1" thickBot="1">
      <c r="A33" s="19">
        <f>ROW()</f>
        <v>33</v>
      </c>
      <c r="B33" s="29"/>
      <c r="C33" s="32"/>
      <c r="D33" s="29"/>
      <c r="E33" s="111"/>
      <c r="F33" s="400"/>
      <c r="G33" s="29"/>
      <c r="H33" s="29"/>
      <c r="I33" s="29"/>
      <c r="J33" s="29"/>
      <c r="K33" s="29"/>
      <c r="L33" s="375"/>
      <c r="M33" s="375"/>
      <c r="N33" s="375"/>
      <c r="O33" s="375"/>
      <c r="P33" s="375"/>
      <c r="Q33" s="9"/>
      <c r="S33" s="857"/>
      <c r="W33" s="1028"/>
    </row>
    <row r="34" spans="1:32" ht="16.149999999999999" customHeight="1" thickBot="1">
      <c r="A34" s="19">
        <f>ROW()</f>
        <v>34</v>
      </c>
      <c r="B34" s="29"/>
      <c r="C34" s="31"/>
      <c r="D34" s="29"/>
      <c r="E34" s="405" t="s">
        <v>126</v>
      </c>
      <c r="F34" s="114"/>
      <c r="G34" s="29"/>
      <c r="H34" s="29"/>
      <c r="I34" s="29"/>
      <c r="J34" s="29"/>
      <c r="K34" s="29"/>
      <c r="L34" s="464">
        <f>IF(L16=0,0,L9/L26)</f>
        <v>0.99309440382564906</v>
      </c>
      <c r="M34" s="464">
        <f>IF(M16=0,0,M9/M26)</f>
        <v>0.99049021557955474</v>
      </c>
      <c r="N34" s="464">
        <f>IF(N16=0,0,N9/N26)</f>
        <v>0.98983225934427432</v>
      </c>
      <c r="O34" s="464">
        <f>IF(O16=0,0,O9/O26)</f>
        <v>0.98950103538089651</v>
      </c>
      <c r="P34" s="464">
        <f>IF(P16=0,0,P9/P26)</f>
        <v>0.99138508938876813</v>
      </c>
      <c r="Q34" s="9"/>
      <c r="S34" s="857"/>
    </row>
    <row r="35" spans="1:32" ht="16.149999999999999" customHeight="1">
      <c r="A35" s="19">
        <f>ROW()</f>
        <v>35</v>
      </c>
      <c r="B35" s="29"/>
      <c r="C35" s="31"/>
      <c r="D35" s="29"/>
      <c r="E35" s="29"/>
      <c r="F35" s="285"/>
      <c r="G35" s="29"/>
      <c r="H35" s="29"/>
      <c r="I35" s="29"/>
      <c r="J35" s="29"/>
      <c r="K35" s="29"/>
      <c r="L35" s="9"/>
      <c r="M35" s="9"/>
      <c r="N35" s="9"/>
      <c r="O35" s="9"/>
      <c r="P35" s="9"/>
      <c r="Q35" s="9"/>
      <c r="R35" s="12"/>
      <c r="S35" s="857"/>
    </row>
    <row r="36" spans="1:32" ht="16.149999999999999" customHeight="1">
      <c r="A36" s="19">
        <f>ROW()</f>
        <v>36</v>
      </c>
      <c r="B36" s="9"/>
      <c r="C36" s="30" t="s">
        <v>127</v>
      </c>
      <c r="D36" s="9"/>
      <c r="E36" s="9"/>
      <c r="F36" s="13"/>
      <c r="G36" s="376"/>
      <c r="H36" s="376"/>
      <c r="I36" s="376"/>
      <c r="J36" s="376"/>
      <c r="K36" s="376"/>
      <c r="L36" s="376"/>
      <c r="M36" s="376"/>
      <c r="N36" s="376"/>
      <c r="O36" s="376"/>
      <c r="P36" s="376"/>
      <c r="Q36" s="9"/>
      <c r="R36" s="12"/>
      <c r="S36" s="857"/>
    </row>
    <row r="37" spans="1:32" ht="16.149999999999999" customHeight="1">
      <c r="A37" s="19">
        <f>ROW()</f>
        <v>37</v>
      </c>
      <c r="B37" s="9"/>
      <c r="C37" s="16"/>
      <c r="D37" s="9"/>
      <c r="E37" s="9"/>
      <c r="F37" s="13"/>
      <c r="G37" s="9"/>
      <c r="H37" s="9"/>
      <c r="I37" s="9"/>
      <c r="J37" s="9"/>
      <c r="K37" s="9"/>
      <c r="L37" s="9"/>
      <c r="M37" s="9"/>
      <c r="N37" s="9"/>
      <c r="O37" s="9"/>
      <c r="P37" s="9"/>
      <c r="Q37" s="9"/>
      <c r="R37" s="12"/>
      <c r="S37" s="857"/>
      <c r="T37" s="363"/>
      <c r="U37" s="363"/>
      <c r="V37" s="363"/>
      <c r="W37" s="363"/>
      <c r="X37" s="363"/>
      <c r="Y37" s="363"/>
      <c r="Z37" s="363"/>
      <c r="AA37" s="363"/>
      <c r="AB37" s="363"/>
      <c r="AC37" s="363"/>
      <c r="AD37" s="363"/>
    </row>
    <row r="38" spans="1:32" ht="16.149999999999999" customHeight="1">
      <c r="A38" s="19">
        <f>ROW()</f>
        <v>38</v>
      </c>
      <c r="B38" s="9"/>
      <c r="C38" s="104"/>
      <c r="D38" s="101"/>
      <c r="E38" s="61" t="s">
        <v>128</v>
      </c>
      <c r="F38" s="101"/>
      <c r="G38" s="9"/>
      <c r="H38" s="9"/>
      <c r="I38" s="9"/>
      <c r="J38" s="9"/>
      <c r="K38" s="9"/>
      <c r="L38" s="9"/>
      <c r="M38" s="9"/>
      <c r="N38" s="9"/>
      <c r="O38" s="363"/>
      <c r="P38" s="1160">
        <v>0</v>
      </c>
      <c r="Q38" s="9" t="s">
        <v>129</v>
      </c>
      <c r="R38" s="12"/>
      <c r="S38" s="857"/>
      <c r="T38" s="363"/>
      <c r="U38" s="471" t="s">
        <v>115</v>
      </c>
      <c r="V38" s="363"/>
      <c r="W38" s="363"/>
      <c r="X38" s="363"/>
      <c r="Y38" s="363"/>
      <c r="Z38" s="363"/>
      <c r="AA38" s="363"/>
      <c r="AB38" s="363"/>
      <c r="AC38" s="363"/>
      <c r="AD38" s="363"/>
      <c r="AF38" s="1498"/>
    </row>
    <row r="39" spans="1:32" ht="16.149999999999999" customHeight="1">
      <c r="A39" s="19">
        <f>ROW()</f>
        <v>39</v>
      </c>
      <c r="B39" s="9"/>
      <c r="C39" s="104"/>
      <c r="D39" s="101"/>
      <c r="E39" s="61" t="s">
        <v>130</v>
      </c>
      <c r="F39" s="101"/>
      <c r="G39" s="9"/>
      <c r="H39" s="9"/>
      <c r="I39" s="9"/>
      <c r="J39" s="9"/>
      <c r="K39" s="9"/>
      <c r="L39" s="9"/>
      <c r="M39" s="9"/>
      <c r="N39" s="9"/>
      <c r="O39" s="363"/>
      <c r="P39" s="1160">
        <v>0</v>
      </c>
      <c r="Q39" s="9" t="s">
        <v>129</v>
      </c>
      <c r="R39" s="12"/>
      <c r="S39" s="857"/>
      <c r="T39" s="363"/>
      <c r="U39" s="471" t="s">
        <v>115</v>
      </c>
      <c r="V39" s="363"/>
      <c r="W39" s="363"/>
      <c r="X39" s="363"/>
      <c r="Y39" s="363"/>
      <c r="Z39" s="363"/>
      <c r="AA39" s="363"/>
      <c r="AB39" s="363"/>
      <c r="AC39" s="363"/>
      <c r="AD39" s="363"/>
      <c r="AF39" s="1498"/>
    </row>
    <row r="40" spans="1:32" ht="16.149999999999999" customHeight="1">
      <c r="A40" s="19">
        <f>ROW()</f>
        <v>40</v>
      </c>
      <c r="B40" s="9"/>
      <c r="C40" s="104"/>
      <c r="D40" s="101"/>
      <c r="E40" s="61" t="s">
        <v>131</v>
      </c>
      <c r="F40" s="101"/>
      <c r="G40" s="9"/>
      <c r="H40" s="9"/>
      <c r="I40" s="9"/>
      <c r="J40" s="9"/>
      <c r="K40" s="9"/>
      <c r="L40" s="9"/>
      <c r="M40" s="9"/>
      <c r="N40" s="9"/>
      <c r="O40" s="363"/>
      <c r="P40" s="1161">
        <f>IF(P38&lt;&gt;0,P38/P39-1, 0)</f>
        <v>0</v>
      </c>
      <c r="Q40" s="9"/>
      <c r="R40" s="12"/>
      <c r="S40" s="857"/>
      <c r="T40" s="363"/>
      <c r="U40" s="363"/>
      <c r="V40" s="363"/>
      <c r="W40" s="363"/>
      <c r="X40" s="363"/>
      <c r="Y40" s="363"/>
      <c r="Z40" s="363"/>
      <c r="AA40" s="363"/>
      <c r="AB40" s="363"/>
      <c r="AC40" s="363"/>
      <c r="AD40" s="363"/>
    </row>
    <row r="41" spans="1:32" ht="16.149999999999999" customHeight="1">
      <c r="A41" s="19">
        <f>ROW()</f>
        <v>41</v>
      </c>
      <c r="B41" s="9"/>
      <c r="C41" s="104"/>
      <c r="D41" s="101"/>
      <c r="E41" s="101"/>
      <c r="F41" s="61"/>
      <c r="G41" s="9"/>
      <c r="H41" s="9"/>
      <c r="I41" s="9"/>
      <c r="J41" s="9"/>
      <c r="K41" s="9"/>
      <c r="L41" s="9"/>
      <c r="M41" s="9"/>
      <c r="N41" s="9"/>
      <c r="O41" s="9"/>
      <c r="P41" s="9"/>
      <c r="Q41" s="9"/>
      <c r="R41" s="12"/>
      <c r="S41" s="857"/>
      <c r="T41" s="363"/>
      <c r="U41" s="363"/>
      <c r="V41" s="363"/>
      <c r="W41" s="363"/>
      <c r="X41" s="363"/>
      <c r="Y41" s="363"/>
      <c r="Z41" s="363"/>
      <c r="AA41" s="363"/>
      <c r="AB41" s="363"/>
      <c r="AC41" s="363"/>
      <c r="AD41" s="363"/>
    </row>
    <row r="42" spans="1:32" ht="48.75" customHeight="1">
      <c r="A42" s="19">
        <f>ROW()</f>
        <v>42</v>
      </c>
      <c r="B42" s="9"/>
      <c r="C42" s="110"/>
      <c r="D42" s="110"/>
      <c r="E42" s="110"/>
      <c r="F42" s="110"/>
      <c r="G42" s="7"/>
      <c r="H42" s="7"/>
      <c r="I42" s="7"/>
      <c r="J42" s="7"/>
      <c r="K42" s="7"/>
      <c r="L42" s="7"/>
      <c r="M42" s="472" t="s">
        <v>132</v>
      </c>
      <c r="N42" s="473"/>
      <c r="O42" s="472" t="s">
        <v>133</v>
      </c>
      <c r="P42" s="473"/>
      <c r="Q42" s="9"/>
      <c r="R42" s="12"/>
      <c r="S42" s="857"/>
      <c r="T42" s="363"/>
      <c r="U42" s="363"/>
      <c r="V42" s="363"/>
      <c r="W42" s="363"/>
      <c r="X42" s="363"/>
      <c r="Y42" s="363"/>
      <c r="Z42" s="363"/>
      <c r="AA42" s="363"/>
      <c r="AB42" s="363"/>
      <c r="AC42" s="363"/>
      <c r="AD42" s="363"/>
    </row>
    <row r="43" spans="1:32" ht="16.149999999999999" customHeight="1">
      <c r="A43" s="19">
        <f>ROW()</f>
        <v>43</v>
      </c>
      <c r="B43" s="9"/>
      <c r="C43" s="110"/>
      <c r="D43" s="110"/>
      <c r="E43" s="110"/>
      <c r="F43" s="110" t="s">
        <v>134</v>
      </c>
      <c r="G43" s="7"/>
      <c r="H43" s="7"/>
      <c r="I43" s="7"/>
      <c r="J43" s="7"/>
      <c r="K43" s="7"/>
      <c r="L43" s="7"/>
      <c r="M43" s="1159">
        <f>P26</f>
        <v>5094097471.8646069</v>
      </c>
      <c r="N43" s="7"/>
      <c r="O43" s="1159">
        <f>P9</f>
        <v>5050212277.4995909</v>
      </c>
      <c r="P43" s="7"/>
      <c r="Q43" s="9"/>
      <c r="R43" s="12"/>
      <c r="S43" s="857"/>
      <c r="T43" s="363"/>
      <c r="U43" s="471" t="s">
        <v>115</v>
      </c>
      <c r="V43" s="363"/>
      <c r="W43" s="363"/>
      <c r="X43" s="363"/>
      <c r="Y43" s="363"/>
      <c r="Z43" s="363"/>
      <c r="AA43" s="363"/>
      <c r="AB43" s="363"/>
      <c r="AC43" s="363"/>
      <c r="AD43" s="363"/>
    </row>
    <row r="44" spans="1:32" ht="16.149999999999999" customHeight="1">
      <c r="A44" s="19">
        <f>ROW()</f>
        <v>44</v>
      </c>
      <c r="B44" s="9"/>
      <c r="C44" s="474"/>
      <c r="D44" s="402" t="s">
        <v>106</v>
      </c>
      <c r="E44" s="474"/>
      <c r="F44" s="112" t="s">
        <v>135</v>
      </c>
      <c r="G44" s="37"/>
      <c r="H44" s="37"/>
      <c r="I44" s="37"/>
      <c r="J44" s="37"/>
      <c r="K44" s="37"/>
      <c r="L44" s="7"/>
      <c r="M44" s="1162">
        <v>0</v>
      </c>
      <c r="N44" s="7"/>
      <c r="O44" s="1162">
        <v>0</v>
      </c>
      <c r="P44" s="7"/>
      <c r="Q44" s="9"/>
      <c r="R44" s="12"/>
      <c r="S44" s="857"/>
      <c r="T44" s="363"/>
      <c r="U44" s="471" t="s">
        <v>115</v>
      </c>
      <c r="V44" s="363"/>
      <c r="W44" s="363"/>
      <c r="X44" s="363"/>
      <c r="Y44" s="363"/>
      <c r="Z44" s="363"/>
      <c r="AA44" s="363"/>
      <c r="AB44" s="363"/>
      <c r="AC44" s="363"/>
      <c r="AD44" s="363"/>
    </row>
    <row r="45" spans="1:32" ht="16.149999999999999" customHeight="1">
      <c r="A45" s="19">
        <f>ROW()</f>
        <v>45</v>
      </c>
      <c r="B45" s="9"/>
      <c r="C45" s="110"/>
      <c r="D45" s="110"/>
      <c r="E45" s="110"/>
      <c r="F45" s="110"/>
      <c r="G45" s="7"/>
      <c r="H45" s="7"/>
      <c r="I45" s="7"/>
      <c r="J45" s="7"/>
      <c r="K45" s="7"/>
      <c r="L45" s="7"/>
      <c r="M45" s="7"/>
      <c r="N45" s="7"/>
      <c r="O45" s="7"/>
      <c r="P45" s="7"/>
      <c r="Q45" s="9"/>
      <c r="R45" s="12"/>
      <c r="S45" s="857"/>
      <c r="T45" s="363"/>
      <c r="U45" s="363"/>
      <c r="V45" s="363"/>
      <c r="W45" s="363"/>
      <c r="X45" s="363"/>
      <c r="Y45" s="363"/>
      <c r="Z45" s="363"/>
      <c r="AA45" s="363"/>
      <c r="AB45" s="363"/>
      <c r="AC45" s="363"/>
      <c r="AD45" s="363"/>
    </row>
    <row r="46" spans="1:32" ht="16.149999999999999" customHeight="1">
      <c r="A46" s="19">
        <f>ROW()</f>
        <v>46</v>
      </c>
      <c r="B46" s="9"/>
      <c r="C46" s="110"/>
      <c r="D46" s="112"/>
      <c r="E46" s="112"/>
      <c r="F46" s="112" t="s">
        <v>136</v>
      </c>
      <c r="G46" s="37"/>
      <c r="H46" s="37"/>
      <c r="I46" s="37"/>
      <c r="J46" s="37"/>
      <c r="K46" s="37"/>
      <c r="L46" s="7"/>
      <c r="M46" s="1159">
        <f>M43-M44</f>
        <v>5094097471.8646069</v>
      </c>
      <c r="N46" s="7"/>
      <c r="O46" s="1159">
        <f>O43-O44</f>
        <v>5050212277.4995909</v>
      </c>
      <c r="P46" s="7"/>
      <c r="Q46" s="9"/>
      <c r="R46" s="12"/>
      <c r="S46" s="857"/>
      <c r="T46" s="363"/>
      <c r="U46" s="471" t="s">
        <v>115</v>
      </c>
      <c r="V46" s="363"/>
      <c r="W46" s="363"/>
      <c r="X46" s="363"/>
      <c r="Y46" s="363"/>
      <c r="Z46" s="363"/>
      <c r="AA46" s="363"/>
      <c r="AB46" s="363"/>
      <c r="AC46" s="363"/>
      <c r="AD46" s="363"/>
    </row>
    <row r="47" spans="1:32" ht="16.149999999999999" customHeight="1" thickBot="1">
      <c r="A47" s="19">
        <f>ROW()</f>
        <v>47</v>
      </c>
      <c r="B47" s="9"/>
      <c r="C47" s="7"/>
      <c r="D47" s="37"/>
      <c r="E47" s="37"/>
      <c r="F47" s="363"/>
      <c r="G47" s="37"/>
      <c r="H47" s="37"/>
      <c r="I47" s="37"/>
      <c r="J47" s="37"/>
      <c r="K47" s="37"/>
      <c r="L47" s="7"/>
      <c r="M47" s="7"/>
      <c r="N47" s="7"/>
      <c r="O47" s="7"/>
      <c r="P47" s="7"/>
      <c r="Q47" s="9"/>
      <c r="R47" s="12"/>
      <c r="S47" s="857"/>
      <c r="T47" s="363"/>
      <c r="U47" s="363"/>
      <c r="V47" s="363"/>
      <c r="W47" s="363"/>
      <c r="X47" s="363"/>
      <c r="Y47" s="363"/>
      <c r="Z47" s="363"/>
      <c r="AA47" s="363"/>
      <c r="AB47" s="363"/>
      <c r="AC47" s="363"/>
      <c r="AD47" s="363"/>
    </row>
    <row r="48" spans="1:32" ht="17.25" customHeight="1" thickBot="1">
      <c r="A48" s="19">
        <f>ROW()</f>
        <v>48</v>
      </c>
      <c r="B48" s="9"/>
      <c r="C48" s="7"/>
      <c r="D48" s="7"/>
      <c r="E48" s="475" t="s">
        <v>137</v>
      </c>
      <c r="F48" s="7"/>
      <c r="G48" s="7"/>
      <c r="H48" s="7"/>
      <c r="I48" s="7"/>
      <c r="J48" s="7"/>
      <c r="K48" s="7"/>
      <c r="L48" s="7"/>
      <c r="M48" s="373">
        <f>IF(M46&lt;&gt;0,M46*$P40,0)</f>
        <v>0</v>
      </c>
      <c r="N48" s="363"/>
      <c r="O48" s="373">
        <f>IF(O46&lt;&gt;0,O46*$P40,0)</f>
        <v>0</v>
      </c>
      <c r="P48" s="363"/>
      <c r="Q48" s="9"/>
      <c r="R48" s="12"/>
      <c r="S48" s="857"/>
      <c r="T48" s="363"/>
      <c r="U48" s="471" t="s">
        <v>115</v>
      </c>
      <c r="V48" s="363"/>
      <c r="W48" s="363"/>
      <c r="X48" s="363"/>
      <c r="Y48" s="363"/>
      <c r="Z48" s="363"/>
      <c r="AA48" s="363"/>
      <c r="AB48" s="363"/>
      <c r="AC48" s="363"/>
      <c r="AD48" s="363"/>
    </row>
    <row r="49" spans="1:30" ht="16.149999999999999" customHeight="1">
      <c r="A49" s="19">
        <f>ROW()</f>
        <v>49</v>
      </c>
      <c r="B49" s="9"/>
      <c r="C49" s="16"/>
      <c r="D49" s="9"/>
      <c r="E49" s="363"/>
      <c r="F49" s="13"/>
      <c r="G49" s="9"/>
      <c r="H49" s="9"/>
      <c r="I49" s="9"/>
      <c r="J49" s="9"/>
      <c r="K49" s="9"/>
      <c r="L49" s="9"/>
      <c r="M49" s="9"/>
      <c r="N49" s="363"/>
      <c r="O49" s="9"/>
      <c r="P49" s="9"/>
      <c r="Q49" s="9"/>
      <c r="R49" s="12"/>
      <c r="S49" s="857"/>
      <c r="T49" s="363"/>
      <c r="U49" s="363"/>
      <c r="V49" s="363"/>
      <c r="W49" s="363"/>
      <c r="X49" s="363"/>
      <c r="Y49" s="363"/>
      <c r="Z49" s="363"/>
      <c r="AA49" s="363"/>
      <c r="AB49" s="363"/>
      <c r="AC49" s="363"/>
      <c r="AD49" s="363"/>
    </row>
    <row r="50" spans="1:30" ht="16.149999999999999" customHeight="1">
      <c r="A50" s="19">
        <f>ROW()</f>
        <v>50</v>
      </c>
      <c r="B50" s="9"/>
      <c r="C50" s="378"/>
      <c r="D50" s="376"/>
      <c r="E50" s="376"/>
      <c r="F50" s="377"/>
      <c r="G50" s="376"/>
      <c r="H50" s="376"/>
      <c r="I50" s="376"/>
      <c r="J50" s="376"/>
      <c r="K50" s="376"/>
      <c r="L50" s="376"/>
      <c r="M50" s="376"/>
      <c r="N50" s="376"/>
      <c r="O50" s="376"/>
      <c r="P50" s="376"/>
      <c r="Q50" s="9"/>
      <c r="R50" s="12"/>
      <c r="S50" s="857"/>
    </row>
    <row r="51" spans="1:30" ht="25.5" customHeight="1">
      <c r="A51" s="19">
        <f>ROW()</f>
        <v>51</v>
      </c>
      <c r="B51" s="9"/>
      <c r="C51" s="14" t="s">
        <v>138</v>
      </c>
      <c r="D51" s="9"/>
      <c r="E51" s="9"/>
      <c r="F51" s="9"/>
      <c r="G51" s="9"/>
      <c r="H51" s="9"/>
      <c r="S51" s="857"/>
    </row>
    <row r="52" spans="1:30" ht="71.25" customHeight="1">
      <c r="A52" s="19">
        <f>ROW()</f>
        <v>52</v>
      </c>
      <c r="B52" s="9"/>
      <c r="C52" s="107"/>
      <c r="D52" s="101"/>
      <c r="E52" s="101"/>
      <c r="F52" s="101"/>
      <c r="G52" s="101"/>
      <c r="H52" s="101"/>
      <c r="I52" s="102" t="s">
        <v>139</v>
      </c>
      <c r="J52" s="102" t="s">
        <v>140</v>
      </c>
      <c r="K52" s="102" t="s">
        <v>141</v>
      </c>
      <c r="L52" s="102" t="s">
        <v>142</v>
      </c>
      <c r="M52" s="102" t="s">
        <v>143</v>
      </c>
      <c r="N52" s="102" t="s">
        <v>144</v>
      </c>
      <c r="O52" s="102" t="s">
        <v>145</v>
      </c>
      <c r="P52" s="102" t="s">
        <v>146</v>
      </c>
      <c r="Q52" s="102" t="s">
        <v>147</v>
      </c>
      <c r="R52" s="102" t="s">
        <v>148</v>
      </c>
      <c r="S52" s="857"/>
    </row>
    <row r="53" spans="1:30" ht="16.149999999999999" customHeight="1" thickBot="1">
      <c r="A53" s="19">
        <f>ROW()</f>
        <v>53</v>
      </c>
      <c r="B53" s="9"/>
      <c r="C53" s="101"/>
      <c r="D53" s="101"/>
      <c r="E53" s="101"/>
      <c r="F53" s="61"/>
      <c r="G53" s="101"/>
      <c r="H53" s="101"/>
      <c r="I53" s="103" t="s">
        <v>101</v>
      </c>
      <c r="J53" s="103" t="s">
        <v>101</v>
      </c>
      <c r="K53" s="103" t="s">
        <v>101</v>
      </c>
      <c r="L53" s="103" t="s">
        <v>101</v>
      </c>
      <c r="M53" s="103" t="s">
        <v>101</v>
      </c>
      <c r="N53" s="103" t="s">
        <v>101</v>
      </c>
      <c r="O53" s="103" t="s">
        <v>101</v>
      </c>
      <c r="P53" s="103" t="s">
        <v>101</v>
      </c>
      <c r="Q53" s="103" t="s">
        <v>101</v>
      </c>
      <c r="R53" s="103" t="s">
        <v>101</v>
      </c>
      <c r="S53" s="858"/>
    </row>
    <row r="54" spans="1:30" ht="16.149999999999999" customHeight="1">
      <c r="A54" s="19">
        <f>ROW()</f>
        <v>54</v>
      </c>
      <c r="B54" s="29"/>
      <c r="C54" s="399"/>
      <c r="D54" s="400"/>
      <c r="E54" s="111" t="s">
        <v>149</v>
      </c>
      <c r="F54" s="400"/>
      <c r="G54" s="400"/>
      <c r="H54" s="400"/>
      <c r="I54" s="1163">
        <v>1780394351.2939816</v>
      </c>
      <c r="J54" s="1163">
        <v>2057132226.8674819</v>
      </c>
      <c r="K54" s="260">
        <v>394749812.80527675</v>
      </c>
      <c r="L54" s="1163">
        <v>101555152.67846701</v>
      </c>
      <c r="M54" s="260">
        <v>300722488.13986987</v>
      </c>
      <c r="N54" s="1163">
        <v>49384353.046168871</v>
      </c>
      <c r="O54" s="1163">
        <v>205040236.89610606</v>
      </c>
      <c r="P54" s="1163">
        <v>96405651.608338103</v>
      </c>
      <c r="Q54" s="934">
        <v>43897775.771208063</v>
      </c>
      <c r="R54" s="261">
        <f>SUM(I54:Q54)+V9</f>
        <v>5050212277.7717409</v>
      </c>
      <c r="S54" s="857"/>
    </row>
    <row r="55" spans="1:30" ht="16.149999999999999" customHeight="1">
      <c r="A55" s="19">
        <f>ROW()</f>
        <v>55</v>
      </c>
      <c r="B55" s="29"/>
      <c r="C55" s="398" t="s">
        <v>104</v>
      </c>
      <c r="D55" s="399"/>
      <c r="E55" s="400" t="s">
        <v>121</v>
      </c>
      <c r="F55" s="400"/>
      <c r="G55" s="399"/>
      <c r="H55" s="399"/>
      <c r="I55" s="1153">
        <f>I71</f>
        <v>0</v>
      </c>
      <c r="J55" s="1153">
        <f t="shared" ref="J55:Q55" si="0">J71</f>
        <v>0</v>
      </c>
      <c r="K55" s="1153">
        <f t="shared" si="0"/>
        <v>0</v>
      </c>
      <c r="L55" s="1153">
        <f t="shared" si="0"/>
        <v>0</v>
      </c>
      <c r="M55" s="1153">
        <f t="shared" si="0"/>
        <v>0</v>
      </c>
      <c r="N55" s="1153">
        <f t="shared" si="0"/>
        <v>0</v>
      </c>
      <c r="O55" s="1153">
        <f t="shared" si="0"/>
        <v>0</v>
      </c>
      <c r="P55" s="1153">
        <f t="shared" si="0"/>
        <v>0</v>
      </c>
      <c r="Q55" s="1153">
        <f t="shared" si="0"/>
        <v>0</v>
      </c>
      <c r="R55" s="935">
        <f>IF(SUM(I55:Q55)=R71,R71,"ERROR")</f>
        <v>0</v>
      </c>
      <c r="S55" s="857"/>
    </row>
    <row r="56" spans="1:30" ht="16.149999999999999" customHeight="1">
      <c r="A56" s="19">
        <f>ROW()</f>
        <v>56</v>
      </c>
      <c r="B56" s="29"/>
      <c r="C56" s="398" t="s">
        <v>106</v>
      </c>
      <c r="D56" s="399"/>
      <c r="E56" s="400" t="s">
        <v>122</v>
      </c>
      <c r="F56" s="400"/>
      <c r="G56" s="399"/>
      <c r="H56" s="399"/>
      <c r="I56" s="1153">
        <f>SUM(I77:I80)</f>
        <v>1154155.540000001</v>
      </c>
      <c r="J56" s="1153">
        <f t="shared" ref="J56:Q56" si="1">SUM(J77:J80)</f>
        <v>1954375.2399999974</v>
      </c>
      <c r="K56" s="1153">
        <f t="shared" si="1"/>
        <v>0</v>
      </c>
      <c r="L56" s="1153">
        <f t="shared" si="1"/>
        <v>38381.550000000017</v>
      </c>
      <c r="M56" s="1153">
        <f t="shared" si="1"/>
        <v>0</v>
      </c>
      <c r="N56" s="1153">
        <f t="shared" si="1"/>
        <v>67584</v>
      </c>
      <c r="O56" s="1153">
        <f t="shared" si="1"/>
        <v>1041172.4199999999</v>
      </c>
      <c r="P56" s="1153">
        <f t="shared" si="1"/>
        <v>-576900.76999999862</v>
      </c>
      <c r="Q56" s="1153">
        <f t="shared" si="1"/>
        <v>0</v>
      </c>
      <c r="R56" s="935">
        <f>IF(SUM(I56:Q56)=SUM(R77:R80),SUM(R77:R80),"ERROR")</f>
        <v>3678767.9799999995</v>
      </c>
      <c r="S56" s="857"/>
    </row>
    <row r="57" spans="1:30" ht="16.149999999999999" customHeight="1">
      <c r="A57" s="19">
        <f>ROW()</f>
        <v>57</v>
      </c>
      <c r="B57" s="29"/>
      <c r="C57" s="398" t="s">
        <v>106</v>
      </c>
      <c r="D57" s="399"/>
      <c r="E57" s="400" t="s">
        <v>123</v>
      </c>
      <c r="F57" s="400"/>
      <c r="G57" s="399"/>
      <c r="H57" s="399"/>
      <c r="I57" s="1153">
        <f>I89</f>
        <v>0</v>
      </c>
      <c r="J57" s="1153">
        <f t="shared" ref="J57:Q57" si="2">J89</f>
        <v>0</v>
      </c>
      <c r="K57" s="1153">
        <f t="shared" si="2"/>
        <v>0</v>
      </c>
      <c r="L57" s="1153">
        <f t="shared" si="2"/>
        <v>0</v>
      </c>
      <c r="M57" s="1153">
        <f t="shared" si="2"/>
        <v>0</v>
      </c>
      <c r="N57" s="1153">
        <f t="shared" si="2"/>
        <v>0</v>
      </c>
      <c r="O57" s="1153">
        <f t="shared" si="2"/>
        <v>0</v>
      </c>
      <c r="P57" s="1153">
        <f t="shared" si="2"/>
        <v>0</v>
      </c>
      <c r="Q57" s="1153">
        <f t="shared" si="2"/>
        <v>0</v>
      </c>
      <c r="R57" s="935">
        <f>IF(SUM(I57:Q57)=R89,R89,"ERROR")</f>
        <v>0</v>
      </c>
      <c r="S57" s="857"/>
    </row>
    <row r="58" spans="1:30" ht="16.149999999999999" customHeight="1">
      <c r="A58" s="19">
        <f>ROW()</f>
        <v>58</v>
      </c>
      <c r="B58" s="29"/>
      <c r="C58" s="398" t="s">
        <v>106</v>
      </c>
      <c r="D58" s="399"/>
      <c r="E58" s="400" t="s">
        <v>109</v>
      </c>
      <c r="F58" s="400"/>
      <c r="G58" s="399"/>
      <c r="H58" s="399"/>
      <c r="I58" s="1153">
        <f>I95</f>
        <v>79749834.031249195</v>
      </c>
      <c r="J58" s="1153">
        <f t="shared" ref="J58:Q58" si="3">J95</f>
        <v>87510276.408445001</v>
      </c>
      <c r="K58" s="1153">
        <f t="shared" si="3"/>
        <v>25108470.401635755</v>
      </c>
      <c r="L58" s="1153">
        <f t="shared" si="3"/>
        <v>4803164.3911517616</v>
      </c>
      <c r="M58" s="1153">
        <f t="shared" si="3"/>
        <v>580471.20998586284</v>
      </c>
      <c r="N58" s="1153">
        <f t="shared" si="3"/>
        <v>20859812.386750001</v>
      </c>
      <c r="O58" s="1153">
        <f t="shared" si="3"/>
        <v>18413572.66302</v>
      </c>
      <c r="P58" s="1153">
        <f t="shared" si="3"/>
        <v>28624268.947753724</v>
      </c>
      <c r="Q58" s="1153">
        <f t="shared" si="3"/>
        <v>1995353.3932996839</v>
      </c>
      <c r="R58" s="936">
        <f>(SUM(I58:Q58))</f>
        <v>267645223.83329099</v>
      </c>
      <c r="S58" s="857"/>
    </row>
    <row r="59" spans="1:30" ht="16.149999999999999" customHeight="1">
      <c r="A59" s="19">
        <f>ROW()</f>
        <v>59</v>
      </c>
      <c r="B59" s="29"/>
      <c r="C59" s="398" t="s">
        <v>104</v>
      </c>
      <c r="D59" s="399"/>
      <c r="E59" s="400" t="s">
        <v>150</v>
      </c>
      <c r="F59" s="400"/>
      <c r="G59" s="399"/>
      <c r="H59" s="399"/>
      <c r="I59" s="1153">
        <f>I102</f>
        <v>191922196.96509999</v>
      </c>
      <c r="J59" s="1153">
        <f t="shared" ref="J59:Q59" si="4">J102</f>
        <v>136604206.23000002</v>
      </c>
      <c r="K59" s="1153">
        <f t="shared" si="4"/>
        <v>32199072.199999996</v>
      </c>
      <c r="L59" s="1153">
        <f t="shared" si="4"/>
        <v>3590023.8999999994</v>
      </c>
      <c r="M59" s="1153">
        <f t="shared" si="4"/>
        <v>4.8021320253610611E-9</v>
      </c>
      <c r="N59" s="1153">
        <f t="shared" si="4"/>
        <v>19809664.5726</v>
      </c>
      <c r="O59" s="1153">
        <f t="shared" si="4"/>
        <v>18896818.4419</v>
      </c>
      <c r="P59" s="1153">
        <f t="shared" si="4"/>
        <v>42488180.902000003</v>
      </c>
      <c r="Q59" s="1153">
        <f t="shared" si="4"/>
        <v>0</v>
      </c>
      <c r="R59" s="936">
        <f>(SUM(I59:Q59))</f>
        <v>445510163.21160001</v>
      </c>
      <c r="S59" s="857"/>
    </row>
    <row r="60" spans="1:30" ht="16.149999999999999" customHeight="1" thickBot="1">
      <c r="A60" s="19">
        <f>ROW()</f>
        <v>60</v>
      </c>
      <c r="B60" s="29"/>
      <c r="C60" s="398" t="s">
        <v>106</v>
      </c>
      <c r="D60" s="399"/>
      <c r="E60" s="113" t="s">
        <v>111</v>
      </c>
      <c r="F60" s="111"/>
      <c r="G60" s="399"/>
      <c r="H60" s="399"/>
      <c r="I60" s="1163"/>
      <c r="J60" s="1163"/>
      <c r="K60" s="260"/>
      <c r="L60" s="1163"/>
      <c r="M60" s="260"/>
      <c r="N60" s="1163"/>
      <c r="O60" s="1163"/>
      <c r="P60" s="1163"/>
      <c r="Q60" s="934"/>
      <c r="R60" s="936">
        <f>(SUM(I60:Q60))</f>
        <v>0</v>
      </c>
      <c r="S60" s="857"/>
    </row>
    <row r="61" spans="1:30" ht="16.149999999999999" customHeight="1" thickBot="1">
      <c r="A61" s="19">
        <f>ROW()</f>
        <v>61</v>
      </c>
      <c r="B61" s="9"/>
      <c r="C61" s="104"/>
      <c r="D61" s="101"/>
      <c r="E61" s="100" t="s">
        <v>151</v>
      </c>
      <c r="F61" s="61"/>
      <c r="G61" s="101"/>
      <c r="H61" s="101"/>
      <c r="I61" s="262">
        <f t="shared" ref="I61:R61" si="5">+I54+I55-I56-I57-I58+I59-I60</f>
        <v>1891412558.6878324</v>
      </c>
      <c r="J61" s="263">
        <f t="shared" si="5"/>
        <v>2104271781.4490371</v>
      </c>
      <c r="K61" s="265">
        <f t="shared" si="5"/>
        <v>401840414.60364097</v>
      </c>
      <c r="L61" s="263">
        <f t="shared" si="5"/>
        <v>100303630.63731526</v>
      </c>
      <c r="M61" s="263">
        <f t="shared" si="5"/>
        <v>300142016.92988402</v>
      </c>
      <c r="N61" s="263">
        <f t="shared" si="5"/>
        <v>48266621.232018873</v>
      </c>
      <c r="O61" s="263">
        <f t="shared" si="5"/>
        <v>204482310.25498611</v>
      </c>
      <c r="P61" s="263">
        <f t="shared" si="5"/>
        <v>110846464.33258438</v>
      </c>
      <c r="Q61" s="264">
        <f t="shared" si="5"/>
        <v>41902422.377908379</v>
      </c>
      <c r="R61" s="411">
        <f t="shared" si="5"/>
        <v>5224398449.1700506</v>
      </c>
      <c r="S61" s="857"/>
    </row>
    <row r="62" spans="1:30" ht="16.149999999999999" customHeight="1">
      <c r="A62" s="19">
        <f>ROW()</f>
        <v>62</v>
      </c>
      <c r="B62" s="9"/>
      <c r="C62" s="16"/>
      <c r="D62" s="9"/>
      <c r="E62" s="11"/>
      <c r="F62" s="13"/>
      <c r="G62" s="9"/>
      <c r="H62" s="9"/>
      <c r="I62" s="12"/>
      <c r="J62" s="12"/>
      <c r="K62" s="12"/>
      <c r="L62" s="12"/>
      <c r="M62" s="12"/>
      <c r="N62" s="12"/>
      <c r="O62" s="12"/>
      <c r="P62" s="12"/>
      <c r="Q62" s="12"/>
      <c r="R62" s="12"/>
      <c r="S62" s="857"/>
    </row>
    <row r="63" spans="1:30" ht="16.149999999999999" customHeight="1" thickBot="1">
      <c r="A63" s="19">
        <f>ROW()</f>
        <v>63</v>
      </c>
      <c r="B63" s="9"/>
      <c r="C63" s="9" t="s">
        <v>104</v>
      </c>
      <c r="D63" s="363"/>
      <c r="E63" s="111" t="s">
        <v>152</v>
      </c>
      <c r="F63" s="13"/>
      <c r="G63" s="9"/>
      <c r="H63" s="9"/>
      <c r="I63" s="12"/>
      <c r="J63" s="12"/>
      <c r="K63" s="12"/>
      <c r="L63" s="12"/>
      <c r="M63" s="12"/>
      <c r="N63" s="12"/>
      <c r="O63" s="12"/>
      <c r="P63" s="12"/>
      <c r="Q63" s="12"/>
      <c r="R63" s="12"/>
      <c r="S63" s="857"/>
      <c r="T63" s="363"/>
      <c r="U63" s="363"/>
    </row>
    <row r="64" spans="1:30" ht="16.149999999999999" customHeight="1" thickBot="1">
      <c r="A64" s="19">
        <f>ROW()</f>
        <v>64</v>
      </c>
      <c r="B64" s="29"/>
      <c r="C64" s="29"/>
      <c r="D64" s="29"/>
      <c r="E64" s="113" t="s">
        <v>114</v>
      </c>
      <c r="F64" s="363"/>
      <c r="G64" s="400"/>
      <c r="H64" s="400"/>
      <c r="I64" s="1163">
        <f>+I54</f>
        <v>1780394351.2939816</v>
      </c>
      <c r="J64" s="1163">
        <f t="shared" ref="J64:P64" si="6">+J54</f>
        <v>2057132226.8674819</v>
      </c>
      <c r="K64" s="260">
        <f t="shared" si="6"/>
        <v>394749812.80527675</v>
      </c>
      <c r="L64" s="1163">
        <f t="shared" si="6"/>
        <v>101555152.67846701</v>
      </c>
      <c r="M64" s="260">
        <f t="shared" si="6"/>
        <v>300722488.13986987</v>
      </c>
      <c r="N64" s="1163">
        <f t="shared" si="6"/>
        <v>49384353.046168871</v>
      </c>
      <c r="O64" s="1163">
        <f t="shared" si="6"/>
        <v>205040236.89610606</v>
      </c>
      <c r="P64" s="1163">
        <f t="shared" si="6"/>
        <v>96405651.608338103</v>
      </c>
      <c r="Q64" s="934">
        <f>+Q54</f>
        <v>43897775.771208063</v>
      </c>
      <c r="R64" s="412">
        <f>SUM(I64:Q64)+V9</f>
        <v>5050212277.7717409</v>
      </c>
      <c r="S64" s="857"/>
      <c r="T64" s="363"/>
      <c r="U64" s="471" t="s">
        <v>115</v>
      </c>
    </row>
    <row r="65" spans="1:21" ht="16.149999999999999" customHeight="1" thickBot="1">
      <c r="A65" s="19">
        <f>ROW()</f>
        <v>65</v>
      </c>
      <c r="B65" s="29"/>
      <c r="C65" s="29"/>
      <c r="D65" s="401"/>
      <c r="E65" s="113" t="s">
        <v>153</v>
      </c>
      <c r="F65" s="363"/>
      <c r="G65" s="399"/>
      <c r="H65" s="399"/>
      <c r="I65" s="1163">
        <v>0</v>
      </c>
      <c r="J65" s="1163">
        <v>0</v>
      </c>
      <c r="K65" s="260">
        <v>0</v>
      </c>
      <c r="L65" s="1163">
        <v>0</v>
      </c>
      <c r="M65" s="260">
        <v>0</v>
      </c>
      <c r="N65" s="1163">
        <v>0</v>
      </c>
      <c r="O65" s="1163">
        <v>0</v>
      </c>
      <c r="P65" s="1163">
        <v>0</v>
      </c>
      <c r="Q65" s="934">
        <v>0</v>
      </c>
      <c r="R65" s="412">
        <f>SUM(I65:Q65)</f>
        <v>0</v>
      </c>
      <c r="S65" s="857"/>
      <c r="T65" s="363"/>
      <c r="U65" s="471" t="s">
        <v>115</v>
      </c>
    </row>
    <row r="66" spans="1:21" ht="16.149999999999999" customHeight="1">
      <c r="A66" s="19">
        <f>ROW()</f>
        <v>66</v>
      </c>
      <c r="B66" s="9"/>
      <c r="C66" s="16"/>
      <c r="D66" s="9"/>
      <c r="E66" s="11"/>
      <c r="F66" s="13"/>
      <c r="G66" s="9"/>
      <c r="H66" s="9"/>
      <c r="I66" s="12"/>
      <c r="J66" s="12"/>
      <c r="K66" s="12"/>
      <c r="L66" s="12"/>
      <c r="M66" s="12"/>
      <c r="N66" s="12"/>
      <c r="O66" s="12"/>
      <c r="P66" s="12"/>
      <c r="Q66" s="12"/>
      <c r="R66" s="12"/>
      <c r="S66" s="857"/>
      <c r="T66" s="363"/>
      <c r="U66" s="363"/>
    </row>
    <row r="67" spans="1:21" ht="16.149999999999999" customHeight="1">
      <c r="A67" s="19">
        <f>ROW()</f>
        <v>67</v>
      </c>
      <c r="B67" s="9"/>
      <c r="C67" s="16"/>
      <c r="D67" s="9"/>
      <c r="E67" s="11"/>
      <c r="F67" s="13"/>
      <c r="G67" s="9"/>
      <c r="H67" s="9"/>
      <c r="I67" s="12"/>
      <c r="J67" s="12"/>
      <c r="K67" s="12"/>
      <c r="L67" s="12"/>
      <c r="M67" s="12"/>
      <c r="N67" s="12"/>
      <c r="O67" s="12"/>
      <c r="P67" s="12"/>
      <c r="Q67" s="12"/>
      <c r="R67" s="12"/>
      <c r="S67" s="857"/>
    </row>
    <row r="68" spans="1:21" ht="25.5" customHeight="1">
      <c r="A68" s="19">
        <f>ROW()</f>
        <v>68</v>
      </c>
      <c r="B68" s="9"/>
      <c r="C68" s="14" t="s">
        <v>154</v>
      </c>
      <c r="D68" s="34"/>
      <c r="E68" s="34"/>
      <c r="F68" s="35"/>
      <c r="G68" s="35"/>
      <c r="H68" s="35"/>
      <c r="S68" s="857"/>
    </row>
    <row r="69" spans="1:21" ht="57.75" customHeight="1">
      <c r="A69" s="19">
        <f>ROW()</f>
        <v>69</v>
      </c>
      <c r="B69" s="9"/>
      <c r="C69" s="14"/>
      <c r="D69" s="34"/>
      <c r="E69" s="34"/>
      <c r="F69" s="35"/>
      <c r="G69" s="35"/>
      <c r="H69" s="35"/>
      <c r="I69" s="102" t="str">
        <f t="shared" ref="I69:R69" si="7">+I52</f>
        <v>HVAC Substations</v>
      </c>
      <c r="J69" s="102" t="str">
        <f t="shared" si="7"/>
        <v>HVAC Lines and Transmission cables</v>
      </c>
      <c r="K69" s="102" t="str">
        <f t="shared" si="7"/>
        <v xml:space="preserve">HVDC Substations and Submarine cables </v>
      </c>
      <c r="L69" s="102" t="str">
        <f t="shared" si="7"/>
        <v>HVDC Lines</v>
      </c>
      <c r="M69" s="102" t="str">
        <f t="shared" si="7"/>
        <v>Easements</v>
      </c>
      <c r="N69" s="102" t="str">
        <f t="shared" si="7"/>
        <v>Intangibles</v>
      </c>
      <c r="O69" s="102" t="str">
        <f t="shared" si="7"/>
        <v>IST</v>
      </c>
      <c r="P69" s="102" t="str">
        <f t="shared" si="7"/>
        <v>Business Support</v>
      </c>
      <c r="Q69" s="102" t="str">
        <f t="shared" si="7"/>
        <v>Pseudo Assets</v>
      </c>
      <c r="R69" s="102" t="str">
        <f t="shared" si="7"/>
        <v xml:space="preserve">Total </v>
      </c>
      <c r="S69" s="857"/>
    </row>
    <row r="70" spans="1:21" ht="15.75" customHeight="1" thickBot="1">
      <c r="A70" s="19">
        <f>ROW()</f>
        <v>70</v>
      </c>
      <c r="B70" s="9"/>
      <c r="C70" s="34"/>
      <c r="D70" s="34"/>
      <c r="E70" s="34"/>
      <c r="F70" s="35"/>
      <c r="G70" s="35"/>
      <c r="H70" s="35"/>
      <c r="I70" s="103" t="str">
        <f t="shared" ref="I70:R70" si="8">+I53</f>
        <v>($M)</v>
      </c>
      <c r="J70" s="103" t="str">
        <f t="shared" si="8"/>
        <v>($M)</v>
      </c>
      <c r="K70" s="103" t="str">
        <f t="shared" si="8"/>
        <v>($M)</v>
      </c>
      <c r="L70" s="103" t="str">
        <f t="shared" si="8"/>
        <v>($M)</v>
      </c>
      <c r="M70" s="103" t="str">
        <f t="shared" si="8"/>
        <v>($M)</v>
      </c>
      <c r="N70" s="103" t="str">
        <f t="shared" si="8"/>
        <v>($M)</v>
      </c>
      <c r="O70" s="103" t="str">
        <f t="shared" si="8"/>
        <v>($M)</v>
      </c>
      <c r="P70" s="103" t="str">
        <f t="shared" si="8"/>
        <v>($M)</v>
      </c>
      <c r="Q70" s="103" t="str">
        <f t="shared" si="8"/>
        <v>($M)</v>
      </c>
      <c r="R70" s="103" t="str">
        <f t="shared" si="8"/>
        <v>($M)</v>
      </c>
      <c r="S70" s="857"/>
    </row>
    <row r="71" spans="1:21" ht="16.149999999999999" customHeight="1" thickBot="1">
      <c r="A71" s="19">
        <f>ROW()</f>
        <v>71</v>
      </c>
      <c r="B71" s="9"/>
      <c r="C71" s="34"/>
      <c r="D71" s="34"/>
      <c r="E71" s="34"/>
      <c r="F71" s="106" t="s">
        <v>155</v>
      </c>
      <c r="G71" s="35"/>
      <c r="H71" s="35"/>
      <c r="I71" s="1164"/>
      <c r="J71" s="1164"/>
      <c r="K71" s="1164"/>
      <c r="L71" s="1164"/>
      <c r="M71" s="1164"/>
      <c r="N71" s="1164"/>
      <c r="O71" s="1164"/>
      <c r="P71" s="1164"/>
      <c r="Q71" s="1164"/>
      <c r="R71" s="413">
        <f>SUM(I71:Q71)</f>
        <v>0</v>
      </c>
      <c r="S71" s="857"/>
    </row>
    <row r="72" spans="1:21" ht="16.149999999999999" customHeight="1" thickTop="1" thickBot="1">
      <c r="A72" s="19">
        <f>ROW()</f>
        <v>72</v>
      </c>
      <c r="B72" s="9"/>
      <c r="C72" s="34"/>
      <c r="D72" s="34"/>
      <c r="E72" s="34"/>
      <c r="F72" s="106" t="s">
        <v>156</v>
      </c>
      <c r="G72" s="35"/>
      <c r="H72" s="35"/>
      <c r="I72" s="266"/>
      <c r="J72" s="266"/>
      <c r="K72" s="266"/>
      <c r="L72" s="266"/>
      <c r="M72" s="266"/>
      <c r="N72" s="266"/>
      <c r="O72" s="266"/>
      <c r="P72" s="266"/>
      <c r="Q72" s="267"/>
      <c r="R72" s="413">
        <f>SUM(I72:Q72)</f>
        <v>0</v>
      </c>
      <c r="S72" s="857"/>
    </row>
    <row r="73" spans="1:21" ht="16.149999999999999" customHeight="1">
      <c r="A73" s="19">
        <f>ROW()</f>
        <v>73</v>
      </c>
      <c r="B73" s="9"/>
      <c r="C73" s="34"/>
      <c r="D73" s="34"/>
      <c r="E73" s="34"/>
      <c r="F73" s="35"/>
      <c r="G73" s="35"/>
      <c r="H73" s="35"/>
      <c r="I73" s="34"/>
      <c r="J73" s="34"/>
      <c r="K73" s="34"/>
      <c r="L73" s="34"/>
      <c r="M73" s="34"/>
      <c r="N73" s="34"/>
      <c r="O73" s="34"/>
      <c r="P73" s="34"/>
      <c r="Q73" s="34"/>
      <c r="R73" s="9"/>
      <c r="S73" s="857"/>
    </row>
    <row r="74" spans="1:21" ht="27.75" customHeight="1">
      <c r="A74" s="19">
        <f>ROW()</f>
        <v>74</v>
      </c>
      <c r="B74" s="9"/>
      <c r="C74" s="14" t="s">
        <v>157</v>
      </c>
      <c r="D74" s="34"/>
      <c r="E74" s="34"/>
      <c r="F74" s="35"/>
      <c r="G74" s="35"/>
      <c r="H74" s="35"/>
      <c r="S74" s="857"/>
    </row>
    <row r="75" spans="1:21" ht="54.75" customHeight="1">
      <c r="A75" s="19">
        <f>ROW()</f>
        <v>75</v>
      </c>
      <c r="B75" s="9"/>
      <c r="C75" s="14"/>
      <c r="D75" s="34"/>
      <c r="E75" s="34"/>
      <c r="F75" s="35"/>
      <c r="G75" s="35"/>
      <c r="H75" s="35"/>
      <c r="I75" s="102" t="str">
        <f t="shared" ref="I75:R75" si="9">+I69</f>
        <v>HVAC Substations</v>
      </c>
      <c r="J75" s="102" t="str">
        <f t="shared" si="9"/>
        <v>HVAC Lines and Transmission cables</v>
      </c>
      <c r="K75" s="102" t="str">
        <f t="shared" si="9"/>
        <v xml:space="preserve">HVDC Substations and Submarine cables </v>
      </c>
      <c r="L75" s="102" t="str">
        <f t="shared" si="9"/>
        <v>HVDC Lines</v>
      </c>
      <c r="M75" s="102" t="str">
        <f t="shared" si="9"/>
        <v>Easements</v>
      </c>
      <c r="N75" s="102" t="str">
        <f t="shared" si="9"/>
        <v>Intangibles</v>
      </c>
      <c r="O75" s="102" t="str">
        <f t="shared" si="9"/>
        <v>IST</v>
      </c>
      <c r="P75" s="102" t="str">
        <f t="shared" si="9"/>
        <v>Business Support</v>
      </c>
      <c r="Q75" s="102" t="str">
        <f t="shared" si="9"/>
        <v>Pseudo Assets</v>
      </c>
      <c r="R75" s="102" t="str">
        <f t="shared" si="9"/>
        <v xml:space="preserve">Total </v>
      </c>
      <c r="S75" s="857"/>
    </row>
    <row r="76" spans="1:21" ht="19.5" customHeight="1" thickBot="1">
      <c r="A76" s="19">
        <f>ROW()</f>
        <v>76</v>
      </c>
      <c r="B76" s="9"/>
      <c r="C76" s="34"/>
      <c r="D76" s="34"/>
      <c r="E76" s="34"/>
      <c r="F76" s="35"/>
      <c r="G76" s="35"/>
      <c r="H76" s="35"/>
      <c r="I76" s="103" t="str">
        <f>+I70</f>
        <v>($M)</v>
      </c>
      <c r="J76" s="103" t="str">
        <f t="shared" ref="J76:R76" si="10">+J70</f>
        <v>($M)</v>
      </c>
      <c r="K76" s="103" t="str">
        <f t="shared" si="10"/>
        <v>($M)</v>
      </c>
      <c r="L76" s="103" t="str">
        <f t="shared" si="10"/>
        <v>($M)</v>
      </c>
      <c r="M76" s="103" t="str">
        <f t="shared" si="10"/>
        <v>($M)</v>
      </c>
      <c r="N76" s="103" t="str">
        <f t="shared" si="10"/>
        <v>($M)</v>
      </c>
      <c r="O76" s="103" t="str">
        <f t="shared" si="10"/>
        <v>($M)</v>
      </c>
      <c r="P76" s="103" t="str">
        <f t="shared" si="10"/>
        <v>($M)</v>
      </c>
      <c r="Q76" s="103" t="str">
        <f t="shared" si="10"/>
        <v>($M)</v>
      </c>
      <c r="R76" s="103" t="str">
        <f t="shared" si="10"/>
        <v>($M)</v>
      </c>
      <c r="S76" s="857"/>
    </row>
    <row r="77" spans="1:21" ht="16.149999999999999" customHeight="1" thickBot="1">
      <c r="A77" s="19">
        <f>ROW()</f>
        <v>77</v>
      </c>
      <c r="B77" s="9"/>
      <c r="C77" s="34"/>
      <c r="D77" s="34"/>
      <c r="E77" s="34"/>
      <c r="F77" s="106" t="s">
        <v>158</v>
      </c>
      <c r="G77" s="35"/>
      <c r="H77" s="35"/>
      <c r="I77" s="1165"/>
      <c r="J77" s="1165"/>
      <c r="K77" s="268"/>
      <c r="L77" s="1166"/>
      <c r="M77" s="268"/>
      <c r="N77" s="1166"/>
      <c r="O77" s="1166"/>
      <c r="P77" s="1166"/>
      <c r="Q77" s="1167"/>
      <c r="R77" s="269">
        <f t="shared" ref="R77:R83" si="11">SUM(I77:Q77)</f>
        <v>0</v>
      </c>
      <c r="S77" s="857"/>
    </row>
    <row r="78" spans="1:21" ht="16.149999999999999" customHeight="1" thickBot="1">
      <c r="A78" s="19">
        <f>ROW()</f>
        <v>78</v>
      </c>
      <c r="B78" s="9"/>
      <c r="C78" s="34"/>
      <c r="D78" s="34"/>
      <c r="E78" s="34"/>
      <c r="F78" s="106" t="s">
        <v>159</v>
      </c>
      <c r="G78" s="35"/>
      <c r="H78" s="35"/>
      <c r="I78" s="1165"/>
      <c r="J78" s="1165"/>
      <c r="K78" s="268"/>
      <c r="L78" s="1166"/>
      <c r="M78" s="268"/>
      <c r="N78" s="1166"/>
      <c r="O78" s="1166"/>
      <c r="P78" s="1167"/>
      <c r="Q78" s="1166"/>
      <c r="R78" s="269">
        <f t="shared" si="11"/>
        <v>0</v>
      </c>
      <c r="S78" s="857"/>
    </row>
    <row r="79" spans="1:21" ht="16.149999999999999" customHeight="1" thickBot="1">
      <c r="A79" s="19">
        <f>ROW()</f>
        <v>79</v>
      </c>
      <c r="B79" s="9"/>
      <c r="C79" s="34"/>
      <c r="D79" s="34"/>
      <c r="E79" s="34"/>
      <c r="F79" s="106" t="s">
        <v>160</v>
      </c>
      <c r="G79" s="35"/>
      <c r="H79" s="35"/>
      <c r="I79" s="1165"/>
      <c r="J79" s="1168"/>
      <c r="K79" s="268"/>
      <c r="L79" s="1166"/>
      <c r="M79" s="268"/>
      <c r="N79" s="1166"/>
      <c r="O79" s="1166"/>
      <c r="P79" s="1167"/>
      <c r="Q79" s="1167"/>
      <c r="R79" s="269">
        <f t="shared" si="11"/>
        <v>0</v>
      </c>
      <c r="S79" s="857"/>
    </row>
    <row r="80" spans="1:21" ht="16.149999999999999" customHeight="1" thickBot="1">
      <c r="A80" s="19">
        <f>ROW()</f>
        <v>80</v>
      </c>
      <c r="B80" s="9"/>
      <c r="C80" s="34"/>
      <c r="D80" s="34"/>
      <c r="E80" s="34"/>
      <c r="F80" s="106" t="s">
        <v>161</v>
      </c>
      <c r="G80" s="35"/>
      <c r="H80" s="35"/>
      <c r="I80" s="1168">
        <v>1154155.540000001</v>
      </c>
      <c r="J80" s="1164">
        <v>1954375.2399999974</v>
      </c>
      <c r="K80" s="1169">
        <v>0</v>
      </c>
      <c r="L80" s="1164">
        <v>38381.550000000017</v>
      </c>
      <c r="M80" s="1169">
        <v>0</v>
      </c>
      <c r="N80" s="1164">
        <v>67584</v>
      </c>
      <c r="O80" s="1164">
        <v>1041172.4199999999</v>
      </c>
      <c r="P80" s="1170">
        <v>-576900.76999999862</v>
      </c>
      <c r="Q80" s="1170">
        <v>0</v>
      </c>
      <c r="R80" s="269">
        <f>SUM(I80:Q80)</f>
        <v>3678767.9799999995</v>
      </c>
      <c r="S80" s="857"/>
    </row>
    <row r="81" spans="1:22" ht="16.149999999999999" customHeight="1" thickTop="1" thickBot="1">
      <c r="A81" s="19">
        <f>ROW()</f>
        <v>81</v>
      </c>
      <c r="B81" s="9"/>
      <c r="C81" s="34"/>
      <c r="D81" s="34"/>
      <c r="E81" s="34"/>
      <c r="F81" s="106" t="s">
        <v>162</v>
      </c>
      <c r="G81" s="35"/>
      <c r="H81" s="35"/>
      <c r="I81" s="266"/>
      <c r="J81" s="266"/>
      <c r="K81" s="270"/>
      <c r="L81" s="266"/>
      <c r="M81" s="270"/>
      <c r="N81" s="266"/>
      <c r="O81" s="266"/>
      <c r="P81" s="267"/>
      <c r="Q81" s="266"/>
      <c r="R81" s="269">
        <f t="shared" si="11"/>
        <v>0</v>
      </c>
      <c r="S81" s="857"/>
    </row>
    <row r="82" spans="1:22" ht="26.25" customHeight="1" thickBot="1">
      <c r="A82" s="19">
        <f>ROW()</f>
        <v>82</v>
      </c>
      <c r="B82" s="9"/>
      <c r="C82" s="34"/>
      <c r="D82" s="34"/>
      <c r="E82" s="34"/>
      <c r="F82" s="106" t="s">
        <v>163</v>
      </c>
      <c r="G82" s="35"/>
      <c r="H82" s="35"/>
      <c r="I82" s="1166"/>
      <c r="J82" s="1166"/>
      <c r="K82" s="268"/>
      <c r="L82" s="1166"/>
      <c r="M82" s="268"/>
      <c r="N82" s="1166"/>
      <c r="O82" s="1166"/>
      <c r="P82" s="1166"/>
      <c r="Q82" s="1167"/>
      <c r="R82" s="269">
        <f>SUM(I82:Q82)</f>
        <v>0</v>
      </c>
      <c r="S82" s="857"/>
    </row>
    <row r="83" spans="1:22" ht="16.149999999999999" customHeight="1" thickBot="1">
      <c r="A83" s="19">
        <f>ROW()</f>
        <v>83</v>
      </c>
      <c r="B83" s="9"/>
      <c r="C83" s="34"/>
      <c r="D83" s="34"/>
      <c r="E83" s="34"/>
      <c r="F83" s="106" t="s">
        <v>164</v>
      </c>
      <c r="G83" s="35"/>
      <c r="H83" s="35"/>
      <c r="I83" s="1166"/>
      <c r="J83" s="1166"/>
      <c r="K83" s="268"/>
      <c r="L83" s="1166"/>
      <c r="M83" s="268"/>
      <c r="N83" s="1166"/>
      <c r="O83" s="1166"/>
      <c r="P83" s="1166"/>
      <c r="Q83" s="1167"/>
      <c r="R83" s="269">
        <f t="shared" si="11"/>
        <v>0</v>
      </c>
      <c r="S83" s="857"/>
    </row>
    <row r="84" spans="1:22" ht="16.149999999999999" customHeight="1" thickBot="1">
      <c r="A84" s="19">
        <f>ROW()</f>
        <v>84</v>
      </c>
      <c r="B84" s="9"/>
      <c r="C84" s="34"/>
      <c r="D84" s="34"/>
      <c r="E84" s="34"/>
      <c r="F84" s="106" t="s">
        <v>165</v>
      </c>
      <c r="G84" s="35"/>
      <c r="H84" s="35"/>
      <c r="I84" s="1166">
        <f>I80</f>
        <v>1154155.540000001</v>
      </c>
      <c r="J84" s="1166">
        <f t="shared" ref="J84:Q84" si="12">J80</f>
        <v>1954375.2399999974</v>
      </c>
      <c r="K84" s="1166">
        <f t="shared" si="12"/>
        <v>0</v>
      </c>
      <c r="L84" s="1166">
        <f t="shared" si="12"/>
        <v>38381.550000000017</v>
      </c>
      <c r="M84" s="1166">
        <f t="shared" si="12"/>
        <v>0</v>
      </c>
      <c r="N84" s="1166">
        <f t="shared" si="12"/>
        <v>67584</v>
      </c>
      <c r="O84" s="1166">
        <f t="shared" si="12"/>
        <v>1041172.4199999999</v>
      </c>
      <c r="P84" s="1166">
        <f t="shared" si="12"/>
        <v>-576900.76999999862</v>
      </c>
      <c r="Q84" s="1166">
        <f t="shared" si="12"/>
        <v>0</v>
      </c>
      <c r="R84" s="269">
        <f>SUM(I84:Q84)</f>
        <v>3678767.9799999995</v>
      </c>
      <c r="S84" s="857"/>
    </row>
    <row r="85" spans="1:22" ht="16.149999999999999" customHeight="1">
      <c r="A85" s="19">
        <f>ROW()</f>
        <v>85</v>
      </c>
      <c r="B85" s="9"/>
      <c r="C85" s="34"/>
      <c r="D85" s="34"/>
      <c r="E85" s="34"/>
      <c r="F85" s="95"/>
      <c r="G85" s="35"/>
      <c r="H85" s="35"/>
      <c r="I85" s="34"/>
      <c r="J85" s="34"/>
      <c r="K85" s="34"/>
      <c r="L85" s="34"/>
      <c r="M85" s="34"/>
      <c r="N85" s="34"/>
      <c r="O85" s="34"/>
      <c r="P85" s="34"/>
      <c r="Q85" s="34"/>
      <c r="R85" s="96"/>
      <c r="S85" s="857"/>
    </row>
    <row r="86" spans="1:22" ht="24" customHeight="1">
      <c r="A86" s="19">
        <f>ROW()</f>
        <v>86</v>
      </c>
      <c r="B86" s="9"/>
      <c r="C86" s="14" t="s">
        <v>166</v>
      </c>
      <c r="D86" s="34"/>
      <c r="E86" s="34"/>
      <c r="F86" s="35"/>
      <c r="G86" s="35"/>
      <c r="H86" s="35"/>
      <c r="S86" s="857"/>
    </row>
    <row r="87" spans="1:22" ht="69.75" customHeight="1">
      <c r="A87" s="19">
        <f>ROW()</f>
        <v>87</v>
      </c>
      <c r="B87" s="9"/>
      <c r="C87" s="14"/>
      <c r="D87" s="34"/>
      <c r="E87" s="34"/>
      <c r="F87" s="35"/>
      <c r="G87" s="35"/>
      <c r="H87" s="35"/>
      <c r="I87" s="102" t="str">
        <f t="shared" ref="I87:R88" si="13">+I75</f>
        <v>HVAC Substations</v>
      </c>
      <c r="J87" s="102" t="str">
        <f t="shared" si="13"/>
        <v>HVAC Lines and Transmission cables</v>
      </c>
      <c r="K87" s="102" t="str">
        <f t="shared" si="13"/>
        <v xml:space="preserve">HVDC Substations and Submarine cables </v>
      </c>
      <c r="L87" s="102" t="str">
        <f t="shared" si="13"/>
        <v>HVDC Lines</v>
      </c>
      <c r="M87" s="102" t="str">
        <f t="shared" si="13"/>
        <v>Easements</v>
      </c>
      <c r="N87" s="102" t="str">
        <f t="shared" si="13"/>
        <v>Intangibles</v>
      </c>
      <c r="O87" s="102" t="str">
        <f t="shared" si="13"/>
        <v>IST</v>
      </c>
      <c r="P87" s="102" t="str">
        <f t="shared" si="13"/>
        <v>Business Support</v>
      </c>
      <c r="Q87" s="102" t="str">
        <f t="shared" si="13"/>
        <v>Pseudo Assets</v>
      </c>
      <c r="R87" s="102" t="str">
        <f t="shared" si="13"/>
        <v xml:space="preserve">Total </v>
      </c>
      <c r="S87" s="857"/>
    </row>
    <row r="88" spans="1:22" ht="16.149999999999999" customHeight="1" thickBot="1">
      <c r="A88" s="19">
        <f>ROW()</f>
        <v>88</v>
      </c>
      <c r="B88" s="9"/>
      <c r="C88" s="34"/>
      <c r="D88" s="34"/>
      <c r="E88" s="34"/>
      <c r="F88" s="35"/>
      <c r="G88" s="35"/>
      <c r="H88" s="35"/>
      <c r="I88" s="103" t="str">
        <f t="shared" si="13"/>
        <v>($M)</v>
      </c>
      <c r="J88" s="103" t="str">
        <f t="shared" si="13"/>
        <v>($M)</v>
      </c>
      <c r="K88" s="103" t="str">
        <f t="shared" si="13"/>
        <v>($M)</v>
      </c>
      <c r="L88" s="103" t="str">
        <f t="shared" si="13"/>
        <v>($M)</v>
      </c>
      <c r="M88" s="103" t="str">
        <f t="shared" si="13"/>
        <v>($M)</v>
      </c>
      <c r="N88" s="103" t="str">
        <f t="shared" si="13"/>
        <v>($M)</v>
      </c>
      <c r="O88" s="103" t="str">
        <f t="shared" si="13"/>
        <v>($M)</v>
      </c>
      <c r="P88" s="103" t="str">
        <f t="shared" si="13"/>
        <v>($M)</v>
      </c>
      <c r="Q88" s="103" t="str">
        <f t="shared" si="13"/>
        <v>($M)</v>
      </c>
      <c r="R88" s="103" t="str">
        <f t="shared" si="13"/>
        <v>($M)</v>
      </c>
      <c r="S88" s="857"/>
    </row>
    <row r="89" spans="1:22" ht="16.149999999999999" customHeight="1" thickBot="1">
      <c r="A89" s="19">
        <f>ROW()</f>
        <v>89</v>
      </c>
      <c r="B89" s="9"/>
      <c r="C89" s="34"/>
      <c r="D89" s="34"/>
      <c r="E89" s="34"/>
      <c r="F89" s="106" t="s">
        <v>155</v>
      </c>
      <c r="G89" s="35"/>
      <c r="H89" s="35"/>
      <c r="I89" s="1026"/>
      <c r="J89" s="1026"/>
      <c r="K89" s="1171"/>
      <c r="L89" s="1026"/>
      <c r="M89" s="1171"/>
      <c r="N89" s="1026"/>
      <c r="O89" s="1026"/>
      <c r="P89" s="1026"/>
      <c r="Q89" s="1172"/>
      <c r="R89" s="269">
        <f>SUM(I89:Q89)</f>
        <v>0</v>
      </c>
      <c r="S89" s="857"/>
    </row>
    <row r="90" spans="1:22" ht="16.149999999999999" customHeight="1" thickTop="1" thickBot="1">
      <c r="A90" s="19">
        <f>ROW()</f>
        <v>90</v>
      </c>
      <c r="B90" s="9"/>
      <c r="C90" s="34"/>
      <c r="D90" s="34"/>
      <c r="E90" s="34"/>
      <c r="F90" s="106" t="s">
        <v>156</v>
      </c>
      <c r="G90" s="35"/>
      <c r="H90" s="35"/>
      <c r="I90" s="271"/>
      <c r="J90" s="271"/>
      <c r="K90" s="273"/>
      <c r="L90" s="271"/>
      <c r="M90" s="273"/>
      <c r="N90" s="271"/>
      <c r="O90" s="271"/>
      <c r="P90" s="271"/>
      <c r="Q90" s="272"/>
      <c r="R90" s="269">
        <f>SUM(I90:Q90)</f>
        <v>0</v>
      </c>
      <c r="S90" s="857"/>
    </row>
    <row r="91" spans="1:22" ht="16.149999999999999" customHeight="1">
      <c r="A91" s="19">
        <f>ROW()</f>
        <v>91</v>
      </c>
      <c r="B91" s="9"/>
      <c r="C91" s="34"/>
      <c r="D91" s="34"/>
      <c r="E91" s="34"/>
      <c r="F91" s="35"/>
      <c r="G91" s="35"/>
      <c r="H91" s="35"/>
      <c r="I91" s="211"/>
      <c r="J91" s="211"/>
      <c r="K91" s="211"/>
      <c r="L91" s="211"/>
      <c r="M91" s="211"/>
      <c r="N91" s="211"/>
      <c r="O91" s="211"/>
      <c r="P91" s="211"/>
      <c r="Q91" s="211"/>
      <c r="R91" s="212"/>
      <c r="S91" s="857"/>
    </row>
    <row r="92" spans="1:22" ht="45" customHeight="1">
      <c r="A92" s="19">
        <f>ROW()</f>
        <v>92</v>
      </c>
      <c r="B92" s="9"/>
      <c r="C92" s="14" t="s">
        <v>167</v>
      </c>
      <c r="D92" s="9"/>
      <c r="E92" s="9"/>
      <c r="F92" s="9"/>
      <c r="G92" s="9"/>
      <c r="H92" s="9"/>
      <c r="I92" s="213"/>
      <c r="J92" s="213"/>
      <c r="K92" s="213"/>
      <c r="L92" s="213"/>
      <c r="M92" s="213"/>
      <c r="N92" s="213"/>
      <c r="O92" s="213"/>
      <c r="P92" s="213"/>
      <c r="Q92" s="213"/>
      <c r="R92" s="213"/>
      <c r="S92" s="858"/>
    </row>
    <row r="93" spans="1:22" ht="66" customHeight="1">
      <c r="A93" s="19">
        <f>ROW()</f>
        <v>93</v>
      </c>
      <c r="B93" s="9"/>
      <c r="C93" s="14"/>
      <c r="D93" s="9"/>
      <c r="E93" s="9"/>
      <c r="F93" s="9"/>
      <c r="G93" s="9"/>
      <c r="H93" s="9"/>
      <c r="I93" s="214" t="str">
        <f t="shared" ref="I93:R93" si="14">+I52</f>
        <v>HVAC Substations</v>
      </c>
      <c r="J93" s="214" t="str">
        <f t="shared" si="14"/>
        <v>HVAC Lines and Transmission cables</v>
      </c>
      <c r="K93" s="214" t="str">
        <f t="shared" si="14"/>
        <v xml:space="preserve">HVDC Substations and Submarine cables </v>
      </c>
      <c r="L93" s="214" t="str">
        <f t="shared" si="14"/>
        <v>HVDC Lines</v>
      </c>
      <c r="M93" s="214" t="str">
        <f t="shared" si="14"/>
        <v>Easements</v>
      </c>
      <c r="N93" s="214" t="str">
        <f t="shared" si="14"/>
        <v>Intangibles</v>
      </c>
      <c r="O93" s="214" t="str">
        <f t="shared" si="14"/>
        <v>IST</v>
      </c>
      <c r="P93" s="214" t="str">
        <f t="shared" si="14"/>
        <v>Business Support</v>
      </c>
      <c r="Q93" s="214" t="str">
        <f t="shared" si="14"/>
        <v>Pseudo Assets</v>
      </c>
      <c r="R93" s="214" t="str">
        <f t="shared" si="14"/>
        <v xml:space="preserve">Total </v>
      </c>
      <c r="S93" s="858"/>
    </row>
    <row r="94" spans="1:22" ht="16.149999999999999" customHeight="1" thickBot="1">
      <c r="A94" s="19">
        <f>ROW()</f>
        <v>94</v>
      </c>
      <c r="B94" s="9"/>
      <c r="C94" s="9"/>
      <c r="D94" s="9"/>
      <c r="E94" s="9"/>
      <c r="F94" s="13"/>
      <c r="G94" s="9"/>
      <c r="H94" s="9"/>
      <c r="I94" s="215" t="s">
        <v>101</v>
      </c>
      <c r="J94" s="215" t="s">
        <v>101</v>
      </c>
      <c r="K94" s="215" t="s">
        <v>101</v>
      </c>
      <c r="L94" s="215" t="s">
        <v>101</v>
      </c>
      <c r="M94" s="215" t="s">
        <v>101</v>
      </c>
      <c r="N94" s="215" t="s">
        <v>101</v>
      </c>
      <c r="O94" s="215" t="s">
        <v>101</v>
      </c>
      <c r="P94" s="215" t="s">
        <v>101</v>
      </c>
      <c r="Q94" s="215" t="s">
        <v>101</v>
      </c>
      <c r="R94" s="215" t="s">
        <v>101</v>
      </c>
      <c r="S94" s="858"/>
    </row>
    <row r="95" spans="1:22" ht="16.149999999999999" customHeight="1" thickBot="1">
      <c r="A95" s="19">
        <f>ROW()</f>
        <v>95</v>
      </c>
      <c r="B95" s="9"/>
      <c r="C95" s="9"/>
      <c r="D95" s="9"/>
      <c r="F95" s="500" t="s">
        <v>168</v>
      </c>
      <c r="G95" s="9"/>
      <c r="H95" s="9"/>
      <c r="I95" s="1026">
        <v>79749834.031249195</v>
      </c>
      <c r="J95" s="1026">
        <v>87510276.408445001</v>
      </c>
      <c r="K95" s="1026">
        <v>25108470.401635755</v>
      </c>
      <c r="L95" s="1026">
        <v>4803164.3911517616</v>
      </c>
      <c r="M95" s="1026">
        <v>580471.20998586284</v>
      </c>
      <c r="N95" s="1026">
        <v>20859812.386750001</v>
      </c>
      <c r="O95" s="1026">
        <v>18413572.66302</v>
      </c>
      <c r="P95" s="1026">
        <v>28624268.947753724</v>
      </c>
      <c r="Q95" s="1026">
        <v>1995353.3932996839</v>
      </c>
      <c r="R95" s="414">
        <f>SUM(I95:Q95)</f>
        <v>267645223.83329099</v>
      </c>
      <c r="S95" s="858"/>
      <c r="U95" s="213"/>
      <c r="V95" s="213"/>
    </row>
    <row r="96" spans="1:22" ht="16.149999999999999" customHeight="1" thickBot="1">
      <c r="A96" s="19">
        <f>ROW()</f>
        <v>96</v>
      </c>
      <c r="B96" s="9"/>
      <c r="C96" s="9"/>
      <c r="D96" s="9"/>
      <c r="F96" s="500" t="s">
        <v>169</v>
      </c>
      <c r="G96" s="9"/>
      <c r="H96" s="9"/>
      <c r="I96" s="1032">
        <f>+I95</f>
        <v>79749834.031249195</v>
      </c>
      <c r="J96" s="1032">
        <f t="shared" ref="J96:Q96" si="15">+J95</f>
        <v>87510276.408445001</v>
      </c>
      <c r="K96" s="1032">
        <f t="shared" si="15"/>
        <v>25108470.401635755</v>
      </c>
      <c r="L96" s="1032">
        <f t="shared" si="15"/>
        <v>4803164.3911517616</v>
      </c>
      <c r="M96" s="1032">
        <f t="shared" si="15"/>
        <v>580471.20998586284</v>
      </c>
      <c r="N96" s="1032">
        <f>+N95+('SO1. System Operator'!S134)</f>
        <v>33786752.905230448</v>
      </c>
      <c r="O96" s="1032">
        <f t="shared" si="15"/>
        <v>18413572.66302</v>
      </c>
      <c r="P96" s="1032">
        <f t="shared" si="15"/>
        <v>28624268.947753724</v>
      </c>
      <c r="Q96" s="1032">
        <f t="shared" si="15"/>
        <v>1995353.3932996839</v>
      </c>
      <c r="R96" s="414">
        <f>SUM(I96:Q96)</f>
        <v>280572164.35177147</v>
      </c>
      <c r="S96" s="858"/>
      <c r="U96" s="213"/>
      <c r="V96" s="213"/>
    </row>
    <row r="97" spans="1:22" ht="16.149999999999999" customHeight="1">
      <c r="A97" s="19">
        <f>ROW()</f>
        <v>97</v>
      </c>
      <c r="B97" s="9"/>
      <c r="C97" s="9"/>
      <c r="D97" s="9"/>
      <c r="F97" s="105"/>
      <c r="G97" s="9"/>
      <c r="H97" s="9"/>
      <c r="I97" s="1030"/>
      <c r="J97" s="1030"/>
      <c r="K97" s="1031"/>
      <c r="L97" s="1030"/>
      <c r="M97" s="1031"/>
      <c r="N97" s="1030"/>
      <c r="O97" s="1030"/>
      <c r="P97" s="1030"/>
      <c r="Q97" s="1031"/>
      <c r="R97" s="9"/>
      <c r="S97" s="858"/>
      <c r="U97" s="213"/>
      <c r="V97" s="213"/>
    </row>
    <row r="98" spans="1:22" ht="16.149999999999999" customHeight="1">
      <c r="A98" s="19">
        <f>ROW()</f>
        <v>98</v>
      </c>
      <c r="B98" s="9"/>
      <c r="C98" s="9"/>
      <c r="D98" s="9"/>
      <c r="E98" s="11"/>
      <c r="F98" s="9"/>
      <c r="G98" s="9"/>
      <c r="H98" s="9"/>
      <c r="I98" s="9"/>
      <c r="J98" s="9"/>
      <c r="K98" s="9"/>
      <c r="L98" s="9"/>
      <c r="M98" s="9"/>
      <c r="N98" s="9"/>
      <c r="O98" s="9"/>
      <c r="P98" s="9"/>
      <c r="Q98" s="9"/>
      <c r="R98" s="379"/>
      <c r="S98" s="858"/>
      <c r="U98" s="213"/>
      <c r="V98" s="213"/>
    </row>
    <row r="99" spans="1:22" ht="16.149999999999999" customHeight="1">
      <c r="A99" s="19">
        <f>ROW()</f>
        <v>99</v>
      </c>
      <c r="B99" s="9"/>
      <c r="C99" s="14" t="s">
        <v>170</v>
      </c>
      <c r="D99" s="9"/>
      <c r="E99" s="9"/>
      <c r="F99" s="9"/>
      <c r="G99" s="9"/>
      <c r="H99" s="9"/>
      <c r="S99" s="857"/>
    </row>
    <row r="100" spans="1:22" ht="24" customHeight="1">
      <c r="A100" s="19">
        <f>ROW()</f>
        <v>100</v>
      </c>
      <c r="B100" s="9"/>
      <c r="C100" s="14"/>
      <c r="D100" s="9"/>
      <c r="E100" s="9"/>
      <c r="F100" s="9"/>
      <c r="G100" s="9"/>
      <c r="H100" s="9"/>
      <c r="I100" s="102" t="str">
        <f t="shared" ref="I100:R100" si="16">+I93</f>
        <v>HVAC Substations</v>
      </c>
      <c r="J100" s="102" t="str">
        <f t="shared" si="16"/>
        <v>HVAC Lines and Transmission cables</v>
      </c>
      <c r="K100" s="102" t="str">
        <f t="shared" si="16"/>
        <v xml:space="preserve">HVDC Substations and Submarine cables </v>
      </c>
      <c r="L100" s="102" t="str">
        <f t="shared" si="16"/>
        <v>HVDC Lines</v>
      </c>
      <c r="M100" s="102" t="str">
        <f t="shared" si="16"/>
        <v>Easements</v>
      </c>
      <c r="N100" s="102" t="str">
        <f t="shared" si="16"/>
        <v>Intangibles</v>
      </c>
      <c r="O100" s="102" t="str">
        <f t="shared" si="16"/>
        <v>IST</v>
      </c>
      <c r="P100" s="102" t="str">
        <f t="shared" si="16"/>
        <v>Business Support</v>
      </c>
      <c r="Q100" s="102" t="str">
        <f t="shared" si="16"/>
        <v>Pseudo Assets</v>
      </c>
      <c r="R100" s="102" t="str">
        <f t="shared" si="16"/>
        <v xml:space="preserve">Total </v>
      </c>
      <c r="S100" s="857"/>
    </row>
    <row r="101" spans="1:22" ht="43.5" customHeight="1" thickBot="1">
      <c r="A101" s="19">
        <f>ROW()</f>
        <v>101</v>
      </c>
      <c r="B101" s="9"/>
      <c r="C101" s="16"/>
      <c r="D101" s="9"/>
      <c r="E101" s="9"/>
      <c r="F101" s="9"/>
      <c r="G101" s="9"/>
      <c r="H101" s="9"/>
      <c r="I101" s="103" t="str">
        <f t="shared" ref="I101:R101" si="17">+I94</f>
        <v>($M)</v>
      </c>
      <c r="J101" s="103" t="str">
        <f t="shared" si="17"/>
        <v>($M)</v>
      </c>
      <c r="K101" s="103" t="str">
        <f t="shared" si="17"/>
        <v>($M)</v>
      </c>
      <c r="L101" s="103" t="str">
        <f t="shared" si="17"/>
        <v>($M)</v>
      </c>
      <c r="M101" s="103" t="str">
        <f t="shared" si="17"/>
        <v>($M)</v>
      </c>
      <c r="N101" s="103" t="str">
        <f t="shared" si="17"/>
        <v>($M)</v>
      </c>
      <c r="O101" s="103" t="str">
        <f t="shared" si="17"/>
        <v>($M)</v>
      </c>
      <c r="P101" s="103" t="str">
        <f t="shared" si="17"/>
        <v>($M)</v>
      </c>
      <c r="Q101" s="103" t="str">
        <f t="shared" si="17"/>
        <v>($M)</v>
      </c>
      <c r="R101" s="103" t="str">
        <f t="shared" si="17"/>
        <v>($M)</v>
      </c>
      <c r="S101" s="857"/>
    </row>
    <row r="102" spans="1:22" ht="16.5" customHeight="1" thickBot="1">
      <c r="A102" s="19">
        <f>ROW()</f>
        <v>102</v>
      </c>
      <c r="B102" s="9"/>
      <c r="C102" s="16"/>
      <c r="D102" s="9"/>
      <c r="E102" s="9"/>
      <c r="F102" s="500" t="s">
        <v>155</v>
      </c>
      <c r="G102" s="9"/>
      <c r="H102" s="9"/>
      <c r="I102" s="1173">
        <v>191922196.96509999</v>
      </c>
      <c r="J102" s="1173">
        <v>136604206.23000002</v>
      </c>
      <c r="K102" s="1174">
        <v>32199072.199999996</v>
      </c>
      <c r="L102" s="1173">
        <v>3590023.8999999994</v>
      </c>
      <c r="M102" s="1174">
        <v>4.8021320253610611E-9</v>
      </c>
      <c r="N102" s="1025">
        <v>19809664.5726</v>
      </c>
      <c r="O102" s="1173">
        <v>18896818.4419</v>
      </c>
      <c r="P102" s="1173">
        <v>42488180.902000003</v>
      </c>
      <c r="Q102" s="1175">
        <v>0</v>
      </c>
      <c r="R102" s="414">
        <f>SUM(I102:Q102)</f>
        <v>445510163.21160001</v>
      </c>
      <c r="S102" s="857"/>
    </row>
    <row r="103" spans="1:22" ht="16.149999999999999" customHeight="1" thickBot="1">
      <c r="A103" s="19">
        <f>ROW()</f>
        <v>103</v>
      </c>
      <c r="B103" s="9"/>
      <c r="C103" s="16"/>
      <c r="D103" s="9"/>
      <c r="E103" s="9"/>
      <c r="F103" s="500" t="s">
        <v>156</v>
      </c>
      <c r="G103" s="9"/>
      <c r="H103" s="9"/>
      <c r="I103" s="1032">
        <f>+I102</f>
        <v>191922196.96509999</v>
      </c>
      <c r="J103" s="1032">
        <f t="shared" ref="J103:Q103" si="18">+J102</f>
        <v>136604206.23000002</v>
      </c>
      <c r="K103" s="1032">
        <f t="shared" si="18"/>
        <v>32199072.199999996</v>
      </c>
      <c r="L103" s="1032">
        <f t="shared" si="18"/>
        <v>3590023.8999999994</v>
      </c>
      <c r="M103" s="1032">
        <f t="shared" si="18"/>
        <v>4.8021320253610611E-9</v>
      </c>
      <c r="N103" s="1032">
        <f>+N102+('SO1. System Operator'!S133)</f>
        <v>25796140.9976</v>
      </c>
      <c r="O103" s="1032">
        <f t="shared" si="18"/>
        <v>18896818.4419</v>
      </c>
      <c r="P103" s="1032">
        <f>+P102</f>
        <v>42488180.902000003</v>
      </c>
      <c r="Q103" s="1032">
        <f t="shared" si="18"/>
        <v>0</v>
      </c>
      <c r="R103" s="414">
        <f>SUM(I103:Q103)</f>
        <v>451496639.63660002</v>
      </c>
      <c r="S103" s="857"/>
      <c r="U103" s="213"/>
      <c r="V103" s="213"/>
    </row>
    <row r="104" spans="1:22" ht="16.149999999999999" customHeight="1">
      <c r="A104" s="19">
        <f>ROW()</f>
        <v>104</v>
      </c>
      <c r="B104" s="9"/>
      <c r="C104" s="16"/>
      <c r="D104" s="9"/>
      <c r="E104" s="9"/>
      <c r="G104" s="9"/>
      <c r="H104" s="9"/>
      <c r="S104" s="850"/>
      <c r="U104" s="213"/>
      <c r="V104" s="213"/>
    </row>
    <row r="105" spans="1:22" ht="16.149999999999999" customHeight="1">
      <c r="A105" s="19">
        <f>ROW()</f>
        <v>105</v>
      </c>
      <c r="B105" s="9"/>
      <c r="C105" s="16"/>
      <c r="D105" s="9"/>
      <c r="E105" s="9"/>
      <c r="F105" s="9"/>
      <c r="G105" s="9"/>
      <c r="H105" s="9"/>
      <c r="I105" s="23"/>
      <c r="J105" s="23"/>
      <c r="K105" s="23"/>
      <c r="L105" s="23"/>
      <c r="M105" s="23"/>
      <c r="N105" s="23"/>
      <c r="O105" s="23"/>
      <c r="P105" s="23"/>
      <c r="Q105" s="23"/>
      <c r="R105" s="23"/>
      <c r="S105" s="859"/>
      <c r="V105" s="213"/>
    </row>
    <row r="106" spans="1:22" ht="16.149999999999999" customHeight="1">
      <c r="A106" s="19">
        <f>ROW()</f>
        <v>106</v>
      </c>
      <c r="S106" s="850"/>
    </row>
    <row r="107" spans="1:22" ht="16.149999999999999" customHeight="1">
      <c r="A107" s="19">
        <f>ROW()</f>
        <v>107</v>
      </c>
      <c r="B107" s="403"/>
      <c r="C107" s="476" t="s">
        <v>171</v>
      </c>
      <c r="D107" s="476"/>
      <c r="E107" s="476"/>
      <c r="F107" s="476"/>
      <c r="G107" s="476"/>
      <c r="H107" s="476"/>
      <c r="I107" s="476"/>
      <c r="J107" s="477"/>
      <c r="K107" s="31"/>
      <c r="L107" s="396"/>
      <c r="M107" s="396"/>
      <c r="N107" s="396"/>
      <c r="S107" s="850"/>
    </row>
    <row r="108" spans="1:22" ht="25.5">
      <c r="A108" s="19">
        <f>ROW()</f>
        <v>108</v>
      </c>
      <c r="B108" s="403"/>
      <c r="C108" s="363"/>
      <c r="D108" s="478"/>
      <c r="E108" s="478"/>
      <c r="F108" s="478"/>
      <c r="G108" s="478"/>
      <c r="H108" s="478"/>
      <c r="I108" s="478"/>
      <c r="J108" s="479" t="s">
        <v>172</v>
      </c>
      <c r="K108" s="480" t="s">
        <v>173</v>
      </c>
      <c r="L108" s="53"/>
      <c r="M108" s="53"/>
      <c r="N108" s="53"/>
      <c r="S108" s="850"/>
    </row>
    <row r="109" spans="1:22">
      <c r="A109" s="19">
        <f>ROW()</f>
        <v>109</v>
      </c>
      <c r="B109" s="395"/>
      <c r="C109" s="363"/>
      <c r="D109" s="478" t="s">
        <v>174</v>
      </c>
      <c r="E109" s="363"/>
      <c r="F109" s="478"/>
      <c r="G109" s="478"/>
      <c r="H109" s="478"/>
      <c r="I109" s="478"/>
      <c r="J109" s="1176">
        <f>+'TP6. Investment contracts'!E26</f>
        <v>0</v>
      </c>
      <c r="K109" s="468" t="s">
        <v>175</v>
      </c>
      <c r="L109" s="53"/>
      <c r="M109" s="53"/>
      <c r="N109" s="53"/>
      <c r="S109" s="850"/>
    </row>
    <row r="110" spans="1:22" ht="13.5" thickBot="1">
      <c r="A110" s="19">
        <f>ROW()</f>
        <v>110</v>
      </c>
      <c r="B110" s="404"/>
      <c r="C110" s="363"/>
      <c r="D110" s="478" t="s">
        <v>176</v>
      </c>
      <c r="E110" s="363"/>
      <c r="F110" s="478"/>
      <c r="G110" s="478"/>
      <c r="H110" s="478"/>
      <c r="I110" s="478"/>
      <c r="J110" s="931">
        <f>+'TP6. Investment contracts'!F26</f>
        <v>0</v>
      </c>
      <c r="K110" s="468" t="s">
        <v>175</v>
      </c>
      <c r="L110" s="53"/>
      <c r="M110" s="53"/>
      <c r="N110" s="53"/>
      <c r="S110" s="850"/>
      <c r="U110" s="471" t="s">
        <v>115</v>
      </c>
    </row>
    <row r="111" spans="1:22" ht="15">
      <c r="A111" s="19">
        <f>ROW()</f>
        <v>111</v>
      </c>
      <c r="B111" s="404"/>
      <c r="C111" s="363"/>
      <c r="D111" s="478" t="s">
        <v>177</v>
      </c>
      <c r="E111" s="478"/>
      <c r="F111" s="478"/>
      <c r="G111" s="478"/>
      <c r="H111" s="478"/>
      <c r="I111" s="478"/>
      <c r="J111" s="465" t="str">
        <f>IFERROR(IF(J110&lt;0,0,J110/J109),"")</f>
        <v/>
      </c>
      <c r="K111" s="468" t="s">
        <v>178</v>
      </c>
      <c r="L111" s="53"/>
      <c r="M111" s="53"/>
      <c r="N111" s="53"/>
      <c r="S111" s="850"/>
      <c r="U111" s="471" t="s">
        <v>115</v>
      </c>
    </row>
    <row r="112" spans="1:22">
      <c r="A112" s="19">
        <f>ROW()</f>
        <v>112</v>
      </c>
      <c r="B112" s="404"/>
      <c r="C112" s="363"/>
      <c r="D112" s="478"/>
      <c r="E112" s="478"/>
      <c r="F112" s="478"/>
      <c r="G112" s="478"/>
      <c r="H112" s="478"/>
      <c r="I112" s="478"/>
      <c r="J112" s="363"/>
      <c r="K112" s="468"/>
      <c r="L112" s="53"/>
      <c r="M112" s="53"/>
      <c r="N112" s="53"/>
      <c r="S112" s="850"/>
      <c r="U112" s="471" t="s">
        <v>115</v>
      </c>
    </row>
    <row r="113" spans="1:30" ht="15">
      <c r="A113" s="19">
        <f>ROW()</f>
        <v>113</v>
      </c>
      <c r="C113" s="363"/>
      <c r="D113" s="478" t="s">
        <v>179</v>
      </c>
      <c r="E113" s="363"/>
      <c r="F113" s="363"/>
      <c r="G113" s="363"/>
      <c r="H113" s="363"/>
      <c r="I113" s="363"/>
      <c r="J113" s="1177">
        <f>+'TP6. Investment contracts'!G26</f>
        <v>152860673.47999999</v>
      </c>
      <c r="K113" s="468" t="s">
        <v>101</v>
      </c>
      <c r="S113" s="850"/>
      <c r="U113" s="363"/>
    </row>
    <row r="114" spans="1:30" ht="15.75" thickBot="1">
      <c r="A114" s="19">
        <f>ROW()</f>
        <v>114</v>
      </c>
      <c r="B114" s="404"/>
      <c r="C114" s="363"/>
      <c r="D114" s="478" t="s">
        <v>180</v>
      </c>
      <c r="E114" s="478"/>
      <c r="F114" s="478"/>
      <c r="G114" s="478"/>
      <c r="H114" s="478"/>
      <c r="I114" s="478"/>
      <c r="J114" s="1177">
        <f>+'TP6. Investment contracts'!H26</f>
        <v>0</v>
      </c>
      <c r="K114" s="468" t="s">
        <v>101</v>
      </c>
      <c r="L114" s="53"/>
      <c r="M114" s="53"/>
      <c r="N114" s="53"/>
      <c r="S114" s="850"/>
      <c r="U114" s="471" t="s">
        <v>115</v>
      </c>
    </row>
    <row r="115" spans="1:30" ht="15.75" thickBot="1">
      <c r="A115" s="19">
        <f>ROW()</f>
        <v>115</v>
      </c>
      <c r="B115" s="404"/>
      <c r="C115" s="363"/>
      <c r="D115" s="478" t="s">
        <v>181</v>
      </c>
      <c r="E115" s="478"/>
      <c r="F115" s="478"/>
      <c r="G115" s="478"/>
      <c r="H115" s="478"/>
      <c r="I115" s="478"/>
      <c r="J115" s="466">
        <f>IFERROR(IF(J114&lt;0,0,J114/J113),"")</f>
        <v>0</v>
      </c>
      <c r="K115" s="468" t="s">
        <v>178</v>
      </c>
      <c r="L115" s="53"/>
      <c r="M115" s="53"/>
      <c r="N115" s="53"/>
      <c r="S115" s="850"/>
      <c r="U115" s="471" t="s">
        <v>115</v>
      </c>
      <c r="AC115" s="213"/>
      <c r="AD115" s="213"/>
    </row>
    <row r="116" spans="1:30">
      <c r="A116" s="19">
        <f>ROW()</f>
        <v>116</v>
      </c>
      <c r="B116" s="404"/>
      <c r="C116" s="53"/>
      <c r="D116" s="397"/>
      <c r="E116" s="397"/>
      <c r="F116" s="397"/>
      <c r="G116" s="397"/>
      <c r="H116" s="397"/>
      <c r="I116" s="397"/>
      <c r="J116" s="397"/>
      <c r="K116" s="415"/>
      <c r="L116" s="53"/>
      <c r="M116" s="53"/>
      <c r="N116" s="53"/>
      <c r="S116" s="850"/>
      <c r="U116" s="471" t="s">
        <v>115</v>
      </c>
    </row>
    <row r="117" spans="1:30">
      <c r="A117" s="19">
        <f>ROW()</f>
        <v>117</v>
      </c>
      <c r="B117" s="2"/>
      <c r="C117" s="786"/>
      <c r="D117" s="786"/>
      <c r="E117" s="786"/>
      <c r="F117" s="786"/>
      <c r="G117" s="786"/>
      <c r="H117" s="786"/>
      <c r="I117" s="786"/>
      <c r="J117" s="786"/>
      <c r="K117" s="786"/>
      <c r="L117" s="786"/>
      <c r="M117" s="786"/>
      <c r="N117" s="786"/>
      <c r="O117" s="786"/>
      <c r="P117" s="786"/>
      <c r="Q117" s="786"/>
      <c r="R117" s="786"/>
      <c r="S117" s="3"/>
      <c r="U117" s="363"/>
    </row>
  </sheetData>
  <sheetProtection formatColumns="0" formatRows="0"/>
  <mergeCells count="8">
    <mergeCell ref="P1:Q1"/>
    <mergeCell ref="E16:J16"/>
    <mergeCell ref="E14:K14"/>
    <mergeCell ref="A3:S3"/>
    <mergeCell ref="E13:J13"/>
    <mergeCell ref="E12:J12"/>
    <mergeCell ref="E11:J11"/>
    <mergeCell ref="E10:J10"/>
  </mergeCells>
  <phoneticPr fontId="126" type="noConversion"/>
  <conditionalFormatting sqref="P38:P39">
    <cfRule type="cellIs" dxfId="6" priority="1" operator="equal">
      <formula>0</formula>
    </cfRule>
  </conditionalFormatting>
  <dataValidations disablePrompts="1" count="1">
    <dataValidation type="date" operator="greaterThan" allowBlank="1" showInputMessage="1" showErrorMessage="1" errorTitle="Date entry" error="Dates after 1 January 2011 accepted" promptTitle="Date entry" prompt=" " sqref="Q2:R2 R1" xr:uid="{68215D59-1F7C-4BC2-9D8A-61C00CFA0A9A}">
      <formula1>40544</formula1>
    </dataValidation>
  </dataValidations>
  <pageMargins left="0.23622047244094491" right="0.23622047244094491" top="0.35433070866141736" bottom="0.35433070866141736" header="0.31496062992125984" footer="0.31496062992125984"/>
  <pageSetup paperSize="8" scale="83" fitToHeight="0" orientation="landscape" cellComments="asDisplayed" r:id="rId1"/>
  <headerFooter alignWithMargins="0"/>
  <rowBreaks count="1" manualBreakCount="1">
    <brk id="91"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theme="6" tint="-9.9978637043366805E-2"/>
    <pageSetUpPr fitToPage="1"/>
  </sheetPr>
  <dimension ref="A1:O102"/>
  <sheetViews>
    <sheetView showGridLines="0" view="pageBreakPreview" topLeftCell="A18" zoomScale="68" zoomScaleNormal="100" zoomScaleSheetLayoutView="55" workbookViewId="0"/>
  </sheetViews>
  <sheetFormatPr defaultRowHeight="12.75"/>
  <cols>
    <col min="1" max="1" width="4.42578125" customWidth="1"/>
    <col min="2" max="2" width="3" customWidth="1"/>
    <col min="3" max="3" width="6" customWidth="1"/>
    <col min="4" max="4" width="41.28515625" customWidth="1"/>
    <col min="5" max="5" width="34.5703125" customWidth="1"/>
    <col min="6" max="6" width="38" customWidth="1"/>
    <col min="7" max="10" width="14.28515625" customWidth="1"/>
    <col min="11" max="11" width="16.7109375" customWidth="1"/>
    <col min="12" max="12" width="9" customWidth="1"/>
  </cols>
  <sheetData>
    <row r="1" spans="1:12" ht="15" customHeight="1">
      <c r="A1" s="1178"/>
      <c r="B1" s="731"/>
      <c r="C1" s="731"/>
      <c r="D1" s="731"/>
      <c r="E1" s="732"/>
      <c r="F1" s="732"/>
      <c r="G1" s="1179" t="s">
        <v>89</v>
      </c>
      <c r="H1" s="730"/>
      <c r="I1" s="1516" t="s">
        <v>90</v>
      </c>
      <c r="J1" s="1517"/>
      <c r="K1" s="1180">
        <f>+'F1. RAB'!$R1</f>
        <v>45954</v>
      </c>
      <c r="L1" s="834"/>
    </row>
    <row r="2" spans="1:12" ht="20.25" customHeight="1">
      <c r="A2" s="394" t="s">
        <v>183</v>
      </c>
      <c r="B2" s="36"/>
      <c r="C2" s="652"/>
      <c r="D2" s="652"/>
      <c r="E2" s="653"/>
      <c r="F2" s="653"/>
      <c r="G2" s="406"/>
      <c r="H2" s="787"/>
      <c r="I2" s="1181" t="s">
        <v>50</v>
      </c>
      <c r="J2" s="1182"/>
      <c r="K2" s="1183">
        <f>+'F1. RAB'!$R2</f>
        <v>45838</v>
      </c>
      <c r="L2" s="860"/>
    </row>
    <row r="3" spans="1:12" ht="18" customHeight="1">
      <c r="A3" s="1514" t="s">
        <v>184</v>
      </c>
      <c r="B3" s="1515"/>
      <c r="C3" s="1515"/>
      <c r="D3" s="1515"/>
      <c r="E3" s="1515"/>
      <c r="F3" s="1515"/>
      <c r="G3" s="1515"/>
      <c r="H3" s="1515"/>
      <c r="I3" s="1515"/>
      <c r="J3" s="1515"/>
      <c r="K3" s="1515"/>
      <c r="L3" s="861"/>
    </row>
    <row r="4" spans="1:12" ht="15" customHeight="1">
      <c r="A4" s="26" t="s">
        <v>93</v>
      </c>
      <c r="B4" s="791"/>
      <c r="C4" s="792"/>
      <c r="D4" s="793"/>
      <c r="E4" s="794"/>
      <c r="F4" s="794"/>
      <c r="G4" s="653"/>
      <c r="H4" s="794"/>
      <c r="I4" s="794"/>
      <c r="J4" s="793"/>
      <c r="K4" s="793"/>
      <c r="L4" s="654"/>
    </row>
    <row r="5" spans="1:12" ht="30" customHeight="1">
      <c r="A5" s="28">
        <f>ROW()</f>
        <v>5</v>
      </c>
      <c r="B5" s="29"/>
      <c r="C5" s="30" t="s">
        <v>185</v>
      </c>
      <c r="D5" s="7"/>
      <c r="E5" s="7"/>
      <c r="F5" s="7"/>
      <c r="G5" s="733"/>
      <c r="L5" s="862"/>
    </row>
    <row r="6" spans="1:12" ht="15.75" customHeight="1">
      <c r="A6" s="28">
        <f>ROW()</f>
        <v>6</v>
      </c>
      <c r="B6" s="29"/>
      <c r="C6" s="30"/>
      <c r="D6" s="7"/>
      <c r="E6" s="7"/>
      <c r="F6" s="7"/>
      <c r="G6" s="108" t="s">
        <v>96</v>
      </c>
      <c r="H6" s="108" t="s">
        <v>97</v>
      </c>
      <c r="I6" s="108" t="s">
        <v>98</v>
      </c>
      <c r="J6" s="108" t="s">
        <v>99</v>
      </c>
      <c r="K6" s="108" t="s">
        <v>100</v>
      </c>
      <c r="L6" s="862"/>
    </row>
    <row r="7" spans="1:12" ht="15" customHeight="1">
      <c r="A7" s="28">
        <f>ROW()</f>
        <v>7</v>
      </c>
      <c r="B7" s="29"/>
      <c r="C7" s="31"/>
      <c r="D7" s="7"/>
      <c r="E7" s="7"/>
      <c r="F7" s="7"/>
      <c r="G7" s="109" t="s">
        <v>101</v>
      </c>
      <c r="H7" s="109" t="s">
        <v>101</v>
      </c>
      <c r="I7" s="109" t="s">
        <v>101</v>
      </c>
      <c r="J7" s="109" t="s">
        <v>101</v>
      </c>
      <c r="K7" s="109" t="s">
        <v>101</v>
      </c>
      <c r="L7" s="862"/>
    </row>
    <row r="8" spans="1:12" ht="15" customHeight="1">
      <c r="A8" s="28">
        <f>ROW()</f>
        <v>8</v>
      </c>
      <c r="B8" s="29"/>
      <c r="C8" s="31"/>
      <c r="D8" s="110" t="s">
        <v>186</v>
      </c>
      <c r="G8" s="1184">
        <f>G40</f>
        <v>0</v>
      </c>
      <c r="H8" s="1184">
        <f t="shared" ref="H8:J8" si="0">H40</f>
        <v>0</v>
      </c>
      <c r="I8" s="1184">
        <f t="shared" si="0"/>
        <v>0</v>
      </c>
      <c r="J8" s="1184">
        <f t="shared" si="0"/>
        <v>0</v>
      </c>
      <c r="K8" s="1184">
        <f>K40</f>
        <v>0</v>
      </c>
      <c r="L8" s="862"/>
    </row>
    <row r="9" spans="1:12" ht="15" customHeight="1">
      <c r="A9" s="28">
        <f>ROW()</f>
        <v>9</v>
      </c>
      <c r="B9" s="29"/>
      <c r="C9" s="31"/>
      <c r="D9" s="110" t="s">
        <v>187</v>
      </c>
      <c r="G9" s="1184">
        <f>G48</f>
        <v>0</v>
      </c>
      <c r="H9" s="1184">
        <f t="shared" ref="H9:J9" si="1">H48</f>
        <v>0</v>
      </c>
      <c r="I9" s="1184">
        <f t="shared" si="1"/>
        <v>0</v>
      </c>
      <c r="J9" s="1184">
        <f t="shared" si="1"/>
        <v>0</v>
      </c>
      <c r="K9" s="1184">
        <f>K48</f>
        <v>0</v>
      </c>
      <c r="L9" s="862"/>
    </row>
    <row r="10" spans="1:12" ht="15" customHeight="1">
      <c r="A10" s="28">
        <f>ROW()</f>
        <v>10</v>
      </c>
      <c r="B10" s="29"/>
      <c r="C10" s="31"/>
      <c r="D10" s="1185" t="s">
        <v>188</v>
      </c>
      <c r="G10" s="1184">
        <f>G48</f>
        <v>0</v>
      </c>
      <c r="H10" s="1184">
        <f t="shared" ref="H10:I10" si="2">H48</f>
        <v>0</v>
      </c>
      <c r="I10" s="1184">
        <f t="shared" si="2"/>
        <v>0</v>
      </c>
      <c r="J10" s="1184">
        <f>J48</f>
        <v>0</v>
      </c>
      <c r="K10" s="1184">
        <f>K54</f>
        <v>0</v>
      </c>
      <c r="L10" s="862"/>
    </row>
    <row r="11" spans="1:12" ht="15" customHeight="1">
      <c r="A11" s="28">
        <f>ROW()</f>
        <v>11</v>
      </c>
      <c r="B11" s="29"/>
      <c r="C11" s="31"/>
      <c r="D11" s="110" t="s">
        <v>189</v>
      </c>
      <c r="G11" s="1184">
        <f>G59</f>
        <v>0</v>
      </c>
      <c r="H11" s="1184">
        <f t="shared" ref="H11:J11" si="3">H59</f>
        <v>0</v>
      </c>
      <c r="I11" s="1184">
        <f t="shared" si="3"/>
        <v>0</v>
      </c>
      <c r="J11" s="1184">
        <f t="shared" si="3"/>
        <v>0</v>
      </c>
      <c r="K11" s="1184">
        <f>K59</f>
        <v>0</v>
      </c>
      <c r="L11" s="862"/>
    </row>
    <row r="12" spans="1:12" ht="15" customHeight="1">
      <c r="A12" s="28">
        <f>ROW()</f>
        <v>12</v>
      </c>
      <c r="B12" s="29"/>
      <c r="C12" s="31"/>
      <c r="D12" s="110" t="s">
        <v>190</v>
      </c>
      <c r="G12" s="1186">
        <f>G68</f>
        <v>0</v>
      </c>
      <c r="H12" s="1186">
        <f t="shared" ref="H12:J12" si="4">H68</f>
        <v>0</v>
      </c>
      <c r="I12" s="1186">
        <f t="shared" si="4"/>
        <v>0</v>
      </c>
      <c r="J12" s="1186">
        <f t="shared" si="4"/>
        <v>0</v>
      </c>
      <c r="K12" s="1186">
        <f>K68</f>
        <v>0</v>
      </c>
      <c r="L12" s="862"/>
    </row>
    <row r="13" spans="1:12" ht="15" customHeight="1">
      <c r="A13" s="28">
        <f>ROW()</f>
        <v>13</v>
      </c>
      <c r="B13" s="29"/>
      <c r="C13" s="31"/>
      <c r="D13" s="110"/>
      <c r="G13" s="418"/>
      <c r="H13" s="418"/>
      <c r="I13" s="418"/>
      <c r="J13" s="418"/>
      <c r="K13" s="418"/>
      <c r="L13" s="862"/>
    </row>
    <row r="14" spans="1:12" ht="15" customHeight="1">
      <c r="A14" s="28">
        <f>ROW()</f>
        <v>14</v>
      </c>
      <c r="B14" s="29"/>
      <c r="C14" s="31"/>
      <c r="D14" s="110" t="s">
        <v>191</v>
      </c>
      <c r="G14" s="1184">
        <f>G76</f>
        <v>110949507.76000011</v>
      </c>
      <c r="H14" s="1184">
        <f>H76</f>
        <v>107816842.63000001</v>
      </c>
      <c r="I14" s="1184">
        <f>I76</f>
        <v>133531615.73289999</v>
      </c>
      <c r="J14" s="1184">
        <f>J76</f>
        <v>131116662.60397997</v>
      </c>
      <c r="K14" s="1184">
        <f>K76</f>
        <v>140066409.57999998</v>
      </c>
      <c r="L14" s="862"/>
    </row>
    <row r="15" spans="1:12" ht="15" customHeight="1">
      <c r="A15" s="28">
        <f>ROW()</f>
        <v>15</v>
      </c>
      <c r="B15" s="29"/>
      <c r="C15" s="31"/>
      <c r="D15" s="110" t="s">
        <v>192</v>
      </c>
      <c r="G15" s="1184">
        <f>G80</f>
        <v>30780842.083064012</v>
      </c>
      <c r="H15" s="1184">
        <f>H80</f>
        <v>38168116.092911981</v>
      </c>
      <c r="I15" s="1184">
        <f>I80</f>
        <v>40962389.472886004</v>
      </c>
      <c r="J15" s="1184">
        <f>J80</f>
        <v>45893699.548410028</v>
      </c>
      <c r="K15" s="1184">
        <f>K80</f>
        <v>50768700.130089998</v>
      </c>
      <c r="L15" s="862"/>
    </row>
    <row r="16" spans="1:12" ht="15" customHeight="1">
      <c r="A16" s="28">
        <f>ROW()</f>
        <v>16</v>
      </c>
      <c r="B16" s="29"/>
      <c r="C16" s="31"/>
      <c r="D16" s="110" t="s">
        <v>193</v>
      </c>
      <c r="G16" s="1184">
        <f>G84</f>
        <v>66798333.692400001</v>
      </c>
      <c r="H16" s="1184">
        <f t="shared" ref="H16:I16" si="5">H84</f>
        <v>65398707.953409985</v>
      </c>
      <c r="I16" s="1184">
        <f t="shared" si="5"/>
        <v>72474796.224560007</v>
      </c>
      <c r="J16" s="1184">
        <f t="shared" ref="J16:K16" si="6">J84</f>
        <v>77986279.415613994</v>
      </c>
      <c r="K16" s="1184">
        <f t="shared" si="6"/>
        <v>87587487.268051997</v>
      </c>
      <c r="L16" s="862"/>
    </row>
    <row r="17" spans="1:14" ht="15" customHeight="1">
      <c r="A17" s="28">
        <f>ROW()</f>
        <v>17</v>
      </c>
      <c r="B17" s="29"/>
      <c r="C17" s="31"/>
      <c r="D17" s="110" t="s">
        <v>146</v>
      </c>
      <c r="G17" s="1184">
        <f>G86</f>
        <v>42116951.351503</v>
      </c>
      <c r="H17" s="1184">
        <f t="shared" ref="H17" si="7">H86</f>
        <v>45441541.103650987</v>
      </c>
      <c r="I17" s="1184">
        <f>I86</f>
        <v>55085948.055500001</v>
      </c>
      <c r="J17" s="1184">
        <f>J86</f>
        <v>59628018.546283007</v>
      </c>
      <c r="K17" s="1184">
        <f>K86</f>
        <v>63787820.252108</v>
      </c>
      <c r="L17" s="862"/>
    </row>
    <row r="18" spans="1:14" ht="15" customHeight="1">
      <c r="A18" s="28">
        <f>ROW()</f>
        <v>18</v>
      </c>
      <c r="B18" s="29"/>
      <c r="C18" s="31"/>
      <c r="D18" s="110" t="s">
        <v>194</v>
      </c>
      <c r="G18" s="1186">
        <f>G88</f>
        <v>18713017.07</v>
      </c>
      <c r="H18" s="1186">
        <f t="shared" ref="H18:I18" si="8">H88</f>
        <v>22154277.899999995</v>
      </c>
      <c r="I18" s="1186">
        <f t="shared" si="8"/>
        <v>26547466.959999993</v>
      </c>
      <c r="J18" s="1186">
        <f t="shared" ref="J18:K18" si="9">J88</f>
        <v>30086222.099999998</v>
      </c>
      <c r="K18" s="1186">
        <f t="shared" si="9"/>
        <v>32216912.760000002</v>
      </c>
      <c r="L18" s="862"/>
    </row>
    <row r="19" spans="1:14" s="4" customFormat="1" ht="15" customHeight="1">
      <c r="A19" s="28">
        <f>ROW()</f>
        <v>19</v>
      </c>
      <c r="B19" s="29"/>
      <c r="C19" s="29"/>
      <c r="D19" s="1053" t="s">
        <v>195</v>
      </c>
      <c r="F19" s="37"/>
      <c r="G19" s="1186">
        <f>SUM(G8:G18)</f>
        <v>269358651.95696712</v>
      </c>
      <c r="H19" s="1186">
        <f>SUM(H8:H18)</f>
        <v>278979485.67997295</v>
      </c>
      <c r="I19" s="1186">
        <f>SUM(I8:I18)</f>
        <v>328602216.44584602</v>
      </c>
      <c r="J19" s="1186">
        <f>SUM(J8:J18)</f>
        <v>344710882.21428704</v>
      </c>
      <c r="K19" s="1186">
        <f>SUM(K8:K18)</f>
        <v>374427329.99024993</v>
      </c>
      <c r="L19" s="862"/>
    </row>
    <row r="20" spans="1:14" s="4" customFormat="1" ht="15" customHeight="1">
      <c r="A20" s="28">
        <f>ROW()</f>
        <v>20</v>
      </c>
      <c r="B20" s="29"/>
      <c r="C20" s="29"/>
      <c r="D20" s="111"/>
      <c r="F20" s="37"/>
      <c r="G20" s="250"/>
      <c r="H20" s="250"/>
      <c r="I20" s="250"/>
      <c r="J20" s="250"/>
      <c r="K20" s="250"/>
      <c r="L20" s="862"/>
    </row>
    <row r="21" spans="1:14" s="4" customFormat="1" ht="15" customHeight="1">
      <c r="A21" s="28">
        <f>ROW()</f>
        <v>21</v>
      </c>
      <c r="B21" s="29"/>
      <c r="C21" s="29"/>
      <c r="D21" s="113" t="s">
        <v>196</v>
      </c>
      <c r="F21" s="37"/>
      <c r="G21" s="250"/>
      <c r="H21" s="250"/>
      <c r="I21" s="250"/>
      <c r="J21" s="250"/>
      <c r="K21" s="250"/>
      <c r="L21" s="862"/>
    </row>
    <row r="22" spans="1:14" s="4" customFormat="1" ht="15" customHeight="1">
      <c r="A22" s="28">
        <f>ROW()</f>
        <v>22</v>
      </c>
      <c r="B22" s="29"/>
      <c r="C22" s="29"/>
      <c r="D22" s="111" t="s">
        <v>197</v>
      </c>
      <c r="F22" s="37"/>
      <c r="G22" s="1187">
        <v>243199816.342567</v>
      </c>
      <c r="H22" s="1187">
        <v>249948011.3195731</v>
      </c>
      <c r="I22" s="1187">
        <v>294711672.39304638</v>
      </c>
      <c r="J22" s="1187">
        <v>306477315.29788667</v>
      </c>
      <c r="K22" s="1188">
        <v>331954464.71805024</v>
      </c>
      <c r="L22" s="862"/>
      <c r="M22" s="471" t="s">
        <v>198</v>
      </c>
    </row>
    <row r="23" spans="1:14" s="4" customFormat="1" ht="15" customHeight="1">
      <c r="A23" s="28">
        <f>ROW()</f>
        <v>23</v>
      </c>
      <c r="B23" s="29"/>
      <c r="C23" s="29"/>
      <c r="D23" s="111" t="s">
        <v>199</v>
      </c>
      <c r="F23" s="37"/>
      <c r="G23" s="1187">
        <v>26158835.614400003</v>
      </c>
      <c r="H23" s="1187">
        <v>29031438.063700002</v>
      </c>
      <c r="I23" s="1187">
        <v>33858476.972800002</v>
      </c>
      <c r="J23" s="1187">
        <v>38233566.686400041</v>
      </c>
      <c r="K23" s="1188">
        <v>42467646.142199993</v>
      </c>
      <c r="L23" s="862"/>
      <c r="M23" s="471" t="s">
        <v>198</v>
      </c>
    </row>
    <row r="24" spans="1:14" s="4" customFormat="1" ht="15" customHeight="1">
      <c r="A24" s="28">
        <f>ROW()</f>
        <v>24</v>
      </c>
      <c r="B24" s="29"/>
      <c r="C24" s="29"/>
      <c r="D24" s="1052" t="s">
        <v>200</v>
      </c>
      <c r="E24" s="1051"/>
      <c r="F24" s="1050"/>
      <c r="G24" s="41"/>
      <c r="H24" s="41"/>
      <c r="I24" s="41"/>
      <c r="J24" s="41"/>
      <c r="K24" s="41"/>
      <c r="L24" s="862"/>
    </row>
    <row r="25" spans="1:14" ht="25.5" customHeight="1">
      <c r="A25" s="28">
        <f>ROW()</f>
        <v>25</v>
      </c>
      <c r="B25" s="29"/>
      <c r="C25" s="30" t="s">
        <v>201</v>
      </c>
      <c r="D25" s="7"/>
      <c r="E25" s="7"/>
      <c r="F25" s="7"/>
      <c r="G25" s="7"/>
      <c r="H25" s="1513"/>
      <c r="I25" s="1513"/>
      <c r="J25" s="50"/>
      <c r="L25" s="862"/>
    </row>
    <row r="26" spans="1:14" ht="15.75" customHeight="1">
      <c r="A26" s="28">
        <f>ROW()</f>
        <v>26</v>
      </c>
      <c r="B26" s="29"/>
      <c r="C26" s="30"/>
      <c r="D26" s="110"/>
      <c r="E26" s="110"/>
      <c r="F26" s="110"/>
      <c r="G26" s="108" t="s">
        <v>96</v>
      </c>
      <c r="H26" s="108" t="s">
        <v>97</v>
      </c>
      <c r="I26" s="108" t="s">
        <v>98</v>
      </c>
      <c r="J26" s="108" t="s">
        <v>99</v>
      </c>
      <c r="K26" s="108" t="s">
        <v>100</v>
      </c>
      <c r="L26" s="862"/>
    </row>
    <row r="27" spans="1:14" s="4" customFormat="1" ht="15.75" customHeight="1">
      <c r="A27" s="28">
        <f>ROW()</f>
        <v>27</v>
      </c>
      <c r="B27" s="29"/>
      <c r="C27" s="7"/>
      <c r="D27" s="114"/>
      <c r="E27" s="114"/>
      <c r="F27" s="114"/>
      <c r="G27" s="109" t="s">
        <v>101</v>
      </c>
      <c r="H27" s="109" t="s">
        <v>101</v>
      </c>
      <c r="I27" s="109" t="s">
        <v>101</v>
      </c>
      <c r="J27" s="109" t="s">
        <v>101</v>
      </c>
      <c r="K27" s="109" t="s">
        <v>101</v>
      </c>
      <c r="L27" s="862"/>
    </row>
    <row r="28" spans="1:14" ht="18" hidden="1" customHeight="1">
      <c r="A28" s="28">
        <f>ROW()</f>
        <v>28</v>
      </c>
      <c r="D28" s="44" t="s">
        <v>202</v>
      </c>
      <c r="E28" s="44" t="s">
        <v>203</v>
      </c>
      <c r="F28" s="1189" t="s">
        <v>204</v>
      </c>
      <c r="G28" s="1190">
        <v>0</v>
      </c>
      <c r="H28" s="1190">
        <v>0</v>
      </c>
      <c r="I28" s="1190">
        <v>0</v>
      </c>
      <c r="J28" s="1190">
        <v>0</v>
      </c>
      <c r="K28" s="1190">
        <v>0</v>
      </c>
      <c r="L28" s="862"/>
      <c r="N28" t="s">
        <v>205</v>
      </c>
    </row>
    <row r="29" spans="1:14" ht="18" hidden="1" customHeight="1">
      <c r="A29" s="28">
        <f>ROW()</f>
        <v>29</v>
      </c>
      <c r="D29" s="44" t="s">
        <v>202</v>
      </c>
      <c r="E29" s="44" t="s">
        <v>203</v>
      </c>
      <c r="F29" s="1189" t="s">
        <v>206</v>
      </c>
      <c r="G29" s="1190">
        <v>0</v>
      </c>
      <c r="H29" s="1190">
        <v>0</v>
      </c>
      <c r="I29" s="1190">
        <v>0</v>
      </c>
      <c r="J29" s="1190">
        <v>0</v>
      </c>
      <c r="K29" s="1190">
        <v>0</v>
      </c>
      <c r="L29" s="862"/>
      <c r="N29" t="s">
        <v>205</v>
      </c>
    </row>
    <row r="30" spans="1:14" ht="18" hidden="1" customHeight="1">
      <c r="A30" s="28">
        <f>ROW()</f>
        <v>30</v>
      </c>
      <c r="D30" s="44" t="s">
        <v>202</v>
      </c>
      <c r="E30" s="44" t="s">
        <v>203</v>
      </c>
      <c r="F30" s="1189" t="s">
        <v>207</v>
      </c>
      <c r="G30" s="1190">
        <v>0</v>
      </c>
      <c r="H30" s="1190">
        <v>0</v>
      </c>
      <c r="I30" s="1190">
        <v>0</v>
      </c>
      <c r="J30" s="1190">
        <v>0</v>
      </c>
      <c r="K30" s="1190">
        <v>0</v>
      </c>
      <c r="L30" s="862"/>
      <c r="N30" t="s">
        <v>205</v>
      </c>
    </row>
    <row r="31" spans="1:14" ht="18" hidden="1" customHeight="1">
      <c r="A31" s="28">
        <f>ROW()</f>
        <v>31</v>
      </c>
      <c r="D31" s="44" t="s">
        <v>202</v>
      </c>
      <c r="E31" s="44" t="s">
        <v>203</v>
      </c>
      <c r="F31" s="1189" t="s">
        <v>208</v>
      </c>
      <c r="G31" s="1190">
        <v>0</v>
      </c>
      <c r="H31" s="1190">
        <v>0</v>
      </c>
      <c r="I31" s="1190">
        <v>0</v>
      </c>
      <c r="J31" s="1190">
        <v>0</v>
      </c>
      <c r="K31" s="1190">
        <v>0</v>
      </c>
      <c r="L31" s="862"/>
      <c r="N31" t="s">
        <v>205</v>
      </c>
    </row>
    <row r="32" spans="1:14" ht="18" hidden="1" customHeight="1">
      <c r="A32" s="28">
        <f>ROW()</f>
        <v>32</v>
      </c>
      <c r="D32" s="44" t="s">
        <v>202</v>
      </c>
      <c r="E32" s="44" t="s">
        <v>203</v>
      </c>
      <c r="F32" s="1189" t="s">
        <v>209</v>
      </c>
      <c r="G32" s="1190">
        <v>0</v>
      </c>
      <c r="H32" s="1190">
        <v>0</v>
      </c>
      <c r="I32" s="1190">
        <v>0</v>
      </c>
      <c r="J32" s="1190">
        <v>0</v>
      </c>
      <c r="K32" s="1190">
        <v>0</v>
      </c>
      <c r="L32" s="862"/>
      <c r="N32" t="s">
        <v>205</v>
      </c>
    </row>
    <row r="33" spans="1:14" ht="18" hidden="1" customHeight="1">
      <c r="A33" s="28">
        <f>ROW()</f>
        <v>33</v>
      </c>
      <c r="D33" s="44" t="s">
        <v>202</v>
      </c>
      <c r="E33" s="44" t="s">
        <v>203</v>
      </c>
      <c r="F33" s="1189" t="s">
        <v>210</v>
      </c>
      <c r="G33" s="1190">
        <v>0</v>
      </c>
      <c r="H33" s="1190">
        <v>0</v>
      </c>
      <c r="I33" s="1190">
        <v>0</v>
      </c>
      <c r="J33" s="1190">
        <v>0</v>
      </c>
      <c r="K33" s="1190">
        <v>0</v>
      </c>
      <c r="L33" s="862"/>
      <c r="N33" t="s">
        <v>205</v>
      </c>
    </row>
    <row r="34" spans="1:14" ht="18" hidden="1" customHeight="1">
      <c r="A34" s="28">
        <f>ROW()</f>
        <v>34</v>
      </c>
      <c r="D34" s="44" t="s">
        <v>202</v>
      </c>
      <c r="E34" s="44" t="s">
        <v>211</v>
      </c>
      <c r="F34" s="1191" t="s">
        <v>212</v>
      </c>
      <c r="G34" s="1190">
        <v>0</v>
      </c>
      <c r="H34" s="1190">
        <v>0</v>
      </c>
      <c r="I34" s="1190">
        <v>0</v>
      </c>
      <c r="J34" s="1190">
        <v>0</v>
      </c>
      <c r="K34" s="1190">
        <v>0</v>
      </c>
      <c r="L34" s="862"/>
      <c r="N34" t="s">
        <v>205</v>
      </c>
    </row>
    <row r="35" spans="1:14" ht="18" hidden="1" customHeight="1">
      <c r="A35" s="28">
        <f>ROW()</f>
        <v>35</v>
      </c>
      <c r="D35" s="44" t="s">
        <v>202</v>
      </c>
      <c r="E35" s="44" t="s">
        <v>211</v>
      </c>
      <c r="F35" s="1191" t="s">
        <v>213</v>
      </c>
      <c r="G35" s="1190">
        <v>0</v>
      </c>
      <c r="H35" s="1190">
        <v>0</v>
      </c>
      <c r="I35" s="1190">
        <v>0</v>
      </c>
      <c r="J35" s="1190">
        <v>0</v>
      </c>
      <c r="K35" s="1190">
        <v>0</v>
      </c>
      <c r="L35" s="862"/>
      <c r="N35" t="s">
        <v>205</v>
      </c>
    </row>
    <row r="36" spans="1:14" ht="18" hidden="1" customHeight="1">
      <c r="A36" s="28">
        <f>ROW()</f>
        <v>36</v>
      </c>
      <c r="D36" s="44" t="s">
        <v>202</v>
      </c>
      <c r="E36" s="44" t="s">
        <v>211</v>
      </c>
      <c r="F36" s="1191" t="s">
        <v>214</v>
      </c>
      <c r="G36" s="1190">
        <v>0</v>
      </c>
      <c r="H36" s="1190">
        <v>0</v>
      </c>
      <c r="I36" s="1190">
        <v>0</v>
      </c>
      <c r="J36" s="1190">
        <v>0</v>
      </c>
      <c r="K36" s="1190">
        <v>0</v>
      </c>
      <c r="L36" s="862"/>
      <c r="N36" t="s">
        <v>205</v>
      </c>
    </row>
    <row r="37" spans="1:14" ht="18" hidden="1" customHeight="1">
      <c r="A37" s="28">
        <f>ROW()</f>
        <v>37</v>
      </c>
      <c r="D37" s="44" t="s">
        <v>202</v>
      </c>
      <c r="E37" s="44" t="s">
        <v>211</v>
      </c>
      <c r="F37" s="1191" t="s">
        <v>215</v>
      </c>
      <c r="G37" s="1190">
        <v>0</v>
      </c>
      <c r="H37" s="1190">
        <v>0</v>
      </c>
      <c r="I37" s="1190">
        <v>0</v>
      </c>
      <c r="J37" s="1190">
        <v>0</v>
      </c>
      <c r="K37" s="1190">
        <v>0</v>
      </c>
      <c r="L37" s="862"/>
      <c r="N37" t="s">
        <v>205</v>
      </c>
    </row>
    <row r="38" spans="1:14" ht="18" hidden="1" customHeight="1">
      <c r="A38" s="28">
        <f>ROW()</f>
        <v>38</v>
      </c>
      <c r="D38" s="44" t="s">
        <v>202</v>
      </c>
      <c r="E38" s="44" t="s">
        <v>216</v>
      </c>
      <c r="F38" s="1191" t="s">
        <v>217</v>
      </c>
      <c r="G38" s="1190">
        <v>0</v>
      </c>
      <c r="H38" s="1190">
        <v>0</v>
      </c>
      <c r="I38" s="1190">
        <v>0</v>
      </c>
      <c r="J38" s="1190">
        <v>0</v>
      </c>
      <c r="K38" s="1190">
        <v>0</v>
      </c>
      <c r="L38" s="862"/>
      <c r="N38" t="s">
        <v>205</v>
      </c>
    </row>
    <row r="39" spans="1:14" ht="18" hidden="1" customHeight="1" thickBot="1">
      <c r="A39" s="28">
        <f>ROW()</f>
        <v>39</v>
      </c>
      <c r="D39" s="44" t="s">
        <v>202</v>
      </c>
      <c r="E39" s="44" t="s">
        <v>218</v>
      </c>
      <c r="F39" s="1191" t="s">
        <v>219</v>
      </c>
      <c r="G39" s="1190">
        <v>0</v>
      </c>
      <c r="H39" s="1190">
        <v>0</v>
      </c>
      <c r="I39" s="1190">
        <v>0</v>
      </c>
      <c r="J39" s="1190">
        <v>0</v>
      </c>
      <c r="K39" s="1190">
        <v>0</v>
      </c>
      <c r="L39" s="862"/>
      <c r="N39" t="s">
        <v>205</v>
      </c>
    </row>
    <row r="40" spans="1:14" ht="18" hidden="1" customHeight="1" thickBot="1">
      <c r="A40" s="28">
        <f>ROW()</f>
        <v>40</v>
      </c>
      <c r="D40" s="118" t="s">
        <v>220</v>
      </c>
      <c r="E40" s="44"/>
      <c r="F40" s="44"/>
      <c r="G40" s="254">
        <f>SUM(G28:G39)</f>
        <v>0</v>
      </c>
      <c r="H40" s="254">
        <f>SUM(H28:H39)</f>
        <v>0</v>
      </c>
      <c r="I40" s="254">
        <f>SUM(I28:I39)</f>
        <v>0</v>
      </c>
      <c r="J40" s="254">
        <f>SUM(J28:J39)</f>
        <v>0</v>
      </c>
      <c r="K40" s="254">
        <f>SUM(K28:K39)</f>
        <v>0</v>
      </c>
      <c r="L40" s="862"/>
    </row>
    <row r="41" spans="1:14" ht="18" hidden="1" customHeight="1">
      <c r="A41" s="28">
        <f>ROW()</f>
        <v>41</v>
      </c>
      <c r="D41" s="44"/>
      <c r="E41" s="44"/>
      <c r="F41" s="44"/>
      <c r="G41" s="255"/>
      <c r="H41" s="255"/>
      <c r="I41" s="255"/>
      <c r="J41" s="255"/>
      <c r="K41" s="255"/>
      <c r="L41" s="862"/>
    </row>
    <row r="42" spans="1:14" ht="18" hidden="1" customHeight="1">
      <c r="A42" s="28">
        <f>ROW()</f>
        <v>42</v>
      </c>
      <c r="D42" s="44" t="s">
        <v>202</v>
      </c>
      <c r="E42" s="44" t="s">
        <v>221</v>
      </c>
      <c r="F42" s="44" t="s">
        <v>222</v>
      </c>
      <c r="G42" s="1190">
        <v>0</v>
      </c>
      <c r="H42" s="1190">
        <v>0</v>
      </c>
      <c r="I42" s="1190">
        <v>0</v>
      </c>
      <c r="J42" s="1190">
        <v>0</v>
      </c>
      <c r="K42" s="1190">
        <v>0</v>
      </c>
      <c r="L42" s="862"/>
      <c r="N42" t="s">
        <v>205</v>
      </c>
    </row>
    <row r="43" spans="1:14" ht="18" hidden="1" customHeight="1">
      <c r="A43" s="28">
        <f>ROW()</f>
        <v>43</v>
      </c>
      <c r="D43" s="44" t="s">
        <v>202</v>
      </c>
      <c r="E43" s="44" t="s">
        <v>221</v>
      </c>
      <c r="F43" s="44" t="s">
        <v>223</v>
      </c>
      <c r="G43" s="1190">
        <v>0</v>
      </c>
      <c r="H43" s="1190">
        <v>0</v>
      </c>
      <c r="I43" s="1190">
        <v>0</v>
      </c>
      <c r="J43" s="1190">
        <v>0</v>
      </c>
      <c r="K43" s="1190">
        <v>0</v>
      </c>
      <c r="L43" s="862"/>
      <c r="N43" t="s">
        <v>205</v>
      </c>
    </row>
    <row r="44" spans="1:14" ht="18" hidden="1" customHeight="1">
      <c r="A44" s="28">
        <f>ROW()</f>
        <v>44</v>
      </c>
      <c r="D44" s="44" t="s">
        <v>202</v>
      </c>
      <c r="E44" s="44" t="s">
        <v>221</v>
      </c>
      <c r="F44" s="44" t="s">
        <v>224</v>
      </c>
      <c r="G44" s="1190">
        <v>0</v>
      </c>
      <c r="H44" s="1190">
        <v>0</v>
      </c>
      <c r="I44" s="1190">
        <v>0</v>
      </c>
      <c r="J44" s="1190">
        <v>0</v>
      </c>
      <c r="K44" s="1190">
        <v>0</v>
      </c>
      <c r="L44" s="862"/>
      <c r="N44" t="s">
        <v>205</v>
      </c>
    </row>
    <row r="45" spans="1:14" ht="18" hidden="1" customHeight="1">
      <c r="A45" s="28">
        <f>ROW()</f>
        <v>45</v>
      </c>
      <c r="D45" s="44" t="s">
        <v>202</v>
      </c>
      <c r="E45" s="44" t="s">
        <v>221</v>
      </c>
      <c r="F45" s="44" t="s">
        <v>225</v>
      </c>
      <c r="G45" s="1190">
        <v>0</v>
      </c>
      <c r="H45" s="1190">
        <v>0</v>
      </c>
      <c r="I45" s="1190">
        <v>0</v>
      </c>
      <c r="J45" s="1190">
        <v>0</v>
      </c>
      <c r="K45" s="1190">
        <v>0</v>
      </c>
      <c r="L45" s="862"/>
      <c r="N45" t="s">
        <v>205</v>
      </c>
    </row>
    <row r="46" spans="1:14" ht="18" hidden="1" customHeight="1">
      <c r="A46" s="28">
        <f>ROW()</f>
        <v>46</v>
      </c>
      <c r="D46" s="44" t="s">
        <v>202</v>
      </c>
      <c r="E46" s="44" t="s">
        <v>221</v>
      </c>
      <c r="F46" s="44" t="s">
        <v>226</v>
      </c>
      <c r="G46" s="1190">
        <v>0</v>
      </c>
      <c r="H46" s="1190">
        <v>0</v>
      </c>
      <c r="I46" s="1190">
        <v>0</v>
      </c>
      <c r="J46" s="1190">
        <v>0</v>
      </c>
      <c r="K46" s="1190">
        <v>0</v>
      </c>
      <c r="L46" s="862"/>
      <c r="N46" t="s">
        <v>205</v>
      </c>
    </row>
    <row r="47" spans="1:14" ht="18" hidden="1" customHeight="1" thickBot="1">
      <c r="A47" s="28">
        <f>ROW()</f>
        <v>47</v>
      </c>
      <c r="D47" s="44" t="s">
        <v>202</v>
      </c>
      <c r="E47" s="44" t="s">
        <v>221</v>
      </c>
      <c r="F47" s="44" t="s">
        <v>227</v>
      </c>
      <c r="G47" s="1190">
        <v>0</v>
      </c>
      <c r="H47" s="1190">
        <v>0</v>
      </c>
      <c r="I47" s="1190">
        <v>0</v>
      </c>
      <c r="J47" s="1190">
        <v>0</v>
      </c>
      <c r="K47" s="1190">
        <v>0</v>
      </c>
      <c r="L47" s="862"/>
      <c r="N47" t="s">
        <v>205</v>
      </c>
    </row>
    <row r="48" spans="1:14" ht="18" hidden="1" customHeight="1" thickBot="1">
      <c r="A48" s="28">
        <f>ROW()</f>
        <v>48</v>
      </c>
      <c r="D48" s="118" t="s">
        <v>228</v>
      </c>
      <c r="E48" s="44"/>
      <c r="F48" s="44"/>
      <c r="G48" s="254">
        <f>SUM(G42:G47)</f>
        <v>0</v>
      </c>
      <c r="H48" s="254">
        <f>SUM(H42:H47)</f>
        <v>0</v>
      </c>
      <c r="I48" s="254">
        <f>SUM(I42:I47)</f>
        <v>0</v>
      </c>
      <c r="J48" s="254">
        <f>SUM(J42:J47)</f>
        <v>0</v>
      </c>
      <c r="K48" s="254">
        <f>SUM(K42:K47)</f>
        <v>0</v>
      </c>
      <c r="L48" s="862"/>
    </row>
    <row r="49" spans="1:14" ht="18" hidden="1" customHeight="1">
      <c r="A49" s="28">
        <f>ROW()</f>
        <v>49</v>
      </c>
      <c r="D49" s="44"/>
      <c r="E49" s="44"/>
      <c r="F49" s="44"/>
      <c r="G49" s="255"/>
      <c r="H49" s="255"/>
      <c r="I49" s="255"/>
      <c r="J49" s="255"/>
      <c r="K49" s="255"/>
      <c r="L49" s="862"/>
    </row>
    <row r="50" spans="1:14" ht="18" hidden="1" customHeight="1">
      <c r="A50" s="28">
        <f>ROW()</f>
        <v>50</v>
      </c>
      <c r="D50" s="44" t="s">
        <v>229</v>
      </c>
      <c r="E50" s="44" t="s">
        <v>229</v>
      </c>
      <c r="F50" s="44" t="s">
        <v>230</v>
      </c>
      <c r="G50" s="1190">
        <v>0</v>
      </c>
      <c r="H50" s="1190">
        <v>0</v>
      </c>
      <c r="I50" s="1190">
        <v>0</v>
      </c>
      <c r="J50" s="1190">
        <v>0</v>
      </c>
      <c r="K50" s="1190">
        <v>0</v>
      </c>
      <c r="L50" s="862"/>
      <c r="N50" t="s">
        <v>205</v>
      </c>
    </row>
    <row r="51" spans="1:14" ht="18" hidden="1" customHeight="1">
      <c r="A51" s="28">
        <f>ROW()</f>
        <v>51</v>
      </c>
      <c r="D51" s="44" t="s">
        <v>229</v>
      </c>
      <c r="E51" s="44" t="s">
        <v>229</v>
      </c>
      <c r="F51" s="44" t="s">
        <v>231</v>
      </c>
      <c r="G51" s="1190">
        <v>0</v>
      </c>
      <c r="H51" s="1190">
        <v>0</v>
      </c>
      <c r="I51" s="1190">
        <v>0</v>
      </c>
      <c r="J51" s="1190">
        <v>0</v>
      </c>
      <c r="K51" s="1190">
        <v>0</v>
      </c>
      <c r="L51" s="862"/>
      <c r="N51" t="s">
        <v>205</v>
      </c>
    </row>
    <row r="52" spans="1:14" ht="18" hidden="1" customHeight="1">
      <c r="A52" s="28">
        <f>ROW()</f>
        <v>52</v>
      </c>
      <c r="D52" s="44" t="s">
        <v>229</v>
      </c>
      <c r="E52" s="44" t="s">
        <v>229</v>
      </c>
      <c r="F52" s="44" t="s">
        <v>232</v>
      </c>
      <c r="G52" s="1190">
        <v>0</v>
      </c>
      <c r="H52" s="1190">
        <v>0</v>
      </c>
      <c r="I52" s="1190">
        <v>0</v>
      </c>
      <c r="J52" s="1190">
        <v>0</v>
      </c>
      <c r="K52" s="1190">
        <v>0</v>
      </c>
      <c r="L52" s="862"/>
      <c r="N52" t="s">
        <v>205</v>
      </c>
    </row>
    <row r="53" spans="1:14" ht="18" hidden="1" customHeight="1" thickBot="1">
      <c r="A53" s="28">
        <f>ROW()</f>
        <v>53</v>
      </c>
      <c r="D53" s="44" t="s">
        <v>229</v>
      </c>
      <c r="E53" s="44" t="s">
        <v>229</v>
      </c>
      <c r="F53" s="44" t="s">
        <v>233</v>
      </c>
      <c r="G53" s="1190">
        <v>0</v>
      </c>
      <c r="H53" s="1190">
        <v>0</v>
      </c>
      <c r="I53" s="1190">
        <v>0</v>
      </c>
      <c r="J53" s="1190">
        <v>0</v>
      </c>
      <c r="K53" s="1190">
        <v>0</v>
      </c>
      <c r="L53" s="862"/>
      <c r="N53" t="s">
        <v>205</v>
      </c>
    </row>
    <row r="54" spans="1:14" ht="18" hidden="1" customHeight="1" thickBot="1">
      <c r="A54" s="28">
        <f>ROW()</f>
        <v>54</v>
      </c>
      <c r="D54" s="118" t="s">
        <v>234</v>
      </c>
      <c r="E54" s="44"/>
      <c r="F54" s="44"/>
      <c r="G54" s="254">
        <f>SUM(G50:G53)</f>
        <v>0</v>
      </c>
      <c r="H54" s="254">
        <f>SUM(H50:H53)</f>
        <v>0</v>
      </c>
      <c r="I54" s="254">
        <f>SUM(I50:I53)</f>
        <v>0</v>
      </c>
      <c r="J54" s="254">
        <f>SUM(J50:J53)</f>
        <v>0</v>
      </c>
      <c r="K54" s="254">
        <f>SUM(K50:K53)</f>
        <v>0</v>
      </c>
      <c r="L54" s="862"/>
    </row>
    <row r="55" spans="1:14" ht="18" hidden="1" customHeight="1">
      <c r="A55" s="28">
        <f>ROW()</f>
        <v>55</v>
      </c>
      <c r="D55" s="44"/>
      <c r="E55" s="44"/>
      <c r="F55" s="44"/>
      <c r="G55" s="255"/>
      <c r="H55" s="255"/>
      <c r="I55" s="255"/>
      <c r="J55" s="255"/>
      <c r="K55" s="255"/>
      <c r="L55" s="862"/>
    </row>
    <row r="56" spans="1:14" ht="18" hidden="1" customHeight="1">
      <c r="A56" s="28">
        <f>ROW()</f>
        <v>56</v>
      </c>
      <c r="D56" s="44" t="s">
        <v>235</v>
      </c>
      <c r="E56" s="44" t="s">
        <v>235</v>
      </c>
      <c r="F56" s="44" t="s">
        <v>236</v>
      </c>
      <c r="G56" s="1190">
        <v>0</v>
      </c>
      <c r="H56" s="1190">
        <v>0</v>
      </c>
      <c r="I56" s="1190">
        <v>0</v>
      </c>
      <c r="J56" s="1190">
        <v>0</v>
      </c>
      <c r="K56" s="1190">
        <v>0</v>
      </c>
      <c r="L56" s="862"/>
      <c r="N56" t="s">
        <v>205</v>
      </c>
    </row>
    <row r="57" spans="1:14" ht="18" hidden="1" customHeight="1">
      <c r="A57" s="28">
        <f>ROW()</f>
        <v>57</v>
      </c>
      <c r="D57" s="44" t="s">
        <v>235</v>
      </c>
      <c r="E57" s="44" t="s">
        <v>235</v>
      </c>
      <c r="F57" s="44" t="s">
        <v>237</v>
      </c>
      <c r="G57" s="1190">
        <v>0</v>
      </c>
      <c r="H57" s="1190">
        <v>0</v>
      </c>
      <c r="I57" s="1190">
        <v>0</v>
      </c>
      <c r="J57" s="1190">
        <v>0</v>
      </c>
      <c r="K57" s="1190">
        <v>0</v>
      </c>
      <c r="L57" s="862"/>
      <c r="N57" t="s">
        <v>205</v>
      </c>
    </row>
    <row r="58" spans="1:14" ht="18" hidden="1" customHeight="1" thickBot="1">
      <c r="A58" s="28">
        <f>ROW()</f>
        <v>58</v>
      </c>
      <c r="D58" s="44" t="s">
        <v>235</v>
      </c>
      <c r="E58" s="44" t="s">
        <v>235</v>
      </c>
      <c r="F58" s="44" t="s">
        <v>238</v>
      </c>
      <c r="G58" s="1190">
        <v>0</v>
      </c>
      <c r="H58" s="1190">
        <v>0</v>
      </c>
      <c r="I58" s="1190">
        <v>0</v>
      </c>
      <c r="J58" s="1190">
        <v>0</v>
      </c>
      <c r="K58" s="1190">
        <v>0</v>
      </c>
      <c r="L58" s="862"/>
      <c r="N58" t="s">
        <v>205</v>
      </c>
    </row>
    <row r="59" spans="1:14" ht="18" hidden="1" customHeight="1" thickBot="1">
      <c r="A59" s="28">
        <f>ROW()</f>
        <v>59</v>
      </c>
      <c r="D59" s="118" t="s">
        <v>239</v>
      </c>
      <c r="E59" s="44"/>
      <c r="F59" s="44"/>
      <c r="G59" s="254">
        <f>SUM(G56:G58)</f>
        <v>0</v>
      </c>
      <c r="H59" s="254">
        <f>SUM(H56:H58)</f>
        <v>0</v>
      </c>
      <c r="I59" s="254">
        <f>SUM(I56:I58)</f>
        <v>0</v>
      </c>
      <c r="J59" s="254">
        <f>SUM(J56:J58)</f>
        <v>0</v>
      </c>
      <c r="K59" s="254">
        <f>SUM(K56:K58)</f>
        <v>0</v>
      </c>
      <c r="L59" s="862"/>
    </row>
    <row r="60" spans="1:14" ht="18" hidden="1" customHeight="1">
      <c r="A60" s="28">
        <f>ROW()</f>
        <v>60</v>
      </c>
      <c r="D60" s="44"/>
      <c r="E60" s="44"/>
      <c r="F60" s="44"/>
      <c r="G60" s="255"/>
      <c r="H60" s="255"/>
      <c r="I60" s="255"/>
      <c r="J60" s="255"/>
      <c r="K60" s="255"/>
      <c r="L60" s="862"/>
    </row>
    <row r="61" spans="1:14" ht="18" hidden="1" customHeight="1">
      <c r="A61" s="28">
        <f>ROW()</f>
        <v>61</v>
      </c>
      <c r="D61" s="44" t="s">
        <v>190</v>
      </c>
      <c r="E61" s="44" t="s">
        <v>190</v>
      </c>
      <c r="F61" s="44" t="s">
        <v>240</v>
      </c>
      <c r="G61" s="1190"/>
      <c r="H61" s="1190"/>
      <c r="I61" s="1190"/>
      <c r="J61" s="1190"/>
      <c r="K61" s="1190"/>
      <c r="L61" s="210"/>
      <c r="N61" t="s">
        <v>205</v>
      </c>
    </row>
    <row r="62" spans="1:14" ht="18" hidden="1" customHeight="1">
      <c r="A62" s="28">
        <f>ROW()</f>
        <v>62</v>
      </c>
      <c r="D62" s="44" t="s">
        <v>190</v>
      </c>
      <c r="E62" s="44" t="s">
        <v>190</v>
      </c>
      <c r="F62" s="44" t="s">
        <v>241</v>
      </c>
      <c r="G62" s="1190"/>
      <c r="H62" s="1190"/>
      <c r="I62" s="1190"/>
      <c r="J62" s="1190"/>
      <c r="K62" s="1190"/>
      <c r="L62" s="863"/>
      <c r="N62" t="s">
        <v>205</v>
      </c>
    </row>
    <row r="63" spans="1:14" ht="18" hidden="1" customHeight="1">
      <c r="A63" s="28">
        <f>ROW()</f>
        <v>63</v>
      </c>
      <c r="D63" s="44" t="s">
        <v>190</v>
      </c>
      <c r="E63" s="44" t="s">
        <v>190</v>
      </c>
      <c r="F63" s="44" t="s">
        <v>242</v>
      </c>
      <c r="G63" s="1190"/>
      <c r="H63" s="1190"/>
      <c r="I63" s="1190"/>
      <c r="J63" s="1190"/>
      <c r="K63" s="1190"/>
      <c r="L63" s="862"/>
      <c r="N63" t="s">
        <v>205</v>
      </c>
    </row>
    <row r="64" spans="1:14" ht="18" hidden="1" customHeight="1">
      <c r="A64" s="28">
        <f>ROW()</f>
        <v>64</v>
      </c>
      <c r="D64" s="44" t="s">
        <v>190</v>
      </c>
      <c r="E64" s="44" t="s">
        <v>190</v>
      </c>
      <c r="F64" s="44" t="s">
        <v>243</v>
      </c>
      <c r="G64" s="1190"/>
      <c r="H64" s="1190"/>
      <c r="I64" s="1190"/>
      <c r="J64" s="1190"/>
      <c r="K64" s="1190"/>
      <c r="L64" s="862"/>
      <c r="N64" t="s">
        <v>205</v>
      </c>
    </row>
    <row r="65" spans="1:15" ht="18" hidden="1" customHeight="1">
      <c r="A65" s="28">
        <f>ROW()</f>
        <v>65</v>
      </c>
      <c r="D65" s="44" t="s">
        <v>190</v>
      </c>
      <c r="E65" s="44" t="s">
        <v>190</v>
      </c>
      <c r="F65" s="44" t="s">
        <v>244</v>
      </c>
      <c r="G65" s="1190"/>
      <c r="H65" s="1190"/>
      <c r="I65" s="1190"/>
      <c r="J65" s="1190"/>
      <c r="K65" s="1190"/>
      <c r="L65" s="862"/>
      <c r="N65" t="s">
        <v>205</v>
      </c>
    </row>
    <row r="66" spans="1:15" ht="18" hidden="1" customHeight="1">
      <c r="A66" s="28">
        <f>ROW()</f>
        <v>66</v>
      </c>
      <c r="D66" s="44" t="s">
        <v>190</v>
      </c>
      <c r="E66" s="44" t="s">
        <v>190</v>
      </c>
      <c r="F66" s="44" t="s">
        <v>194</v>
      </c>
      <c r="G66" s="1190"/>
      <c r="H66" s="1190"/>
      <c r="I66" s="1190"/>
      <c r="J66" s="1190"/>
      <c r="K66" s="1190"/>
      <c r="L66" s="862"/>
      <c r="N66" t="s">
        <v>205</v>
      </c>
    </row>
    <row r="67" spans="1:15" ht="18" hidden="1" customHeight="1" thickBot="1">
      <c r="A67" s="28">
        <f>ROW()</f>
        <v>67</v>
      </c>
      <c r="D67" s="44" t="s">
        <v>190</v>
      </c>
      <c r="E67" s="44" t="s">
        <v>190</v>
      </c>
      <c r="F67" s="44" t="s">
        <v>245</v>
      </c>
      <c r="G67" s="1190"/>
      <c r="H67" s="1190"/>
      <c r="I67" s="1190"/>
      <c r="J67" s="1190"/>
      <c r="K67" s="1190"/>
      <c r="L67" s="862"/>
      <c r="N67" t="s">
        <v>205</v>
      </c>
    </row>
    <row r="68" spans="1:15" ht="18" hidden="1" customHeight="1" thickBot="1">
      <c r="A68" s="28">
        <f>ROW()</f>
        <v>68</v>
      </c>
      <c r="D68" s="118" t="s">
        <v>246</v>
      </c>
      <c r="E68" s="44"/>
      <c r="F68" s="44"/>
      <c r="G68" s="254">
        <f>SUM(G61:G67)</f>
        <v>0</v>
      </c>
      <c r="H68" s="254">
        <f>SUM(H61:H67)</f>
        <v>0</v>
      </c>
      <c r="I68" s="254">
        <f>SUM(I61:I67)</f>
        <v>0</v>
      </c>
      <c r="J68" s="254">
        <f>SUM(J61:J67)</f>
        <v>0</v>
      </c>
      <c r="K68" s="254">
        <f>SUM(K61:K67)</f>
        <v>0</v>
      </c>
      <c r="L68" s="862"/>
    </row>
    <row r="69" spans="1:15" ht="18" hidden="1" customHeight="1">
      <c r="A69" s="28">
        <f>ROW()</f>
        <v>69</v>
      </c>
      <c r="D69" s="118"/>
      <c r="E69" s="44"/>
      <c r="F69" s="44"/>
      <c r="G69" s="44"/>
      <c r="H69" s="44"/>
      <c r="I69" s="44"/>
      <c r="J69" s="44"/>
      <c r="K69" s="44"/>
      <c r="L69" s="862"/>
    </row>
    <row r="70" spans="1:15" ht="18" hidden="1" customHeight="1">
      <c r="A70" s="28">
        <f>ROW()</f>
        <v>70</v>
      </c>
      <c r="D70" s="118"/>
      <c r="E70" s="44"/>
      <c r="F70" s="44"/>
      <c r="G70" s="44"/>
      <c r="H70" s="44"/>
      <c r="I70" s="44"/>
      <c r="J70" s="44"/>
      <c r="K70" s="44"/>
      <c r="L70" s="862"/>
    </row>
    <row r="71" spans="1:15" ht="18" customHeight="1">
      <c r="A71" s="28">
        <f>ROW()</f>
        <v>71</v>
      </c>
      <c r="D71" s="110" t="s">
        <v>191</v>
      </c>
      <c r="E71" s="110" t="s">
        <v>191</v>
      </c>
      <c r="F71" s="458" t="s">
        <v>247</v>
      </c>
      <c r="G71" s="1187">
        <v>40431729.194836058</v>
      </c>
      <c r="H71" s="1187">
        <v>38780206.253541283</v>
      </c>
      <c r="I71" s="1187">
        <v>44322559.617256261</v>
      </c>
      <c r="J71" s="1187">
        <v>51363958.808723338</v>
      </c>
      <c r="K71" s="1188">
        <v>49747927.394508064</v>
      </c>
      <c r="L71" s="862"/>
      <c r="M71" s="459"/>
    </row>
    <row r="72" spans="1:15" ht="18" customHeight="1">
      <c r="A72" s="28">
        <f>ROW()</f>
        <v>72</v>
      </c>
      <c r="D72" s="110" t="s">
        <v>191</v>
      </c>
      <c r="E72" s="110" t="s">
        <v>191</v>
      </c>
      <c r="F72" s="458" t="s">
        <v>248</v>
      </c>
      <c r="G72" s="1187">
        <v>66155939.935164064</v>
      </c>
      <c r="H72" s="1187">
        <v>63667881.89645873</v>
      </c>
      <c r="I72" s="1187">
        <v>83568838.335643739</v>
      </c>
      <c r="J72" s="1187">
        <v>71875776.335256636</v>
      </c>
      <c r="K72" s="1188">
        <v>82766497.07549192</v>
      </c>
      <c r="L72" s="862"/>
      <c r="M72" s="459"/>
    </row>
    <row r="73" spans="1:15" ht="18" customHeight="1">
      <c r="A73" s="28">
        <f>ROW()</f>
        <v>73</v>
      </c>
      <c r="D73" s="110" t="s">
        <v>191</v>
      </c>
      <c r="E73" s="110" t="s">
        <v>191</v>
      </c>
      <c r="F73" s="458" t="s">
        <v>249</v>
      </c>
      <c r="G73" s="1187">
        <v>3778438.9899999998</v>
      </c>
      <c r="H73" s="1187">
        <v>4756041.55</v>
      </c>
      <c r="I73" s="1187">
        <v>4870033.59</v>
      </c>
      <c r="J73" s="1187">
        <v>6838899.040000001</v>
      </c>
      <c r="K73" s="1188">
        <v>6505954.6699999999</v>
      </c>
      <c r="L73" s="862"/>
      <c r="M73" s="459"/>
    </row>
    <row r="74" spans="1:15" ht="18" customHeight="1">
      <c r="A74" s="28">
        <f>ROW()</f>
        <v>74</v>
      </c>
      <c r="D74" s="110" t="s">
        <v>191</v>
      </c>
      <c r="E74" s="110" t="s">
        <v>191</v>
      </c>
      <c r="F74" s="458" t="s">
        <v>250</v>
      </c>
      <c r="G74" s="1187">
        <v>583399.64</v>
      </c>
      <c r="H74" s="1187">
        <v>612712.92999999993</v>
      </c>
      <c r="I74" s="1187">
        <v>770184.19</v>
      </c>
      <c r="J74" s="1187">
        <v>1038028.4199999999</v>
      </c>
      <c r="K74" s="1188">
        <v>1046030.44</v>
      </c>
      <c r="L74" s="862"/>
      <c r="M74" s="459"/>
    </row>
    <row r="75" spans="1:15" ht="18" customHeight="1" thickBot="1">
      <c r="A75" s="28">
        <f>ROW()</f>
        <v>75</v>
      </c>
      <c r="D75" s="110" t="s">
        <v>191</v>
      </c>
      <c r="E75" s="110" t="s">
        <v>191</v>
      </c>
      <c r="F75" s="458" t="s">
        <v>251</v>
      </c>
      <c r="G75" s="1192"/>
      <c r="H75" s="1192"/>
      <c r="I75" s="1192"/>
      <c r="J75" s="1192"/>
      <c r="K75" s="1192">
        <v>0</v>
      </c>
      <c r="L75" s="862"/>
      <c r="M75" s="471" t="s">
        <v>115</v>
      </c>
      <c r="N75" s="363"/>
      <c r="O75" s="363"/>
    </row>
    <row r="76" spans="1:15" ht="18" customHeight="1" thickBot="1">
      <c r="A76" s="28">
        <f>ROW()</f>
        <v>76</v>
      </c>
      <c r="D76" s="118" t="s">
        <v>252</v>
      </c>
      <c r="E76" s="363"/>
      <c r="F76" s="363"/>
      <c r="G76" s="254">
        <f>SUM(G71:G75)</f>
        <v>110949507.76000011</v>
      </c>
      <c r="H76" s="254">
        <f t="shared" ref="H76:I76" si="10">SUM(H71:H75)</f>
        <v>107816842.63000001</v>
      </c>
      <c r="I76" s="254">
        <f t="shared" si="10"/>
        <v>133531615.73289999</v>
      </c>
      <c r="J76" s="254">
        <v>131116662.60397997</v>
      </c>
      <c r="K76" s="254">
        <v>140066409.57999998</v>
      </c>
      <c r="L76" s="862"/>
      <c r="M76" s="471"/>
      <c r="N76" s="363"/>
      <c r="O76" s="363"/>
    </row>
    <row r="77" spans="1:15" ht="18" customHeight="1">
      <c r="A77" s="28">
        <f>ROW()</f>
        <v>77</v>
      </c>
      <c r="D77" s="118"/>
      <c r="E77" s="363"/>
      <c r="F77" s="363"/>
      <c r="L77" s="862"/>
      <c r="M77" s="471"/>
      <c r="N77" s="363"/>
      <c r="O77" s="363"/>
    </row>
    <row r="78" spans="1:15" ht="18" customHeight="1">
      <c r="A78" s="28">
        <f>ROW()</f>
        <v>78</v>
      </c>
      <c r="D78" s="110" t="s">
        <v>192</v>
      </c>
      <c r="E78" s="110" t="s">
        <v>192</v>
      </c>
      <c r="F78" s="458" t="s">
        <v>253</v>
      </c>
      <c r="G78" s="1188">
        <v>30780842.083064012</v>
      </c>
      <c r="H78" s="1188">
        <v>38168116.092911981</v>
      </c>
      <c r="I78" s="1188">
        <v>40962389.472886004</v>
      </c>
      <c r="J78" s="1188">
        <v>45893699.548410028</v>
      </c>
      <c r="K78" s="1188">
        <v>50768700.130089998</v>
      </c>
      <c r="L78" s="862"/>
      <c r="M78" s="471" t="s">
        <v>115</v>
      </c>
      <c r="N78" s="363"/>
      <c r="O78" s="363"/>
    </row>
    <row r="79" spans="1:15" ht="18" customHeight="1" thickBot="1">
      <c r="A79" s="28">
        <f>ROW()</f>
        <v>79</v>
      </c>
      <c r="D79" s="110" t="s">
        <v>192</v>
      </c>
      <c r="E79" s="110" t="s">
        <v>192</v>
      </c>
      <c r="F79" s="458" t="s">
        <v>254</v>
      </c>
      <c r="G79" s="1192"/>
      <c r="H79" s="1192"/>
      <c r="I79" s="1192"/>
      <c r="J79" s="1192"/>
      <c r="K79" s="1192">
        <v>0</v>
      </c>
      <c r="L79" s="862"/>
      <c r="M79" s="471" t="s">
        <v>115</v>
      </c>
      <c r="N79" s="363"/>
      <c r="O79" s="363"/>
    </row>
    <row r="80" spans="1:15" ht="18" customHeight="1" thickBot="1">
      <c r="A80" s="28">
        <f>ROW()</f>
        <v>80</v>
      </c>
      <c r="D80" s="118" t="s">
        <v>255</v>
      </c>
      <c r="E80" s="363"/>
      <c r="F80" s="363"/>
      <c r="G80" s="254">
        <f>SUM(G78:G79)</f>
        <v>30780842.083064012</v>
      </c>
      <c r="H80" s="254">
        <f t="shared" ref="H80:I80" si="11">SUM(H78:H79)</f>
        <v>38168116.092911981</v>
      </c>
      <c r="I80" s="254">
        <f t="shared" si="11"/>
        <v>40962389.472886004</v>
      </c>
      <c r="J80" s="254">
        <v>45893699.548410028</v>
      </c>
      <c r="K80" s="254">
        <v>50768700.130089998</v>
      </c>
      <c r="L80" s="862"/>
      <c r="M80" s="471"/>
      <c r="N80" s="363"/>
      <c r="O80" s="363"/>
    </row>
    <row r="81" spans="1:15" ht="18" customHeight="1">
      <c r="A81" s="28">
        <f>ROW()</f>
        <v>81</v>
      </c>
      <c r="D81" s="118"/>
      <c r="E81" s="363"/>
      <c r="F81" s="363"/>
      <c r="G81" s="435"/>
      <c r="H81" s="435"/>
      <c r="I81" s="435"/>
      <c r="J81" s="435"/>
      <c r="K81" s="435"/>
      <c r="L81" s="862"/>
      <c r="M81" s="471"/>
      <c r="N81" s="363"/>
      <c r="O81" s="363"/>
    </row>
    <row r="82" spans="1:15" ht="18" customHeight="1">
      <c r="A82" s="28">
        <f>ROW()</f>
        <v>82</v>
      </c>
      <c r="D82" s="110" t="s">
        <v>193</v>
      </c>
      <c r="E82" s="110" t="s">
        <v>193</v>
      </c>
      <c r="F82" s="458" t="s">
        <v>193</v>
      </c>
      <c r="G82" s="1188">
        <v>66798333.692400001</v>
      </c>
      <c r="H82" s="1188">
        <v>65398707.953409985</v>
      </c>
      <c r="I82" s="1188">
        <v>72474796.224560007</v>
      </c>
      <c r="J82" s="1188">
        <v>77986279.415613994</v>
      </c>
      <c r="K82" s="1188">
        <v>87587487.268051997</v>
      </c>
      <c r="L82" s="862"/>
      <c r="M82" s="471" t="s">
        <v>115</v>
      </c>
      <c r="N82" s="363"/>
      <c r="O82" s="363"/>
    </row>
    <row r="83" spans="1:15" ht="18" customHeight="1" thickBot="1">
      <c r="A83" s="28">
        <f>ROW()</f>
        <v>83</v>
      </c>
      <c r="D83" s="110" t="s">
        <v>193</v>
      </c>
      <c r="E83" s="110" t="s">
        <v>193</v>
      </c>
      <c r="F83" s="458" t="s">
        <v>256</v>
      </c>
      <c r="G83" s="1192"/>
      <c r="H83" s="1192"/>
      <c r="I83" s="1192"/>
      <c r="J83" s="1192"/>
      <c r="K83" s="1192">
        <v>0</v>
      </c>
      <c r="L83" s="862"/>
      <c r="M83" s="471" t="s">
        <v>115</v>
      </c>
      <c r="N83" s="363"/>
      <c r="O83" s="363"/>
    </row>
    <row r="84" spans="1:15" ht="18" customHeight="1" thickBot="1">
      <c r="A84" s="28">
        <f>ROW()</f>
        <v>84</v>
      </c>
      <c r="D84" s="118" t="s">
        <v>257</v>
      </c>
      <c r="E84" s="110"/>
      <c r="F84" s="458"/>
      <c r="G84" s="254">
        <f>SUM(G82:G83)</f>
        <v>66798333.692400001</v>
      </c>
      <c r="H84" s="254">
        <f t="shared" ref="H84" si="12">SUM(H82:H83)</f>
        <v>65398707.953409985</v>
      </c>
      <c r="I84" s="254">
        <f>SUM(I82:I83)</f>
        <v>72474796.224560007</v>
      </c>
      <c r="J84" s="254">
        <v>77986279.415613994</v>
      </c>
      <c r="K84" s="254">
        <v>87587487.268051997</v>
      </c>
      <c r="L84" s="862"/>
      <c r="M84" s="459"/>
    </row>
    <row r="85" spans="1:15" ht="18" customHeight="1">
      <c r="A85" s="28">
        <f>ROW()</f>
        <v>85</v>
      </c>
      <c r="D85" s="118"/>
      <c r="E85" s="363"/>
      <c r="F85" s="363"/>
      <c r="L85" s="862"/>
      <c r="M85" s="459"/>
    </row>
    <row r="86" spans="1:15" ht="18" customHeight="1">
      <c r="A86" s="28">
        <f>ROW()</f>
        <v>86</v>
      </c>
      <c r="D86" s="110" t="s">
        <v>146</v>
      </c>
      <c r="E86" s="110" t="s">
        <v>146</v>
      </c>
      <c r="F86" s="458" t="s">
        <v>146</v>
      </c>
      <c r="G86" s="1188">
        <v>42116951.351503</v>
      </c>
      <c r="H86" s="1188">
        <v>45441541.103650987</v>
      </c>
      <c r="I86" s="1188">
        <v>55085948.055500001</v>
      </c>
      <c r="J86" s="1188">
        <v>59628018.546283007</v>
      </c>
      <c r="K86" s="1188">
        <v>63787820.252108</v>
      </c>
      <c r="L86" s="862"/>
      <c r="M86" s="459"/>
    </row>
    <row r="87" spans="1:15" ht="18" customHeight="1">
      <c r="A87" s="28">
        <f>ROW()</f>
        <v>87</v>
      </c>
      <c r="D87" s="110"/>
      <c r="E87" s="110"/>
      <c r="F87" s="458"/>
      <c r="L87" s="862"/>
      <c r="M87" s="459"/>
    </row>
    <row r="88" spans="1:15" ht="18" customHeight="1">
      <c r="A88" s="28">
        <f>ROW()</f>
        <v>88</v>
      </c>
      <c r="D88" s="110" t="s">
        <v>194</v>
      </c>
      <c r="E88" s="110" t="s">
        <v>194</v>
      </c>
      <c r="F88" s="458" t="s">
        <v>194</v>
      </c>
      <c r="G88" s="1188">
        <v>18713017.07</v>
      </c>
      <c r="H88" s="1188">
        <v>22154277.899999995</v>
      </c>
      <c r="I88" s="1188">
        <v>26547466.959999993</v>
      </c>
      <c r="J88" s="1188">
        <v>30086222.099999998</v>
      </c>
      <c r="K88" s="1188">
        <v>32216912.760000002</v>
      </c>
      <c r="L88" s="862"/>
      <c r="M88" s="459"/>
    </row>
    <row r="89" spans="1:15" ht="18" customHeight="1">
      <c r="A89" s="28">
        <f>ROW()</f>
        <v>89</v>
      </c>
      <c r="D89" s="118"/>
      <c r="E89" s="44"/>
      <c r="F89" s="458"/>
      <c r="G89" s="458"/>
      <c r="H89" s="458"/>
      <c r="I89" s="458"/>
      <c r="J89" s="458"/>
      <c r="K89" s="458"/>
      <c r="L89" s="862"/>
    </row>
    <row r="90" spans="1:15" ht="18" customHeight="1">
      <c r="A90" s="28">
        <f>ROW()</f>
        <v>90</v>
      </c>
      <c r="D90" s="118"/>
      <c r="E90" s="44"/>
      <c r="F90" s="44"/>
      <c r="L90" s="862"/>
    </row>
    <row r="91" spans="1:15" ht="18" customHeight="1">
      <c r="A91" s="28">
        <f>ROW()</f>
        <v>91</v>
      </c>
      <c r="C91" s="14" t="s">
        <v>258</v>
      </c>
      <c r="L91" s="862"/>
    </row>
    <row r="92" spans="1:15" ht="15.75" customHeight="1">
      <c r="A92" s="28">
        <f>ROW()</f>
        <v>92</v>
      </c>
      <c r="C92" s="14"/>
      <c r="G92" s="108" t="s">
        <v>96</v>
      </c>
      <c r="H92" s="108" t="s">
        <v>97</v>
      </c>
      <c r="I92" s="108" t="s">
        <v>98</v>
      </c>
      <c r="J92" s="108" t="s">
        <v>99</v>
      </c>
      <c r="K92" s="108" t="s">
        <v>100</v>
      </c>
      <c r="L92" s="862"/>
    </row>
    <row r="93" spans="1:15" ht="15.75" customHeight="1">
      <c r="A93" s="28">
        <f>ROW()</f>
        <v>93</v>
      </c>
      <c r="G93" s="109" t="s">
        <v>101</v>
      </c>
      <c r="H93" s="109" t="s">
        <v>101</v>
      </c>
      <c r="I93" s="109" t="s">
        <v>101</v>
      </c>
      <c r="J93" s="109" t="s">
        <v>101</v>
      </c>
      <c r="K93" s="109" t="s">
        <v>101</v>
      </c>
      <c r="L93" s="862"/>
    </row>
    <row r="94" spans="1:15" ht="18" customHeight="1">
      <c r="A94" s="28">
        <f>ROW()</f>
        <v>94</v>
      </c>
      <c r="D94" s="146" t="s">
        <v>259</v>
      </c>
      <c r="G94" s="1193">
        <v>0</v>
      </c>
      <c r="H94" s="1193">
        <v>0</v>
      </c>
      <c r="I94" s="1193">
        <v>0</v>
      </c>
      <c r="J94" s="1193">
        <v>0</v>
      </c>
      <c r="K94" s="1193">
        <v>0</v>
      </c>
      <c r="L94" s="862"/>
    </row>
    <row r="95" spans="1:15" ht="18" customHeight="1">
      <c r="A95" s="28">
        <f>ROW()</f>
        <v>95</v>
      </c>
      <c r="E95" s="10"/>
      <c r="L95" s="862"/>
    </row>
    <row r="96" spans="1:15" ht="18" customHeight="1">
      <c r="A96" s="28">
        <f>ROW()</f>
        <v>96</v>
      </c>
      <c r="C96" s="14" t="s">
        <v>260</v>
      </c>
      <c r="L96" s="862"/>
    </row>
    <row r="97" spans="1:13" ht="15.75" customHeight="1">
      <c r="A97" s="28">
        <f>ROW()</f>
        <v>97</v>
      </c>
      <c r="C97" s="14"/>
      <c r="G97" s="108" t="s">
        <v>96</v>
      </c>
      <c r="H97" s="108" t="s">
        <v>97</v>
      </c>
      <c r="I97" s="108" t="s">
        <v>98</v>
      </c>
      <c r="J97" s="108" t="s">
        <v>99</v>
      </c>
      <c r="K97" s="108" t="s">
        <v>100</v>
      </c>
      <c r="L97" s="862"/>
    </row>
    <row r="98" spans="1:13" ht="15.75" customHeight="1">
      <c r="A98" s="28">
        <f>ROW()</f>
        <v>98</v>
      </c>
      <c r="E98" s="12"/>
      <c r="F98" s="12"/>
      <c r="G98" s="109" t="s">
        <v>101</v>
      </c>
      <c r="H98" s="109" t="s">
        <v>101</v>
      </c>
      <c r="I98" s="109" t="s">
        <v>101</v>
      </c>
      <c r="J98" s="109" t="s">
        <v>101</v>
      </c>
      <c r="K98" s="109" t="s">
        <v>101</v>
      </c>
      <c r="L98" s="862"/>
    </row>
    <row r="99" spans="1:13" ht="16.5" customHeight="1">
      <c r="A99" s="28">
        <f>ROW()</f>
        <v>99</v>
      </c>
      <c r="D99" s="144" t="s">
        <v>261</v>
      </c>
      <c r="F99" s="12"/>
      <c r="G99" s="1193">
        <v>0</v>
      </c>
      <c r="H99" s="1194">
        <v>0</v>
      </c>
      <c r="I99" s="1194">
        <v>0</v>
      </c>
      <c r="J99" s="1194">
        <v>0</v>
      </c>
      <c r="K99" s="1194">
        <v>0</v>
      </c>
      <c r="L99" s="862"/>
      <c r="M99" s="991" t="s">
        <v>262</v>
      </c>
    </row>
    <row r="100" spans="1:13" ht="18" customHeight="1">
      <c r="A100" s="28">
        <f>ROW()</f>
        <v>100</v>
      </c>
      <c r="D100" s="146" t="s">
        <v>263</v>
      </c>
      <c r="F100" s="10"/>
      <c r="G100" s="1193">
        <v>16277974</v>
      </c>
      <c r="H100" s="1193">
        <v>17800223.694897979</v>
      </c>
      <c r="I100" s="1193">
        <v>19610840.858435776</v>
      </c>
      <c r="J100" s="1193">
        <v>21135822.202328283</v>
      </c>
      <c r="K100" s="1193">
        <v>22324331.06208713</v>
      </c>
      <c r="L100" s="183" t="s">
        <v>88</v>
      </c>
      <c r="M100" s="471" t="s">
        <v>264</v>
      </c>
    </row>
    <row r="101" spans="1:13" ht="18" customHeight="1">
      <c r="A101" s="28">
        <f>ROW()</f>
        <v>101</v>
      </c>
      <c r="D101" s="10"/>
      <c r="E101" s="15"/>
      <c r="F101" s="15"/>
      <c r="L101" s="862"/>
    </row>
    <row r="102" spans="1:13" ht="18" customHeight="1">
      <c r="A102" s="28">
        <f>ROW()</f>
        <v>102</v>
      </c>
      <c r="B102" s="2"/>
      <c r="C102" s="786"/>
      <c r="D102" s="786"/>
      <c r="E102" s="786"/>
      <c r="F102" s="786"/>
      <c r="G102" s="786"/>
      <c r="H102" s="786"/>
      <c r="I102" s="786"/>
      <c r="J102" s="786"/>
      <c r="K102" s="786"/>
      <c r="L102" s="24"/>
    </row>
  </sheetData>
  <sheetProtection formatColumns="0" formatRows="0"/>
  <mergeCells count="3">
    <mergeCell ref="H25:I25"/>
    <mergeCell ref="A3:K3"/>
    <mergeCell ref="I1:J1"/>
  </mergeCells>
  <phoneticPr fontId="126" type="noConversion"/>
  <dataValidations disablePrompts="1" count="1">
    <dataValidation type="date" operator="greaterThan" allowBlank="1" showInputMessage="1" showErrorMessage="1" errorTitle="Date entry" error="Dates after 1 January 2011 accepted" promptTitle="Date entry" prompt=" " sqref="J2:K2 K1" xr:uid="{E692CB33-260D-463A-9F13-E253E6FDF461}">
      <formula1>40544</formula1>
    </dataValidation>
  </dataValidations>
  <pageMargins left="0.25" right="0.25" top="0.75" bottom="0.75" header="0.3" footer="0.3"/>
  <pageSetup paperSize="8"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6" tint="-9.9978637043366805E-2"/>
    <pageSetUpPr fitToPage="1"/>
  </sheetPr>
  <dimension ref="A1:P141"/>
  <sheetViews>
    <sheetView showGridLines="0" view="pageBreakPreview" zoomScale="85" zoomScaleNormal="96" zoomScaleSheetLayoutView="55" workbookViewId="0">
      <pane ySplit="4" topLeftCell="A112" activePane="bottomLeft" state="frozen"/>
      <selection activeCell="H22" sqref="H22"/>
      <selection pane="bottomLeft" activeCell="K141" sqref="K141"/>
    </sheetView>
  </sheetViews>
  <sheetFormatPr defaultRowHeight="12.75"/>
  <cols>
    <col min="1" max="1" width="4.42578125" customWidth="1"/>
    <col min="2" max="2" width="3" customWidth="1"/>
    <col min="3" max="3" width="6" customWidth="1"/>
    <col min="4" max="4" width="38" customWidth="1"/>
    <col min="5" max="5" width="28" customWidth="1"/>
    <col min="6" max="6" width="38" customWidth="1"/>
    <col min="7" max="11" width="15.7109375" customWidth="1"/>
    <col min="12" max="12" width="7.140625" customWidth="1"/>
    <col min="16" max="16" width="12.7109375" bestFit="1" customWidth="1"/>
  </cols>
  <sheetData>
    <row r="1" spans="1:14" ht="15" customHeight="1">
      <c r="A1" s="1178"/>
      <c r="B1" s="731"/>
      <c r="C1" s="731"/>
      <c r="D1" s="731"/>
      <c r="E1" s="732"/>
      <c r="F1" s="732"/>
      <c r="G1" s="1179" t="s">
        <v>89</v>
      </c>
      <c r="H1" s="730"/>
      <c r="I1" s="1518" t="s">
        <v>90</v>
      </c>
      <c r="J1" s="1519"/>
      <c r="K1" s="1180">
        <f>+'F1. RAB'!$R1</f>
        <v>45954</v>
      </c>
      <c r="L1" s="834"/>
    </row>
    <row r="2" spans="1:14" ht="20.25" customHeight="1">
      <c r="A2" s="394" t="s">
        <v>265</v>
      </c>
      <c r="B2" s="36"/>
      <c r="C2" s="652"/>
      <c r="D2" s="652"/>
      <c r="E2" s="653"/>
      <c r="F2" s="653"/>
      <c r="G2" s="406"/>
      <c r="H2" s="787"/>
      <c r="I2" s="1181" t="s">
        <v>50</v>
      </c>
      <c r="J2" s="1182"/>
      <c r="K2" s="1183">
        <f>+'F1. RAB'!$R2</f>
        <v>45838</v>
      </c>
      <c r="L2" s="860"/>
    </row>
    <row r="3" spans="1:14" ht="18" customHeight="1">
      <c r="A3" s="1514" t="s">
        <v>266</v>
      </c>
      <c r="B3" s="1515"/>
      <c r="C3" s="1515"/>
      <c r="D3" s="1515"/>
      <c r="E3" s="1515"/>
      <c r="F3" s="1515"/>
      <c r="G3" s="1515"/>
      <c r="H3" s="1515"/>
      <c r="I3" s="1515"/>
      <c r="J3" s="1515"/>
      <c r="K3" s="1515"/>
      <c r="L3" s="861"/>
    </row>
    <row r="4" spans="1:14" ht="15" customHeight="1">
      <c r="A4" s="26" t="s">
        <v>93</v>
      </c>
      <c r="B4" s="791"/>
      <c r="C4" s="791"/>
      <c r="D4" s="981" t="s">
        <v>267</v>
      </c>
      <c r="E4" s="794"/>
      <c r="F4" s="794"/>
      <c r="G4" s="653"/>
      <c r="H4" s="794"/>
      <c r="I4" s="794"/>
      <c r="J4" s="793"/>
      <c r="K4" s="793"/>
      <c r="L4" s="654"/>
    </row>
    <row r="5" spans="1:14" ht="30" customHeight="1">
      <c r="A5" s="28">
        <f>ROW()</f>
        <v>5</v>
      </c>
      <c r="B5" s="29"/>
      <c r="C5" s="30" t="s">
        <v>268</v>
      </c>
      <c r="D5" s="7"/>
      <c r="E5" s="7"/>
      <c r="F5" s="7"/>
      <c r="G5" s="734" t="s">
        <v>269</v>
      </c>
      <c r="H5" s="734" t="s">
        <v>269</v>
      </c>
      <c r="I5" s="734" t="s">
        <v>269</v>
      </c>
      <c r="J5" s="734" t="s">
        <v>269</v>
      </c>
      <c r="K5" s="987" t="s">
        <v>270</v>
      </c>
      <c r="L5" s="862"/>
    </row>
    <row r="6" spans="1:14" ht="15.75" customHeight="1">
      <c r="A6" s="28">
        <f>ROW()</f>
        <v>6</v>
      </c>
      <c r="B6" s="29"/>
      <c r="C6" s="30"/>
      <c r="D6" s="7"/>
      <c r="E6" s="110"/>
      <c r="F6" s="110"/>
      <c r="G6" s="108" t="s">
        <v>96</v>
      </c>
      <c r="H6" s="108" t="s">
        <v>97</v>
      </c>
      <c r="I6" s="108" t="s">
        <v>98</v>
      </c>
      <c r="J6" s="108" t="s">
        <v>99</v>
      </c>
      <c r="K6" s="108" t="s">
        <v>100</v>
      </c>
      <c r="L6" s="862"/>
    </row>
    <row r="7" spans="1:14" ht="15" customHeight="1">
      <c r="A7" s="28">
        <f>ROW()</f>
        <v>7</v>
      </c>
      <c r="B7" s="29"/>
      <c r="C7" s="31"/>
      <c r="D7" s="7"/>
      <c r="E7" s="110"/>
      <c r="F7" s="110"/>
      <c r="G7" s="109" t="s">
        <v>101</v>
      </c>
      <c r="H7" s="109" t="s">
        <v>101</v>
      </c>
      <c r="I7" s="109" t="s">
        <v>101</v>
      </c>
      <c r="J7" s="109" t="s">
        <v>101</v>
      </c>
      <c r="K7" s="109" t="s">
        <v>101</v>
      </c>
      <c r="L7" s="862"/>
    </row>
    <row r="8" spans="1:14" ht="15" customHeight="1">
      <c r="A8" s="28">
        <f>ROW()</f>
        <v>8</v>
      </c>
      <c r="B8" s="29"/>
      <c r="C8" s="31"/>
      <c r="D8" s="61" t="s">
        <v>271</v>
      </c>
      <c r="F8" s="1154"/>
      <c r="G8" s="1184">
        <f>G51</f>
        <v>205655027.40000001</v>
      </c>
      <c r="H8" s="1184">
        <f t="shared" ref="H8:J8" si="0">H51</f>
        <v>176025394.63999999</v>
      </c>
      <c r="I8" s="1184">
        <f t="shared" si="0"/>
        <v>210824205.44</v>
      </c>
      <c r="J8" s="1184">
        <f t="shared" si="0"/>
        <v>241832966.75999999</v>
      </c>
      <c r="K8" s="1184">
        <f>K51</f>
        <v>348936574.68000001</v>
      </c>
      <c r="L8" s="862"/>
    </row>
    <row r="9" spans="1:14" ht="15" customHeight="1">
      <c r="A9" s="28">
        <f>ROW()</f>
        <v>9</v>
      </c>
      <c r="B9" s="29"/>
      <c r="C9" s="31"/>
      <c r="D9" s="61" t="s">
        <v>272</v>
      </c>
      <c r="F9" s="1154"/>
      <c r="G9" s="1184">
        <f t="shared" ref="G9:J9" si="1">G111</f>
        <v>15288758.999999998</v>
      </c>
      <c r="H9" s="1184">
        <f t="shared" si="1"/>
        <v>7115716</v>
      </c>
      <c r="I9" s="1184">
        <f t="shared" si="1"/>
        <v>21873281</v>
      </c>
      <c r="J9" s="1184">
        <f t="shared" si="1"/>
        <v>47076178.020000003</v>
      </c>
      <c r="K9" s="1184">
        <f>K111</f>
        <v>47822321.000000007</v>
      </c>
      <c r="L9" s="862"/>
    </row>
    <row r="10" spans="1:14" ht="15" customHeight="1">
      <c r="A10" s="28">
        <f>ROW()</f>
        <v>10</v>
      </c>
      <c r="B10" s="29"/>
      <c r="C10" s="31"/>
      <c r="D10" s="1195" t="s">
        <v>273</v>
      </c>
      <c r="F10" s="1154"/>
      <c r="G10" s="1184">
        <f t="shared" ref="G10:J10" si="2">G129</f>
        <v>25439233.16</v>
      </c>
      <c r="H10" s="1184">
        <f t="shared" si="2"/>
        <v>28253820.82</v>
      </c>
      <c r="I10" s="1184">
        <f t="shared" si="2"/>
        <v>21841730.739999998</v>
      </c>
      <c r="J10" s="1184">
        <f t="shared" si="2"/>
        <v>22392572.080000002</v>
      </c>
      <c r="K10" s="1184">
        <f>K129</f>
        <v>47587019.129999995</v>
      </c>
      <c r="L10" s="862"/>
    </row>
    <row r="11" spans="1:14" ht="15" customHeight="1" thickBot="1">
      <c r="A11" s="28">
        <f>ROW()</f>
        <v>11</v>
      </c>
      <c r="B11" s="29"/>
      <c r="C11" s="31"/>
      <c r="D11" s="61" t="s">
        <v>274</v>
      </c>
      <c r="F11" s="1154"/>
      <c r="G11" s="1184">
        <f t="shared" ref="G11:J11" si="3">G138</f>
        <v>3880413</v>
      </c>
      <c r="H11" s="1184">
        <f t="shared" si="3"/>
        <v>17324445</v>
      </c>
      <c r="I11" s="1184">
        <f t="shared" si="3"/>
        <v>3860306.836999997</v>
      </c>
      <c r="J11" s="1184">
        <f t="shared" si="3"/>
        <v>9741593.5441999994</v>
      </c>
      <c r="K11" s="1184">
        <f>K138</f>
        <v>9582106</v>
      </c>
      <c r="L11" s="862"/>
    </row>
    <row r="12" spans="1:14" s="4" customFormat="1" ht="15" customHeight="1" thickBot="1">
      <c r="A12" s="28">
        <f>ROW()</f>
        <v>12</v>
      </c>
      <c r="B12" s="29"/>
      <c r="C12" s="29"/>
      <c r="D12" s="111" t="s">
        <v>275</v>
      </c>
      <c r="F12" s="112"/>
      <c r="G12" s="246">
        <f>SUM(G8:G11)</f>
        <v>250263432.56</v>
      </c>
      <c r="H12" s="247">
        <f>SUM(H8:H11)</f>
        <v>228719376.45999998</v>
      </c>
      <c r="I12" s="248">
        <f>SUM(I8:I11)</f>
        <v>258399524.01699999</v>
      </c>
      <c r="J12" s="248">
        <f>SUM(J8:J11)</f>
        <v>321043310.40419996</v>
      </c>
      <c r="K12" s="249">
        <f>SUM(K8:K11)</f>
        <v>453928020.81</v>
      </c>
      <c r="L12" s="862"/>
    </row>
    <row r="13" spans="1:14" s="4" customFormat="1" ht="15" customHeight="1">
      <c r="A13" s="28">
        <f>ROW()</f>
        <v>13</v>
      </c>
      <c r="B13" s="29"/>
      <c r="C13" s="29"/>
      <c r="D13" s="111"/>
      <c r="F13" s="112"/>
      <c r="G13" s="250"/>
      <c r="H13" s="250"/>
      <c r="I13" s="250"/>
      <c r="J13" s="250"/>
      <c r="K13" s="250"/>
      <c r="L13" s="862"/>
    </row>
    <row r="14" spans="1:14" s="4" customFormat="1" ht="15" customHeight="1">
      <c r="A14" s="28">
        <f>ROW()</f>
        <v>14</v>
      </c>
      <c r="B14" s="29"/>
      <c r="C14" s="29"/>
      <c r="D14" s="113" t="s">
        <v>196</v>
      </c>
      <c r="F14" s="112"/>
      <c r="G14" s="250"/>
      <c r="H14" s="250"/>
      <c r="I14" s="250"/>
      <c r="J14" s="250"/>
      <c r="K14" s="250"/>
      <c r="L14" s="862"/>
    </row>
    <row r="15" spans="1:14" s="4" customFormat="1" ht="15" customHeight="1">
      <c r="A15" s="28">
        <f>ROW()</f>
        <v>15</v>
      </c>
      <c r="B15" s="29"/>
      <c r="C15" s="29"/>
      <c r="D15" s="111" t="s">
        <v>2814</v>
      </c>
      <c r="F15" s="112"/>
      <c r="G15" s="1196">
        <v>239003103.11000001</v>
      </c>
      <c r="H15" s="1196">
        <v>221738914.59499997</v>
      </c>
      <c r="I15" s="1196">
        <v>245085445.68699998</v>
      </c>
      <c r="J15" s="1196">
        <f>J12-J16</f>
        <v>294962841.40419996</v>
      </c>
      <c r="K15" s="1197">
        <f>K12-K16</f>
        <v>407310699.31</v>
      </c>
      <c r="L15" s="862"/>
      <c r="N15" s="471" t="s">
        <v>198</v>
      </c>
    </row>
    <row r="16" spans="1:14" s="4" customFormat="1" ht="15" customHeight="1">
      <c r="A16" s="28">
        <f>ROW()</f>
        <v>16</v>
      </c>
      <c r="B16" s="29"/>
      <c r="C16" s="29"/>
      <c r="D16" s="111" t="s">
        <v>2815</v>
      </c>
      <c r="F16" s="112"/>
      <c r="G16" s="1196">
        <v>11260329.449999997</v>
      </c>
      <c r="H16" s="1196">
        <v>6980461.8649999993</v>
      </c>
      <c r="I16" s="1196">
        <v>13314078.330000002</v>
      </c>
      <c r="J16" s="1196">
        <v>26080469</v>
      </c>
      <c r="K16" s="1197">
        <v>46617321.5</v>
      </c>
      <c r="L16" s="862"/>
      <c r="N16" s="471" t="s">
        <v>198</v>
      </c>
    </row>
    <row r="17" spans="1:12" s="4" customFormat="1" ht="15" customHeight="1">
      <c r="A17" s="28">
        <f>ROW()</f>
        <v>17</v>
      </c>
      <c r="B17" s="29"/>
      <c r="C17" s="29"/>
      <c r="D17" s="37"/>
      <c r="E17" s="111"/>
      <c r="F17" s="112"/>
      <c r="G17" s="216"/>
      <c r="H17" s="216"/>
      <c r="I17" s="216"/>
      <c r="J17" s="216"/>
      <c r="K17" s="216"/>
      <c r="L17" s="862"/>
    </row>
    <row r="18" spans="1:12" ht="19.5" customHeight="1">
      <c r="A18" s="28">
        <f>ROW()</f>
        <v>18</v>
      </c>
      <c r="B18" s="29"/>
      <c r="C18" s="30" t="s">
        <v>276</v>
      </c>
      <c r="D18" s="7"/>
      <c r="E18" s="7"/>
      <c r="F18" s="7"/>
      <c r="G18" s="42" t="s">
        <v>269</v>
      </c>
      <c r="H18" s="42" t="s">
        <v>269</v>
      </c>
      <c r="I18" s="42" t="s">
        <v>269</v>
      </c>
      <c r="J18" s="42" t="s">
        <v>269</v>
      </c>
      <c r="K18" s="987" t="s">
        <v>270</v>
      </c>
      <c r="L18" s="862"/>
    </row>
    <row r="19" spans="1:12" ht="15.75" customHeight="1">
      <c r="A19" s="28">
        <f>ROW()</f>
        <v>19</v>
      </c>
      <c r="B19" s="29"/>
      <c r="C19" s="30"/>
      <c r="D19" s="110"/>
      <c r="E19" s="110"/>
      <c r="F19" s="110"/>
      <c r="G19" s="217" t="s">
        <v>96</v>
      </c>
      <c r="H19" s="217" t="s">
        <v>97</v>
      </c>
      <c r="I19" s="217" t="s">
        <v>98</v>
      </c>
      <c r="J19" s="217" t="s">
        <v>99</v>
      </c>
      <c r="K19" s="218" t="s">
        <v>100</v>
      </c>
      <c r="L19" s="862"/>
    </row>
    <row r="20" spans="1:12" s="4" customFormat="1" ht="15.75" customHeight="1">
      <c r="A20" s="28">
        <f>ROW()</f>
        <v>20</v>
      </c>
      <c r="B20" s="29"/>
      <c r="C20" s="7"/>
      <c r="D20" s="114"/>
      <c r="E20" s="114"/>
      <c r="F20" s="114"/>
      <c r="G20" s="219" t="s">
        <v>101</v>
      </c>
      <c r="H20" s="219" t="s">
        <v>101</v>
      </c>
      <c r="I20" s="219" t="s">
        <v>101</v>
      </c>
      <c r="J20" s="219" t="s">
        <v>101</v>
      </c>
      <c r="K20" s="219" t="s">
        <v>101</v>
      </c>
      <c r="L20" s="862"/>
    </row>
    <row r="21" spans="1:12" ht="18" customHeight="1">
      <c r="A21" s="28">
        <f>ROW()</f>
        <v>21</v>
      </c>
      <c r="D21" s="115" t="s">
        <v>277</v>
      </c>
      <c r="E21" s="115" t="s">
        <v>278</v>
      </c>
      <c r="F21" s="115" t="s">
        <v>213</v>
      </c>
      <c r="G21" s="1197">
        <v>27153562</v>
      </c>
      <c r="H21" s="1197">
        <v>10568565</v>
      </c>
      <c r="I21" s="1197">
        <v>25083339</v>
      </c>
      <c r="J21" s="1197">
        <v>6854812</v>
      </c>
      <c r="K21" s="1197">
        <v>33191462</v>
      </c>
      <c r="L21" s="862"/>
    </row>
    <row r="22" spans="1:12" ht="18" customHeight="1">
      <c r="A22" s="28">
        <f>ROW()</f>
        <v>22</v>
      </c>
      <c r="D22" s="115" t="s">
        <v>277</v>
      </c>
      <c r="E22" s="116" t="s">
        <v>278</v>
      </c>
      <c r="F22" s="116" t="s">
        <v>279</v>
      </c>
      <c r="G22" s="1197">
        <v>26340361</v>
      </c>
      <c r="H22" s="1197">
        <v>33445865</v>
      </c>
      <c r="I22" s="1197">
        <v>4386356.9999999991</v>
      </c>
      <c r="J22" s="1197">
        <v>3014161.9999999995</v>
      </c>
      <c r="K22" s="1197">
        <v>1795688.0000000005</v>
      </c>
      <c r="L22" s="862"/>
    </row>
    <row r="23" spans="1:12" ht="18" customHeight="1">
      <c r="A23" s="28">
        <f>ROW()</f>
        <v>23</v>
      </c>
      <c r="D23" s="115" t="s">
        <v>277</v>
      </c>
      <c r="E23" s="116" t="s">
        <v>278</v>
      </c>
      <c r="F23" s="116" t="s">
        <v>280</v>
      </c>
      <c r="G23" s="1197">
        <v>0</v>
      </c>
      <c r="H23" s="1197">
        <v>0</v>
      </c>
      <c r="I23" s="1197">
        <v>0</v>
      </c>
      <c r="J23" s="1197">
        <v>0</v>
      </c>
      <c r="K23" s="1197">
        <v>0</v>
      </c>
      <c r="L23" s="862"/>
    </row>
    <row r="24" spans="1:12" ht="18" customHeight="1">
      <c r="A24" s="28">
        <f>ROW()</f>
        <v>24</v>
      </c>
      <c r="D24" s="115" t="s">
        <v>277</v>
      </c>
      <c r="E24" s="116" t="s">
        <v>278</v>
      </c>
      <c r="F24" s="116" t="s">
        <v>212</v>
      </c>
      <c r="G24" s="1197">
        <v>5459697.4000000004</v>
      </c>
      <c r="H24" s="1197">
        <v>5125842.6400000006</v>
      </c>
      <c r="I24" s="1197">
        <v>9860131.4399999976</v>
      </c>
      <c r="J24" s="1197">
        <v>14096915.76</v>
      </c>
      <c r="K24" s="1197">
        <v>48463912.68</v>
      </c>
      <c r="L24" s="862"/>
    </row>
    <row r="25" spans="1:12" ht="18" customHeight="1">
      <c r="A25" s="28">
        <f>ROW()</f>
        <v>25</v>
      </c>
      <c r="D25" s="115" t="s">
        <v>277</v>
      </c>
      <c r="E25" s="116" t="s">
        <v>278</v>
      </c>
      <c r="F25" s="116" t="s">
        <v>214</v>
      </c>
      <c r="G25" s="1197">
        <v>6041727</v>
      </c>
      <c r="H25" s="1197">
        <v>1257850</v>
      </c>
      <c r="I25" s="1197">
        <v>469458</v>
      </c>
      <c r="J25" s="1197">
        <v>203297</v>
      </c>
      <c r="K25" s="1197">
        <v>1440363.9999999998</v>
      </c>
      <c r="L25" s="862"/>
    </row>
    <row r="26" spans="1:12" ht="18" customHeight="1">
      <c r="A26" s="28">
        <f>ROW()</f>
        <v>26</v>
      </c>
      <c r="D26" s="115" t="s">
        <v>277</v>
      </c>
      <c r="E26" s="116" t="s">
        <v>278</v>
      </c>
      <c r="F26" s="116" t="s">
        <v>215</v>
      </c>
      <c r="G26" s="1197">
        <v>322908</v>
      </c>
      <c r="H26" s="1197">
        <v>7932259</v>
      </c>
      <c r="I26" s="1197">
        <v>11571151</v>
      </c>
      <c r="J26" s="1197">
        <v>6945099</v>
      </c>
      <c r="K26" s="1197">
        <v>16513010</v>
      </c>
      <c r="L26" s="862"/>
    </row>
    <row r="27" spans="1:12" ht="18" customHeight="1">
      <c r="A27" s="28">
        <f>ROW()</f>
        <v>27</v>
      </c>
      <c r="D27" s="115" t="s">
        <v>277</v>
      </c>
      <c r="E27" s="116" t="s">
        <v>278</v>
      </c>
      <c r="F27" s="116" t="s">
        <v>281</v>
      </c>
      <c r="G27" s="1197">
        <v>0</v>
      </c>
      <c r="H27" s="1197">
        <v>0</v>
      </c>
      <c r="I27" s="1197">
        <v>3555159</v>
      </c>
      <c r="J27" s="1197">
        <v>757795</v>
      </c>
      <c r="K27" s="1197">
        <v>718668</v>
      </c>
      <c r="L27" s="862"/>
    </row>
    <row r="28" spans="1:12" ht="18" customHeight="1">
      <c r="A28" s="28">
        <f>ROW()</f>
        <v>28</v>
      </c>
      <c r="D28" s="115" t="s">
        <v>277</v>
      </c>
      <c r="E28" s="116" t="s">
        <v>278</v>
      </c>
      <c r="F28" s="116" t="s">
        <v>282</v>
      </c>
      <c r="G28" s="1197">
        <v>1277211</v>
      </c>
      <c r="H28" s="1197">
        <v>13475.999999999971</v>
      </c>
      <c r="I28" s="1197">
        <v>192990</v>
      </c>
      <c r="J28" s="1197">
        <v>219566</v>
      </c>
      <c r="K28" s="1197">
        <v>4031968</v>
      </c>
      <c r="L28" s="862"/>
    </row>
    <row r="29" spans="1:12" ht="18" customHeight="1">
      <c r="A29" s="28">
        <f>ROW()</f>
        <v>29</v>
      </c>
      <c r="D29" s="115" t="s">
        <v>277</v>
      </c>
      <c r="E29" s="116" t="s">
        <v>278</v>
      </c>
      <c r="F29" s="116" t="s">
        <v>283</v>
      </c>
      <c r="G29" s="1197">
        <v>4789345</v>
      </c>
      <c r="H29" s="1197">
        <v>2948897</v>
      </c>
      <c r="I29" s="1197">
        <v>1888745</v>
      </c>
      <c r="J29" s="1197">
        <v>1852274</v>
      </c>
      <c r="K29" s="1197">
        <v>2904788</v>
      </c>
      <c r="L29" s="862"/>
    </row>
    <row r="30" spans="1:12" ht="18" customHeight="1">
      <c r="A30" s="28">
        <f>ROW()</f>
        <v>30</v>
      </c>
      <c r="D30" s="115" t="s">
        <v>277</v>
      </c>
      <c r="E30" s="116" t="s">
        <v>278</v>
      </c>
      <c r="F30" s="116" t="s">
        <v>284</v>
      </c>
      <c r="G30" s="1197">
        <v>6584464</v>
      </c>
      <c r="H30" s="1197">
        <v>926142</v>
      </c>
      <c r="I30" s="1197">
        <v>3497</v>
      </c>
      <c r="J30" s="1197">
        <v>0</v>
      </c>
      <c r="K30" s="1197">
        <v>2558001</v>
      </c>
      <c r="L30" s="862"/>
    </row>
    <row r="31" spans="1:12" ht="18" customHeight="1">
      <c r="A31" s="28">
        <f>ROW()</f>
        <v>31</v>
      </c>
      <c r="D31" s="115" t="s">
        <v>277</v>
      </c>
      <c r="E31" s="116" t="s">
        <v>278</v>
      </c>
      <c r="F31" s="116" t="s">
        <v>285</v>
      </c>
      <c r="G31" s="1197">
        <v>2572690</v>
      </c>
      <c r="H31" s="1197">
        <v>799253</v>
      </c>
      <c r="I31" s="1197">
        <v>14238209.000000002</v>
      </c>
      <c r="J31" s="1197">
        <v>8882619</v>
      </c>
      <c r="K31" s="1197">
        <v>6254533</v>
      </c>
      <c r="L31" s="862"/>
    </row>
    <row r="32" spans="1:12" ht="18" customHeight="1">
      <c r="A32" s="28">
        <f>ROW()</f>
        <v>32</v>
      </c>
      <c r="D32" s="115" t="s">
        <v>277</v>
      </c>
      <c r="E32" s="116" t="s">
        <v>278</v>
      </c>
      <c r="F32" s="116" t="s">
        <v>286</v>
      </c>
      <c r="G32" s="1197">
        <v>265148</v>
      </c>
      <c r="H32" s="1197">
        <v>12209.000000000002</v>
      </c>
      <c r="I32" s="1197">
        <v>5890693</v>
      </c>
      <c r="J32" s="1197">
        <v>4109810.9999999991</v>
      </c>
      <c r="K32" s="1197">
        <v>30671176</v>
      </c>
      <c r="L32" s="862"/>
    </row>
    <row r="33" spans="1:14" ht="18" customHeight="1">
      <c r="A33" s="28">
        <f>ROW()</f>
        <v>33</v>
      </c>
      <c r="D33" s="115" t="s">
        <v>277</v>
      </c>
      <c r="E33" s="116" t="s">
        <v>278</v>
      </c>
      <c r="F33" s="116" t="s">
        <v>287</v>
      </c>
      <c r="G33" s="1197">
        <v>37517</v>
      </c>
      <c r="H33" s="1197">
        <v>1772238</v>
      </c>
      <c r="I33" s="1197">
        <v>3563655</v>
      </c>
      <c r="J33" s="1197">
        <v>6087002</v>
      </c>
      <c r="K33" s="1197">
        <v>5684479</v>
      </c>
      <c r="L33" s="862"/>
    </row>
    <row r="34" spans="1:14" ht="18" customHeight="1">
      <c r="A34" s="28">
        <f>ROW()</f>
        <v>34</v>
      </c>
      <c r="D34" s="115" t="s">
        <v>277</v>
      </c>
      <c r="E34" s="116" t="s">
        <v>288</v>
      </c>
      <c r="F34" s="116" t="s">
        <v>289</v>
      </c>
      <c r="G34" s="1197">
        <v>562046</v>
      </c>
      <c r="H34" s="1197">
        <v>227160</v>
      </c>
      <c r="I34" s="1197">
        <v>67455</v>
      </c>
      <c r="J34" s="1197">
        <v>4648758</v>
      </c>
      <c r="K34" s="1197">
        <v>1868163</v>
      </c>
      <c r="L34" s="862"/>
    </row>
    <row r="35" spans="1:14" ht="18" customHeight="1">
      <c r="A35" s="28">
        <f>ROW()</f>
        <v>35</v>
      </c>
      <c r="D35" s="115" t="s">
        <v>277</v>
      </c>
      <c r="E35" s="116" t="s">
        <v>288</v>
      </c>
      <c r="F35" s="116" t="s">
        <v>290</v>
      </c>
      <c r="G35" s="1197">
        <v>5710073</v>
      </c>
      <c r="H35" s="1197">
        <v>4286435</v>
      </c>
      <c r="I35" s="1197">
        <v>4992306</v>
      </c>
      <c r="J35" s="1197">
        <v>6153707</v>
      </c>
      <c r="K35" s="1197">
        <v>10697535</v>
      </c>
      <c r="L35" s="862"/>
    </row>
    <row r="36" spans="1:14" ht="18" customHeight="1">
      <c r="A36" s="28">
        <f>ROW()</f>
        <v>36</v>
      </c>
      <c r="D36" s="115" t="s">
        <v>277</v>
      </c>
      <c r="E36" s="116" t="s">
        <v>288</v>
      </c>
      <c r="F36" s="116" t="s">
        <v>291</v>
      </c>
      <c r="G36" s="1197">
        <v>8142225.9999999991</v>
      </c>
      <c r="H36" s="1197">
        <v>11222622</v>
      </c>
      <c r="I36" s="1197">
        <v>2965856</v>
      </c>
      <c r="J36" s="1197">
        <v>6269628</v>
      </c>
      <c r="K36" s="1197">
        <v>7089969.9999999991</v>
      </c>
      <c r="L36" s="862"/>
    </row>
    <row r="37" spans="1:14" ht="18" customHeight="1">
      <c r="A37" s="28">
        <f>ROW()</f>
        <v>37</v>
      </c>
      <c r="D37" s="115" t="s">
        <v>277</v>
      </c>
      <c r="E37" s="116" t="s">
        <v>288</v>
      </c>
      <c r="F37" s="116" t="s">
        <v>292</v>
      </c>
      <c r="G37" s="1197">
        <v>8280263</v>
      </c>
      <c r="H37" s="1197">
        <v>814121</v>
      </c>
      <c r="I37" s="1197">
        <v>1505527</v>
      </c>
      <c r="J37" s="1197">
        <v>3949958</v>
      </c>
      <c r="K37" s="1197">
        <v>3700653</v>
      </c>
      <c r="L37" s="862"/>
    </row>
    <row r="38" spans="1:14" ht="18" customHeight="1">
      <c r="A38" s="28">
        <f>ROW()</f>
        <v>38</v>
      </c>
      <c r="D38" s="115" t="s">
        <v>277</v>
      </c>
      <c r="E38" s="116" t="s">
        <v>288</v>
      </c>
      <c r="F38" s="116" t="s">
        <v>293</v>
      </c>
      <c r="G38" s="1197">
        <v>4706489</v>
      </c>
      <c r="H38" s="1197">
        <v>1898869</v>
      </c>
      <c r="I38" s="1197">
        <v>4660068</v>
      </c>
      <c r="J38" s="1197">
        <v>2615864</v>
      </c>
      <c r="K38" s="1197">
        <v>3583167</v>
      </c>
      <c r="L38" s="862"/>
    </row>
    <row r="39" spans="1:14" ht="18" customHeight="1">
      <c r="A39" s="28">
        <f>ROW()</f>
        <v>39</v>
      </c>
      <c r="D39" s="115" t="s">
        <v>277</v>
      </c>
      <c r="E39" s="116" t="s">
        <v>288</v>
      </c>
      <c r="F39" s="116" t="s">
        <v>294</v>
      </c>
      <c r="G39" s="1197">
        <v>2050830</v>
      </c>
      <c r="H39" s="1197">
        <v>3421893</v>
      </c>
      <c r="I39" s="1197">
        <v>1839267</v>
      </c>
      <c r="J39" s="1197">
        <v>4369033</v>
      </c>
      <c r="K39" s="1197">
        <v>2196741</v>
      </c>
      <c r="L39" s="862"/>
    </row>
    <row r="40" spans="1:14" ht="18" customHeight="1">
      <c r="A40" s="28">
        <f>ROW()</f>
        <v>40</v>
      </c>
      <c r="D40" s="115" t="s">
        <v>277</v>
      </c>
      <c r="E40" s="116" t="s">
        <v>288</v>
      </c>
      <c r="F40" s="116" t="s">
        <v>295</v>
      </c>
      <c r="G40" s="1197">
        <v>16535669</v>
      </c>
      <c r="H40" s="1197">
        <v>12484480</v>
      </c>
      <c r="I40" s="1197">
        <v>12765256.999999998</v>
      </c>
      <c r="J40" s="1197">
        <v>16330294</v>
      </c>
      <c r="K40" s="1197">
        <v>8673551</v>
      </c>
      <c r="L40" s="862"/>
    </row>
    <row r="41" spans="1:14" ht="18" customHeight="1">
      <c r="A41" s="28">
        <f>ROW()</f>
        <v>41</v>
      </c>
      <c r="D41" s="115" t="s">
        <v>277</v>
      </c>
      <c r="E41" s="116" t="s">
        <v>288</v>
      </c>
      <c r="F41" s="116" t="s">
        <v>296</v>
      </c>
      <c r="G41" s="1197">
        <v>16730.999999999996</v>
      </c>
      <c r="H41" s="1197">
        <v>-21742</v>
      </c>
      <c r="I41" s="1197">
        <v>634976</v>
      </c>
      <c r="J41" s="1197">
        <v>841541</v>
      </c>
      <c r="K41" s="1197">
        <v>700396</v>
      </c>
      <c r="L41" s="862"/>
    </row>
    <row r="42" spans="1:14" ht="18" customHeight="1">
      <c r="A42" s="28">
        <f>ROW()</f>
        <v>42</v>
      </c>
      <c r="D42" s="115" t="s">
        <v>277</v>
      </c>
      <c r="E42" s="116" t="s">
        <v>297</v>
      </c>
      <c r="F42" s="501" t="s">
        <v>217</v>
      </c>
      <c r="G42" s="1197">
        <v>2896645</v>
      </c>
      <c r="H42" s="1197">
        <v>2259803</v>
      </c>
      <c r="I42" s="1197">
        <v>8151077</v>
      </c>
      <c r="J42" s="1197">
        <v>21453047</v>
      </c>
      <c r="K42" s="1197">
        <v>24601589</v>
      </c>
      <c r="L42" s="862"/>
    </row>
    <row r="43" spans="1:14" ht="18" customHeight="1">
      <c r="A43" s="28">
        <f>ROW()</f>
        <v>43</v>
      </c>
      <c r="D43" s="115" t="s">
        <v>277</v>
      </c>
      <c r="E43" s="116" t="s">
        <v>298</v>
      </c>
      <c r="F43" s="116" t="s">
        <v>299</v>
      </c>
      <c r="G43" s="1197">
        <v>45173487</v>
      </c>
      <c r="H43" s="1197">
        <v>38879163</v>
      </c>
      <c r="I43" s="1197">
        <v>43566111</v>
      </c>
      <c r="J43" s="1197">
        <v>56277714</v>
      </c>
      <c r="K43" s="1197">
        <v>55702469.000000007</v>
      </c>
      <c r="L43" s="862"/>
    </row>
    <row r="44" spans="1:14" ht="18" customHeight="1">
      <c r="A44" s="28">
        <f>ROW()</f>
        <v>44</v>
      </c>
      <c r="D44" s="115" t="s">
        <v>277</v>
      </c>
      <c r="E44" s="116" t="s">
        <v>298</v>
      </c>
      <c r="F44" s="116" t="s">
        <v>204</v>
      </c>
      <c r="G44" s="1197">
        <v>4476857</v>
      </c>
      <c r="H44" s="1197">
        <v>15329</v>
      </c>
      <c r="I44" s="1197">
        <v>4050412</v>
      </c>
      <c r="J44" s="1197">
        <v>9248928</v>
      </c>
      <c r="K44" s="1197">
        <v>16813227</v>
      </c>
      <c r="L44" s="862"/>
      <c r="N44" s="458"/>
    </row>
    <row r="45" spans="1:14" ht="18" customHeight="1">
      <c r="A45" s="28">
        <f>ROW()</f>
        <v>45</v>
      </c>
      <c r="D45" s="115" t="s">
        <v>277</v>
      </c>
      <c r="E45" s="116" t="s">
        <v>298</v>
      </c>
      <c r="F45" s="116" t="s">
        <v>207</v>
      </c>
      <c r="G45" s="1197">
        <v>14514</v>
      </c>
      <c r="H45" s="1197">
        <v>4282499</v>
      </c>
      <c r="I45" s="1197">
        <v>3526657</v>
      </c>
      <c r="J45" s="1197">
        <v>7191313</v>
      </c>
      <c r="K45" s="1197">
        <v>17639445</v>
      </c>
      <c r="L45" s="862"/>
    </row>
    <row r="46" spans="1:14" ht="18" customHeight="1">
      <c r="A46" s="28">
        <f>ROW()</f>
        <v>46</v>
      </c>
      <c r="D46" s="115" t="s">
        <v>277</v>
      </c>
      <c r="E46" s="116" t="s">
        <v>298</v>
      </c>
      <c r="F46" s="116" t="s">
        <v>300</v>
      </c>
      <c r="G46" s="1197">
        <v>6227997</v>
      </c>
      <c r="H46" s="1197">
        <v>6815811.0000000009</v>
      </c>
      <c r="I46" s="1197">
        <v>5693106</v>
      </c>
      <c r="J46" s="1197">
        <v>10688686.999999998</v>
      </c>
      <c r="K46" s="1197">
        <v>9074071</v>
      </c>
      <c r="L46" s="862"/>
    </row>
    <row r="47" spans="1:14" ht="18" customHeight="1">
      <c r="A47" s="28">
        <f>ROW()</f>
        <v>47</v>
      </c>
      <c r="D47" s="115" t="s">
        <v>277</v>
      </c>
      <c r="E47" s="116" t="s">
        <v>298</v>
      </c>
      <c r="F47" s="116" t="s">
        <v>206</v>
      </c>
      <c r="G47" s="1197">
        <v>12092715.999999998</v>
      </c>
      <c r="H47" s="1197">
        <v>11242023</v>
      </c>
      <c r="I47" s="1197">
        <v>24764385</v>
      </c>
      <c r="J47" s="1197">
        <v>15756868</v>
      </c>
      <c r="K47" s="1197">
        <v>10475871</v>
      </c>
      <c r="L47" s="862"/>
    </row>
    <row r="48" spans="1:14" ht="18" customHeight="1">
      <c r="A48" s="28">
        <f>ROW()</f>
        <v>48</v>
      </c>
      <c r="D48" s="115" t="s">
        <v>277</v>
      </c>
      <c r="E48" s="116" t="s">
        <v>298</v>
      </c>
      <c r="F48" s="116" t="s">
        <v>209</v>
      </c>
      <c r="G48" s="1197">
        <v>4486539</v>
      </c>
      <c r="H48" s="1197">
        <v>9614996.0000000019</v>
      </c>
      <c r="I48" s="1197">
        <v>7869126</v>
      </c>
      <c r="J48" s="1197">
        <v>8745147.0000000037</v>
      </c>
      <c r="K48" s="1197">
        <v>13564950.000000002</v>
      </c>
      <c r="L48" s="862"/>
    </row>
    <row r="49" spans="1:12" ht="18" customHeight="1">
      <c r="A49" s="28">
        <f>ROW()</f>
        <v>49</v>
      </c>
      <c r="D49" s="115" t="s">
        <v>277</v>
      </c>
      <c r="E49" s="116" t="s">
        <v>298</v>
      </c>
      <c r="F49" s="116" t="s">
        <v>208</v>
      </c>
      <c r="G49" s="1197">
        <v>3144854.0000000005</v>
      </c>
      <c r="H49" s="1197">
        <v>2635922</v>
      </c>
      <c r="I49" s="1197">
        <v>2425272</v>
      </c>
      <c r="J49" s="1197">
        <v>6115445</v>
      </c>
      <c r="K49" s="1197">
        <v>6651104</v>
      </c>
      <c r="L49" s="862"/>
    </row>
    <row r="50" spans="1:12" ht="18" customHeight="1" thickBot="1">
      <c r="A50" s="28">
        <f>ROW()</f>
        <v>50</v>
      </c>
      <c r="D50" s="115" t="s">
        <v>277</v>
      </c>
      <c r="E50" s="116" t="s">
        <v>298</v>
      </c>
      <c r="F50" s="116" t="s">
        <v>210</v>
      </c>
      <c r="G50" s="1197">
        <v>292461</v>
      </c>
      <c r="H50" s="1197">
        <v>1143414</v>
      </c>
      <c r="I50" s="1197">
        <v>643963</v>
      </c>
      <c r="J50" s="1197">
        <v>8153682</v>
      </c>
      <c r="K50" s="1197">
        <v>1675623</v>
      </c>
      <c r="L50" s="862"/>
    </row>
    <row r="51" spans="1:12" ht="18" customHeight="1" thickBot="1">
      <c r="A51" s="28">
        <f>ROW()</f>
        <v>51</v>
      </c>
      <c r="D51" s="117" t="s">
        <v>301</v>
      </c>
      <c r="E51" s="44"/>
      <c r="F51" s="1154"/>
      <c r="G51" s="251">
        <f>SUM(G21:G50)</f>
        <v>205655027.40000001</v>
      </c>
      <c r="H51" s="252">
        <f>SUM(H21:H50)</f>
        <v>176025394.63999999</v>
      </c>
      <c r="I51" s="252">
        <f>SUM(I21:I50)</f>
        <v>210824205.44</v>
      </c>
      <c r="J51" s="252">
        <f>SUM(J21:J50)</f>
        <v>241832966.75999999</v>
      </c>
      <c r="K51" s="253">
        <f>SUM(K21:K50)</f>
        <v>348936574.68000001</v>
      </c>
      <c r="L51" s="862"/>
    </row>
    <row r="52" spans="1:12" ht="18" customHeight="1">
      <c r="A52" s="28">
        <f>ROW()</f>
        <v>52</v>
      </c>
      <c r="D52" s="118"/>
      <c r="E52" s="44"/>
      <c r="F52" s="44"/>
      <c r="G52" s="1198"/>
      <c r="H52" s="1198"/>
      <c r="I52" s="1198"/>
      <c r="J52" s="1198"/>
      <c r="K52" s="1198"/>
      <c r="L52" s="862"/>
    </row>
    <row r="53" spans="1:12" ht="18" customHeight="1">
      <c r="A53" s="28">
        <f>ROW()</f>
        <v>53</v>
      </c>
      <c r="D53" s="116" t="s">
        <v>302</v>
      </c>
      <c r="E53" s="988" t="s">
        <v>303</v>
      </c>
      <c r="G53" s="1199">
        <v>340214</v>
      </c>
      <c r="H53" s="1199">
        <v>200036</v>
      </c>
      <c r="I53" s="1199">
        <v>610858</v>
      </c>
      <c r="J53" s="1199">
        <v>0</v>
      </c>
      <c r="K53" s="1199">
        <v>1372218.9999999998</v>
      </c>
      <c r="L53" s="862"/>
    </row>
    <row r="54" spans="1:12" ht="18" customHeight="1">
      <c r="A54" s="28">
        <f>ROW()</f>
        <v>54</v>
      </c>
      <c r="D54" s="116" t="s">
        <v>302</v>
      </c>
      <c r="E54" s="501" t="s">
        <v>304</v>
      </c>
      <c r="G54" s="1197">
        <v>138956</v>
      </c>
      <c r="H54" s="1197">
        <v>5460</v>
      </c>
      <c r="I54" s="1197">
        <v>0</v>
      </c>
      <c r="J54" s="1197">
        <v>-8450</v>
      </c>
      <c r="K54" s="1199">
        <v>0</v>
      </c>
      <c r="L54" s="862"/>
    </row>
    <row r="55" spans="1:12" ht="18" customHeight="1">
      <c r="A55" s="28">
        <f>ROW()</f>
        <v>55</v>
      </c>
      <c r="D55" s="116" t="s">
        <v>302</v>
      </c>
      <c r="E55" s="501" t="s">
        <v>305</v>
      </c>
      <c r="G55" s="1197">
        <v>130316.99999999999</v>
      </c>
      <c r="H55" s="1197">
        <v>111891</v>
      </c>
      <c r="I55" s="1197">
        <v>19436</v>
      </c>
      <c r="J55" s="1197">
        <v>0</v>
      </c>
      <c r="K55" s="1199">
        <v>0</v>
      </c>
      <c r="L55" s="862"/>
    </row>
    <row r="56" spans="1:12" ht="18" customHeight="1">
      <c r="A56" s="28">
        <f>ROW()</f>
        <v>56</v>
      </c>
      <c r="D56" s="116" t="s">
        <v>302</v>
      </c>
      <c r="E56" s="501" t="s">
        <v>306</v>
      </c>
      <c r="G56" s="1197">
        <v>4225.0000000000582</v>
      </c>
      <c r="H56" s="1197">
        <v>0</v>
      </c>
      <c r="I56" s="1197">
        <v>0</v>
      </c>
      <c r="J56" s="1197">
        <v>0</v>
      </c>
      <c r="K56" s="1199">
        <v>0</v>
      </c>
      <c r="L56" s="862"/>
    </row>
    <row r="57" spans="1:12" ht="18" customHeight="1">
      <c r="A57" s="28">
        <f>ROW()</f>
        <v>57</v>
      </c>
      <c r="D57" s="116" t="s">
        <v>302</v>
      </c>
      <c r="E57" s="501" t="s">
        <v>307</v>
      </c>
      <c r="G57" s="1197">
        <v>-3</v>
      </c>
      <c r="H57" s="1197">
        <v>0</v>
      </c>
      <c r="I57" s="1197">
        <v>0</v>
      </c>
      <c r="J57" s="1197">
        <v>0</v>
      </c>
      <c r="K57" s="1199">
        <v>0</v>
      </c>
      <c r="L57" s="862"/>
    </row>
    <row r="58" spans="1:12" ht="18" customHeight="1">
      <c r="A58" s="28">
        <f>ROW()</f>
        <v>58</v>
      </c>
      <c r="D58" s="116" t="s">
        <v>302</v>
      </c>
      <c r="E58" s="501" t="s">
        <v>308</v>
      </c>
      <c r="G58" s="1197">
        <v>38642.000000000007</v>
      </c>
      <c r="H58" s="1197">
        <v>0</v>
      </c>
      <c r="I58" s="1197">
        <v>0</v>
      </c>
      <c r="J58" s="1197">
        <v>0</v>
      </c>
      <c r="K58" s="1199">
        <v>0</v>
      </c>
      <c r="L58" s="862"/>
    </row>
    <row r="59" spans="1:12" ht="18" customHeight="1">
      <c r="A59" s="28">
        <f>ROW()</f>
        <v>59</v>
      </c>
      <c r="D59" s="116" t="s">
        <v>302</v>
      </c>
      <c r="E59" s="501" t="s">
        <v>309</v>
      </c>
      <c r="G59" s="1197">
        <v>1066389.0000000002</v>
      </c>
      <c r="H59" s="1197">
        <v>50762.999999999869</v>
      </c>
      <c r="I59" s="1197">
        <v>1956</v>
      </c>
      <c r="J59" s="1197">
        <v>0</v>
      </c>
      <c r="K59" s="1199">
        <v>0</v>
      </c>
      <c r="L59" s="862"/>
    </row>
    <row r="60" spans="1:12" ht="18" customHeight="1">
      <c r="A60" s="28">
        <f>ROW()</f>
        <v>60</v>
      </c>
      <c r="D60" s="116" t="s">
        <v>302</v>
      </c>
      <c r="E60" s="501" t="s">
        <v>310</v>
      </c>
      <c r="G60" s="1197">
        <v>11876177.999999998</v>
      </c>
      <c r="H60" s="1197">
        <v>227127</v>
      </c>
      <c r="I60" s="1197">
        <v>298517</v>
      </c>
      <c r="J60" s="1197">
        <v>0</v>
      </c>
      <c r="K60" s="1199">
        <v>0</v>
      </c>
      <c r="L60" s="862"/>
    </row>
    <row r="61" spans="1:12" ht="18" customHeight="1">
      <c r="A61" s="28">
        <f>ROW()</f>
        <v>61</v>
      </c>
      <c r="D61" s="116" t="s">
        <v>302</v>
      </c>
      <c r="E61" s="501" t="s">
        <v>311</v>
      </c>
      <c r="G61" s="1197">
        <v>1086</v>
      </c>
      <c r="H61" s="1197">
        <v>0</v>
      </c>
      <c r="I61" s="1197">
        <v>0</v>
      </c>
      <c r="J61" s="1197">
        <v>0</v>
      </c>
      <c r="K61" s="1199">
        <v>0</v>
      </c>
      <c r="L61" s="862"/>
    </row>
    <row r="62" spans="1:12" ht="18" customHeight="1">
      <c r="A62" s="28">
        <f>ROW()</f>
        <v>62</v>
      </c>
      <c r="D62" s="116" t="s">
        <v>302</v>
      </c>
      <c r="E62" s="501" t="s">
        <v>312</v>
      </c>
      <c r="G62" s="1197">
        <v>382357.00000000006</v>
      </c>
      <c r="H62" s="1197">
        <v>0</v>
      </c>
      <c r="I62" s="1197">
        <v>0</v>
      </c>
      <c r="J62" s="1197">
        <v>0</v>
      </c>
      <c r="K62" s="1199">
        <v>0</v>
      </c>
      <c r="L62" s="862"/>
    </row>
    <row r="63" spans="1:12" ht="18" customHeight="1">
      <c r="A63" s="28">
        <f>ROW()</f>
        <v>63</v>
      </c>
      <c r="D63" s="116" t="s">
        <v>302</v>
      </c>
      <c r="E63" s="501" t="s">
        <v>313</v>
      </c>
      <c r="G63" s="1197">
        <v>1195691</v>
      </c>
      <c r="H63" s="1197">
        <v>0</v>
      </c>
      <c r="I63" s="1197">
        <v>0</v>
      </c>
      <c r="J63" s="1197">
        <v>0</v>
      </c>
      <c r="K63" s="1199">
        <v>0</v>
      </c>
      <c r="L63" s="862"/>
    </row>
    <row r="64" spans="1:12" ht="18" customHeight="1">
      <c r="A64" s="28">
        <f>ROW()</f>
        <v>64</v>
      </c>
      <c r="D64" s="116" t="s">
        <v>302</v>
      </c>
      <c r="E64" s="501" t="s">
        <v>314</v>
      </c>
      <c r="G64" s="1197">
        <v>0</v>
      </c>
      <c r="H64" s="1197">
        <v>488266</v>
      </c>
      <c r="I64" s="1197">
        <v>0</v>
      </c>
      <c r="J64" s="1197">
        <v>0</v>
      </c>
      <c r="K64" s="1199">
        <v>0</v>
      </c>
      <c r="L64" s="862"/>
    </row>
    <row r="65" spans="1:12" ht="18" customHeight="1">
      <c r="A65" s="28">
        <f>ROW()</f>
        <v>65</v>
      </c>
      <c r="D65" s="116" t="s">
        <v>302</v>
      </c>
      <c r="E65" s="501" t="s">
        <v>315</v>
      </c>
      <c r="G65" s="1197">
        <v>0</v>
      </c>
      <c r="H65" s="1197">
        <v>5130581</v>
      </c>
      <c r="I65" s="1197">
        <v>149237</v>
      </c>
      <c r="J65" s="1197">
        <v>512837</v>
      </c>
      <c r="K65" s="1199">
        <v>54084</v>
      </c>
      <c r="L65" s="862"/>
    </row>
    <row r="66" spans="1:12" ht="18" customHeight="1">
      <c r="A66" s="28">
        <f>ROW()</f>
        <v>66</v>
      </c>
      <c r="D66" s="116" t="s">
        <v>302</v>
      </c>
      <c r="E66" s="501" t="s">
        <v>316</v>
      </c>
      <c r="G66" s="1197">
        <v>0</v>
      </c>
      <c r="H66" s="1197">
        <v>413619</v>
      </c>
      <c r="I66" s="1197">
        <v>13787</v>
      </c>
      <c r="J66" s="1197">
        <v>0</v>
      </c>
      <c r="K66" s="1199">
        <v>0</v>
      </c>
      <c r="L66" s="862"/>
    </row>
    <row r="67" spans="1:12" ht="18" customHeight="1">
      <c r="A67" s="28">
        <f>ROW()</f>
        <v>67</v>
      </c>
      <c r="D67" s="116" t="s">
        <v>302</v>
      </c>
      <c r="E67" s="501" t="s">
        <v>317</v>
      </c>
      <c r="G67" s="1197">
        <v>0</v>
      </c>
      <c r="H67" s="1197">
        <v>389509</v>
      </c>
      <c r="I67" s="1197">
        <v>0</v>
      </c>
      <c r="J67" s="1197">
        <v>0</v>
      </c>
      <c r="K67" s="1199">
        <v>0</v>
      </c>
      <c r="L67" s="862"/>
    </row>
    <row r="68" spans="1:12" ht="18" customHeight="1">
      <c r="A68" s="28">
        <f>ROW()</f>
        <v>68</v>
      </c>
      <c r="D68" s="116" t="s">
        <v>302</v>
      </c>
      <c r="E68" s="501" t="s">
        <v>318</v>
      </c>
      <c r="G68" s="1197">
        <v>0</v>
      </c>
      <c r="H68" s="1197"/>
      <c r="I68" s="1197">
        <v>2172712</v>
      </c>
      <c r="J68" s="1197">
        <v>0</v>
      </c>
      <c r="K68" s="1199">
        <v>0</v>
      </c>
      <c r="L68" s="862"/>
    </row>
    <row r="69" spans="1:12" ht="18" customHeight="1">
      <c r="A69" s="28">
        <f>ROW()</f>
        <v>69</v>
      </c>
      <c r="D69" s="116" t="s">
        <v>302</v>
      </c>
      <c r="E69" s="501" t="s">
        <v>319</v>
      </c>
      <c r="G69" s="1197">
        <v>0</v>
      </c>
      <c r="H69" s="1197"/>
      <c r="I69" s="1197">
        <v>5401828</v>
      </c>
      <c r="J69" s="1197">
        <v>167160</v>
      </c>
      <c r="K69" s="1199">
        <v>133073</v>
      </c>
      <c r="L69" s="862"/>
    </row>
    <row r="70" spans="1:12" ht="18" customHeight="1">
      <c r="A70" s="28">
        <f>ROW()</f>
        <v>70</v>
      </c>
      <c r="D70" s="116" t="s">
        <v>302</v>
      </c>
      <c r="E70" s="501" t="s">
        <v>320</v>
      </c>
      <c r="G70" s="1197">
        <v>0</v>
      </c>
      <c r="H70" s="1197"/>
      <c r="I70" s="1197">
        <v>826853</v>
      </c>
      <c r="J70" s="1197">
        <v>0</v>
      </c>
      <c r="K70" s="1199">
        <v>0</v>
      </c>
      <c r="L70" s="862"/>
    </row>
    <row r="71" spans="1:12" ht="18" customHeight="1">
      <c r="A71" s="28">
        <f>ROW()</f>
        <v>71</v>
      </c>
      <c r="D71" s="116" t="s">
        <v>302</v>
      </c>
      <c r="E71" s="501" t="s">
        <v>321</v>
      </c>
      <c r="G71" s="1197">
        <v>0</v>
      </c>
      <c r="H71" s="1197"/>
      <c r="I71" s="1197">
        <v>2946938.0000000005</v>
      </c>
      <c r="J71" s="1197">
        <v>183926</v>
      </c>
      <c r="K71" s="1199">
        <v>0</v>
      </c>
      <c r="L71" s="862"/>
    </row>
    <row r="72" spans="1:12" ht="18" customHeight="1">
      <c r="A72" s="28">
        <f>ROW()</f>
        <v>72</v>
      </c>
      <c r="D72" s="116" t="s">
        <v>302</v>
      </c>
      <c r="E72" s="501" t="s">
        <v>322</v>
      </c>
      <c r="G72" s="1197">
        <v>0</v>
      </c>
      <c r="H72" s="1197"/>
      <c r="I72" s="1197">
        <v>4194928</v>
      </c>
      <c r="J72" s="1197">
        <v>0</v>
      </c>
      <c r="K72" s="1199">
        <v>0</v>
      </c>
      <c r="L72" s="862"/>
    </row>
    <row r="73" spans="1:12" ht="18" customHeight="1">
      <c r="A73" s="28">
        <f>ROW()</f>
        <v>73</v>
      </c>
      <c r="D73" s="116" t="s">
        <v>302</v>
      </c>
      <c r="E73" s="501" t="s">
        <v>323</v>
      </c>
      <c r="G73" s="1197">
        <v>0</v>
      </c>
      <c r="H73" s="1197"/>
      <c r="I73" s="1197">
        <v>123726</v>
      </c>
      <c r="J73" s="1197">
        <v>606708.99999999988</v>
      </c>
      <c r="K73" s="1199">
        <v>0</v>
      </c>
      <c r="L73" s="862"/>
    </row>
    <row r="74" spans="1:12" ht="18" customHeight="1">
      <c r="A74" s="28">
        <f>ROW()</f>
        <v>74</v>
      </c>
      <c r="D74" s="116" t="s">
        <v>302</v>
      </c>
      <c r="E74" s="501" t="s">
        <v>324</v>
      </c>
      <c r="G74" s="1197">
        <v>0</v>
      </c>
      <c r="H74" s="1197"/>
      <c r="I74" s="1197">
        <v>2906416</v>
      </c>
      <c r="J74" s="1197">
        <v>0</v>
      </c>
      <c r="K74" s="1199">
        <v>0</v>
      </c>
      <c r="L74" s="862"/>
    </row>
    <row r="75" spans="1:12" ht="18" customHeight="1">
      <c r="A75" s="28">
        <f>ROW()</f>
        <v>75</v>
      </c>
      <c r="D75" s="116" t="s">
        <v>302</v>
      </c>
      <c r="E75" s="501" t="s">
        <v>325</v>
      </c>
      <c r="G75" s="1197">
        <v>0</v>
      </c>
      <c r="H75" s="1197"/>
      <c r="I75" s="1197">
        <v>1789552</v>
      </c>
      <c r="J75" s="1197">
        <v>0</v>
      </c>
      <c r="K75" s="1199">
        <v>0</v>
      </c>
      <c r="L75" s="862"/>
    </row>
    <row r="76" spans="1:12" ht="18" customHeight="1">
      <c r="A76" s="28">
        <f>ROW()</f>
        <v>76</v>
      </c>
      <c r="D76" s="116" t="s">
        <v>302</v>
      </c>
      <c r="E76" s="501" t="s">
        <v>326</v>
      </c>
      <c r="G76" s="1197">
        <v>0</v>
      </c>
      <c r="H76" s="1197"/>
      <c r="I76" s="1197">
        <v>416537</v>
      </c>
      <c r="J76" s="1197">
        <v>543617</v>
      </c>
      <c r="K76" s="1199">
        <v>0</v>
      </c>
      <c r="L76" s="862"/>
    </row>
    <row r="77" spans="1:12" ht="18" customHeight="1">
      <c r="A77" s="28">
        <f>ROW()</f>
        <v>77</v>
      </c>
      <c r="D77" s="116" t="s">
        <v>302</v>
      </c>
      <c r="E77" s="501" t="s">
        <v>327</v>
      </c>
      <c r="G77" s="1197">
        <v>0</v>
      </c>
      <c r="H77" s="1197">
        <v>0</v>
      </c>
      <c r="I77" s="1197">
        <v>0</v>
      </c>
      <c r="J77" s="1197">
        <v>14444930</v>
      </c>
      <c r="K77" s="1199">
        <v>602270</v>
      </c>
      <c r="L77" s="862"/>
    </row>
    <row r="78" spans="1:12" ht="18" customHeight="1">
      <c r="A78" s="28">
        <f>ROW()</f>
        <v>78</v>
      </c>
      <c r="D78" s="116" t="s">
        <v>302</v>
      </c>
      <c r="E78" s="501" t="s">
        <v>328</v>
      </c>
      <c r="G78" s="1197">
        <v>0</v>
      </c>
      <c r="H78" s="1197">
        <v>0</v>
      </c>
      <c r="I78" s="1197">
        <v>0</v>
      </c>
      <c r="J78" s="1197">
        <v>10058247</v>
      </c>
      <c r="K78" s="1199">
        <v>2017626.9999999998</v>
      </c>
      <c r="L78" s="862"/>
    </row>
    <row r="79" spans="1:12" ht="18" customHeight="1">
      <c r="A79" s="28">
        <f>ROW()</f>
        <v>79</v>
      </c>
      <c r="D79" s="116" t="s">
        <v>302</v>
      </c>
      <c r="E79" s="501" t="s">
        <v>329</v>
      </c>
      <c r="G79" s="1197">
        <v>0</v>
      </c>
      <c r="H79" s="1197">
        <v>0</v>
      </c>
      <c r="I79" s="1197">
        <v>0</v>
      </c>
      <c r="J79" s="1197">
        <v>7679343.0000000009</v>
      </c>
      <c r="K79" s="1199">
        <v>0</v>
      </c>
      <c r="L79" s="862"/>
    </row>
    <row r="80" spans="1:12" ht="18" customHeight="1">
      <c r="A80" s="28">
        <f>ROW()</f>
        <v>80</v>
      </c>
      <c r="D80" s="116" t="s">
        <v>302</v>
      </c>
      <c r="E80" s="501" t="s">
        <v>330</v>
      </c>
      <c r="G80" s="1197">
        <v>0</v>
      </c>
      <c r="H80" s="1197">
        <v>0</v>
      </c>
      <c r="I80" s="1197">
        <v>0</v>
      </c>
      <c r="J80" s="1197">
        <v>2093225.0000000005</v>
      </c>
      <c r="K80" s="1199">
        <v>0</v>
      </c>
      <c r="L80" s="862"/>
    </row>
    <row r="81" spans="1:12" ht="18" customHeight="1">
      <c r="A81" s="28">
        <f>ROW()</f>
        <v>81</v>
      </c>
      <c r="D81" s="116" t="s">
        <v>302</v>
      </c>
      <c r="E81" s="501" t="s">
        <v>331</v>
      </c>
      <c r="G81" s="1197">
        <v>0</v>
      </c>
      <c r="H81" s="1197">
        <v>0</v>
      </c>
      <c r="I81" s="1197">
        <v>0</v>
      </c>
      <c r="J81" s="1197">
        <v>2195507.9999999995</v>
      </c>
      <c r="K81" s="1199">
        <v>0</v>
      </c>
      <c r="L81" s="862"/>
    </row>
    <row r="82" spans="1:12" ht="18" customHeight="1">
      <c r="A82" s="28">
        <f>ROW()</f>
        <v>82</v>
      </c>
      <c r="D82" s="116" t="s">
        <v>302</v>
      </c>
      <c r="E82" s="501" t="s">
        <v>332</v>
      </c>
      <c r="G82" s="1197">
        <v>0</v>
      </c>
      <c r="H82" s="1197">
        <v>0</v>
      </c>
      <c r="I82" s="1197">
        <v>0</v>
      </c>
      <c r="J82" s="1197">
        <v>1585859</v>
      </c>
      <c r="K82" s="1199">
        <v>157343.99999999997</v>
      </c>
      <c r="L82" s="862"/>
    </row>
    <row r="83" spans="1:12" ht="18" customHeight="1">
      <c r="A83" s="28">
        <f>ROW()</f>
        <v>83</v>
      </c>
      <c r="D83" s="116" t="s">
        <v>302</v>
      </c>
      <c r="E83" s="501" t="s">
        <v>333</v>
      </c>
      <c r="G83" s="1197">
        <v>0</v>
      </c>
      <c r="H83" s="1197">
        <v>0</v>
      </c>
      <c r="I83" s="1197">
        <v>0</v>
      </c>
      <c r="J83" s="1197">
        <v>482740</v>
      </c>
      <c r="K83" s="1199">
        <v>0</v>
      </c>
      <c r="L83" s="862"/>
    </row>
    <row r="84" spans="1:12" ht="18" customHeight="1">
      <c r="A84" s="28">
        <f>ROW()</f>
        <v>84</v>
      </c>
      <c r="D84" s="116" t="s">
        <v>302</v>
      </c>
      <c r="E84" s="501" t="s">
        <v>334</v>
      </c>
      <c r="G84" s="1197">
        <v>0</v>
      </c>
      <c r="H84" s="1197">
        <v>0</v>
      </c>
      <c r="I84" s="1197">
        <v>0</v>
      </c>
      <c r="J84" s="1197">
        <v>320765</v>
      </c>
      <c r="K84" s="1199">
        <v>0</v>
      </c>
      <c r="L84" s="862"/>
    </row>
    <row r="85" spans="1:12" ht="18" customHeight="1">
      <c r="A85" s="28">
        <f>ROW()</f>
        <v>85</v>
      </c>
      <c r="D85" s="116" t="s">
        <v>302</v>
      </c>
      <c r="E85" s="501" t="s">
        <v>335</v>
      </c>
      <c r="G85" s="1197">
        <v>0</v>
      </c>
      <c r="H85" s="1197">
        <v>0</v>
      </c>
      <c r="I85" s="1197">
        <v>0</v>
      </c>
      <c r="J85" s="1197">
        <v>464137</v>
      </c>
      <c r="K85" s="1199">
        <v>0</v>
      </c>
      <c r="L85" s="862"/>
    </row>
    <row r="86" spans="1:12" ht="18" customHeight="1">
      <c r="A86" s="28">
        <f>ROW()</f>
        <v>86</v>
      </c>
      <c r="D86" s="116" t="s">
        <v>302</v>
      </c>
      <c r="E86" s="501" t="s">
        <v>336</v>
      </c>
      <c r="G86" s="1197">
        <v>0</v>
      </c>
      <c r="H86" s="1197">
        <v>0</v>
      </c>
      <c r="I86" s="1197">
        <v>0</v>
      </c>
      <c r="J86" s="1197">
        <v>250393</v>
      </c>
      <c r="K86" s="1199">
        <v>0</v>
      </c>
      <c r="L86" s="862"/>
    </row>
    <row r="87" spans="1:12" ht="18" customHeight="1">
      <c r="A87" s="28">
        <f>ROW()</f>
        <v>87</v>
      </c>
      <c r="D87" s="116" t="s">
        <v>302</v>
      </c>
      <c r="E87" s="501" t="s">
        <v>337</v>
      </c>
      <c r="G87" s="1197">
        <v>0</v>
      </c>
      <c r="H87" s="1197">
        <v>0</v>
      </c>
      <c r="I87" s="1197">
        <v>0</v>
      </c>
      <c r="J87" s="1197">
        <v>917127.00000000012</v>
      </c>
      <c r="K87" s="1199">
        <v>0</v>
      </c>
      <c r="L87" s="862"/>
    </row>
    <row r="88" spans="1:12" ht="18" customHeight="1">
      <c r="A88" s="28">
        <f>ROW()</f>
        <v>88</v>
      </c>
      <c r="D88" s="116" t="s">
        <v>302</v>
      </c>
      <c r="E88" s="501" t="s">
        <v>338</v>
      </c>
      <c r="G88" s="1197">
        <v>0</v>
      </c>
      <c r="H88" s="1197">
        <v>0</v>
      </c>
      <c r="I88" s="1197">
        <v>0</v>
      </c>
      <c r="J88" s="1197">
        <v>711761</v>
      </c>
      <c r="K88" s="1199">
        <v>0</v>
      </c>
      <c r="L88" s="862"/>
    </row>
    <row r="89" spans="1:12" ht="18" customHeight="1">
      <c r="A89" s="28">
        <f>ROW()</f>
        <v>89</v>
      </c>
      <c r="D89" s="116" t="s">
        <v>302</v>
      </c>
      <c r="E89" s="501" t="s">
        <v>339</v>
      </c>
      <c r="G89" s="1197">
        <v>0</v>
      </c>
      <c r="H89" s="1197">
        <v>0</v>
      </c>
      <c r="I89" s="1197">
        <v>0</v>
      </c>
      <c r="J89" s="1197">
        <v>394317</v>
      </c>
      <c r="K89" s="1199">
        <v>0</v>
      </c>
      <c r="L89" s="862"/>
    </row>
    <row r="90" spans="1:12" ht="18" customHeight="1">
      <c r="A90" s="28">
        <f>ROW()</f>
        <v>90</v>
      </c>
      <c r="C90" s="8"/>
      <c r="D90" s="116" t="s">
        <v>302</v>
      </c>
      <c r="E90" s="501" t="s">
        <v>340</v>
      </c>
      <c r="G90" s="1197">
        <v>0</v>
      </c>
      <c r="H90" s="1197">
        <v>0</v>
      </c>
      <c r="I90" s="1197">
        <v>0</v>
      </c>
      <c r="J90" s="1197">
        <v>0</v>
      </c>
      <c r="K90" s="1199">
        <v>895268</v>
      </c>
      <c r="L90" s="862"/>
    </row>
    <row r="91" spans="1:12" ht="18" customHeight="1">
      <c r="A91" s="28">
        <f>ROW()</f>
        <v>91</v>
      </c>
      <c r="C91" s="8"/>
      <c r="D91" s="116" t="s">
        <v>302</v>
      </c>
      <c r="E91" s="501" t="s">
        <v>341</v>
      </c>
      <c r="G91" s="1197">
        <v>0</v>
      </c>
      <c r="H91" s="1197">
        <v>0</v>
      </c>
      <c r="I91" s="1197">
        <v>0</v>
      </c>
      <c r="J91" s="1197">
        <v>0</v>
      </c>
      <c r="K91" s="1199">
        <v>2577</v>
      </c>
      <c r="L91" s="862"/>
    </row>
    <row r="92" spans="1:12" ht="18" customHeight="1">
      <c r="A92" s="28">
        <f>ROW()</f>
        <v>92</v>
      </c>
      <c r="C92" s="8"/>
      <c r="D92" s="116" t="s">
        <v>302</v>
      </c>
      <c r="E92" s="501" t="s">
        <v>342</v>
      </c>
      <c r="G92" s="1197">
        <v>0</v>
      </c>
      <c r="H92" s="1197">
        <v>0</v>
      </c>
      <c r="I92" s="1197">
        <v>0</v>
      </c>
      <c r="J92" s="1197">
        <v>0</v>
      </c>
      <c r="K92" s="1199">
        <v>-5419.9999999999991</v>
      </c>
      <c r="L92" s="862"/>
    </row>
    <row r="93" spans="1:12" ht="18" customHeight="1">
      <c r="A93" s="28">
        <f>ROW()</f>
        <v>93</v>
      </c>
      <c r="C93" s="8"/>
      <c r="D93" s="116" t="s">
        <v>302</v>
      </c>
      <c r="E93" s="501" t="s">
        <v>343</v>
      </c>
      <c r="G93" s="1197">
        <v>0</v>
      </c>
      <c r="H93" s="1197">
        <v>0</v>
      </c>
      <c r="I93" s="1197">
        <v>0</v>
      </c>
      <c r="J93" s="1197">
        <v>0</v>
      </c>
      <c r="K93" s="1199">
        <v>114340</v>
      </c>
      <c r="L93" s="862"/>
    </row>
    <row r="94" spans="1:12" ht="18" customHeight="1">
      <c r="A94" s="28">
        <f>ROW()</f>
        <v>94</v>
      </c>
      <c r="C94" s="8"/>
      <c r="D94" s="116" t="s">
        <v>302</v>
      </c>
      <c r="E94" s="501" t="s">
        <v>344</v>
      </c>
      <c r="G94" s="1197">
        <v>0</v>
      </c>
      <c r="H94" s="1197">
        <v>0</v>
      </c>
      <c r="I94" s="1197">
        <v>0</v>
      </c>
      <c r="J94" s="1197">
        <v>0</v>
      </c>
      <c r="K94" s="1199">
        <v>3711</v>
      </c>
      <c r="L94" s="862"/>
    </row>
    <row r="95" spans="1:12" ht="18" customHeight="1">
      <c r="A95" s="28">
        <f>ROW()</f>
        <v>95</v>
      </c>
      <c r="C95" s="8"/>
      <c r="D95" s="116" t="s">
        <v>302</v>
      </c>
      <c r="E95" s="501" t="s">
        <v>345</v>
      </c>
      <c r="G95" s="1197">
        <v>0</v>
      </c>
      <c r="H95" s="1197">
        <v>0</v>
      </c>
      <c r="I95" s="1197">
        <v>0</v>
      </c>
      <c r="J95" s="1197">
        <v>0</v>
      </c>
      <c r="K95" s="1199">
        <v>261820</v>
      </c>
      <c r="L95" s="862"/>
    </row>
    <row r="96" spans="1:12" ht="18" customHeight="1">
      <c r="A96" s="28">
        <f>ROW()</f>
        <v>96</v>
      </c>
      <c r="C96" s="8"/>
      <c r="D96" s="116" t="s">
        <v>302</v>
      </c>
      <c r="E96" s="501" t="s">
        <v>346</v>
      </c>
      <c r="G96" s="1197">
        <v>0</v>
      </c>
      <c r="H96" s="1197">
        <v>0</v>
      </c>
      <c r="I96" s="1197">
        <v>0</v>
      </c>
      <c r="J96" s="1197">
        <v>0</v>
      </c>
      <c r="K96" s="1199">
        <v>1245609</v>
      </c>
      <c r="L96" s="862"/>
    </row>
    <row r="97" spans="1:14" ht="18" customHeight="1">
      <c r="A97" s="28">
        <f>ROW()</f>
        <v>97</v>
      </c>
      <c r="C97" s="8"/>
      <c r="D97" s="116" t="s">
        <v>302</v>
      </c>
      <c r="E97" s="501" t="s">
        <v>347</v>
      </c>
      <c r="G97" s="1197">
        <v>0</v>
      </c>
      <c r="H97" s="1197">
        <v>0</v>
      </c>
      <c r="I97" s="1197">
        <v>0</v>
      </c>
      <c r="J97" s="1197">
        <v>0</v>
      </c>
      <c r="K97" s="1199">
        <v>11030255.000000002</v>
      </c>
      <c r="L97" s="862"/>
    </row>
    <row r="98" spans="1:14" ht="18" customHeight="1">
      <c r="A98" s="28">
        <f>ROW()</f>
        <v>98</v>
      </c>
      <c r="C98" s="8"/>
      <c r="D98" s="116" t="s">
        <v>302</v>
      </c>
      <c r="E98" s="501" t="s">
        <v>348</v>
      </c>
      <c r="G98" s="1197">
        <v>0</v>
      </c>
      <c r="H98" s="1197">
        <v>0</v>
      </c>
      <c r="I98" s="1197">
        <v>0</v>
      </c>
      <c r="J98" s="1197">
        <v>0</v>
      </c>
      <c r="K98" s="1199">
        <v>1143997</v>
      </c>
      <c r="L98" s="862"/>
    </row>
    <row r="99" spans="1:14" ht="18" customHeight="1">
      <c r="A99" s="28">
        <f>ROW()</f>
        <v>99</v>
      </c>
      <c r="C99" s="8"/>
      <c r="D99" s="116" t="s">
        <v>302</v>
      </c>
      <c r="E99" s="501" t="s">
        <v>349</v>
      </c>
      <c r="G99" s="1197">
        <v>0</v>
      </c>
      <c r="H99" s="1197">
        <v>0</v>
      </c>
      <c r="I99" s="1197">
        <v>0</v>
      </c>
      <c r="J99" s="1197">
        <v>0</v>
      </c>
      <c r="K99" s="1199">
        <v>97430</v>
      </c>
      <c r="L99" s="862"/>
    </row>
    <row r="100" spans="1:14" ht="18" customHeight="1">
      <c r="A100" s="28">
        <f>ROW()</f>
        <v>100</v>
      </c>
      <c r="C100" s="8"/>
      <c r="D100" s="116" t="s">
        <v>302</v>
      </c>
      <c r="E100" s="501" t="s">
        <v>350</v>
      </c>
      <c r="G100" s="1197">
        <v>0</v>
      </c>
      <c r="H100" s="1197">
        <v>0</v>
      </c>
      <c r="I100" s="1197">
        <v>0</v>
      </c>
      <c r="J100" s="1197">
        <v>0</v>
      </c>
      <c r="K100" s="1199">
        <v>140711</v>
      </c>
      <c r="L100" s="862"/>
    </row>
    <row r="101" spans="1:14" ht="18" customHeight="1">
      <c r="A101" s="28">
        <f>ROW()</f>
        <v>101</v>
      </c>
      <c r="C101" s="8"/>
      <c r="D101" s="116" t="s">
        <v>302</v>
      </c>
      <c r="E101" s="501" t="s">
        <v>351</v>
      </c>
      <c r="G101" s="1197">
        <v>0</v>
      </c>
      <c r="H101" s="1197">
        <v>0</v>
      </c>
      <c r="I101" s="1197">
        <v>0</v>
      </c>
      <c r="J101" s="1197">
        <v>0</v>
      </c>
      <c r="K101" s="1199">
        <v>273024</v>
      </c>
      <c r="L101" s="862"/>
    </row>
    <row r="102" spans="1:14" ht="18" customHeight="1">
      <c r="A102" s="28">
        <f>ROW()</f>
        <v>102</v>
      </c>
      <c r="C102" s="8"/>
      <c r="D102" s="116" t="s">
        <v>302</v>
      </c>
      <c r="E102" s="501" t="s">
        <v>352</v>
      </c>
      <c r="G102" s="1197">
        <v>0</v>
      </c>
      <c r="H102" s="1197">
        <v>0</v>
      </c>
      <c r="I102" s="1197">
        <v>0</v>
      </c>
      <c r="J102" s="1197">
        <v>0</v>
      </c>
      <c r="K102" s="1199">
        <v>1303875</v>
      </c>
      <c r="L102" s="862"/>
    </row>
    <row r="103" spans="1:14" ht="18" customHeight="1">
      <c r="A103" s="28">
        <f>ROW()</f>
        <v>103</v>
      </c>
      <c r="C103" s="8"/>
      <c r="D103" s="116" t="s">
        <v>302</v>
      </c>
      <c r="E103" s="501" t="s">
        <v>353</v>
      </c>
      <c r="G103" s="1197">
        <v>0</v>
      </c>
      <c r="H103" s="1197">
        <v>0</v>
      </c>
      <c r="I103" s="1197">
        <v>0</v>
      </c>
      <c r="J103" s="1197">
        <v>0</v>
      </c>
      <c r="K103" s="1199">
        <v>378942</v>
      </c>
      <c r="L103" s="862"/>
    </row>
    <row r="104" spans="1:14" ht="18" customHeight="1">
      <c r="A104" s="28">
        <f>ROW()</f>
        <v>104</v>
      </c>
      <c r="C104" s="8"/>
      <c r="D104" s="116" t="s">
        <v>302</v>
      </c>
      <c r="E104" s="501" t="s">
        <v>354</v>
      </c>
      <c r="G104" s="1197">
        <v>0</v>
      </c>
      <c r="H104" s="1197">
        <v>0</v>
      </c>
      <c r="I104" s="1197">
        <v>0</v>
      </c>
      <c r="J104" s="1197">
        <v>0</v>
      </c>
      <c r="K104" s="1199">
        <v>258006</v>
      </c>
      <c r="L104" s="862"/>
    </row>
    <row r="105" spans="1:14" ht="18" customHeight="1">
      <c r="A105" s="28">
        <f>ROW()</f>
        <v>105</v>
      </c>
      <c r="C105" s="8"/>
      <c r="D105" s="116" t="s">
        <v>302</v>
      </c>
      <c r="E105" s="501" t="s">
        <v>355</v>
      </c>
      <c r="G105" s="1197">
        <v>0</v>
      </c>
      <c r="H105" s="1197">
        <v>0</v>
      </c>
      <c r="I105" s="1197">
        <v>0</v>
      </c>
      <c r="J105" s="1197">
        <v>0</v>
      </c>
      <c r="K105" s="1199">
        <v>433320</v>
      </c>
      <c r="L105" s="862"/>
    </row>
    <row r="106" spans="1:14" ht="18" customHeight="1">
      <c r="A106" s="28">
        <f>ROW()</f>
        <v>106</v>
      </c>
      <c r="C106" s="8"/>
      <c r="D106" s="116" t="s">
        <v>302</v>
      </c>
      <c r="E106" s="501" t="s">
        <v>356</v>
      </c>
      <c r="G106" s="1197">
        <v>0</v>
      </c>
      <c r="H106" s="1197">
        <v>0</v>
      </c>
      <c r="I106" s="1197">
        <v>0</v>
      </c>
      <c r="J106" s="1197">
        <v>0</v>
      </c>
      <c r="K106" s="1199">
        <v>5436329</v>
      </c>
      <c r="L106" s="862"/>
    </row>
    <row r="107" spans="1:14" ht="18" customHeight="1">
      <c r="A107" s="28">
        <f>ROW()</f>
        <v>107</v>
      </c>
      <c r="C107" s="8"/>
      <c r="D107" s="116" t="s">
        <v>302</v>
      </c>
      <c r="E107" s="501" t="s">
        <v>357</v>
      </c>
      <c r="G107" s="1197">
        <v>0</v>
      </c>
      <c r="H107" s="1197">
        <v>0</v>
      </c>
      <c r="I107" s="1197">
        <v>0</v>
      </c>
      <c r="J107" s="1197">
        <v>0</v>
      </c>
      <c r="K107" s="1199">
        <v>1514197</v>
      </c>
      <c r="L107" s="862"/>
    </row>
    <row r="108" spans="1:14" ht="18" customHeight="1">
      <c r="A108" s="28">
        <f>ROW()</f>
        <v>108</v>
      </c>
      <c r="C108" s="8"/>
      <c r="D108" s="116" t="s">
        <v>302</v>
      </c>
      <c r="E108" s="501" t="s">
        <v>358</v>
      </c>
      <c r="G108" s="1197">
        <v>114707.00000000001</v>
      </c>
      <c r="H108" s="1197">
        <v>98464</v>
      </c>
      <c r="I108" s="1197">
        <v>0</v>
      </c>
      <c r="J108" s="1197">
        <v>2451</v>
      </c>
      <c r="K108" s="1199">
        <v>382016</v>
      </c>
      <c r="L108" s="862"/>
    </row>
    <row r="109" spans="1:14" ht="18" customHeight="1">
      <c r="A109" s="28">
        <f>ROW()</f>
        <v>109</v>
      </c>
      <c r="C109" s="8"/>
      <c r="D109" s="116" t="s">
        <v>302</v>
      </c>
      <c r="E109" s="501" t="s">
        <v>359</v>
      </c>
      <c r="G109" s="1197">
        <v>0</v>
      </c>
      <c r="H109" s="1197">
        <v>0</v>
      </c>
      <c r="I109" s="1197">
        <v>0</v>
      </c>
      <c r="J109" s="1197">
        <v>3469576.02</v>
      </c>
      <c r="K109" s="1499">
        <v>0</v>
      </c>
      <c r="L109" s="862"/>
      <c r="N109" t="s">
        <v>2817</v>
      </c>
    </row>
    <row r="110" spans="1:14" ht="18" customHeight="1" thickBot="1">
      <c r="A110" s="28">
        <f>ROW()</f>
        <v>110</v>
      </c>
      <c r="C110" s="8"/>
      <c r="D110" s="116" t="s">
        <v>302</v>
      </c>
      <c r="E110" s="501" t="s">
        <v>360</v>
      </c>
      <c r="G110" s="1197">
        <v>0</v>
      </c>
      <c r="H110" s="1197">
        <v>0</v>
      </c>
      <c r="I110" s="1197">
        <v>0</v>
      </c>
      <c r="J110" s="1200">
        <v>0</v>
      </c>
      <c r="K110" s="1455">
        <v>18575697.000000007</v>
      </c>
      <c r="L110" s="862"/>
    </row>
    <row r="111" spans="1:14" ht="18" customHeight="1" thickBot="1">
      <c r="A111" s="28">
        <f>ROW()</f>
        <v>111</v>
      </c>
      <c r="C111" s="8"/>
      <c r="D111" s="119" t="s">
        <v>361</v>
      </c>
      <c r="E111" s="116"/>
      <c r="F111" s="116"/>
      <c r="G111" s="251">
        <f>SUM(G53:G110)</f>
        <v>15288758.999999998</v>
      </c>
      <c r="H111" s="251">
        <f>SUM(H53:H110)</f>
        <v>7115716</v>
      </c>
      <c r="I111" s="251">
        <f>SUM(I53:I110)</f>
        <v>21873281</v>
      </c>
      <c r="J111" s="251">
        <f>SUM(J53:J110)</f>
        <v>47076178.020000003</v>
      </c>
      <c r="K111" s="251">
        <f>SUM(K53:K110)</f>
        <v>47822321.000000007</v>
      </c>
      <c r="L111" s="862"/>
    </row>
    <row r="112" spans="1:14" ht="18" customHeight="1">
      <c r="A112" s="28">
        <f>ROW()</f>
        <v>112</v>
      </c>
      <c r="D112" s="92" t="s">
        <v>362</v>
      </c>
      <c r="E112" s="116"/>
      <c r="F112" s="116"/>
      <c r="G112" s="1198"/>
      <c r="H112" s="1198"/>
      <c r="I112" s="1198"/>
      <c r="J112" s="1198"/>
      <c r="K112" s="1198"/>
      <c r="L112" s="862"/>
    </row>
    <row r="113" spans="1:14" ht="18" customHeight="1">
      <c r="A113" s="28">
        <f>ROW()</f>
        <v>113</v>
      </c>
      <c r="D113" s="92"/>
      <c r="E113" s="116"/>
      <c r="F113" s="116"/>
      <c r="G113" s="1198"/>
      <c r="H113" s="1198"/>
      <c r="I113" s="1198"/>
      <c r="J113" s="1198"/>
      <c r="K113" s="1198"/>
      <c r="L113" s="862"/>
    </row>
    <row r="114" spans="1:14" ht="18" customHeight="1">
      <c r="A114" s="28">
        <f>ROW()</f>
        <v>114</v>
      </c>
      <c r="D114" s="116" t="s">
        <v>145</v>
      </c>
      <c r="E114" s="116" t="s">
        <v>363</v>
      </c>
      <c r="F114" s="116" t="s">
        <v>364</v>
      </c>
      <c r="G114" s="1196">
        <v>6586360.1600000001</v>
      </c>
      <c r="H114" s="1196">
        <v>13446005.82</v>
      </c>
      <c r="I114" s="1196">
        <v>6212577.4400000004</v>
      </c>
      <c r="J114" s="1201">
        <v>9853103.0800000001</v>
      </c>
      <c r="K114" s="1197">
        <v>17102446.259999998</v>
      </c>
      <c r="L114" s="862"/>
      <c r="M114" s="501"/>
    </row>
    <row r="115" spans="1:14" ht="18" customHeight="1">
      <c r="A115" s="28">
        <f>ROW()</f>
        <v>115</v>
      </c>
      <c r="D115" s="116" t="s">
        <v>145</v>
      </c>
      <c r="E115" s="116" t="s">
        <v>363</v>
      </c>
      <c r="F115" s="116" t="s">
        <v>365</v>
      </c>
      <c r="G115" s="1196">
        <v>-758</v>
      </c>
      <c r="H115" s="1196">
        <v>0</v>
      </c>
      <c r="I115" s="1196">
        <v>0</v>
      </c>
      <c r="J115" s="1201">
        <v>0</v>
      </c>
      <c r="K115" s="1197">
        <v>0</v>
      </c>
      <c r="L115" s="862"/>
      <c r="M115" s="501"/>
    </row>
    <row r="116" spans="1:14" ht="18" customHeight="1">
      <c r="A116" s="28">
        <f>ROW()</f>
        <v>116</v>
      </c>
      <c r="D116" s="116" t="s">
        <v>145</v>
      </c>
      <c r="E116" s="116" t="s">
        <v>366</v>
      </c>
      <c r="F116" s="116" t="s">
        <v>367</v>
      </c>
      <c r="G116" s="1196">
        <v>4249364</v>
      </c>
      <c r="H116" s="1196">
        <v>371279</v>
      </c>
      <c r="I116" s="1196">
        <v>126246</v>
      </c>
      <c r="J116" s="1201">
        <v>1196150</v>
      </c>
      <c r="K116" s="1197">
        <v>2899047</v>
      </c>
      <c r="L116" s="862"/>
      <c r="M116" s="501"/>
    </row>
    <row r="117" spans="1:14" ht="18" customHeight="1">
      <c r="A117" s="28">
        <f>ROW()</f>
        <v>117</v>
      </c>
      <c r="D117" s="116" t="s">
        <v>145</v>
      </c>
      <c r="E117" s="116" t="s">
        <v>366</v>
      </c>
      <c r="F117" s="116" t="s">
        <v>368</v>
      </c>
      <c r="G117" s="1196">
        <v>0</v>
      </c>
      <c r="H117" s="1196">
        <v>7589</v>
      </c>
      <c r="I117" s="1196">
        <v>0</v>
      </c>
      <c r="J117" s="1201">
        <v>0</v>
      </c>
      <c r="K117" s="1197">
        <v>0</v>
      </c>
      <c r="L117" s="862"/>
      <c r="M117" s="501"/>
    </row>
    <row r="118" spans="1:14" ht="18" customHeight="1">
      <c r="A118" s="28">
        <f>ROW()</f>
        <v>118</v>
      </c>
      <c r="D118" s="116" t="s">
        <v>145</v>
      </c>
      <c r="E118" s="116" t="s">
        <v>369</v>
      </c>
      <c r="F118" s="116" t="s">
        <v>370</v>
      </c>
      <c r="G118" s="1196">
        <v>556424</v>
      </c>
      <c r="H118" s="1196">
        <v>-13987</v>
      </c>
      <c r="I118" s="1196">
        <v>0</v>
      </c>
      <c r="J118" s="1201">
        <v>0</v>
      </c>
      <c r="K118" s="1197">
        <v>0</v>
      </c>
      <c r="L118" s="862"/>
      <c r="M118" s="501"/>
    </row>
    <row r="119" spans="1:14" ht="18" customHeight="1">
      <c r="A119" s="28">
        <f>ROW()</f>
        <v>119</v>
      </c>
      <c r="D119" s="116" t="s">
        <v>145</v>
      </c>
      <c r="E119" s="116" t="s">
        <v>369</v>
      </c>
      <c r="F119" s="116" t="s">
        <v>371</v>
      </c>
      <c r="G119" s="1196">
        <v>189744</v>
      </c>
      <c r="H119" s="1196">
        <v>0</v>
      </c>
      <c r="I119" s="1196">
        <v>0</v>
      </c>
      <c r="J119" s="1201">
        <v>0</v>
      </c>
      <c r="K119" s="1197">
        <v>0</v>
      </c>
      <c r="L119" s="862"/>
      <c r="M119" s="501"/>
    </row>
    <row r="120" spans="1:14" ht="18" customHeight="1">
      <c r="A120" s="28">
        <f>ROW()</f>
        <v>120</v>
      </c>
      <c r="D120" s="116" t="s">
        <v>145</v>
      </c>
      <c r="E120" s="116" t="s">
        <v>369</v>
      </c>
      <c r="F120" s="501" t="s">
        <v>372</v>
      </c>
      <c r="G120" s="1196">
        <v>544117</v>
      </c>
      <c r="H120" s="1196">
        <v>315</v>
      </c>
      <c r="I120" s="1196">
        <v>0</v>
      </c>
      <c r="J120" s="1201">
        <v>5490879.6500000004</v>
      </c>
      <c r="K120" s="1197">
        <v>20329757.869999997</v>
      </c>
      <c r="L120" s="862"/>
      <c r="M120" s="501"/>
    </row>
    <row r="121" spans="1:14" ht="18" customHeight="1">
      <c r="A121" s="28">
        <f>ROW()</f>
        <v>121</v>
      </c>
      <c r="D121" s="116" t="s">
        <v>145</v>
      </c>
      <c r="E121" s="116" t="s">
        <v>373</v>
      </c>
      <c r="F121" s="116" t="s">
        <v>374</v>
      </c>
      <c r="G121" s="1196">
        <v>0</v>
      </c>
      <c r="H121" s="1196">
        <v>0</v>
      </c>
      <c r="I121" s="1196">
        <v>7419277.9000000004</v>
      </c>
      <c r="J121" s="1201">
        <v>0</v>
      </c>
      <c r="K121" s="1197">
        <v>0</v>
      </c>
      <c r="L121" s="862"/>
      <c r="M121" s="501"/>
    </row>
    <row r="122" spans="1:14" ht="18" customHeight="1">
      <c r="A122" s="28">
        <f>ROW()</f>
        <v>122</v>
      </c>
      <c r="D122" s="116" t="s">
        <v>145</v>
      </c>
      <c r="E122" s="116" t="s">
        <v>373</v>
      </c>
      <c r="F122" s="501" t="s">
        <v>375</v>
      </c>
      <c r="G122" s="1196">
        <v>5399452</v>
      </c>
      <c r="H122" s="1196">
        <v>2573515</v>
      </c>
      <c r="I122" s="1196">
        <v>0</v>
      </c>
      <c r="J122" s="1201">
        <v>1789889</v>
      </c>
      <c r="K122" s="1197">
        <v>4143034</v>
      </c>
      <c r="L122" s="862"/>
      <c r="M122" s="501"/>
    </row>
    <row r="123" spans="1:14" ht="18" customHeight="1">
      <c r="A123" s="28">
        <f>ROW()</f>
        <v>123</v>
      </c>
      <c r="D123" s="116" t="s">
        <v>145</v>
      </c>
      <c r="E123" s="116" t="s">
        <v>376</v>
      </c>
      <c r="F123" s="116" t="s">
        <v>377</v>
      </c>
      <c r="G123" s="1196">
        <v>33647</v>
      </c>
      <c r="H123" s="1196">
        <v>0</v>
      </c>
      <c r="I123" s="1196">
        <v>2595752</v>
      </c>
      <c r="J123" s="1201">
        <v>0</v>
      </c>
      <c r="K123" s="1197">
        <v>0</v>
      </c>
      <c r="L123" s="862"/>
      <c r="M123" s="501"/>
    </row>
    <row r="124" spans="1:14" ht="18" customHeight="1">
      <c r="A124" s="28">
        <f>ROW()</f>
        <v>124</v>
      </c>
      <c r="D124" s="116" t="s">
        <v>145</v>
      </c>
      <c r="E124" s="116" t="s">
        <v>376</v>
      </c>
      <c r="F124" s="501" t="s">
        <v>378</v>
      </c>
      <c r="G124" s="1196">
        <v>6890141</v>
      </c>
      <c r="H124" s="1196">
        <v>2909836</v>
      </c>
      <c r="I124" s="1196">
        <v>0</v>
      </c>
      <c r="J124" s="1201">
        <v>2872678</v>
      </c>
      <c r="K124" s="1197">
        <v>3112734</v>
      </c>
      <c r="L124" s="862"/>
      <c r="M124" s="501"/>
    </row>
    <row r="125" spans="1:14" ht="18" customHeight="1">
      <c r="A125" s="28">
        <f>ROW()</f>
        <v>125</v>
      </c>
      <c r="D125" s="116" t="s">
        <v>145</v>
      </c>
      <c r="E125" s="116" t="s">
        <v>379</v>
      </c>
      <c r="F125" s="116" t="s">
        <v>380</v>
      </c>
      <c r="G125" s="1196">
        <v>0</v>
      </c>
      <c r="H125" s="1196">
        <v>0</v>
      </c>
      <c r="I125" s="1196">
        <v>2624771</v>
      </c>
      <c r="J125" s="1201">
        <v>0</v>
      </c>
      <c r="K125" s="1197">
        <v>0</v>
      </c>
      <c r="L125" s="862"/>
      <c r="M125" s="501"/>
    </row>
    <row r="126" spans="1:14" ht="18" customHeight="1">
      <c r="A126" s="28">
        <f>ROW()</f>
        <v>126</v>
      </c>
      <c r="D126" s="116" t="s">
        <v>145</v>
      </c>
      <c r="E126" s="116" t="s">
        <v>379</v>
      </c>
      <c r="F126" s="501" t="s">
        <v>381</v>
      </c>
      <c r="G126" s="1196">
        <v>2668335</v>
      </c>
      <c r="H126" s="1196">
        <v>6328038</v>
      </c>
      <c r="I126" s="1196">
        <v>0</v>
      </c>
      <c r="J126" s="1201">
        <v>0</v>
      </c>
      <c r="K126" s="1197">
        <v>0</v>
      </c>
      <c r="L126" s="862"/>
      <c r="M126" s="501"/>
    </row>
    <row r="127" spans="1:14" ht="18" customHeight="1">
      <c r="A127" s="28">
        <f>ROW()</f>
        <v>127</v>
      </c>
      <c r="D127" s="116" t="s">
        <v>145</v>
      </c>
      <c r="E127" s="116" t="s">
        <v>379</v>
      </c>
      <c r="F127" s="501" t="s">
        <v>382</v>
      </c>
      <c r="G127" s="1196">
        <v>0</v>
      </c>
      <c r="H127" s="1196">
        <v>2032566</v>
      </c>
      <c r="I127" s="1196">
        <v>1939856</v>
      </c>
      <c r="J127" s="1201">
        <v>1003838</v>
      </c>
      <c r="K127" s="1197">
        <v>0</v>
      </c>
      <c r="L127" s="862"/>
      <c r="M127" s="501"/>
    </row>
    <row r="128" spans="1:14" ht="18" customHeight="1" thickBot="1">
      <c r="A128" s="28">
        <f>ROW()</f>
        <v>128</v>
      </c>
      <c r="D128" s="116" t="s">
        <v>145</v>
      </c>
      <c r="E128" s="116" t="s">
        <v>379</v>
      </c>
      <c r="F128" s="501" t="s">
        <v>383</v>
      </c>
      <c r="G128" s="1196">
        <v>-1677593</v>
      </c>
      <c r="H128" s="1196">
        <v>598664</v>
      </c>
      <c r="I128" s="1196">
        <v>923250.39999999967</v>
      </c>
      <c r="J128" s="1201">
        <v>186034.35</v>
      </c>
      <c r="K128" s="1500">
        <v>0</v>
      </c>
      <c r="L128" s="862"/>
      <c r="N128" t="s">
        <v>2817</v>
      </c>
    </row>
    <row r="129" spans="1:16" ht="18" customHeight="1" thickBot="1">
      <c r="A129" s="28">
        <f>ROW()</f>
        <v>129</v>
      </c>
      <c r="D129" s="119" t="s">
        <v>384</v>
      </c>
      <c r="E129" s="116"/>
      <c r="F129" s="116"/>
      <c r="G129" s="251">
        <f>SUM(G114:G128)</f>
        <v>25439233.16</v>
      </c>
      <c r="H129" s="251">
        <f>SUM(H114:H128)</f>
        <v>28253820.82</v>
      </c>
      <c r="I129" s="251">
        <f>SUM(I114:I128)</f>
        <v>21841730.739999998</v>
      </c>
      <c r="J129" s="251">
        <f>SUM(J114:J128)</f>
        <v>22392572.080000002</v>
      </c>
      <c r="K129" s="254">
        <f>SUM(K114:K128)</f>
        <v>47587019.129999995</v>
      </c>
      <c r="L129" s="862"/>
    </row>
    <row r="130" spans="1:16" ht="18" customHeight="1">
      <c r="A130" s="28">
        <f>ROW()</f>
        <v>130</v>
      </c>
      <c r="D130" s="116"/>
      <c r="E130" s="116"/>
      <c r="F130" s="116"/>
      <c r="G130" s="1198"/>
      <c r="H130" s="1198"/>
      <c r="I130" s="1198"/>
      <c r="J130" s="1198"/>
      <c r="K130" s="1198"/>
      <c r="L130" s="862"/>
    </row>
    <row r="131" spans="1:16" ht="18" customHeight="1">
      <c r="A131" s="28">
        <f>ROW()</f>
        <v>131</v>
      </c>
      <c r="D131" s="116" t="s">
        <v>274</v>
      </c>
      <c r="E131" s="116" t="s">
        <v>385</v>
      </c>
      <c r="F131" s="116" t="s">
        <v>386</v>
      </c>
      <c r="G131" s="1202">
        <v>321685</v>
      </c>
      <c r="H131" s="1202">
        <v>21311</v>
      </c>
      <c r="I131" s="1202">
        <v>829670.76</v>
      </c>
      <c r="J131" s="1202">
        <v>686866</v>
      </c>
      <c r="K131" s="1202">
        <v>370784</v>
      </c>
      <c r="L131" s="862"/>
    </row>
    <row r="132" spans="1:16" ht="18" customHeight="1">
      <c r="A132" s="28">
        <f>ROW()</f>
        <v>132</v>
      </c>
      <c r="D132" s="116" t="s">
        <v>274</v>
      </c>
      <c r="E132" s="116" t="s">
        <v>387</v>
      </c>
      <c r="F132" s="116" t="s">
        <v>388</v>
      </c>
      <c r="G132" s="1202">
        <v>1196702</v>
      </c>
      <c r="H132" s="1202">
        <v>773459</v>
      </c>
      <c r="I132" s="1202">
        <v>651262</v>
      </c>
      <c r="J132" s="1202">
        <v>1197992</v>
      </c>
      <c r="K132" s="1202">
        <v>2164485</v>
      </c>
      <c r="L132" s="862"/>
    </row>
    <row r="133" spans="1:16" ht="18" customHeight="1">
      <c r="A133" s="28">
        <f>ROW()</f>
        <v>133</v>
      </c>
      <c r="B133" s="404"/>
      <c r="D133" s="116" t="s">
        <v>274</v>
      </c>
      <c r="E133" s="116" t="s">
        <v>387</v>
      </c>
      <c r="F133" s="116" t="s">
        <v>389</v>
      </c>
      <c r="G133" s="1202">
        <v>2011051</v>
      </c>
      <c r="H133" s="1202">
        <v>1689250</v>
      </c>
      <c r="I133" s="1202">
        <v>2084512.9999999998</v>
      </c>
      <c r="J133" s="1202">
        <v>3061363</v>
      </c>
      <c r="K133" s="1202">
        <v>3839823</v>
      </c>
      <c r="L133" s="862"/>
    </row>
    <row r="134" spans="1:16" ht="15">
      <c r="A134" s="28">
        <f>ROW()</f>
        <v>134</v>
      </c>
      <c r="B134" s="404"/>
      <c r="D134" s="116" t="s">
        <v>274</v>
      </c>
      <c r="E134" s="116" t="s">
        <v>390</v>
      </c>
      <c r="F134" s="116" t="s">
        <v>391</v>
      </c>
      <c r="G134" s="1202">
        <v>0</v>
      </c>
      <c r="H134" s="1202">
        <v>0</v>
      </c>
      <c r="I134" s="1202">
        <v>0</v>
      </c>
      <c r="J134" s="1202">
        <v>0</v>
      </c>
      <c r="K134" s="1202">
        <v>0</v>
      </c>
      <c r="L134" s="862"/>
    </row>
    <row r="135" spans="1:16" ht="15">
      <c r="A135" s="28">
        <f>ROW()</f>
        <v>135</v>
      </c>
      <c r="B135" s="404"/>
      <c r="D135" s="116" t="s">
        <v>274</v>
      </c>
      <c r="E135" s="116" t="s">
        <v>392</v>
      </c>
      <c r="F135" s="116" t="s">
        <v>393</v>
      </c>
      <c r="G135" s="1202">
        <v>0</v>
      </c>
      <c r="H135" s="1202">
        <v>0</v>
      </c>
      <c r="I135" s="1202">
        <v>0</v>
      </c>
      <c r="J135" s="1202">
        <v>0</v>
      </c>
      <c r="K135" s="1202">
        <v>3207014</v>
      </c>
      <c r="L135" s="862"/>
    </row>
    <row r="136" spans="1:16" ht="15">
      <c r="A136" s="28">
        <f>ROW()</f>
        <v>136</v>
      </c>
      <c r="B136" s="404"/>
      <c r="D136" s="116" t="s">
        <v>274</v>
      </c>
      <c r="E136" s="116" t="s">
        <v>358</v>
      </c>
      <c r="F136" s="116" t="s">
        <v>394</v>
      </c>
      <c r="G136" s="1203">
        <v>39752</v>
      </c>
      <c r="H136" s="1203">
        <v>72152</v>
      </c>
      <c r="I136" s="1203">
        <v>246826</v>
      </c>
      <c r="J136" s="1203">
        <v>0</v>
      </c>
      <c r="K136" s="1202">
        <v>0</v>
      </c>
      <c r="L136" s="862"/>
    </row>
    <row r="137" spans="1:16" ht="15.75" thickBot="1">
      <c r="A137" s="28">
        <f>ROW()</f>
        <v>137</v>
      </c>
      <c r="B137" s="404"/>
      <c r="D137" s="116" t="s">
        <v>274</v>
      </c>
      <c r="E137" s="501" t="s">
        <v>383</v>
      </c>
      <c r="F137" s="501" t="s">
        <v>383</v>
      </c>
      <c r="G137" s="1204">
        <v>311223</v>
      </c>
      <c r="H137" s="1204">
        <v>14768273</v>
      </c>
      <c r="I137" s="1204">
        <v>48035.076999997378</v>
      </c>
      <c r="J137" s="1204">
        <v>4795372.5441999994</v>
      </c>
      <c r="K137" s="1501">
        <v>0</v>
      </c>
      <c r="L137" s="862"/>
      <c r="N137" t="s">
        <v>2817</v>
      </c>
      <c r="P137" s="1023"/>
    </row>
    <row r="138" spans="1:16" ht="15.75" thickBot="1">
      <c r="A138" s="28">
        <f>ROW()</f>
        <v>138</v>
      </c>
      <c r="B138" s="404"/>
      <c r="D138" s="119" t="s">
        <v>395</v>
      </c>
      <c r="E138" s="1154"/>
      <c r="F138" s="1154"/>
      <c r="G138" s="251">
        <f>SUM(G131:G137)</f>
        <v>3880413</v>
      </c>
      <c r="H138" s="251">
        <f t="shared" ref="H138:K138" si="4">SUM(H131:H137)</f>
        <v>17324445</v>
      </c>
      <c r="I138" s="251">
        <f t="shared" si="4"/>
        <v>3860306.836999997</v>
      </c>
      <c r="J138" s="251">
        <f t="shared" si="4"/>
        <v>9741593.5441999994</v>
      </c>
      <c r="K138" s="254">
        <f t="shared" si="4"/>
        <v>9582106</v>
      </c>
      <c r="L138" s="7"/>
    </row>
    <row r="139" spans="1:16">
      <c r="A139" s="28">
        <f>ROW()</f>
        <v>139</v>
      </c>
      <c r="B139" s="2"/>
      <c r="C139" s="786"/>
      <c r="D139" s="786"/>
      <c r="E139" s="786"/>
      <c r="F139" s="786"/>
      <c r="G139" s="786"/>
      <c r="H139" s="786"/>
      <c r="I139" s="786"/>
      <c r="J139" s="786"/>
      <c r="K139" s="786"/>
    </row>
    <row r="141" spans="1:16">
      <c r="K141" s="1023">
        <f>K51+K111+K129+K138</f>
        <v>453928020.81</v>
      </c>
    </row>
  </sheetData>
  <sheetProtection formatColumns="0" formatRows="0"/>
  <mergeCells count="2">
    <mergeCell ref="A3:K3"/>
    <mergeCell ref="I1:J1"/>
  </mergeCells>
  <conditionalFormatting sqref="E78:E89 E53:E76">
    <cfRule type="duplicateValues" dxfId="5" priority="3"/>
  </conditionalFormatting>
  <conditionalFormatting sqref="E78:E110 E53:E76">
    <cfRule type="duplicateValues" dxfId="4" priority="36"/>
  </conditionalFormatting>
  <conditionalFormatting sqref="E109:E110 E90:E107">
    <cfRule type="duplicateValues" dxfId="3" priority="39"/>
  </conditionalFormatting>
  <dataValidations disablePrompts="1" count="1">
    <dataValidation type="date" operator="greaterThan" allowBlank="1" showInputMessage="1" showErrorMessage="1" errorTitle="Date entry" error="Dates after 1 January 2011 accepted" promptTitle="Date entry" prompt=" " sqref="J2:K2 K1" xr:uid="{5B56CDE8-9909-44FF-88F1-46E9A68D7027}">
      <formula1>40544</formula1>
    </dataValidation>
  </dataValidations>
  <pageMargins left="0.25" right="0.25" top="0.75" bottom="0.75" header="0.3" footer="0.3"/>
  <pageSetup paperSize="8"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iManage!5269108.16</documentid>
  <senderid>TRIXIEO</senderid>
  <senderemail>TRIXIE.OUANO@COMCOM.GOVT.NZ</senderemail>
  <lastmodified>1900-01-01T00:00:00.0000000+13:00</lastmodified>
  <database>iManage</database>
</properties>
</file>

<file path=customXml/itemProps1.xml><?xml version="1.0" encoding="utf-8"?>
<ds:datastoreItem xmlns:ds="http://schemas.openxmlformats.org/officeDocument/2006/customXml" ds:itemID="{F7D7F5A4-0AA7-402C-A7F7-720CCE4E2D5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278</vt:i4>
      </vt:variant>
    </vt:vector>
  </HeadingPairs>
  <TitlesOfParts>
    <vt:vector size="302" baseType="lpstr">
      <vt:lpstr>List</vt:lpstr>
      <vt:lpstr>CoverSheet</vt:lpstr>
      <vt:lpstr>Directors' certificate</vt:lpstr>
      <vt:lpstr>Table of Contents  </vt:lpstr>
      <vt:lpstr> Assurance report</vt:lpstr>
      <vt:lpstr>F1. RAB</vt:lpstr>
      <vt:lpstr>F2.Opex</vt:lpstr>
      <vt:lpstr>F3. Base Capex</vt:lpstr>
      <vt:lpstr>F4. Actuals vs Forecasts</vt:lpstr>
      <vt:lpstr>F5. Major Capex Projects</vt:lpstr>
      <vt:lpstr>F6. Revenues</vt:lpstr>
      <vt:lpstr>TP1. ROI and profit</vt:lpstr>
      <vt:lpstr>TP2. Major project costs</vt:lpstr>
      <vt:lpstr>TP3. Major project timing</vt:lpstr>
      <vt:lpstr>TP4. Project close-out reports</vt:lpstr>
      <vt:lpstr>TP5. Related party transactions</vt:lpstr>
      <vt:lpstr>TP6. Investment contracts</vt:lpstr>
      <vt:lpstr>G1. System Statistics </vt:lpstr>
      <vt:lpstr>G2. Grid Demand and Injection</vt:lpstr>
      <vt:lpstr>G3. GXP Capacity and Demand</vt:lpstr>
      <vt:lpstr>G4. Quality Grid Outputs</vt:lpstr>
      <vt:lpstr>G5. Quality interconnection </vt:lpstr>
      <vt:lpstr>SO1. System Operator</vt:lpstr>
      <vt:lpstr>Drop down boxes</vt:lpstr>
      <vt:lpstr>_disclosure_date</vt:lpstr>
      <vt:lpstr>_template_version</vt:lpstr>
      <vt:lpstr>_title</vt:lpstr>
      <vt:lpstr>dd_opexsalescapex</vt:lpstr>
      <vt:lpstr>dd_YesNo</vt:lpstr>
      <vt:lpstr>M</vt:lpstr>
      <vt:lpstr>' Assurance report'!Print_Area</vt:lpstr>
      <vt:lpstr>CoverSheet!Print_Area</vt:lpstr>
      <vt:lpstr>'Directors'' certificate'!Print_Area</vt:lpstr>
      <vt:lpstr>'F1. RAB'!Print_Area</vt:lpstr>
      <vt:lpstr>F2.Opex!Print_Area</vt:lpstr>
      <vt:lpstr>'F3. Base Capex'!Print_Area</vt:lpstr>
      <vt:lpstr>'F4. Actuals vs Forecasts'!Print_Area</vt:lpstr>
      <vt:lpstr>'F6. Revenues'!Print_Area</vt:lpstr>
      <vt:lpstr>'G1. System Statistics '!Print_Area</vt:lpstr>
      <vt:lpstr>'G2. Grid Demand and Injection'!Print_Area</vt:lpstr>
      <vt:lpstr>'G3. GXP Capacity and Demand'!Print_Area</vt:lpstr>
      <vt:lpstr>'G4. Quality Grid Outputs'!Print_Area</vt:lpstr>
      <vt:lpstr>'G5. Quality interconnection '!Print_Area</vt:lpstr>
      <vt:lpstr>'SO1. System Operator'!Print_Area</vt:lpstr>
      <vt:lpstr>'Table of Contents  '!Print_Area</vt:lpstr>
      <vt:lpstr>'TP1. ROI and profit'!Print_Area</vt:lpstr>
      <vt:lpstr>'TP2. Major project costs'!Print_Area</vt:lpstr>
      <vt:lpstr>'TP3. Major project timing'!Print_Area</vt:lpstr>
      <vt:lpstr>'TP6. Investment contracts'!Print_Area</vt:lpstr>
      <vt:lpstr>'G3. GXP Capacity and Demand'!Print_Titles</vt:lpstr>
      <vt:lpstr>'TP4. Project close-out reports'!Print_Titles</vt:lpstr>
      <vt:lpstr>tb_F1i_1_ptable_data</vt:lpstr>
      <vt:lpstr>tb_F1i_1_ptable_header</vt:lpstr>
      <vt:lpstr>tb_F1i_1_ptable_label</vt:lpstr>
      <vt:lpstr>tb_F1i_1_ptable_subtitle</vt:lpstr>
      <vt:lpstr>tb_F1i_2_ptable_data</vt:lpstr>
      <vt:lpstr>tb_F1i_2_ptable_header</vt:lpstr>
      <vt:lpstr>tb_F1i_2_ptable_label</vt:lpstr>
      <vt:lpstr>tb_F1ii_1_ptable_data</vt:lpstr>
      <vt:lpstr>tb_F1ii_1_ptable_header</vt:lpstr>
      <vt:lpstr>tb_F1ii_1_ptable_label</vt:lpstr>
      <vt:lpstr>tb_F1iii_1_cell_data</vt:lpstr>
      <vt:lpstr>tb_F1iii_1_cell_label</vt:lpstr>
      <vt:lpstr>tb_F1iii_1_ptable_data</vt:lpstr>
      <vt:lpstr>tb_F1iii_1_ptable_header</vt:lpstr>
      <vt:lpstr>tb_F1iii_1_ptable_label</vt:lpstr>
      <vt:lpstr>tb_F1iv_1_ptable_data</vt:lpstr>
      <vt:lpstr>tb_F1iv_1_ptable_header</vt:lpstr>
      <vt:lpstr>tb_F1iv_1_ptable_label</vt:lpstr>
      <vt:lpstr>tb_F1iv_1_ptable_subtitle</vt:lpstr>
      <vt:lpstr>tb_F1iv_2_ptable_data</vt:lpstr>
      <vt:lpstr>tb_F1iv_2_ptable_header</vt:lpstr>
      <vt:lpstr>tb_F1iv_2_ptable_label</vt:lpstr>
      <vt:lpstr>tb_F1ix_1_ptable_data</vt:lpstr>
      <vt:lpstr>tb_F1ix_1_ptable_header</vt:lpstr>
      <vt:lpstr>tb_F1ix_1_ptable_label</vt:lpstr>
      <vt:lpstr>tb_F1v_1_ptable_data</vt:lpstr>
      <vt:lpstr>tb_F1v_1_ptable_header</vt:lpstr>
      <vt:lpstr>tb_F1v_1_ptable_label</vt:lpstr>
      <vt:lpstr>tb_F1vi_1_ptable_data</vt:lpstr>
      <vt:lpstr>tb_F1vi_1_ptable_header</vt:lpstr>
      <vt:lpstr>tb_F1vi_1_ptable_label</vt:lpstr>
      <vt:lpstr>tb_F1vii_1_ptable_data</vt:lpstr>
      <vt:lpstr>tb_F1vii_1_ptable_header</vt:lpstr>
      <vt:lpstr>tb_F1vii_1_ptable_label</vt:lpstr>
      <vt:lpstr>tb_F1viii_1_ptable_data</vt:lpstr>
      <vt:lpstr>tb_F1viii_1_ptable_header</vt:lpstr>
      <vt:lpstr>tb_F1viii_1_ptable_label</vt:lpstr>
      <vt:lpstr>tb_F1x_1_ptable_data</vt:lpstr>
      <vt:lpstr>tb_F1x_1_ptable_header</vt:lpstr>
      <vt:lpstr>tb_F1x_1_ptable_label</vt:lpstr>
      <vt:lpstr>tb_F2i_1_ptable_data</vt:lpstr>
      <vt:lpstr>tb_F2i_1_ptable_header</vt:lpstr>
      <vt:lpstr>tb_F2i_1_ptable_label</vt:lpstr>
      <vt:lpstr>tb_F2i_1_ptable_subtitle</vt:lpstr>
      <vt:lpstr>tb_F2i_2_ptable_data</vt:lpstr>
      <vt:lpstr>tb_F2i_2_ptable_header</vt:lpstr>
      <vt:lpstr>tb_F2i_2_ptable_label</vt:lpstr>
      <vt:lpstr>tb_F2ii_1_ptable_data</vt:lpstr>
      <vt:lpstr>tb_F2ii_1_ptable_header</vt:lpstr>
      <vt:lpstr>tb_F2ii_1_ptable_label</vt:lpstr>
      <vt:lpstr>tb_F2iii_1_ptable_data</vt:lpstr>
      <vt:lpstr>tb_F2iii_1_ptable_header</vt:lpstr>
      <vt:lpstr>tb_F2iii_1_ptable_label</vt:lpstr>
      <vt:lpstr>tb_F2iv_1_ptable_data</vt:lpstr>
      <vt:lpstr>tb_F2iv_1_ptable_header</vt:lpstr>
      <vt:lpstr>tb_F2iv_1_ptable_label</vt:lpstr>
      <vt:lpstr>tb_F3i_1_ptable_data</vt:lpstr>
      <vt:lpstr>tb_F3i_1_ptable_header</vt:lpstr>
      <vt:lpstr>tb_F3i_1_ptable_label</vt:lpstr>
      <vt:lpstr>tb_F3i_1_ptable_subtitle</vt:lpstr>
      <vt:lpstr>tb_F3i_2_ptable_data</vt:lpstr>
      <vt:lpstr>tb_F3i_2_ptable_header</vt:lpstr>
      <vt:lpstr>tb_F3i_2_ptable_label</vt:lpstr>
      <vt:lpstr>tb_F3ii_1_ptable_data</vt:lpstr>
      <vt:lpstr>tb_F3ii_1_ptable_header</vt:lpstr>
      <vt:lpstr>tb_F3ii_1_ptable_label</vt:lpstr>
      <vt:lpstr>tb_F4i_1_ptable_data</vt:lpstr>
      <vt:lpstr>tb_F4i_1_ptable_header</vt:lpstr>
      <vt:lpstr>tb_F4i_1_ptable_label</vt:lpstr>
      <vt:lpstr>tb_F4ii_1_ptable_data</vt:lpstr>
      <vt:lpstr>tb_F4ii_1_ptable_header</vt:lpstr>
      <vt:lpstr>tb_F4ii_1_ptable_label</vt:lpstr>
      <vt:lpstr>tb_F4iii_1_ptable_data</vt:lpstr>
      <vt:lpstr>tb_F4iii_1_ptable_header</vt:lpstr>
      <vt:lpstr>tb_F4iii_1_ptable_label</vt:lpstr>
      <vt:lpstr>tb_F4iv_1_ptable_data</vt:lpstr>
      <vt:lpstr>tb_F4iv_1_ptable_header</vt:lpstr>
      <vt:lpstr>tb_F4iv_1_ptable_label</vt:lpstr>
      <vt:lpstr>tb_F5i_1_ptable_data</vt:lpstr>
      <vt:lpstr>tb_F5i_1_ptable_header</vt:lpstr>
      <vt:lpstr>tb_F5i_1_ptable_label</vt:lpstr>
      <vt:lpstr>tb_F5i_1_ptable_subtitle</vt:lpstr>
      <vt:lpstr>tb_F5ii_1_ptable_data</vt:lpstr>
      <vt:lpstr>tb_F5ii_1_ptable_header</vt:lpstr>
      <vt:lpstr>tb_F5ii_1_ptable_label</vt:lpstr>
      <vt:lpstr>tb_F5ii_1_ptable_subtitle</vt:lpstr>
      <vt:lpstr>tb_F5ii_2_ptable_data</vt:lpstr>
      <vt:lpstr>tb_F5ii_2_ptable_header</vt:lpstr>
      <vt:lpstr>tb_F5ii_2_ptable_label</vt:lpstr>
      <vt:lpstr>tb_F5ii_2_ptable_subtitle</vt:lpstr>
      <vt:lpstr>tb_F5ii_3_ptable_data</vt:lpstr>
      <vt:lpstr>tb_F5ii_3_ptable_header</vt:lpstr>
      <vt:lpstr>tb_F5ii_3_ptable_label</vt:lpstr>
      <vt:lpstr>tb_F5ii_3_ptable_subtitle</vt:lpstr>
      <vt:lpstr>tb_F5ii_4_ptable_data</vt:lpstr>
      <vt:lpstr>tb_F5ii_4_ptable_header</vt:lpstr>
      <vt:lpstr>tb_F5ii_4_ptable_label</vt:lpstr>
      <vt:lpstr>tb_F5ii_4_ptable_subtitle</vt:lpstr>
      <vt:lpstr>tb_F5ii_5_ptable_data</vt:lpstr>
      <vt:lpstr>tb_F5ii_5_ptable_header</vt:lpstr>
      <vt:lpstr>tb_F5ii_5_ptable_label</vt:lpstr>
      <vt:lpstr>tb_F5ii_5_ptable_subtitle</vt:lpstr>
      <vt:lpstr>tb_F5ii_6_ptable_data</vt:lpstr>
      <vt:lpstr>tb_F5ii_6_ptable_header</vt:lpstr>
      <vt:lpstr>tb_F5ii_6_ptable_label</vt:lpstr>
      <vt:lpstr>tb_F5ii_6_ptable_subtitle</vt:lpstr>
      <vt:lpstr>tb_F5ii_7_ptable_data</vt:lpstr>
      <vt:lpstr>tb_F5ii_7_ptable_header</vt:lpstr>
      <vt:lpstr>tb_F5ii_7_ptable_label</vt:lpstr>
      <vt:lpstr>tb_F5ii_7_ptable_subtitle</vt:lpstr>
      <vt:lpstr>tb_F5iii_1_ptable_data</vt:lpstr>
      <vt:lpstr>tb_F5iii_1_ptable_header</vt:lpstr>
      <vt:lpstr>tb_F5iii_1_ptable_label</vt:lpstr>
      <vt:lpstr>tb_F5iii_1_ptable_subtitle</vt:lpstr>
      <vt:lpstr>tb_F5iv_1_ptable_data</vt:lpstr>
      <vt:lpstr>tb_F5iv_1_ptable_header</vt:lpstr>
      <vt:lpstr>tb_F5iv_1_ptable_label</vt:lpstr>
      <vt:lpstr>tb_F5iv_1_ptable_subtitle</vt:lpstr>
      <vt:lpstr>tb_F5iv_2_ptable_data</vt:lpstr>
      <vt:lpstr>tb_F5iv_2_ptable_header</vt:lpstr>
      <vt:lpstr>tb_F5iv_2_ptable_label</vt:lpstr>
      <vt:lpstr>tb_F5iv_2_ptable_subtitle</vt:lpstr>
      <vt:lpstr>tb_F5iv_3_ptable_data</vt:lpstr>
      <vt:lpstr>tb_F5iv_3_ptable_header</vt:lpstr>
      <vt:lpstr>tb_F5iv_3_ptable_label</vt:lpstr>
      <vt:lpstr>tb_F5iv_3_ptable_subtitle</vt:lpstr>
      <vt:lpstr>tb_F5iv_4_ptable_data</vt:lpstr>
      <vt:lpstr>tb_F5iv_4_ptable_header</vt:lpstr>
      <vt:lpstr>tb_F5iv_4_ptable_label</vt:lpstr>
      <vt:lpstr>tb_F5iv_4_ptable_subtitle</vt:lpstr>
      <vt:lpstr>tb_F6i_1_ptable_data</vt:lpstr>
      <vt:lpstr>tb_F6i_1_ptable_header</vt:lpstr>
      <vt:lpstr>tb_F6i_1_ptable_label</vt:lpstr>
      <vt:lpstr>tb_F6ii_1_ptable_data</vt:lpstr>
      <vt:lpstr>tb_F6ii_1_ptable_header</vt:lpstr>
      <vt:lpstr>tb_F6ii_1_ptable_label</vt:lpstr>
      <vt:lpstr>tb_F6ii_1_ptable_subtitle</vt:lpstr>
      <vt:lpstr>tb_F6iii_1_ptable_data</vt:lpstr>
      <vt:lpstr>tb_F6iii_1_ptable_header</vt:lpstr>
      <vt:lpstr>tb_F6iii_1_ptable_label</vt:lpstr>
      <vt:lpstr>tb_F6iii_1_ptable_labelheader</vt:lpstr>
      <vt:lpstr>tb_F6iv_1_ptable_data</vt:lpstr>
      <vt:lpstr>tb_F6iv_1_ptable_header</vt:lpstr>
      <vt:lpstr>tb_F6iv_1_ptable_label</vt:lpstr>
      <vt:lpstr>tb_F6iv_1_ptable_subtitle</vt:lpstr>
      <vt:lpstr>tb_F6v_1_ptable_header</vt:lpstr>
      <vt:lpstr>tb_F6vi_1_ptable_data</vt:lpstr>
      <vt:lpstr>tb_F6vi_1_ptable_header</vt:lpstr>
      <vt:lpstr>tb_F6vi_1_ptable_label</vt:lpstr>
      <vt:lpstr>tb_F6vi_1_ptable_subtitle</vt:lpstr>
      <vt:lpstr>tb_G1i_1_ptable_data</vt:lpstr>
      <vt:lpstr>tb_G1i_1_ptable_header</vt:lpstr>
      <vt:lpstr>tb_G1i_1_ptable_label</vt:lpstr>
      <vt:lpstr>tb_G1i_1_ptable_subtitle</vt:lpstr>
      <vt:lpstr>tb_G1i_2_ptable_data</vt:lpstr>
      <vt:lpstr>tb_G1i_2_ptable_header</vt:lpstr>
      <vt:lpstr>tb_G1i_2_ptable_label</vt:lpstr>
      <vt:lpstr>tb_G1i_2_ptable_subtitle</vt:lpstr>
      <vt:lpstr>tb_G1i_3_ptable_data</vt:lpstr>
      <vt:lpstr>tb_G1i_3_ptable_header</vt:lpstr>
      <vt:lpstr>tb_G1i_3_ptable_label</vt:lpstr>
      <vt:lpstr>tb_G1i_3_ptable_subtitle</vt:lpstr>
      <vt:lpstr>tb_G1i_4_ptable_data</vt:lpstr>
      <vt:lpstr>tb_G1i_4_ptable_header</vt:lpstr>
      <vt:lpstr>tb_G1i_4_ptable_label</vt:lpstr>
      <vt:lpstr>tb_G1i_4_ptable_subtitle</vt:lpstr>
      <vt:lpstr>tb_G1i_5_ptable_data</vt:lpstr>
      <vt:lpstr>tb_G1i_5_ptable_header</vt:lpstr>
      <vt:lpstr>tb_G1i_5_ptable_label</vt:lpstr>
      <vt:lpstr>tb_G1i_5_ptable_subtitle</vt:lpstr>
      <vt:lpstr>tb_G1i_6_ptable_data</vt:lpstr>
      <vt:lpstr>tb_G1i_6_ptable_header</vt:lpstr>
      <vt:lpstr>tb_G1i_6_ptable_label</vt:lpstr>
      <vt:lpstr>tb_G2i_1_ptable_data</vt:lpstr>
      <vt:lpstr>tb_G2i_1_ptable_header</vt:lpstr>
      <vt:lpstr>tb_G2i_1_ptable_label</vt:lpstr>
      <vt:lpstr>tb_G2i_1_ptable_subtitle</vt:lpstr>
      <vt:lpstr>tb_G2i_2_ptable_data</vt:lpstr>
      <vt:lpstr>tb_G2i_2_ptable_header</vt:lpstr>
      <vt:lpstr>tb_G2i_2_ptable_label</vt:lpstr>
      <vt:lpstr>tb_G2i_2_ptable_subtitle</vt:lpstr>
      <vt:lpstr>'G3. GXP Capacity and Demand'!tb_G3i_1_ptable_data</vt:lpstr>
      <vt:lpstr>'G3. GXP Capacity and Demand'!tb_G3i_1_ptable_header</vt:lpstr>
      <vt:lpstr>'G3. GXP Capacity and Demand'!tb_G3i_1_ptable_label</vt:lpstr>
      <vt:lpstr>'G3. GXP Capacity and Demand'!tb_G3i_1_ptable_subtitle</vt:lpstr>
      <vt:lpstr>'G3. GXP Capacity and Demand'!tb_G3ii_1_ptable_data</vt:lpstr>
      <vt:lpstr>'G3. GXP Capacity and Demand'!tb_G3ii_1_ptable_header</vt:lpstr>
      <vt:lpstr>'G3. GXP Capacity and Demand'!tb_G3ii_1_ptable_label</vt:lpstr>
      <vt:lpstr>'G3. GXP Capacity and Demand'!tb_G3ii_1_ptable_subtitle</vt:lpstr>
      <vt:lpstr>'G3. GXP Capacity and Demand'!tb_G3iii_1_ptable_data</vt:lpstr>
      <vt:lpstr>'G3. GXP Capacity and Demand'!tb_G3iii_1_ptable_header</vt:lpstr>
      <vt:lpstr>'G3. GXP Capacity and Demand'!tb_G3iii_1_ptable_label</vt:lpstr>
      <vt:lpstr>'G3. GXP Capacity and Demand'!tb_G3iii_1_ptable_subtitle</vt:lpstr>
      <vt:lpstr>tb_G4i_1_ptable_data</vt:lpstr>
      <vt:lpstr>tb_G4i_1_ptable_header</vt:lpstr>
      <vt:lpstr>tb_G4i_1_ptable_label</vt:lpstr>
      <vt:lpstr>tb_G4i_1_ptable_subtitle</vt:lpstr>
      <vt:lpstr>tb_G4ii_1_ptable_data</vt:lpstr>
      <vt:lpstr>tb_G4ii_1_ptable_header</vt:lpstr>
      <vt:lpstr>tb_G4ii_1_ptable_label</vt:lpstr>
      <vt:lpstr>tb_G4ii_1_ptable_labelheader</vt:lpstr>
      <vt:lpstr>tb_G4ii_1_ptable_subtitle</vt:lpstr>
      <vt:lpstr>tb_G4ii_2_ptable_data</vt:lpstr>
      <vt:lpstr>tb_G4ii_2_ptable_header</vt:lpstr>
      <vt:lpstr>tb_G4ii_2_ptable_label</vt:lpstr>
      <vt:lpstr>tb_G4ii_2_ptable_labelheader</vt:lpstr>
      <vt:lpstr>tb_G4ii_2_ptable_subtitle</vt:lpstr>
      <vt:lpstr>tb_G4iii_1_ptable_data</vt:lpstr>
      <vt:lpstr>tb_G4iii_1_ptable_header</vt:lpstr>
      <vt:lpstr>tb_G4iii_1_ptable_label</vt:lpstr>
      <vt:lpstr>tb_G4iii_1_ptable_labelheader</vt:lpstr>
      <vt:lpstr>tb_G5i_1_ptable_data</vt:lpstr>
      <vt:lpstr>tb_G5i_1_ptable_header</vt:lpstr>
      <vt:lpstr>tb_G5i_1_ptable_label</vt:lpstr>
      <vt:lpstr>tb_G5i_1_ptable_subtitle</vt:lpstr>
      <vt:lpstr>tb_SO1i_1_cell_data</vt:lpstr>
      <vt:lpstr>tb_SO1i_1_cell_header</vt:lpstr>
      <vt:lpstr>tb_SO1i_1_cell_label</vt:lpstr>
      <vt:lpstr>tb_SO1ii_1_ptable_data</vt:lpstr>
      <vt:lpstr>tb_SO1ii_1_ptable_header</vt:lpstr>
      <vt:lpstr>tb_SO1ii_1_ptable_label</vt:lpstr>
      <vt:lpstr>tb_SO1iii_1_ptable_data</vt:lpstr>
      <vt:lpstr>tb_SO1iii_1_ptable_header</vt:lpstr>
      <vt:lpstr>tb_SO1iii_1_ptable_label</vt:lpstr>
      <vt:lpstr>tb_SO1iii_2_ptable_data</vt:lpstr>
      <vt:lpstr>tb_SO1iii_2_ptable_header</vt:lpstr>
      <vt:lpstr>tb_SO1iii_2_ptable_label</vt:lpstr>
      <vt:lpstr>tb_SO1iii_3_ptable_data</vt:lpstr>
      <vt:lpstr>tb_SO1iii_3_ptable_header</vt:lpstr>
      <vt:lpstr>tb_SO1iii_3_ptable_label</vt:lpstr>
      <vt:lpstr>tb_SO1iv_1_ptable_data</vt:lpstr>
      <vt:lpstr>tb_SO1iv_1_ptable_header</vt:lpstr>
      <vt:lpstr>tb_SO1iv_1_ptable_label</vt:lpstr>
      <vt:lpstr>tb_SO1iv_2_ptable_data</vt:lpstr>
      <vt:lpstr>tb_SO1iv_2_ptable_header</vt:lpstr>
      <vt:lpstr>tb_SO1iv_2_ptable_label</vt:lpstr>
      <vt:lpstr>tb_SO1iv_3_ptable_data</vt:lpstr>
      <vt:lpstr>tb_SO1iv_3_ptable_header</vt:lpstr>
      <vt:lpstr>tb_SO1iv_3_ptable_label</vt:lpstr>
      <vt:lpstr>tb_SO1v_1_ptable_data</vt:lpstr>
      <vt:lpstr>tb_SO1v_1_ptable_header</vt:lpstr>
      <vt:lpstr>tb_SO1v_1_ptable_label</vt:lpstr>
      <vt:lpstr>tb_SO1v_2_ptable_data</vt:lpstr>
      <vt:lpstr>tb_SO1v_2_ptable_header</vt:lpstr>
      <vt:lpstr>tb_SO1v_2_ptable_label</vt:lpstr>
      <vt:lpstr>tb_SO1v_3_ptable_data</vt:lpstr>
      <vt:lpstr>tb_SO1v_3_ptable_header</vt:lpstr>
      <vt:lpstr>tb_SO1v_3_ptable_label</vt:lpstr>
      <vt:lpstr>tb_SO1vi_1_ptable_data</vt:lpstr>
      <vt:lpstr>tb_SO1vi_1_ptable_header</vt:lpstr>
      <vt:lpstr>tb_SO1vi_1_ptable_label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2025-10-21T03:13:32Z</dcterms:created>
  <dcterms:modified xsi:type="dcterms:W3CDTF">2025-10-21T03:14:18Z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504e64-2eb9-4143-98d1-ab3085e5d939_Enabled">
    <vt:lpwstr>true</vt:lpwstr>
  </property>
  <property fmtid="{D5CDD505-2E9C-101B-9397-08002B2CF9AE}" pid="3" name="MSIP_Label_ec504e64-2eb9-4143-98d1-ab3085e5d939_SetDate">
    <vt:lpwstr>2025-10-21T03:14:13Z</vt:lpwstr>
  </property>
  <property fmtid="{D5CDD505-2E9C-101B-9397-08002B2CF9AE}" pid="4" name="MSIP_Label_ec504e64-2eb9-4143-98d1-ab3085e5d939_Method">
    <vt:lpwstr>Standard</vt:lpwstr>
  </property>
  <property fmtid="{D5CDD505-2E9C-101B-9397-08002B2CF9AE}" pid="5" name="MSIP_Label_ec504e64-2eb9-4143-98d1-ab3085e5d939_Name">
    <vt:lpwstr>ec504e64-2eb9-4143-98d1-ab3085e5d939</vt:lpwstr>
  </property>
  <property fmtid="{D5CDD505-2E9C-101B-9397-08002B2CF9AE}" pid="6" name="MSIP_Label_ec504e64-2eb9-4143-98d1-ab3085e5d939_SiteId">
    <vt:lpwstr>cb644580-6519-46f6-a00f-5bac4352068f</vt:lpwstr>
  </property>
  <property fmtid="{D5CDD505-2E9C-101B-9397-08002B2CF9AE}" pid="7" name="MSIP_Label_ec504e64-2eb9-4143-98d1-ab3085e5d939_ActionId">
    <vt:lpwstr>65ace342-a259-4826-86ac-2b6e3e12f062</vt:lpwstr>
  </property>
  <property fmtid="{D5CDD505-2E9C-101B-9397-08002B2CF9AE}" pid="8" name="MSIP_Label_ec504e64-2eb9-4143-98d1-ab3085e5d939_ContentBits">
    <vt:lpwstr>0</vt:lpwstr>
  </property>
  <property fmtid="{D5CDD505-2E9C-101B-9397-08002B2CF9AE}" pid="9" name="MSIP_Label_ec504e64-2eb9-4143-98d1-ab3085e5d939_Tag">
    <vt:lpwstr>10, 3, 0, 1</vt:lpwstr>
  </property>
</Properties>
</file>